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3.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4.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5.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6.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niversityofexeteruk.sharepoint.com/sites/PublicHealthreviewteam/Shared Documents/Reviews/004.a AI in public health - Past/6. Journal &amp; preprint submissions/00. MedrXiv/Physical Inactivity/"/>
    </mc:Choice>
  </mc:AlternateContent>
  <xr:revisionPtr revIDLastSave="1468" documentId="120_S{24829C4A-C355-57A4-BAD6-B1CA5C75DEF3}" xr6:coauthVersionLast="47" xr6:coauthVersionMax="47" xr10:uidLastSave="{FDFCE939-517B-46C3-A4A3-043A24301C16}"/>
  <bookViews>
    <workbookView xWindow="-120" yWindow="-120" windowWidth="29040" windowHeight="15720" tabRatio="786" xr2:uid="{B64DE646-F1C1-4A3F-A503-6164F153E497}"/>
  </bookViews>
  <sheets>
    <sheet name="Full text screening" sheetId="1" r:id="rId1"/>
    <sheet name="Reviews" sheetId="2" r:id="rId2"/>
    <sheet name="Reviews - Manual extra studies" sheetId="3" r:id="rId3"/>
    <sheet name="Includes" sheetId="19" r:id="rId4"/>
    <sheet name="DE0 - Protocols" sheetId="28" r:id="rId5"/>
    <sheet name="DE1 - Identification" sheetId="7" r:id="rId6"/>
    <sheet name="DE2 - Methods" sheetId="11" r:id="rId7"/>
    <sheet name="DE3 - Population" sheetId="12" r:id="rId8"/>
    <sheet name="DE4 - Intervention" sheetId="13" r:id="rId9"/>
    <sheet name="DE5 - Baseline data" sheetId="14" r:id="rId10"/>
    <sheet name="DE6 - Outcomes" sheetId="15" r:id="rId11"/>
    <sheet name="Summary" sheetId="20" r:id="rId12"/>
    <sheet name="Preliminary" sheetId="21" r:id="rId13"/>
    <sheet name="Domain 1" sheetId="22" r:id="rId14"/>
    <sheet name="Domain 2 ITT" sheetId="23" r:id="rId15"/>
    <sheet name="Domain 2 PP" sheetId="24" r:id="rId16"/>
    <sheet name="Domain 3" sheetId="25" r:id="rId17"/>
    <sheet name="Domain 4" sheetId="26" r:id="rId18"/>
    <sheet name="Domain 5" sheetId="27" r:id="rId19"/>
    <sheet name="Lists" sheetId="10" r:id="rId20"/>
    <sheet name="Reviewer 1" sheetId="34" r:id="rId21"/>
  </sheets>
  <definedNames>
    <definedName name="_xlnm._FilterDatabase" localSheetId="5" hidden="1">'DE1 - Identification'!$A$1:$P$18</definedName>
    <definedName name="_xlnm._FilterDatabase" localSheetId="0" hidden="1">'Full text screening'!$A$1:$AB$2384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 i="1" l="1"/>
  <c r="K135" i="1"/>
  <c r="L135" i="1"/>
  <c r="M135" i="1"/>
  <c r="O135" i="1"/>
  <c r="T135" i="1"/>
  <c r="Y135" i="1"/>
  <c r="Z135" i="1"/>
  <c r="AA135" i="1" s="1"/>
  <c r="L86" i="15"/>
  <c r="L85" i="15"/>
  <c r="L84" i="15"/>
  <c r="L83" i="15"/>
  <c r="L82" i="15"/>
  <c r="L81" i="15"/>
  <c r="F13" i="24"/>
  <c r="L13" i="24" s="1"/>
  <c r="A13" i="24"/>
  <c r="N13" i="24" s="1"/>
  <c r="A13" i="27"/>
  <c r="H13" i="27" s="1"/>
  <c r="H13" i="20" s="1"/>
  <c r="A13" i="26"/>
  <c r="L13" i="26" s="1"/>
  <c r="G13" i="20" s="1"/>
  <c r="A13" i="25"/>
  <c r="J13" i="25" s="1"/>
  <c r="F13" i="20" s="1"/>
  <c r="N13" i="23"/>
  <c r="H13" i="23"/>
  <c r="J13" i="23" s="1"/>
  <c r="A13" i="23"/>
  <c r="J13" i="21"/>
  <c r="I13" i="21"/>
  <c r="H13" i="21"/>
  <c r="A13" i="22"/>
  <c r="H13" i="22" s="1"/>
  <c r="D13" i="20" s="1"/>
  <c r="A13" i="21"/>
  <c r="H21" i="20"/>
  <c r="G21" i="20"/>
  <c r="F21" i="20"/>
  <c r="E21" i="20"/>
  <c r="D21" i="20"/>
  <c r="H20" i="20"/>
  <c r="G20" i="20"/>
  <c r="F20" i="20"/>
  <c r="E20" i="20"/>
  <c r="D20" i="20"/>
  <c r="H19" i="20"/>
  <c r="G19" i="20"/>
  <c r="F19" i="20"/>
  <c r="E19" i="20"/>
  <c r="I19" i="20" s="1"/>
  <c r="D19" i="20"/>
  <c r="H18" i="20"/>
  <c r="G18" i="20"/>
  <c r="F18" i="20"/>
  <c r="E18" i="20"/>
  <c r="D18" i="20"/>
  <c r="I18" i="20" s="1"/>
  <c r="I17" i="20"/>
  <c r="H17" i="20"/>
  <c r="G17" i="20"/>
  <c r="F17" i="20"/>
  <c r="E17" i="20"/>
  <c r="D17" i="20"/>
  <c r="H16" i="20"/>
  <c r="G16" i="20"/>
  <c r="F16" i="20"/>
  <c r="E16" i="20"/>
  <c r="I16" i="20" s="1"/>
  <c r="D16" i="20"/>
  <c r="H15" i="20"/>
  <c r="G15" i="20"/>
  <c r="F15" i="20"/>
  <c r="E15" i="20"/>
  <c r="D15" i="20"/>
  <c r="H14" i="20"/>
  <c r="G14" i="20"/>
  <c r="F14" i="20"/>
  <c r="D14" i="20"/>
  <c r="H12" i="20"/>
  <c r="G12" i="20"/>
  <c r="F12" i="20"/>
  <c r="E12" i="20"/>
  <c r="D12" i="20"/>
  <c r="P13" i="23" l="1"/>
  <c r="E13" i="20" s="1"/>
  <c r="I13" i="20" s="1"/>
  <c r="D10" i="7"/>
  <c r="Z914" i="1" l="1"/>
  <c r="AA914" i="1" s="1"/>
  <c r="Z912" i="1"/>
  <c r="AA912" i="1" s="1"/>
  <c r="Z911" i="1"/>
  <c r="AA911" i="1" s="1"/>
  <c r="Z909" i="1"/>
  <c r="AA909" i="1" s="1"/>
  <c r="Z908" i="1"/>
  <c r="AA908" i="1" s="1"/>
  <c r="Z906" i="1"/>
  <c r="AA906" i="1" s="1"/>
  <c r="Z905" i="1"/>
  <c r="AA905" i="1" s="1"/>
  <c r="Z904" i="1"/>
  <c r="AA904" i="1" s="1"/>
  <c r="Z902" i="1"/>
  <c r="AA902" i="1" s="1"/>
  <c r="Z901" i="1"/>
  <c r="AA901" i="1" s="1"/>
  <c r="Z899" i="1"/>
  <c r="AA899" i="1" s="1"/>
  <c r="Z898" i="1"/>
  <c r="AA898" i="1" s="1"/>
  <c r="Z897" i="1"/>
  <c r="AA897" i="1" s="1"/>
  <c r="Z896" i="1"/>
  <c r="AA896" i="1" s="1"/>
  <c r="Z893" i="1"/>
  <c r="AA893" i="1" s="1"/>
  <c r="Z892" i="1"/>
  <c r="AA892" i="1" s="1"/>
  <c r="Z887" i="1"/>
  <c r="AA887" i="1" s="1"/>
  <c r="Z886" i="1"/>
  <c r="AA886" i="1" s="1"/>
  <c r="Z885" i="1"/>
  <c r="AA885" i="1" s="1"/>
  <c r="Z884" i="1"/>
  <c r="AA884" i="1" s="1"/>
  <c r="Z883" i="1"/>
  <c r="AA883" i="1" s="1"/>
  <c r="Z882" i="1"/>
  <c r="AA882" i="1" s="1"/>
  <c r="Z881" i="1"/>
  <c r="AA881" i="1" s="1"/>
  <c r="Z875" i="1"/>
  <c r="AA875" i="1" s="1"/>
  <c r="Z874" i="1"/>
  <c r="AA874" i="1" s="1"/>
  <c r="Z873" i="1"/>
  <c r="AA873" i="1" s="1"/>
  <c r="Z872" i="1"/>
  <c r="AA872" i="1" s="1"/>
  <c r="Z870" i="1"/>
  <c r="AA870" i="1" s="1"/>
  <c r="Z869" i="1"/>
  <c r="AA869" i="1" s="1"/>
  <c r="Z865" i="1"/>
  <c r="AA865" i="1" s="1"/>
  <c r="Z864" i="1"/>
  <c r="AA864" i="1" s="1"/>
  <c r="Z860" i="1"/>
  <c r="AA860" i="1" s="1"/>
  <c r="Z859" i="1"/>
  <c r="AA859" i="1" s="1"/>
  <c r="Z857" i="1"/>
  <c r="AA857" i="1" s="1"/>
  <c r="Z856" i="1"/>
  <c r="AA856" i="1" s="1"/>
  <c r="Z854" i="1"/>
  <c r="AA854" i="1" s="1"/>
  <c r="Z852" i="1"/>
  <c r="AA852" i="1" s="1"/>
  <c r="Z851" i="1"/>
  <c r="AA851" i="1" s="1"/>
  <c r="Z850" i="1"/>
  <c r="AA850" i="1" s="1"/>
  <c r="Z849" i="1"/>
  <c r="AA849" i="1" s="1"/>
  <c r="Z847" i="1"/>
  <c r="AA847" i="1" s="1"/>
  <c r="Z846" i="1"/>
  <c r="AA846" i="1" s="1"/>
  <c r="Z845" i="1"/>
  <c r="AA845" i="1" s="1"/>
  <c r="Z844" i="1"/>
  <c r="AA844" i="1" s="1"/>
  <c r="Z843" i="1"/>
  <c r="AA843" i="1" s="1"/>
  <c r="Z842" i="1"/>
  <c r="AA842" i="1" s="1"/>
  <c r="Z838" i="1"/>
  <c r="AA838" i="1" s="1"/>
  <c r="Z837" i="1"/>
  <c r="AA837" i="1" s="1"/>
  <c r="Z835" i="1"/>
  <c r="AA835" i="1" s="1"/>
  <c r="Z834" i="1"/>
  <c r="AA834" i="1" s="1"/>
  <c r="Z831" i="1"/>
  <c r="AA831" i="1" s="1"/>
  <c r="Z822" i="1"/>
  <c r="AA822" i="1" s="1"/>
  <c r="Z818" i="1"/>
  <c r="AA818" i="1" s="1"/>
  <c r="Z817" i="1"/>
  <c r="AA817" i="1" s="1"/>
  <c r="Z816" i="1"/>
  <c r="AA816" i="1" s="1"/>
  <c r="Z813" i="1"/>
  <c r="AA813" i="1" s="1"/>
  <c r="Z812" i="1"/>
  <c r="AA812" i="1" s="1"/>
  <c r="Z810" i="1"/>
  <c r="AA810" i="1" s="1"/>
  <c r="Z808" i="1"/>
  <c r="AA808" i="1" s="1"/>
  <c r="Z807" i="1"/>
  <c r="AA807" i="1" s="1"/>
  <c r="Z805" i="1"/>
  <c r="AA805" i="1" s="1"/>
  <c r="Z804" i="1"/>
  <c r="AA804" i="1" s="1"/>
  <c r="Z803" i="1"/>
  <c r="AA803" i="1" s="1"/>
  <c r="Z802" i="1"/>
  <c r="AA802" i="1" s="1"/>
  <c r="Z801" i="1"/>
  <c r="AA801" i="1" s="1"/>
  <c r="Z798" i="1"/>
  <c r="AA798" i="1" s="1"/>
  <c r="Z796" i="1"/>
  <c r="AA796" i="1" s="1"/>
  <c r="Z795" i="1"/>
  <c r="AA795" i="1" s="1"/>
  <c r="Z793" i="1"/>
  <c r="AA793" i="1" s="1"/>
  <c r="Z792" i="1"/>
  <c r="AA792" i="1" s="1"/>
  <c r="Z789" i="1"/>
  <c r="AA789" i="1" s="1"/>
  <c r="Z787" i="1"/>
  <c r="AA787" i="1" s="1"/>
  <c r="Z786" i="1"/>
  <c r="AA786" i="1" s="1"/>
  <c r="Z784" i="1"/>
  <c r="AA784" i="1" s="1"/>
  <c r="Z783" i="1"/>
  <c r="AA783" i="1" s="1"/>
  <c r="Z782" i="1"/>
  <c r="AA782" i="1" s="1"/>
  <c r="Z780" i="1"/>
  <c r="AA780" i="1" s="1"/>
  <c r="Z778" i="1"/>
  <c r="AA778" i="1" s="1"/>
  <c r="Z777" i="1"/>
  <c r="AA777" i="1" s="1"/>
  <c r="Z776" i="1"/>
  <c r="AA776" i="1" s="1"/>
  <c r="Z773" i="1"/>
  <c r="AA773" i="1" s="1"/>
  <c r="Z772" i="1"/>
  <c r="AA772" i="1" s="1"/>
  <c r="Z771" i="1"/>
  <c r="AA771" i="1" s="1"/>
  <c r="Z770" i="1"/>
  <c r="AA770" i="1" s="1"/>
  <c r="Z769" i="1"/>
  <c r="AA769" i="1" s="1"/>
  <c r="Z768" i="1"/>
  <c r="AA768" i="1" s="1"/>
  <c r="Z767" i="1"/>
  <c r="AA767" i="1" s="1"/>
  <c r="Z766" i="1"/>
  <c r="AA766" i="1" s="1"/>
  <c r="Z765" i="1"/>
  <c r="AA765" i="1" s="1"/>
  <c r="Z764" i="1"/>
  <c r="AA764" i="1" s="1"/>
  <c r="Z763" i="1"/>
  <c r="AA763" i="1" s="1"/>
  <c r="Z761" i="1"/>
  <c r="AA761" i="1" s="1"/>
  <c r="Z760" i="1"/>
  <c r="AA760" i="1" s="1"/>
  <c r="Z759" i="1"/>
  <c r="AA759" i="1" s="1"/>
  <c r="Z755" i="1"/>
  <c r="AA755" i="1" s="1"/>
  <c r="Z754" i="1"/>
  <c r="AA754" i="1" s="1"/>
  <c r="Z751" i="1"/>
  <c r="AA751" i="1" s="1"/>
  <c r="Z750" i="1"/>
  <c r="AA750" i="1" s="1"/>
  <c r="Z749" i="1"/>
  <c r="AA749" i="1" s="1"/>
  <c r="Z747" i="1"/>
  <c r="AA747" i="1" s="1"/>
  <c r="Z746" i="1"/>
  <c r="AA746" i="1" s="1"/>
  <c r="Z745" i="1"/>
  <c r="AA745" i="1" s="1"/>
  <c r="Z744" i="1"/>
  <c r="AA744" i="1" s="1"/>
  <c r="Z743" i="1"/>
  <c r="AA743" i="1" s="1"/>
  <c r="Z742" i="1"/>
  <c r="AA742" i="1" s="1"/>
  <c r="Z740" i="1"/>
  <c r="AA740" i="1" s="1"/>
  <c r="Z739" i="1"/>
  <c r="AA739" i="1" s="1"/>
  <c r="Z738" i="1"/>
  <c r="AA738" i="1" s="1"/>
  <c r="Z734" i="1"/>
  <c r="AA734" i="1" s="1"/>
  <c r="Z730" i="1"/>
  <c r="AA730" i="1" s="1"/>
  <c r="Z729" i="1"/>
  <c r="AA729" i="1" s="1"/>
  <c r="Z728" i="1"/>
  <c r="AA728" i="1" s="1"/>
  <c r="Z722" i="1"/>
  <c r="AA722" i="1" s="1"/>
  <c r="Z721" i="1"/>
  <c r="AA721" i="1" s="1"/>
  <c r="Z720" i="1"/>
  <c r="AA720" i="1" s="1"/>
  <c r="Z719" i="1"/>
  <c r="AA719" i="1" s="1"/>
  <c r="Z718" i="1"/>
  <c r="AA718" i="1" s="1"/>
  <c r="Z716" i="1"/>
  <c r="AA716" i="1" s="1"/>
  <c r="Z715" i="1"/>
  <c r="AA715" i="1" s="1"/>
  <c r="Z714" i="1"/>
  <c r="AA714" i="1" s="1"/>
  <c r="Z713" i="1"/>
  <c r="AA713" i="1" s="1"/>
  <c r="Z711" i="1"/>
  <c r="AA711" i="1" s="1"/>
  <c r="Z710" i="1"/>
  <c r="AA710" i="1" s="1"/>
  <c r="Z709" i="1"/>
  <c r="AA709" i="1" s="1"/>
  <c r="Z705" i="1"/>
  <c r="AA705" i="1" s="1"/>
  <c r="Z704" i="1"/>
  <c r="AA704" i="1" s="1"/>
  <c r="Z703" i="1"/>
  <c r="AA703" i="1" s="1"/>
  <c r="Z702" i="1"/>
  <c r="AA702" i="1" s="1"/>
  <c r="Z701" i="1"/>
  <c r="AA701" i="1" s="1"/>
  <c r="Z699" i="1"/>
  <c r="AA699" i="1" s="1"/>
  <c r="Z698" i="1"/>
  <c r="AA698" i="1" s="1"/>
  <c r="Z697" i="1"/>
  <c r="AA697" i="1" s="1"/>
  <c r="Z696" i="1"/>
  <c r="AA696" i="1" s="1"/>
  <c r="Z695" i="1"/>
  <c r="AA695" i="1" s="1"/>
  <c r="Z693" i="1"/>
  <c r="AA693" i="1" s="1"/>
  <c r="Z692" i="1"/>
  <c r="AA692" i="1" s="1"/>
  <c r="Z691" i="1"/>
  <c r="AA691" i="1" s="1"/>
  <c r="Z688" i="1"/>
  <c r="AA688" i="1" s="1"/>
  <c r="Z685" i="1"/>
  <c r="AA685" i="1" s="1"/>
  <c r="Z683" i="1"/>
  <c r="AA683" i="1" s="1"/>
  <c r="Z682" i="1"/>
  <c r="AA682" i="1" s="1"/>
  <c r="Z681" i="1"/>
  <c r="AA681" i="1" s="1"/>
  <c r="Z679" i="1"/>
  <c r="AA679" i="1" s="1"/>
  <c r="Z678" i="1"/>
  <c r="AA678" i="1" s="1"/>
  <c r="Z677" i="1"/>
  <c r="AA677" i="1" s="1"/>
  <c r="Z676" i="1"/>
  <c r="AA676" i="1" s="1"/>
  <c r="Z675" i="1"/>
  <c r="AA675" i="1" s="1"/>
  <c r="Z674" i="1"/>
  <c r="AA674" i="1" s="1"/>
  <c r="Z672" i="1"/>
  <c r="AA672" i="1" s="1"/>
  <c r="Z671" i="1"/>
  <c r="AA671" i="1" s="1"/>
  <c r="Z669" i="1"/>
  <c r="AA669" i="1" s="1"/>
  <c r="Z668" i="1"/>
  <c r="AA668" i="1" s="1"/>
  <c r="Z666" i="1"/>
  <c r="AA666" i="1" s="1"/>
  <c r="Z665" i="1"/>
  <c r="AA665" i="1" s="1"/>
  <c r="Z663" i="1"/>
  <c r="AA663" i="1" s="1"/>
  <c r="Z662" i="1"/>
  <c r="AA662" i="1" s="1"/>
  <c r="Z661" i="1"/>
  <c r="AA661" i="1" s="1"/>
  <c r="Z660" i="1"/>
  <c r="AA660" i="1" s="1"/>
  <c r="Z658" i="1"/>
  <c r="AA658" i="1" s="1"/>
  <c r="Z657" i="1"/>
  <c r="AA657" i="1" s="1"/>
  <c r="Z656" i="1"/>
  <c r="AA656" i="1" s="1"/>
  <c r="Z655" i="1"/>
  <c r="AA655" i="1" s="1"/>
  <c r="Z653" i="1"/>
  <c r="AA653" i="1" s="1"/>
  <c r="Z652" i="1"/>
  <c r="AA652" i="1" s="1"/>
  <c r="Z651" i="1"/>
  <c r="AA651" i="1" s="1"/>
  <c r="Z648" i="1"/>
  <c r="AA648" i="1" s="1"/>
  <c r="Z646" i="1"/>
  <c r="AA646" i="1" s="1"/>
  <c r="Z645" i="1"/>
  <c r="AA645" i="1" s="1"/>
  <c r="Z644" i="1"/>
  <c r="AA644" i="1" s="1"/>
  <c r="Z643" i="1"/>
  <c r="AA643" i="1" s="1"/>
  <c r="Z642" i="1"/>
  <c r="AA642" i="1" s="1"/>
  <c r="Z641" i="1"/>
  <c r="AA641" i="1" s="1"/>
  <c r="Z639" i="1"/>
  <c r="AA639" i="1" s="1"/>
  <c r="Z638" i="1"/>
  <c r="AA638" i="1" s="1"/>
  <c r="Z637" i="1"/>
  <c r="AA637" i="1" s="1"/>
  <c r="Z636" i="1"/>
  <c r="AA636" i="1" s="1"/>
  <c r="Z633" i="1"/>
  <c r="AA633" i="1" s="1"/>
  <c r="Z631" i="1"/>
  <c r="AA631" i="1" s="1"/>
  <c r="Z627" i="1"/>
  <c r="AA627" i="1" s="1"/>
  <c r="Z626" i="1"/>
  <c r="AA626" i="1" s="1"/>
  <c r="Z624" i="1"/>
  <c r="AA624" i="1" s="1"/>
  <c r="Z622" i="1"/>
  <c r="AA622" i="1" s="1"/>
  <c r="Z621" i="1"/>
  <c r="AA621" i="1" s="1"/>
  <c r="Z619" i="1"/>
  <c r="AA619" i="1" s="1"/>
  <c r="Z618" i="1"/>
  <c r="AA618" i="1" s="1"/>
  <c r="Z615" i="1"/>
  <c r="AA615" i="1" s="1"/>
  <c r="Z614" i="1"/>
  <c r="AA614" i="1" s="1"/>
  <c r="Z613" i="1"/>
  <c r="AA613" i="1" s="1"/>
  <c r="Z612" i="1"/>
  <c r="AA612" i="1" s="1"/>
  <c r="Z611" i="1"/>
  <c r="AA611" i="1" s="1"/>
  <c r="Z609" i="1"/>
  <c r="AA609" i="1" s="1"/>
  <c r="Z608" i="1"/>
  <c r="AA608" i="1" s="1"/>
  <c r="Z607" i="1"/>
  <c r="AA607" i="1" s="1"/>
  <c r="Z605" i="1"/>
  <c r="AA605" i="1" s="1"/>
  <c r="Z604" i="1"/>
  <c r="AA604" i="1" s="1"/>
  <c r="Z602" i="1"/>
  <c r="AA602" i="1" s="1"/>
  <c r="Z601" i="1"/>
  <c r="AA601" i="1" s="1"/>
  <c r="Z600" i="1"/>
  <c r="AA600" i="1" s="1"/>
  <c r="Z599" i="1"/>
  <c r="AA599" i="1" s="1"/>
  <c r="Z596" i="1"/>
  <c r="AA596" i="1" s="1"/>
  <c r="Z593" i="1"/>
  <c r="AA593" i="1" s="1"/>
  <c r="Z592" i="1"/>
  <c r="AA592" i="1" s="1"/>
  <c r="Z590" i="1"/>
  <c r="AA590" i="1" s="1"/>
  <c r="Z589" i="1"/>
  <c r="AA589" i="1" s="1"/>
  <c r="Z587" i="1"/>
  <c r="AA587" i="1" s="1"/>
  <c r="Z586" i="1"/>
  <c r="AA586" i="1" s="1"/>
  <c r="Z584" i="1"/>
  <c r="AA584" i="1" s="1"/>
  <c r="Z583" i="1"/>
  <c r="AA583" i="1" s="1"/>
  <c r="Z580" i="1"/>
  <c r="AA580" i="1" s="1"/>
  <c r="Z579" i="1"/>
  <c r="AA579" i="1" s="1"/>
  <c r="Z578" i="1"/>
  <c r="AA578" i="1" s="1"/>
  <c r="Z577" i="1"/>
  <c r="AA577" i="1" s="1"/>
  <c r="Z576" i="1"/>
  <c r="AA576" i="1" s="1"/>
  <c r="Z575" i="1"/>
  <c r="AA575" i="1" s="1"/>
  <c r="Z573" i="1"/>
  <c r="AA573" i="1" s="1"/>
  <c r="Z569" i="1"/>
  <c r="AA569" i="1" s="1"/>
  <c r="Z566" i="1"/>
  <c r="AA566" i="1" s="1"/>
  <c r="Z562" i="1"/>
  <c r="AA562" i="1" s="1"/>
  <c r="Z561" i="1"/>
  <c r="AA561" i="1" s="1"/>
  <c r="Z560" i="1"/>
  <c r="AA560" i="1" s="1"/>
  <c r="Z558" i="1"/>
  <c r="AA558" i="1" s="1"/>
  <c r="Z557" i="1"/>
  <c r="AA557" i="1" s="1"/>
  <c r="Z556" i="1"/>
  <c r="AA556" i="1" s="1"/>
  <c r="Z555" i="1"/>
  <c r="AA555" i="1" s="1"/>
  <c r="Z554" i="1"/>
  <c r="AA554" i="1" s="1"/>
  <c r="Z553" i="1"/>
  <c r="AA553" i="1" s="1"/>
  <c r="Z552" i="1"/>
  <c r="AA552" i="1" s="1"/>
  <c r="Z548" i="1"/>
  <c r="AA548" i="1" s="1"/>
  <c r="Z546" i="1"/>
  <c r="AA546" i="1" s="1"/>
  <c r="Z545" i="1"/>
  <c r="AA545" i="1" s="1"/>
  <c r="Z543" i="1"/>
  <c r="AA543" i="1" s="1"/>
  <c r="Z541" i="1"/>
  <c r="AA541" i="1" s="1"/>
  <c r="Z540" i="1"/>
  <c r="AA540" i="1" s="1"/>
  <c r="Z539" i="1"/>
  <c r="AA539" i="1" s="1"/>
  <c r="Z537" i="1"/>
  <c r="AA537" i="1" s="1"/>
  <c r="Z535" i="1"/>
  <c r="AA535" i="1" s="1"/>
  <c r="Z534" i="1"/>
  <c r="AA534" i="1" s="1"/>
  <c r="Z533" i="1"/>
  <c r="AA533" i="1" s="1"/>
  <c r="Z530" i="1"/>
  <c r="AA530" i="1" s="1"/>
  <c r="Z529" i="1"/>
  <c r="AA529" i="1" s="1"/>
  <c r="Z528" i="1"/>
  <c r="AA528" i="1" s="1"/>
  <c r="Z527" i="1"/>
  <c r="AA527" i="1" s="1"/>
  <c r="Z526" i="1"/>
  <c r="AA526" i="1" s="1"/>
  <c r="Z524" i="1"/>
  <c r="AA524" i="1" s="1"/>
  <c r="Z521" i="1"/>
  <c r="AA521" i="1" s="1"/>
  <c r="Z520" i="1"/>
  <c r="AA520" i="1" s="1"/>
  <c r="Z519" i="1"/>
  <c r="AA519" i="1" s="1"/>
  <c r="Z514" i="1"/>
  <c r="AA514" i="1" s="1"/>
  <c r="Z513" i="1"/>
  <c r="AA513" i="1" s="1"/>
  <c r="Z512" i="1"/>
  <c r="AA512" i="1" s="1"/>
  <c r="Z510" i="1"/>
  <c r="AA510" i="1" s="1"/>
  <c r="Z506" i="1"/>
  <c r="AA506" i="1" s="1"/>
  <c r="Z504" i="1"/>
  <c r="AA504" i="1" s="1"/>
  <c r="Z502" i="1"/>
  <c r="AA502" i="1" s="1"/>
  <c r="Z501" i="1"/>
  <c r="AA501" i="1" s="1"/>
  <c r="Z498" i="1"/>
  <c r="AA498" i="1" s="1"/>
  <c r="Z495" i="1"/>
  <c r="AA495" i="1" s="1"/>
  <c r="Z487" i="1"/>
  <c r="AA487" i="1" s="1"/>
  <c r="Z486" i="1"/>
  <c r="AA486" i="1" s="1"/>
  <c r="Z485" i="1"/>
  <c r="AA485" i="1" s="1"/>
  <c r="Z484" i="1"/>
  <c r="AA484" i="1" s="1"/>
  <c r="Z480" i="1"/>
  <c r="AA480" i="1" s="1"/>
  <c r="Z479" i="1"/>
  <c r="AA479" i="1" s="1"/>
  <c r="Z478" i="1"/>
  <c r="AA478" i="1" s="1"/>
  <c r="Z477" i="1"/>
  <c r="AA477" i="1" s="1"/>
  <c r="Z475" i="1"/>
  <c r="AA475" i="1" s="1"/>
  <c r="Z474" i="1"/>
  <c r="AA474" i="1" s="1"/>
  <c r="Z472" i="1"/>
  <c r="AA472" i="1" s="1"/>
  <c r="Z471" i="1"/>
  <c r="AA471" i="1" s="1"/>
  <c r="Z468" i="1"/>
  <c r="AA468" i="1" s="1"/>
  <c r="Z467" i="1"/>
  <c r="AA467" i="1" s="1"/>
  <c r="Z465" i="1"/>
  <c r="AA465" i="1" s="1"/>
  <c r="Z464" i="1"/>
  <c r="AA464" i="1" s="1"/>
  <c r="Z463" i="1"/>
  <c r="AA463" i="1" s="1"/>
  <c r="Z461" i="1"/>
  <c r="AA461" i="1" s="1"/>
  <c r="Z460" i="1"/>
  <c r="AA460" i="1" s="1"/>
  <c r="Z456" i="1"/>
  <c r="AA456" i="1" s="1"/>
  <c r="Z455" i="1"/>
  <c r="AA455" i="1" s="1"/>
  <c r="Z454" i="1"/>
  <c r="AA454" i="1" s="1"/>
  <c r="Z452" i="1"/>
  <c r="AA452" i="1" s="1"/>
  <c r="Z450" i="1"/>
  <c r="AA450" i="1" s="1"/>
  <c r="Z449" i="1"/>
  <c r="AA449" i="1" s="1"/>
  <c r="Z448" i="1"/>
  <c r="AA448" i="1" s="1"/>
  <c r="Z447" i="1"/>
  <c r="AA447" i="1" s="1"/>
  <c r="Z446" i="1"/>
  <c r="AA446" i="1" s="1"/>
  <c r="Z445" i="1"/>
  <c r="AA445" i="1" s="1"/>
  <c r="Z438" i="1"/>
  <c r="AA438" i="1" s="1"/>
  <c r="Z437" i="1"/>
  <c r="AA437" i="1" s="1"/>
  <c r="Z436" i="1"/>
  <c r="AA436" i="1" s="1"/>
  <c r="Z435" i="1"/>
  <c r="AA435" i="1" s="1"/>
  <c r="Z434" i="1"/>
  <c r="AA434" i="1" s="1"/>
  <c r="Z433" i="1"/>
  <c r="AA433" i="1" s="1"/>
  <c r="Z431" i="1"/>
  <c r="AA431" i="1" s="1"/>
  <c r="Z430" i="1"/>
  <c r="AA430" i="1" s="1"/>
  <c r="Z428" i="1"/>
  <c r="AA428" i="1" s="1"/>
  <c r="Z427" i="1"/>
  <c r="AA427" i="1" s="1"/>
  <c r="Z426" i="1"/>
  <c r="AA426" i="1" s="1"/>
  <c r="Z424" i="1"/>
  <c r="AA424" i="1" s="1"/>
  <c r="Z423" i="1"/>
  <c r="AA423" i="1" s="1"/>
  <c r="Z422" i="1"/>
  <c r="AA422" i="1" s="1"/>
  <c r="Z2431" i="1"/>
  <c r="AA2431" i="1" s="1"/>
  <c r="Z2430" i="1"/>
  <c r="AA2430" i="1" s="1"/>
  <c r="Z2427" i="1"/>
  <c r="AA2427" i="1" s="1"/>
  <c r="Z2407" i="1"/>
  <c r="AA2407" i="1" s="1"/>
  <c r="Z2394" i="1"/>
  <c r="AA2394" i="1" s="1"/>
  <c r="Z2379" i="1"/>
  <c r="AA2379" i="1" s="1"/>
  <c r="Z2373" i="1"/>
  <c r="AA2373" i="1" s="1"/>
  <c r="Z2353" i="1"/>
  <c r="AA2353" i="1" s="1"/>
  <c r="Z2352" i="1"/>
  <c r="AA2352" i="1" s="1"/>
  <c r="Z2351" i="1"/>
  <c r="AA2351" i="1" s="1"/>
  <c r="Z2349" i="1"/>
  <c r="AA2349" i="1" s="1"/>
  <c r="Z2346" i="1"/>
  <c r="AA2346" i="1" s="1"/>
  <c r="Z2339" i="1"/>
  <c r="AA2339" i="1" s="1"/>
  <c r="Z2330" i="1"/>
  <c r="AA2330" i="1" s="1"/>
  <c r="Z2329" i="1"/>
  <c r="AA2329" i="1" s="1"/>
  <c r="Z2311" i="1"/>
  <c r="AA2311" i="1" s="1"/>
  <c r="Z2305" i="1"/>
  <c r="AA2305" i="1" s="1"/>
  <c r="Z2288" i="1"/>
  <c r="AA2288" i="1" s="1"/>
  <c r="Z2280" i="1"/>
  <c r="AA2280" i="1" s="1"/>
  <c r="Z2274" i="1"/>
  <c r="AA2274" i="1" s="1"/>
  <c r="Z2273" i="1"/>
  <c r="AA2273" i="1" s="1"/>
  <c r="Z2261" i="1"/>
  <c r="AA2261" i="1" s="1"/>
  <c r="Z2230" i="1"/>
  <c r="AA2230" i="1" s="1"/>
  <c r="Z2229" i="1"/>
  <c r="AA2229" i="1" s="1"/>
  <c r="Z2228" i="1"/>
  <c r="AA2228" i="1" s="1"/>
  <c r="Z2193" i="1"/>
  <c r="AA2193" i="1" s="1"/>
  <c r="Z2171" i="1"/>
  <c r="AA2171" i="1" s="1"/>
  <c r="Z2154" i="1"/>
  <c r="AA2154" i="1" s="1"/>
  <c r="Z2133" i="1"/>
  <c r="AA2133" i="1" s="1"/>
  <c r="Z2126" i="1"/>
  <c r="AA2126" i="1" s="1"/>
  <c r="Z2108" i="1"/>
  <c r="AA2108" i="1" s="1"/>
  <c r="Z2106" i="1"/>
  <c r="AA2106" i="1" s="1"/>
  <c r="Z2100" i="1"/>
  <c r="AA2100" i="1" s="1"/>
  <c r="Z2095" i="1"/>
  <c r="AA2095" i="1" s="1"/>
  <c r="Z2084" i="1"/>
  <c r="AA2084" i="1" s="1"/>
  <c r="Z2073" i="1"/>
  <c r="AA2073" i="1" s="1"/>
  <c r="Z2072" i="1"/>
  <c r="AA2072" i="1" s="1"/>
  <c r="Z2059" i="1"/>
  <c r="AA2059" i="1" s="1"/>
  <c r="Z2058" i="1"/>
  <c r="AA2058" i="1" s="1"/>
  <c r="Z2044" i="1"/>
  <c r="AA2044" i="1" s="1"/>
  <c r="Z2036" i="1"/>
  <c r="AA2036" i="1" s="1"/>
  <c r="Z2035" i="1"/>
  <c r="AA2035" i="1" s="1"/>
  <c r="Z2022" i="1"/>
  <c r="AA2022" i="1" s="1"/>
  <c r="Z2017" i="1"/>
  <c r="AA2017" i="1" s="1"/>
  <c r="Z2015" i="1"/>
  <c r="AA2015" i="1" s="1"/>
  <c r="Z2005" i="1"/>
  <c r="AA2005" i="1" s="1"/>
  <c r="Z1991" i="1"/>
  <c r="AA1991" i="1" s="1"/>
  <c r="Z1989" i="1"/>
  <c r="AA1989" i="1" s="1"/>
  <c r="Z1960" i="1"/>
  <c r="AA1960" i="1" s="1"/>
  <c r="Z1956" i="1"/>
  <c r="AA1956" i="1" s="1"/>
  <c r="Z1951" i="1"/>
  <c r="AA1951" i="1" s="1"/>
  <c r="Z1947" i="1"/>
  <c r="AA1947" i="1" s="1"/>
  <c r="Z1945" i="1"/>
  <c r="AA1945" i="1" s="1"/>
  <c r="Z1923" i="1"/>
  <c r="AA1923" i="1" s="1"/>
  <c r="Z1911" i="1"/>
  <c r="AA1911" i="1" s="1"/>
  <c r="Z1905" i="1"/>
  <c r="AA1905" i="1" s="1"/>
  <c r="Z1901" i="1"/>
  <c r="AA1901" i="1" s="1"/>
  <c r="Z1891" i="1"/>
  <c r="AA1891" i="1" s="1"/>
  <c r="Z1868" i="1"/>
  <c r="AA1868" i="1" s="1"/>
  <c r="Z1833" i="1"/>
  <c r="AA1833" i="1" s="1"/>
  <c r="Z1812" i="1"/>
  <c r="AA1812" i="1" s="1"/>
  <c r="Z1811" i="1"/>
  <c r="AA1811" i="1" s="1"/>
  <c r="Z1795" i="1"/>
  <c r="AA1795" i="1" s="1"/>
  <c r="Z1785" i="1"/>
  <c r="AA1785" i="1" s="1"/>
  <c r="Z1780" i="1"/>
  <c r="AA1780" i="1" s="1"/>
  <c r="Z1754" i="1"/>
  <c r="AA1754" i="1" s="1"/>
  <c r="Z1751" i="1"/>
  <c r="AA1751" i="1" s="1"/>
  <c r="Z1747" i="1"/>
  <c r="AA1747" i="1" s="1"/>
  <c r="Z1709" i="1"/>
  <c r="AA1709" i="1" s="1"/>
  <c r="Z1675" i="1"/>
  <c r="AA1675" i="1" s="1"/>
  <c r="Z1674" i="1"/>
  <c r="AA1674" i="1" s="1"/>
  <c r="Z1673" i="1"/>
  <c r="AA1673" i="1" s="1"/>
  <c r="Z1655" i="1"/>
  <c r="AA1655" i="1" s="1"/>
  <c r="Z1654" i="1"/>
  <c r="AA1654" i="1" s="1"/>
  <c r="Z1653" i="1"/>
  <c r="AA1653" i="1" s="1"/>
  <c r="Z1652" i="1"/>
  <c r="AA1652" i="1" s="1"/>
  <c r="Z1651" i="1"/>
  <c r="AA1651" i="1" s="1"/>
  <c r="Z1650" i="1"/>
  <c r="AA1650" i="1" s="1"/>
  <c r="Z1606" i="1"/>
  <c r="AA1606" i="1" s="1"/>
  <c r="Z1605" i="1"/>
  <c r="AA1605" i="1" s="1"/>
  <c r="Z1595" i="1"/>
  <c r="AA1595" i="1" s="1"/>
  <c r="Z1586" i="1"/>
  <c r="AA1586" i="1" s="1"/>
  <c r="Z1583" i="1"/>
  <c r="AA1583" i="1" s="1"/>
  <c r="Z1577" i="1"/>
  <c r="AA1577" i="1" s="1"/>
  <c r="Z1576" i="1"/>
  <c r="AA1576" i="1" s="1"/>
  <c r="Z1574" i="1"/>
  <c r="AA1574" i="1" s="1"/>
  <c r="Z1556" i="1"/>
  <c r="AA1556" i="1" s="1"/>
  <c r="Z1540" i="1"/>
  <c r="AA1540" i="1" s="1"/>
  <c r="Z1518" i="1"/>
  <c r="AA1518" i="1" s="1"/>
  <c r="Z1517" i="1"/>
  <c r="AA1517" i="1" s="1"/>
  <c r="Z1514" i="1"/>
  <c r="AA1514" i="1" s="1"/>
  <c r="Z1511" i="1"/>
  <c r="AA1511" i="1" s="1"/>
  <c r="Z1505" i="1"/>
  <c r="AA1505" i="1" s="1"/>
  <c r="Z1502" i="1"/>
  <c r="AA1502" i="1" s="1"/>
  <c r="Z1501" i="1"/>
  <c r="AA1501" i="1" s="1"/>
  <c r="Z1499" i="1"/>
  <c r="AA1499" i="1" s="1"/>
  <c r="Z1497" i="1"/>
  <c r="AA1497" i="1" s="1"/>
  <c r="Z1479" i="1"/>
  <c r="AA1479" i="1" s="1"/>
  <c r="Z1468" i="1"/>
  <c r="AA1468" i="1" s="1"/>
  <c r="Z1432" i="1"/>
  <c r="AA1432" i="1" s="1"/>
  <c r="Z1411" i="1"/>
  <c r="AA1411" i="1" s="1"/>
  <c r="Z1410" i="1"/>
  <c r="AA1410" i="1" s="1"/>
  <c r="Z1409" i="1"/>
  <c r="AA1409" i="1" s="1"/>
  <c r="Z1397" i="1"/>
  <c r="AA1397" i="1" s="1"/>
  <c r="Z1394" i="1"/>
  <c r="AA1394" i="1" s="1"/>
  <c r="Z1393" i="1"/>
  <c r="AA1393" i="1" s="1"/>
  <c r="Z1380" i="1"/>
  <c r="AA1380" i="1" s="1"/>
  <c r="Z1291" i="1"/>
  <c r="AA1291" i="1" s="1"/>
  <c r="Z1279" i="1"/>
  <c r="AA1279" i="1" s="1"/>
  <c r="Z1270" i="1"/>
  <c r="AA1270" i="1" s="1"/>
  <c r="Z1250" i="1"/>
  <c r="AA1250" i="1" s="1"/>
  <c r="Z1246" i="1"/>
  <c r="AA1246" i="1" s="1"/>
  <c r="Z1206" i="1"/>
  <c r="AA1206" i="1" s="1"/>
  <c r="Z1190" i="1"/>
  <c r="AA1190" i="1" s="1"/>
  <c r="Z1189" i="1"/>
  <c r="AA1189" i="1" s="1"/>
  <c r="Z1164" i="1"/>
  <c r="AA1164" i="1" s="1"/>
  <c r="Z1152" i="1"/>
  <c r="AA1152" i="1" s="1"/>
  <c r="Z1129" i="1"/>
  <c r="AA1129" i="1" s="1"/>
  <c r="Z1125" i="1"/>
  <c r="AA1125" i="1" s="1"/>
  <c r="Z1116" i="1"/>
  <c r="AA1116" i="1" s="1"/>
  <c r="Z1112" i="1"/>
  <c r="AA1112" i="1" s="1"/>
  <c r="Z1110" i="1"/>
  <c r="AA1110" i="1" s="1"/>
  <c r="Z1096" i="1"/>
  <c r="AA1096" i="1" s="1"/>
  <c r="Z1094" i="1"/>
  <c r="AA1094" i="1" s="1"/>
  <c r="Z1086" i="1"/>
  <c r="AA1086" i="1" s="1"/>
  <c r="Z1064" i="1"/>
  <c r="AA1064" i="1" s="1"/>
  <c r="Z1029" i="1"/>
  <c r="AA1029" i="1" s="1"/>
  <c r="Z1027" i="1"/>
  <c r="AA1027" i="1" s="1"/>
  <c r="Z1016" i="1"/>
  <c r="AA1016" i="1" s="1"/>
  <c r="Z988" i="1"/>
  <c r="AA988" i="1" s="1"/>
  <c r="Z974" i="1"/>
  <c r="AA974" i="1" s="1"/>
  <c r="Z945" i="1"/>
  <c r="AA945" i="1" s="1"/>
  <c r="Z938" i="1"/>
  <c r="AA938" i="1" s="1"/>
  <c r="Z895" i="1"/>
  <c r="AA895" i="1" s="1"/>
  <c r="Z894" i="1"/>
  <c r="AA894" i="1" s="1"/>
  <c r="Z891" i="1"/>
  <c r="AA891" i="1" s="1"/>
  <c r="Z880" i="1"/>
  <c r="AA880" i="1" s="1"/>
  <c r="Z868" i="1"/>
  <c r="AA868" i="1" s="1"/>
  <c r="Z858" i="1"/>
  <c r="AA858" i="1" s="1"/>
  <c r="Z848" i="1"/>
  <c r="AA848" i="1" s="1"/>
  <c r="Z830" i="1"/>
  <c r="AA830" i="1" s="1"/>
  <c r="Z826" i="1"/>
  <c r="AA826" i="1" s="1"/>
  <c r="Z825" i="1"/>
  <c r="AA825" i="1" s="1"/>
  <c r="Z823" i="1"/>
  <c r="AA823" i="1" s="1"/>
  <c r="Z820" i="1"/>
  <c r="AA820" i="1" s="1"/>
  <c r="Z809" i="1"/>
  <c r="AA809" i="1" s="1"/>
  <c r="Z800" i="1"/>
  <c r="AA800" i="1" s="1"/>
  <c r="Z785" i="1"/>
  <c r="AA785" i="1" s="1"/>
  <c r="Z781" i="1"/>
  <c r="AA781" i="1" s="1"/>
  <c r="Z733" i="1"/>
  <c r="AA733" i="1" s="1"/>
  <c r="Z726" i="1"/>
  <c r="AA726" i="1" s="1"/>
  <c r="Z725" i="1"/>
  <c r="AA725" i="1" s="1"/>
  <c r="Z724" i="1"/>
  <c r="AA724" i="1" s="1"/>
  <c r="Z723" i="1"/>
  <c r="AA723" i="1" s="1"/>
  <c r="Z717" i="1"/>
  <c r="AA717" i="1" s="1"/>
  <c r="Z706" i="1"/>
  <c r="AA706" i="1" s="1"/>
  <c r="Z700" i="1"/>
  <c r="AA700" i="1" s="1"/>
  <c r="Z673" i="1"/>
  <c r="AA673" i="1" s="1"/>
  <c r="Z659" i="1"/>
  <c r="AA659" i="1" s="1"/>
  <c r="Z654" i="1"/>
  <c r="AA654" i="1" s="1"/>
  <c r="Z650" i="1"/>
  <c r="AA650" i="1" s="1"/>
  <c r="Z649" i="1"/>
  <c r="AA649" i="1" s="1"/>
  <c r="Z635" i="1"/>
  <c r="AA635" i="1" s="1"/>
  <c r="Z632" i="1"/>
  <c r="AA632" i="1" s="1"/>
  <c r="Z595" i="1"/>
  <c r="AA595" i="1" s="1"/>
  <c r="Z594" i="1"/>
  <c r="AA594" i="1" s="1"/>
  <c r="Z582" i="1"/>
  <c r="AA582" i="1" s="1"/>
  <c r="Z565" i="1"/>
  <c r="AA565" i="1" s="1"/>
  <c r="Z542" i="1"/>
  <c r="AA542" i="1" s="1"/>
  <c r="Z532" i="1"/>
  <c r="AA532" i="1" s="1"/>
  <c r="Z522" i="1"/>
  <c r="AA522" i="1" s="1"/>
  <c r="Z509" i="1"/>
  <c r="AA509" i="1" s="1"/>
  <c r="Z496" i="1"/>
  <c r="AA496" i="1" s="1"/>
  <c r="Z483" i="1"/>
  <c r="AA483" i="1" s="1"/>
  <c r="Z482" i="1"/>
  <c r="AA482" i="1" s="1"/>
  <c r="Z444" i="1"/>
  <c r="AA444" i="1" s="1"/>
  <c r="Z425" i="1"/>
  <c r="AA425" i="1" s="1"/>
  <c r="Z419" i="1"/>
  <c r="AA419" i="1" s="1"/>
  <c r="Z400" i="1"/>
  <c r="AA400" i="1" s="1"/>
  <c r="Z389" i="1"/>
  <c r="AA389" i="1" s="1"/>
  <c r="Z337" i="1"/>
  <c r="AA337" i="1" s="1"/>
  <c r="Z324" i="1"/>
  <c r="AA324" i="1" s="1"/>
  <c r="Z315" i="1"/>
  <c r="AA315" i="1" s="1"/>
  <c r="Z314" i="1"/>
  <c r="AA314" i="1" s="1"/>
  <c r="Z313" i="1"/>
  <c r="AA313" i="1" s="1"/>
  <c r="Z312" i="1"/>
  <c r="AA312" i="1" s="1"/>
  <c r="Z311" i="1"/>
  <c r="AA311" i="1" s="1"/>
  <c r="Z310" i="1"/>
  <c r="AA310" i="1" s="1"/>
  <c r="Z309" i="1"/>
  <c r="AA309" i="1" s="1"/>
  <c r="Z308" i="1"/>
  <c r="AA308" i="1" s="1"/>
  <c r="Z307" i="1"/>
  <c r="AA307" i="1" s="1"/>
  <c r="Z306" i="1"/>
  <c r="AA306" i="1" s="1"/>
  <c r="Z305" i="1"/>
  <c r="AA305" i="1" s="1"/>
  <c r="Z304" i="1"/>
  <c r="AA304" i="1" s="1"/>
  <c r="Z303" i="1"/>
  <c r="AA303" i="1" s="1"/>
  <c r="Z302" i="1"/>
  <c r="AA302" i="1" s="1"/>
  <c r="Z301" i="1"/>
  <c r="AA301" i="1" s="1"/>
  <c r="Z300" i="1"/>
  <c r="AA300" i="1" s="1"/>
  <c r="Z299" i="1"/>
  <c r="AA299" i="1" s="1"/>
  <c r="Z298" i="1"/>
  <c r="AA298" i="1" s="1"/>
  <c r="Z297" i="1"/>
  <c r="AA297" i="1" s="1"/>
  <c r="Z296" i="1"/>
  <c r="AA296" i="1" s="1"/>
  <c r="Z295" i="1"/>
  <c r="AA295" i="1" s="1"/>
  <c r="Z294" i="1"/>
  <c r="AA294" i="1" s="1"/>
  <c r="Z293" i="1"/>
  <c r="AA293" i="1" s="1"/>
  <c r="Z292" i="1"/>
  <c r="AA292" i="1" s="1"/>
  <c r="Z291" i="1"/>
  <c r="AA291" i="1" s="1"/>
  <c r="Z290" i="1"/>
  <c r="AA290" i="1" s="1"/>
  <c r="Z289" i="1"/>
  <c r="AA289" i="1" s="1"/>
  <c r="Z288" i="1"/>
  <c r="AA288" i="1" s="1"/>
  <c r="Z286" i="1"/>
  <c r="AA286" i="1" s="1"/>
  <c r="Z285" i="1"/>
  <c r="AA285" i="1" s="1"/>
  <c r="Z284" i="1"/>
  <c r="AA284" i="1" s="1"/>
  <c r="Z283" i="1"/>
  <c r="AA283" i="1" s="1"/>
  <c r="Z282" i="1"/>
  <c r="AA282" i="1" s="1"/>
  <c r="Z281" i="1"/>
  <c r="AA281" i="1" s="1"/>
  <c r="Z280" i="1"/>
  <c r="AA280" i="1" s="1"/>
  <c r="Z279" i="1"/>
  <c r="AA279" i="1" s="1"/>
  <c r="Z278" i="1"/>
  <c r="AA278" i="1" s="1"/>
  <c r="Z277" i="1"/>
  <c r="AA277" i="1" s="1"/>
  <c r="Z276" i="1"/>
  <c r="AA276" i="1" s="1"/>
  <c r="Z275" i="1"/>
  <c r="AA275" i="1" s="1"/>
  <c r="Z274" i="1"/>
  <c r="AA274" i="1" s="1"/>
  <c r="Z273" i="1"/>
  <c r="AA273" i="1" s="1"/>
  <c r="Z272" i="1"/>
  <c r="AA272" i="1" s="1"/>
  <c r="Z271" i="1"/>
  <c r="AA271" i="1" s="1"/>
  <c r="Z270" i="1"/>
  <c r="AA270" i="1" s="1"/>
  <c r="Z269" i="1"/>
  <c r="AA269" i="1" s="1"/>
  <c r="Z268" i="1"/>
  <c r="AA268" i="1" s="1"/>
  <c r="Z267" i="1"/>
  <c r="AA267" i="1" s="1"/>
  <c r="Z266" i="1"/>
  <c r="AA266" i="1" s="1"/>
  <c r="Z265" i="1"/>
  <c r="AA265" i="1" s="1"/>
  <c r="Z264" i="1"/>
  <c r="AA264" i="1" s="1"/>
  <c r="Z263" i="1"/>
  <c r="AA263" i="1" s="1"/>
  <c r="Z262" i="1"/>
  <c r="AA262" i="1" s="1"/>
  <c r="Z261" i="1"/>
  <c r="AA261" i="1" s="1"/>
  <c r="Z260" i="1"/>
  <c r="AA260" i="1" s="1"/>
  <c r="Z259" i="1"/>
  <c r="AA259" i="1" s="1"/>
  <c r="Z258" i="1"/>
  <c r="AA258" i="1" s="1"/>
  <c r="Z257" i="1"/>
  <c r="AA257" i="1" s="1"/>
  <c r="Z256" i="1"/>
  <c r="AA256" i="1" s="1"/>
  <c r="Z254" i="1"/>
  <c r="AA254" i="1" s="1"/>
  <c r="Z253" i="1"/>
  <c r="AA253" i="1" s="1"/>
  <c r="Z252" i="1"/>
  <c r="AA252" i="1" s="1"/>
  <c r="Z251" i="1"/>
  <c r="AA251" i="1" s="1"/>
  <c r="Z250" i="1"/>
  <c r="AA250" i="1" s="1"/>
  <c r="Z249" i="1"/>
  <c r="AA249" i="1" s="1"/>
  <c r="Z248" i="1"/>
  <c r="AA248" i="1" s="1"/>
  <c r="Z247" i="1"/>
  <c r="AA247" i="1" s="1"/>
  <c r="Z246" i="1"/>
  <c r="AA246" i="1" s="1"/>
  <c r="Z245" i="1"/>
  <c r="AA245" i="1" s="1"/>
  <c r="Z244" i="1"/>
  <c r="AA244" i="1" s="1"/>
  <c r="Z243" i="1"/>
  <c r="AA243" i="1" s="1"/>
  <c r="Z242" i="1"/>
  <c r="AA242" i="1" s="1"/>
  <c r="Z241" i="1"/>
  <c r="AA241" i="1" s="1"/>
  <c r="Z240" i="1"/>
  <c r="AA240" i="1" s="1"/>
  <c r="Z239" i="1"/>
  <c r="AA239" i="1" s="1"/>
  <c r="Z238" i="1"/>
  <c r="AA238" i="1" s="1"/>
  <c r="Z237" i="1"/>
  <c r="AA237" i="1" s="1"/>
  <c r="Z236" i="1"/>
  <c r="AA236" i="1" s="1"/>
  <c r="Z235" i="1"/>
  <c r="AA235" i="1" s="1"/>
  <c r="Z234" i="1"/>
  <c r="AA234" i="1" s="1"/>
  <c r="Z233" i="1"/>
  <c r="AA233" i="1" s="1"/>
  <c r="Z232" i="1"/>
  <c r="AA232" i="1" s="1"/>
  <c r="Z231" i="1"/>
  <c r="AA231" i="1" s="1"/>
  <c r="Z230" i="1"/>
  <c r="AA230" i="1" s="1"/>
  <c r="Z229" i="1"/>
  <c r="AA229" i="1" s="1"/>
  <c r="Z228" i="1"/>
  <c r="AA228" i="1" s="1"/>
  <c r="Z227" i="1"/>
  <c r="AA227" i="1" s="1"/>
  <c r="Z226" i="1"/>
  <c r="AA226" i="1" s="1"/>
  <c r="Z225" i="1"/>
  <c r="AA225" i="1" s="1"/>
  <c r="Z224" i="1"/>
  <c r="AA224" i="1" s="1"/>
  <c r="Z223" i="1"/>
  <c r="AA223" i="1" s="1"/>
  <c r="Z222" i="1"/>
  <c r="AA222" i="1" s="1"/>
  <c r="Z221" i="1"/>
  <c r="AA221" i="1" s="1"/>
  <c r="Z220" i="1"/>
  <c r="AA220" i="1" s="1"/>
  <c r="Z219" i="1"/>
  <c r="AA219" i="1" s="1"/>
  <c r="Z218" i="1"/>
  <c r="AA218" i="1" s="1"/>
  <c r="Z217" i="1"/>
  <c r="AA217" i="1" s="1"/>
  <c r="Z216" i="1"/>
  <c r="AA216" i="1" s="1"/>
  <c r="Z215" i="1"/>
  <c r="AA215" i="1" s="1"/>
  <c r="Z214" i="1"/>
  <c r="AA214" i="1" s="1"/>
  <c r="Z213" i="1"/>
  <c r="AA213" i="1" s="1"/>
  <c r="Z212" i="1"/>
  <c r="AA212" i="1" s="1"/>
  <c r="Z211" i="1"/>
  <c r="AA211" i="1" s="1"/>
  <c r="Z210" i="1"/>
  <c r="AA210" i="1" s="1"/>
  <c r="Z209" i="1"/>
  <c r="AA209" i="1" s="1"/>
  <c r="Z208" i="1"/>
  <c r="AA208" i="1" s="1"/>
  <c r="Z207" i="1"/>
  <c r="AA207" i="1" s="1"/>
  <c r="Z206" i="1"/>
  <c r="AA206" i="1" s="1"/>
  <c r="Z205" i="1"/>
  <c r="AA205" i="1" s="1"/>
  <c r="Z204" i="1"/>
  <c r="AA204" i="1" s="1"/>
  <c r="Z203" i="1"/>
  <c r="AA203" i="1" s="1"/>
  <c r="Z202" i="1"/>
  <c r="AA202" i="1" s="1"/>
  <c r="Z201" i="1"/>
  <c r="AA201" i="1" s="1"/>
  <c r="Z200" i="1"/>
  <c r="AA200" i="1" s="1"/>
  <c r="Z199" i="1"/>
  <c r="AA199" i="1" s="1"/>
  <c r="Z198" i="1"/>
  <c r="AA198" i="1" s="1"/>
  <c r="Z197" i="1"/>
  <c r="AA197" i="1" s="1"/>
  <c r="Z196" i="1"/>
  <c r="AA196" i="1" s="1"/>
  <c r="Z195" i="1"/>
  <c r="AA195" i="1" s="1"/>
  <c r="Z194" i="1"/>
  <c r="AA194" i="1" s="1"/>
  <c r="Z193" i="1"/>
  <c r="AA193" i="1" s="1"/>
  <c r="Z192" i="1"/>
  <c r="AA192" i="1" s="1"/>
  <c r="Z191" i="1"/>
  <c r="AA191" i="1" s="1"/>
  <c r="Z190" i="1"/>
  <c r="AA190" i="1" s="1"/>
  <c r="Z189" i="1"/>
  <c r="AA189" i="1" s="1"/>
  <c r="Z188" i="1"/>
  <c r="AA188" i="1" s="1"/>
  <c r="Z187" i="1"/>
  <c r="AA187" i="1" s="1"/>
  <c r="Z186" i="1"/>
  <c r="AA186" i="1" s="1"/>
  <c r="Z185" i="1"/>
  <c r="AA185" i="1" s="1"/>
  <c r="Z184" i="1"/>
  <c r="AA184" i="1" s="1"/>
  <c r="Z183" i="1"/>
  <c r="AA183" i="1" s="1"/>
  <c r="Z182" i="1"/>
  <c r="AA182" i="1" s="1"/>
  <c r="Z181" i="1"/>
  <c r="AA181" i="1" s="1"/>
  <c r="Z179" i="1"/>
  <c r="AA179" i="1" s="1"/>
  <c r="Z178" i="1"/>
  <c r="AA178" i="1" s="1"/>
  <c r="Z175" i="1"/>
  <c r="AA175" i="1" s="1"/>
  <c r="Z174" i="1"/>
  <c r="AA174" i="1" s="1"/>
  <c r="Z173" i="1"/>
  <c r="AA173" i="1" s="1"/>
  <c r="Z172" i="1"/>
  <c r="AA172" i="1" s="1"/>
  <c r="Z171" i="1"/>
  <c r="AA171" i="1" s="1"/>
  <c r="Z170" i="1"/>
  <c r="AA170" i="1" s="1"/>
  <c r="Z169" i="1"/>
  <c r="AA169" i="1" s="1"/>
  <c r="Z168" i="1"/>
  <c r="AA168" i="1" s="1"/>
  <c r="Z167" i="1"/>
  <c r="AA167" i="1" s="1"/>
  <c r="Z166" i="1"/>
  <c r="AA166" i="1" s="1"/>
  <c r="Z165" i="1"/>
  <c r="AA165" i="1" s="1"/>
  <c r="Z164" i="1"/>
  <c r="AA164" i="1" s="1"/>
  <c r="Z163" i="1"/>
  <c r="AA163" i="1" s="1"/>
  <c r="Z162" i="1"/>
  <c r="AA162" i="1" s="1"/>
  <c r="Z161" i="1"/>
  <c r="AA161" i="1" s="1"/>
  <c r="Z160" i="1"/>
  <c r="AA160" i="1" s="1"/>
  <c r="Z159" i="1"/>
  <c r="AA159" i="1" s="1"/>
  <c r="Z158" i="1"/>
  <c r="AA158" i="1" s="1"/>
  <c r="Z157" i="1"/>
  <c r="AA157" i="1" s="1"/>
  <c r="Z156" i="1"/>
  <c r="AA156" i="1" s="1"/>
  <c r="Z155" i="1"/>
  <c r="AA155" i="1" s="1"/>
  <c r="Z154" i="1"/>
  <c r="AA154" i="1" s="1"/>
  <c r="Z153" i="1"/>
  <c r="AA153" i="1" s="1"/>
  <c r="Z152" i="1"/>
  <c r="AA152" i="1" s="1"/>
  <c r="Z151" i="1"/>
  <c r="AA151" i="1" s="1"/>
  <c r="Z150" i="1"/>
  <c r="AA150" i="1" s="1"/>
  <c r="Z149" i="1"/>
  <c r="AA149" i="1" s="1"/>
  <c r="Z148" i="1"/>
  <c r="AA148" i="1" s="1"/>
  <c r="Z147" i="1"/>
  <c r="AA147" i="1" s="1"/>
  <c r="Z146" i="1"/>
  <c r="AA146" i="1" s="1"/>
  <c r="Z145" i="1"/>
  <c r="AA145" i="1" s="1"/>
  <c r="Z144" i="1"/>
  <c r="AA144" i="1" s="1"/>
  <c r="Z143" i="1"/>
  <c r="AA143" i="1" s="1"/>
  <c r="Z142" i="1"/>
  <c r="AA142" i="1" s="1"/>
  <c r="Z141" i="1"/>
  <c r="AA141" i="1" s="1"/>
  <c r="Z140" i="1"/>
  <c r="AA140" i="1" s="1"/>
  <c r="Z139" i="1"/>
  <c r="AA139" i="1" s="1"/>
  <c r="Z138" i="1"/>
  <c r="AA138" i="1" s="1"/>
  <c r="Z137" i="1"/>
  <c r="AA137" i="1" s="1"/>
  <c r="Z136" i="1"/>
  <c r="AA136" i="1" s="1"/>
  <c r="Z134" i="1"/>
  <c r="AA134" i="1" s="1"/>
  <c r="Z133" i="1"/>
  <c r="AA133" i="1" s="1"/>
  <c r="Z132" i="1"/>
  <c r="AA132" i="1" s="1"/>
  <c r="Z131" i="1"/>
  <c r="AA131" i="1" s="1"/>
  <c r="Z130" i="1"/>
  <c r="AA130" i="1" s="1"/>
  <c r="Z129" i="1"/>
  <c r="AA129" i="1" s="1"/>
  <c r="Z128" i="1"/>
  <c r="AA128" i="1" s="1"/>
  <c r="Z127" i="1"/>
  <c r="AA127" i="1" s="1"/>
  <c r="Z126" i="1"/>
  <c r="AA126" i="1" s="1"/>
  <c r="Z125" i="1"/>
  <c r="AA125" i="1" s="1"/>
  <c r="Z124" i="1"/>
  <c r="AA124" i="1" s="1"/>
  <c r="Z123" i="1"/>
  <c r="AA123" i="1" s="1"/>
  <c r="Z122" i="1"/>
  <c r="AA122" i="1" s="1"/>
  <c r="Z121" i="1"/>
  <c r="AA121" i="1" s="1"/>
  <c r="Z118" i="1"/>
  <c r="AA118" i="1" s="1"/>
  <c r="Z117" i="1"/>
  <c r="AA117" i="1" s="1"/>
  <c r="Z116" i="1"/>
  <c r="AA116" i="1" s="1"/>
  <c r="Z115" i="1"/>
  <c r="AA115" i="1" s="1"/>
  <c r="Z114" i="1"/>
  <c r="AA114" i="1" s="1"/>
  <c r="Z113" i="1"/>
  <c r="AA113" i="1" s="1"/>
  <c r="Z112" i="1"/>
  <c r="AA112" i="1" s="1"/>
  <c r="Z111" i="1"/>
  <c r="AA111" i="1" s="1"/>
  <c r="Z110" i="1"/>
  <c r="AA110" i="1" s="1"/>
  <c r="Z109" i="1"/>
  <c r="AA109" i="1" s="1"/>
  <c r="Z108" i="1"/>
  <c r="AA108" i="1" s="1"/>
  <c r="Z107" i="1"/>
  <c r="AA107" i="1" s="1"/>
  <c r="Z106" i="1"/>
  <c r="AA106" i="1" s="1"/>
  <c r="Z105" i="1"/>
  <c r="AA105" i="1" s="1"/>
  <c r="Z104" i="1"/>
  <c r="AA104" i="1" s="1"/>
  <c r="Z103" i="1"/>
  <c r="AA103" i="1" s="1"/>
  <c r="Z102" i="1"/>
  <c r="AA102" i="1" s="1"/>
  <c r="Z101" i="1"/>
  <c r="AA101" i="1" s="1"/>
  <c r="Z100" i="1"/>
  <c r="AA100" i="1" s="1"/>
  <c r="Z99" i="1"/>
  <c r="AA99" i="1" s="1"/>
  <c r="Z98" i="1"/>
  <c r="AA98" i="1" s="1"/>
  <c r="Z97" i="1"/>
  <c r="AA97" i="1" s="1"/>
  <c r="Z96" i="1"/>
  <c r="AA96" i="1" s="1"/>
  <c r="Z95" i="1"/>
  <c r="AA95" i="1" s="1"/>
  <c r="Z94" i="1"/>
  <c r="AA94" i="1" s="1"/>
  <c r="Z93" i="1"/>
  <c r="AA93" i="1" s="1"/>
  <c r="Z92" i="1"/>
  <c r="AA92" i="1" s="1"/>
  <c r="Z91" i="1"/>
  <c r="AA91" i="1" s="1"/>
  <c r="Z90" i="1"/>
  <c r="AA90" i="1" s="1"/>
  <c r="Z89" i="1"/>
  <c r="AA89" i="1" s="1"/>
  <c r="Z88" i="1"/>
  <c r="AA88" i="1" s="1"/>
  <c r="Z87" i="1"/>
  <c r="AA87" i="1" s="1"/>
  <c r="Z85" i="1"/>
  <c r="AA85" i="1" s="1"/>
  <c r="Z84" i="1"/>
  <c r="AA84" i="1" s="1"/>
  <c r="Z83" i="1"/>
  <c r="AA83" i="1" s="1"/>
  <c r="Z81" i="1"/>
  <c r="AA81" i="1" s="1"/>
  <c r="Z80" i="1"/>
  <c r="AA80" i="1" s="1"/>
  <c r="Z79" i="1"/>
  <c r="AA79" i="1" s="1"/>
  <c r="Z78" i="1"/>
  <c r="AA78" i="1" s="1"/>
  <c r="Z77" i="1"/>
  <c r="AA77" i="1" s="1"/>
  <c r="Z76" i="1"/>
  <c r="AA76" i="1" s="1"/>
  <c r="Z75" i="1"/>
  <c r="AA75" i="1" s="1"/>
  <c r="Z74" i="1"/>
  <c r="AA74" i="1" s="1"/>
  <c r="Z73" i="1"/>
  <c r="AA73" i="1" s="1"/>
  <c r="Z72" i="1"/>
  <c r="AA72" i="1" s="1"/>
  <c r="Z71" i="1"/>
  <c r="AA71" i="1" s="1"/>
  <c r="Z70" i="1"/>
  <c r="AA70" i="1" s="1"/>
  <c r="Z69" i="1"/>
  <c r="AA69" i="1" s="1"/>
  <c r="Z68" i="1"/>
  <c r="AA68" i="1" s="1"/>
  <c r="Z67" i="1"/>
  <c r="AA67" i="1" s="1"/>
  <c r="Z66" i="1"/>
  <c r="AA66" i="1" s="1"/>
  <c r="Z65" i="1"/>
  <c r="AA65" i="1" s="1"/>
  <c r="Z64" i="1"/>
  <c r="AA64" i="1" s="1"/>
  <c r="Z63" i="1"/>
  <c r="AA63" i="1" s="1"/>
  <c r="Z62" i="1"/>
  <c r="AA62" i="1" s="1"/>
  <c r="Z61" i="1"/>
  <c r="AA61" i="1" s="1"/>
  <c r="Z60" i="1"/>
  <c r="AA60" i="1" s="1"/>
  <c r="Z59" i="1"/>
  <c r="AA59" i="1" s="1"/>
  <c r="Z58" i="1"/>
  <c r="AA58" i="1" s="1"/>
  <c r="Z57" i="1"/>
  <c r="AA57" i="1" s="1"/>
  <c r="Z56" i="1"/>
  <c r="AA56" i="1" s="1"/>
  <c r="Z55" i="1"/>
  <c r="AA55" i="1" s="1"/>
  <c r="Z54" i="1"/>
  <c r="AA54" i="1" s="1"/>
  <c r="Z53" i="1"/>
  <c r="AA53" i="1" s="1"/>
  <c r="Z52" i="1"/>
  <c r="AA52" i="1" s="1"/>
  <c r="Z51" i="1"/>
  <c r="AA51" i="1" s="1"/>
  <c r="Z50" i="1"/>
  <c r="AA50" i="1" s="1"/>
  <c r="Z48" i="1"/>
  <c r="AA48" i="1" s="1"/>
  <c r="Z47" i="1"/>
  <c r="AA47" i="1" s="1"/>
  <c r="Z46" i="1"/>
  <c r="AA46" i="1" s="1"/>
  <c r="Z45" i="1"/>
  <c r="AA45" i="1" s="1"/>
  <c r="Z44" i="1"/>
  <c r="AA44" i="1" s="1"/>
  <c r="Z43" i="1"/>
  <c r="AA43" i="1" s="1"/>
  <c r="Z42" i="1"/>
  <c r="AA42" i="1" s="1"/>
  <c r="Z41" i="1"/>
  <c r="AA41" i="1" s="1"/>
  <c r="Z40" i="1"/>
  <c r="AA40" i="1" s="1"/>
  <c r="Z39" i="1"/>
  <c r="AA39" i="1" s="1"/>
  <c r="Z38" i="1"/>
  <c r="AA38" i="1" s="1"/>
  <c r="Z37" i="1"/>
  <c r="AA37" i="1" s="1"/>
  <c r="Z34" i="1"/>
  <c r="AA34" i="1" s="1"/>
  <c r="Z31" i="1"/>
  <c r="AA31" i="1" s="1"/>
  <c r="Z30" i="1"/>
  <c r="AA30" i="1" s="1"/>
  <c r="Z29" i="1"/>
  <c r="AA29" i="1" s="1"/>
  <c r="Z28" i="1"/>
  <c r="AA28" i="1" s="1"/>
  <c r="Z27" i="1"/>
  <c r="AA27" i="1" s="1"/>
  <c r="Z26" i="1"/>
  <c r="AA26" i="1" s="1"/>
  <c r="Z25" i="1"/>
  <c r="AA25" i="1" s="1"/>
  <c r="Z22" i="1"/>
  <c r="AA22" i="1" s="1"/>
  <c r="Z21" i="1"/>
  <c r="AA21" i="1" s="1"/>
  <c r="Z19" i="1"/>
  <c r="AA19" i="1" s="1"/>
  <c r="Z18" i="1"/>
  <c r="AA18" i="1" s="1"/>
  <c r="Z17" i="1"/>
  <c r="AA17" i="1" s="1"/>
  <c r="Z16" i="1"/>
  <c r="AA16" i="1" s="1"/>
  <c r="Z15" i="1"/>
  <c r="AA15" i="1" s="1"/>
  <c r="Z14" i="1"/>
  <c r="AA14" i="1" s="1"/>
  <c r="Z13" i="1"/>
  <c r="AA13" i="1" s="1"/>
  <c r="Z12" i="1"/>
  <c r="AA12" i="1" s="1"/>
  <c r="Z11" i="1"/>
  <c r="AA11" i="1" s="1"/>
  <c r="Z10" i="1"/>
  <c r="AA10" i="1" s="1"/>
  <c r="Z9" i="1"/>
  <c r="AA9" i="1" s="1"/>
  <c r="Z7" i="1"/>
  <c r="AA7" i="1" s="1"/>
  <c r="Z6" i="1"/>
  <c r="AA6" i="1" s="1"/>
  <c r="Z4" i="1"/>
  <c r="AA4" i="1" s="1"/>
  <c r="Z3" i="1"/>
  <c r="AA3" i="1" s="1"/>
  <c r="Z2432" i="1"/>
  <c r="AA2432" i="1" s="1"/>
  <c r="Z2429" i="1"/>
  <c r="AA2429" i="1" s="1"/>
  <c r="Z2428" i="1"/>
  <c r="AA2428" i="1" s="1"/>
  <c r="Z2425" i="1"/>
  <c r="AA2425" i="1" s="1"/>
  <c r="Z2424" i="1"/>
  <c r="AA2424" i="1" s="1"/>
  <c r="Z2420" i="1"/>
  <c r="AA2420" i="1" s="1"/>
  <c r="Z2419" i="1"/>
  <c r="AA2419" i="1" s="1"/>
  <c r="Z2418" i="1"/>
  <c r="AA2418" i="1" s="1"/>
  <c r="Z2417" i="1"/>
  <c r="AA2417" i="1" s="1"/>
  <c r="Z2416" i="1"/>
  <c r="AA2416" i="1" s="1"/>
  <c r="Z2415" i="1"/>
  <c r="AA2415" i="1" s="1"/>
  <c r="Z2414" i="1"/>
  <c r="AA2414" i="1" s="1"/>
  <c r="Z2413" i="1"/>
  <c r="AA2413" i="1" s="1"/>
  <c r="Z2412" i="1"/>
  <c r="AA2412" i="1" s="1"/>
  <c r="Z2411" i="1"/>
  <c r="AA2411" i="1" s="1"/>
  <c r="Z2410" i="1"/>
  <c r="AA2410" i="1" s="1"/>
  <c r="Z2409" i="1"/>
  <c r="AA2409" i="1" s="1"/>
  <c r="Z2408" i="1"/>
  <c r="AA2408" i="1" s="1"/>
  <c r="Z2406" i="1"/>
  <c r="AA2406" i="1" s="1"/>
  <c r="Z2405" i="1"/>
  <c r="AA2405" i="1" s="1"/>
  <c r="Z2404" i="1"/>
  <c r="AA2404" i="1" s="1"/>
  <c r="Z2403" i="1"/>
  <c r="AA2403" i="1" s="1"/>
  <c r="Z2402" i="1"/>
  <c r="AA2402" i="1" s="1"/>
  <c r="Z2401" i="1"/>
  <c r="AA2401" i="1" s="1"/>
  <c r="Z2399" i="1"/>
  <c r="AA2399" i="1" s="1"/>
  <c r="Z2398" i="1"/>
  <c r="AA2398" i="1" s="1"/>
  <c r="Z2397" i="1"/>
  <c r="AA2397" i="1" s="1"/>
  <c r="Z2396" i="1"/>
  <c r="AA2396" i="1" s="1"/>
  <c r="Z2395" i="1"/>
  <c r="AA2395" i="1" s="1"/>
  <c r="Z2391" i="1"/>
  <c r="AA2391" i="1" s="1"/>
  <c r="Z2390" i="1"/>
  <c r="AA2390" i="1" s="1"/>
  <c r="Z2389" i="1"/>
  <c r="AA2389" i="1" s="1"/>
  <c r="Z2387" i="1"/>
  <c r="AA2387" i="1" s="1"/>
  <c r="Z2386" i="1"/>
  <c r="AA2386" i="1" s="1"/>
  <c r="Z2385" i="1"/>
  <c r="AA2385" i="1" s="1"/>
  <c r="Z2384" i="1"/>
  <c r="AA2384" i="1" s="1"/>
  <c r="Z2383" i="1"/>
  <c r="AA2383" i="1" s="1"/>
  <c r="Z2382" i="1"/>
  <c r="AA2382" i="1" s="1"/>
  <c r="Z2381" i="1"/>
  <c r="AA2381" i="1" s="1"/>
  <c r="Z2380" i="1"/>
  <c r="AA2380" i="1" s="1"/>
  <c r="Z2378" i="1"/>
  <c r="AA2378" i="1" s="1"/>
  <c r="Z2377" i="1"/>
  <c r="AA2377" i="1" s="1"/>
  <c r="Z2376" i="1"/>
  <c r="AA2376" i="1" s="1"/>
  <c r="Z2375" i="1"/>
  <c r="AA2375" i="1" s="1"/>
  <c r="Z2374" i="1"/>
  <c r="AA2374" i="1" s="1"/>
  <c r="Z2371" i="1"/>
  <c r="AA2371" i="1" s="1"/>
  <c r="Z2370" i="1"/>
  <c r="AA2370" i="1" s="1"/>
  <c r="Z2369" i="1"/>
  <c r="AA2369" i="1" s="1"/>
  <c r="Z2368" i="1"/>
  <c r="AA2368" i="1" s="1"/>
  <c r="Z2365" i="1"/>
  <c r="AA2365" i="1" s="1"/>
  <c r="Z2364" i="1"/>
  <c r="AA2364" i="1" s="1"/>
  <c r="Z2363" i="1"/>
  <c r="AA2363" i="1" s="1"/>
  <c r="Z2362" i="1"/>
  <c r="AA2362" i="1" s="1"/>
  <c r="Z2361" i="1"/>
  <c r="AA2361" i="1" s="1"/>
  <c r="Z2360" i="1"/>
  <c r="AA2360" i="1" s="1"/>
  <c r="Z2358" i="1"/>
  <c r="AA2358" i="1" s="1"/>
  <c r="Z2355" i="1"/>
  <c r="AA2355" i="1" s="1"/>
  <c r="Z2354" i="1"/>
  <c r="AA2354" i="1" s="1"/>
  <c r="Z2350" i="1"/>
  <c r="AA2350" i="1" s="1"/>
  <c r="Z2347" i="1"/>
  <c r="AA2347" i="1" s="1"/>
  <c r="Z2345" i="1"/>
  <c r="AA2345" i="1" s="1"/>
  <c r="Z2344" i="1"/>
  <c r="AA2344" i="1" s="1"/>
  <c r="Z2343" i="1"/>
  <c r="AA2343" i="1" s="1"/>
  <c r="Z2342" i="1"/>
  <c r="AA2342" i="1" s="1"/>
  <c r="Z2341" i="1"/>
  <c r="AA2341" i="1" s="1"/>
  <c r="Z2340" i="1"/>
  <c r="AA2340" i="1" s="1"/>
  <c r="Z2338" i="1"/>
  <c r="AA2338" i="1" s="1"/>
  <c r="Z2337" i="1"/>
  <c r="AA2337" i="1" s="1"/>
  <c r="Z2336" i="1"/>
  <c r="AA2336" i="1" s="1"/>
  <c r="Z2335" i="1"/>
  <c r="AA2335" i="1" s="1"/>
  <c r="Z2333" i="1"/>
  <c r="AA2333" i="1" s="1"/>
  <c r="Z2331" i="1"/>
  <c r="AA2331" i="1" s="1"/>
  <c r="Z2328" i="1"/>
  <c r="AA2328" i="1" s="1"/>
  <c r="Z2327" i="1"/>
  <c r="AA2327" i="1" s="1"/>
  <c r="Z2326" i="1"/>
  <c r="AA2326" i="1" s="1"/>
  <c r="Z2325" i="1"/>
  <c r="AA2325" i="1" s="1"/>
  <c r="Z2323" i="1"/>
  <c r="AA2323" i="1" s="1"/>
  <c r="Z2322" i="1"/>
  <c r="AA2322" i="1" s="1"/>
  <c r="Z2321" i="1"/>
  <c r="AA2321" i="1" s="1"/>
  <c r="Z2318" i="1"/>
  <c r="AA2318" i="1" s="1"/>
  <c r="Z2317" i="1"/>
  <c r="AA2317" i="1" s="1"/>
  <c r="Z2315" i="1"/>
  <c r="AA2315" i="1" s="1"/>
  <c r="Z2314" i="1"/>
  <c r="AA2314" i="1" s="1"/>
  <c r="Z2313" i="1"/>
  <c r="AA2313" i="1" s="1"/>
  <c r="Z2312" i="1"/>
  <c r="AA2312" i="1" s="1"/>
  <c r="Z2310" i="1"/>
  <c r="AA2310" i="1" s="1"/>
  <c r="Z2309" i="1"/>
  <c r="AA2309" i="1" s="1"/>
  <c r="Z2308" i="1"/>
  <c r="AA2308" i="1" s="1"/>
  <c r="Z2307" i="1"/>
  <c r="AA2307" i="1" s="1"/>
  <c r="Z2306" i="1"/>
  <c r="AA2306" i="1" s="1"/>
  <c r="Z2304" i="1"/>
  <c r="AA2304" i="1" s="1"/>
  <c r="Z2303" i="1"/>
  <c r="AA2303" i="1" s="1"/>
  <c r="Z2302" i="1"/>
  <c r="AA2302" i="1" s="1"/>
  <c r="Z2301" i="1"/>
  <c r="AA2301" i="1" s="1"/>
  <c r="Z2300" i="1"/>
  <c r="AA2300" i="1" s="1"/>
  <c r="Z2299" i="1"/>
  <c r="AA2299" i="1" s="1"/>
  <c r="Z2297" i="1"/>
  <c r="AA2297" i="1" s="1"/>
  <c r="Z2295" i="1"/>
  <c r="AA2295" i="1" s="1"/>
  <c r="Z2293" i="1"/>
  <c r="AA2293" i="1" s="1"/>
  <c r="Z2292" i="1"/>
  <c r="AA2292" i="1" s="1"/>
  <c r="Z2290" i="1"/>
  <c r="AA2290" i="1" s="1"/>
  <c r="Z2289" i="1"/>
  <c r="AA2289" i="1" s="1"/>
  <c r="Z2287" i="1"/>
  <c r="AA2287" i="1" s="1"/>
  <c r="Z2286" i="1"/>
  <c r="AA2286" i="1" s="1"/>
  <c r="Z2285" i="1"/>
  <c r="AA2285" i="1" s="1"/>
  <c r="Z2282" i="1"/>
  <c r="AA2282" i="1" s="1"/>
  <c r="Z2279" i="1"/>
  <c r="AA2279" i="1" s="1"/>
  <c r="Z2278" i="1"/>
  <c r="AA2278" i="1" s="1"/>
  <c r="Z2277" i="1"/>
  <c r="AA2277" i="1" s="1"/>
  <c r="Z2275" i="1"/>
  <c r="AA2275" i="1" s="1"/>
  <c r="Z2272" i="1"/>
  <c r="AA2272" i="1" s="1"/>
  <c r="Z2271" i="1"/>
  <c r="AA2271" i="1" s="1"/>
  <c r="Z2270" i="1"/>
  <c r="AA2270" i="1" s="1"/>
  <c r="Z2269" i="1"/>
  <c r="AA2269" i="1" s="1"/>
  <c r="Z2266" i="1"/>
  <c r="AA2266" i="1" s="1"/>
  <c r="Z2264" i="1"/>
  <c r="AA2264" i="1" s="1"/>
  <c r="Z2262" i="1"/>
  <c r="AA2262" i="1" s="1"/>
  <c r="Z2260" i="1"/>
  <c r="AA2260" i="1" s="1"/>
  <c r="Z2259" i="1"/>
  <c r="AA2259" i="1" s="1"/>
  <c r="Z2257" i="1"/>
  <c r="AA2257" i="1" s="1"/>
  <c r="Z2256" i="1"/>
  <c r="AA2256" i="1" s="1"/>
  <c r="Z2254" i="1"/>
  <c r="AA2254" i="1" s="1"/>
  <c r="Z2253" i="1"/>
  <c r="AA2253" i="1" s="1"/>
  <c r="Z2252" i="1"/>
  <c r="AA2252" i="1" s="1"/>
  <c r="Z2251" i="1"/>
  <c r="AA2251" i="1" s="1"/>
  <c r="Z2250" i="1"/>
  <c r="AA2250" i="1" s="1"/>
  <c r="Z2249" i="1"/>
  <c r="AA2249" i="1" s="1"/>
  <c r="Z2248" i="1"/>
  <c r="AA2248" i="1" s="1"/>
  <c r="Z2245" i="1"/>
  <c r="AA2245" i="1" s="1"/>
  <c r="Z2244" i="1"/>
  <c r="AA2244" i="1" s="1"/>
  <c r="Z2243" i="1"/>
  <c r="AA2243" i="1" s="1"/>
  <c r="Z2242" i="1"/>
  <c r="AA2242" i="1" s="1"/>
  <c r="Z2240" i="1"/>
  <c r="AA2240" i="1" s="1"/>
  <c r="Z2239" i="1"/>
  <c r="AA2239" i="1" s="1"/>
  <c r="Z2238" i="1"/>
  <c r="AA2238" i="1" s="1"/>
  <c r="Z2234" i="1"/>
  <c r="AA2234" i="1" s="1"/>
  <c r="Z2233" i="1"/>
  <c r="AA2233" i="1" s="1"/>
  <c r="Z2232" i="1"/>
  <c r="AA2232" i="1" s="1"/>
  <c r="Z2231" i="1"/>
  <c r="AA2231" i="1" s="1"/>
  <c r="Z2226" i="1"/>
  <c r="AA2226" i="1" s="1"/>
  <c r="Z2224" i="1"/>
  <c r="AA2224" i="1" s="1"/>
  <c r="Z2221" i="1"/>
  <c r="AA2221" i="1" s="1"/>
  <c r="Z2219" i="1"/>
  <c r="AA2219" i="1" s="1"/>
  <c r="Z2218" i="1"/>
  <c r="AA2218" i="1" s="1"/>
  <c r="Z2217" i="1"/>
  <c r="AA2217" i="1" s="1"/>
  <c r="Z2216" i="1"/>
  <c r="AA2216" i="1" s="1"/>
  <c r="Z2214" i="1"/>
  <c r="AA2214" i="1" s="1"/>
  <c r="Z2212" i="1"/>
  <c r="AA2212" i="1" s="1"/>
  <c r="Z2211" i="1"/>
  <c r="AA2211" i="1" s="1"/>
  <c r="Z2210" i="1"/>
  <c r="AA2210" i="1" s="1"/>
  <c r="Z2208" i="1"/>
  <c r="AA2208" i="1" s="1"/>
  <c r="Z2206" i="1"/>
  <c r="AA2206" i="1" s="1"/>
  <c r="Z2205" i="1"/>
  <c r="AA2205" i="1" s="1"/>
  <c r="Z2204" i="1"/>
  <c r="AA2204" i="1" s="1"/>
  <c r="Z2203" i="1"/>
  <c r="AA2203" i="1" s="1"/>
  <c r="Z2202" i="1"/>
  <c r="AA2202" i="1" s="1"/>
  <c r="Z2200" i="1"/>
  <c r="AA2200" i="1" s="1"/>
  <c r="Z2198" i="1"/>
  <c r="AA2198" i="1" s="1"/>
  <c r="Z2197" i="1"/>
  <c r="AA2197" i="1" s="1"/>
  <c r="Z2195" i="1"/>
  <c r="AA2195" i="1" s="1"/>
  <c r="Z2194" i="1"/>
  <c r="AA2194" i="1" s="1"/>
  <c r="Z2192" i="1"/>
  <c r="AA2192" i="1" s="1"/>
  <c r="Z2190" i="1"/>
  <c r="AA2190" i="1" s="1"/>
  <c r="Z2189" i="1"/>
  <c r="AA2189" i="1" s="1"/>
  <c r="Z2188" i="1"/>
  <c r="AA2188" i="1" s="1"/>
  <c r="AA2187" i="1"/>
  <c r="Z2182" i="1"/>
  <c r="AA2182" i="1" s="1"/>
  <c r="Z2181" i="1"/>
  <c r="AA2181" i="1" s="1"/>
  <c r="Z2180" i="1"/>
  <c r="AA2180" i="1" s="1"/>
  <c r="Z2178" i="1"/>
  <c r="AA2178" i="1" s="1"/>
  <c r="Z2177" i="1"/>
  <c r="AA2177" i="1" s="1"/>
  <c r="Z2176" i="1"/>
  <c r="AA2176" i="1" s="1"/>
  <c r="Z2175" i="1"/>
  <c r="AA2175" i="1" s="1"/>
  <c r="Z2173" i="1"/>
  <c r="AA2173" i="1" s="1"/>
  <c r="Z2172" i="1"/>
  <c r="AA2172" i="1" s="1"/>
  <c r="Z2170" i="1"/>
  <c r="AA2170" i="1" s="1"/>
  <c r="Z2169" i="1"/>
  <c r="AA2169" i="1" s="1"/>
  <c r="Z2168" i="1"/>
  <c r="AA2168" i="1" s="1"/>
  <c r="Z2166" i="1"/>
  <c r="AA2166" i="1" s="1"/>
  <c r="Z2165" i="1"/>
  <c r="AA2165" i="1" s="1"/>
  <c r="Z2164" i="1"/>
  <c r="AA2164" i="1" s="1"/>
  <c r="Z2163" i="1"/>
  <c r="AA2163" i="1" s="1"/>
  <c r="Z2162" i="1"/>
  <c r="AA2162" i="1" s="1"/>
  <c r="Z2161" i="1"/>
  <c r="AA2161" i="1" s="1"/>
  <c r="Z2160" i="1"/>
  <c r="AA2160" i="1" s="1"/>
  <c r="Z2158" i="1"/>
  <c r="AA2158" i="1" s="1"/>
  <c r="Z2156" i="1"/>
  <c r="AA2156" i="1" s="1"/>
  <c r="Z2155" i="1"/>
  <c r="AA2155" i="1" s="1"/>
  <c r="Z2153" i="1"/>
  <c r="AA2153" i="1" s="1"/>
  <c r="Z2151" i="1"/>
  <c r="AA2151" i="1" s="1"/>
  <c r="Z2150" i="1"/>
  <c r="AA2150" i="1" s="1"/>
  <c r="Z2149" i="1"/>
  <c r="AA2149" i="1" s="1"/>
  <c r="Z2148" i="1"/>
  <c r="AA2148" i="1" s="1"/>
  <c r="Z2147" i="1"/>
  <c r="AA2147" i="1" s="1"/>
  <c r="Z2143" i="1"/>
  <c r="AA2143" i="1" s="1"/>
  <c r="Z2142" i="1"/>
  <c r="AA2142" i="1" s="1"/>
  <c r="Z2141" i="1"/>
  <c r="AA2141" i="1" s="1"/>
  <c r="Z2138" i="1"/>
  <c r="AA2138" i="1" s="1"/>
  <c r="Z2136" i="1"/>
  <c r="AA2136" i="1" s="1"/>
  <c r="Z2135" i="1"/>
  <c r="AA2135" i="1" s="1"/>
  <c r="Z2134" i="1"/>
  <c r="AA2134" i="1" s="1"/>
  <c r="Z2132" i="1"/>
  <c r="AA2132" i="1" s="1"/>
  <c r="Z2131" i="1"/>
  <c r="AA2131" i="1" s="1"/>
  <c r="Z2130" i="1"/>
  <c r="AA2130" i="1" s="1"/>
  <c r="Z2129" i="1"/>
  <c r="AA2129" i="1" s="1"/>
  <c r="Z2128" i="1"/>
  <c r="AA2128" i="1" s="1"/>
  <c r="Z2127" i="1"/>
  <c r="AA2127" i="1" s="1"/>
  <c r="Z2125" i="1"/>
  <c r="AA2125" i="1" s="1"/>
  <c r="Z2124" i="1"/>
  <c r="AA2124" i="1" s="1"/>
  <c r="Z2123" i="1"/>
  <c r="AA2123" i="1" s="1"/>
  <c r="Z2122" i="1"/>
  <c r="AA2122" i="1" s="1"/>
  <c r="Z2121" i="1"/>
  <c r="AA2121" i="1" s="1"/>
  <c r="Z2119" i="1"/>
  <c r="AA2119" i="1" s="1"/>
  <c r="Z2118" i="1"/>
  <c r="AA2118" i="1" s="1"/>
  <c r="Z2117" i="1"/>
  <c r="AA2117" i="1" s="1"/>
  <c r="Z2116" i="1"/>
  <c r="AA2116" i="1" s="1"/>
  <c r="Z2115" i="1"/>
  <c r="AA2115" i="1" s="1"/>
  <c r="Z2114" i="1"/>
  <c r="AA2114" i="1" s="1"/>
  <c r="Z2113" i="1"/>
  <c r="AA2113" i="1" s="1"/>
  <c r="Z2112" i="1"/>
  <c r="AA2112" i="1" s="1"/>
  <c r="Z2110" i="1"/>
  <c r="AA2110" i="1" s="1"/>
  <c r="Z2109" i="1"/>
  <c r="AA2109" i="1" s="1"/>
  <c r="Z2107" i="1"/>
  <c r="AA2107" i="1" s="1"/>
  <c r="Z2103" i="1"/>
  <c r="AA2103" i="1" s="1"/>
  <c r="Z2102" i="1"/>
  <c r="AA2102" i="1" s="1"/>
  <c r="Z2101" i="1"/>
  <c r="AA2101" i="1" s="1"/>
  <c r="Z2097" i="1"/>
  <c r="AA2097" i="1" s="1"/>
  <c r="Z2096" i="1"/>
  <c r="AA2096" i="1" s="1"/>
  <c r="Z2094" i="1"/>
  <c r="AA2094" i="1" s="1"/>
  <c r="Z2093" i="1"/>
  <c r="AA2093" i="1" s="1"/>
  <c r="Z2089" i="1"/>
  <c r="AA2089" i="1" s="1"/>
  <c r="Z2088" i="1"/>
  <c r="AA2088" i="1" s="1"/>
  <c r="Z2087" i="1"/>
  <c r="AA2087" i="1" s="1"/>
  <c r="Z2085" i="1"/>
  <c r="AA2085" i="1" s="1"/>
  <c r="Z2083" i="1"/>
  <c r="AA2083" i="1" s="1"/>
  <c r="Z2082" i="1"/>
  <c r="AA2082" i="1" s="1"/>
  <c r="Z2080" i="1"/>
  <c r="AA2080" i="1" s="1"/>
  <c r="Z2078" i="1"/>
  <c r="AA2078" i="1" s="1"/>
  <c r="Z2077" i="1"/>
  <c r="AA2077" i="1" s="1"/>
  <c r="Z2076" i="1"/>
  <c r="AA2076" i="1" s="1"/>
  <c r="Z2075" i="1"/>
  <c r="AA2075" i="1" s="1"/>
  <c r="Z2074" i="1"/>
  <c r="AA2074" i="1" s="1"/>
  <c r="Z2070" i="1"/>
  <c r="AA2070" i="1" s="1"/>
  <c r="Z2069" i="1"/>
  <c r="AA2069" i="1" s="1"/>
  <c r="Z2065" i="1"/>
  <c r="AA2065" i="1" s="1"/>
  <c r="Z2061" i="1"/>
  <c r="AA2061" i="1" s="1"/>
  <c r="Z2060" i="1"/>
  <c r="AA2060" i="1" s="1"/>
  <c r="Z2057" i="1"/>
  <c r="AA2057" i="1" s="1"/>
  <c r="Z2056" i="1"/>
  <c r="AA2056" i="1" s="1"/>
  <c r="Z2055" i="1"/>
  <c r="AA2055" i="1" s="1"/>
  <c r="Z2053" i="1"/>
  <c r="AA2053" i="1" s="1"/>
  <c r="Z2052" i="1"/>
  <c r="AA2052" i="1" s="1"/>
  <c r="Z2051" i="1"/>
  <c r="AA2051" i="1" s="1"/>
  <c r="Z2050" i="1"/>
  <c r="AA2050" i="1" s="1"/>
  <c r="Z2049" i="1"/>
  <c r="AA2049" i="1" s="1"/>
  <c r="Z2048" i="1"/>
  <c r="AA2048" i="1" s="1"/>
  <c r="Z2047" i="1"/>
  <c r="AA2047" i="1" s="1"/>
  <c r="Z2046" i="1"/>
  <c r="AA2046" i="1" s="1"/>
  <c r="Z2045" i="1"/>
  <c r="AA2045" i="1" s="1"/>
  <c r="Z2043" i="1"/>
  <c r="AA2043" i="1" s="1"/>
  <c r="Z2042" i="1"/>
  <c r="AA2042" i="1" s="1"/>
  <c r="Z2040" i="1"/>
  <c r="AA2040" i="1" s="1"/>
  <c r="Z2037" i="1"/>
  <c r="AA2037" i="1" s="1"/>
  <c r="Z2034" i="1"/>
  <c r="AA2034" i="1" s="1"/>
  <c r="Z2033" i="1"/>
  <c r="AA2033" i="1" s="1"/>
  <c r="Z2032" i="1"/>
  <c r="AA2032" i="1" s="1"/>
  <c r="Z2031" i="1"/>
  <c r="AA2031" i="1" s="1"/>
  <c r="Z2029" i="1"/>
  <c r="AA2029" i="1" s="1"/>
  <c r="Z2028" i="1"/>
  <c r="AA2028" i="1" s="1"/>
  <c r="Z2027" i="1"/>
  <c r="AA2027" i="1" s="1"/>
  <c r="Z2026" i="1"/>
  <c r="AA2026" i="1" s="1"/>
  <c r="Z2025" i="1"/>
  <c r="AA2025" i="1" s="1"/>
  <c r="Z2024" i="1"/>
  <c r="AA2024" i="1" s="1"/>
  <c r="Z2023" i="1"/>
  <c r="AA2023" i="1" s="1"/>
  <c r="Z2021" i="1"/>
  <c r="AA2021" i="1" s="1"/>
  <c r="Z2019" i="1"/>
  <c r="AA2019" i="1" s="1"/>
  <c r="Z2018" i="1"/>
  <c r="AA2018" i="1" s="1"/>
  <c r="Z2016" i="1"/>
  <c r="AA2016" i="1" s="1"/>
  <c r="Z2014" i="1"/>
  <c r="AA2014" i="1" s="1"/>
  <c r="Z2011" i="1"/>
  <c r="AA2011" i="1" s="1"/>
  <c r="Z2008" i="1"/>
  <c r="AA2008" i="1" s="1"/>
  <c r="Z2007" i="1"/>
  <c r="AA2007" i="1" s="1"/>
  <c r="Z2004" i="1"/>
  <c r="AA2004" i="1" s="1"/>
  <c r="Z2003" i="1"/>
  <c r="AA2003" i="1" s="1"/>
  <c r="Z2002" i="1"/>
  <c r="AA2002" i="1" s="1"/>
  <c r="Z2000" i="1"/>
  <c r="AA2000" i="1" s="1"/>
  <c r="Z1999" i="1"/>
  <c r="AA1999" i="1" s="1"/>
  <c r="Z1998" i="1"/>
  <c r="AA1998" i="1" s="1"/>
  <c r="Z1997" i="1"/>
  <c r="AA1997" i="1" s="1"/>
  <c r="Z1996" i="1"/>
  <c r="AA1996" i="1" s="1"/>
  <c r="Z1995" i="1"/>
  <c r="AA1995" i="1" s="1"/>
  <c r="Z1994" i="1"/>
  <c r="AA1994" i="1" s="1"/>
  <c r="Z1992" i="1"/>
  <c r="AA1992" i="1" s="1"/>
  <c r="Z1990" i="1"/>
  <c r="AA1990" i="1" s="1"/>
  <c r="Z1988" i="1"/>
  <c r="AA1988" i="1" s="1"/>
  <c r="Z1985" i="1"/>
  <c r="AA1985" i="1" s="1"/>
  <c r="Z1984" i="1"/>
  <c r="AA1984" i="1" s="1"/>
  <c r="Z1982" i="1"/>
  <c r="AA1982" i="1" s="1"/>
  <c r="Z1981" i="1"/>
  <c r="AA1981" i="1" s="1"/>
  <c r="Z1980" i="1"/>
  <c r="AA1980" i="1" s="1"/>
  <c r="Z1979" i="1"/>
  <c r="AA1979" i="1" s="1"/>
  <c r="Z1978" i="1"/>
  <c r="AA1978" i="1" s="1"/>
  <c r="Z1977" i="1"/>
  <c r="AA1977" i="1" s="1"/>
  <c r="Z1976" i="1"/>
  <c r="AA1976" i="1" s="1"/>
  <c r="Z1975" i="1"/>
  <c r="AA1975" i="1" s="1"/>
  <c r="Z1974" i="1"/>
  <c r="AA1974" i="1" s="1"/>
  <c r="Z1973" i="1"/>
  <c r="AA1973" i="1" s="1"/>
  <c r="Z1972" i="1"/>
  <c r="AA1972" i="1" s="1"/>
  <c r="Z1970" i="1"/>
  <c r="AA1970" i="1" s="1"/>
  <c r="Z1969" i="1"/>
  <c r="AA1969" i="1" s="1"/>
  <c r="Z1968" i="1"/>
  <c r="AA1968" i="1" s="1"/>
  <c r="Z1967" i="1"/>
  <c r="AA1967" i="1" s="1"/>
  <c r="Z1966" i="1"/>
  <c r="AA1966" i="1" s="1"/>
  <c r="Z1965" i="1"/>
  <c r="AA1965" i="1" s="1"/>
  <c r="Z1961" i="1"/>
  <c r="AA1961" i="1" s="1"/>
  <c r="Z1959" i="1"/>
  <c r="AA1959" i="1" s="1"/>
  <c r="Z1957" i="1"/>
  <c r="AA1957" i="1" s="1"/>
  <c r="Z1952" i="1"/>
  <c r="AA1952" i="1" s="1"/>
  <c r="Z1950" i="1"/>
  <c r="AA1950" i="1" s="1"/>
  <c r="Z1949" i="1"/>
  <c r="AA1949" i="1" s="1"/>
  <c r="Z1948" i="1"/>
  <c r="AA1948" i="1" s="1"/>
  <c r="Z1946" i="1"/>
  <c r="AA1946" i="1" s="1"/>
  <c r="Z1941" i="1"/>
  <c r="AA1941" i="1" s="1"/>
  <c r="Z1940" i="1"/>
  <c r="AA1940" i="1" s="1"/>
  <c r="Z1939" i="1"/>
  <c r="AA1939" i="1" s="1"/>
  <c r="Z1938" i="1"/>
  <c r="AA1938" i="1" s="1"/>
  <c r="Z1937" i="1"/>
  <c r="AA1937" i="1" s="1"/>
  <c r="Z1936" i="1"/>
  <c r="AA1936" i="1" s="1"/>
  <c r="Z1935" i="1"/>
  <c r="AA1935" i="1" s="1"/>
  <c r="Z1934" i="1"/>
  <c r="AA1934" i="1" s="1"/>
  <c r="Z1933" i="1"/>
  <c r="AA1933" i="1" s="1"/>
  <c r="Z1931" i="1"/>
  <c r="AA1931" i="1" s="1"/>
  <c r="Z1930" i="1"/>
  <c r="AA1930" i="1" s="1"/>
  <c r="Z1928" i="1"/>
  <c r="AA1928" i="1" s="1"/>
  <c r="Z1927" i="1"/>
  <c r="AA1927" i="1" s="1"/>
  <c r="Z1926" i="1"/>
  <c r="AA1926" i="1" s="1"/>
  <c r="Z1925" i="1"/>
  <c r="AA1925" i="1" s="1"/>
  <c r="Z1924" i="1"/>
  <c r="AA1924" i="1" s="1"/>
  <c r="Z1922" i="1"/>
  <c r="AA1922" i="1" s="1"/>
  <c r="Z1921" i="1"/>
  <c r="AA1921" i="1" s="1"/>
  <c r="Z1918" i="1"/>
  <c r="AA1918" i="1" s="1"/>
  <c r="Z1917" i="1"/>
  <c r="AA1917" i="1" s="1"/>
  <c r="Z1913" i="1"/>
  <c r="AA1913" i="1" s="1"/>
  <c r="Z1912" i="1"/>
  <c r="AA1912" i="1" s="1"/>
  <c r="Z1910" i="1"/>
  <c r="AA1910" i="1" s="1"/>
  <c r="Z1909" i="1"/>
  <c r="AA1909" i="1" s="1"/>
  <c r="Z1908" i="1"/>
  <c r="AA1908" i="1" s="1"/>
  <c r="Z1907" i="1"/>
  <c r="AA1907" i="1" s="1"/>
  <c r="Z1906" i="1"/>
  <c r="AA1906" i="1" s="1"/>
  <c r="Z1903" i="1"/>
  <c r="AA1903" i="1" s="1"/>
  <c r="Z1902" i="1"/>
  <c r="AA1902" i="1" s="1"/>
  <c r="Z1900" i="1"/>
  <c r="AA1900" i="1" s="1"/>
  <c r="Z1899" i="1"/>
  <c r="AA1899" i="1" s="1"/>
  <c r="Z1898" i="1"/>
  <c r="AA1898" i="1" s="1"/>
  <c r="Z1897" i="1"/>
  <c r="AA1897" i="1" s="1"/>
  <c r="Z1896" i="1"/>
  <c r="AA1896" i="1" s="1"/>
  <c r="Z1895" i="1"/>
  <c r="AA1895" i="1" s="1"/>
  <c r="Z1893" i="1"/>
  <c r="AA1893" i="1" s="1"/>
  <c r="Z1892" i="1"/>
  <c r="AA1892" i="1" s="1"/>
  <c r="Z1890" i="1"/>
  <c r="AA1890" i="1" s="1"/>
  <c r="Z1889" i="1"/>
  <c r="AA1889" i="1" s="1"/>
  <c r="Z1888" i="1"/>
  <c r="AA1888" i="1" s="1"/>
  <c r="Z1887" i="1"/>
  <c r="AA1887" i="1" s="1"/>
  <c r="Z1886" i="1"/>
  <c r="AA1886" i="1" s="1"/>
  <c r="Z1885" i="1"/>
  <c r="AA1885" i="1" s="1"/>
  <c r="Z1884" i="1"/>
  <c r="AA1884" i="1" s="1"/>
  <c r="Z1883" i="1"/>
  <c r="AA1883" i="1" s="1"/>
  <c r="Z1882" i="1"/>
  <c r="AA1882" i="1" s="1"/>
  <c r="Z1881" i="1"/>
  <c r="AA1881" i="1" s="1"/>
  <c r="Z1880" i="1"/>
  <c r="AA1880" i="1" s="1"/>
  <c r="Z1878" i="1"/>
  <c r="AA1878" i="1" s="1"/>
  <c r="Z1876" i="1"/>
  <c r="AA1876" i="1" s="1"/>
  <c r="Z1874" i="1"/>
  <c r="AA1874" i="1" s="1"/>
  <c r="Z1873" i="1"/>
  <c r="AA1873" i="1" s="1"/>
  <c r="Z1872" i="1"/>
  <c r="AA1872" i="1" s="1"/>
  <c r="Z1871" i="1"/>
  <c r="AA1871" i="1" s="1"/>
  <c r="Z1870" i="1"/>
  <c r="AA1870" i="1" s="1"/>
  <c r="Z1869" i="1"/>
  <c r="AA1869" i="1" s="1"/>
  <c r="Z1866" i="1"/>
  <c r="AA1866" i="1" s="1"/>
  <c r="Z1865" i="1"/>
  <c r="AA1865" i="1" s="1"/>
  <c r="Z1864" i="1"/>
  <c r="AA1864" i="1" s="1"/>
  <c r="Z1862" i="1"/>
  <c r="AA1862" i="1" s="1"/>
  <c r="Z1861" i="1"/>
  <c r="AA1861" i="1" s="1"/>
  <c r="Z1860" i="1"/>
  <c r="AA1860" i="1" s="1"/>
  <c r="Z1859" i="1"/>
  <c r="AA1859" i="1" s="1"/>
  <c r="Z1857" i="1"/>
  <c r="AA1857" i="1" s="1"/>
  <c r="Z1854" i="1"/>
  <c r="AA1854" i="1" s="1"/>
  <c r="Z1853" i="1"/>
  <c r="AA1853" i="1" s="1"/>
  <c r="Z1852" i="1"/>
  <c r="AA1852" i="1" s="1"/>
  <c r="Z1849" i="1"/>
  <c r="AA1849" i="1" s="1"/>
  <c r="Z1845" i="1"/>
  <c r="AA1845" i="1" s="1"/>
  <c r="Z1844" i="1"/>
  <c r="AA1844" i="1" s="1"/>
  <c r="Z1843" i="1"/>
  <c r="AA1843" i="1" s="1"/>
  <c r="Z1841" i="1"/>
  <c r="AA1841" i="1" s="1"/>
  <c r="Z1840" i="1"/>
  <c r="AA1840" i="1" s="1"/>
  <c r="Z1839" i="1"/>
  <c r="AA1839" i="1" s="1"/>
  <c r="Z1837" i="1"/>
  <c r="AA1837" i="1" s="1"/>
  <c r="Z1835" i="1"/>
  <c r="AA1835" i="1" s="1"/>
  <c r="Z1834" i="1"/>
  <c r="AA1834" i="1" s="1"/>
  <c r="Z1832" i="1"/>
  <c r="AA1832" i="1" s="1"/>
  <c r="Z1831" i="1"/>
  <c r="AA1831" i="1" s="1"/>
  <c r="Z1830" i="1"/>
  <c r="AA1830" i="1" s="1"/>
  <c r="Z1829" i="1"/>
  <c r="AA1829" i="1" s="1"/>
  <c r="Z1828" i="1"/>
  <c r="AA1828" i="1" s="1"/>
  <c r="Z1824" i="1"/>
  <c r="AA1824" i="1" s="1"/>
  <c r="Z1823" i="1"/>
  <c r="AA1823" i="1" s="1"/>
  <c r="Z1822" i="1"/>
  <c r="AA1822" i="1" s="1"/>
  <c r="Z1820" i="1"/>
  <c r="AA1820" i="1" s="1"/>
  <c r="Z1819" i="1"/>
  <c r="AA1819" i="1" s="1"/>
  <c r="Z1816" i="1"/>
  <c r="AA1816" i="1" s="1"/>
  <c r="Z1814" i="1"/>
  <c r="AA1814" i="1" s="1"/>
  <c r="Z1813" i="1"/>
  <c r="AA1813" i="1" s="1"/>
  <c r="Z1810" i="1"/>
  <c r="AA1810" i="1" s="1"/>
  <c r="Z1809" i="1"/>
  <c r="AA1809" i="1" s="1"/>
  <c r="Z1808" i="1"/>
  <c r="AA1808" i="1" s="1"/>
  <c r="Z1806" i="1"/>
  <c r="AA1806" i="1" s="1"/>
  <c r="Z1805" i="1"/>
  <c r="AA1805" i="1" s="1"/>
  <c r="Z1804" i="1"/>
  <c r="AA1804" i="1" s="1"/>
  <c r="Z1802" i="1"/>
  <c r="AA1802" i="1" s="1"/>
  <c r="Z1801" i="1"/>
  <c r="AA1801" i="1" s="1"/>
  <c r="Z1800" i="1"/>
  <c r="AA1800" i="1" s="1"/>
  <c r="Z1799" i="1"/>
  <c r="AA1799" i="1" s="1"/>
  <c r="Z1798" i="1"/>
  <c r="AA1798" i="1" s="1"/>
  <c r="Z1797" i="1"/>
  <c r="AA1797" i="1" s="1"/>
  <c r="Z1796" i="1"/>
  <c r="AA1796" i="1" s="1"/>
  <c r="Z1793" i="1"/>
  <c r="AA1793" i="1" s="1"/>
  <c r="Z1791" i="1"/>
  <c r="AA1791" i="1" s="1"/>
  <c r="Z1790" i="1"/>
  <c r="AA1790" i="1" s="1"/>
  <c r="Z1789" i="1"/>
  <c r="AA1789" i="1" s="1"/>
  <c r="Z1786" i="1"/>
  <c r="AA1786" i="1" s="1"/>
  <c r="Z1782" i="1"/>
  <c r="AA1782" i="1" s="1"/>
  <c r="Z1779" i="1"/>
  <c r="AA1779" i="1" s="1"/>
  <c r="Z1778" i="1"/>
  <c r="AA1778" i="1" s="1"/>
  <c r="Z1777" i="1"/>
  <c r="AA1777" i="1" s="1"/>
  <c r="Z1773" i="1"/>
  <c r="AA1773" i="1" s="1"/>
  <c r="Z1772" i="1"/>
  <c r="AA1772" i="1" s="1"/>
  <c r="Z1768" i="1"/>
  <c r="AA1768" i="1" s="1"/>
  <c r="Z1766" i="1"/>
  <c r="AA1766" i="1" s="1"/>
  <c r="Z1765" i="1"/>
  <c r="AA1765" i="1" s="1"/>
  <c r="Z1764" i="1"/>
  <c r="AA1764" i="1" s="1"/>
  <c r="Z1763" i="1"/>
  <c r="AA1763" i="1" s="1"/>
  <c r="Z1761" i="1"/>
  <c r="AA1761" i="1" s="1"/>
  <c r="Z1760" i="1"/>
  <c r="AA1760" i="1" s="1"/>
  <c r="Z1758" i="1"/>
  <c r="AA1758" i="1" s="1"/>
  <c r="Z1755" i="1"/>
  <c r="AA1755" i="1" s="1"/>
  <c r="AA1750" i="1"/>
  <c r="Z1749" i="1"/>
  <c r="AA1749" i="1" s="1"/>
  <c r="Z1748" i="1"/>
  <c r="AA1748" i="1" s="1"/>
  <c r="Z1746" i="1"/>
  <c r="AA1746" i="1" s="1"/>
  <c r="Z1745" i="1"/>
  <c r="AA1745" i="1" s="1"/>
  <c r="Z1742" i="1"/>
  <c r="AA1742" i="1" s="1"/>
  <c r="Z1741" i="1"/>
  <c r="AA1741" i="1" s="1"/>
  <c r="Z1740" i="1"/>
  <c r="AA1740" i="1" s="1"/>
  <c r="Z1738" i="1"/>
  <c r="AA1738" i="1" s="1"/>
  <c r="Z1684" i="1"/>
  <c r="AA1684" i="1" s="1"/>
  <c r="Z1683" i="1"/>
  <c r="AA1683" i="1" s="1"/>
  <c r="Z1635" i="1"/>
  <c r="AA1635" i="1" s="1"/>
  <c r="Z1588" i="1"/>
  <c r="AA1588" i="1" s="1"/>
  <c r="Z1573" i="1"/>
  <c r="AA1573" i="1" s="1"/>
  <c r="Z1314" i="1"/>
  <c r="AA1314" i="1" s="1"/>
  <c r="Z1252" i="1"/>
  <c r="AA1252" i="1" s="1"/>
  <c r="Z1212" i="1"/>
  <c r="AA1212" i="1" s="1"/>
  <c r="Z1211" i="1"/>
  <c r="AA1211" i="1" s="1"/>
  <c r="Z1089" i="1"/>
  <c r="AA1089" i="1" s="1"/>
  <c r="Z1088" i="1"/>
  <c r="AA1088" i="1" s="1"/>
  <c r="Z1087" i="1"/>
  <c r="AA1087" i="1" s="1"/>
  <c r="Z990" i="1"/>
  <c r="AA990" i="1" s="1"/>
  <c r="Z951" i="1"/>
  <c r="AA951" i="1" s="1"/>
  <c r="Z944" i="1"/>
  <c r="AA944" i="1" s="1"/>
  <c r="Z910" i="1"/>
  <c r="AA910" i="1" s="1"/>
  <c r="Z903" i="1"/>
  <c r="AA903" i="1" s="1"/>
  <c r="Z853" i="1"/>
  <c r="AA853" i="1" s="1"/>
  <c r="Z836" i="1"/>
  <c r="AA836" i="1" s="1"/>
  <c r="Z788" i="1"/>
  <c r="AA788" i="1" s="1"/>
  <c r="Z727" i="1"/>
  <c r="AA727" i="1" s="1"/>
  <c r="Z708" i="1"/>
  <c r="AA708" i="1" s="1"/>
  <c r="Z707" i="1"/>
  <c r="AA707" i="1" s="1"/>
  <c r="Z670" i="1"/>
  <c r="AA670" i="1" s="1"/>
  <c r="Z620" i="1"/>
  <c r="AA620" i="1" s="1"/>
  <c r="Z617" i="1"/>
  <c r="AA617" i="1" s="1"/>
  <c r="Z616" i="1"/>
  <c r="AA616" i="1" s="1"/>
  <c r="Z525" i="1"/>
  <c r="AA525" i="1" s="1"/>
  <c r="Z497" i="1"/>
  <c r="AA497" i="1" s="1"/>
  <c r="Z421" i="1"/>
  <c r="AA421" i="1" s="1"/>
  <c r="Z420" i="1"/>
  <c r="AA420" i="1" s="1"/>
  <c r="Z418" i="1"/>
  <c r="AA418" i="1" s="1"/>
  <c r="Z417" i="1"/>
  <c r="AA417" i="1" s="1"/>
  <c r="Z416" i="1"/>
  <c r="AA416" i="1" s="1"/>
  <c r="Z415" i="1"/>
  <c r="AA415" i="1" s="1"/>
  <c r="Z414" i="1"/>
  <c r="AA414" i="1" s="1"/>
  <c r="Z410" i="1"/>
  <c r="AA410" i="1" s="1"/>
  <c r="Z409" i="1"/>
  <c r="AA409" i="1" s="1"/>
  <c r="Z408" i="1"/>
  <c r="AA408" i="1" s="1"/>
  <c r="Z407" i="1"/>
  <c r="AA407" i="1" s="1"/>
  <c r="Z404" i="1"/>
  <c r="AA404" i="1" s="1"/>
  <c r="Z402" i="1"/>
  <c r="AA402" i="1" s="1"/>
  <c r="Z401" i="1"/>
  <c r="AA401" i="1" s="1"/>
  <c r="Z399" i="1"/>
  <c r="AA399" i="1" s="1"/>
  <c r="Z398" i="1"/>
  <c r="AA398" i="1" s="1"/>
  <c r="Z397" i="1"/>
  <c r="AA397" i="1" s="1"/>
  <c r="Z396" i="1"/>
  <c r="AA396" i="1" s="1"/>
  <c r="Z395" i="1"/>
  <c r="AA395" i="1" s="1"/>
  <c r="Z394" i="1"/>
  <c r="AA394" i="1" s="1"/>
  <c r="Z393" i="1"/>
  <c r="AA393" i="1" s="1"/>
  <c r="Z392" i="1"/>
  <c r="AA392" i="1" s="1"/>
  <c r="Z391" i="1"/>
  <c r="AA391" i="1" s="1"/>
  <c r="Z388" i="1"/>
  <c r="AA388" i="1" s="1"/>
  <c r="Z387" i="1"/>
  <c r="AA387" i="1" s="1"/>
  <c r="Z386" i="1"/>
  <c r="AA386" i="1" s="1"/>
  <c r="Z384" i="1"/>
  <c r="AA384" i="1" s="1"/>
  <c r="Z383" i="1"/>
  <c r="AA383" i="1" s="1"/>
  <c r="Z382" i="1"/>
  <c r="AA382" i="1" s="1"/>
  <c r="Z381" i="1"/>
  <c r="AA381" i="1" s="1"/>
  <c r="Z379" i="1"/>
  <c r="AA379" i="1" s="1"/>
  <c r="Z377" i="1"/>
  <c r="AA377" i="1" s="1"/>
  <c r="Z375" i="1"/>
  <c r="AA375" i="1" s="1"/>
  <c r="Z374" i="1"/>
  <c r="AA374" i="1" s="1"/>
  <c r="Z373" i="1"/>
  <c r="AA373" i="1" s="1"/>
  <c r="Z372" i="1"/>
  <c r="AA372" i="1" s="1"/>
  <c r="Z371" i="1"/>
  <c r="AA371" i="1" s="1"/>
  <c r="Z370" i="1"/>
  <c r="AA370" i="1" s="1"/>
  <c r="Z369" i="1"/>
  <c r="AA369" i="1" s="1"/>
  <c r="Z368" i="1"/>
  <c r="AA368" i="1" s="1"/>
  <c r="Z367" i="1"/>
  <c r="AA367" i="1" s="1"/>
  <c r="Z366" i="1"/>
  <c r="AA366" i="1" s="1"/>
  <c r="Z363" i="1"/>
  <c r="AA363" i="1" s="1"/>
  <c r="Z361" i="1"/>
  <c r="AA361" i="1" s="1"/>
  <c r="Z359" i="1"/>
  <c r="AA359" i="1" s="1"/>
  <c r="Z357" i="1"/>
  <c r="AA357" i="1" s="1"/>
  <c r="Z356" i="1"/>
  <c r="AA356" i="1" s="1"/>
  <c r="Z355" i="1"/>
  <c r="AA355" i="1" s="1"/>
  <c r="Z353" i="1"/>
  <c r="AA353" i="1" s="1"/>
  <c r="Z352" i="1"/>
  <c r="AA352" i="1" s="1"/>
  <c r="Z351" i="1"/>
  <c r="AA351" i="1" s="1"/>
  <c r="Z350" i="1"/>
  <c r="AA350" i="1" s="1"/>
  <c r="Z349" i="1"/>
  <c r="AA349" i="1" s="1"/>
  <c r="Z348" i="1"/>
  <c r="AA348" i="1" s="1"/>
  <c r="Z345" i="1"/>
  <c r="AA345" i="1" s="1"/>
  <c r="Z344" i="1"/>
  <c r="AA344" i="1" s="1"/>
  <c r="Z342" i="1"/>
  <c r="AA342" i="1" s="1"/>
  <c r="Z340" i="1"/>
  <c r="AA340" i="1" s="1"/>
  <c r="Z339" i="1"/>
  <c r="AA339" i="1" s="1"/>
  <c r="AA338" i="1"/>
  <c r="Z336" i="1"/>
  <c r="AA336" i="1" s="1"/>
  <c r="Z334" i="1"/>
  <c r="AA334" i="1" s="1"/>
  <c r="Z333" i="1"/>
  <c r="AA333" i="1" s="1"/>
  <c r="Z332" i="1"/>
  <c r="AA332" i="1" s="1"/>
  <c r="Z331" i="1"/>
  <c r="AA331" i="1" s="1"/>
  <c r="Z328" i="1"/>
  <c r="AA328" i="1" s="1"/>
  <c r="Z327" i="1"/>
  <c r="AA327" i="1" s="1"/>
  <c r="Z325" i="1"/>
  <c r="AA325" i="1" s="1"/>
  <c r="Z323" i="1"/>
  <c r="AA323" i="1" s="1"/>
  <c r="Z322" i="1"/>
  <c r="AA322" i="1" s="1"/>
  <c r="Z321" i="1"/>
  <c r="AA321" i="1" s="1"/>
  <c r="Z320" i="1"/>
  <c r="AA320" i="1" s="1"/>
  <c r="Z317" i="1"/>
  <c r="AA317" i="1" s="1"/>
  <c r="Z316" i="1"/>
  <c r="AA316" i="1" s="1"/>
  <c r="Z287" i="1"/>
  <c r="AA287" i="1" s="1"/>
  <c r="Z255" i="1"/>
  <c r="AA255" i="1" s="1"/>
  <c r="Z180" i="1"/>
  <c r="AA180" i="1" s="1"/>
  <c r="Z177" i="1"/>
  <c r="AA177" i="1" s="1"/>
  <c r="Z176" i="1"/>
  <c r="AA176" i="1" s="1"/>
  <c r="Z119" i="1"/>
  <c r="AA119" i="1" s="1"/>
  <c r="Z86" i="1"/>
  <c r="AA86" i="1" s="1"/>
  <c r="Z82" i="1"/>
  <c r="AA82" i="1" s="1"/>
  <c r="Z49" i="1"/>
  <c r="AA49" i="1" s="1"/>
  <c r="Z36" i="1"/>
  <c r="AA36" i="1" s="1"/>
  <c r="Z24" i="1"/>
  <c r="AA24" i="1" s="1"/>
  <c r="Z23" i="1"/>
  <c r="AA23" i="1" s="1"/>
  <c r="Z8" i="1"/>
  <c r="AA8" i="1" s="1"/>
  <c r="Z5" i="1"/>
  <c r="AA5" i="1" s="1"/>
  <c r="Z2" i="1"/>
  <c r="AA2" i="1" s="1"/>
  <c r="Z1739" i="1"/>
  <c r="AA1739" i="1" s="1"/>
  <c r="Z1737" i="1"/>
  <c r="AA1737" i="1" s="1"/>
  <c r="Z1736" i="1"/>
  <c r="AA1736" i="1" s="1"/>
  <c r="Z1735" i="1"/>
  <c r="AA1735" i="1" s="1"/>
  <c r="Z1734" i="1"/>
  <c r="AA1734" i="1" s="1"/>
  <c r="Z1733" i="1"/>
  <c r="AA1733" i="1" s="1"/>
  <c r="Z1732" i="1"/>
  <c r="AA1732" i="1" s="1"/>
  <c r="Z1727" i="1"/>
  <c r="AA1727" i="1" s="1"/>
  <c r="Z1721" i="1"/>
  <c r="AA1721" i="1" s="1"/>
  <c r="Z1715" i="1"/>
  <c r="AA1715" i="1" s="1"/>
  <c r="Z1714" i="1"/>
  <c r="AA1714" i="1" s="1"/>
  <c r="Z1713" i="1"/>
  <c r="AA1713" i="1" s="1"/>
  <c r="Z1712" i="1"/>
  <c r="AA1712" i="1" s="1"/>
  <c r="Z1711" i="1"/>
  <c r="AA1711" i="1" s="1"/>
  <c r="Z1710" i="1"/>
  <c r="AA1710" i="1" s="1"/>
  <c r="Z1708" i="1"/>
  <c r="AA1708" i="1" s="1"/>
  <c r="Z1707" i="1"/>
  <c r="AA1707" i="1" s="1"/>
  <c r="Z1705" i="1"/>
  <c r="AA1705" i="1" s="1"/>
  <c r="Z1703" i="1"/>
  <c r="AA1703" i="1" s="1"/>
  <c r="Z1702" i="1"/>
  <c r="AA1702" i="1" s="1"/>
  <c r="Z1701" i="1"/>
  <c r="AA1701" i="1" s="1"/>
  <c r="Z1700" i="1"/>
  <c r="AA1700" i="1" s="1"/>
  <c r="Z1699" i="1"/>
  <c r="AA1699" i="1" s="1"/>
  <c r="Z1698" i="1"/>
  <c r="AA1698" i="1" s="1"/>
  <c r="Z1697" i="1"/>
  <c r="AA1697" i="1" s="1"/>
  <c r="Z1695" i="1"/>
  <c r="AA1695" i="1" s="1"/>
  <c r="Z1694" i="1"/>
  <c r="AA1694" i="1" s="1"/>
  <c r="Z1693" i="1"/>
  <c r="AA1693" i="1" s="1"/>
  <c r="Z1691" i="1"/>
  <c r="AA1691" i="1" s="1"/>
  <c r="Z1690" i="1"/>
  <c r="AA1690" i="1" s="1"/>
  <c r="Z1688" i="1"/>
  <c r="AA1688" i="1" s="1"/>
  <c r="Z1687" i="1"/>
  <c r="AA1687" i="1" s="1"/>
  <c r="Z1685" i="1"/>
  <c r="AA1685" i="1" s="1"/>
  <c r="Z1681" i="1"/>
  <c r="AA1681" i="1" s="1"/>
  <c r="Z1680" i="1"/>
  <c r="AA1680" i="1" s="1"/>
  <c r="Z1679" i="1"/>
  <c r="AA1679" i="1" s="1"/>
  <c r="Z1677" i="1"/>
  <c r="AA1677" i="1" s="1"/>
  <c r="Z1676" i="1"/>
  <c r="AA1676" i="1" s="1"/>
  <c r="Z1671" i="1"/>
  <c r="AA1671" i="1" s="1"/>
  <c r="Z1668" i="1"/>
  <c r="AA1668" i="1" s="1"/>
  <c r="Z1667" i="1"/>
  <c r="AA1667" i="1" s="1"/>
  <c r="Z1666" i="1"/>
  <c r="AA1666" i="1" s="1"/>
  <c r="Z1664" i="1"/>
  <c r="AA1664" i="1" s="1"/>
  <c r="Z1663" i="1"/>
  <c r="AA1663" i="1" s="1"/>
  <c r="Z1662" i="1"/>
  <c r="AA1662" i="1" s="1"/>
  <c r="Z1661" i="1"/>
  <c r="AA1661" i="1" s="1"/>
  <c r="Z1659" i="1"/>
  <c r="AA1659" i="1" s="1"/>
  <c r="Z1658" i="1"/>
  <c r="AA1658" i="1" s="1"/>
  <c r="Z1656" i="1"/>
  <c r="AA1656" i="1" s="1"/>
  <c r="Z1649" i="1"/>
  <c r="AA1649" i="1" s="1"/>
  <c r="Z1648" i="1"/>
  <c r="AA1648" i="1" s="1"/>
  <c r="Z1647" i="1"/>
  <c r="AA1647" i="1" s="1"/>
  <c r="Z1646" i="1"/>
  <c r="AA1646" i="1" s="1"/>
  <c r="Z1645" i="1"/>
  <c r="AA1645" i="1" s="1"/>
  <c r="Z1644" i="1"/>
  <c r="AA1644" i="1" s="1"/>
  <c r="Z1643" i="1"/>
  <c r="AA1643" i="1" s="1"/>
  <c r="Z1642" i="1"/>
  <c r="AA1642" i="1" s="1"/>
  <c r="Z1640" i="1"/>
  <c r="AA1640" i="1" s="1"/>
  <c r="Z1639" i="1"/>
  <c r="AA1639" i="1" s="1"/>
  <c r="Z1638" i="1"/>
  <c r="AA1638" i="1" s="1"/>
  <c r="Z1637" i="1"/>
  <c r="AA1637" i="1" s="1"/>
  <c r="Z1631" i="1"/>
  <c r="AA1631" i="1" s="1"/>
  <c r="Z1628" i="1"/>
  <c r="AA1628" i="1" s="1"/>
  <c r="Z1625" i="1"/>
  <c r="AA1625" i="1" s="1"/>
  <c r="Z1623" i="1"/>
  <c r="AA1623" i="1" s="1"/>
  <c r="Z1620" i="1"/>
  <c r="AA1620" i="1" s="1"/>
  <c r="Z1618" i="1"/>
  <c r="AA1618" i="1" s="1"/>
  <c r="Z1615" i="1"/>
  <c r="AA1615" i="1" s="1"/>
  <c r="Z1611" i="1"/>
  <c r="AA1611" i="1" s="1"/>
  <c r="Z1607" i="1"/>
  <c r="AA1607" i="1" s="1"/>
  <c r="Z1603" i="1"/>
  <c r="AA1603" i="1" s="1"/>
  <c r="Z1602" i="1"/>
  <c r="AA1602" i="1" s="1"/>
  <c r="Z1601" i="1"/>
  <c r="AA1601" i="1" s="1"/>
  <c r="Z1600" i="1"/>
  <c r="AA1600" i="1" s="1"/>
  <c r="Z1599" i="1"/>
  <c r="AA1599" i="1" s="1"/>
  <c r="Z1597" i="1"/>
  <c r="AA1597" i="1" s="1"/>
  <c r="Z1596" i="1"/>
  <c r="AA1596" i="1" s="1"/>
  <c r="Z1594" i="1"/>
  <c r="AA1594" i="1" s="1"/>
  <c r="Z1593" i="1"/>
  <c r="AA1593" i="1" s="1"/>
  <c r="Z1592" i="1"/>
  <c r="AA1592" i="1" s="1"/>
  <c r="Z1591" i="1"/>
  <c r="AA1591" i="1" s="1"/>
  <c r="Z1589" i="1"/>
  <c r="AA1589" i="1" s="1"/>
  <c r="Z1587" i="1"/>
  <c r="AA1587" i="1" s="1"/>
  <c r="Z1585" i="1"/>
  <c r="AA1585" i="1" s="1"/>
  <c r="Z1584" i="1"/>
  <c r="AA1584" i="1" s="1"/>
  <c r="Z1582" i="1"/>
  <c r="AA1582" i="1" s="1"/>
  <c r="Z1581" i="1"/>
  <c r="AA1581" i="1" s="1"/>
  <c r="Z1580" i="1"/>
  <c r="AA1580" i="1" s="1"/>
  <c r="Z1578" i="1"/>
  <c r="AA1578" i="1" s="1"/>
  <c r="Z1575" i="1"/>
  <c r="AA1575" i="1" s="1"/>
  <c r="Z1572" i="1"/>
  <c r="AA1572" i="1" s="1"/>
  <c r="Z1571" i="1"/>
  <c r="AA1571" i="1" s="1"/>
  <c r="Z1570" i="1"/>
  <c r="AA1570" i="1" s="1"/>
  <c r="Z1569" i="1"/>
  <c r="AA1569" i="1" s="1"/>
  <c r="Z1568" i="1"/>
  <c r="AA1568" i="1" s="1"/>
  <c r="Z1563" i="1"/>
  <c r="AA1563" i="1" s="1"/>
  <c r="Z1561" i="1"/>
  <c r="AA1561" i="1" s="1"/>
  <c r="Z1560" i="1"/>
  <c r="AA1560" i="1" s="1"/>
  <c r="Z1558" i="1"/>
  <c r="AA1558" i="1" s="1"/>
  <c r="Z1557" i="1"/>
  <c r="AA1557" i="1" s="1"/>
  <c r="Z1555" i="1"/>
  <c r="AA1555" i="1" s="1"/>
  <c r="Z1554" i="1"/>
  <c r="AA1554" i="1" s="1"/>
  <c r="Z1550" i="1"/>
  <c r="AA1550" i="1" s="1"/>
  <c r="Z1549" i="1"/>
  <c r="AA1549" i="1" s="1"/>
  <c r="Z1547" i="1"/>
  <c r="AA1547" i="1" s="1"/>
  <c r="Z1546" i="1"/>
  <c r="AA1546" i="1" s="1"/>
  <c r="Z1545" i="1"/>
  <c r="AA1545" i="1" s="1"/>
  <c r="Z1544" i="1"/>
  <c r="AA1544" i="1" s="1"/>
  <c r="Z1542" i="1"/>
  <c r="AA1542" i="1" s="1"/>
  <c r="Z1541" i="1"/>
  <c r="AA1541" i="1" s="1"/>
  <c r="Z1538" i="1"/>
  <c r="AA1538" i="1" s="1"/>
  <c r="Z1537" i="1"/>
  <c r="AA1537" i="1" s="1"/>
  <c r="Z1536" i="1"/>
  <c r="AA1536" i="1" s="1"/>
  <c r="Z1535" i="1"/>
  <c r="AA1535" i="1" s="1"/>
  <c r="Z1534" i="1"/>
  <c r="AA1534" i="1" s="1"/>
  <c r="Z1533" i="1"/>
  <c r="AA1533" i="1" s="1"/>
  <c r="Z1530" i="1"/>
  <c r="AA1530" i="1" s="1"/>
  <c r="Z1529" i="1"/>
  <c r="AA1529" i="1" s="1"/>
  <c r="Z1528" i="1"/>
  <c r="AA1528" i="1" s="1"/>
  <c r="Z1525" i="1"/>
  <c r="AA1525" i="1" s="1"/>
  <c r="Z1521" i="1"/>
  <c r="AA1521" i="1" s="1"/>
  <c r="Z1519" i="1"/>
  <c r="AA1519" i="1" s="1"/>
  <c r="Z1515" i="1"/>
  <c r="AA1515" i="1" s="1"/>
  <c r="Z1512" i="1"/>
  <c r="AA1512" i="1" s="1"/>
  <c r="Z1508" i="1"/>
  <c r="AA1508" i="1" s="1"/>
  <c r="Z1507" i="1"/>
  <c r="AA1507" i="1" s="1"/>
  <c r="Z1506" i="1"/>
  <c r="AA1506" i="1" s="1"/>
  <c r="Z1503" i="1"/>
  <c r="AA1503" i="1" s="1"/>
  <c r="Z1500" i="1"/>
  <c r="AA1500" i="1" s="1"/>
  <c r="Z1498" i="1"/>
  <c r="AA1498" i="1" s="1"/>
  <c r="Z1496" i="1"/>
  <c r="AA1496" i="1" s="1"/>
  <c r="Z1495" i="1"/>
  <c r="AA1495" i="1" s="1"/>
  <c r="Z1494" i="1"/>
  <c r="AA1494" i="1" s="1"/>
  <c r="Z1493" i="1"/>
  <c r="AA1493" i="1" s="1"/>
  <c r="Z1492" i="1"/>
  <c r="AA1492" i="1" s="1"/>
  <c r="Z1489" i="1"/>
  <c r="AA1489" i="1" s="1"/>
  <c r="Z1488" i="1"/>
  <c r="AA1488" i="1" s="1"/>
  <c r="Z1487" i="1"/>
  <c r="AA1487" i="1" s="1"/>
  <c r="Z1485" i="1"/>
  <c r="AA1485" i="1" s="1"/>
  <c r="Z1483" i="1"/>
  <c r="AA1483" i="1" s="1"/>
  <c r="Z1482" i="1"/>
  <c r="AA1482" i="1" s="1"/>
  <c r="Z1480" i="1"/>
  <c r="AA1480" i="1" s="1"/>
  <c r="Z1478" i="1"/>
  <c r="AA1478" i="1" s="1"/>
  <c r="Z1476" i="1"/>
  <c r="AA1476" i="1" s="1"/>
  <c r="Z1474" i="1"/>
  <c r="AA1474" i="1" s="1"/>
  <c r="Z1472" i="1"/>
  <c r="AA1472" i="1" s="1"/>
  <c r="Z1470" i="1"/>
  <c r="AA1470" i="1" s="1"/>
  <c r="Z1469" i="1"/>
  <c r="AA1469" i="1" s="1"/>
  <c r="Z1467" i="1"/>
  <c r="AA1467" i="1" s="1"/>
  <c r="Z1466" i="1"/>
  <c r="AA1466" i="1" s="1"/>
  <c r="Z1464" i="1"/>
  <c r="AA1464" i="1" s="1"/>
  <c r="Z1463" i="1"/>
  <c r="AA1463" i="1" s="1"/>
  <c r="Z1461" i="1"/>
  <c r="AA1461" i="1" s="1"/>
  <c r="Z1460" i="1"/>
  <c r="AA1460" i="1" s="1"/>
  <c r="Z1459" i="1"/>
  <c r="AA1459" i="1" s="1"/>
  <c r="Z1458" i="1"/>
  <c r="AA1458" i="1" s="1"/>
  <c r="Z1457" i="1"/>
  <c r="AA1457" i="1" s="1"/>
  <c r="Z1456" i="1"/>
  <c r="AA1456" i="1" s="1"/>
  <c r="Z1455" i="1"/>
  <c r="AA1455" i="1" s="1"/>
  <c r="Z1453" i="1"/>
  <c r="AA1453" i="1" s="1"/>
  <c r="Z1449" i="1"/>
  <c r="AA1449" i="1" s="1"/>
  <c r="Z1448" i="1"/>
  <c r="AA1448" i="1" s="1"/>
  <c r="Z1447" i="1"/>
  <c r="AA1447" i="1" s="1"/>
  <c r="Z1446" i="1"/>
  <c r="AA1446" i="1" s="1"/>
  <c r="Z1445" i="1"/>
  <c r="AA1445" i="1" s="1"/>
  <c r="Z1444" i="1"/>
  <c r="AA1444" i="1" s="1"/>
  <c r="Z1443" i="1"/>
  <c r="AA1443" i="1" s="1"/>
  <c r="Z1442" i="1"/>
  <c r="AA1442" i="1" s="1"/>
  <c r="Z1440" i="1"/>
  <c r="AA1440" i="1" s="1"/>
  <c r="Z1439" i="1"/>
  <c r="AA1439" i="1" s="1"/>
  <c r="Z1438" i="1"/>
  <c r="AA1438" i="1" s="1"/>
  <c r="Z1437" i="1"/>
  <c r="AA1437" i="1" s="1"/>
  <c r="Z1436" i="1"/>
  <c r="AA1436" i="1" s="1"/>
  <c r="Z1435" i="1"/>
  <c r="AA1435" i="1" s="1"/>
  <c r="Z1434" i="1"/>
  <c r="AA1434" i="1" s="1"/>
  <c r="Z1433" i="1"/>
  <c r="AA1433" i="1" s="1"/>
  <c r="Z1430" i="1"/>
  <c r="AA1430" i="1" s="1"/>
  <c r="Z1428" i="1"/>
  <c r="AA1428" i="1" s="1"/>
  <c r="Z1427" i="1"/>
  <c r="AA1427" i="1" s="1"/>
  <c r="Z1425" i="1"/>
  <c r="AA1425" i="1" s="1"/>
  <c r="Z1424" i="1"/>
  <c r="AA1424" i="1" s="1"/>
  <c r="Z1423" i="1"/>
  <c r="AA1423" i="1" s="1"/>
  <c r="Z1422" i="1"/>
  <c r="AA1422" i="1" s="1"/>
  <c r="Z1420" i="1"/>
  <c r="AA1420" i="1" s="1"/>
  <c r="Z1419" i="1"/>
  <c r="AA1419" i="1" s="1"/>
  <c r="Z1413" i="1"/>
  <c r="AA1413" i="1" s="1"/>
  <c r="Z1412" i="1"/>
  <c r="AA1412" i="1" s="1"/>
  <c r="Z1408" i="1"/>
  <c r="AA1408" i="1" s="1"/>
  <c r="Z1407" i="1"/>
  <c r="AA1407" i="1" s="1"/>
  <c r="Z1406" i="1"/>
  <c r="AA1406" i="1" s="1"/>
  <c r="Z1405" i="1"/>
  <c r="AA1405" i="1" s="1"/>
  <c r="Z1403" i="1"/>
  <c r="AA1403" i="1" s="1"/>
  <c r="Z1402" i="1"/>
  <c r="AA1402" i="1" s="1"/>
  <c r="Z1401" i="1"/>
  <c r="AA1401" i="1" s="1"/>
  <c r="Z1400" i="1"/>
  <c r="AA1400" i="1" s="1"/>
  <c r="Z1399" i="1"/>
  <c r="AA1399" i="1" s="1"/>
  <c r="Z1398" i="1"/>
  <c r="AA1398" i="1" s="1"/>
  <c r="Z1396" i="1"/>
  <c r="AA1396" i="1" s="1"/>
  <c r="Z1395" i="1"/>
  <c r="AA1395" i="1" s="1"/>
  <c r="Z1391" i="1"/>
  <c r="AA1391" i="1" s="1"/>
  <c r="Z1387" i="1"/>
  <c r="AA1387" i="1" s="1"/>
  <c r="Z1386" i="1"/>
  <c r="AA1386" i="1" s="1"/>
  <c r="Z1382" i="1"/>
  <c r="AA1382" i="1" s="1"/>
  <c r="Z1379" i="1"/>
  <c r="AA1379" i="1" s="1"/>
  <c r="Z1377" i="1"/>
  <c r="AA1377" i="1" s="1"/>
  <c r="Z1375" i="1"/>
  <c r="AA1375" i="1" s="1"/>
  <c r="Z1374" i="1"/>
  <c r="AA1374" i="1" s="1"/>
  <c r="Z1372" i="1"/>
  <c r="AA1372" i="1" s="1"/>
  <c r="Z1370" i="1"/>
  <c r="AA1370" i="1" s="1"/>
  <c r="Z1369" i="1"/>
  <c r="AA1369" i="1" s="1"/>
  <c r="Z1368" i="1"/>
  <c r="AA1368" i="1" s="1"/>
  <c r="Z1367" i="1"/>
  <c r="AA1367" i="1" s="1"/>
  <c r="Z1366" i="1"/>
  <c r="AA1366" i="1" s="1"/>
  <c r="Z1364" i="1"/>
  <c r="AA1364" i="1" s="1"/>
  <c r="Z1363" i="1"/>
  <c r="AA1363" i="1" s="1"/>
  <c r="Z1362" i="1"/>
  <c r="AA1362" i="1" s="1"/>
  <c r="Z1359" i="1"/>
  <c r="AA1359" i="1" s="1"/>
  <c r="Z1357" i="1"/>
  <c r="AA1357" i="1" s="1"/>
  <c r="Z1356" i="1"/>
  <c r="AA1356" i="1" s="1"/>
  <c r="Z1355" i="1"/>
  <c r="AA1355" i="1" s="1"/>
  <c r="Z1354" i="1"/>
  <c r="AA1354" i="1" s="1"/>
  <c r="Z1353" i="1"/>
  <c r="AA1353" i="1" s="1"/>
  <c r="Z1348" i="1"/>
  <c r="AA1348" i="1" s="1"/>
  <c r="Z1345" i="1"/>
  <c r="AA1345" i="1" s="1"/>
  <c r="Z1341" i="1"/>
  <c r="AA1341" i="1" s="1"/>
  <c r="Z1340" i="1"/>
  <c r="AA1340" i="1" s="1"/>
  <c r="Z1339" i="1"/>
  <c r="AA1339" i="1" s="1"/>
  <c r="Z1338" i="1"/>
  <c r="AA1338" i="1" s="1"/>
  <c r="Z1337" i="1"/>
  <c r="AA1337" i="1" s="1"/>
  <c r="Z1336" i="1"/>
  <c r="AA1336" i="1" s="1"/>
  <c r="Z1335" i="1"/>
  <c r="AA1335" i="1" s="1"/>
  <c r="Z1333" i="1"/>
  <c r="AA1333" i="1" s="1"/>
  <c r="Z1332" i="1"/>
  <c r="AA1332" i="1" s="1"/>
  <c r="Z1331" i="1"/>
  <c r="AA1331" i="1" s="1"/>
  <c r="Z1330" i="1"/>
  <c r="AA1330" i="1" s="1"/>
  <c r="Z1329" i="1"/>
  <c r="AA1329" i="1" s="1"/>
  <c r="Z1328" i="1"/>
  <c r="AA1328" i="1" s="1"/>
  <c r="Z1327" i="1"/>
  <c r="AA1327" i="1" s="1"/>
  <c r="Z1326" i="1"/>
  <c r="AA1326" i="1" s="1"/>
  <c r="Z1324" i="1"/>
  <c r="AA1324" i="1" s="1"/>
  <c r="Z1323" i="1"/>
  <c r="AA1323" i="1" s="1"/>
  <c r="Z1318" i="1"/>
  <c r="AA1318" i="1" s="1"/>
  <c r="Z1317" i="1"/>
  <c r="AA1317" i="1" s="1"/>
  <c r="Z1316" i="1"/>
  <c r="AA1316" i="1" s="1"/>
  <c r="Z1315" i="1"/>
  <c r="AA1315" i="1" s="1"/>
  <c r="Z1311" i="1"/>
  <c r="AA1311" i="1" s="1"/>
  <c r="Z1308" i="1"/>
  <c r="AA1308" i="1" s="1"/>
  <c r="Z1306" i="1"/>
  <c r="AA1306" i="1" s="1"/>
  <c r="Z1305" i="1"/>
  <c r="AA1305" i="1" s="1"/>
  <c r="Z1303" i="1"/>
  <c r="AA1303" i="1" s="1"/>
  <c r="Z1302" i="1"/>
  <c r="AA1302" i="1" s="1"/>
  <c r="Z1299" i="1"/>
  <c r="AA1299" i="1" s="1"/>
  <c r="Z1298" i="1"/>
  <c r="AA1298" i="1" s="1"/>
  <c r="Z1297" i="1"/>
  <c r="AA1297" i="1" s="1"/>
  <c r="Z1296" i="1"/>
  <c r="AA1296" i="1" s="1"/>
  <c r="Z1295" i="1"/>
  <c r="AA1295" i="1" s="1"/>
  <c r="Z1292" i="1"/>
  <c r="AA1292" i="1" s="1"/>
  <c r="Z1290" i="1"/>
  <c r="AA1290" i="1" s="1"/>
  <c r="Z1289" i="1"/>
  <c r="AA1289" i="1" s="1"/>
  <c r="Z1286" i="1"/>
  <c r="AA1286" i="1" s="1"/>
  <c r="Z1285" i="1"/>
  <c r="AA1285" i="1" s="1"/>
  <c r="Z1284" i="1"/>
  <c r="AA1284" i="1" s="1"/>
  <c r="Z1282" i="1"/>
  <c r="AA1282" i="1" s="1"/>
  <c r="Z1281" i="1"/>
  <c r="AA1281" i="1" s="1"/>
  <c r="Z1280" i="1"/>
  <c r="AA1280" i="1" s="1"/>
  <c r="Z1278" i="1"/>
  <c r="AA1278" i="1" s="1"/>
  <c r="Z1275" i="1"/>
  <c r="AA1275" i="1" s="1"/>
  <c r="Z1274" i="1"/>
  <c r="AA1274" i="1" s="1"/>
  <c r="Z1273" i="1"/>
  <c r="AA1273" i="1" s="1"/>
  <c r="Z1272" i="1"/>
  <c r="AA1272" i="1" s="1"/>
  <c r="Z1271" i="1"/>
  <c r="AA1271" i="1" s="1"/>
  <c r="Z1267" i="1"/>
  <c r="AA1267" i="1" s="1"/>
  <c r="Z1265" i="1"/>
  <c r="AA1265" i="1" s="1"/>
  <c r="Z1264" i="1"/>
  <c r="AA1264" i="1" s="1"/>
  <c r="Z1262" i="1"/>
  <c r="AA1262" i="1" s="1"/>
  <c r="Z1256" i="1"/>
  <c r="AA1256" i="1" s="1"/>
  <c r="Z1255" i="1"/>
  <c r="AA1255" i="1" s="1"/>
  <c r="Z1253" i="1"/>
  <c r="AA1253" i="1" s="1"/>
  <c r="Z1251" i="1"/>
  <c r="AA1251" i="1" s="1"/>
  <c r="Z1249" i="1"/>
  <c r="AA1249" i="1" s="1"/>
  <c r="Z1248" i="1"/>
  <c r="AA1248" i="1" s="1"/>
  <c r="Z1247" i="1"/>
  <c r="AA1247" i="1" s="1"/>
  <c r="Z1244" i="1"/>
  <c r="AA1244" i="1" s="1"/>
  <c r="Z1243" i="1"/>
  <c r="AA1243" i="1" s="1"/>
  <c r="Z1242" i="1"/>
  <c r="AA1242" i="1" s="1"/>
  <c r="Z1239" i="1"/>
  <c r="AA1239" i="1" s="1"/>
  <c r="Z1235" i="1"/>
  <c r="AA1235" i="1" s="1"/>
  <c r="Z1234" i="1"/>
  <c r="AA1234" i="1" s="1"/>
  <c r="Z1233" i="1"/>
  <c r="AA1233" i="1" s="1"/>
  <c r="Z1232" i="1"/>
  <c r="AA1232" i="1" s="1"/>
  <c r="Z1231" i="1"/>
  <c r="AA1231" i="1" s="1"/>
  <c r="Z1230" i="1"/>
  <c r="AA1230" i="1" s="1"/>
  <c r="Z1227" i="1"/>
  <c r="AA1227" i="1" s="1"/>
  <c r="Z1226" i="1"/>
  <c r="AA1226" i="1" s="1"/>
  <c r="Z1224" i="1"/>
  <c r="AA1224" i="1" s="1"/>
  <c r="Z1223" i="1"/>
  <c r="AA1223" i="1" s="1"/>
  <c r="Z1222" i="1"/>
  <c r="AA1222" i="1" s="1"/>
  <c r="Z1220" i="1"/>
  <c r="AA1220" i="1" s="1"/>
  <c r="Z1219" i="1"/>
  <c r="AA1219" i="1" s="1"/>
  <c r="Z1218" i="1"/>
  <c r="AA1218" i="1" s="1"/>
  <c r="Z1217" i="1"/>
  <c r="AA1217" i="1" s="1"/>
  <c r="Z1216" i="1"/>
  <c r="AA1216" i="1" s="1"/>
  <c r="Z1215" i="1"/>
  <c r="AA1215" i="1" s="1"/>
  <c r="Z1214" i="1"/>
  <c r="AA1214" i="1" s="1"/>
  <c r="Z1213" i="1"/>
  <c r="AA1213" i="1" s="1"/>
  <c r="Z1209" i="1"/>
  <c r="AA1209" i="1" s="1"/>
  <c r="Z1208" i="1"/>
  <c r="AA1208" i="1" s="1"/>
  <c r="Z1207" i="1"/>
  <c r="AA1207" i="1" s="1"/>
  <c r="Z1205" i="1"/>
  <c r="AA1205" i="1" s="1"/>
  <c r="Z1204" i="1"/>
  <c r="AA1204" i="1" s="1"/>
  <c r="Z1202" i="1"/>
  <c r="AA1202" i="1" s="1"/>
  <c r="Z1201" i="1"/>
  <c r="AA1201" i="1" s="1"/>
  <c r="Z1200" i="1"/>
  <c r="AA1200" i="1" s="1"/>
  <c r="Z1199" i="1"/>
  <c r="AA1199" i="1" s="1"/>
  <c r="Z1198" i="1"/>
  <c r="AA1198" i="1" s="1"/>
  <c r="Z1196" i="1"/>
  <c r="AA1196" i="1" s="1"/>
  <c r="Z1194" i="1"/>
  <c r="AA1194" i="1" s="1"/>
  <c r="Z1193" i="1"/>
  <c r="AA1193" i="1" s="1"/>
  <c r="Z1192" i="1"/>
  <c r="AA1192" i="1" s="1"/>
  <c r="Z1191" i="1"/>
  <c r="AA1191" i="1" s="1"/>
  <c r="Z1188" i="1"/>
  <c r="AA1188" i="1" s="1"/>
  <c r="Z1186" i="1"/>
  <c r="AA1186" i="1" s="1"/>
  <c r="Z1184" i="1"/>
  <c r="AA1184" i="1" s="1"/>
  <c r="Z1182" i="1"/>
  <c r="AA1182" i="1" s="1"/>
  <c r="Z1181" i="1"/>
  <c r="AA1181" i="1" s="1"/>
  <c r="Z1180" i="1"/>
  <c r="AA1180" i="1" s="1"/>
  <c r="Z1179" i="1"/>
  <c r="AA1179" i="1" s="1"/>
  <c r="Z1177" i="1"/>
  <c r="AA1177" i="1" s="1"/>
  <c r="Z1176" i="1"/>
  <c r="AA1176" i="1" s="1"/>
  <c r="Z1175" i="1"/>
  <c r="AA1175" i="1" s="1"/>
  <c r="Z1174" i="1"/>
  <c r="AA1174" i="1" s="1"/>
  <c r="Z1172" i="1"/>
  <c r="AA1172" i="1" s="1"/>
  <c r="Z1171" i="1"/>
  <c r="AA1171" i="1" s="1"/>
  <c r="Z1170" i="1"/>
  <c r="AA1170" i="1" s="1"/>
  <c r="Z1169" i="1"/>
  <c r="AA1169" i="1" s="1"/>
  <c r="Z1168" i="1"/>
  <c r="AA1168" i="1" s="1"/>
  <c r="Z1166" i="1"/>
  <c r="AA1166" i="1" s="1"/>
  <c r="Z1165" i="1"/>
  <c r="AA1165" i="1" s="1"/>
  <c r="Z1162" i="1"/>
  <c r="AA1162" i="1" s="1"/>
  <c r="Z1160" i="1"/>
  <c r="AA1160" i="1" s="1"/>
  <c r="Z1159" i="1"/>
  <c r="AA1159" i="1" s="1"/>
  <c r="Z1158" i="1"/>
  <c r="AA1158" i="1" s="1"/>
  <c r="Z1157" i="1"/>
  <c r="AA1157" i="1" s="1"/>
  <c r="Z1154" i="1"/>
  <c r="AA1154" i="1" s="1"/>
  <c r="Z1153" i="1"/>
  <c r="AA1153" i="1" s="1"/>
  <c r="Z1151" i="1"/>
  <c r="AA1151" i="1" s="1"/>
  <c r="Z1150" i="1"/>
  <c r="AA1150" i="1" s="1"/>
  <c r="Z1145" i="1"/>
  <c r="AA1145" i="1" s="1"/>
  <c r="Z1143" i="1"/>
  <c r="AA1143" i="1" s="1"/>
  <c r="Z1141" i="1"/>
  <c r="AA1141" i="1" s="1"/>
  <c r="Z1140" i="1"/>
  <c r="AA1140" i="1" s="1"/>
  <c r="Z1139" i="1"/>
  <c r="AA1139" i="1" s="1"/>
  <c r="Z1138" i="1"/>
  <c r="AA1138" i="1" s="1"/>
  <c r="Z1137" i="1"/>
  <c r="AA1137" i="1" s="1"/>
  <c r="Z1136" i="1"/>
  <c r="AA1136" i="1" s="1"/>
  <c r="Z1135" i="1"/>
  <c r="AA1135" i="1" s="1"/>
  <c r="Z1133" i="1"/>
  <c r="AA1133" i="1" s="1"/>
  <c r="Z1132" i="1"/>
  <c r="AA1132" i="1" s="1"/>
  <c r="Z1131" i="1"/>
  <c r="AA1131" i="1" s="1"/>
  <c r="Z1130" i="1"/>
  <c r="AA1130" i="1" s="1"/>
  <c r="Z1128" i="1"/>
  <c r="AA1128" i="1" s="1"/>
  <c r="Z1127" i="1"/>
  <c r="AA1127" i="1" s="1"/>
  <c r="Z1126" i="1"/>
  <c r="AA1126" i="1" s="1"/>
  <c r="Z1124" i="1"/>
  <c r="AA1124" i="1" s="1"/>
  <c r="Z1123" i="1"/>
  <c r="AA1123" i="1" s="1"/>
  <c r="Z1122" i="1"/>
  <c r="AA1122" i="1" s="1"/>
  <c r="Z1119" i="1"/>
  <c r="AA1119" i="1" s="1"/>
  <c r="Z1117" i="1"/>
  <c r="AA1117" i="1" s="1"/>
  <c r="Z1114" i="1"/>
  <c r="AA1114" i="1" s="1"/>
  <c r="Z1111" i="1"/>
  <c r="AA1111" i="1" s="1"/>
  <c r="Z1109" i="1"/>
  <c r="AA1109" i="1" s="1"/>
  <c r="Z1106" i="1"/>
  <c r="AA1106" i="1" s="1"/>
  <c r="Z1104" i="1"/>
  <c r="AA1104" i="1" s="1"/>
  <c r="Z1103" i="1"/>
  <c r="AA1103" i="1" s="1"/>
  <c r="Z1102" i="1"/>
  <c r="AA1102" i="1" s="1"/>
  <c r="Z1101" i="1"/>
  <c r="AA1101" i="1" s="1"/>
  <c r="Z1100" i="1"/>
  <c r="AA1100" i="1" s="1"/>
  <c r="Z1099" i="1"/>
  <c r="AA1099" i="1" s="1"/>
  <c r="Z1098" i="1"/>
  <c r="AA1098" i="1" s="1"/>
  <c r="Z1097" i="1"/>
  <c r="AA1097" i="1" s="1"/>
  <c r="Z1095" i="1"/>
  <c r="AA1095" i="1" s="1"/>
  <c r="Z1093" i="1"/>
  <c r="AA1093" i="1" s="1"/>
  <c r="Z1092" i="1"/>
  <c r="AA1092" i="1" s="1"/>
  <c r="Z1091" i="1"/>
  <c r="AA1091" i="1" s="1"/>
  <c r="Z1090" i="1"/>
  <c r="AA1090" i="1" s="1"/>
  <c r="Z1083" i="1"/>
  <c r="AA1083" i="1" s="1"/>
  <c r="Z1081" i="1"/>
  <c r="AA1081" i="1" s="1"/>
  <c r="Z1080" i="1"/>
  <c r="AA1080" i="1" s="1"/>
  <c r="Z1078" i="1"/>
  <c r="AA1078" i="1" s="1"/>
  <c r="Z1076" i="1"/>
  <c r="AA1076" i="1" s="1"/>
  <c r="Z1074" i="1"/>
  <c r="AA1074" i="1" s="1"/>
  <c r="Z1073" i="1"/>
  <c r="AA1073" i="1" s="1"/>
  <c r="Z1072" i="1"/>
  <c r="AA1072" i="1" s="1"/>
  <c r="Z1071" i="1"/>
  <c r="AA1071" i="1" s="1"/>
  <c r="Z1070" i="1"/>
  <c r="AA1070" i="1" s="1"/>
  <c r="Z1067" i="1"/>
  <c r="AA1067" i="1" s="1"/>
  <c r="Z1065" i="1"/>
  <c r="AA1065" i="1" s="1"/>
  <c r="Z1063" i="1"/>
  <c r="AA1063" i="1" s="1"/>
  <c r="Z1062" i="1"/>
  <c r="AA1062" i="1" s="1"/>
  <c r="Z1061" i="1"/>
  <c r="AA1061" i="1" s="1"/>
  <c r="Z1059" i="1"/>
  <c r="AA1059" i="1" s="1"/>
  <c r="Z1058" i="1"/>
  <c r="AA1058" i="1" s="1"/>
  <c r="Z1056" i="1"/>
  <c r="AA1056" i="1" s="1"/>
  <c r="Z1055" i="1"/>
  <c r="AA1055" i="1" s="1"/>
  <c r="Z1054" i="1"/>
  <c r="AA1054" i="1" s="1"/>
  <c r="Z1053" i="1"/>
  <c r="AA1053" i="1" s="1"/>
  <c r="Z1052" i="1"/>
  <c r="AA1052" i="1" s="1"/>
  <c r="Z1051" i="1"/>
  <c r="AA1051" i="1" s="1"/>
  <c r="Z1050" i="1"/>
  <c r="AA1050" i="1" s="1"/>
  <c r="Z1048" i="1"/>
  <c r="AA1048" i="1" s="1"/>
  <c r="Z1046" i="1"/>
  <c r="AA1046" i="1" s="1"/>
  <c r="Z1045" i="1"/>
  <c r="AA1045" i="1" s="1"/>
  <c r="Z1044" i="1"/>
  <c r="AA1044" i="1" s="1"/>
  <c r="Z1043" i="1"/>
  <c r="AA1043" i="1" s="1"/>
  <c r="Z1041" i="1"/>
  <c r="AA1041" i="1" s="1"/>
  <c r="Z1040" i="1"/>
  <c r="AA1040" i="1" s="1"/>
  <c r="Z1039" i="1"/>
  <c r="AA1039" i="1" s="1"/>
  <c r="Z1038" i="1"/>
  <c r="AA1038" i="1" s="1"/>
  <c r="Z1035" i="1"/>
  <c r="AA1035" i="1" s="1"/>
  <c r="Z1034" i="1"/>
  <c r="AA1034" i="1" s="1"/>
  <c r="Z1032" i="1"/>
  <c r="AA1032" i="1" s="1"/>
  <c r="Z1031" i="1"/>
  <c r="AA1031" i="1" s="1"/>
  <c r="Z1030" i="1"/>
  <c r="AA1030" i="1" s="1"/>
  <c r="Z1028" i="1"/>
  <c r="AA1028" i="1" s="1"/>
  <c r="Z1026" i="1"/>
  <c r="AA1026" i="1" s="1"/>
  <c r="Z1025" i="1"/>
  <c r="AA1025" i="1" s="1"/>
  <c r="Z1024" i="1"/>
  <c r="AA1024" i="1" s="1"/>
  <c r="Z1021" i="1"/>
  <c r="AA1021" i="1" s="1"/>
  <c r="Z1020" i="1"/>
  <c r="AA1020" i="1" s="1"/>
  <c r="Z1017" i="1"/>
  <c r="AA1017" i="1" s="1"/>
  <c r="Z1015" i="1"/>
  <c r="AA1015" i="1" s="1"/>
  <c r="Z1014" i="1"/>
  <c r="AA1014" i="1" s="1"/>
  <c r="Z1013" i="1"/>
  <c r="AA1013" i="1" s="1"/>
  <c r="Z1012" i="1"/>
  <c r="AA1012" i="1" s="1"/>
  <c r="Z1011" i="1"/>
  <c r="AA1011" i="1" s="1"/>
  <c r="Z1010" i="1"/>
  <c r="AA1010" i="1" s="1"/>
  <c r="Z1009" i="1"/>
  <c r="AA1009" i="1" s="1"/>
  <c r="Z1008" i="1"/>
  <c r="AA1008" i="1" s="1"/>
  <c r="Z1005" i="1"/>
  <c r="AA1005" i="1" s="1"/>
  <c r="Z1003" i="1"/>
  <c r="AA1003" i="1" s="1"/>
  <c r="Z1002" i="1"/>
  <c r="AA1002" i="1" s="1"/>
  <c r="Z1001" i="1"/>
  <c r="AA1001" i="1" s="1"/>
  <c r="Z1000" i="1"/>
  <c r="AA1000" i="1" s="1"/>
  <c r="Z999" i="1"/>
  <c r="AA999" i="1" s="1"/>
  <c r="Z998" i="1"/>
  <c r="AA998" i="1" s="1"/>
  <c r="Z996" i="1"/>
  <c r="AA996" i="1" s="1"/>
  <c r="Z995" i="1"/>
  <c r="AA995" i="1" s="1"/>
  <c r="Z994" i="1"/>
  <c r="AA994" i="1" s="1"/>
  <c r="Z991" i="1"/>
  <c r="AA991" i="1" s="1"/>
  <c r="Z989" i="1"/>
  <c r="AA989" i="1" s="1"/>
  <c r="Z987" i="1"/>
  <c r="AA987" i="1" s="1"/>
  <c r="Z985" i="1"/>
  <c r="AA985" i="1" s="1"/>
  <c r="Z984" i="1"/>
  <c r="AA984" i="1" s="1"/>
  <c r="Z980" i="1"/>
  <c r="AA980" i="1" s="1"/>
  <c r="Z979" i="1"/>
  <c r="AA979" i="1" s="1"/>
  <c r="Z977" i="1"/>
  <c r="AA977" i="1" s="1"/>
  <c r="Z976" i="1"/>
  <c r="AA976" i="1" s="1"/>
  <c r="Z975" i="1"/>
  <c r="AA975" i="1" s="1"/>
  <c r="Z973" i="1"/>
  <c r="AA973" i="1" s="1"/>
  <c r="Z972" i="1"/>
  <c r="AA972" i="1" s="1"/>
  <c r="Z971" i="1"/>
  <c r="AA971" i="1" s="1"/>
  <c r="Z970" i="1"/>
  <c r="AA970" i="1" s="1"/>
  <c r="Z969" i="1"/>
  <c r="AA969" i="1" s="1"/>
  <c r="Z966" i="1"/>
  <c r="AA966" i="1" s="1"/>
  <c r="Z965" i="1"/>
  <c r="AA965" i="1" s="1"/>
  <c r="Z962" i="1"/>
  <c r="AA962" i="1" s="1"/>
  <c r="Z960" i="1"/>
  <c r="AA960" i="1" s="1"/>
  <c r="Z958" i="1"/>
  <c r="AA958" i="1" s="1"/>
  <c r="Z955" i="1"/>
  <c r="AA955" i="1" s="1"/>
  <c r="Z953" i="1"/>
  <c r="AA953" i="1" s="1"/>
  <c r="Z952" i="1"/>
  <c r="AA952" i="1" s="1"/>
  <c r="Z950" i="1"/>
  <c r="AA950" i="1" s="1"/>
  <c r="Z949" i="1"/>
  <c r="AA949" i="1" s="1"/>
  <c r="Z948" i="1"/>
  <c r="AA948" i="1" s="1"/>
  <c r="Z947" i="1"/>
  <c r="AA947" i="1" s="1"/>
  <c r="Z946" i="1"/>
  <c r="AA946" i="1" s="1"/>
  <c r="Z940" i="1"/>
  <c r="AA940" i="1" s="1"/>
  <c r="Z939" i="1"/>
  <c r="AA939" i="1" s="1"/>
  <c r="Z937" i="1"/>
  <c r="AA937" i="1" s="1"/>
  <c r="Z935" i="1"/>
  <c r="AA935" i="1" s="1"/>
  <c r="Z934" i="1"/>
  <c r="AA934" i="1" s="1"/>
  <c r="Z933" i="1"/>
  <c r="AA933" i="1" s="1"/>
  <c r="Z932" i="1"/>
  <c r="AA932" i="1" s="1"/>
  <c r="Z931" i="1"/>
  <c r="AA931" i="1" s="1"/>
  <c r="Z929" i="1"/>
  <c r="AA929" i="1" s="1"/>
  <c r="Z928" i="1"/>
  <c r="AA928" i="1" s="1"/>
  <c r="Z927" i="1"/>
  <c r="AA927" i="1" s="1"/>
  <c r="Z926" i="1"/>
  <c r="AA926" i="1" s="1"/>
  <c r="Z924" i="1"/>
  <c r="AA924" i="1" s="1"/>
  <c r="Z923" i="1"/>
  <c r="AA923" i="1" s="1"/>
  <c r="Z922" i="1"/>
  <c r="AA922" i="1" s="1"/>
  <c r="Z921" i="1"/>
  <c r="AA921" i="1" s="1"/>
  <c r="Z920" i="1"/>
  <c r="AA920" i="1" s="1"/>
  <c r="Z918" i="1"/>
  <c r="AA918" i="1" s="1"/>
  <c r="Z916" i="1"/>
  <c r="AA916" i="1" s="1"/>
  <c r="Z915" i="1"/>
  <c r="AA915" i="1" s="1"/>
  <c r="Y433" i="1"/>
  <c r="Y432" i="1"/>
  <c r="Y431" i="1"/>
  <c r="Y430" i="1"/>
  <c r="Y428" i="1"/>
  <c r="Y427" i="1"/>
  <c r="Y426" i="1"/>
  <c r="Y424" i="1"/>
  <c r="Y423" i="1"/>
  <c r="Y422" i="1"/>
  <c r="Y434" i="1"/>
  <c r="Y713" i="1" l="1"/>
  <c r="N44" i="19" l="1"/>
  <c r="M44" i="19"/>
  <c r="L2" i="1"/>
  <c r="Y2338" i="1"/>
  <c r="T2338" i="1"/>
  <c r="O2338" i="1"/>
  <c r="M2338" i="1"/>
  <c r="L2338" i="1"/>
  <c r="K2338" i="1"/>
  <c r="Y1907" i="1"/>
  <c r="T1907" i="1"/>
  <c r="O1907" i="1"/>
  <c r="M1907" i="1"/>
  <c r="L1907" i="1"/>
  <c r="K1907" i="1"/>
  <c r="Y1906" i="1"/>
  <c r="T1906" i="1"/>
  <c r="O1906" i="1"/>
  <c r="M1906" i="1"/>
  <c r="L1906" i="1"/>
  <c r="K1906" i="1"/>
  <c r="Y1832" i="1"/>
  <c r="T1832" i="1"/>
  <c r="O1832" i="1"/>
  <c r="M1832" i="1"/>
  <c r="L1832" i="1"/>
  <c r="K1832" i="1"/>
  <c r="Y1741" i="1"/>
  <c r="T1741" i="1"/>
  <c r="O1741" i="1"/>
  <c r="M1741" i="1"/>
  <c r="L1741" i="1"/>
  <c r="K1741" i="1"/>
  <c r="Y1683" i="1"/>
  <c r="T1683" i="1"/>
  <c r="O1683" i="1"/>
  <c r="M1683" i="1"/>
  <c r="L1683" i="1"/>
  <c r="K1683" i="1"/>
  <c r="Y1635" i="1"/>
  <c r="T1635" i="1"/>
  <c r="O1635" i="1"/>
  <c r="M1635" i="1"/>
  <c r="L1635" i="1"/>
  <c r="K1635" i="1"/>
  <c r="Y1573" i="1"/>
  <c r="T1573" i="1"/>
  <c r="O1573" i="1"/>
  <c r="M1573" i="1"/>
  <c r="L1573" i="1"/>
  <c r="K1573" i="1"/>
  <c r="Y1314" i="1"/>
  <c r="T1314" i="1"/>
  <c r="O1314" i="1"/>
  <c r="M1314" i="1"/>
  <c r="L1314" i="1"/>
  <c r="K1314" i="1"/>
  <c r="Z1313" i="1"/>
  <c r="AA1313" i="1" s="1"/>
  <c r="T1313" i="1"/>
  <c r="O1313" i="1"/>
  <c r="M1313" i="1"/>
  <c r="L1313" i="1"/>
  <c r="K1313" i="1"/>
  <c r="Z1312" i="1"/>
  <c r="AA1312" i="1" s="1"/>
  <c r="T1312" i="1"/>
  <c r="O1312" i="1"/>
  <c r="M1312" i="1"/>
  <c r="L1312" i="1"/>
  <c r="K1312" i="1"/>
  <c r="Y1252" i="1"/>
  <c r="T1252" i="1"/>
  <c r="O1252" i="1"/>
  <c r="M1252" i="1"/>
  <c r="L1252" i="1"/>
  <c r="K1252" i="1"/>
  <c r="Y1212" i="1"/>
  <c r="T1212" i="1"/>
  <c r="O1212" i="1"/>
  <c r="M1212" i="1"/>
  <c r="L1212" i="1"/>
  <c r="K1212" i="1"/>
  <c r="Y1211" i="1"/>
  <c r="T1211" i="1"/>
  <c r="O1211" i="1"/>
  <c r="M1211" i="1"/>
  <c r="L1211" i="1"/>
  <c r="K1211" i="1"/>
  <c r="Y1088" i="1"/>
  <c r="T1088" i="1"/>
  <c r="O1088" i="1"/>
  <c r="M1088" i="1"/>
  <c r="L1088" i="1"/>
  <c r="K1088" i="1"/>
  <c r="Y1089" i="1"/>
  <c r="T1089" i="1"/>
  <c r="O1089" i="1"/>
  <c r="M1089" i="1"/>
  <c r="L1089" i="1"/>
  <c r="K1089" i="1"/>
  <c r="Y1087" i="1"/>
  <c r="T1087" i="1"/>
  <c r="O1087" i="1"/>
  <c r="M1087" i="1"/>
  <c r="L1087" i="1"/>
  <c r="K1087" i="1"/>
  <c r="Y990" i="1"/>
  <c r="T990" i="1"/>
  <c r="O990" i="1"/>
  <c r="M990" i="1"/>
  <c r="L990" i="1"/>
  <c r="K990" i="1"/>
  <c r="Y951" i="1"/>
  <c r="T951" i="1"/>
  <c r="O951" i="1"/>
  <c r="M951" i="1"/>
  <c r="L951" i="1"/>
  <c r="K951" i="1"/>
  <c r="Y944" i="1"/>
  <c r="T944" i="1"/>
  <c r="O944" i="1"/>
  <c r="M944" i="1"/>
  <c r="L944" i="1"/>
  <c r="K944" i="1"/>
  <c r="Y910" i="1"/>
  <c r="T910" i="1"/>
  <c r="O910" i="1"/>
  <c r="M910" i="1"/>
  <c r="L910" i="1"/>
  <c r="K910" i="1"/>
  <c r="Y903" i="1"/>
  <c r="T903" i="1"/>
  <c r="O903" i="1"/>
  <c r="M903" i="1"/>
  <c r="L903" i="1"/>
  <c r="K903" i="1"/>
  <c r="Y853" i="1"/>
  <c r="T853" i="1"/>
  <c r="O853" i="1"/>
  <c r="M853" i="1"/>
  <c r="L853" i="1"/>
  <c r="K853" i="1"/>
  <c r="Y788" i="1"/>
  <c r="T788" i="1"/>
  <c r="O788" i="1"/>
  <c r="M788" i="1"/>
  <c r="L788" i="1"/>
  <c r="K788" i="1"/>
  <c r="Y727" i="1"/>
  <c r="T727" i="1"/>
  <c r="O727" i="1"/>
  <c r="M727" i="1"/>
  <c r="L727" i="1"/>
  <c r="K727" i="1"/>
  <c r="Y707" i="1"/>
  <c r="T707" i="1"/>
  <c r="O707" i="1"/>
  <c r="M707" i="1"/>
  <c r="L707" i="1"/>
  <c r="K707" i="1"/>
  <c r="Y708" i="1"/>
  <c r="T708" i="1"/>
  <c r="O708" i="1"/>
  <c r="M708" i="1"/>
  <c r="L708" i="1"/>
  <c r="K708" i="1"/>
  <c r="Y670" i="1"/>
  <c r="T670" i="1"/>
  <c r="O670" i="1"/>
  <c r="M670" i="1"/>
  <c r="L670" i="1"/>
  <c r="K670" i="1"/>
  <c r="Y617" i="1"/>
  <c r="T617" i="1"/>
  <c r="O617" i="1"/>
  <c r="M617" i="1"/>
  <c r="L617" i="1"/>
  <c r="K617" i="1"/>
  <c r="Y616" i="1"/>
  <c r="T616" i="1"/>
  <c r="O616" i="1"/>
  <c r="M616" i="1"/>
  <c r="L616" i="1"/>
  <c r="K616" i="1"/>
  <c r="Y525" i="1"/>
  <c r="T525" i="1"/>
  <c r="O525" i="1"/>
  <c r="M525" i="1"/>
  <c r="L525" i="1"/>
  <c r="K525" i="1"/>
  <c r="Y497" i="1"/>
  <c r="T497" i="1"/>
  <c r="O497" i="1"/>
  <c r="M497" i="1"/>
  <c r="L497" i="1"/>
  <c r="K497" i="1"/>
  <c r="T432" i="1"/>
  <c r="O432" i="1"/>
  <c r="M432" i="1"/>
  <c r="L432" i="1"/>
  <c r="Z432" i="1" s="1"/>
  <c r="AA432" i="1" s="1"/>
  <c r="K432" i="1"/>
  <c r="Y414" i="1"/>
  <c r="T414" i="1"/>
  <c r="O414" i="1"/>
  <c r="M414" i="1"/>
  <c r="L414" i="1"/>
  <c r="K414" i="1"/>
  <c r="Y331" i="1"/>
  <c r="T331" i="1"/>
  <c r="O331" i="1"/>
  <c r="M331" i="1"/>
  <c r="L331" i="1"/>
  <c r="K331" i="1"/>
  <c r="Y177" i="1"/>
  <c r="T177" i="1"/>
  <c r="O177" i="1"/>
  <c r="M177" i="1"/>
  <c r="L177" i="1"/>
  <c r="K177" i="1"/>
  <c r="Y176" i="1"/>
  <c r="T176" i="1"/>
  <c r="O176" i="1"/>
  <c r="M176" i="1"/>
  <c r="L176" i="1"/>
  <c r="K176" i="1"/>
  <c r="Y49" i="1"/>
  <c r="T49" i="1"/>
  <c r="O49" i="1"/>
  <c r="M49" i="1"/>
  <c r="L49" i="1"/>
  <c r="K49" i="1"/>
  <c r="Y2" i="1"/>
  <c r="T2" i="1"/>
  <c r="O2" i="1"/>
  <c r="M2" i="1"/>
  <c r="K2" i="1"/>
  <c r="T2259" i="1"/>
  <c r="O2259" i="1"/>
  <c r="M2259" i="1"/>
  <c r="L2259" i="1"/>
  <c r="K2259" i="1"/>
  <c r="T2123" i="1"/>
  <c r="O2123" i="1"/>
  <c r="M2123" i="1"/>
  <c r="L2123" i="1"/>
  <c r="K2123" i="1"/>
  <c r="Y2060" i="1"/>
  <c r="T2060" i="1"/>
  <c r="O2060" i="1"/>
  <c r="M2060" i="1"/>
  <c r="L2060" i="1"/>
  <c r="K2060" i="1"/>
  <c r="Y2033" i="1"/>
  <c r="T2033" i="1"/>
  <c r="O2033" i="1"/>
  <c r="M2033" i="1"/>
  <c r="L2033" i="1"/>
  <c r="K2033" i="1"/>
  <c r="Y1738" i="1"/>
  <c r="T1738" i="1"/>
  <c r="O1738" i="1"/>
  <c r="M1738" i="1"/>
  <c r="L1738" i="1"/>
  <c r="K1738" i="1"/>
  <c r="T1684" i="1"/>
  <c r="O1684" i="1"/>
  <c r="M1684" i="1"/>
  <c r="L1684" i="1"/>
  <c r="K1684" i="1"/>
  <c r="T1588" i="1"/>
  <c r="O1588" i="1"/>
  <c r="M1588" i="1"/>
  <c r="L1588" i="1"/>
  <c r="K1588" i="1"/>
  <c r="Y836" i="1"/>
  <c r="T836" i="1"/>
  <c r="O836" i="1"/>
  <c r="M836" i="1"/>
  <c r="L836" i="1"/>
  <c r="K836" i="1"/>
  <c r="Y620" i="1"/>
  <c r="T620" i="1"/>
  <c r="O620" i="1"/>
  <c r="M620" i="1"/>
  <c r="L620" i="1"/>
  <c r="K620" i="1"/>
  <c r="Y2259" i="1" l="1"/>
  <c r="Y2123" i="1"/>
  <c r="Y1684" i="1"/>
  <c r="Q51" i="34"/>
  <c r="Q48" i="34"/>
  <c r="Q32" i="34"/>
  <c r="BG52" i="34"/>
  <c r="AY52" i="34"/>
  <c r="AK52" i="34"/>
  <c r="AC52" i="34"/>
  <c r="P52" i="34"/>
  <c r="H52" i="34"/>
  <c r="A52" i="34"/>
  <c r="BK52" i="34" s="1"/>
  <c r="BH51" i="34"/>
  <c r="BC51" i="34"/>
  <c r="AR51" i="34"/>
  <c r="AM51" i="34"/>
  <c r="AB51" i="34"/>
  <c r="W51" i="34"/>
  <c r="L51" i="34"/>
  <c r="G51" i="34"/>
  <c r="A51" i="34"/>
  <c r="BJ51" i="34" s="1"/>
  <c r="AD50" i="34"/>
  <c r="A50" i="34"/>
  <c r="Y50" i="34" s="1"/>
  <c r="BI49" i="34"/>
  <c r="AU49" i="34"/>
  <c r="AH49" i="34"/>
  <c r="V49" i="34"/>
  <c r="H49" i="34"/>
  <c r="A49" i="34"/>
  <c r="BH49" i="34" s="1"/>
  <c r="AU48" i="34"/>
  <c r="Y48" i="34"/>
  <c r="I48" i="34"/>
  <c r="A48" i="34"/>
  <c r="AO48" i="34" s="1"/>
  <c r="BJ47" i="34"/>
  <c r="BG47" i="34"/>
  <c r="BB47" i="34"/>
  <c r="AZ47" i="34"/>
  <c r="AY47" i="34"/>
  <c r="AS47" i="34"/>
  <c r="AQ47" i="34"/>
  <c r="AL47" i="34"/>
  <c r="AK47" i="34"/>
  <c r="AF47" i="34"/>
  <c r="AC47" i="34"/>
  <c r="AA47" i="34"/>
  <c r="X47" i="34"/>
  <c r="T47" i="34"/>
  <c r="P47" i="34"/>
  <c r="N47" i="34"/>
  <c r="M47" i="34"/>
  <c r="H47" i="34"/>
  <c r="F47" i="34"/>
  <c r="D47" i="34"/>
  <c r="C47" i="34"/>
  <c r="A47" i="34"/>
  <c r="BF47" i="34" s="1"/>
  <c r="BG46" i="34"/>
  <c r="BA46" i="34"/>
  <c r="AS46" i="34"/>
  <c r="AP46" i="34"/>
  <c r="AH46" i="34"/>
  <c r="AB46" i="34"/>
  <c r="T46" i="34"/>
  <c r="O46" i="34"/>
  <c r="G46" i="34"/>
  <c r="D46" i="34"/>
  <c r="A46" i="34"/>
  <c r="BE46" i="34" s="1"/>
  <c r="BF45" i="34"/>
  <c r="N45" i="34"/>
  <c r="A45" i="34"/>
  <c r="AW44" i="34"/>
  <c r="AS44" i="34"/>
  <c r="AN44" i="34"/>
  <c r="M44" i="34"/>
  <c r="H44" i="34"/>
  <c r="A44" i="34"/>
  <c r="AG44" i="34" s="1"/>
  <c r="BH43" i="34"/>
  <c r="AV43" i="34"/>
  <c r="AO43" i="34"/>
  <c r="AF43" i="34"/>
  <c r="X43" i="34"/>
  <c r="L43" i="34"/>
  <c r="H43" i="34"/>
  <c r="A43" i="34"/>
  <c r="BF43" i="34" s="1"/>
  <c r="A42" i="34"/>
  <c r="Q42" i="34" s="1"/>
  <c r="BK41" i="34"/>
  <c r="BF41" i="34"/>
  <c r="BD41" i="34"/>
  <c r="BC41" i="34"/>
  <c r="AX41" i="34"/>
  <c r="AU41" i="34"/>
  <c r="AP41" i="34"/>
  <c r="AN41" i="34"/>
  <c r="AM41" i="34"/>
  <c r="AH41" i="34"/>
  <c r="AE41" i="34"/>
  <c r="Z41" i="34"/>
  <c r="X41" i="34"/>
  <c r="W41" i="34"/>
  <c r="R41" i="34"/>
  <c r="O41" i="34"/>
  <c r="J41" i="34"/>
  <c r="H41" i="34"/>
  <c r="G41" i="34"/>
  <c r="B41" i="34"/>
  <c r="A41" i="34"/>
  <c r="BI41" i="34" s="1"/>
  <c r="A40" i="34"/>
  <c r="Q40" i="34" s="1"/>
  <c r="BI39" i="34"/>
  <c r="BA39" i="34"/>
  <c r="AU39" i="34"/>
  <c r="AN39" i="34"/>
  <c r="AK39" i="34"/>
  <c r="AD39" i="34"/>
  <c r="Z39" i="34"/>
  <c r="T39" i="34"/>
  <c r="O39" i="34"/>
  <c r="H39" i="34"/>
  <c r="E39" i="34"/>
  <c r="A39" i="34"/>
  <c r="BG39" i="34" s="1"/>
  <c r="BJ38" i="34"/>
  <c r="BH38" i="34"/>
  <c r="BG38" i="34"/>
  <c r="BC38" i="34"/>
  <c r="BA38" i="34"/>
  <c r="AY38" i="34"/>
  <c r="AT38" i="34"/>
  <c r="AS38" i="34"/>
  <c r="AR38" i="34"/>
  <c r="AM38" i="34"/>
  <c r="AK38" i="34"/>
  <c r="AJ38" i="34"/>
  <c r="AI38" i="34"/>
  <c r="AE38" i="34"/>
  <c r="AD38" i="34"/>
  <c r="AB38" i="34"/>
  <c r="W38" i="34"/>
  <c r="V38" i="34"/>
  <c r="U38" i="34"/>
  <c r="T38" i="34"/>
  <c r="S38" i="34"/>
  <c r="N38" i="34"/>
  <c r="L38" i="34"/>
  <c r="K38" i="34"/>
  <c r="G38" i="34"/>
  <c r="F38" i="34"/>
  <c r="E38" i="34"/>
  <c r="C38" i="34"/>
  <c r="A38" i="34"/>
  <c r="BF38" i="34" s="1"/>
  <c r="BJ37" i="34"/>
  <c r="BI37" i="34"/>
  <c r="BH37" i="34"/>
  <c r="BG37" i="34"/>
  <c r="BF37" i="34"/>
  <c r="BB37" i="34"/>
  <c r="AZ37" i="34"/>
  <c r="AY37" i="34"/>
  <c r="AX37" i="34"/>
  <c r="AV37" i="34"/>
  <c r="AT37" i="34"/>
  <c r="AR37" i="34"/>
  <c r="AP37" i="34"/>
  <c r="AN37" i="34"/>
  <c r="AL37" i="34"/>
  <c r="AK37" i="34"/>
  <c r="AJ37" i="34"/>
  <c r="AH37" i="34"/>
  <c r="AD37" i="34"/>
  <c r="AC37" i="34"/>
  <c r="AB37" i="34"/>
  <c r="AA37" i="34"/>
  <c r="Z37" i="34"/>
  <c r="V37" i="34"/>
  <c r="T37" i="34"/>
  <c r="S37" i="34"/>
  <c r="R37" i="34"/>
  <c r="P37" i="34"/>
  <c r="N37" i="34"/>
  <c r="L37" i="34"/>
  <c r="J37" i="34"/>
  <c r="H37" i="34"/>
  <c r="F37" i="34"/>
  <c r="E37" i="34"/>
  <c r="D37" i="34"/>
  <c r="B37" i="34"/>
  <c r="A37" i="34"/>
  <c r="BE37" i="34" s="1"/>
  <c r="BI36" i="34"/>
  <c r="AX36" i="34"/>
  <c r="AJ36" i="34"/>
  <c r="Y36" i="34"/>
  <c r="K36" i="34"/>
  <c r="A36" i="34"/>
  <c r="BH36" i="34" s="1"/>
  <c r="X35" i="34"/>
  <c r="A35" i="34"/>
  <c r="AJ35" i="34" s="1"/>
  <c r="AS34" i="34"/>
  <c r="AG34" i="34"/>
  <c r="W34" i="34"/>
  <c r="M34" i="34"/>
  <c r="C34" i="34"/>
  <c r="A34" i="34"/>
  <c r="AQ34" i="34" s="1"/>
  <c r="AW33" i="34"/>
  <c r="AG33" i="34"/>
  <c r="Y33" i="34"/>
  <c r="A33" i="34"/>
  <c r="BE33" i="34" s="1"/>
  <c r="BD32" i="34"/>
  <c r="AF32" i="34"/>
  <c r="P32" i="34"/>
  <c r="H32" i="34"/>
  <c r="A32" i="34"/>
  <c r="BJ32" i="34" s="1"/>
  <c r="BK31" i="34"/>
  <c r="AM31" i="34"/>
  <c r="AE31" i="34"/>
  <c r="W31" i="34"/>
  <c r="H31" i="34"/>
  <c r="A31" i="34"/>
  <c r="AN31" i="34" s="1"/>
  <c r="BI30" i="34"/>
  <c r="BC30" i="34"/>
  <c r="AV30" i="34"/>
  <c r="AM30" i="34"/>
  <c r="AC30" i="34"/>
  <c r="W30" i="34"/>
  <c r="P30" i="34"/>
  <c r="G30" i="34"/>
  <c r="A30" i="34"/>
  <c r="BJ30" i="34" s="1"/>
  <c r="BJ29" i="34"/>
  <c r="BI29" i="34"/>
  <c r="BC29" i="34"/>
  <c r="AZ29" i="34"/>
  <c r="AT29" i="34"/>
  <c r="AS29" i="34"/>
  <c r="AM29" i="34"/>
  <c r="AJ29" i="34"/>
  <c r="AD29" i="34"/>
  <c r="AC29" i="34"/>
  <c r="W29" i="34"/>
  <c r="T29" i="34"/>
  <c r="N29" i="34"/>
  <c r="M29" i="34"/>
  <c r="G29" i="34"/>
  <c r="D29" i="34"/>
  <c r="A29" i="34"/>
  <c r="BG29" i="34" s="1"/>
  <c r="BG28" i="34"/>
  <c r="AS28" i="34"/>
  <c r="AA28" i="34"/>
  <c r="M28" i="34"/>
  <c r="A28" i="34"/>
  <c r="BI28" i="34" s="1"/>
  <c r="BI27" i="34"/>
  <c r="BG27" i="34"/>
  <c r="AZ27" i="34"/>
  <c r="AX27" i="34"/>
  <c r="AS27" i="34"/>
  <c r="AQ27" i="34"/>
  <c r="AJ27" i="34"/>
  <c r="AH27" i="34"/>
  <c r="AC27" i="34"/>
  <c r="AA27" i="34"/>
  <c r="T27" i="34"/>
  <c r="R27" i="34"/>
  <c r="M27" i="34"/>
  <c r="K27" i="34"/>
  <c r="E27" i="34"/>
  <c r="D27" i="34"/>
  <c r="C27" i="34"/>
  <c r="B27" i="34"/>
  <c r="A27" i="34"/>
  <c r="BE27" i="34" s="1"/>
  <c r="K26" i="34"/>
  <c r="A26" i="34"/>
  <c r="BB25" i="34"/>
  <c r="BA25" i="34"/>
  <c r="AZ25" i="34"/>
  <c r="AK25" i="34"/>
  <c r="AJ25" i="34"/>
  <c r="AC25" i="34"/>
  <c r="V25" i="34"/>
  <c r="U25" i="34"/>
  <c r="N25" i="34"/>
  <c r="M25" i="34"/>
  <c r="F25" i="34"/>
  <c r="E25" i="34"/>
  <c r="D25" i="34"/>
  <c r="C25" i="34"/>
  <c r="A25" i="34"/>
  <c r="AL25" i="34" s="1"/>
  <c r="A24" i="34"/>
  <c r="BF23" i="34"/>
  <c r="AZ23" i="34"/>
  <c r="AX23" i="34"/>
  <c r="AR23" i="34"/>
  <c r="AQ23" i="34"/>
  <c r="AI23" i="34"/>
  <c r="AH23" i="34"/>
  <c r="AA23" i="34"/>
  <c r="Z23" i="34"/>
  <c r="T23" i="34"/>
  <c r="L23" i="34"/>
  <c r="K23" i="34"/>
  <c r="J23" i="34"/>
  <c r="D23" i="34"/>
  <c r="C23" i="34"/>
  <c r="B23" i="34"/>
  <c r="A23" i="34"/>
  <c r="BG23" i="34" s="1"/>
  <c r="AW22" i="34"/>
  <c r="AO22" i="34"/>
  <c r="A22" i="34"/>
  <c r="Q22" i="34" s="1"/>
  <c r="BD21" i="34"/>
  <c r="AV21" i="34"/>
  <c r="AN21" i="34"/>
  <c r="P21" i="34"/>
  <c r="H21" i="34"/>
  <c r="A21" i="34"/>
  <c r="BK20" i="34"/>
  <c r="BD20" i="34"/>
  <c r="BC20" i="34"/>
  <c r="H20" i="34"/>
  <c r="A20" i="34"/>
  <c r="AU20" i="34" s="1"/>
  <c r="A19" i="34"/>
  <c r="BK18" i="34"/>
  <c r="BI18" i="34"/>
  <c r="BA18" i="34"/>
  <c r="AU18" i="34"/>
  <c r="AS18" i="34"/>
  <c r="AK18" i="34"/>
  <c r="P18" i="34"/>
  <c r="N18" i="34"/>
  <c r="L18" i="34"/>
  <c r="B18" i="34"/>
  <c r="A18" i="34"/>
  <c r="BH18" i="34" s="1"/>
  <c r="BA17" i="34"/>
  <c r="AL17" i="34"/>
  <c r="AK17" i="34"/>
  <c r="A17" i="34"/>
  <c r="BI17" i="34" s="1"/>
  <c r="BF16" i="34"/>
  <c r="AT16" i="34"/>
  <c r="J16" i="34"/>
  <c r="A16" i="34"/>
  <c r="BE16" i="34" s="1"/>
  <c r="A15" i="34"/>
  <c r="A14" i="34"/>
  <c r="J14" i="34" s="1"/>
  <c r="BF13" i="34"/>
  <c r="AH13" i="34"/>
  <c r="A13" i="34"/>
  <c r="Q13" i="34" s="1"/>
  <c r="AW12" i="34"/>
  <c r="A12" i="34"/>
  <c r="Q12" i="34" s="1"/>
  <c r="BI11" i="34"/>
  <c r="BD11" i="34"/>
  <c r="AS11" i="34"/>
  <c r="AN11" i="34"/>
  <c r="M11" i="34"/>
  <c r="A11" i="34"/>
  <c r="BK11" i="34" s="1"/>
  <c r="A10" i="34"/>
  <c r="BH9" i="34"/>
  <c r="BG9" i="34"/>
  <c r="BA9" i="34"/>
  <c r="AY9" i="34"/>
  <c r="AR9" i="34"/>
  <c r="AQ9" i="34"/>
  <c r="AK9" i="34"/>
  <c r="AJ9" i="34"/>
  <c r="AI9" i="34"/>
  <c r="L9" i="34"/>
  <c r="K9" i="34"/>
  <c r="A9" i="34"/>
  <c r="BI9" i="34" s="1"/>
  <c r="BI8" i="34"/>
  <c r="BH8" i="34"/>
  <c r="BF8" i="34"/>
  <c r="BD8" i="34"/>
  <c r="BA8" i="34"/>
  <c r="AY8" i="34"/>
  <c r="AS8" i="34"/>
  <c r="AR8" i="34"/>
  <c r="AQ8" i="34"/>
  <c r="AI8" i="34"/>
  <c r="AH8" i="34"/>
  <c r="P8" i="34"/>
  <c r="M8" i="34"/>
  <c r="L8" i="34"/>
  <c r="J8" i="34"/>
  <c r="B8" i="34"/>
  <c r="A8" i="34"/>
  <c r="BE8" i="34" s="1"/>
  <c r="A7" i="34"/>
  <c r="A6" i="34"/>
  <c r="AO5" i="34"/>
  <c r="AN5" i="34"/>
  <c r="A5" i="34"/>
  <c r="AY5" i="34" s="1"/>
  <c r="D2" i="34"/>
  <c r="E2" i="34" s="1"/>
  <c r="F2" i="34" s="1"/>
  <c r="G2" i="34" s="1"/>
  <c r="H2" i="34" s="1"/>
  <c r="I2" i="34" s="1"/>
  <c r="J2" i="34" s="1"/>
  <c r="K2" i="34" s="1"/>
  <c r="L2" i="34" s="1"/>
  <c r="M2" i="34" s="1"/>
  <c r="N2" i="34" s="1"/>
  <c r="O2" i="34" s="1"/>
  <c r="P2" i="34" s="1"/>
  <c r="Q2" i="34" s="1"/>
  <c r="R2" i="34" s="1"/>
  <c r="S2" i="34" s="1"/>
  <c r="T2" i="34" s="1"/>
  <c r="U2" i="34" s="1"/>
  <c r="V2" i="34" s="1"/>
  <c r="W2" i="34" s="1"/>
  <c r="X2" i="34" s="1"/>
  <c r="Y2" i="34" s="1"/>
  <c r="Z2" i="34" s="1"/>
  <c r="AA2" i="34" s="1"/>
  <c r="AB2" i="34" s="1"/>
  <c r="AC2" i="34" s="1"/>
  <c r="AD2" i="34" s="1"/>
  <c r="AE2" i="34" s="1"/>
  <c r="AF2" i="34" s="1"/>
  <c r="AG2" i="34" s="1"/>
  <c r="AH2" i="34" s="1"/>
  <c r="AI2" i="34" s="1"/>
  <c r="AJ2" i="34" s="1"/>
  <c r="AK2" i="34" s="1"/>
  <c r="AL2" i="34" s="1"/>
  <c r="AM2" i="34" s="1"/>
  <c r="AN2" i="34" s="1"/>
  <c r="AO2" i="34" s="1"/>
  <c r="AP2" i="34" s="1"/>
  <c r="AQ2" i="34" s="1"/>
  <c r="AR2" i="34" s="1"/>
  <c r="AS2" i="34" s="1"/>
  <c r="AT2" i="34" s="1"/>
  <c r="AU2" i="34" s="1"/>
  <c r="AV2" i="34" s="1"/>
  <c r="AW2" i="34" s="1"/>
  <c r="AX2" i="34" s="1"/>
  <c r="AY2" i="34" s="1"/>
  <c r="AZ2" i="34" s="1"/>
  <c r="BA2" i="34" s="1"/>
  <c r="BB2" i="34" s="1"/>
  <c r="BC2" i="34" s="1"/>
  <c r="BD2" i="34" s="1"/>
  <c r="BE2" i="34" s="1"/>
  <c r="BF2" i="34" s="1"/>
  <c r="BG2" i="34" s="1"/>
  <c r="BH2" i="34" s="1"/>
  <c r="BI2" i="34" s="1"/>
  <c r="BJ2" i="34" s="1"/>
  <c r="BK2" i="34" s="1"/>
  <c r="BH19" i="34" l="1"/>
  <c r="Q19" i="34"/>
  <c r="P19" i="34"/>
  <c r="AV19" i="34"/>
  <c r="BE24" i="34"/>
  <c r="BH24" i="34"/>
  <c r="L24" i="34"/>
  <c r="Z24" i="34"/>
  <c r="AK24" i="34"/>
  <c r="AY24" i="34"/>
  <c r="Q24" i="34"/>
  <c r="AK19" i="34"/>
  <c r="BA19" i="34"/>
  <c r="B24" i="34"/>
  <c r="M24" i="34"/>
  <c r="AA24" i="34"/>
  <c r="AN24" i="34"/>
  <c r="AZ24" i="34"/>
  <c r="AC28" i="34"/>
  <c r="AI35" i="34"/>
  <c r="C24" i="34"/>
  <c r="P24" i="34"/>
  <c r="AB24" i="34"/>
  <c r="AP24" i="34"/>
  <c r="BA24" i="34"/>
  <c r="BF28" i="34"/>
  <c r="BB28" i="34"/>
  <c r="AL28" i="34"/>
  <c r="V28" i="34"/>
  <c r="F28" i="34"/>
  <c r="BA28" i="34"/>
  <c r="AK28" i="34"/>
  <c r="U28" i="34"/>
  <c r="E28" i="34"/>
  <c r="Q28" i="34"/>
  <c r="AY28" i="34"/>
  <c r="AI28" i="34"/>
  <c r="S28" i="34"/>
  <c r="C28" i="34"/>
  <c r="BH28" i="34"/>
  <c r="AR28" i="34"/>
  <c r="AB28" i="34"/>
  <c r="L28" i="34"/>
  <c r="AD28" i="34"/>
  <c r="BJ28" i="34"/>
  <c r="N10" i="34"/>
  <c r="AN10" i="34"/>
  <c r="N11" i="34"/>
  <c r="AT11" i="34"/>
  <c r="B13" i="34"/>
  <c r="AO13" i="34"/>
  <c r="AR15" i="34"/>
  <c r="B16" i="34"/>
  <c r="L16" i="34"/>
  <c r="AX16" i="34"/>
  <c r="BH16" i="34"/>
  <c r="K17" i="34"/>
  <c r="AQ17" i="34"/>
  <c r="BG17" i="34"/>
  <c r="K8" i="34"/>
  <c r="AK8" i="34"/>
  <c r="BG8" i="34"/>
  <c r="AL9" i="34"/>
  <c r="BA10" i="34"/>
  <c r="BK10" i="34"/>
  <c r="AU11" i="34"/>
  <c r="H13" i="34"/>
  <c r="AV13" i="34"/>
  <c r="I14" i="34"/>
  <c r="M16" i="34"/>
  <c r="AY16" i="34"/>
  <c r="BI16" i="34"/>
  <c r="L17" i="34"/>
  <c r="AR17" i="34"/>
  <c r="BH17" i="34"/>
  <c r="AM18" i="34"/>
  <c r="BC18" i="34"/>
  <c r="AM19" i="34"/>
  <c r="BC19" i="34"/>
  <c r="P20" i="34"/>
  <c r="BJ21" i="34"/>
  <c r="Q21" i="34"/>
  <c r="AB23" i="34"/>
  <c r="AY23" i="34"/>
  <c r="D24" i="34"/>
  <c r="R24" i="34"/>
  <c r="AC24" i="34"/>
  <c r="AQ24" i="34"/>
  <c r="BD24" i="34"/>
  <c r="AD25" i="34"/>
  <c r="BJ25" i="34"/>
  <c r="D28" i="34"/>
  <c r="AJ28" i="34"/>
  <c r="AD30" i="34"/>
  <c r="AS5" i="34"/>
  <c r="Q5" i="34"/>
  <c r="AG5" i="34" s="1"/>
  <c r="P10" i="34"/>
  <c r="AR10" i="34"/>
  <c r="BH11" i="34"/>
  <c r="Q11" i="34"/>
  <c r="P11" i="34"/>
  <c r="AV11" i="34"/>
  <c r="I13" i="34"/>
  <c r="AW13" i="34"/>
  <c r="J15" i="34"/>
  <c r="AY15" i="34"/>
  <c r="N16" i="34"/>
  <c r="M17" i="34"/>
  <c r="AS17" i="34"/>
  <c r="J18" i="34"/>
  <c r="AR18" i="34"/>
  <c r="H19" i="34"/>
  <c r="BD19" i="34"/>
  <c r="AM20" i="34"/>
  <c r="E24" i="34"/>
  <c r="S24" i="34"/>
  <c r="AF24" i="34"/>
  <c r="AR24" i="34"/>
  <c r="BF24" i="34"/>
  <c r="AZ26" i="34"/>
  <c r="AO26" i="34"/>
  <c r="Y26" i="34"/>
  <c r="Q26" i="34"/>
  <c r="K28" i="34"/>
  <c r="AQ28" i="34"/>
  <c r="BH30" i="34"/>
  <c r="BB30" i="34"/>
  <c r="AL30" i="34"/>
  <c r="V30" i="34"/>
  <c r="F30" i="34"/>
  <c r="Q30" i="34"/>
  <c r="BA30" i="34"/>
  <c r="AK30" i="34"/>
  <c r="U30" i="34"/>
  <c r="E30" i="34"/>
  <c r="BK30" i="34"/>
  <c r="AU30" i="34"/>
  <c r="AE30" i="34"/>
  <c r="O30" i="34"/>
  <c r="BD30" i="34"/>
  <c r="AN30" i="34"/>
  <c r="X30" i="34"/>
  <c r="H30" i="34"/>
  <c r="AF30" i="34"/>
  <c r="BI31" i="34"/>
  <c r="Q31" i="34"/>
  <c r="BD31" i="34"/>
  <c r="AD31" i="34"/>
  <c r="G31" i="34"/>
  <c r="BC31" i="34"/>
  <c r="X31" i="34"/>
  <c r="F31" i="34"/>
  <c r="AU31" i="34"/>
  <c r="V31" i="34"/>
  <c r="AF31" i="34"/>
  <c r="N31" i="34"/>
  <c r="AV31" i="34"/>
  <c r="AP45" i="34"/>
  <c r="K45" i="34"/>
  <c r="AO45" i="34"/>
  <c r="J45" i="34"/>
  <c r="Q45" i="34"/>
  <c r="AL45" i="34"/>
  <c r="I45" i="34"/>
  <c r="BJ45" i="34"/>
  <c r="AD45" i="34"/>
  <c r="B45" i="34"/>
  <c r="BE45" i="34"/>
  <c r="Y45" i="34"/>
  <c r="BB45" i="34"/>
  <c r="V45" i="34"/>
  <c r="BG10" i="34"/>
  <c r="Q10" i="34"/>
  <c r="AL10" i="34"/>
  <c r="AV10" i="34"/>
  <c r="BH10" i="34"/>
  <c r="AI15" i="34"/>
  <c r="BH15" i="34"/>
  <c r="BE14" i="34"/>
  <c r="Q14" i="34"/>
  <c r="Y14" i="34" s="1"/>
  <c r="B15" i="34"/>
  <c r="AQ15" i="34"/>
  <c r="AV16" i="34"/>
  <c r="I5" i="34"/>
  <c r="BI5" i="34"/>
  <c r="AH10" i="34"/>
  <c r="AS10" i="34"/>
  <c r="BC10" i="34"/>
  <c r="AK11" i="34"/>
  <c r="BA11" i="34"/>
  <c r="J13" i="34"/>
  <c r="AH14" i="34"/>
  <c r="K15" i="34"/>
  <c r="P16" i="34"/>
  <c r="AQ16" i="34"/>
  <c r="BA16" i="34"/>
  <c r="BF17" i="34"/>
  <c r="Q17" i="34"/>
  <c r="N17" i="34"/>
  <c r="AT17" i="34"/>
  <c r="M19" i="34"/>
  <c r="AS19" i="34"/>
  <c r="T24" i="34"/>
  <c r="Q6" i="34"/>
  <c r="J6" i="34"/>
  <c r="L10" i="34"/>
  <c r="BD15" i="34"/>
  <c r="Q15" i="34"/>
  <c r="B10" i="34"/>
  <c r="M10" i="34"/>
  <c r="AM10" i="34"/>
  <c r="BI10" i="34"/>
  <c r="K16" i="34"/>
  <c r="AK16" i="34"/>
  <c r="BG16" i="34"/>
  <c r="BH7" i="34"/>
  <c r="Q7" i="34"/>
  <c r="BA5" i="34"/>
  <c r="H24" i="34"/>
  <c r="AH24" i="34"/>
  <c r="AS24" i="34"/>
  <c r="BG24" i="34"/>
  <c r="N35" i="34"/>
  <c r="L35" i="34"/>
  <c r="BH35" i="34"/>
  <c r="AW35" i="34"/>
  <c r="C35" i="34"/>
  <c r="Q35" i="34"/>
  <c r="Y35" i="34"/>
  <c r="J5" i="34"/>
  <c r="BK5" i="34"/>
  <c r="N8" i="34"/>
  <c r="M9" i="34"/>
  <c r="AS9" i="34"/>
  <c r="AJ10" i="34"/>
  <c r="AT10" i="34"/>
  <c r="BD10" i="34"/>
  <c r="AL11" i="34"/>
  <c r="H12" i="34"/>
  <c r="P13" i="34"/>
  <c r="BD13" i="34"/>
  <c r="AO14" i="34"/>
  <c r="L15" i="34"/>
  <c r="BF15" i="34"/>
  <c r="AH16" i="34"/>
  <c r="AR16" i="34"/>
  <c r="AI17" i="34"/>
  <c r="AY17" i="34"/>
  <c r="BG18" i="34"/>
  <c r="Q18" i="34"/>
  <c r="M18" i="34"/>
  <c r="AT18" i="34"/>
  <c r="N19" i="34"/>
  <c r="AT19" i="34"/>
  <c r="BK19" i="34"/>
  <c r="X21" i="34"/>
  <c r="BE22" i="34"/>
  <c r="R23" i="34"/>
  <c r="AJ23" i="34"/>
  <c r="J24" i="34"/>
  <c r="U24" i="34"/>
  <c r="AI24" i="34"/>
  <c r="AV24" i="34"/>
  <c r="BI24" i="34"/>
  <c r="S25" i="34"/>
  <c r="BE26" i="34"/>
  <c r="N28" i="34"/>
  <c r="AT28" i="34"/>
  <c r="M30" i="34"/>
  <c r="AS30" i="34"/>
  <c r="O31" i="34"/>
  <c r="B35" i="34"/>
  <c r="Z45" i="34"/>
  <c r="Q8" i="34"/>
  <c r="Y8" i="34" s="1"/>
  <c r="BF9" i="34"/>
  <c r="Q9" i="34"/>
  <c r="N9" i="34"/>
  <c r="AT9" i="34"/>
  <c r="J10" i="34"/>
  <c r="AK10" i="34"/>
  <c r="AU10" i="34"/>
  <c r="BF10" i="34"/>
  <c r="AM11" i="34"/>
  <c r="BC11" i="34"/>
  <c r="AV12" i="34"/>
  <c r="AG13" i="34"/>
  <c r="BE13" i="34"/>
  <c r="AH15" i="34"/>
  <c r="BG15" i="34"/>
  <c r="AI16" i="34"/>
  <c r="AS16" i="34"/>
  <c r="BD16" i="34"/>
  <c r="AJ17" i="34"/>
  <c r="AZ17" i="34"/>
  <c r="AU19" i="34"/>
  <c r="BI20" i="34"/>
  <c r="Q20" i="34"/>
  <c r="AV20" i="34"/>
  <c r="AF21" i="34"/>
  <c r="BD23" i="34"/>
  <c r="Q23" i="34"/>
  <c r="S23" i="34"/>
  <c r="AP23" i="34"/>
  <c r="BH23" i="34"/>
  <c r="K24" i="34"/>
  <c r="X24" i="34"/>
  <c r="AJ24" i="34"/>
  <c r="AX24" i="34"/>
  <c r="BE25" i="34"/>
  <c r="AT25" i="34"/>
  <c r="AB25" i="34"/>
  <c r="L25" i="34"/>
  <c r="AS25" i="34"/>
  <c r="AA25" i="34"/>
  <c r="K25" i="34"/>
  <c r="Q25" i="34"/>
  <c r="T25" i="34"/>
  <c r="AR25" i="34"/>
  <c r="T28" i="34"/>
  <c r="AZ28" i="34"/>
  <c r="N30" i="34"/>
  <c r="AT30" i="34"/>
  <c r="P31" i="34"/>
  <c r="D35" i="34"/>
  <c r="AT45" i="34"/>
  <c r="Q16" i="34"/>
  <c r="L27" i="34"/>
  <c r="AB27" i="34"/>
  <c r="AR27" i="34"/>
  <c r="BH27" i="34"/>
  <c r="L29" i="34"/>
  <c r="AB29" i="34"/>
  <c r="AR29" i="34"/>
  <c r="BH29" i="34"/>
  <c r="K34" i="34"/>
  <c r="BC34" i="34"/>
  <c r="F39" i="34"/>
  <c r="P39" i="34"/>
  <c r="AB39" i="34"/>
  <c r="AL39" i="34"/>
  <c r="AV39" i="34"/>
  <c r="BJ39" i="34"/>
  <c r="I43" i="34"/>
  <c r="Y43" i="34"/>
  <c r="AR43" i="34"/>
  <c r="BK43" i="34"/>
  <c r="E46" i="34"/>
  <c r="R46" i="34"/>
  <c r="AC46" i="34"/>
  <c r="AQ46" i="34"/>
  <c r="BC46" i="34"/>
  <c r="AZ48" i="34"/>
  <c r="J49" i="34"/>
  <c r="W49" i="34"/>
  <c r="AK49" i="34"/>
  <c r="AV49" i="34"/>
  <c r="BJ49" i="34"/>
  <c r="AO50" i="34"/>
  <c r="H51" i="34"/>
  <c r="X51" i="34"/>
  <c r="AN51" i="34"/>
  <c r="BD51" i="34"/>
  <c r="K52" i="34"/>
  <c r="AF52" i="34"/>
  <c r="BA52" i="34"/>
  <c r="Q33" i="34"/>
  <c r="Q41" i="34"/>
  <c r="Q49" i="34"/>
  <c r="AU38" i="34"/>
  <c r="BI38" i="34"/>
  <c r="G39" i="34"/>
  <c r="R39" i="34"/>
  <c r="AC39" i="34"/>
  <c r="AM39" i="34"/>
  <c r="AZ39" i="34"/>
  <c r="BK39" i="34"/>
  <c r="N41" i="34"/>
  <c r="AD41" i="34"/>
  <c r="AT41" i="34"/>
  <c r="BJ41" i="34"/>
  <c r="J43" i="34"/>
  <c r="AB43" i="34"/>
  <c r="AU43" i="34"/>
  <c r="AY44" i="34"/>
  <c r="F46" i="34"/>
  <c r="S46" i="34"/>
  <c r="AE46" i="34"/>
  <c r="AR46" i="34"/>
  <c r="BF46" i="34"/>
  <c r="E47" i="34"/>
  <c r="O47" i="34"/>
  <c r="AB47" i="34"/>
  <c r="AN47" i="34"/>
  <c r="BA47" i="34"/>
  <c r="D48" i="34"/>
  <c r="BK48" i="34"/>
  <c r="M49" i="34"/>
  <c r="X49" i="34"/>
  <c r="AL49" i="34"/>
  <c r="AX49" i="34"/>
  <c r="BK49" i="34"/>
  <c r="AT50" i="34"/>
  <c r="J51" i="34"/>
  <c r="Z51" i="34"/>
  <c r="AP51" i="34"/>
  <c r="BF51" i="34"/>
  <c r="M52" i="34"/>
  <c r="AI52" i="34"/>
  <c r="BD52" i="34"/>
  <c r="Q34" i="34"/>
  <c r="Q50" i="34"/>
  <c r="N49" i="34"/>
  <c r="Z49" i="34"/>
  <c r="AM49" i="34"/>
  <c r="BA49" i="34"/>
  <c r="AY50" i="34"/>
  <c r="Q27" i="34"/>
  <c r="Q43" i="34"/>
  <c r="S27" i="34"/>
  <c r="AI27" i="34"/>
  <c r="AY27" i="34"/>
  <c r="O29" i="34"/>
  <c r="AE29" i="34"/>
  <c r="AU29" i="34"/>
  <c r="BK29" i="34"/>
  <c r="X32" i="34"/>
  <c r="AO33" i="34"/>
  <c r="X34" i="34"/>
  <c r="K37" i="34"/>
  <c r="U37" i="34"/>
  <c r="AF37" i="34"/>
  <c r="AQ37" i="34"/>
  <c r="BA37" i="34"/>
  <c r="M38" i="34"/>
  <c r="AA38" i="34"/>
  <c r="AL38" i="34"/>
  <c r="AZ38" i="34"/>
  <c r="BK38" i="34"/>
  <c r="J39" i="34"/>
  <c r="U39" i="34"/>
  <c r="AE39" i="34"/>
  <c r="AP39" i="34"/>
  <c r="BB39" i="34"/>
  <c r="P41" i="34"/>
  <c r="AF41" i="34"/>
  <c r="AV41" i="34"/>
  <c r="P43" i="34"/>
  <c r="AG43" i="34"/>
  <c r="AW43" i="34"/>
  <c r="J44" i="34"/>
  <c r="J46" i="34"/>
  <c r="U46" i="34"/>
  <c r="AI46" i="34"/>
  <c r="AU46" i="34"/>
  <c r="BH46" i="34"/>
  <c r="G47" i="34"/>
  <c r="S47" i="34"/>
  <c r="AD47" i="34"/>
  <c r="AR47" i="34"/>
  <c r="BD47" i="34"/>
  <c r="T48" i="34"/>
  <c r="B49" i="34"/>
  <c r="O49" i="34"/>
  <c r="AC49" i="34"/>
  <c r="AN49" i="34"/>
  <c r="BB49" i="34"/>
  <c r="C50" i="34"/>
  <c r="BJ50" i="34"/>
  <c r="O51" i="34"/>
  <c r="AE51" i="34"/>
  <c r="AU51" i="34"/>
  <c r="BK51" i="34"/>
  <c r="S52" i="34"/>
  <c r="AN52" i="34"/>
  <c r="BI52" i="34"/>
  <c r="Q36" i="34"/>
  <c r="Q44" i="34"/>
  <c r="Q52" i="34"/>
  <c r="L39" i="34"/>
  <c r="V39" i="34"/>
  <c r="AF39" i="34"/>
  <c r="AR39" i="34"/>
  <c r="BC39" i="34"/>
  <c r="R43" i="34"/>
  <c r="AH43" i="34"/>
  <c r="AX43" i="34"/>
  <c r="K46" i="34"/>
  <c r="W46" i="34"/>
  <c r="AJ46" i="34"/>
  <c r="AX46" i="34"/>
  <c r="BI46" i="34"/>
  <c r="E49" i="34"/>
  <c r="P49" i="34"/>
  <c r="AD49" i="34"/>
  <c r="AP49" i="34"/>
  <c r="BC49" i="34"/>
  <c r="I50" i="34"/>
  <c r="P51" i="34"/>
  <c r="AF51" i="34"/>
  <c r="AV51" i="34"/>
  <c r="U52" i="34"/>
  <c r="AQ52" i="34"/>
  <c r="Q29" i="34"/>
  <c r="Q37" i="34"/>
  <c r="H27" i="34"/>
  <c r="U27" i="34"/>
  <c r="AK27" i="34"/>
  <c r="BA27" i="34"/>
  <c r="E29" i="34"/>
  <c r="U29" i="34"/>
  <c r="AK29" i="34"/>
  <c r="BA29" i="34"/>
  <c r="AN32" i="34"/>
  <c r="AH34" i="34"/>
  <c r="C37" i="34"/>
  <c r="M37" i="34"/>
  <c r="X37" i="34"/>
  <c r="AI37" i="34"/>
  <c r="AS37" i="34"/>
  <c r="BD37" i="34"/>
  <c r="D38" i="34"/>
  <c r="O38" i="34"/>
  <c r="AC38" i="34"/>
  <c r="AQ38" i="34"/>
  <c r="BB38" i="34"/>
  <c r="B39" i="34"/>
  <c r="M39" i="34"/>
  <c r="W39" i="34"/>
  <c r="AH39" i="34"/>
  <c r="AS39" i="34"/>
  <c r="BD39" i="34"/>
  <c r="F41" i="34"/>
  <c r="V41" i="34"/>
  <c r="AL41" i="34"/>
  <c r="BB41" i="34"/>
  <c r="B43" i="34"/>
  <c r="T43" i="34"/>
  <c r="AJ43" i="34"/>
  <c r="BE43" i="34"/>
  <c r="S44" i="34"/>
  <c r="B46" i="34"/>
  <c r="L46" i="34"/>
  <c r="Z46" i="34"/>
  <c r="AK46" i="34"/>
  <c r="AY46" i="34"/>
  <c r="BK46" i="34"/>
  <c r="K47" i="34"/>
  <c r="U47" i="34"/>
  <c r="AI47" i="34"/>
  <c r="AT47" i="34"/>
  <c r="BH47" i="34"/>
  <c r="AE48" i="34"/>
  <c r="F49" i="34"/>
  <c r="R49" i="34"/>
  <c r="AE49" i="34"/>
  <c r="AS49" i="34"/>
  <c r="BD49" i="34"/>
  <c r="S50" i="34"/>
  <c r="B51" i="34"/>
  <c r="R51" i="34"/>
  <c r="AH51" i="34"/>
  <c r="AX51" i="34"/>
  <c r="C52" i="34"/>
  <c r="X52" i="34"/>
  <c r="AS52" i="34"/>
  <c r="Q38" i="34"/>
  <c r="Q46" i="34"/>
  <c r="J27" i="34"/>
  <c r="Z27" i="34"/>
  <c r="AP27" i="34"/>
  <c r="BF27" i="34"/>
  <c r="F29" i="34"/>
  <c r="V29" i="34"/>
  <c r="AL29" i="34"/>
  <c r="BB29" i="34"/>
  <c r="AV32" i="34"/>
  <c r="B34" i="34"/>
  <c r="D39" i="34"/>
  <c r="N39" i="34"/>
  <c r="X39" i="34"/>
  <c r="AJ39" i="34"/>
  <c r="AT39" i="34"/>
  <c r="BH39" i="34"/>
  <c r="G43" i="34"/>
  <c r="W43" i="34"/>
  <c r="AM43" i="34"/>
  <c r="C46" i="34"/>
  <c r="M46" i="34"/>
  <c r="AA46" i="34"/>
  <c r="AM46" i="34"/>
  <c r="AZ46" i="34"/>
  <c r="L47" i="34"/>
  <c r="V47" i="34"/>
  <c r="AJ47" i="34"/>
  <c r="AV47" i="34"/>
  <c r="BI47" i="34"/>
  <c r="G49" i="34"/>
  <c r="U49" i="34"/>
  <c r="AF49" i="34"/>
  <c r="AT49" i="34"/>
  <c r="BF49" i="34"/>
  <c r="D51" i="34"/>
  <c r="T51" i="34"/>
  <c r="AJ51" i="34"/>
  <c r="AZ51" i="34"/>
  <c r="E52" i="34"/>
  <c r="AA52" i="34"/>
  <c r="AV52" i="34"/>
  <c r="Q39" i="34"/>
  <c r="Q47" i="34"/>
  <c r="R13" i="34"/>
  <c r="Y13" i="34"/>
  <c r="K7" i="34"/>
  <c r="I6" i="34"/>
  <c r="AO6" i="34"/>
  <c r="AY6" i="34"/>
  <c r="J7" i="34"/>
  <c r="AI7" i="34"/>
  <c r="AW7" i="34"/>
  <c r="BI12" i="34"/>
  <c r="BA12" i="34"/>
  <c r="AS12" i="34"/>
  <c r="AK12" i="34"/>
  <c r="AC12" i="34"/>
  <c r="M12" i="34"/>
  <c r="BH12" i="34"/>
  <c r="AR12" i="34"/>
  <c r="AB12" i="34"/>
  <c r="L12" i="34"/>
  <c r="BG12" i="34"/>
  <c r="AY12" i="34"/>
  <c r="AQ12" i="34"/>
  <c r="AI12" i="34"/>
  <c r="AA12" i="34"/>
  <c r="K12" i="34"/>
  <c r="BF12" i="34"/>
  <c r="AH12" i="34"/>
  <c r="J12" i="34"/>
  <c r="B12" i="34"/>
  <c r="AT12" i="34"/>
  <c r="N12" i="34"/>
  <c r="AU12" i="34"/>
  <c r="BD7" i="34"/>
  <c r="AV7" i="34"/>
  <c r="AN7" i="34"/>
  <c r="P7" i="34"/>
  <c r="BK7" i="34"/>
  <c r="BC7" i="34"/>
  <c r="AU7" i="34"/>
  <c r="AM7" i="34"/>
  <c r="AT7" i="34"/>
  <c r="AL7" i="34"/>
  <c r="AD7" i="34"/>
  <c r="N7" i="34"/>
  <c r="BI7" i="34"/>
  <c r="AJ7" i="34"/>
  <c r="BK6" i="34"/>
  <c r="BC6" i="34"/>
  <c r="AU6" i="34"/>
  <c r="AM6" i="34"/>
  <c r="BI6" i="34"/>
  <c r="BA6" i="34"/>
  <c r="AS6" i="34"/>
  <c r="AK6" i="34"/>
  <c r="M6" i="34"/>
  <c r="AQ6" i="34"/>
  <c r="L7" i="34"/>
  <c r="AK7" i="34"/>
  <c r="K5" i="34"/>
  <c r="AQ5" i="34"/>
  <c r="BC5" i="34"/>
  <c r="B6" i="34"/>
  <c r="L6" i="34"/>
  <c r="AH6" i="34"/>
  <c r="AR6" i="34"/>
  <c r="BD6" i="34"/>
  <c r="M7" i="34"/>
  <c r="AO7" i="34"/>
  <c r="I12" i="34"/>
  <c r="BC12" i="34"/>
  <c r="AW14" i="34"/>
  <c r="BK22" i="34"/>
  <c r="BC22" i="34"/>
  <c r="AU22" i="34"/>
  <c r="AM22" i="34"/>
  <c r="AE22" i="34"/>
  <c r="W22" i="34"/>
  <c r="O22" i="34"/>
  <c r="G22" i="34"/>
  <c r="BJ22" i="34"/>
  <c r="BB22" i="34"/>
  <c r="AT22" i="34"/>
  <c r="AL22" i="34"/>
  <c r="AD22" i="34"/>
  <c r="V22" i="34"/>
  <c r="N22" i="34"/>
  <c r="F22" i="34"/>
  <c r="BI22" i="34"/>
  <c r="BA22" i="34"/>
  <c r="AS22" i="34"/>
  <c r="AK22" i="34"/>
  <c r="AC22" i="34"/>
  <c r="U22" i="34"/>
  <c r="M22" i="34"/>
  <c r="E22" i="34"/>
  <c r="BH22" i="34"/>
  <c r="AZ22" i="34"/>
  <c r="AR22" i="34"/>
  <c r="AJ22" i="34"/>
  <c r="AB22" i="34"/>
  <c r="T22" i="34"/>
  <c r="L22" i="34"/>
  <c r="D22" i="34"/>
  <c r="BG22" i="34"/>
  <c r="AY22" i="34"/>
  <c r="AQ22" i="34"/>
  <c r="AI22" i="34"/>
  <c r="AA22" i="34"/>
  <c r="S22" i="34"/>
  <c r="K22" i="34"/>
  <c r="C22" i="34"/>
  <c r="BF22" i="34"/>
  <c r="AX22" i="34"/>
  <c r="AP22" i="34"/>
  <c r="AH22" i="34"/>
  <c r="Z22" i="34"/>
  <c r="R22" i="34"/>
  <c r="J22" i="34"/>
  <c r="B22" i="34"/>
  <c r="BD22" i="34"/>
  <c r="AV22" i="34"/>
  <c r="AN22" i="34"/>
  <c r="AF22" i="34"/>
  <c r="X22" i="34"/>
  <c r="P22" i="34"/>
  <c r="H22" i="34"/>
  <c r="K6" i="34"/>
  <c r="B7" i="34"/>
  <c r="AY7" i="34"/>
  <c r="M5" i="34"/>
  <c r="N6" i="34"/>
  <c r="AI6" i="34"/>
  <c r="BE6" i="34"/>
  <c r="U7" i="34"/>
  <c r="BA7" i="34"/>
  <c r="BD12" i="34"/>
  <c r="I22" i="34"/>
  <c r="AT5" i="34"/>
  <c r="AL5" i="34"/>
  <c r="N5" i="34"/>
  <c r="BH5" i="34"/>
  <c r="AR5" i="34"/>
  <c r="AJ5" i="34"/>
  <c r="L5" i="34"/>
  <c r="B5" i="34"/>
  <c r="AH5" i="34"/>
  <c r="BD5" i="34"/>
  <c r="AT6" i="34"/>
  <c r="AI5" i="34"/>
  <c r="AU5" i="34"/>
  <c r="BE5" i="34"/>
  <c r="P6" i="34"/>
  <c r="AV6" i="34"/>
  <c r="BF6" i="34"/>
  <c r="R7" i="34"/>
  <c r="AQ7" i="34"/>
  <c r="BE7" i="34"/>
  <c r="P12" i="34"/>
  <c r="AM12" i="34"/>
  <c r="BE12" i="34"/>
  <c r="Z7" i="34"/>
  <c r="AK5" i="34"/>
  <c r="AW6" i="34"/>
  <c r="S7" i="34"/>
  <c r="AR7" i="34"/>
  <c r="BK12" i="34"/>
  <c r="BK14" i="34"/>
  <c r="BC14" i="34"/>
  <c r="AU14" i="34"/>
  <c r="AM14" i="34"/>
  <c r="W14" i="34"/>
  <c r="AT14" i="34"/>
  <c r="N14" i="34"/>
  <c r="BI14" i="34"/>
  <c r="BA14" i="34"/>
  <c r="AS14" i="34"/>
  <c r="AK14" i="34"/>
  <c r="U14" i="34"/>
  <c r="M14" i="34"/>
  <c r="BH14" i="34"/>
  <c r="AR14" i="34"/>
  <c r="T14" i="34"/>
  <c r="L14" i="34"/>
  <c r="BG14" i="34"/>
  <c r="AY14" i="34"/>
  <c r="AQ14" i="34"/>
  <c r="AI14" i="34"/>
  <c r="S14" i="34"/>
  <c r="K14" i="34"/>
  <c r="BD14" i="34"/>
  <c r="AV14" i="34"/>
  <c r="P14" i="34"/>
  <c r="H14" i="34"/>
  <c r="BF14" i="34"/>
  <c r="Y22" i="34"/>
  <c r="P5" i="34"/>
  <c r="AV5" i="34"/>
  <c r="BF5" i="34"/>
  <c r="BG6" i="34"/>
  <c r="AG7" i="34"/>
  <c r="BF7" i="34"/>
  <c r="AM5" i="34"/>
  <c r="AW5" i="34"/>
  <c r="BG5" i="34"/>
  <c r="AX6" i="34"/>
  <c r="BH6" i="34"/>
  <c r="I7" i="34"/>
  <c r="T7" i="34"/>
  <c r="AH7" i="34"/>
  <c r="AS7" i="34"/>
  <c r="BG7" i="34"/>
  <c r="W12" i="34"/>
  <c r="AO12" i="34"/>
  <c r="AT13" i="34"/>
  <c r="V13" i="34"/>
  <c r="N13" i="34"/>
  <c r="BI13" i="34"/>
  <c r="BA13" i="34"/>
  <c r="AS13" i="34"/>
  <c r="AK13" i="34"/>
  <c r="AC13" i="34"/>
  <c r="U13" i="34"/>
  <c r="M13" i="34"/>
  <c r="BH13" i="34"/>
  <c r="AR13" i="34"/>
  <c r="AB13" i="34"/>
  <c r="T13" i="34"/>
  <c r="L13" i="34"/>
  <c r="BG13" i="34"/>
  <c r="AY13" i="34"/>
  <c r="AQ13" i="34"/>
  <c r="AI13" i="34"/>
  <c r="AA13" i="34"/>
  <c r="S13" i="34"/>
  <c r="K13" i="34"/>
  <c r="BK13" i="34"/>
  <c r="BC13" i="34"/>
  <c r="AU13" i="34"/>
  <c r="AM13" i="34"/>
  <c r="AE13" i="34"/>
  <c r="W13" i="34"/>
  <c r="B14" i="34"/>
  <c r="AG22" i="34"/>
  <c r="I15" i="34"/>
  <c r="Y15" i="34"/>
  <c r="AO15" i="34"/>
  <c r="AW15" i="34"/>
  <c r="BE15" i="34"/>
  <c r="BI19" i="34"/>
  <c r="N20" i="34"/>
  <c r="AT20" i="34"/>
  <c r="G21" i="34"/>
  <c r="O21" i="34"/>
  <c r="W21" i="34"/>
  <c r="AE21" i="34"/>
  <c r="AM21" i="34"/>
  <c r="AU21" i="34"/>
  <c r="BC21" i="34"/>
  <c r="BK21" i="34"/>
  <c r="I23" i="34"/>
  <c r="Y23" i="34"/>
  <c r="AG23" i="34"/>
  <c r="AO23" i="34"/>
  <c r="AW23" i="34"/>
  <c r="BE23" i="34"/>
  <c r="AI25" i="34"/>
  <c r="AQ25" i="34"/>
  <c r="AY25" i="34"/>
  <c r="BI25" i="34"/>
  <c r="J26" i="34"/>
  <c r="W26" i="34"/>
  <c r="AJ26" i="34"/>
  <c r="I21" i="34"/>
  <c r="Y21" i="34"/>
  <c r="AG21" i="34"/>
  <c r="AO21" i="34"/>
  <c r="AW21" i="34"/>
  <c r="BE21" i="34"/>
  <c r="BD26" i="34"/>
  <c r="AV26" i="34"/>
  <c r="AN26" i="34"/>
  <c r="AF26" i="34"/>
  <c r="X26" i="34"/>
  <c r="P26" i="34"/>
  <c r="H26" i="34"/>
  <c r="BK26" i="34"/>
  <c r="BC26" i="34"/>
  <c r="AU26" i="34"/>
  <c r="AM26" i="34"/>
  <c r="AE26" i="34"/>
  <c r="BJ26" i="34"/>
  <c r="BB26" i="34"/>
  <c r="AT26" i="34"/>
  <c r="AL26" i="34"/>
  <c r="AD26" i="34"/>
  <c r="V26" i="34"/>
  <c r="N26" i="34"/>
  <c r="F26" i="34"/>
  <c r="BI26" i="34"/>
  <c r="BA26" i="34"/>
  <c r="AS26" i="34"/>
  <c r="AK26" i="34"/>
  <c r="AC26" i="34"/>
  <c r="U26" i="34"/>
  <c r="M26" i="34"/>
  <c r="E26" i="34"/>
  <c r="L26" i="34"/>
  <c r="Z26" i="34"/>
  <c r="AP26" i="34"/>
  <c r="BF26" i="34"/>
  <c r="BH40" i="34"/>
  <c r="AZ40" i="34"/>
  <c r="AR40" i="34"/>
  <c r="AJ40" i="34"/>
  <c r="AB40" i="34"/>
  <c r="T40" i="34"/>
  <c r="L40" i="34"/>
  <c r="D40" i="34"/>
  <c r="BG40" i="34"/>
  <c r="AY40" i="34"/>
  <c r="AQ40" i="34"/>
  <c r="AI40" i="34"/>
  <c r="AA40" i="34"/>
  <c r="S40" i="34"/>
  <c r="K40" i="34"/>
  <c r="C40" i="34"/>
  <c r="BF40" i="34"/>
  <c r="AX40" i="34"/>
  <c r="AP40" i="34"/>
  <c r="AH40" i="34"/>
  <c r="Z40" i="34"/>
  <c r="R40" i="34"/>
  <c r="J40" i="34"/>
  <c r="B40" i="34"/>
  <c r="BD40" i="34"/>
  <c r="AV40" i="34"/>
  <c r="AN40" i="34"/>
  <c r="AF40" i="34"/>
  <c r="X40" i="34"/>
  <c r="P40" i="34"/>
  <c r="H40" i="34"/>
  <c r="BJ40" i="34"/>
  <c r="BB40" i="34"/>
  <c r="AT40" i="34"/>
  <c r="AL40" i="34"/>
  <c r="AD40" i="34"/>
  <c r="V40" i="34"/>
  <c r="N40" i="34"/>
  <c r="F40" i="34"/>
  <c r="BI40" i="34"/>
  <c r="AM40" i="34"/>
  <c r="BE40" i="34"/>
  <c r="AK40" i="34"/>
  <c r="O40" i="34"/>
  <c r="BC40" i="34"/>
  <c r="AG40" i="34"/>
  <c r="M40" i="34"/>
  <c r="BA40" i="34"/>
  <c r="AE40" i="34"/>
  <c r="I40" i="34"/>
  <c r="AW40" i="34"/>
  <c r="AC40" i="34"/>
  <c r="G40" i="34"/>
  <c r="AU40" i="34"/>
  <c r="Y40" i="34"/>
  <c r="E40" i="34"/>
  <c r="BK40" i="34"/>
  <c r="AO40" i="34"/>
  <c r="U40" i="34"/>
  <c r="I20" i="34"/>
  <c r="U20" i="34"/>
  <c r="AO20" i="34"/>
  <c r="AW20" i="34"/>
  <c r="BE20" i="34"/>
  <c r="B21" i="34"/>
  <c r="J21" i="34"/>
  <c r="R21" i="34"/>
  <c r="Z21" i="34"/>
  <c r="AH21" i="34"/>
  <c r="AP21" i="34"/>
  <c r="AX21" i="34"/>
  <c r="BF21" i="34"/>
  <c r="B26" i="34"/>
  <c r="O26" i="34"/>
  <c r="AA26" i="34"/>
  <c r="AQ26" i="34"/>
  <c r="BG26" i="34"/>
  <c r="W40" i="34"/>
  <c r="AM9" i="34"/>
  <c r="AU9" i="34"/>
  <c r="BC9" i="34"/>
  <c r="BK9" i="34"/>
  <c r="I11" i="34"/>
  <c r="Y11" i="34"/>
  <c r="AG11" i="34"/>
  <c r="AO11" i="34"/>
  <c r="AW11" i="34"/>
  <c r="BE11" i="34"/>
  <c r="M15" i="34"/>
  <c r="AK15" i="34"/>
  <c r="AS15" i="34"/>
  <c r="BA15" i="34"/>
  <c r="BI15" i="34"/>
  <c r="AM17" i="34"/>
  <c r="AU17" i="34"/>
  <c r="BC17" i="34"/>
  <c r="BK17" i="34"/>
  <c r="AV18" i="34"/>
  <c r="BD18" i="34"/>
  <c r="I19" i="34"/>
  <c r="Y19" i="34"/>
  <c r="AG19" i="34"/>
  <c r="AO19" i="34"/>
  <c r="AW19" i="34"/>
  <c r="BE19" i="34"/>
  <c r="B20" i="34"/>
  <c r="J20" i="34"/>
  <c r="AH20" i="34"/>
  <c r="BF20" i="34"/>
  <c r="C21" i="34"/>
  <c r="K21" i="34"/>
  <c r="S21" i="34"/>
  <c r="AA21" i="34"/>
  <c r="AI21" i="34"/>
  <c r="AQ21" i="34"/>
  <c r="AY21" i="34"/>
  <c r="BG21" i="34"/>
  <c r="E23" i="34"/>
  <c r="M23" i="34"/>
  <c r="U23" i="34"/>
  <c r="AC23" i="34"/>
  <c r="AK23" i="34"/>
  <c r="AS23" i="34"/>
  <c r="BA23" i="34"/>
  <c r="BI23" i="34"/>
  <c r="F24" i="34"/>
  <c r="N24" i="34"/>
  <c r="V24" i="34"/>
  <c r="AD24" i="34"/>
  <c r="AL24" i="34"/>
  <c r="AT24" i="34"/>
  <c r="BB24" i="34"/>
  <c r="BJ24" i="34"/>
  <c r="G25" i="34"/>
  <c r="O25" i="34"/>
  <c r="W25" i="34"/>
  <c r="AE25" i="34"/>
  <c r="AM25" i="34"/>
  <c r="AU25" i="34"/>
  <c r="BD25" i="34"/>
  <c r="C26" i="34"/>
  <c r="AB26" i="34"/>
  <c r="AR26" i="34"/>
  <c r="BH26" i="34"/>
  <c r="AS40" i="34"/>
  <c r="AM8" i="34"/>
  <c r="AU8" i="34"/>
  <c r="BC8" i="34"/>
  <c r="BK8" i="34"/>
  <c r="P9" i="34"/>
  <c r="AN9" i="34"/>
  <c r="AV9" i="34"/>
  <c r="BD9" i="34"/>
  <c r="I10" i="34"/>
  <c r="AG10" i="34"/>
  <c r="Y10" i="34"/>
  <c r="AO10" i="34"/>
  <c r="AW10" i="34"/>
  <c r="BE10" i="34"/>
  <c r="B11" i="34"/>
  <c r="J11" i="34"/>
  <c r="R11" i="34"/>
  <c r="AH11" i="34"/>
  <c r="BF11" i="34"/>
  <c r="N15" i="34"/>
  <c r="AM16" i="34"/>
  <c r="AU16" i="34"/>
  <c r="BC16" i="34"/>
  <c r="BK16" i="34"/>
  <c r="P17" i="34"/>
  <c r="AN17" i="34"/>
  <c r="AV17" i="34"/>
  <c r="BD17" i="34"/>
  <c r="I18" i="34"/>
  <c r="AO18" i="34"/>
  <c r="AW18" i="34"/>
  <c r="BE18" i="34"/>
  <c r="B19" i="34"/>
  <c r="J19" i="34"/>
  <c r="R19" i="34"/>
  <c r="AH19" i="34"/>
  <c r="BF19" i="34"/>
  <c r="K20" i="34"/>
  <c r="AI20" i="34"/>
  <c r="AQ20" i="34"/>
  <c r="AY20" i="34"/>
  <c r="BG20" i="34"/>
  <c r="D21" i="34"/>
  <c r="L21" i="34"/>
  <c r="T21" i="34"/>
  <c r="AB21" i="34"/>
  <c r="AJ21" i="34"/>
  <c r="AR21" i="34"/>
  <c r="AZ21" i="34"/>
  <c r="BH21" i="34"/>
  <c r="F23" i="34"/>
  <c r="N23" i="34"/>
  <c r="V23" i="34"/>
  <c r="AD23" i="34"/>
  <c r="AL23" i="34"/>
  <c r="AT23" i="34"/>
  <c r="BB23" i="34"/>
  <c r="BJ23" i="34"/>
  <c r="G24" i="34"/>
  <c r="O24" i="34"/>
  <c r="W24" i="34"/>
  <c r="AE24" i="34"/>
  <c r="AM24" i="34"/>
  <c r="AU24" i="34"/>
  <c r="BC24" i="34"/>
  <c r="BK24" i="34"/>
  <c r="H25" i="34"/>
  <c r="P25" i="34"/>
  <c r="X25" i="34"/>
  <c r="AF25" i="34"/>
  <c r="AN25" i="34"/>
  <c r="AV25" i="34"/>
  <c r="D26" i="34"/>
  <c r="R26" i="34"/>
  <c r="AG26" i="34"/>
  <c r="AW26" i="34"/>
  <c r="BK33" i="34"/>
  <c r="BC33" i="34"/>
  <c r="AU33" i="34"/>
  <c r="AM33" i="34"/>
  <c r="AE33" i="34"/>
  <c r="W33" i="34"/>
  <c r="O33" i="34"/>
  <c r="G33" i="34"/>
  <c r="BJ33" i="34"/>
  <c r="BB33" i="34"/>
  <c r="AT33" i="34"/>
  <c r="AL33" i="34"/>
  <c r="AD33" i="34"/>
  <c r="V33" i="34"/>
  <c r="N33" i="34"/>
  <c r="F33" i="34"/>
  <c r="BI33" i="34"/>
  <c r="BA33" i="34"/>
  <c r="AS33" i="34"/>
  <c r="AK33" i="34"/>
  <c r="AC33" i="34"/>
  <c r="U33" i="34"/>
  <c r="M33" i="34"/>
  <c r="E33" i="34"/>
  <c r="BH33" i="34"/>
  <c r="AZ33" i="34"/>
  <c r="AR33" i="34"/>
  <c r="AJ33" i="34"/>
  <c r="AB33" i="34"/>
  <c r="T33" i="34"/>
  <c r="L33" i="34"/>
  <c r="D33" i="34"/>
  <c r="BG33" i="34"/>
  <c r="AY33" i="34"/>
  <c r="AQ33" i="34"/>
  <c r="AI33" i="34"/>
  <c r="AA33" i="34"/>
  <c r="S33" i="34"/>
  <c r="K33" i="34"/>
  <c r="C33" i="34"/>
  <c r="BF33" i="34"/>
  <c r="AX33" i="34"/>
  <c r="AP33" i="34"/>
  <c r="AH33" i="34"/>
  <c r="Z33" i="34"/>
  <c r="R33" i="34"/>
  <c r="J33" i="34"/>
  <c r="B33" i="34"/>
  <c r="BD33" i="34"/>
  <c r="AV33" i="34"/>
  <c r="AN33" i="34"/>
  <c r="AF33" i="34"/>
  <c r="X33" i="34"/>
  <c r="P33" i="34"/>
  <c r="H33" i="34"/>
  <c r="BI42" i="34"/>
  <c r="BA42" i="34"/>
  <c r="AS42" i="34"/>
  <c r="AK42" i="34"/>
  <c r="AC42" i="34"/>
  <c r="U42" i="34"/>
  <c r="M42" i="34"/>
  <c r="BH42" i="34"/>
  <c r="AZ42" i="34"/>
  <c r="AR42" i="34"/>
  <c r="AJ42" i="34"/>
  <c r="AB42" i="34"/>
  <c r="T42" i="34"/>
  <c r="L42" i="34"/>
  <c r="BF42" i="34"/>
  <c r="AX42" i="34"/>
  <c r="AP42" i="34"/>
  <c r="AH42" i="34"/>
  <c r="Z42" i="34"/>
  <c r="R42" i="34"/>
  <c r="BC42" i="34"/>
  <c r="AO42" i="34"/>
  <c r="AD42" i="34"/>
  <c r="P42" i="34"/>
  <c r="F42" i="34"/>
  <c r="BB42" i="34"/>
  <c r="AN42" i="34"/>
  <c r="AA42" i="34"/>
  <c r="O42" i="34"/>
  <c r="E42" i="34"/>
  <c r="AY42" i="34"/>
  <c r="AM42" i="34"/>
  <c r="Y42" i="34"/>
  <c r="N42" i="34"/>
  <c r="D42" i="34"/>
  <c r="BJ42" i="34"/>
  <c r="AV42" i="34"/>
  <c r="AI42" i="34"/>
  <c r="W42" i="34"/>
  <c r="J42" i="34"/>
  <c r="B42" i="34"/>
  <c r="BE42" i="34"/>
  <c r="AT42" i="34"/>
  <c r="AF42" i="34"/>
  <c r="S42" i="34"/>
  <c r="H42" i="34"/>
  <c r="BD42" i="34"/>
  <c r="V42" i="34"/>
  <c r="AW42" i="34"/>
  <c r="AU42" i="34"/>
  <c r="K42" i="34"/>
  <c r="AQ42" i="34"/>
  <c r="I42" i="34"/>
  <c r="AL42" i="34"/>
  <c r="G42" i="34"/>
  <c r="AG42" i="34"/>
  <c r="C42" i="34"/>
  <c r="BG42" i="34"/>
  <c r="X42" i="34"/>
  <c r="I9" i="34"/>
  <c r="AE9" i="34"/>
  <c r="Y9" i="34"/>
  <c r="AG9" i="34"/>
  <c r="AO9" i="34"/>
  <c r="AW9" i="34"/>
  <c r="BE9" i="34"/>
  <c r="K11" i="34"/>
  <c r="S11" i="34"/>
  <c r="AA11" i="34"/>
  <c r="AI11" i="34"/>
  <c r="AQ11" i="34"/>
  <c r="AY11" i="34"/>
  <c r="BG11" i="34"/>
  <c r="W15" i="34"/>
  <c r="AE15" i="34"/>
  <c r="AM15" i="34"/>
  <c r="AU15" i="34"/>
  <c r="BC15" i="34"/>
  <c r="BK15" i="34"/>
  <c r="I17" i="34"/>
  <c r="AE17" i="34"/>
  <c r="AG17" i="34"/>
  <c r="AO17" i="34"/>
  <c r="AW17" i="34"/>
  <c r="BE17" i="34"/>
  <c r="R18" i="34"/>
  <c r="AH18" i="34"/>
  <c r="BF18" i="34"/>
  <c r="K19" i="34"/>
  <c r="S19" i="34"/>
  <c r="AA19" i="34"/>
  <c r="AI19" i="34"/>
  <c r="AQ19" i="34"/>
  <c r="AY19" i="34"/>
  <c r="BG19" i="34"/>
  <c r="L20" i="34"/>
  <c r="AR20" i="34"/>
  <c r="BH20" i="34"/>
  <c r="E21" i="34"/>
  <c r="M21" i="34"/>
  <c r="U21" i="34"/>
  <c r="AC21" i="34"/>
  <c r="AK21" i="34"/>
  <c r="AS21" i="34"/>
  <c r="BA21" i="34"/>
  <c r="BI21" i="34"/>
  <c r="G23" i="34"/>
  <c r="O23" i="34"/>
  <c r="W23" i="34"/>
  <c r="AE23" i="34"/>
  <c r="AM23" i="34"/>
  <c r="AU23" i="34"/>
  <c r="BC23" i="34"/>
  <c r="BK23" i="34"/>
  <c r="BK25" i="34"/>
  <c r="BC25" i="34"/>
  <c r="BH25" i="34"/>
  <c r="I25" i="34"/>
  <c r="Y25" i="34"/>
  <c r="AG25" i="34"/>
  <c r="AO25" i="34"/>
  <c r="AW25" i="34"/>
  <c r="BF25" i="34"/>
  <c r="G26" i="34"/>
  <c r="S26" i="34"/>
  <c r="AH26" i="34"/>
  <c r="AX26" i="34"/>
  <c r="I33" i="34"/>
  <c r="AE42" i="34"/>
  <c r="I8" i="34"/>
  <c r="AO8" i="34"/>
  <c r="AW8" i="34"/>
  <c r="B9" i="34"/>
  <c r="J9" i="34"/>
  <c r="R9" i="34"/>
  <c r="AH9" i="34"/>
  <c r="K10" i="34"/>
  <c r="S10" i="34"/>
  <c r="AA10" i="34"/>
  <c r="AI10" i="34"/>
  <c r="AQ10" i="34"/>
  <c r="AY10" i="34"/>
  <c r="L11" i="34"/>
  <c r="T11" i="34"/>
  <c r="AB11" i="34"/>
  <c r="AJ11" i="34"/>
  <c r="AR11" i="34"/>
  <c r="P15" i="34"/>
  <c r="I16" i="34"/>
  <c r="W16" i="34"/>
  <c r="AG16" i="34"/>
  <c r="AO16" i="34"/>
  <c r="AW16" i="34"/>
  <c r="B17" i="34"/>
  <c r="J17" i="34"/>
  <c r="R17" i="34"/>
  <c r="AH17" i="34"/>
  <c r="AX17" i="34"/>
  <c r="K18" i="34"/>
  <c r="AI18" i="34"/>
  <c r="AQ18" i="34"/>
  <c r="AY18" i="34"/>
  <c r="L19" i="34"/>
  <c r="T19" i="34"/>
  <c r="AB19" i="34"/>
  <c r="AR19" i="34"/>
  <c r="M20" i="34"/>
  <c r="AC20" i="34"/>
  <c r="AK20" i="34"/>
  <c r="AS20" i="34"/>
  <c r="BA20" i="34"/>
  <c r="F21" i="34"/>
  <c r="N21" i="34"/>
  <c r="V21" i="34"/>
  <c r="AD21" i="34"/>
  <c r="AL21" i="34"/>
  <c r="AT21" i="34"/>
  <c r="BB21" i="34"/>
  <c r="H23" i="34"/>
  <c r="P23" i="34"/>
  <c r="X23" i="34"/>
  <c r="AF23" i="34"/>
  <c r="AN23" i="34"/>
  <c r="AV23" i="34"/>
  <c r="I24" i="34"/>
  <c r="Y24" i="34"/>
  <c r="AG24" i="34"/>
  <c r="AO24" i="34"/>
  <c r="AW24" i="34"/>
  <c r="B25" i="34"/>
  <c r="J25" i="34"/>
  <c r="R25" i="34"/>
  <c r="Z25" i="34"/>
  <c r="AH25" i="34"/>
  <c r="AP25" i="34"/>
  <c r="AX25" i="34"/>
  <c r="BG25" i="34"/>
  <c r="I26" i="34"/>
  <c r="T26" i="34"/>
  <c r="AI26" i="34"/>
  <c r="AY26" i="34"/>
  <c r="BK42" i="34"/>
  <c r="AL31" i="34"/>
  <c r="AT31" i="34"/>
  <c r="BB31" i="34"/>
  <c r="BJ31" i="34"/>
  <c r="G32" i="34"/>
  <c r="O32" i="34"/>
  <c r="W32" i="34"/>
  <c r="AE32" i="34"/>
  <c r="AM32" i="34"/>
  <c r="AU32" i="34"/>
  <c r="BC32" i="34"/>
  <c r="BK32" i="34"/>
  <c r="BJ34" i="34"/>
  <c r="BB34" i="34"/>
  <c r="AT34" i="34"/>
  <c r="AL34" i="34"/>
  <c r="AD34" i="34"/>
  <c r="V34" i="34"/>
  <c r="N34" i="34"/>
  <c r="F34" i="34"/>
  <c r="BH34" i="34"/>
  <c r="AZ34" i="34"/>
  <c r="AR34" i="34"/>
  <c r="AJ34" i="34"/>
  <c r="AB34" i="34"/>
  <c r="T34" i="34"/>
  <c r="L34" i="34"/>
  <c r="J34" i="34"/>
  <c r="U34" i="34"/>
  <c r="AF34" i="34"/>
  <c r="AP34" i="34"/>
  <c r="BA34" i="34"/>
  <c r="BK35" i="34"/>
  <c r="BC35" i="34"/>
  <c r="AU35" i="34"/>
  <c r="AM35" i="34"/>
  <c r="AE35" i="34"/>
  <c r="W35" i="34"/>
  <c r="O35" i="34"/>
  <c r="G35" i="34"/>
  <c r="BJ35" i="34"/>
  <c r="BB35" i="34"/>
  <c r="AT35" i="34"/>
  <c r="AL35" i="34"/>
  <c r="AD35" i="34"/>
  <c r="BI35" i="34"/>
  <c r="BA35" i="34"/>
  <c r="AS35" i="34"/>
  <c r="AK35" i="34"/>
  <c r="AC35" i="34"/>
  <c r="U35" i="34"/>
  <c r="M35" i="34"/>
  <c r="E35" i="34"/>
  <c r="K35" i="34"/>
  <c r="V35" i="34"/>
  <c r="AH35" i="34"/>
  <c r="AV35" i="34"/>
  <c r="BG35" i="34"/>
  <c r="J36" i="34"/>
  <c r="U36" i="34"/>
  <c r="AI36" i="34"/>
  <c r="AW36" i="34"/>
  <c r="I32" i="34"/>
  <c r="Y32" i="34"/>
  <c r="AG32" i="34"/>
  <c r="AO32" i="34"/>
  <c r="AW32" i="34"/>
  <c r="BE32" i="34"/>
  <c r="BD34" i="34"/>
  <c r="AX35" i="34"/>
  <c r="BD36" i="34"/>
  <c r="AV36" i="34"/>
  <c r="AN36" i="34"/>
  <c r="AF36" i="34"/>
  <c r="X36" i="34"/>
  <c r="P36" i="34"/>
  <c r="H36" i="34"/>
  <c r="BK36" i="34"/>
  <c r="BC36" i="34"/>
  <c r="AU36" i="34"/>
  <c r="AM36" i="34"/>
  <c r="AE36" i="34"/>
  <c r="W36" i="34"/>
  <c r="O36" i="34"/>
  <c r="G36" i="34"/>
  <c r="BJ36" i="34"/>
  <c r="BB36" i="34"/>
  <c r="AT36" i="34"/>
  <c r="AL36" i="34"/>
  <c r="AD36" i="34"/>
  <c r="V36" i="34"/>
  <c r="N36" i="34"/>
  <c r="F36" i="34"/>
  <c r="L36" i="34"/>
  <c r="Z36" i="34"/>
  <c r="AK36" i="34"/>
  <c r="AY36" i="34"/>
  <c r="I31" i="34"/>
  <c r="Y31" i="34"/>
  <c r="AG31" i="34"/>
  <c r="AO31" i="34"/>
  <c r="AW31" i="34"/>
  <c r="BE31" i="34"/>
  <c r="B32" i="34"/>
  <c r="J32" i="34"/>
  <c r="R32" i="34"/>
  <c r="Z32" i="34"/>
  <c r="AH32" i="34"/>
  <c r="AP32" i="34"/>
  <c r="AX32" i="34"/>
  <c r="BF32" i="34"/>
  <c r="D34" i="34"/>
  <c r="O34" i="34"/>
  <c r="Y34" i="34"/>
  <c r="AI34" i="34"/>
  <c r="AU34" i="34"/>
  <c r="BE34" i="34"/>
  <c r="P35" i="34"/>
  <c r="Z35" i="34"/>
  <c r="AN35" i="34"/>
  <c r="AY35" i="34"/>
  <c r="B36" i="34"/>
  <c r="M36" i="34"/>
  <c r="AA36" i="34"/>
  <c r="AO36" i="34"/>
  <c r="AZ36" i="34"/>
  <c r="F27" i="34"/>
  <c r="N27" i="34"/>
  <c r="V27" i="34"/>
  <c r="AD27" i="34"/>
  <c r="AL27" i="34"/>
  <c r="AT27" i="34"/>
  <c r="BB27" i="34"/>
  <c r="BJ27" i="34"/>
  <c r="G28" i="34"/>
  <c r="O28" i="34"/>
  <c r="W28" i="34"/>
  <c r="AE28" i="34"/>
  <c r="AM28" i="34"/>
  <c r="AU28" i="34"/>
  <c r="BC28" i="34"/>
  <c r="BK28" i="34"/>
  <c r="H29" i="34"/>
  <c r="P29" i="34"/>
  <c r="X29" i="34"/>
  <c r="AF29" i="34"/>
  <c r="AN29" i="34"/>
  <c r="AV29" i="34"/>
  <c r="BD29" i="34"/>
  <c r="I30" i="34"/>
  <c r="Y30" i="34"/>
  <c r="AG30" i="34"/>
  <c r="AO30" i="34"/>
  <c r="AW30" i="34"/>
  <c r="BE30" i="34"/>
  <c r="B31" i="34"/>
  <c r="J31" i="34"/>
  <c r="R31" i="34"/>
  <c r="Z31" i="34"/>
  <c r="AH31" i="34"/>
  <c r="AP31" i="34"/>
  <c r="AX31" i="34"/>
  <c r="BF31" i="34"/>
  <c r="C32" i="34"/>
  <c r="K32" i="34"/>
  <c r="S32" i="34"/>
  <c r="AA32" i="34"/>
  <c r="AI32" i="34"/>
  <c r="AQ32" i="34"/>
  <c r="AY32" i="34"/>
  <c r="BG32" i="34"/>
  <c r="E34" i="34"/>
  <c r="P34" i="34"/>
  <c r="Z34" i="34"/>
  <c r="AK34" i="34"/>
  <c r="AV34" i="34"/>
  <c r="BF34" i="34"/>
  <c r="F35" i="34"/>
  <c r="AA35" i="34"/>
  <c r="AO35" i="34"/>
  <c r="AZ35" i="34"/>
  <c r="C36" i="34"/>
  <c r="AB36" i="34"/>
  <c r="AP36" i="34"/>
  <c r="BA36" i="34"/>
  <c r="X44" i="34"/>
  <c r="BF44" i="34"/>
  <c r="G27" i="34"/>
  <c r="O27" i="34"/>
  <c r="W27" i="34"/>
  <c r="AE27" i="34"/>
  <c r="AM27" i="34"/>
  <c r="AU27" i="34"/>
  <c r="BC27" i="34"/>
  <c r="BK27" i="34"/>
  <c r="H28" i="34"/>
  <c r="P28" i="34"/>
  <c r="X28" i="34"/>
  <c r="AF28" i="34"/>
  <c r="AN28" i="34"/>
  <c r="AV28" i="34"/>
  <c r="BD28" i="34"/>
  <c r="I29" i="34"/>
  <c r="Y29" i="34"/>
  <c r="AG29" i="34"/>
  <c r="AO29" i="34"/>
  <c r="AW29" i="34"/>
  <c r="BE29" i="34"/>
  <c r="B30" i="34"/>
  <c r="J30" i="34"/>
  <c r="R30" i="34"/>
  <c r="Z30" i="34"/>
  <c r="AH30" i="34"/>
  <c r="AP30" i="34"/>
  <c r="AX30" i="34"/>
  <c r="BF30" i="34"/>
  <c r="C31" i="34"/>
  <c r="K31" i="34"/>
  <c r="S31" i="34"/>
  <c r="AA31" i="34"/>
  <c r="AI31" i="34"/>
  <c r="AQ31" i="34"/>
  <c r="AY31" i="34"/>
  <c r="BG31" i="34"/>
  <c r="D32" i="34"/>
  <c r="L32" i="34"/>
  <c r="T32" i="34"/>
  <c r="AB32" i="34"/>
  <c r="AJ32" i="34"/>
  <c r="AR32" i="34"/>
  <c r="AZ32" i="34"/>
  <c r="BH32" i="34"/>
  <c r="G34" i="34"/>
  <c r="AA34" i="34"/>
  <c r="AM34" i="34"/>
  <c r="AW34" i="34"/>
  <c r="BG34" i="34"/>
  <c r="H35" i="34"/>
  <c r="R35" i="34"/>
  <c r="AB35" i="34"/>
  <c r="AP35" i="34"/>
  <c r="BD35" i="34"/>
  <c r="D36" i="34"/>
  <c r="R36" i="34"/>
  <c r="AC36" i="34"/>
  <c r="AQ36" i="34"/>
  <c r="BE36" i="34"/>
  <c r="Z44" i="34"/>
  <c r="BI44" i="34"/>
  <c r="P27" i="34"/>
  <c r="X27" i="34"/>
  <c r="AF27" i="34"/>
  <c r="AN27" i="34"/>
  <c r="AV27" i="34"/>
  <c r="BD27" i="34"/>
  <c r="I28" i="34"/>
  <c r="Y28" i="34"/>
  <c r="AG28" i="34"/>
  <c r="AO28" i="34"/>
  <c r="AW28" i="34"/>
  <c r="BE28" i="34"/>
  <c r="B29" i="34"/>
  <c r="J29" i="34"/>
  <c r="R29" i="34"/>
  <c r="Z29" i="34"/>
  <c r="AH29" i="34"/>
  <c r="AP29" i="34"/>
  <c r="AX29" i="34"/>
  <c r="BF29" i="34"/>
  <c r="C30" i="34"/>
  <c r="K30" i="34"/>
  <c r="S30" i="34"/>
  <c r="AA30" i="34"/>
  <c r="AI30" i="34"/>
  <c r="AQ30" i="34"/>
  <c r="AY30" i="34"/>
  <c r="BG30" i="34"/>
  <c r="D31" i="34"/>
  <c r="L31" i="34"/>
  <c r="T31" i="34"/>
  <c r="AB31" i="34"/>
  <c r="AJ31" i="34"/>
  <c r="AR31" i="34"/>
  <c r="AZ31" i="34"/>
  <c r="BH31" i="34"/>
  <c r="E32" i="34"/>
  <c r="M32" i="34"/>
  <c r="U32" i="34"/>
  <c r="AC32" i="34"/>
  <c r="AK32" i="34"/>
  <c r="AS32" i="34"/>
  <c r="BA32" i="34"/>
  <c r="BI32" i="34"/>
  <c r="H34" i="34"/>
  <c r="R34" i="34"/>
  <c r="AC34" i="34"/>
  <c r="AN34" i="34"/>
  <c r="AX34" i="34"/>
  <c r="BI34" i="34"/>
  <c r="I35" i="34"/>
  <c r="S35" i="34"/>
  <c r="AF35" i="34"/>
  <c r="AQ35" i="34"/>
  <c r="BE35" i="34"/>
  <c r="E36" i="34"/>
  <c r="S36" i="34"/>
  <c r="AG36" i="34"/>
  <c r="AR36" i="34"/>
  <c r="BF36" i="34"/>
  <c r="I27" i="34"/>
  <c r="Y27" i="34"/>
  <c r="AG27" i="34"/>
  <c r="AO27" i="34"/>
  <c r="AW27" i="34"/>
  <c r="B28" i="34"/>
  <c r="J28" i="34"/>
  <c r="R28" i="34"/>
  <c r="Z28" i="34"/>
  <c r="AH28" i="34"/>
  <c r="AP28" i="34"/>
  <c r="AX28" i="34"/>
  <c r="C29" i="34"/>
  <c r="K29" i="34"/>
  <c r="S29" i="34"/>
  <c r="AA29" i="34"/>
  <c r="AI29" i="34"/>
  <c r="AQ29" i="34"/>
  <c r="AY29" i="34"/>
  <c r="D30" i="34"/>
  <c r="L30" i="34"/>
  <c r="T30" i="34"/>
  <c r="AB30" i="34"/>
  <c r="AJ30" i="34"/>
  <c r="AR30" i="34"/>
  <c r="AZ30" i="34"/>
  <c r="E31" i="34"/>
  <c r="M31" i="34"/>
  <c r="U31" i="34"/>
  <c r="AC31" i="34"/>
  <c r="AK31" i="34"/>
  <c r="AS31" i="34"/>
  <c r="BA31" i="34"/>
  <c r="F32" i="34"/>
  <c r="N32" i="34"/>
  <c r="V32" i="34"/>
  <c r="AD32" i="34"/>
  <c r="AL32" i="34"/>
  <c r="AT32" i="34"/>
  <c r="BB32" i="34"/>
  <c r="I34" i="34"/>
  <c r="S34" i="34"/>
  <c r="AE34" i="34"/>
  <c r="AO34" i="34"/>
  <c r="AY34" i="34"/>
  <c r="BK34" i="34"/>
  <c r="J35" i="34"/>
  <c r="T35" i="34"/>
  <c r="AG35" i="34"/>
  <c r="AR35" i="34"/>
  <c r="BF35" i="34"/>
  <c r="I36" i="34"/>
  <c r="T36" i="34"/>
  <c r="AH36" i="34"/>
  <c r="AS36" i="34"/>
  <c r="BG36" i="34"/>
  <c r="BK44" i="34"/>
  <c r="BC44" i="34"/>
  <c r="AU44" i="34"/>
  <c r="AM44" i="34"/>
  <c r="AE44" i="34"/>
  <c r="W44" i="34"/>
  <c r="O44" i="34"/>
  <c r="G44" i="34"/>
  <c r="BJ44" i="34"/>
  <c r="BB44" i="34"/>
  <c r="AT44" i="34"/>
  <c r="AL44" i="34"/>
  <c r="AD44" i="34"/>
  <c r="V44" i="34"/>
  <c r="N44" i="34"/>
  <c r="F44" i="34"/>
  <c r="BH44" i="34"/>
  <c r="AZ44" i="34"/>
  <c r="AR44" i="34"/>
  <c r="AJ44" i="34"/>
  <c r="AB44" i="34"/>
  <c r="T44" i="34"/>
  <c r="L44" i="34"/>
  <c r="D44" i="34"/>
  <c r="BE44" i="34"/>
  <c r="AQ44" i="34"/>
  <c r="AF44" i="34"/>
  <c r="R44" i="34"/>
  <c r="E44" i="34"/>
  <c r="BD44" i="34"/>
  <c r="AP44" i="34"/>
  <c r="AC44" i="34"/>
  <c r="C44" i="34"/>
  <c r="BA44" i="34"/>
  <c r="AO44" i="34"/>
  <c r="AA44" i="34"/>
  <c r="P44" i="34"/>
  <c r="B44" i="34"/>
  <c r="AX44" i="34"/>
  <c r="AK44" i="34"/>
  <c r="Y44" i="34"/>
  <c r="K44" i="34"/>
  <c r="BG44" i="34"/>
  <c r="AV44" i="34"/>
  <c r="AH44" i="34"/>
  <c r="U44" i="34"/>
  <c r="I44" i="34"/>
  <c r="AI44" i="34"/>
  <c r="BG48" i="34"/>
  <c r="AY48" i="34"/>
  <c r="AQ48" i="34"/>
  <c r="AI48" i="34"/>
  <c r="AA48" i="34"/>
  <c r="S48" i="34"/>
  <c r="K48" i="34"/>
  <c r="C48" i="34"/>
  <c r="BF48" i="34"/>
  <c r="AX48" i="34"/>
  <c r="AP48" i="34"/>
  <c r="AH48" i="34"/>
  <c r="Z48" i="34"/>
  <c r="R48" i="34"/>
  <c r="J48" i="34"/>
  <c r="B48" i="34"/>
  <c r="BD48" i="34"/>
  <c r="AV48" i="34"/>
  <c r="AN48" i="34"/>
  <c r="AF48" i="34"/>
  <c r="X48" i="34"/>
  <c r="P48" i="34"/>
  <c r="H48" i="34"/>
  <c r="BJ48" i="34"/>
  <c r="BB48" i="34"/>
  <c r="AT48" i="34"/>
  <c r="AL48" i="34"/>
  <c r="AD48" i="34"/>
  <c r="V48" i="34"/>
  <c r="N48" i="34"/>
  <c r="F48" i="34"/>
  <c r="BI48" i="34"/>
  <c r="BA48" i="34"/>
  <c r="AS48" i="34"/>
  <c r="AK48" i="34"/>
  <c r="AC48" i="34"/>
  <c r="U48" i="34"/>
  <c r="M48" i="34"/>
  <c r="E48" i="34"/>
  <c r="W48" i="34"/>
  <c r="AR48" i="34"/>
  <c r="BI50" i="34"/>
  <c r="BA50" i="34"/>
  <c r="AS50" i="34"/>
  <c r="AK50" i="34"/>
  <c r="AC50" i="34"/>
  <c r="U50" i="34"/>
  <c r="M50" i="34"/>
  <c r="E50" i="34"/>
  <c r="BH50" i="34"/>
  <c r="AZ50" i="34"/>
  <c r="AR50" i="34"/>
  <c r="AJ50" i="34"/>
  <c r="AB50" i="34"/>
  <c r="T50" i="34"/>
  <c r="L50" i="34"/>
  <c r="D50" i="34"/>
  <c r="BF50" i="34"/>
  <c r="AX50" i="34"/>
  <c r="AP50" i="34"/>
  <c r="AH50" i="34"/>
  <c r="Z50" i="34"/>
  <c r="R50" i="34"/>
  <c r="J50" i="34"/>
  <c r="B50" i="34"/>
  <c r="BD50" i="34"/>
  <c r="AV50" i="34"/>
  <c r="AN50" i="34"/>
  <c r="AF50" i="34"/>
  <c r="X50" i="34"/>
  <c r="P50" i="34"/>
  <c r="H50" i="34"/>
  <c r="BK50" i="34"/>
  <c r="BC50" i="34"/>
  <c r="AU50" i="34"/>
  <c r="AM50" i="34"/>
  <c r="AE50" i="34"/>
  <c r="W50" i="34"/>
  <c r="O50" i="34"/>
  <c r="G50" i="34"/>
  <c r="V50" i="34"/>
  <c r="AQ50" i="34"/>
  <c r="I41" i="34"/>
  <c r="Y41" i="34"/>
  <c r="AG41" i="34"/>
  <c r="AO41" i="34"/>
  <c r="AW41" i="34"/>
  <c r="BE41" i="34"/>
  <c r="BD45" i="34"/>
  <c r="AV45" i="34"/>
  <c r="AN45" i="34"/>
  <c r="AF45" i="34"/>
  <c r="X45" i="34"/>
  <c r="P45" i="34"/>
  <c r="H45" i="34"/>
  <c r="BK45" i="34"/>
  <c r="BC45" i="34"/>
  <c r="AU45" i="34"/>
  <c r="AM45" i="34"/>
  <c r="AE45" i="34"/>
  <c r="W45" i="34"/>
  <c r="O45" i="34"/>
  <c r="G45" i="34"/>
  <c r="BI45" i="34"/>
  <c r="BA45" i="34"/>
  <c r="AS45" i="34"/>
  <c r="AK45" i="34"/>
  <c r="AC45" i="34"/>
  <c r="U45" i="34"/>
  <c r="M45" i="34"/>
  <c r="E45" i="34"/>
  <c r="BG45" i="34"/>
  <c r="AY45" i="34"/>
  <c r="AQ45" i="34"/>
  <c r="AI45" i="34"/>
  <c r="AA45" i="34"/>
  <c r="S45" i="34"/>
  <c r="L45" i="34"/>
  <c r="AB45" i="34"/>
  <c r="AR45" i="34"/>
  <c r="BH45" i="34"/>
  <c r="G48" i="34"/>
  <c r="AB48" i="34"/>
  <c r="AW48" i="34"/>
  <c r="F50" i="34"/>
  <c r="AA50" i="34"/>
  <c r="AW50" i="34"/>
  <c r="G37" i="34"/>
  <c r="O37" i="34"/>
  <c r="W37" i="34"/>
  <c r="AE37" i="34"/>
  <c r="AM37" i="34"/>
  <c r="AU37" i="34"/>
  <c r="BC37" i="34"/>
  <c r="BK37" i="34"/>
  <c r="H38" i="34"/>
  <c r="P38" i="34"/>
  <c r="X38" i="34"/>
  <c r="AF38" i="34"/>
  <c r="AN38" i="34"/>
  <c r="AV38" i="34"/>
  <c r="BD38" i="34"/>
  <c r="I39" i="34"/>
  <c r="Y39" i="34"/>
  <c r="AG39" i="34"/>
  <c r="AO39" i="34"/>
  <c r="AW39" i="34"/>
  <c r="BE39" i="34"/>
  <c r="C41" i="34"/>
  <c r="K41" i="34"/>
  <c r="S41" i="34"/>
  <c r="AA41" i="34"/>
  <c r="AI41" i="34"/>
  <c r="AQ41" i="34"/>
  <c r="AY41" i="34"/>
  <c r="BG41" i="34"/>
  <c r="BJ43" i="34"/>
  <c r="BB43" i="34"/>
  <c r="AT43" i="34"/>
  <c r="AL43" i="34"/>
  <c r="AD43" i="34"/>
  <c r="V43" i="34"/>
  <c r="N43" i="34"/>
  <c r="F43" i="34"/>
  <c r="BI43" i="34"/>
  <c r="BA43" i="34"/>
  <c r="AS43" i="34"/>
  <c r="AK43" i="34"/>
  <c r="AC43" i="34"/>
  <c r="U43" i="34"/>
  <c r="M43" i="34"/>
  <c r="E43" i="34"/>
  <c r="BG43" i="34"/>
  <c r="AY43" i="34"/>
  <c r="AQ43" i="34"/>
  <c r="AI43" i="34"/>
  <c r="AA43" i="34"/>
  <c r="S43" i="34"/>
  <c r="K43" i="34"/>
  <c r="C43" i="34"/>
  <c r="O43" i="34"/>
  <c r="Z43" i="34"/>
  <c r="AN43" i="34"/>
  <c r="AZ43" i="34"/>
  <c r="C45" i="34"/>
  <c r="AG45" i="34"/>
  <c r="AW45" i="34"/>
  <c r="L48" i="34"/>
  <c r="AG48" i="34"/>
  <c r="BC48" i="34"/>
  <c r="K50" i="34"/>
  <c r="AG50" i="34"/>
  <c r="BB50" i="34"/>
  <c r="I38" i="34"/>
  <c r="Y38" i="34"/>
  <c r="AG38" i="34"/>
  <c r="AO38" i="34"/>
  <c r="AW38" i="34"/>
  <c r="BE38" i="34"/>
  <c r="AX39" i="34"/>
  <c r="BF39" i="34"/>
  <c r="D41" i="34"/>
  <c r="L41" i="34"/>
  <c r="T41" i="34"/>
  <c r="AB41" i="34"/>
  <c r="AJ41" i="34"/>
  <c r="AR41" i="34"/>
  <c r="AZ41" i="34"/>
  <c r="BH41" i="34"/>
  <c r="BC43" i="34"/>
  <c r="D45" i="34"/>
  <c r="R45" i="34"/>
  <c r="AH45" i="34"/>
  <c r="AX45" i="34"/>
  <c r="O48" i="34"/>
  <c r="AJ48" i="34"/>
  <c r="BE48" i="34"/>
  <c r="N50" i="34"/>
  <c r="AI50" i="34"/>
  <c r="BE50" i="34"/>
  <c r="I37" i="34"/>
  <c r="Y37" i="34"/>
  <c r="AG37" i="34"/>
  <c r="AO37" i="34"/>
  <c r="AW37" i="34"/>
  <c r="B38" i="34"/>
  <c r="J38" i="34"/>
  <c r="R38" i="34"/>
  <c r="Z38" i="34"/>
  <c r="AH38" i="34"/>
  <c r="AP38" i="34"/>
  <c r="AX38" i="34"/>
  <c r="C39" i="34"/>
  <c r="K39" i="34"/>
  <c r="S39" i="34"/>
  <c r="AA39" i="34"/>
  <c r="AI39" i="34"/>
  <c r="AQ39" i="34"/>
  <c r="AY39" i="34"/>
  <c r="E41" i="34"/>
  <c r="M41" i="34"/>
  <c r="U41" i="34"/>
  <c r="AC41" i="34"/>
  <c r="AK41" i="34"/>
  <c r="AS41" i="34"/>
  <c r="BA41" i="34"/>
  <c r="D43" i="34"/>
  <c r="AE43" i="34"/>
  <c r="AP43" i="34"/>
  <c r="BD43" i="34"/>
  <c r="F45" i="34"/>
  <c r="T45" i="34"/>
  <c r="AJ45" i="34"/>
  <c r="AZ45" i="34"/>
  <c r="AM48" i="34"/>
  <c r="BH48" i="34"/>
  <c r="AL50" i="34"/>
  <c r="BG50" i="34"/>
  <c r="I52" i="34"/>
  <c r="Y52" i="34"/>
  <c r="AG52" i="34"/>
  <c r="AO52" i="34"/>
  <c r="AW52" i="34"/>
  <c r="BE52" i="34"/>
  <c r="I51" i="34"/>
  <c r="Y51" i="34"/>
  <c r="AG51" i="34"/>
  <c r="AO51" i="34"/>
  <c r="AW51" i="34"/>
  <c r="BE51" i="34"/>
  <c r="B52" i="34"/>
  <c r="J52" i="34"/>
  <c r="R52" i="34"/>
  <c r="Z52" i="34"/>
  <c r="AH52" i="34"/>
  <c r="AP52" i="34"/>
  <c r="AX52" i="34"/>
  <c r="BF52" i="34"/>
  <c r="N46" i="34"/>
  <c r="V46" i="34"/>
  <c r="AD46" i="34"/>
  <c r="AL46" i="34"/>
  <c r="AT46" i="34"/>
  <c r="BB46" i="34"/>
  <c r="BJ46" i="34"/>
  <c r="W47" i="34"/>
  <c r="AE47" i="34"/>
  <c r="AM47" i="34"/>
  <c r="AU47" i="34"/>
  <c r="BC47" i="34"/>
  <c r="BK47" i="34"/>
  <c r="I49" i="34"/>
  <c r="Y49" i="34"/>
  <c r="AG49" i="34"/>
  <c r="AO49" i="34"/>
  <c r="AW49" i="34"/>
  <c r="BE49" i="34"/>
  <c r="C51" i="34"/>
  <c r="K51" i="34"/>
  <c r="S51" i="34"/>
  <c r="AA51" i="34"/>
  <c r="AI51" i="34"/>
  <c r="AQ51" i="34"/>
  <c r="AY51" i="34"/>
  <c r="BG51" i="34"/>
  <c r="D52" i="34"/>
  <c r="L52" i="34"/>
  <c r="T52" i="34"/>
  <c r="AB52" i="34"/>
  <c r="AJ52" i="34"/>
  <c r="AR52" i="34"/>
  <c r="AZ52" i="34"/>
  <c r="BH52" i="34"/>
  <c r="H46" i="34"/>
  <c r="P46" i="34"/>
  <c r="X46" i="34"/>
  <c r="AF46" i="34"/>
  <c r="AN46" i="34"/>
  <c r="AV46" i="34"/>
  <c r="BD46" i="34"/>
  <c r="I47" i="34"/>
  <c r="Y47" i="34"/>
  <c r="AG47" i="34"/>
  <c r="AO47" i="34"/>
  <c r="AW47" i="34"/>
  <c r="BE47" i="34"/>
  <c r="C49" i="34"/>
  <c r="K49" i="34"/>
  <c r="S49" i="34"/>
  <c r="AA49" i="34"/>
  <c r="AI49" i="34"/>
  <c r="AQ49" i="34"/>
  <c r="AY49" i="34"/>
  <c r="BG49" i="34"/>
  <c r="E51" i="34"/>
  <c r="M51" i="34"/>
  <c r="U51" i="34"/>
  <c r="AC51" i="34"/>
  <c r="AK51" i="34"/>
  <c r="AS51" i="34"/>
  <c r="BA51" i="34"/>
  <c r="BI51" i="34"/>
  <c r="F52" i="34"/>
  <c r="N52" i="34"/>
  <c r="V52" i="34"/>
  <c r="AD52" i="34"/>
  <c r="AL52" i="34"/>
  <c r="AT52" i="34"/>
  <c r="BB52" i="34"/>
  <c r="BJ52" i="34"/>
  <c r="I46" i="34"/>
  <c r="Y46" i="34"/>
  <c r="AG46" i="34"/>
  <c r="AO46" i="34"/>
  <c r="AW46" i="34"/>
  <c r="B47" i="34"/>
  <c r="J47" i="34"/>
  <c r="R47" i="34"/>
  <c r="Z47" i="34"/>
  <c r="AH47" i="34"/>
  <c r="AP47" i="34"/>
  <c r="AX47" i="34"/>
  <c r="D49" i="34"/>
  <c r="L49" i="34"/>
  <c r="T49" i="34"/>
  <c r="AB49" i="34"/>
  <c r="AJ49" i="34"/>
  <c r="AR49" i="34"/>
  <c r="AZ49" i="34"/>
  <c r="F51" i="34"/>
  <c r="N51" i="34"/>
  <c r="V51" i="34"/>
  <c r="AD51" i="34"/>
  <c r="AL51" i="34"/>
  <c r="AT51" i="34"/>
  <c r="BB51" i="34"/>
  <c r="G52" i="34"/>
  <c r="O52" i="34"/>
  <c r="W52" i="34"/>
  <c r="AE52" i="34"/>
  <c r="AM52" i="34"/>
  <c r="AU52" i="34"/>
  <c r="BC52" i="34"/>
  <c r="L102" i="15"/>
  <c r="L101" i="15"/>
  <c r="L100" i="15"/>
  <c r="L99" i="15"/>
  <c r="M115" i="15"/>
  <c r="M114" i="15"/>
  <c r="M113" i="15"/>
  <c r="M112" i="15"/>
  <c r="AA18" i="34" l="1"/>
  <c r="S18" i="34"/>
  <c r="AA5" i="34"/>
  <c r="AA14" i="34"/>
  <c r="AB14" i="34"/>
  <c r="AC14" i="34"/>
  <c r="AE14" i="34"/>
  <c r="R14" i="34"/>
  <c r="AG14" i="34"/>
  <c r="AE8" i="34"/>
  <c r="AB15" i="34"/>
  <c r="T15" i="34"/>
  <c r="AA15" i="34"/>
  <c r="S15" i="34"/>
  <c r="R15" i="34"/>
  <c r="U5" i="34"/>
  <c r="AE5" i="34"/>
  <c r="S5" i="34"/>
  <c r="AC5" i="34"/>
  <c r="R5" i="34"/>
  <c r="AE12" i="34"/>
  <c r="Y12" i="34"/>
  <c r="W5" i="34"/>
  <c r="Y17" i="34"/>
  <c r="T9" i="34"/>
  <c r="S9" i="34"/>
  <c r="AA9" i="34"/>
  <c r="AC9" i="34"/>
  <c r="AB9" i="34"/>
  <c r="V9" i="34"/>
  <c r="U9" i="34"/>
  <c r="W8" i="34"/>
  <c r="AC15" i="34"/>
  <c r="W9" i="34"/>
  <c r="AB6" i="34"/>
  <c r="AG6" i="34"/>
  <c r="AC7" i="34"/>
  <c r="Y6" i="34"/>
  <c r="AB7" i="34"/>
  <c r="W20" i="34"/>
  <c r="AE20" i="34"/>
  <c r="V17" i="34"/>
  <c r="AC17" i="34"/>
  <c r="U17" i="34"/>
  <c r="AA17" i="34"/>
  <c r="S17" i="34"/>
  <c r="AB17" i="34"/>
  <c r="T17" i="34"/>
  <c r="AE16" i="34"/>
  <c r="W17" i="34"/>
  <c r="U15" i="34"/>
  <c r="AC11" i="34"/>
  <c r="U11" i="34"/>
  <c r="AE11" i="34"/>
  <c r="W11" i="34"/>
  <c r="R6" i="34"/>
  <c r="T5" i="34"/>
  <c r="V5" i="34"/>
  <c r="AE7" i="34"/>
  <c r="T6" i="34"/>
  <c r="Y16" i="34"/>
  <c r="AG8" i="34"/>
  <c r="AB20" i="34"/>
  <c r="AG18" i="34"/>
  <c r="V15" i="34"/>
  <c r="R10" i="34"/>
  <c r="AB10" i="34"/>
  <c r="W10" i="34"/>
  <c r="AE10" i="34"/>
  <c r="U10" i="34"/>
  <c r="T10" i="34"/>
  <c r="AC10" i="34"/>
  <c r="AB5" i="34"/>
  <c r="AA7" i="34"/>
  <c r="S6" i="34"/>
  <c r="V16" i="34"/>
  <c r="AC16" i="34"/>
  <c r="U16" i="34"/>
  <c r="AB16" i="34"/>
  <c r="T16" i="34"/>
  <c r="R16" i="34"/>
  <c r="AA16" i="34"/>
  <c r="S16" i="34"/>
  <c r="T20" i="34"/>
  <c r="AA20" i="34"/>
  <c r="Y18" i="34"/>
  <c r="V6" i="34"/>
  <c r="AA6" i="34"/>
  <c r="Y7" i="34"/>
  <c r="U6" i="34"/>
  <c r="W6" i="34"/>
  <c r="W7" i="34"/>
  <c r="V20" i="34"/>
  <c r="V8" i="34"/>
  <c r="S8" i="34"/>
  <c r="R8" i="34"/>
  <c r="AC8" i="34"/>
  <c r="AB8" i="34"/>
  <c r="U8" i="34"/>
  <c r="AA8" i="34"/>
  <c r="T8" i="34"/>
  <c r="S20" i="34"/>
  <c r="AE18" i="34"/>
  <c r="W18" i="34"/>
  <c r="V18" i="34"/>
  <c r="AB18" i="34"/>
  <c r="T18" i="34"/>
  <c r="U18" i="34"/>
  <c r="AC18" i="34"/>
  <c r="AG20" i="34"/>
  <c r="Y5" i="34"/>
  <c r="AG12" i="34"/>
  <c r="AC6" i="34"/>
  <c r="AE6" i="34"/>
  <c r="X7" i="34"/>
  <c r="R20" i="34"/>
  <c r="AE19" i="34"/>
  <c r="W19" i="34"/>
  <c r="AC19" i="34"/>
  <c r="U19" i="34"/>
  <c r="V19" i="34"/>
  <c r="Y20" i="34"/>
  <c r="AG15" i="34"/>
  <c r="V7" i="34"/>
  <c r="V12" i="34"/>
  <c r="R12" i="34"/>
  <c r="S12" i="34"/>
  <c r="T12" i="34"/>
  <c r="U12" i="34"/>
  <c r="S112" i="15"/>
  <c r="Y1687" i="1" l="1"/>
  <c r="Y1092" i="1"/>
  <c r="Y998" i="1"/>
  <c r="Y2119" i="1"/>
  <c r="Y1048" i="1"/>
  <c r="Y1050" i="1"/>
  <c r="Y1051" i="1"/>
  <c r="Y1052" i="1"/>
  <c r="Y1053" i="1"/>
  <c r="Y1072" i="1"/>
  <c r="Y1478" i="1"/>
  <c r="Y1337" i="1"/>
  <c r="Y1340" i="1"/>
  <c r="D16" i="26" l="1"/>
  <c r="AT15" i="34" s="1"/>
  <c r="D8" i="26"/>
  <c r="AT8" i="34" s="1"/>
  <c r="T11" i="15" l="1"/>
  <c r="H2" i="7"/>
  <c r="H3" i="7"/>
  <c r="H4" i="7"/>
  <c r="H5" i="7"/>
  <c r="H6" i="7"/>
  <c r="H7" i="7"/>
  <c r="H8" i="7"/>
  <c r="T1265" i="1" l="1"/>
  <c r="Y1740" i="1"/>
  <c r="Y1742" i="1"/>
  <c r="Y1745" i="1"/>
  <c r="Y1746" i="1"/>
  <c r="Y1748" i="1"/>
  <c r="Y1749" i="1"/>
  <c r="Y1750" i="1"/>
  <c r="Y1755" i="1"/>
  <c r="Y1758" i="1"/>
  <c r="Y1760" i="1"/>
  <c r="Y1761" i="1"/>
  <c r="Y1766" i="1"/>
  <c r="Y1768" i="1"/>
  <c r="Y1772" i="1"/>
  <c r="Y1773" i="1"/>
  <c r="Y1777" i="1"/>
  <c r="Y1778" i="1"/>
  <c r="Y1779" i="1"/>
  <c r="Y1782" i="1"/>
  <c r="Y1786" i="1"/>
  <c r="Y1789" i="1"/>
  <c r="Y1790" i="1"/>
  <c r="Y1791" i="1"/>
  <c r="Y1793" i="1"/>
  <c r="Y1796" i="1"/>
  <c r="Y1797" i="1"/>
  <c r="Y1798" i="1"/>
  <c r="Y1799" i="1"/>
  <c r="Y1800" i="1"/>
  <c r="Y1801" i="1"/>
  <c r="Y1802" i="1"/>
  <c r="Y1804" i="1"/>
  <c r="Y1805" i="1"/>
  <c r="Y1806" i="1"/>
  <c r="Y1808" i="1"/>
  <c r="Y1809" i="1"/>
  <c r="Y1810" i="1"/>
  <c r="Y1813" i="1"/>
  <c r="Y1814" i="1"/>
  <c r="Y1816" i="1"/>
  <c r="Y1819" i="1"/>
  <c r="Y1820" i="1"/>
  <c r="Y1822" i="1"/>
  <c r="Y1823" i="1"/>
  <c r="Y1824" i="1"/>
  <c r="Y1828" i="1"/>
  <c r="Y1829" i="1"/>
  <c r="Y1830" i="1"/>
  <c r="Y1831" i="1"/>
  <c r="Y1834" i="1"/>
  <c r="Y1835" i="1"/>
  <c r="Y1837" i="1"/>
  <c r="Y1839" i="1"/>
  <c r="Y1840" i="1"/>
  <c r="Y1841" i="1"/>
  <c r="Y1843" i="1"/>
  <c r="Y1844" i="1"/>
  <c r="Y1845" i="1"/>
  <c r="Y1849" i="1"/>
  <c r="Y1852" i="1"/>
  <c r="Y1853" i="1"/>
  <c r="Y1854" i="1"/>
  <c r="Y1857" i="1"/>
  <c r="Y1859" i="1"/>
  <c r="Y1861" i="1"/>
  <c r="Y1862" i="1"/>
  <c r="Y1864" i="1"/>
  <c r="Y1865" i="1"/>
  <c r="Y1866" i="1"/>
  <c r="Y1869" i="1"/>
  <c r="Y1870" i="1"/>
  <c r="Y1871" i="1"/>
  <c r="Y1872" i="1"/>
  <c r="Y1873" i="1"/>
  <c r="Y1874" i="1"/>
  <c r="Y1876" i="1"/>
  <c r="Y1878" i="1"/>
  <c r="Y1880" i="1"/>
  <c r="Y1881" i="1"/>
  <c r="Y1882" i="1"/>
  <c r="Y1883" i="1"/>
  <c r="Y1888" i="1"/>
  <c r="Y1889" i="1"/>
  <c r="Y1890" i="1"/>
  <c r="Y1892" i="1"/>
  <c r="Y1893" i="1"/>
  <c r="Y1895" i="1"/>
  <c r="Y1896" i="1"/>
  <c r="Y1897" i="1"/>
  <c r="Y1898" i="1"/>
  <c r="Y1899" i="1"/>
  <c r="Y1900" i="1"/>
  <c r="Y1902" i="1"/>
  <c r="Y1903" i="1"/>
  <c r="Y1908" i="1"/>
  <c r="Y1909" i="1"/>
  <c r="Y1910" i="1"/>
  <c r="Y1912" i="1"/>
  <c r="Y1913" i="1"/>
  <c r="Y1917" i="1"/>
  <c r="Y1918" i="1"/>
  <c r="Y1921" i="1"/>
  <c r="Y1922" i="1"/>
  <c r="Y1924" i="1"/>
  <c r="Y1925" i="1"/>
  <c r="Y1926" i="1"/>
  <c r="Y1927" i="1"/>
  <c r="Y1928" i="1"/>
  <c r="Y1930" i="1"/>
  <c r="Y1931" i="1"/>
  <c r="Y1933" i="1"/>
  <c r="Y1934" i="1"/>
  <c r="Y1935" i="1"/>
  <c r="Y1936" i="1"/>
  <c r="Y1937" i="1"/>
  <c r="Y1938" i="1"/>
  <c r="Y1939" i="1"/>
  <c r="Y1940" i="1"/>
  <c r="Y1941" i="1"/>
  <c r="Y1946" i="1"/>
  <c r="Y1948" i="1"/>
  <c r="Y1949" i="1"/>
  <c r="Y1952" i="1"/>
  <c r="Y1957" i="1"/>
  <c r="Y1959" i="1"/>
  <c r="Y1961" i="1"/>
  <c r="Y1965" i="1"/>
  <c r="Y1966" i="1"/>
  <c r="Y1967" i="1"/>
  <c r="Y1968" i="1"/>
  <c r="Y1969" i="1"/>
  <c r="Y1970" i="1"/>
  <c r="Y1972" i="1"/>
  <c r="Y1973" i="1"/>
  <c r="Y1974" i="1"/>
  <c r="Y1975" i="1"/>
  <c r="Y1976" i="1"/>
  <c r="Y1977" i="1"/>
  <c r="Y1978" i="1"/>
  <c r="Y1979" i="1"/>
  <c r="Y1980" i="1"/>
  <c r="Y1981" i="1"/>
  <c r="Y1982" i="1"/>
  <c r="Y1984" i="1"/>
  <c r="Y1985" i="1"/>
  <c r="Y1988" i="1"/>
  <c r="Y1990" i="1"/>
  <c r="Y1992" i="1"/>
  <c r="Y1994" i="1"/>
  <c r="Y1995" i="1"/>
  <c r="Y1996" i="1"/>
  <c r="Y1997" i="1"/>
  <c r="Y1998" i="1"/>
  <c r="Y1999" i="1"/>
  <c r="Y2000" i="1"/>
  <c r="Y2002" i="1"/>
  <c r="Y2003" i="1"/>
  <c r="Y2004" i="1"/>
  <c r="Y2007" i="1"/>
  <c r="Y2008" i="1"/>
  <c r="Y2011" i="1"/>
  <c r="Y2014" i="1"/>
  <c r="Y2016" i="1"/>
  <c r="Y2018" i="1"/>
  <c r="Y2019" i="1"/>
  <c r="Y2021" i="1"/>
  <c r="Y2023" i="1"/>
  <c r="Y2024" i="1"/>
  <c r="Y2025" i="1"/>
  <c r="Y2027" i="1"/>
  <c r="Y2028" i="1"/>
  <c r="Y2029" i="1"/>
  <c r="Y2031" i="1"/>
  <c r="Y2032" i="1"/>
  <c r="Y2034" i="1"/>
  <c r="Y2037" i="1"/>
  <c r="Y2040" i="1"/>
  <c r="Y2042" i="1"/>
  <c r="Y2043" i="1"/>
  <c r="Y2045" i="1"/>
  <c r="Y2046" i="1"/>
  <c r="Y2047" i="1"/>
  <c r="Y2048" i="1"/>
  <c r="Y2049" i="1"/>
  <c r="Y2053" i="1"/>
  <c r="Y2055" i="1"/>
  <c r="Y2056" i="1"/>
  <c r="Y2057" i="1"/>
  <c r="Y2061" i="1"/>
  <c r="Y2065" i="1"/>
  <c r="Y2069" i="1"/>
  <c r="Y2070" i="1"/>
  <c r="Y2074" i="1"/>
  <c r="Y2075" i="1"/>
  <c r="Y2076" i="1"/>
  <c r="Y2077" i="1"/>
  <c r="Y2078" i="1"/>
  <c r="Y2080" i="1"/>
  <c r="Y2082" i="1"/>
  <c r="Y2083" i="1"/>
  <c r="Y2085" i="1"/>
  <c r="Y2087" i="1"/>
  <c r="Y2088" i="1"/>
  <c r="Y2089" i="1"/>
  <c r="Y2093" i="1"/>
  <c r="Y2094" i="1"/>
  <c r="Y2096" i="1"/>
  <c r="Y2097" i="1"/>
  <c r="Y2101" i="1"/>
  <c r="Y2102" i="1"/>
  <c r="Y2103" i="1"/>
  <c r="Y2107" i="1"/>
  <c r="Y2109" i="1"/>
  <c r="Y2110" i="1"/>
  <c r="Y2112" i="1"/>
  <c r="Y2113" i="1"/>
  <c r="Y2114" i="1"/>
  <c r="Y2115" i="1"/>
  <c r="Y2116" i="1"/>
  <c r="Y2117" i="1"/>
  <c r="Y2118" i="1"/>
  <c r="Y2121" i="1"/>
  <c r="Y2122" i="1"/>
  <c r="Y2124" i="1"/>
  <c r="Y2125" i="1"/>
  <c r="Y2127" i="1"/>
  <c r="Y2128" i="1"/>
  <c r="Y2129" i="1"/>
  <c r="Y2130" i="1"/>
  <c r="Y2131" i="1"/>
  <c r="Y2132" i="1"/>
  <c r="Y2134" i="1"/>
  <c r="Y2135" i="1"/>
  <c r="Y2136" i="1"/>
  <c r="Y2138" i="1"/>
  <c r="Y2141" i="1"/>
  <c r="Y2142" i="1"/>
  <c r="Y2143" i="1"/>
  <c r="Y2147" i="1"/>
  <c r="Y2148" i="1"/>
  <c r="Y2149" i="1"/>
  <c r="Y2150" i="1"/>
  <c r="Y2151" i="1"/>
  <c r="Y2153" i="1"/>
  <c r="Y2155" i="1"/>
  <c r="Y2156" i="1"/>
  <c r="Y2158" i="1"/>
  <c r="Y2160" i="1"/>
  <c r="Y2161" i="1"/>
  <c r="Y2162" i="1"/>
  <c r="Y2163" i="1"/>
  <c r="Y2164" i="1"/>
  <c r="Y2165" i="1"/>
  <c r="Y2166" i="1"/>
  <c r="Y2168" i="1"/>
  <c r="Y2169" i="1"/>
  <c r="Y2170" i="1"/>
  <c r="Y2172" i="1"/>
  <c r="Y2173" i="1"/>
  <c r="Y2175" i="1"/>
  <c r="Y2176" i="1"/>
  <c r="Y2177" i="1"/>
  <c r="Y2178" i="1"/>
  <c r="Y2180" i="1"/>
  <c r="Y2181" i="1"/>
  <c r="Y2182" i="1"/>
  <c r="Y2187" i="1"/>
  <c r="Y2188" i="1"/>
  <c r="Y2189" i="1"/>
  <c r="Y2190" i="1"/>
  <c r="Y2192" i="1"/>
  <c r="Y2194" i="1"/>
  <c r="Y2195" i="1"/>
  <c r="Y2197" i="1"/>
  <c r="Y2198" i="1"/>
  <c r="Y2200" i="1"/>
  <c r="Y2202" i="1"/>
  <c r="Y2203" i="1"/>
  <c r="Y2204" i="1"/>
  <c r="Y2205" i="1"/>
  <c r="Y2206" i="1"/>
  <c r="Y2208" i="1"/>
  <c r="Y2210" i="1"/>
  <c r="Y2211" i="1"/>
  <c r="Y2212" i="1"/>
  <c r="Y2214" i="1"/>
  <c r="Y2216" i="1"/>
  <c r="Y2217" i="1"/>
  <c r="Y2218" i="1"/>
  <c r="Y2219" i="1"/>
  <c r="Y2221" i="1"/>
  <c r="Y2224" i="1"/>
  <c r="Y2226" i="1"/>
  <c r="Y2231" i="1"/>
  <c r="Y2232" i="1"/>
  <c r="Y2233" i="1"/>
  <c r="Y2234" i="1"/>
  <c r="Y2238" i="1"/>
  <c r="Y2239" i="1"/>
  <c r="Y2240" i="1"/>
  <c r="Y2242" i="1"/>
  <c r="Y2243" i="1"/>
  <c r="Y2244" i="1"/>
  <c r="Y2245" i="1"/>
  <c r="Y2248" i="1"/>
  <c r="Y2249" i="1"/>
  <c r="Y2250" i="1"/>
  <c r="Y2251" i="1"/>
  <c r="Y2252" i="1"/>
  <c r="Y2253" i="1"/>
  <c r="Y2254" i="1"/>
  <c r="Y2256" i="1"/>
  <c r="Y2257" i="1"/>
  <c r="Y2260" i="1"/>
  <c r="Y2262" i="1"/>
  <c r="Y2264" i="1"/>
  <c r="Y2266" i="1"/>
  <c r="Y2269" i="1"/>
  <c r="Y2270" i="1"/>
  <c r="Y2271" i="1"/>
  <c r="Y2272" i="1"/>
  <c r="Y2275" i="1"/>
  <c r="Y2277" i="1"/>
  <c r="Y2278" i="1"/>
  <c r="Y2279" i="1"/>
  <c r="Y2282" i="1"/>
  <c r="Y2285" i="1"/>
  <c r="Y2286" i="1"/>
  <c r="Y2287" i="1"/>
  <c r="Y2289" i="1"/>
  <c r="Y2290" i="1"/>
  <c r="Y2292" i="1"/>
  <c r="Y2293" i="1"/>
  <c r="Y2295" i="1"/>
  <c r="Y2297" i="1"/>
  <c r="Y2299" i="1"/>
  <c r="Y2300" i="1"/>
  <c r="Y2301" i="1"/>
  <c r="Y2302" i="1"/>
  <c r="Y2303" i="1"/>
  <c r="Y2304" i="1"/>
  <c r="Y2306" i="1"/>
  <c r="Y2307" i="1"/>
  <c r="Y2308" i="1"/>
  <c r="Y2309" i="1"/>
  <c r="Y2310" i="1"/>
  <c r="Y2312" i="1"/>
  <c r="Y2313" i="1"/>
  <c r="Y2314" i="1"/>
  <c r="Y2315" i="1"/>
  <c r="Y2317" i="1"/>
  <c r="Y2318" i="1"/>
  <c r="Y2321" i="1"/>
  <c r="Y2322" i="1"/>
  <c r="Y2323" i="1"/>
  <c r="Y2325" i="1"/>
  <c r="Y2326" i="1"/>
  <c r="Y2327" i="1"/>
  <c r="Y2328" i="1"/>
  <c r="Y2331" i="1"/>
  <c r="Y2333" i="1"/>
  <c r="Y2335" i="1"/>
  <c r="Y2336" i="1"/>
  <c r="Y2337" i="1"/>
  <c r="Y2340" i="1"/>
  <c r="Y2341" i="1"/>
  <c r="Y2342" i="1"/>
  <c r="Y2343" i="1"/>
  <c r="Y2344" i="1"/>
  <c r="Y2345" i="1"/>
  <c r="Y2347" i="1"/>
  <c r="Y2350" i="1"/>
  <c r="Y2354" i="1"/>
  <c r="Y2355" i="1"/>
  <c r="Y2358" i="1"/>
  <c r="Y2360" i="1"/>
  <c r="Y2361" i="1"/>
  <c r="Y2362" i="1"/>
  <c r="Y2363" i="1"/>
  <c r="Y2364" i="1"/>
  <c r="Y2365" i="1"/>
  <c r="Y2368" i="1"/>
  <c r="Y2369" i="1"/>
  <c r="Y2370" i="1"/>
  <c r="Y2371" i="1"/>
  <c r="Y2374" i="1"/>
  <c r="Y2375" i="1"/>
  <c r="Y2376" i="1"/>
  <c r="Y2377" i="1"/>
  <c r="Y2378" i="1"/>
  <c r="Y2380" i="1"/>
  <c r="Y2381" i="1"/>
  <c r="Y2382" i="1"/>
  <c r="Y2383" i="1"/>
  <c r="Y2384" i="1"/>
  <c r="Y2385" i="1"/>
  <c r="Y2386" i="1"/>
  <c r="Y2387" i="1"/>
  <c r="Y2389" i="1"/>
  <c r="Y2390" i="1"/>
  <c r="Y2391" i="1"/>
  <c r="Y2395" i="1"/>
  <c r="Y2396" i="1"/>
  <c r="Y2397" i="1"/>
  <c r="Y2398" i="1"/>
  <c r="Y2401" i="1"/>
  <c r="Y2402" i="1"/>
  <c r="Y2403" i="1"/>
  <c r="Y2404" i="1"/>
  <c r="Y2405" i="1"/>
  <c r="Y2406" i="1"/>
  <c r="Y2408" i="1"/>
  <c r="Y2409" i="1"/>
  <c r="Y2410" i="1"/>
  <c r="Y2411" i="1"/>
  <c r="Y2412" i="1"/>
  <c r="Y2413" i="1"/>
  <c r="Y2414" i="1"/>
  <c r="Y2415" i="1"/>
  <c r="Y2416" i="1"/>
  <c r="Y2417" i="1"/>
  <c r="Y2418" i="1"/>
  <c r="Y2419" i="1"/>
  <c r="Y2420" i="1"/>
  <c r="Y2424" i="1"/>
  <c r="Y2429" i="1"/>
  <c r="Y2432" i="1"/>
  <c r="Y915" i="1"/>
  <c r="Y916" i="1"/>
  <c r="Y918" i="1"/>
  <c r="Y920" i="1"/>
  <c r="Y921" i="1"/>
  <c r="Y922" i="1"/>
  <c r="Y923" i="1"/>
  <c r="Y924" i="1"/>
  <c r="Y926" i="1"/>
  <c r="Y927" i="1"/>
  <c r="Y928" i="1"/>
  <c r="Y929" i="1"/>
  <c r="Y931" i="1"/>
  <c r="Y932" i="1"/>
  <c r="Y933" i="1"/>
  <c r="Y934" i="1"/>
  <c r="Y935" i="1"/>
  <c r="Y937" i="1"/>
  <c r="Y939" i="1"/>
  <c r="Y940" i="1"/>
  <c r="Y946" i="1"/>
  <c r="Y947" i="1"/>
  <c r="Y948" i="1"/>
  <c r="Y949" i="1"/>
  <c r="Y952" i="1"/>
  <c r="Y953" i="1"/>
  <c r="Y955" i="1"/>
  <c r="Y958" i="1"/>
  <c r="Y960" i="1"/>
  <c r="Y962" i="1"/>
  <c r="Y965" i="1"/>
  <c r="Y966" i="1"/>
  <c r="Y969" i="1"/>
  <c r="Y970" i="1"/>
  <c r="Y971" i="1"/>
  <c r="Y972" i="1"/>
  <c r="Y973" i="1"/>
  <c r="Y975" i="1"/>
  <c r="Y976" i="1"/>
  <c r="Y977" i="1"/>
  <c r="Y979" i="1"/>
  <c r="Y980" i="1"/>
  <c r="Y984" i="1"/>
  <c r="Y985" i="1"/>
  <c r="Y987" i="1"/>
  <c r="Y989" i="1"/>
  <c r="Y991" i="1"/>
  <c r="Y994" i="1"/>
  <c r="Y995" i="1"/>
  <c r="Y996" i="1"/>
  <c r="Y999" i="1"/>
  <c r="Y1000" i="1"/>
  <c r="Y1001" i="1"/>
  <c r="Y1002" i="1"/>
  <c r="Y1003" i="1"/>
  <c r="Y1005" i="1"/>
  <c r="Y1008" i="1"/>
  <c r="Y1009" i="1"/>
  <c r="Y1010" i="1"/>
  <c r="Y1011" i="1"/>
  <c r="Y1012" i="1"/>
  <c r="Y1013" i="1"/>
  <c r="Y1014" i="1"/>
  <c r="Y1015" i="1"/>
  <c r="Y1017" i="1"/>
  <c r="Y1020" i="1"/>
  <c r="Y1021" i="1"/>
  <c r="Y1024" i="1"/>
  <c r="Y1025" i="1"/>
  <c r="Y1026" i="1"/>
  <c r="Y1028" i="1"/>
  <c r="Y1030" i="1"/>
  <c r="Y1031" i="1"/>
  <c r="Y1032" i="1"/>
  <c r="Y1034" i="1"/>
  <c r="Y1035" i="1"/>
  <c r="Y1038" i="1"/>
  <c r="Y1039" i="1"/>
  <c r="Y1040" i="1"/>
  <c r="Y1041" i="1"/>
  <c r="Y1043" i="1"/>
  <c r="Y1044" i="1"/>
  <c r="Y1045" i="1"/>
  <c r="Y1046" i="1"/>
  <c r="Y1054" i="1"/>
  <c r="Y1055" i="1"/>
  <c r="Y1056" i="1"/>
  <c r="Y1058" i="1"/>
  <c r="Y1059" i="1"/>
  <c r="Y1061" i="1"/>
  <c r="Y1062" i="1"/>
  <c r="Y1063" i="1"/>
  <c r="Y1065" i="1"/>
  <c r="Y1067" i="1"/>
  <c r="Y1070" i="1"/>
  <c r="Y1071" i="1"/>
  <c r="Y1073" i="1"/>
  <c r="Y1074" i="1"/>
  <c r="Y1076" i="1"/>
  <c r="Y1078" i="1"/>
  <c r="Z1079" i="1"/>
  <c r="AA1079" i="1" s="1"/>
  <c r="Y1080" i="1"/>
  <c r="Y1081" i="1"/>
  <c r="Y1083" i="1"/>
  <c r="Y1090" i="1"/>
  <c r="Y1091" i="1"/>
  <c r="Y1093" i="1"/>
  <c r="Y1095" i="1"/>
  <c r="Y1097" i="1"/>
  <c r="Y1098" i="1"/>
  <c r="Y1099" i="1"/>
  <c r="Y1100" i="1"/>
  <c r="Y1101" i="1"/>
  <c r="Y1102" i="1"/>
  <c r="Y1103" i="1"/>
  <c r="Y1104" i="1"/>
  <c r="Y1106" i="1"/>
  <c r="Y1109" i="1"/>
  <c r="Y1111" i="1"/>
  <c r="Y1114" i="1"/>
  <c r="Y1117" i="1"/>
  <c r="Y1119" i="1"/>
  <c r="Y1122" i="1"/>
  <c r="Y1123" i="1"/>
  <c r="Y1124" i="1"/>
  <c r="Y1126" i="1"/>
  <c r="Y1127" i="1"/>
  <c r="Y1128" i="1"/>
  <c r="Y1130" i="1"/>
  <c r="Y1131" i="1"/>
  <c r="Y1132" i="1"/>
  <c r="Y1133" i="1"/>
  <c r="Y1135" i="1"/>
  <c r="Y1136" i="1"/>
  <c r="Y1137" i="1"/>
  <c r="Y1138" i="1"/>
  <c r="Y1139" i="1"/>
  <c r="Y1140" i="1"/>
  <c r="Y1141" i="1"/>
  <c r="Y1143" i="1"/>
  <c r="Y1145" i="1"/>
  <c r="Y1150" i="1"/>
  <c r="Y1151" i="1"/>
  <c r="Y1153" i="1"/>
  <c r="Y1154" i="1"/>
  <c r="Y1157" i="1"/>
  <c r="Y1158" i="1"/>
  <c r="Y1159" i="1"/>
  <c r="Y1160" i="1"/>
  <c r="Y1162" i="1"/>
  <c r="Y1165" i="1"/>
  <c r="Y1166" i="1"/>
  <c r="Y1168" i="1"/>
  <c r="Y1169" i="1"/>
  <c r="Y1171" i="1"/>
  <c r="Y1172" i="1"/>
  <c r="Y1174" i="1"/>
  <c r="Y1175" i="1"/>
  <c r="Y1176" i="1"/>
  <c r="Y1177" i="1"/>
  <c r="Y1179" i="1"/>
  <c r="Y1180" i="1"/>
  <c r="Y1181" i="1"/>
  <c r="Y1182" i="1"/>
  <c r="Y1184" i="1"/>
  <c r="Y1186" i="1"/>
  <c r="Y1188" i="1"/>
  <c r="Y1193" i="1"/>
  <c r="Y1194" i="1"/>
  <c r="Y1196" i="1"/>
  <c r="Y1198" i="1"/>
  <c r="Y1199" i="1"/>
  <c r="Y1200" i="1"/>
  <c r="Y1201" i="1"/>
  <c r="Y1202" i="1"/>
  <c r="Y1204" i="1"/>
  <c r="Y1205" i="1"/>
  <c r="Y1207" i="1"/>
  <c r="Y1208" i="1"/>
  <c r="Y1209" i="1"/>
  <c r="Y1213" i="1"/>
  <c r="Y1214" i="1"/>
  <c r="Y1215" i="1"/>
  <c r="Y1216" i="1"/>
  <c r="Y1217" i="1"/>
  <c r="Y1218" i="1"/>
  <c r="Y1219" i="1"/>
  <c r="Y1220" i="1"/>
  <c r="Y1222" i="1"/>
  <c r="Y1223" i="1"/>
  <c r="Y1224" i="1"/>
  <c r="Y1226" i="1"/>
  <c r="Y1227" i="1"/>
  <c r="Y1230" i="1"/>
  <c r="Y1231" i="1"/>
  <c r="Y1232" i="1"/>
  <c r="Y1233" i="1"/>
  <c r="Y1234" i="1"/>
  <c r="Y1235" i="1"/>
  <c r="Y1239" i="1"/>
  <c r="Y1242" i="1"/>
  <c r="Y1243" i="1"/>
  <c r="Y1244" i="1"/>
  <c r="Y1247" i="1"/>
  <c r="Y1248" i="1"/>
  <c r="Y1249" i="1"/>
  <c r="Y1251" i="1"/>
  <c r="Y1253" i="1"/>
  <c r="Y1255" i="1"/>
  <c r="Y1256" i="1"/>
  <c r="Y1262" i="1"/>
  <c r="Y1264" i="1"/>
  <c r="Y1265" i="1"/>
  <c r="Y1267" i="1"/>
  <c r="Y1271" i="1"/>
  <c r="Y1272" i="1"/>
  <c r="Y1273" i="1"/>
  <c r="Y1274" i="1"/>
  <c r="Y1275" i="1"/>
  <c r="Y1278" i="1"/>
  <c r="Y1280" i="1"/>
  <c r="Y1281" i="1"/>
  <c r="Y1282" i="1"/>
  <c r="Y1284" i="1"/>
  <c r="Y1285" i="1"/>
  <c r="Y1286" i="1"/>
  <c r="Y1289" i="1"/>
  <c r="Y1290" i="1"/>
  <c r="Y1292" i="1"/>
  <c r="Y1295" i="1"/>
  <c r="Y1296" i="1"/>
  <c r="Y1297" i="1"/>
  <c r="Y1298" i="1"/>
  <c r="Y1299" i="1"/>
  <c r="Y1302" i="1"/>
  <c r="Y1303" i="1"/>
  <c r="Y1305" i="1"/>
  <c r="Y1306" i="1"/>
  <c r="Y1308" i="1"/>
  <c r="Y1311" i="1"/>
  <c r="Y1315" i="1"/>
  <c r="Y1316" i="1"/>
  <c r="Y1317" i="1"/>
  <c r="Y1318" i="1"/>
  <c r="Y1323" i="1"/>
  <c r="Y1324" i="1"/>
  <c r="Y1326" i="1"/>
  <c r="Y1327" i="1"/>
  <c r="Y1328" i="1"/>
  <c r="Y1329" i="1"/>
  <c r="Y1330" i="1"/>
  <c r="Y1331" i="1"/>
  <c r="Y1332" i="1"/>
  <c r="Y1333" i="1"/>
  <c r="Y1335" i="1"/>
  <c r="Y1336" i="1"/>
  <c r="Y1338" i="1"/>
  <c r="Y1339" i="1"/>
  <c r="Y1341" i="1"/>
  <c r="Y1345" i="1"/>
  <c r="Y1348" i="1"/>
  <c r="Y1353" i="1"/>
  <c r="Y1354" i="1"/>
  <c r="Y1355" i="1"/>
  <c r="Y1356" i="1"/>
  <c r="Y1357" i="1"/>
  <c r="Y1359" i="1"/>
  <c r="Y1362" i="1"/>
  <c r="Y1363" i="1"/>
  <c r="Y1364" i="1"/>
  <c r="Y1366" i="1"/>
  <c r="Y1367" i="1"/>
  <c r="Y1368" i="1"/>
  <c r="Y1369" i="1"/>
  <c r="Y1370" i="1"/>
  <c r="Y1372" i="1"/>
  <c r="Y1374" i="1"/>
  <c r="Y1375" i="1"/>
  <c r="Y1377" i="1"/>
  <c r="Y1379" i="1"/>
  <c r="Y1382" i="1"/>
  <c r="Y1386" i="1"/>
  <c r="Y1391" i="1"/>
  <c r="Y1395" i="1"/>
  <c r="Y1396" i="1"/>
  <c r="Y1398" i="1"/>
  <c r="Y1399" i="1"/>
  <c r="Y1400" i="1"/>
  <c r="Y1401" i="1"/>
  <c r="Y1402" i="1"/>
  <c r="Y1403" i="1"/>
  <c r="Y1405" i="1"/>
  <c r="Y1406" i="1"/>
  <c r="Y1407" i="1"/>
  <c r="Y1408" i="1"/>
  <c r="Y1412" i="1"/>
  <c r="Y1413" i="1"/>
  <c r="Y1419" i="1"/>
  <c r="Y1420" i="1"/>
  <c r="Y1422" i="1"/>
  <c r="Y1423" i="1"/>
  <c r="Y1424" i="1"/>
  <c r="Y1425" i="1"/>
  <c r="Y1427" i="1"/>
  <c r="Y1428" i="1"/>
  <c r="Y1430" i="1"/>
  <c r="Y1433" i="1"/>
  <c r="Y1434" i="1"/>
  <c r="Y1435" i="1"/>
  <c r="Y1436" i="1"/>
  <c r="Y1437" i="1"/>
  <c r="Y1439" i="1"/>
  <c r="Y1440" i="1"/>
  <c r="Y1442" i="1"/>
  <c r="Y1443" i="1"/>
  <c r="Y1444" i="1"/>
  <c r="Y1445" i="1"/>
  <c r="Y1446" i="1"/>
  <c r="Y1447" i="1"/>
  <c r="Y1448" i="1"/>
  <c r="Y1449" i="1"/>
  <c r="Y1453" i="1"/>
  <c r="Y1455" i="1"/>
  <c r="Y1456" i="1"/>
  <c r="Y1457" i="1"/>
  <c r="Y1458" i="1"/>
  <c r="Y1459" i="1"/>
  <c r="Y1460" i="1"/>
  <c r="Y1461" i="1"/>
  <c r="Y1463" i="1"/>
  <c r="Y1464" i="1"/>
  <c r="Y1466" i="1"/>
  <c r="Y1467" i="1"/>
  <c r="Y1469" i="1"/>
  <c r="Y1470" i="1"/>
  <c r="Y1472" i="1"/>
  <c r="Y1474" i="1"/>
  <c r="Y1480" i="1"/>
  <c r="Y1482" i="1"/>
  <c r="Y1483" i="1"/>
  <c r="Y1487" i="1"/>
  <c r="Y1488" i="1"/>
  <c r="Y1489" i="1"/>
  <c r="Y1492" i="1"/>
  <c r="Y1493" i="1"/>
  <c r="Y1494" i="1"/>
  <c r="Y1495" i="1"/>
  <c r="Y1496" i="1"/>
  <c r="Y1498" i="1"/>
  <c r="Y1500" i="1"/>
  <c r="Y1503" i="1"/>
  <c r="Y1506" i="1"/>
  <c r="Y1507" i="1"/>
  <c r="Y1508" i="1"/>
  <c r="Y1512" i="1"/>
  <c r="Y1515" i="1"/>
  <c r="Y1519" i="1"/>
  <c r="Y1521" i="1"/>
  <c r="Y1525" i="1"/>
  <c r="Y1528" i="1"/>
  <c r="Y1529" i="1"/>
  <c r="Y1530" i="1"/>
  <c r="Z1531" i="1"/>
  <c r="AA1531" i="1" s="1"/>
  <c r="Z1532" i="1"/>
  <c r="AA1532" i="1" s="1"/>
  <c r="Y1533" i="1"/>
  <c r="Y1534" i="1"/>
  <c r="Y1535" i="1"/>
  <c r="Y1536" i="1"/>
  <c r="Y1537" i="1"/>
  <c r="Y1538" i="1"/>
  <c r="Y1541" i="1"/>
  <c r="Y1542" i="1"/>
  <c r="Y1544" i="1"/>
  <c r="Y1545" i="1"/>
  <c r="Y1546" i="1"/>
  <c r="Y1547" i="1"/>
  <c r="Y1549" i="1"/>
  <c r="Y1550" i="1"/>
  <c r="Y1554" i="1"/>
  <c r="Y1555" i="1"/>
  <c r="Y1558" i="1"/>
  <c r="Y1560" i="1"/>
  <c r="Y1561" i="1"/>
  <c r="Y1563" i="1"/>
  <c r="Y1568" i="1"/>
  <c r="Y1569" i="1"/>
  <c r="Y1570" i="1"/>
  <c r="Y1571" i="1"/>
  <c r="Y1572" i="1"/>
  <c r="Y1575" i="1"/>
  <c r="Y1578" i="1"/>
  <c r="Y1580" i="1"/>
  <c r="Y1581" i="1"/>
  <c r="Y1582" i="1"/>
  <c r="Y1584" i="1"/>
  <c r="Y1585" i="1"/>
  <c r="Y1589" i="1"/>
  <c r="Y1591" i="1"/>
  <c r="Y1592" i="1"/>
  <c r="Y1593" i="1"/>
  <c r="Y1594" i="1"/>
  <c r="Y1596" i="1"/>
  <c r="Y1597" i="1"/>
  <c r="Y1599" i="1"/>
  <c r="Y1600" i="1"/>
  <c r="Y1601" i="1"/>
  <c r="Y1602" i="1"/>
  <c r="Y1603" i="1"/>
  <c r="Y1607" i="1"/>
  <c r="Y1611" i="1"/>
  <c r="Y1615" i="1"/>
  <c r="Y1618" i="1"/>
  <c r="Y1620" i="1"/>
  <c r="Y1623" i="1"/>
  <c r="Y1625" i="1"/>
  <c r="Y1628" i="1"/>
  <c r="Y1631" i="1"/>
  <c r="Z1636" i="1"/>
  <c r="AA1636" i="1" s="1"/>
  <c r="Y1637" i="1"/>
  <c r="Y1638" i="1"/>
  <c r="Y1639" i="1"/>
  <c r="Y1640" i="1"/>
  <c r="Y1642" i="1"/>
  <c r="Y1643" i="1"/>
  <c r="Y1644" i="1"/>
  <c r="Y1645" i="1"/>
  <c r="Y1646" i="1"/>
  <c r="Y1647" i="1"/>
  <c r="Y1648" i="1"/>
  <c r="Y1649" i="1"/>
  <c r="Y1656" i="1"/>
  <c r="Y1658" i="1"/>
  <c r="Y1659" i="1"/>
  <c r="Y1661" i="1"/>
  <c r="Y1662" i="1"/>
  <c r="Y1663" i="1"/>
  <c r="Y1664" i="1"/>
  <c r="Y1666" i="1"/>
  <c r="Y1667" i="1"/>
  <c r="Y1668" i="1"/>
  <c r="Y1671" i="1"/>
  <c r="Z1672" i="1"/>
  <c r="Y1676" i="1"/>
  <c r="Y1677" i="1"/>
  <c r="Y1679" i="1"/>
  <c r="Y1680" i="1"/>
  <c r="Y1681" i="1"/>
  <c r="Y1685" i="1"/>
  <c r="Y1688" i="1"/>
  <c r="Y1690" i="1"/>
  <c r="Y1691" i="1"/>
  <c r="Y1693" i="1"/>
  <c r="Y1694" i="1"/>
  <c r="Y1695" i="1"/>
  <c r="Y1697" i="1"/>
  <c r="Y1698" i="1"/>
  <c r="Y1699" i="1"/>
  <c r="Y1700" i="1"/>
  <c r="Y1701" i="1"/>
  <c r="Y1702" i="1"/>
  <c r="Y1703" i="1"/>
  <c r="Y1705" i="1"/>
  <c r="Y1707" i="1"/>
  <c r="Y1708" i="1"/>
  <c r="Y1710" i="1"/>
  <c r="Y1711" i="1"/>
  <c r="Y1712" i="1"/>
  <c r="Y1713" i="1"/>
  <c r="Y1714" i="1"/>
  <c r="Y1715" i="1"/>
  <c r="Y1721" i="1"/>
  <c r="Y1727" i="1"/>
  <c r="Y1732" i="1"/>
  <c r="Y1733" i="1"/>
  <c r="Y1734" i="1"/>
  <c r="Y1735" i="1"/>
  <c r="Y1736" i="1"/>
  <c r="Y1737" i="1"/>
  <c r="Y1739" i="1"/>
  <c r="Y3" i="1"/>
  <c r="Y4" i="1"/>
  <c r="Y5" i="1"/>
  <c r="Y6" i="1"/>
  <c r="Y7" i="1"/>
  <c r="Y8" i="1"/>
  <c r="Y10" i="1"/>
  <c r="Y11" i="1"/>
  <c r="Y12" i="1"/>
  <c r="Y13" i="1"/>
  <c r="Y14" i="1"/>
  <c r="Y15" i="1"/>
  <c r="Y16" i="1"/>
  <c r="Y17" i="1"/>
  <c r="Y18" i="1"/>
  <c r="Y19" i="1"/>
  <c r="Y21" i="1"/>
  <c r="Y22" i="1"/>
  <c r="Y23" i="1"/>
  <c r="Y24" i="1"/>
  <c r="Y25" i="1"/>
  <c r="Y26" i="1"/>
  <c r="Y27" i="1"/>
  <c r="Y28" i="1"/>
  <c r="Y29" i="1"/>
  <c r="Y31" i="1"/>
  <c r="Y37" i="1"/>
  <c r="Y38" i="1"/>
  <c r="Y39" i="1"/>
  <c r="Y40" i="1"/>
  <c r="Y41" i="1"/>
  <c r="Y42" i="1"/>
  <c r="Y43" i="1"/>
  <c r="Y44" i="1"/>
  <c r="Y46" i="1"/>
  <c r="Y47" i="1"/>
  <c r="Y48"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1" i="1"/>
  <c r="Y122" i="1"/>
  <c r="Y123" i="1"/>
  <c r="Y124" i="1"/>
  <c r="Y125" i="1"/>
  <c r="Y126" i="1"/>
  <c r="Y127" i="1"/>
  <c r="Y128" i="1"/>
  <c r="Y129" i="1"/>
  <c r="Y130" i="1"/>
  <c r="Y131" i="1"/>
  <c r="Y132" i="1"/>
  <c r="Y133" i="1"/>
  <c r="Y134"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8" i="1"/>
  <c r="Y179"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6" i="1"/>
  <c r="Y217" i="1"/>
  <c r="Y218" i="1"/>
  <c r="Y219" i="1"/>
  <c r="Y220" i="1"/>
  <c r="Y221" i="1"/>
  <c r="Y222" i="1"/>
  <c r="Y223" i="1"/>
  <c r="Y224" i="1"/>
  <c r="Y225" i="1"/>
  <c r="Y226" i="1"/>
  <c r="Y227" i="1"/>
  <c r="Y228"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6" i="1"/>
  <c r="Y307" i="1"/>
  <c r="Y308" i="1"/>
  <c r="Y309" i="1"/>
  <c r="Y310" i="1"/>
  <c r="Y311" i="1"/>
  <c r="Y312" i="1"/>
  <c r="Y313" i="1"/>
  <c r="Y314" i="1"/>
  <c r="Y315" i="1"/>
  <c r="Y316" i="1"/>
  <c r="Y317" i="1"/>
  <c r="Y320" i="1"/>
  <c r="Y321" i="1"/>
  <c r="Y322" i="1"/>
  <c r="Y323" i="1"/>
  <c r="Y324" i="1"/>
  <c r="Y325" i="1"/>
  <c r="Y327" i="1"/>
  <c r="Y328" i="1"/>
  <c r="Y332" i="1"/>
  <c r="Y333" i="1"/>
  <c r="Y334" i="1"/>
  <c r="Y336" i="1"/>
  <c r="Y337" i="1"/>
  <c r="Y340" i="1"/>
  <c r="Y342" i="1"/>
  <c r="Y345" i="1"/>
  <c r="Y348" i="1"/>
  <c r="Y349" i="1"/>
  <c r="Y350" i="1"/>
  <c r="Y351" i="1"/>
  <c r="Y352" i="1"/>
  <c r="Y353" i="1"/>
  <c r="Y355" i="1"/>
  <c r="Y356" i="1"/>
  <c r="Y357" i="1"/>
  <c r="Y359" i="1"/>
  <c r="Y361" i="1"/>
  <c r="Y363" i="1"/>
  <c r="Y366" i="1"/>
  <c r="Y367" i="1"/>
  <c r="Y368" i="1"/>
  <c r="Y369" i="1"/>
  <c r="Y370" i="1"/>
  <c r="Y371" i="1"/>
  <c r="Y372" i="1"/>
  <c r="Y373" i="1"/>
  <c r="Y374" i="1"/>
  <c r="Y375" i="1"/>
  <c r="Y377" i="1"/>
  <c r="Y379" i="1"/>
  <c r="Y381" i="1"/>
  <c r="Y382" i="1"/>
  <c r="Y383" i="1"/>
  <c r="Y384" i="1"/>
  <c r="Y386" i="1"/>
  <c r="Y387" i="1"/>
  <c r="Y388" i="1"/>
  <c r="Y389" i="1"/>
  <c r="Y391" i="1"/>
  <c r="Y392" i="1"/>
  <c r="Y393" i="1"/>
  <c r="Y394" i="1"/>
  <c r="Y400" i="1"/>
  <c r="Y401" i="1"/>
  <c r="Y402" i="1"/>
  <c r="Y404" i="1"/>
  <c r="Y407" i="1"/>
  <c r="Y408" i="1"/>
  <c r="Y409" i="1"/>
  <c r="Y410" i="1"/>
  <c r="Y415" i="1"/>
  <c r="Y417" i="1"/>
  <c r="Y419" i="1"/>
  <c r="Y420" i="1"/>
  <c r="Y421" i="1"/>
  <c r="Y425" i="1"/>
  <c r="Y435" i="1"/>
  <c r="Y436" i="1"/>
  <c r="Y437" i="1"/>
  <c r="Y438" i="1"/>
  <c r="Y444" i="1"/>
  <c r="Y445" i="1"/>
  <c r="Y446" i="1"/>
  <c r="Y447" i="1"/>
  <c r="Y448" i="1"/>
  <c r="Y449" i="1"/>
  <c r="Y450" i="1"/>
  <c r="Y452" i="1"/>
  <c r="Y454" i="1"/>
  <c r="Y455" i="1"/>
  <c r="Y456" i="1"/>
  <c r="Y460" i="1"/>
  <c r="Y461" i="1"/>
  <c r="Y463" i="1"/>
  <c r="Y464" i="1"/>
  <c r="Y465" i="1"/>
  <c r="Y467" i="1"/>
  <c r="Y468" i="1"/>
  <c r="Y471" i="1"/>
  <c r="Y472" i="1"/>
  <c r="Y474" i="1"/>
  <c r="Y475" i="1"/>
  <c r="Y477" i="1"/>
  <c r="Y478" i="1"/>
  <c r="Y479" i="1"/>
  <c r="Y480" i="1"/>
  <c r="Y482" i="1"/>
  <c r="Y483" i="1"/>
  <c r="Y484" i="1"/>
  <c r="Y485" i="1"/>
  <c r="Y486" i="1"/>
  <c r="Y487" i="1"/>
  <c r="Y495" i="1"/>
  <c r="Y496" i="1"/>
  <c r="Y498" i="1"/>
  <c r="Y501" i="1"/>
  <c r="Y502" i="1"/>
  <c r="Y504" i="1"/>
  <c r="Y506" i="1"/>
  <c r="Y509" i="1"/>
  <c r="Y510" i="1"/>
  <c r="Y512" i="1"/>
  <c r="Y513" i="1"/>
  <c r="Y514" i="1"/>
  <c r="Y519" i="1"/>
  <c r="Y520" i="1"/>
  <c r="Y521" i="1"/>
  <c r="Y522" i="1"/>
  <c r="Y524" i="1"/>
  <c r="Y526" i="1"/>
  <c r="Y527" i="1"/>
  <c r="Y528" i="1"/>
  <c r="Y529" i="1"/>
  <c r="Y530" i="1"/>
  <c r="Y532" i="1"/>
  <c r="Y533" i="1"/>
  <c r="Y534" i="1"/>
  <c r="Y535" i="1"/>
  <c r="Y537" i="1"/>
  <c r="Y539" i="1"/>
  <c r="Y540" i="1"/>
  <c r="Y541" i="1"/>
  <c r="Y542" i="1"/>
  <c r="Y543" i="1"/>
  <c r="Y545" i="1"/>
  <c r="Y546" i="1"/>
  <c r="Y548" i="1"/>
  <c r="Y552" i="1"/>
  <c r="Y553" i="1"/>
  <c r="Y554" i="1"/>
  <c r="Y556" i="1"/>
  <c r="Y557" i="1"/>
  <c r="Y558" i="1"/>
  <c r="Y560" i="1"/>
  <c r="Y561" i="1"/>
  <c r="Y562" i="1"/>
  <c r="Y565" i="1"/>
  <c r="Y566" i="1"/>
  <c r="Y569" i="1"/>
  <c r="Y573" i="1"/>
  <c r="Y575" i="1"/>
  <c r="Y576" i="1"/>
  <c r="Y577" i="1"/>
  <c r="Y578" i="1"/>
  <c r="Y579" i="1"/>
  <c r="Y580" i="1"/>
  <c r="Y582" i="1"/>
  <c r="Y583" i="1"/>
  <c r="Y584" i="1"/>
  <c r="Y586" i="1"/>
  <c r="Y587" i="1"/>
  <c r="Y589" i="1"/>
  <c r="Y590" i="1"/>
  <c r="Y592" i="1"/>
  <c r="Y593" i="1"/>
  <c r="Y594" i="1"/>
  <c r="Y595" i="1"/>
  <c r="Y596" i="1"/>
  <c r="Y599" i="1"/>
  <c r="Y600" i="1"/>
  <c r="Y601" i="1"/>
  <c r="Y602" i="1"/>
  <c r="Y604" i="1"/>
  <c r="Y605" i="1"/>
  <c r="Y607" i="1"/>
  <c r="Y608" i="1"/>
  <c r="Y609" i="1"/>
  <c r="Y611" i="1"/>
  <c r="Y612" i="1"/>
  <c r="Y613" i="1"/>
  <c r="Y614" i="1"/>
  <c r="Y615" i="1"/>
  <c r="Y618" i="1"/>
  <c r="Y619" i="1"/>
  <c r="Y621" i="1"/>
  <c r="Y622" i="1"/>
  <c r="Y624" i="1"/>
  <c r="Y626" i="1"/>
  <c r="Y627" i="1"/>
  <c r="Y631" i="1"/>
  <c r="Y632" i="1"/>
  <c r="Y633" i="1"/>
  <c r="Y635" i="1"/>
  <c r="Y636" i="1"/>
  <c r="Y637" i="1"/>
  <c r="Y638" i="1"/>
  <c r="Y639" i="1"/>
  <c r="Y641" i="1"/>
  <c r="Y642" i="1"/>
  <c r="Y643" i="1"/>
  <c r="Y644" i="1"/>
  <c r="Y645" i="1"/>
  <c r="Y646" i="1"/>
  <c r="Y648" i="1"/>
  <c r="Y649" i="1"/>
  <c r="Y651" i="1"/>
  <c r="Y652" i="1"/>
  <c r="Y653" i="1"/>
  <c r="Y654" i="1"/>
  <c r="Y655" i="1"/>
  <c r="Y656" i="1"/>
  <c r="Y657" i="1"/>
  <c r="Y658" i="1"/>
  <c r="Y659" i="1"/>
  <c r="Y660" i="1"/>
  <c r="Y661" i="1"/>
  <c r="Y662" i="1"/>
  <c r="Y663" i="1"/>
  <c r="Y665" i="1"/>
  <c r="Y666" i="1"/>
  <c r="Y668" i="1"/>
  <c r="Y669" i="1"/>
  <c r="Y671" i="1"/>
  <c r="Y672" i="1"/>
  <c r="Y673" i="1"/>
  <c r="Y674" i="1"/>
  <c r="Y675" i="1"/>
  <c r="Y676" i="1"/>
  <c r="Y677" i="1"/>
  <c r="Y678" i="1"/>
  <c r="Y679" i="1"/>
  <c r="Y681" i="1"/>
  <c r="Y682" i="1"/>
  <c r="Y683" i="1"/>
  <c r="Y685" i="1"/>
  <c r="Y688" i="1"/>
  <c r="Y691" i="1"/>
  <c r="Y692" i="1"/>
  <c r="Y693" i="1"/>
  <c r="Y695" i="1"/>
  <c r="Y696" i="1"/>
  <c r="Y697" i="1"/>
  <c r="Y698" i="1"/>
  <c r="Y699" i="1"/>
  <c r="Y700" i="1"/>
  <c r="Y701" i="1"/>
  <c r="Y702" i="1"/>
  <c r="Y703" i="1"/>
  <c r="Y704" i="1"/>
  <c r="Y705" i="1"/>
  <c r="Y706" i="1"/>
  <c r="Y709" i="1"/>
  <c r="Y710" i="1"/>
  <c r="Y711" i="1"/>
  <c r="Y714" i="1"/>
  <c r="Y715" i="1"/>
  <c r="Y716" i="1"/>
  <c r="Y717" i="1"/>
  <c r="Y718" i="1"/>
  <c r="Y719" i="1"/>
  <c r="Y720" i="1"/>
  <c r="Y721" i="1"/>
  <c r="Y722" i="1"/>
  <c r="Y723" i="1"/>
  <c r="Y724" i="1"/>
  <c r="Y725" i="1"/>
  <c r="Y726" i="1"/>
  <c r="Y728" i="1"/>
  <c r="Y729" i="1"/>
  <c r="Y730" i="1"/>
  <c r="Y733" i="1"/>
  <c r="Y734" i="1"/>
  <c r="Y738" i="1"/>
  <c r="Y739" i="1"/>
  <c r="Y740" i="1"/>
  <c r="Y742" i="1"/>
  <c r="Y743" i="1"/>
  <c r="Y744" i="1"/>
  <c r="Y745" i="1"/>
  <c r="Y746" i="1"/>
  <c r="Y747" i="1"/>
  <c r="Y749" i="1"/>
  <c r="Y750" i="1"/>
  <c r="Y751" i="1"/>
  <c r="Y754" i="1"/>
  <c r="Y755" i="1"/>
  <c r="Y759" i="1"/>
  <c r="Y760" i="1"/>
  <c r="Y761" i="1"/>
  <c r="Y763" i="1"/>
  <c r="Y764" i="1"/>
  <c r="Y765" i="1"/>
  <c r="Y766" i="1"/>
  <c r="Y767" i="1"/>
  <c r="Y768" i="1"/>
  <c r="Y769" i="1"/>
  <c r="Y770" i="1"/>
  <c r="Y771" i="1"/>
  <c r="Y772" i="1"/>
  <c r="Y773" i="1"/>
  <c r="Y776" i="1"/>
  <c r="Y777" i="1"/>
  <c r="Y778" i="1"/>
  <c r="Y780" i="1"/>
  <c r="Y781" i="1"/>
  <c r="Y782" i="1"/>
  <c r="Y783" i="1"/>
  <c r="Y784" i="1"/>
  <c r="Y787" i="1"/>
  <c r="Y789" i="1"/>
  <c r="Y792" i="1"/>
  <c r="Y793" i="1"/>
  <c r="Y795" i="1"/>
  <c r="Y796" i="1"/>
  <c r="Y798" i="1"/>
  <c r="Y800" i="1"/>
  <c r="Y801" i="1"/>
  <c r="Y802" i="1"/>
  <c r="Y803" i="1"/>
  <c r="Y804" i="1"/>
  <c r="Y805" i="1"/>
  <c r="Y807" i="1"/>
  <c r="Y808" i="1"/>
  <c r="Y809" i="1"/>
  <c r="Y810" i="1"/>
  <c r="Y812" i="1"/>
  <c r="Y813" i="1"/>
  <c r="Y816" i="1"/>
  <c r="Y817" i="1"/>
  <c r="Y818" i="1"/>
  <c r="Y820" i="1"/>
  <c r="Y822" i="1"/>
  <c r="Y830" i="1"/>
  <c r="Y831" i="1"/>
  <c r="Y834" i="1"/>
  <c r="Y835" i="1"/>
  <c r="Y837" i="1"/>
  <c r="Y838" i="1"/>
  <c r="Y842" i="1"/>
  <c r="Y843" i="1"/>
  <c r="Y844" i="1"/>
  <c r="Y845" i="1"/>
  <c r="Y846" i="1"/>
  <c r="Y847" i="1"/>
  <c r="Y848" i="1"/>
  <c r="Y849" i="1"/>
  <c r="Y850" i="1"/>
  <c r="Y851" i="1"/>
  <c r="Y852" i="1"/>
  <c r="Y854" i="1"/>
  <c r="Y856" i="1"/>
  <c r="Y857" i="1"/>
  <c r="Y858" i="1"/>
  <c r="Y860" i="1"/>
  <c r="Y864" i="1"/>
  <c r="Y865" i="1"/>
  <c r="Y868" i="1"/>
  <c r="Y869" i="1"/>
  <c r="Y870" i="1"/>
  <c r="Y872" i="1"/>
  <c r="Y873" i="1"/>
  <c r="Y874" i="1"/>
  <c r="Y875" i="1"/>
  <c r="Y880" i="1"/>
  <c r="Y881" i="1"/>
  <c r="Y882" i="1"/>
  <c r="Y883" i="1"/>
  <c r="Y884" i="1"/>
  <c r="Y885" i="1"/>
  <c r="Y886" i="1"/>
  <c r="Y887" i="1"/>
  <c r="Y891" i="1"/>
  <c r="Y892" i="1"/>
  <c r="Y893" i="1"/>
  <c r="Y894" i="1"/>
  <c r="Y895" i="1"/>
  <c r="Y896" i="1"/>
  <c r="Y897" i="1"/>
  <c r="Y898" i="1"/>
  <c r="Y899" i="1"/>
  <c r="Y901" i="1"/>
  <c r="Y902" i="1"/>
  <c r="Y904" i="1"/>
  <c r="Y905" i="1"/>
  <c r="Y906" i="1"/>
  <c r="Y908" i="1"/>
  <c r="Y909" i="1"/>
  <c r="Y911" i="1"/>
  <c r="Y912" i="1"/>
  <c r="Y914" i="1"/>
  <c r="Y938" i="1"/>
  <c r="Y945" i="1"/>
  <c r="Y974" i="1"/>
  <c r="Y988" i="1"/>
  <c r="Y1016" i="1"/>
  <c r="Y1027" i="1"/>
  <c r="Y1029" i="1"/>
  <c r="Y1064" i="1"/>
  <c r="Y1086" i="1"/>
  <c r="Y1094" i="1"/>
  <c r="Y1096" i="1"/>
  <c r="Y1110" i="1"/>
  <c r="Y1116" i="1"/>
  <c r="Y1125" i="1"/>
  <c r="Y1129" i="1"/>
  <c r="Y1152" i="1"/>
  <c r="Y1164" i="1"/>
  <c r="Y1189" i="1"/>
  <c r="Y1190" i="1"/>
  <c r="Y1206" i="1"/>
  <c r="Y1246" i="1"/>
  <c r="Y1250" i="1"/>
  <c r="Y1270" i="1"/>
  <c r="Y1279" i="1"/>
  <c r="Y1291" i="1"/>
  <c r="Y1380" i="1"/>
  <c r="Y1393" i="1"/>
  <c r="Y1394" i="1"/>
  <c r="Y1397" i="1"/>
  <c r="Y1409" i="1"/>
  <c r="Y1410" i="1"/>
  <c r="Y1411" i="1"/>
  <c r="Y1432" i="1"/>
  <c r="Y1468" i="1"/>
  <c r="Y1479" i="1"/>
  <c r="Y1497" i="1"/>
  <c r="Y1499" i="1"/>
  <c r="Y1501" i="1"/>
  <c r="Y1502" i="1"/>
  <c r="Y1505" i="1"/>
  <c r="Y1511" i="1"/>
  <c r="Y1514" i="1"/>
  <c r="Y1517" i="1"/>
  <c r="Y1518" i="1"/>
  <c r="Y1540" i="1"/>
  <c r="Y1556" i="1"/>
  <c r="Y1574" i="1"/>
  <c r="Y1576" i="1"/>
  <c r="Y1577" i="1"/>
  <c r="Y1583" i="1"/>
  <c r="Y1586" i="1"/>
  <c r="Y1595" i="1"/>
  <c r="Y1605" i="1"/>
  <c r="Y1606" i="1"/>
  <c r="Y1650" i="1"/>
  <c r="Y1651" i="1"/>
  <c r="Y1652" i="1"/>
  <c r="Y1653" i="1"/>
  <c r="Y1654" i="1"/>
  <c r="Y1655" i="1"/>
  <c r="Y1673" i="1"/>
  <c r="Y1675" i="1"/>
  <c r="Y1709" i="1"/>
  <c r="Y1747" i="1"/>
  <c r="Y1754" i="1"/>
  <c r="Y1780" i="1"/>
  <c r="Y1785" i="1"/>
  <c r="Y1795" i="1"/>
  <c r="Y1811" i="1"/>
  <c r="Y1812" i="1"/>
  <c r="Y1833" i="1"/>
  <c r="Y1868" i="1"/>
  <c r="Y1891" i="1"/>
  <c r="Y1901" i="1"/>
  <c r="Y1905" i="1"/>
  <c r="Y1911" i="1"/>
  <c r="Y1923" i="1"/>
  <c r="Y1945" i="1"/>
  <c r="Y1947" i="1"/>
  <c r="Y1951" i="1"/>
  <c r="Y1956" i="1"/>
  <c r="Y1960" i="1"/>
  <c r="Y1989" i="1"/>
  <c r="Y1991" i="1"/>
  <c r="Y2005" i="1"/>
  <c r="Y2015" i="1"/>
  <c r="Y2017" i="1"/>
  <c r="Y2022" i="1"/>
  <c r="Y2035" i="1"/>
  <c r="Y2036" i="1"/>
  <c r="Y2044" i="1"/>
  <c r="Y2058" i="1"/>
  <c r="Y2059" i="1"/>
  <c r="Y2072" i="1"/>
  <c r="Y2073" i="1"/>
  <c r="Y2084" i="1"/>
  <c r="Y2095" i="1"/>
  <c r="Y2100" i="1"/>
  <c r="Y2106" i="1"/>
  <c r="Y2108" i="1"/>
  <c r="Y2126" i="1"/>
  <c r="Y2133" i="1"/>
  <c r="Y2154" i="1"/>
  <c r="Y2171" i="1"/>
  <c r="Y2193" i="1"/>
  <c r="Y2228" i="1"/>
  <c r="Y2229" i="1"/>
  <c r="Y2230" i="1"/>
  <c r="Y2261" i="1"/>
  <c r="Y2273" i="1"/>
  <c r="Y2274" i="1"/>
  <c r="Y2280" i="1"/>
  <c r="Y2288" i="1"/>
  <c r="Y2305" i="1"/>
  <c r="Y2311" i="1"/>
  <c r="Y2329" i="1"/>
  <c r="Y2330" i="1"/>
  <c r="Y2339" i="1"/>
  <c r="Y2346" i="1"/>
  <c r="Y2349" i="1"/>
  <c r="Y2351" i="1"/>
  <c r="Y2352" i="1"/>
  <c r="Y2353" i="1"/>
  <c r="Y2373" i="1"/>
  <c r="Y2379" i="1"/>
  <c r="Y2394" i="1"/>
  <c r="Y2407" i="1"/>
  <c r="Y2427" i="1"/>
  <c r="Y2430" i="1"/>
  <c r="Y2431" i="1"/>
  <c r="N55" i="19"/>
  <c r="M55" i="19"/>
  <c r="T786" i="1"/>
  <c r="O786" i="1"/>
  <c r="M786" i="1"/>
  <c r="L786" i="1"/>
  <c r="K786" i="1"/>
  <c r="AA1672" i="1" l="1"/>
  <c r="T1109" i="1"/>
  <c r="T976" i="1"/>
  <c r="T955" i="1"/>
  <c r="T946" i="1"/>
  <c r="T940" i="1"/>
  <c r="T931" i="1"/>
  <c r="T914" i="1"/>
  <c r="T912" i="1"/>
  <c r="T911" i="1"/>
  <c r="T909" i="1"/>
  <c r="T908" i="1"/>
  <c r="T906" i="1"/>
  <c r="T905" i="1"/>
  <c r="T904" i="1"/>
  <c r="T902" i="1"/>
  <c r="T901" i="1"/>
  <c r="T899" i="1"/>
  <c r="T898" i="1"/>
  <c r="T897" i="1"/>
  <c r="T896" i="1"/>
  <c r="T893" i="1"/>
  <c r="T892" i="1"/>
  <c r="T887" i="1"/>
  <c r="T886" i="1"/>
  <c r="T885" i="1"/>
  <c r="T884" i="1"/>
  <c r="T883" i="1"/>
  <c r="T882" i="1"/>
  <c r="T881" i="1"/>
  <c r="T875" i="1"/>
  <c r="T874" i="1"/>
  <c r="T873" i="1"/>
  <c r="T872" i="1"/>
  <c r="T870" i="1"/>
  <c r="T869" i="1"/>
  <c r="T865" i="1"/>
  <c r="T864" i="1"/>
  <c r="T860" i="1"/>
  <c r="T859" i="1"/>
  <c r="T857" i="1"/>
  <c r="T856" i="1"/>
  <c r="T854" i="1"/>
  <c r="T852" i="1"/>
  <c r="T851" i="1"/>
  <c r="T850" i="1"/>
  <c r="T849" i="1"/>
  <c r="T847" i="1"/>
  <c r="T846" i="1"/>
  <c r="T845" i="1"/>
  <c r="T844" i="1"/>
  <c r="T843" i="1"/>
  <c r="T842" i="1"/>
  <c r="T838" i="1"/>
  <c r="T837" i="1"/>
  <c r="T835" i="1"/>
  <c r="T834" i="1"/>
  <c r="T831" i="1"/>
  <c r="T822" i="1"/>
  <c r="T818" i="1"/>
  <c r="T817" i="1"/>
  <c r="T816" i="1"/>
  <c r="T813" i="1"/>
  <c r="T812" i="1"/>
  <c r="T810" i="1"/>
  <c r="T808" i="1"/>
  <c r="T807" i="1"/>
  <c r="T805" i="1"/>
  <c r="T804" i="1"/>
  <c r="T803" i="1"/>
  <c r="T802" i="1"/>
  <c r="T801" i="1"/>
  <c r="T798" i="1"/>
  <c r="T796" i="1"/>
  <c r="T795" i="1"/>
  <c r="T793" i="1"/>
  <c r="T792" i="1"/>
  <c r="T789" i="1"/>
  <c r="T787" i="1"/>
  <c r="T784" i="1"/>
  <c r="T783" i="1"/>
  <c r="T782" i="1"/>
  <c r="T780" i="1"/>
  <c r="T778" i="1"/>
  <c r="T777" i="1"/>
  <c r="T776" i="1"/>
  <c r="T773" i="1"/>
  <c r="T772" i="1"/>
  <c r="T771" i="1"/>
  <c r="T770" i="1"/>
  <c r="T769" i="1"/>
  <c r="T768" i="1"/>
  <c r="T767" i="1"/>
  <c r="T766" i="1"/>
  <c r="T765" i="1"/>
  <c r="T764" i="1"/>
  <c r="T763" i="1"/>
  <c r="T761" i="1"/>
  <c r="T760" i="1"/>
  <c r="T759" i="1"/>
  <c r="T755" i="1"/>
  <c r="T754" i="1"/>
  <c r="T751" i="1"/>
  <c r="T750" i="1"/>
  <c r="T749" i="1"/>
  <c r="T747" i="1"/>
  <c r="T746" i="1"/>
  <c r="T745" i="1"/>
  <c r="T744" i="1"/>
  <c r="T743" i="1"/>
  <c r="T742" i="1"/>
  <c r="T740" i="1"/>
  <c r="T739" i="1"/>
  <c r="T738" i="1"/>
  <c r="T734" i="1"/>
  <c r="T730" i="1"/>
  <c r="T729" i="1"/>
  <c r="T728" i="1"/>
  <c r="T722" i="1"/>
  <c r="T721" i="1"/>
  <c r="T720" i="1"/>
  <c r="T719" i="1"/>
  <c r="T718" i="1"/>
  <c r="T716" i="1"/>
  <c r="T715" i="1"/>
  <c r="T714" i="1"/>
  <c r="T713" i="1"/>
  <c r="T711" i="1"/>
  <c r="T710" i="1"/>
  <c r="T709" i="1"/>
  <c r="T705" i="1"/>
  <c r="T704" i="1"/>
  <c r="T703" i="1"/>
  <c r="T702" i="1"/>
  <c r="T701" i="1"/>
  <c r="T699" i="1"/>
  <c r="T698" i="1"/>
  <c r="T697" i="1"/>
  <c r="T696" i="1"/>
  <c r="T695" i="1"/>
  <c r="T693" i="1"/>
  <c r="T692" i="1"/>
  <c r="T691" i="1"/>
  <c r="T688" i="1"/>
  <c r="T685" i="1"/>
  <c r="T683" i="1"/>
  <c r="T682" i="1"/>
  <c r="T681" i="1"/>
  <c r="T679" i="1"/>
  <c r="T678" i="1"/>
  <c r="T677" i="1"/>
  <c r="T676" i="1"/>
  <c r="T675" i="1"/>
  <c r="T674" i="1"/>
  <c r="T672" i="1"/>
  <c r="T671" i="1"/>
  <c r="T669" i="1"/>
  <c r="T668" i="1"/>
  <c r="T666" i="1"/>
  <c r="T665" i="1"/>
  <c r="T663" i="1"/>
  <c r="T662" i="1"/>
  <c r="T661" i="1"/>
  <c r="T660" i="1"/>
  <c r="T658" i="1"/>
  <c r="T657" i="1"/>
  <c r="T656" i="1"/>
  <c r="T655" i="1"/>
  <c r="T653" i="1"/>
  <c r="T652" i="1"/>
  <c r="T651" i="1"/>
  <c r="T648" i="1"/>
  <c r="T646" i="1"/>
  <c r="T645" i="1"/>
  <c r="T644" i="1"/>
  <c r="T643" i="1"/>
  <c r="T642" i="1"/>
  <c r="T641" i="1"/>
  <c r="T639" i="1"/>
  <c r="T638" i="1"/>
  <c r="T637" i="1"/>
  <c r="T636" i="1"/>
  <c r="T633" i="1"/>
  <c r="T631" i="1"/>
  <c r="T627" i="1"/>
  <c r="T626" i="1"/>
  <c r="T624" i="1"/>
  <c r="T622" i="1"/>
  <c r="T621" i="1"/>
  <c r="T619" i="1"/>
  <c r="T618" i="1"/>
  <c r="T615" i="1"/>
  <c r="T614" i="1"/>
  <c r="T613" i="1"/>
  <c r="T612" i="1"/>
  <c r="T611" i="1"/>
  <c r="T609" i="1"/>
  <c r="T608" i="1"/>
  <c r="T607" i="1"/>
  <c r="T605" i="1"/>
  <c r="T604" i="1"/>
  <c r="T602" i="1"/>
  <c r="T601" i="1"/>
  <c r="T600" i="1"/>
  <c r="T599" i="1"/>
  <c r="T596" i="1"/>
  <c r="T593" i="1"/>
  <c r="T592" i="1"/>
  <c r="T590" i="1"/>
  <c r="T589" i="1"/>
  <c r="T587" i="1"/>
  <c r="T586" i="1"/>
  <c r="T584" i="1"/>
  <c r="T583" i="1"/>
  <c r="T580" i="1"/>
  <c r="T579" i="1"/>
  <c r="T578" i="1"/>
  <c r="T577" i="1"/>
  <c r="T576" i="1"/>
  <c r="T575" i="1"/>
  <c r="T573" i="1"/>
  <c r="T569" i="1"/>
  <c r="T566" i="1"/>
  <c r="T562" i="1"/>
  <c r="T561" i="1"/>
  <c r="T560" i="1"/>
  <c r="T558" i="1"/>
  <c r="T557" i="1"/>
  <c r="T556" i="1"/>
  <c r="T555" i="1"/>
  <c r="T554" i="1"/>
  <c r="T553" i="1"/>
  <c r="T552" i="1"/>
  <c r="T548" i="1"/>
  <c r="T546" i="1"/>
  <c r="T545" i="1"/>
  <c r="T543" i="1"/>
  <c r="T541" i="1"/>
  <c r="T540" i="1"/>
  <c r="T539" i="1"/>
  <c r="T537" i="1"/>
  <c r="T535" i="1"/>
  <c r="T534" i="1"/>
  <c r="T533" i="1"/>
  <c r="T530" i="1"/>
  <c r="T529" i="1"/>
  <c r="T528" i="1"/>
  <c r="T527" i="1"/>
  <c r="T526" i="1"/>
  <c r="T524" i="1"/>
  <c r="T521" i="1"/>
  <c r="T520" i="1"/>
  <c r="T519" i="1"/>
  <c r="T514" i="1"/>
  <c r="T513" i="1"/>
  <c r="T512" i="1"/>
  <c r="T510" i="1"/>
  <c r="T506" i="1"/>
  <c r="T504" i="1"/>
  <c r="T502" i="1"/>
  <c r="T501" i="1"/>
  <c r="T498" i="1"/>
  <c r="T495" i="1"/>
  <c r="T487" i="1"/>
  <c r="T486" i="1"/>
  <c r="T485" i="1"/>
  <c r="T484" i="1"/>
  <c r="T480" i="1"/>
  <c r="T479" i="1"/>
  <c r="T478" i="1"/>
  <c r="T475" i="1"/>
  <c r="T474" i="1"/>
  <c r="T472" i="1"/>
  <c r="T471" i="1"/>
  <c r="T468" i="1"/>
  <c r="T467" i="1"/>
  <c r="T465" i="1"/>
  <c r="T464" i="1"/>
  <c r="T463" i="1"/>
  <c r="T461" i="1"/>
  <c r="T460" i="1"/>
  <c r="T456" i="1"/>
  <c r="T455" i="1"/>
  <c r="T454" i="1"/>
  <c r="T452" i="1"/>
  <c r="T450" i="1"/>
  <c r="T449" i="1"/>
  <c r="T448" i="1"/>
  <c r="T447" i="1"/>
  <c r="T446" i="1"/>
  <c r="T445" i="1"/>
  <c r="T438" i="1"/>
  <c r="T437" i="1"/>
  <c r="T436" i="1"/>
  <c r="T435" i="1"/>
  <c r="T434" i="1"/>
  <c r="T433" i="1"/>
  <c r="T431" i="1"/>
  <c r="T430" i="1"/>
  <c r="T428" i="1"/>
  <c r="T427" i="1"/>
  <c r="T426" i="1"/>
  <c r="T424" i="1"/>
  <c r="T423" i="1"/>
  <c r="T422" i="1"/>
  <c r="T421" i="1"/>
  <c r="T420" i="1"/>
  <c r="T418" i="1"/>
  <c r="T417" i="1"/>
  <c r="T416" i="1"/>
  <c r="T415" i="1"/>
  <c r="T410" i="1"/>
  <c r="T409" i="1"/>
  <c r="T408" i="1"/>
  <c r="T407" i="1"/>
  <c r="T404" i="1"/>
  <c r="T402" i="1"/>
  <c r="T401" i="1"/>
  <c r="T399" i="1"/>
  <c r="T398" i="1"/>
  <c r="T397" i="1"/>
  <c r="T396" i="1"/>
  <c r="T395" i="1"/>
  <c r="T394" i="1"/>
  <c r="T393" i="1"/>
  <c r="T392" i="1"/>
  <c r="T391" i="1"/>
  <c r="T388" i="1"/>
  <c r="T387" i="1"/>
  <c r="T386" i="1"/>
  <c r="T384" i="1"/>
  <c r="T383" i="1"/>
  <c r="T382" i="1"/>
  <c r="T381" i="1"/>
  <c r="T379" i="1"/>
  <c r="T377" i="1"/>
  <c r="T375" i="1"/>
  <c r="T374" i="1"/>
  <c r="T373" i="1"/>
  <c r="T372" i="1"/>
  <c r="T371" i="1"/>
  <c r="T370" i="1"/>
  <c r="T369" i="1"/>
  <c r="T368" i="1"/>
  <c r="T367" i="1"/>
  <c r="T366" i="1"/>
  <c r="T363" i="1"/>
  <c r="T361" i="1"/>
  <c r="T359" i="1"/>
  <c r="T357" i="1"/>
  <c r="T356" i="1"/>
  <c r="T355" i="1"/>
  <c r="T353" i="1"/>
  <c r="T352" i="1"/>
  <c r="T351" i="1"/>
  <c r="T350" i="1"/>
  <c r="T349" i="1"/>
  <c r="T348" i="1"/>
  <c r="T345" i="1"/>
  <c r="T344" i="1"/>
  <c r="T342" i="1"/>
  <c r="T340" i="1"/>
  <c r="T339" i="1"/>
  <c r="T338" i="1"/>
  <c r="T336" i="1"/>
  <c r="T334" i="1"/>
  <c r="T333" i="1"/>
  <c r="T332" i="1"/>
  <c r="T328" i="1"/>
  <c r="T327" i="1"/>
  <c r="T325" i="1"/>
  <c r="T323" i="1"/>
  <c r="T322" i="1"/>
  <c r="T321" i="1"/>
  <c r="T320" i="1"/>
  <c r="T317" i="1"/>
  <c r="T316" i="1"/>
  <c r="T287" i="1"/>
  <c r="T255" i="1"/>
  <c r="T180" i="1"/>
  <c r="T119" i="1"/>
  <c r="T86" i="1"/>
  <c r="T82" i="1"/>
  <c r="T36" i="1"/>
  <c r="T24" i="1"/>
  <c r="T23" i="1"/>
  <c r="T8" i="1"/>
  <c r="T5" i="1"/>
  <c r="T2346" i="1"/>
  <c r="T2005" i="1"/>
  <c r="T1751" i="1"/>
  <c r="T1674" i="1"/>
  <c r="T1112" i="1"/>
  <c r="T826" i="1"/>
  <c r="T825" i="1"/>
  <c r="T823" i="1"/>
  <c r="T785" i="1"/>
  <c r="T650" i="1"/>
  <c r="T229" i="1"/>
  <c r="T45" i="1"/>
  <c r="T34" i="1"/>
  <c r="T30" i="1"/>
  <c r="T9" i="1"/>
  <c r="T2431" i="1"/>
  <c r="T2430" i="1"/>
  <c r="T2427" i="1"/>
  <c r="T2407" i="1"/>
  <c r="T2394" i="1"/>
  <c r="T2379" i="1"/>
  <c r="T2373" i="1"/>
  <c r="T2353" i="1"/>
  <c r="T2352" i="1"/>
  <c r="T2351" i="1"/>
  <c r="T2349" i="1"/>
  <c r="T2339" i="1"/>
  <c r="T2330" i="1"/>
  <c r="T2329" i="1"/>
  <c r="T2311" i="1"/>
  <c r="T2305" i="1"/>
  <c r="T2288" i="1"/>
  <c r="T2280" i="1"/>
  <c r="T2274" i="1"/>
  <c r="T2273" i="1"/>
  <c r="T2261" i="1"/>
  <c r="T2230" i="1"/>
  <c r="T2229" i="1"/>
  <c r="T2228" i="1"/>
  <c r="T2193" i="1"/>
  <c r="T2171" i="1"/>
  <c r="T2154" i="1"/>
  <c r="T2133" i="1"/>
  <c r="T2126" i="1"/>
  <c r="T2108" i="1"/>
  <c r="T2106" i="1"/>
  <c r="T2100" i="1"/>
  <c r="T2095" i="1"/>
  <c r="T2084" i="1"/>
  <c r="T2073" i="1"/>
  <c r="T2072" i="1"/>
  <c r="T2059" i="1"/>
  <c r="T2058" i="1"/>
  <c r="T2044" i="1"/>
  <c r="T2036" i="1"/>
  <c r="T2035" i="1"/>
  <c r="T2022" i="1"/>
  <c r="T2017" i="1"/>
  <c r="T2015" i="1"/>
  <c r="T1991" i="1"/>
  <c r="T1989" i="1"/>
  <c r="T1960" i="1"/>
  <c r="T1956" i="1"/>
  <c r="T1951" i="1"/>
  <c r="T1947" i="1"/>
  <c r="T1945" i="1"/>
  <c r="T1923" i="1"/>
  <c r="T1911" i="1"/>
  <c r="T1905" i="1"/>
  <c r="T1901" i="1"/>
  <c r="T1891" i="1"/>
  <c r="T1868" i="1"/>
  <c r="T1833" i="1"/>
  <c r="T1812" i="1"/>
  <c r="T1811" i="1"/>
  <c r="T1795" i="1"/>
  <c r="T1785" i="1"/>
  <c r="T1780" i="1"/>
  <c r="T1754" i="1"/>
  <c r="T1747" i="1"/>
  <c r="T1709" i="1"/>
  <c r="T1675" i="1"/>
  <c r="T1673" i="1"/>
  <c r="T1655" i="1"/>
  <c r="T1654" i="1"/>
  <c r="T1653" i="1"/>
  <c r="T1652" i="1"/>
  <c r="T1651" i="1"/>
  <c r="T1650" i="1"/>
  <c r="T1606" i="1"/>
  <c r="T1605" i="1"/>
  <c r="T1595" i="1"/>
  <c r="T1586" i="1"/>
  <c r="T1583" i="1"/>
  <c r="T1577" i="1"/>
  <c r="T1576" i="1"/>
  <c r="T1574" i="1"/>
  <c r="T1556" i="1"/>
  <c r="T1540" i="1"/>
  <c r="T1518" i="1"/>
  <c r="T1517" i="1"/>
  <c r="T1514" i="1"/>
  <c r="T1511" i="1"/>
  <c r="T1505" i="1"/>
  <c r="T1502" i="1"/>
  <c r="T1501" i="1"/>
  <c r="T1499" i="1"/>
  <c r="T1497" i="1"/>
  <c r="T1479" i="1"/>
  <c r="T1468" i="1"/>
  <c r="T1432" i="1"/>
  <c r="T1411" i="1"/>
  <c r="T1410" i="1"/>
  <c r="T1409" i="1"/>
  <c r="T1397" i="1"/>
  <c r="T1394" i="1"/>
  <c r="T1393" i="1"/>
  <c r="T1380" i="1"/>
  <c r="T1291" i="1"/>
  <c r="T1279" i="1"/>
  <c r="T1270" i="1"/>
  <c r="T1250" i="1"/>
  <c r="T1246" i="1"/>
  <c r="T1206" i="1"/>
  <c r="T1190" i="1"/>
  <c r="T1189" i="1"/>
  <c r="T1164" i="1"/>
  <c r="T1152" i="1"/>
  <c r="T1129" i="1"/>
  <c r="T1125" i="1"/>
  <c r="T1116" i="1"/>
  <c r="T1110" i="1"/>
  <c r="T1096" i="1"/>
  <c r="T1094" i="1"/>
  <c r="T1086" i="1"/>
  <c r="T1064" i="1"/>
  <c r="T1029" i="1"/>
  <c r="T1027" i="1"/>
  <c r="T1016" i="1"/>
  <c r="T988" i="1"/>
  <c r="T974" i="1"/>
  <c r="T945" i="1"/>
  <c r="T938" i="1"/>
  <c r="T895" i="1"/>
  <c r="T894" i="1"/>
  <c r="T891" i="1"/>
  <c r="T880" i="1"/>
  <c r="T868" i="1"/>
  <c r="T858" i="1"/>
  <c r="T848" i="1"/>
  <c r="T830" i="1"/>
  <c r="T820" i="1"/>
  <c r="T809" i="1"/>
  <c r="T800" i="1"/>
  <c r="T781" i="1"/>
  <c r="T733" i="1"/>
  <c r="T726" i="1"/>
  <c r="T725" i="1"/>
  <c r="T724" i="1"/>
  <c r="T723" i="1"/>
  <c r="T717" i="1"/>
  <c r="T706" i="1"/>
  <c r="T700" i="1"/>
  <c r="T673" i="1"/>
  <c r="T659" i="1"/>
  <c r="T654" i="1"/>
  <c r="T649" i="1"/>
  <c r="T635" i="1"/>
  <c r="T632" i="1"/>
  <c r="T595" i="1"/>
  <c r="T594" i="1"/>
  <c r="T582" i="1"/>
  <c r="T565" i="1"/>
  <c r="T542" i="1"/>
  <c r="T532" i="1"/>
  <c r="T522" i="1"/>
  <c r="T509" i="1"/>
  <c r="T496" i="1"/>
  <c r="T483" i="1"/>
  <c r="T482" i="1"/>
  <c r="T444" i="1"/>
  <c r="T425" i="1"/>
  <c r="T419" i="1"/>
  <c r="T400" i="1"/>
  <c r="T389" i="1"/>
  <c r="T337" i="1"/>
  <c r="T324" i="1"/>
  <c r="T315" i="1"/>
  <c r="T314" i="1"/>
  <c r="T313" i="1"/>
  <c r="T312" i="1"/>
  <c r="T311" i="1"/>
  <c r="T310" i="1"/>
  <c r="T309" i="1"/>
  <c r="T308" i="1"/>
  <c r="T307" i="1"/>
  <c r="T306" i="1"/>
  <c r="T305" i="1"/>
  <c r="T304" i="1"/>
  <c r="T303" i="1"/>
  <c r="T302" i="1"/>
  <c r="T301" i="1"/>
  <c r="T300" i="1"/>
  <c r="T299" i="1"/>
  <c r="T298" i="1"/>
  <c r="T297" i="1"/>
  <c r="T296" i="1"/>
  <c r="T295" i="1"/>
  <c r="T294" i="1"/>
  <c r="T293" i="1"/>
  <c r="T292" i="1"/>
  <c r="T291" i="1"/>
  <c r="T290" i="1"/>
  <c r="T289" i="1"/>
  <c r="T288" i="1"/>
  <c r="T286" i="1"/>
  <c r="T285" i="1"/>
  <c r="T284" i="1"/>
  <c r="T283" i="1"/>
  <c r="T282" i="1"/>
  <c r="T281" i="1"/>
  <c r="T280" i="1"/>
  <c r="T279" i="1"/>
  <c r="T278" i="1"/>
  <c r="T277" i="1"/>
  <c r="T276" i="1"/>
  <c r="T275" i="1"/>
  <c r="T274" i="1"/>
  <c r="T273" i="1"/>
  <c r="T272" i="1"/>
  <c r="T271" i="1"/>
  <c r="T270" i="1"/>
  <c r="T269" i="1"/>
  <c r="T268" i="1"/>
  <c r="T267" i="1"/>
  <c r="T266" i="1"/>
  <c r="T265" i="1"/>
  <c r="T264" i="1"/>
  <c r="T263" i="1"/>
  <c r="T262" i="1"/>
  <c r="T261" i="1"/>
  <c r="T260" i="1"/>
  <c r="T259" i="1"/>
  <c r="T258" i="1"/>
  <c r="T257" i="1"/>
  <c r="T256" i="1"/>
  <c r="T254" i="1"/>
  <c r="T253" i="1"/>
  <c r="T252" i="1"/>
  <c r="T251" i="1"/>
  <c r="T250" i="1"/>
  <c r="T249" i="1"/>
  <c r="T248" i="1"/>
  <c r="T247" i="1"/>
  <c r="T246" i="1"/>
  <c r="T245" i="1"/>
  <c r="T244" i="1"/>
  <c r="T243" i="1"/>
  <c r="T242" i="1"/>
  <c r="T241" i="1"/>
  <c r="T240" i="1"/>
  <c r="T239" i="1"/>
  <c r="T238" i="1"/>
  <c r="T237" i="1"/>
  <c r="T236" i="1"/>
  <c r="T235" i="1"/>
  <c r="T234" i="1"/>
  <c r="T233" i="1"/>
  <c r="T232" i="1"/>
  <c r="T231" i="1"/>
  <c r="T230" i="1"/>
  <c r="T228" i="1"/>
  <c r="T227" i="1"/>
  <c r="T226" i="1"/>
  <c r="T225" i="1"/>
  <c r="T224" i="1"/>
  <c r="T223" i="1"/>
  <c r="T222" i="1"/>
  <c r="T221" i="1"/>
  <c r="T220" i="1"/>
  <c r="T219" i="1"/>
  <c r="T218" i="1"/>
  <c r="T217" i="1"/>
  <c r="T216" i="1"/>
  <c r="T215" i="1"/>
  <c r="T214" i="1"/>
  <c r="T213" i="1"/>
  <c r="T212" i="1"/>
  <c r="T211" i="1"/>
  <c r="T210" i="1"/>
  <c r="T209" i="1"/>
  <c r="T208" i="1"/>
  <c r="T207" i="1"/>
  <c r="T206" i="1"/>
  <c r="T205" i="1"/>
  <c r="T204" i="1"/>
  <c r="T203" i="1"/>
  <c r="T202" i="1"/>
  <c r="T201" i="1"/>
  <c r="T200" i="1"/>
  <c r="T199" i="1"/>
  <c r="T198" i="1"/>
  <c r="T197" i="1"/>
  <c r="T196" i="1"/>
  <c r="T195" i="1"/>
  <c r="T194" i="1"/>
  <c r="T193" i="1"/>
  <c r="T192" i="1"/>
  <c r="T191" i="1"/>
  <c r="T190" i="1"/>
  <c r="T189" i="1"/>
  <c r="T188" i="1"/>
  <c r="T187" i="1"/>
  <c r="T186" i="1"/>
  <c r="T185" i="1"/>
  <c r="T184" i="1"/>
  <c r="T183" i="1"/>
  <c r="T182" i="1"/>
  <c r="T181" i="1"/>
  <c r="T179" i="1"/>
  <c r="T178" i="1"/>
  <c r="T175" i="1"/>
  <c r="T174" i="1"/>
  <c r="T173" i="1"/>
  <c r="T172" i="1"/>
  <c r="T171" i="1"/>
  <c r="T170" i="1"/>
  <c r="T169" i="1"/>
  <c r="T168" i="1"/>
  <c r="T167" i="1"/>
  <c r="T166" i="1"/>
  <c r="T165" i="1"/>
  <c r="T164" i="1"/>
  <c r="T163" i="1"/>
  <c r="T162" i="1"/>
  <c r="T161" i="1"/>
  <c r="T160" i="1"/>
  <c r="T159" i="1"/>
  <c r="T158" i="1"/>
  <c r="T157" i="1"/>
  <c r="T156" i="1"/>
  <c r="T155" i="1"/>
  <c r="T154" i="1"/>
  <c r="T153" i="1"/>
  <c r="T152" i="1"/>
  <c r="T151" i="1"/>
  <c r="T150" i="1"/>
  <c r="T149" i="1"/>
  <c r="T148" i="1"/>
  <c r="T147" i="1"/>
  <c r="T146" i="1"/>
  <c r="T145" i="1"/>
  <c r="T144" i="1"/>
  <c r="T143" i="1"/>
  <c r="T142" i="1"/>
  <c r="T141" i="1"/>
  <c r="T140" i="1"/>
  <c r="T139" i="1"/>
  <c r="T138" i="1"/>
  <c r="T137" i="1"/>
  <c r="T136" i="1"/>
  <c r="T134" i="1"/>
  <c r="T133" i="1"/>
  <c r="T132" i="1"/>
  <c r="T131" i="1"/>
  <c r="T130" i="1"/>
  <c r="T129" i="1"/>
  <c r="T128" i="1"/>
  <c r="T127" i="1"/>
  <c r="T126" i="1"/>
  <c r="T125" i="1"/>
  <c r="T124" i="1"/>
  <c r="T123" i="1"/>
  <c r="T122" i="1"/>
  <c r="T121" i="1"/>
  <c r="T118" i="1"/>
  <c r="T117" i="1"/>
  <c r="T116" i="1"/>
  <c r="T115" i="1"/>
  <c r="T114" i="1"/>
  <c r="T113" i="1"/>
  <c r="T112" i="1"/>
  <c r="T111" i="1"/>
  <c r="T110" i="1"/>
  <c r="T109" i="1"/>
  <c r="T108" i="1"/>
  <c r="T107" i="1"/>
  <c r="T106" i="1"/>
  <c r="T105" i="1"/>
  <c r="T104" i="1"/>
  <c r="T103" i="1"/>
  <c r="T102" i="1"/>
  <c r="T101" i="1"/>
  <c r="T100" i="1"/>
  <c r="T99" i="1"/>
  <c r="T98" i="1"/>
  <c r="T97" i="1"/>
  <c r="T96" i="1"/>
  <c r="T95" i="1"/>
  <c r="T94" i="1"/>
  <c r="T93" i="1"/>
  <c r="T92" i="1"/>
  <c r="T91" i="1"/>
  <c r="T90" i="1"/>
  <c r="T89" i="1"/>
  <c r="T88" i="1"/>
  <c r="T87" i="1"/>
  <c r="T85" i="1"/>
  <c r="T84" i="1"/>
  <c r="T83" i="1"/>
  <c r="T81" i="1"/>
  <c r="T80" i="1"/>
  <c r="T79" i="1"/>
  <c r="T78" i="1"/>
  <c r="T77" i="1"/>
  <c r="T76" i="1"/>
  <c r="T75" i="1"/>
  <c r="T74" i="1"/>
  <c r="T73" i="1"/>
  <c r="T72" i="1"/>
  <c r="T71" i="1"/>
  <c r="T70" i="1"/>
  <c r="T69" i="1"/>
  <c r="T68" i="1"/>
  <c r="T67" i="1"/>
  <c r="T66" i="1"/>
  <c r="T65" i="1"/>
  <c r="T64" i="1"/>
  <c r="T63" i="1"/>
  <c r="T62" i="1"/>
  <c r="T61" i="1"/>
  <c r="T60" i="1"/>
  <c r="T59" i="1"/>
  <c r="T58" i="1"/>
  <c r="T57" i="1"/>
  <c r="T56" i="1"/>
  <c r="T55" i="1"/>
  <c r="T54" i="1"/>
  <c r="T53" i="1"/>
  <c r="T52" i="1"/>
  <c r="T51" i="1"/>
  <c r="T50" i="1"/>
  <c r="T48" i="1"/>
  <c r="T47" i="1"/>
  <c r="T46" i="1"/>
  <c r="T44" i="1"/>
  <c r="T43" i="1"/>
  <c r="T42" i="1"/>
  <c r="T41" i="1"/>
  <c r="T40" i="1"/>
  <c r="T39" i="1"/>
  <c r="T38" i="1"/>
  <c r="T37" i="1"/>
  <c r="T31" i="1"/>
  <c r="T29" i="1"/>
  <c r="T28" i="1"/>
  <c r="T27" i="1"/>
  <c r="T26" i="1"/>
  <c r="T25" i="1"/>
  <c r="T22" i="1"/>
  <c r="T21" i="1"/>
  <c r="T19" i="1"/>
  <c r="T18" i="1"/>
  <c r="T17" i="1"/>
  <c r="T16" i="1"/>
  <c r="T15" i="1"/>
  <c r="T14" i="1"/>
  <c r="T13" i="1"/>
  <c r="T12" i="1"/>
  <c r="T11" i="1"/>
  <c r="T10" i="1"/>
  <c r="T7" i="1"/>
  <c r="T6" i="1"/>
  <c r="T4" i="1"/>
  <c r="T3" i="1"/>
  <c r="T1739" i="1"/>
  <c r="T1737" i="1"/>
  <c r="T1736" i="1"/>
  <c r="T1735" i="1"/>
  <c r="T1734" i="1"/>
  <c r="T1733" i="1"/>
  <c r="T1732" i="1"/>
  <c r="T1727" i="1"/>
  <c r="T1721" i="1"/>
  <c r="T1715" i="1"/>
  <c r="T1714" i="1"/>
  <c r="T1713" i="1"/>
  <c r="T1712" i="1"/>
  <c r="T1711" i="1"/>
  <c r="T1710" i="1"/>
  <c r="T1708" i="1"/>
  <c r="T1707" i="1"/>
  <c r="T1705" i="1"/>
  <c r="T1703" i="1"/>
  <c r="T1702" i="1"/>
  <c r="T1701" i="1"/>
  <c r="T1700" i="1"/>
  <c r="T1699" i="1"/>
  <c r="T1698" i="1"/>
  <c r="T1697" i="1"/>
  <c r="T1695" i="1"/>
  <c r="T1694" i="1"/>
  <c r="T1693" i="1"/>
  <c r="T1691" i="1"/>
  <c r="T1690" i="1"/>
  <c r="T1688" i="1"/>
  <c r="T1687" i="1"/>
  <c r="T1685" i="1"/>
  <c r="T1681" i="1"/>
  <c r="T1680" i="1"/>
  <c r="T1679" i="1"/>
  <c r="T1677" i="1"/>
  <c r="T1676" i="1"/>
  <c r="T1672" i="1"/>
  <c r="T1671" i="1"/>
  <c r="T1668" i="1"/>
  <c r="T1667" i="1"/>
  <c r="T1666" i="1"/>
  <c r="T1664" i="1"/>
  <c r="T1663" i="1"/>
  <c r="T1662" i="1"/>
  <c r="T1661" i="1"/>
  <c r="T1659" i="1"/>
  <c r="T1658" i="1"/>
  <c r="T1656" i="1"/>
  <c r="T1649" i="1"/>
  <c r="T1648" i="1"/>
  <c r="T1647" i="1"/>
  <c r="T1646" i="1"/>
  <c r="T1645" i="1"/>
  <c r="T1644" i="1"/>
  <c r="T1643" i="1"/>
  <c r="T1642" i="1"/>
  <c r="T1640" i="1"/>
  <c r="T1639" i="1"/>
  <c r="T1638" i="1"/>
  <c r="T1637" i="1"/>
  <c r="T1636" i="1"/>
  <c r="T1631" i="1"/>
  <c r="T1628" i="1"/>
  <c r="T1625" i="1"/>
  <c r="T1623" i="1"/>
  <c r="T1620" i="1"/>
  <c r="T1618" i="1"/>
  <c r="T1615" i="1"/>
  <c r="T1611" i="1"/>
  <c r="T1607" i="1"/>
  <c r="T1603" i="1"/>
  <c r="T1602" i="1"/>
  <c r="T1601" i="1"/>
  <c r="T1600" i="1"/>
  <c r="T1599" i="1"/>
  <c r="T1597" i="1"/>
  <c r="T1596" i="1"/>
  <c r="T1594" i="1"/>
  <c r="T1593" i="1"/>
  <c r="T1592" i="1"/>
  <c r="T1591" i="1"/>
  <c r="T1589" i="1"/>
  <c r="T1587" i="1"/>
  <c r="T1585" i="1"/>
  <c r="T1584" i="1"/>
  <c r="T1582" i="1"/>
  <c r="T1581" i="1"/>
  <c r="T1580" i="1"/>
  <c r="T1578" i="1"/>
  <c r="T1575" i="1"/>
  <c r="T1572" i="1"/>
  <c r="T1571" i="1"/>
  <c r="T1570" i="1"/>
  <c r="T1569" i="1"/>
  <c r="T1568" i="1"/>
  <c r="T1563" i="1"/>
  <c r="T1561" i="1"/>
  <c r="T1560" i="1"/>
  <c r="T1558" i="1"/>
  <c r="T1557" i="1"/>
  <c r="T1555" i="1"/>
  <c r="T1554" i="1"/>
  <c r="T1550" i="1"/>
  <c r="T1549" i="1"/>
  <c r="T1547" i="1"/>
  <c r="T1546" i="1"/>
  <c r="T1545" i="1"/>
  <c r="T1544" i="1"/>
  <c r="T1542" i="1"/>
  <c r="T1541" i="1"/>
  <c r="T1538" i="1"/>
  <c r="T1537" i="1"/>
  <c r="T1536" i="1"/>
  <c r="T1535" i="1"/>
  <c r="T1534" i="1"/>
  <c r="T1533" i="1"/>
  <c r="T1532" i="1"/>
  <c r="T1531" i="1"/>
  <c r="T1530" i="1"/>
  <c r="T1529" i="1"/>
  <c r="T1528" i="1"/>
  <c r="T1525" i="1"/>
  <c r="T1521" i="1"/>
  <c r="T1519" i="1"/>
  <c r="T1515" i="1"/>
  <c r="T1512" i="1"/>
  <c r="T1508" i="1"/>
  <c r="T1507" i="1"/>
  <c r="T1506" i="1"/>
  <c r="T1503" i="1"/>
  <c r="T1500" i="1"/>
  <c r="T1498" i="1"/>
  <c r="T1496" i="1"/>
  <c r="T1495" i="1"/>
  <c r="T1494" i="1"/>
  <c r="T1493" i="1"/>
  <c r="T1492" i="1"/>
  <c r="T1489" i="1"/>
  <c r="T1488" i="1"/>
  <c r="T1487" i="1"/>
  <c r="T1485" i="1"/>
  <c r="T1483" i="1"/>
  <c r="T1482" i="1"/>
  <c r="T1480" i="1"/>
  <c r="T1478" i="1"/>
  <c r="T1476" i="1"/>
  <c r="T1474" i="1"/>
  <c r="T1472" i="1"/>
  <c r="T1470" i="1"/>
  <c r="T1469" i="1"/>
  <c r="T1467" i="1"/>
  <c r="T1466" i="1"/>
  <c r="T1464" i="1"/>
  <c r="T1463" i="1"/>
  <c r="T1461" i="1"/>
  <c r="T1460" i="1"/>
  <c r="T1459" i="1"/>
  <c r="T1458" i="1"/>
  <c r="T1457" i="1"/>
  <c r="T1456" i="1"/>
  <c r="T1455" i="1"/>
  <c r="T1453" i="1"/>
  <c r="T1449" i="1"/>
  <c r="T1448" i="1"/>
  <c r="T1447" i="1"/>
  <c r="T1446" i="1"/>
  <c r="T1445" i="1"/>
  <c r="T1444" i="1"/>
  <c r="T1443" i="1"/>
  <c r="T1442" i="1"/>
  <c r="T1440" i="1"/>
  <c r="T1439" i="1"/>
  <c r="T1438" i="1"/>
  <c r="T1437" i="1"/>
  <c r="T1436" i="1"/>
  <c r="T1435" i="1"/>
  <c r="T1434" i="1"/>
  <c r="T1433" i="1"/>
  <c r="T1430" i="1"/>
  <c r="T1428" i="1"/>
  <c r="T1427" i="1"/>
  <c r="T1425" i="1"/>
  <c r="T1424" i="1"/>
  <c r="T1423" i="1"/>
  <c r="T1422" i="1"/>
  <c r="T1420" i="1"/>
  <c r="T1419" i="1"/>
  <c r="T1413" i="1"/>
  <c r="T1412" i="1"/>
  <c r="T1408" i="1"/>
  <c r="T1407" i="1"/>
  <c r="T1406" i="1"/>
  <c r="T1405" i="1"/>
  <c r="T1403" i="1"/>
  <c r="T1402" i="1"/>
  <c r="T1401" i="1"/>
  <c r="T1400" i="1"/>
  <c r="T1399" i="1"/>
  <c r="T1398" i="1"/>
  <c r="T1396" i="1"/>
  <c r="T1395" i="1"/>
  <c r="T1391" i="1"/>
  <c r="T1387" i="1"/>
  <c r="T1386" i="1"/>
  <c r="T1382" i="1"/>
  <c r="T1379" i="1"/>
  <c r="T1377" i="1"/>
  <c r="T1375" i="1"/>
  <c r="T1374" i="1"/>
  <c r="T1372" i="1"/>
  <c r="T1370" i="1"/>
  <c r="T1369" i="1"/>
  <c r="T1368" i="1"/>
  <c r="T1367" i="1"/>
  <c r="T1366" i="1"/>
  <c r="T1364" i="1"/>
  <c r="T1363" i="1"/>
  <c r="T1362" i="1"/>
  <c r="T1359" i="1"/>
  <c r="T1357" i="1"/>
  <c r="T1356" i="1"/>
  <c r="T1355" i="1"/>
  <c r="T1354" i="1"/>
  <c r="T1353" i="1"/>
  <c r="T1348" i="1"/>
  <c r="T1345" i="1"/>
  <c r="T1341" i="1"/>
  <c r="T1340" i="1"/>
  <c r="T1339" i="1"/>
  <c r="T1338" i="1"/>
  <c r="T1337" i="1"/>
  <c r="T1336" i="1"/>
  <c r="T1335" i="1"/>
  <c r="T1333" i="1"/>
  <c r="T1332" i="1"/>
  <c r="T1331" i="1"/>
  <c r="T1330" i="1"/>
  <c r="T1329" i="1"/>
  <c r="T1328" i="1"/>
  <c r="T1327" i="1"/>
  <c r="T1326" i="1"/>
  <c r="T1324" i="1"/>
  <c r="T1323" i="1"/>
  <c r="T1318" i="1"/>
  <c r="T1317" i="1"/>
  <c r="T1316" i="1"/>
  <c r="T1315" i="1"/>
  <c r="T1311" i="1"/>
  <c r="T1308" i="1"/>
  <c r="T1306" i="1"/>
  <c r="T1305" i="1"/>
  <c r="T1303" i="1"/>
  <c r="T1302" i="1"/>
  <c r="T1299" i="1"/>
  <c r="T1298" i="1"/>
  <c r="T1297" i="1"/>
  <c r="T1296" i="1"/>
  <c r="T1295" i="1"/>
  <c r="T1292" i="1"/>
  <c r="T1290" i="1"/>
  <c r="T1289" i="1"/>
  <c r="T1286" i="1"/>
  <c r="T1285" i="1"/>
  <c r="T1284" i="1"/>
  <c r="T1282" i="1"/>
  <c r="T1281" i="1"/>
  <c r="T1280" i="1"/>
  <c r="T1278" i="1"/>
  <c r="T1275" i="1"/>
  <c r="T1274" i="1"/>
  <c r="T1273" i="1"/>
  <c r="T1272" i="1"/>
  <c r="T1271" i="1"/>
  <c r="T1267" i="1"/>
  <c r="T1264" i="1"/>
  <c r="T1262" i="1"/>
  <c r="T1256" i="1"/>
  <c r="T1255" i="1"/>
  <c r="T1253" i="1"/>
  <c r="T1251" i="1"/>
  <c r="T1249" i="1"/>
  <c r="T1248" i="1"/>
  <c r="T1247" i="1"/>
  <c r="T1244" i="1"/>
  <c r="T1243" i="1"/>
  <c r="T1242" i="1"/>
  <c r="T1239" i="1"/>
  <c r="T1235" i="1"/>
  <c r="T1234" i="1"/>
  <c r="T1233" i="1"/>
  <c r="T1232" i="1"/>
  <c r="T1231" i="1"/>
  <c r="T1230" i="1"/>
  <c r="T1227" i="1"/>
  <c r="T1226" i="1"/>
  <c r="T1224" i="1"/>
  <c r="T1223" i="1"/>
  <c r="T1222" i="1"/>
  <c r="T1220" i="1"/>
  <c r="T1219" i="1"/>
  <c r="T1218" i="1"/>
  <c r="T1217" i="1"/>
  <c r="T1216" i="1"/>
  <c r="T1215" i="1"/>
  <c r="T1214" i="1"/>
  <c r="T1213" i="1"/>
  <c r="T1209" i="1"/>
  <c r="T1208" i="1"/>
  <c r="T1207" i="1"/>
  <c r="T1205" i="1"/>
  <c r="T1204" i="1"/>
  <c r="T1202" i="1"/>
  <c r="T1201" i="1"/>
  <c r="T1200" i="1"/>
  <c r="T1199" i="1"/>
  <c r="T1198" i="1"/>
  <c r="T1196" i="1"/>
  <c r="T1194" i="1"/>
  <c r="T1193" i="1"/>
  <c r="T1192" i="1"/>
  <c r="T1191" i="1"/>
  <c r="T1188" i="1"/>
  <c r="T1186" i="1"/>
  <c r="T1184" i="1"/>
  <c r="T1182" i="1"/>
  <c r="T1181" i="1"/>
  <c r="T1180" i="1"/>
  <c r="T1179" i="1"/>
  <c r="T1177" i="1"/>
  <c r="T1176" i="1"/>
  <c r="T1175" i="1"/>
  <c r="T1174" i="1"/>
  <c r="T1172" i="1"/>
  <c r="T1171" i="1"/>
  <c r="T1170" i="1"/>
  <c r="T1169" i="1"/>
  <c r="T1168" i="1"/>
  <c r="T1166" i="1"/>
  <c r="T1165" i="1"/>
  <c r="T1162" i="1"/>
  <c r="T1160" i="1"/>
  <c r="T1159" i="1"/>
  <c r="T1158" i="1"/>
  <c r="T1157" i="1"/>
  <c r="T1154" i="1"/>
  <c r="T1153" i="1"/>
  <c r="T1151" i="1"/>
  <c r="T1150" i="1"/>
  <c r="T1145" i="1"/>
  <c r="T1143" i="1"/>
  <c r="T1141" i="1"/>
  <c r="T1140" i="1"/>
  <c r="T1139" i="1"/>
  <c r="T1138" i="1"/>
  <c r="T1137" i="1"/>
  <c r="T1136" i="1"/>
  <c r="T1135" i="1"/>
  <c r="T1133" i="1"/>
  <c r="T1132" i="1"/>
  <c r="T1131" i="1"/>
  <c r="T1130" i="1"/>
  <c r="T1128" i="1"/>
  <c r="T1127" i="1"/>
  <c r="T1126" i="1"/>
  <c r="T1124" i="1"/>
  <c r="T1123" i="1"/>
  <c r="T1122" i="1"/>
  <c r="T1119" i="1"/>
  <c r="T1117" i="1"/>
  <c r="T1114" i="1"/>
  <c r="T1111" i="1"/>
  <c r="T1106" i="1"/>
  <c r="T1104" i="1"/>
  <c r="T1103" i="1"/>
  <c r="T1102" i="1"/>
  <c r="T1101" i="1"/>
  <c r="T1100" i="1"/>
  <c r="T1099" i="1"/>
  <c r="T1098" i="1"/>
  <c r="T1097" i="1"/>
  <c r="T1095" i="1"/>
  <c r="T1093" i="1"/>
  <c r="T1092" i="1"/>
  <c r="T1091" i="1"/>
  <c r="T1090" i="1"/>
  <c r="T1083" i="1"/>
  <c r="T1081" i="1"/>
  <c r="T1080" i="1"/>
  <c r="T1079" i="1"/>
  <c r="T1078" i="1"/>
  <c r="T1076" i="1"/>
  <c r="T1074" i="1"/>
  <c r="T1073" i="1"/>
  <c r="T1072" i="1"/>
  <c r="T1071" i="1"/>
  <c r="T1070" i="1"/>
  <c r="T1067" i="1"/>
  <c r="T1065" i="1"/>
  <c r="T1063" i="1"/>
  <c r="T1062" i="1"/>
  <c r="T1061" i="1"/>
  <c r="T1059" i="1"/>
  <c r="T1058" i="1"/>
  <c r="T1056" i="1"/>
  <c r="T1055" i="1"/>
  <c r="T1054" i="1"/>
  <c r="T1053" i="1"/>
  <c r="T1052" i="1"/>
  <c r="T1051" i="1"/>
  <c r="T1050" i="1"/>
  <c r="T1048" i="1"/>
  <c r="T1046" i="1"/>
  <c r="T1045" i="1"/>
  <c r="T1044" i="1"/>
  <c r="T1043" i="1"/>
  <c r="T1041" i="1"/>
  <c r="T1040" i="1"/>
  <c r="T1039" i="1"/>
  <c r="T1038" i="1"/>
  <c r="T1035" i="1"/>
  <c r="T1034" i="1"/>
  <c r="T1032" i="1"/>
  <c r="T1031" i="1"/>
  <c r="T1030" i="1"/>
  <c r="T1028" i="1"/>
  <c r="T1026" i="1"/>
  <c r="T1025" i="1"/>
  <c r="T1024" i="1"/>
  <c r="T1021" i="1"/>
  <c r="T1020" i="1"/>
  <c r="T1017" i="1"/>
  <c r="T1015" i="1"/>
  <c r="T1014" i="1"/>
  <c r="T1013" i="1"/>
  <c r="T1012" i="1"/>
  <c r="T1011" i="1"/>
  <c r="T1010" i="1"/>
  <c r="T1009" i="1"/>
  <c r="T1008" i="1"/>
  <c r="T1005" i="1"/>
  <c r="T1003" i="1"/>
  <c r="T1002" i="1"/>
  <c r="T1001" i="1"/>
  <c r="T1000" i="1"/>
  <c r="T999" i="1"/>
  <c r="T998" i="1"/>
  <c r="T996" i="1"/>
  <c r="T995" i="1"/>
  <c r="T994" i="1"/>
  <c r="T991" i="1"/>
  <c r="T989" i="1"/>
  <c r="T987" i="1"/>
  <c r="T985" i="1"/>
  <c r="T984" i="1"/>
  <c r="T980" i="1"/>
  <c r="T979" i="1"/>
  <c r="T977" i="1"/>
  <c r="T975" i="1"/>
  <c r="T973" i="1"/>
  <c r="T972" i="1"/>
  <c r="T971" i="1"/>
  <c r="T970" i="1"/>
  <c r="T969" i="1"/>
  <c r="T966" i="1"/>
  <c r="T965" i="1"/>
  <c r="T962" i="1"/>
  <c r="T960" i="1"/>
  <c r="T958" i="1"/>
  <c r="T953" i="1"/>
  <c r="T952" i="1"/>
  <c r="T950" i="1"/>
  <c r="T949" i="1"/>
  <c r="T948" i="1"/>
  <c r="T947" i="1"/>
  <c r="T939" i="1"/>
  <c r="T937" i="1"/>
  <c r="T935" i="1"/>
  <c r="T934" i="1"/>
  <c r="T933" i="1"/>
  <c r="T932" i="1"/>
  <c r="T929" i="1"/>
  <c r="T928" i="1"/>
  <c r="T927" i="1"/>
  <c r="T926" i="1"/>
  <c r="T924" i="1"/>
  <c r="T923" i="1"/>
  <c r="T922" i="1"/>
  <c r="T921" i="1"/>
  <c r="T920" i="1"/>
  <c r="T918" i="1"/>
  <c r="T916" i="1"/>
  <c r="T915" i="1"/>
  <c r="T2432" i="1"/>
  <c r="T2429" i="1"/>
  <c r="T2428" i="1"/>
  <c r="T2425" i="1"/>
  <c r="T2424" i="1"/>
  <c r="T2420" i="1"/>
  <c r="T2419" i="1"/>
  <c r="T2418" i="1"/>
  <c r="T2417" i="1"/>
  <c r="T2416" i="1"/>
  <c r="T2415" i="1"/>
  <c r="T2414" i="1"/>
  <c r="T2413" i="1"/>
  <c r="T2412" i="1"/>
  <c r="T2411" i="1"/>
  <c r="T2410" i="1"/>
  <c r="T2409" i="1"/>
  <c r="T2408" i="1"/>
  <c r="T2406" i="1"/>
  <c r="T2405" i="1"/>
  <c r="T2404" i="1"/>
  <c r="T2403" i="1"/>
  <c r="T2402" i="1"/>
  <c r="T2401" i="1"/>
  <c r="T2399" i="1"/>
  <c r="T2398" i="1"/>
  <c r="T2397" i="1"/>
  <c r="T2396" i="1"/>
  <c r="T2395" i="1"/>
  <c r="T2391" i="1"/>
  <c r="T2390" i="1"/>
  <c r="T2389" i="1"/>
  <c r="T2387" i="1"/>
  <c r="T2386" i="1"/>
  <c r="T2385" i="1"/>
  <c r="T2384" i="1"/>
  <c r="T2383" i="1"/>
  <c r="T2382" i="1"/>
  <c r="T2381" i="1"/>
  <c r="T2380" i="1"/>
  <c r="T2378" i="1"/>
  <c r="T2377" i="1"/>
  <c r="T2376" i="1"/>
  <c r="T2375" i="1"/>
  <c r="T2374" i="1"/>
  <c r="T2371" i="1"/>
  <c r="T2370" i="1"/>
  <c r="T2369" i="1"/>
  <c r="T2368" i="1"/>
  <c r="T2365" i="1"/>
  <c r="T2364" i="1"/>
  <c r="T2363" i="1"/>
  <c r="T2362" i="1"/>
  <c r="T2361" i="1"/>
  <c r="T2360" i="1"/>
  <c r="T2358" i="1"/>
  <c r="T2355" i="1"/>
  <c r="T2354" i="1"/>
  <c r="T2350" i="1"/>
  <c r="T2347" i="1"/>
  <c r="T2345" i="1"/>
  <c r="T2344" i="1"/>
  <c r="T2343" i="1"/>
  <c r="T2342" i="1"/>
  <c r="T2341" i="1"/>
  <c r="T2340" i="1"/>
  <c r="T2337" i="1"/>
  <c r="T2336" i="1"/>
  <c r="T2335" i="1"/>
  <c r="T2333" i="1"/>
  <c r="T2331" i="1"/>
  <c r="T2328" i="1"/>
  <c r="T2327" i="1"/>
  <c r="T2326" i="1"/>
  <c r="T2325" i="1"/>
  <c r="T2323" i="1"/>
  <c r="T2322" i="1"/>
  <c r="T2321" i="1"/>
  <c r="T2318" i="1"/>
  <c r="T2317" i="1"/>
  <c r="T2315" i="1"/>
  <c r="T2314" i="1"/>
  <c r="T2313" i="1"/>
  <c r="T2312" i="1"/>
  <c r="T2310" i="1"/>
  <c r="T2309" i="1"/>
  <c r="T2308" i="1"/>
  <c r="T2307" i="1"/>
  <c r="T2306" i="1"/>
  <c r="T2304" i="1"/>
  <c r="T2303" i="1"/>
  <c r="T2302" i="1"/>
  <c r="T2301" i="1"/>
  <c r="T2300" i="1"/>
  <c r="T2299" i="1"/>
  <c r="T2297" i="1"/>
  <c r="T2295" i="1"/>
  <c r="T2293" i="1"/>
  <c r="T2292" i="1"/>
  <c r="T2290" i="1"/>
  <c r="T2289" i="1"/>
  <c r="T2287" i="1"/>
  <c r="T2286" i="1"/>
  <c r="T2285" i="1"/>
  <c r="T2282" i="1"/>
  <c r="T2279" i="1"/>
  <c r="T2278" i="1"/>
  <c r="T2277" i="1"/>
  <c r="T2275" i="1"/>
  <c r="T2272" i="1"/>
  <c r="T2271" i="1"/>
  <c r="T2270" i="1"/>
  <c r="T2269" i="1"/>
  <c r="T2266" i="1"/>
  <c r="T2264" i="1"/>
  <c r="T2262" i="1"/>
  <c r="T2260" i="1"/>
  <c r="T2257" i="1"/>
  <c r="T2256" i="1"/>
  <c r="T2254" i="1"/>
  <c r="T2253" i="1"/>
  <c r="T2252" i="1"/>
  <c r="T2251" i="1"/>
  <c r="T2250" i="1"/>
  <c r="T2249" i="1"/>
  <c r="T2248" i="1"/>
  <c r="T2245" i="1"/>
  <c r="T2244" i="1"/>
  <c r="T2243" i="1"/>
  <c r="T2242" i="1"/>
  <c r="T2240" i="1"/>
  <c r="T2239" i="1"/>
  <c r="T2238" i="1"/>
  <c r="T2234" i="1"/>
  <c r="T2233" i="1"/>
  <c r="T2232" i="1"/>
  <c r="T2231" i="1"/>
  <c r="T2226" i="1"/>
  <c r="T2224" i="1"/>
  <c r="T2221" i="1"/>
  <c r="T2219" i="1"/>
  <c r="T2218" i="1"/>
  <c r="T2217" i="1"/>
  <c r="T2216" i="1"/>
  <c r="T2214" i="1"/>
  <c r="T2212" i="1"/>
  <c r="T2211" i="1"/>
  <c r="T2210" i="1"/>
  <c r="T2208" i="1"/>
  <c r="T2206" i="1"/>
  <c r="T2205" i="1"/>
  <c r="T2204" i="1"/>
  <c r="T2203" i="1"/>
  <c r="T2202" i="1"/>
  <c r="T2200" i="1"/>
  <c r="T2198" i="1"/>
  <c r="T2197" i="1"/>
  <c r="T2195" i="1"/>
  <c r="T2194" i="1"/>
  <c r="T2192" i="1"/>
  <c r="T2190" i="1"/>
  <c r="T2189" i="1"/>
  <c r="T2188" i="1"/>
  <c r="T2187" i="1"/>
  <c r="T2182" i="1"/>
  <c r="T2181" i="1"/>
  <c r="T2180" i="1"/>
  <c r="T2178" i="1"/>
  <c r="T2177" i="1"/>
  <c r="T2176" i="1"/>
  <c r="T2175" i="1"/>
  <c r="T2173" i="1"/>
  <c r="T2172" i="1"/>
  <c r="T2170" i="1"/>
  <c r="T2169" i="1"/>
  <c r="T2168" i="1"/>
  <c r="T2166" i="1"/>
  <c r="T2165" i="1"/>
  <c r="T2164" i="1"/>
  <c r="T2163" i="1"/>
  <c r="T2162" i="1"/>
  <c r="T2161" i="1"/>
  <c r="T2160" i="1"/>
  <c r="T2158" i="1"/>
  <c r="T2156" i="1"/>
  <c r="T2155" i="1"/>
  <c r="T2153" i="1"/>
  <c r="T2151" i="1"/>
  <c r="T2150" i="1"/>
  <c r="T2149" i="1"/>
  <c r="T2148" i="1"/>
  <c r="T2147" i="1"/>
  <c r="T2143" i="1"/>
  <c r="T2142" i="1"/>
  <c r="T2141" i="1"/>
  <c r="T2138" i="1"/>
  <c r="T2136" i="1"/>
  <c r="T2135" i="1"/>
  <c r="T2134" i="1"/>
  <c r="T2132" i="1"/>
  <c r="T2131" i="1"/>
  <c r="T2130" i="1"/>
  <c r="T2129" i="1"/>
  <c r="T2128" i="1"/>
  <c r="T2127" i="1"/>
  <c r="T2125" i="1"/>
  <c r="T2124" i="1"/>
  <c r="T2122" i="1"/>
  <c r="T2121" i="1"/>
  <c r="T2119" i="1"/>
  <c r="T2118" i="1"/>
  <c r="T2117" i="1"/>
  <c r="T2116" i="1"/>
  <c r="T2115" i="1"/>
  <c r="T2114" i="1"/>
  <c r="T2113" i="1"/>
  <c r="T2112" i="1"/>
  <c r="T2110" i="1"/>
  <c r="T2109" i="1"/>
  <c r="T2107" i="1"/>
  <c r="T2103" i="1"/>
  <c r="T2102" i="1"/>
  <c r="T2101" i="1"/>
  <c r="T2097" i="1"/>
  <c r="T2096" i="1"/>
  <c r="T2094" i="1"/>
  <c r="T2093" i="1"/>
  <c r="T2089" i="1"/>
  <c r="T2088" i="1"/>
  <c r="T2087" i="1"/>
  <c r="T2085" i="1"/>
  <c r="T2083" i="1"/>
  <c r="T2082" i="1"/>
  <c r="T2080" i="1"/>
  <c r="T2078" i="1"/>
  <c r="T2077" i="1"/>
  <c r="T2076" i="1"/>
  <c r="T2075" i="1"/>
  <c r="T2074" i="1"/>
  <c r="T2070" i="1"/>
  <c r="T2069" i="1"/>
  <c r="T2065" i="1"/>
  <c r="T2061" i="1"/>
  <c r="T2057" i="1"/>
  <c r="T2056" i="1"/>
  <c r="T2055" i="1"/>
  <c r="T2053" i="1"/>
  <c r="T2052" i="1"/>
  <c r="T2051" i="1"/>
  <c r="T2050" i="1"/>
  <c r="T2049" i="1"/>
  <c r="T2048" i="1"/>
  <c r="T2047" i="1"/>
  <c r="T2046" i="1"/>
  <c r="T2045" i="1"/>
  <c r="T2043" i="1"/>
  <c r="T2042" i="1"/>
  <c r="T2040" i="1"/>
  <c r="T2037" i="1"/>
  <c r="T2034" i="1"/>
  <c r="T2032" i="1"/>
  <c r="T2031" i="1"/>
  <c r="T2029" i="1"/>
  <c r="T2028" i="1"/>
  <c r="T2027" i="1"/>
  <c r="T2026" i="1"/>
  <c r="T2025" i="1"/>
  <c r="T2024" i="1"/>
  <c r="T2023" i="1"/>
  <c r="T2021" i="1"/>
  <c r="T2019" i="1"/>
  <c r="T2018" i="1"/>
  <c r="T2016" i="1"/>
  <c r="T2014" i="1"/>
  <c r="T2011" i="1"/>
  <c r="T2008" i="1"/>
  <c r="T2007" i="1"/>
  <c r="T2004" i="1"/>
  <c r="T2003" i="1"/>
  <c r="T2002" i="1"/>
  <c r="T2000" i="1"/>
  <c r="T1999" i="1"/>
  <c r="T1998" i="1"/>
  <c r="T1997" i="1"/>
  <c r="T1996" i="1"/>
  <c r="T1995" i="1"/>
  <c r="T1994" i="1"/>
  <c r="T1992" i="1"/>
  <c r="T1990" i="1"/>
  <c r="T1988" i="1"/>
  <c r="T1985" i="1"/>
  <c r="T1984" i="1"/>
  <c r="T1982" i="1"/>
  <c r="T1981" i="1"/>
  <c r="T1980" i="1"/>
  <c r="T1979" i="1"/>
  <c r="T1978" i="1"/>
  <c r="T1977" i="1"/>
  <c r="T1976" i="1"/>
  <c r="T1975" i="1"/>
  <c r="T1974" i="1"/>
  <c r="T1973" i="1"/>
  <c r="T1972" i="1"/>
  <c r="T1970" i="1"/>
  <c r="T1969" i="1"/>
  <c r="T1968" i="1"/>
  <c r="T1967" i="1"/>
  <c r="T1966" i="1"/>
  <c r="T1965" i="1"/>
  <c r="T1961" i="1"/>
  <c r="T1959" i="1"/>
  <c r="T1957" i="1"/>
  <c r="T1952" i="1"/>
  <c r="T1950" i="1"/>
  <c r="T1949" i="1"/>
  <c r="T1948" i="1"/>
  <c r="T1946" i="1"/>
  <c r="T1941" i="1"/>
  <c r="T1940" i="1"/>
  <c r="T1939" i="1"/>
  <c r="T1938" i="1"/>
  <c r="T1937" i="1"/>
  <c r="T1936" i="1"/>
  <c r="T1935" i="1"/>
  <c r="T1934" i="1"/>
  <c r="T1933" i="1"/>
  <c r="T1931" i="1"/>
  <c r="T1930" i="1"/>
  <c r="T1928" i="1"/>
  <c r="T1927" i="1"/>
  <c r="T1926" i="1"/>
  <c r="T1925" i="1"/>
  <c r="T1924" i="1"/>
  <c r="T1922" i="1"/>
  <c r="T1921" i="1"/>
  <c r="T1918" i="1"/>
  <c r="T1917" i="1"/>
  <c r="T1913" i="1"/>
  <c r="T1912" i="1"/>
  <c r="T1910" i="1"/>
  <c r="T1909" i="1"/>
  <c r="T1908" i="1"/>
  <c r="T1903" i="1"/>
  <c r="T1902" i="1"/>
  <c r="T1900" i="1"/>
  <c r="T1899" i="1"/>
  <c r="T1898" i="1"/>
  <c r="T1897" i="1"/>
  <c r="T1896" i="1"/>
  <c r="T1895" i="1"/>
  <c r="T1893" i="1"/>
  <c r="T1892" i="1"/>
  <c r="T1890" i="1"/>
  <c r="T1889" i="1"/>
  <c r="T1888" i="1"/>
  <c r="T1887" i="1"/>
  <c r="T1886" i="1"/>
  <c r="T1885" i="1"/>
  <c r="T1884" i="1"/>
  <c r="T1883" i="1"/>
  <c r="T1882" i="1"/>
  <c r="T1881" i="1"/>
  <c r="T1880" i="1"/>
  <c r="T1878" i="1"/>
  <c r="T1876" i="1"/>
  <c r="T1874" i="1"/>
  <c r="T1873" i="1"/>
  <c r="T1872" i="1"/>
  <c r="T1871" i="1"/>
  <c r="T1870" i="1"/>
  <c r="T1869" i="1"/>
  <c r="T1866" i="1"/>
  <c r="T1865" i="1"/>
  <c r="T1864" i="1"/>
  <c r="T1862" i="1"/>
  <c r="T1861" i="1"/>
  <c r="T1860" i="1"/>
  <c r="T1859" i="1"/>
  <c r="T1857" i="1"/>
  <c r="T1854" i="1"/>
  <c r="T1853" i="1"/>
  <c r="T1852" i="1"/>
  <c r="T1849" i="1"/>
  <c r="T1845" i="1"/>
  <c r="T1844" i="1"/>
  <c r="T1843" i="1"/>
  <c r="T1841" i="1"/>
  <c r="T1840" i="1"/>
  <c r="T1839" i="1"/>
  <c r="T1837" i="1"/>
  <c r="T1835" i="1"/>
  <c r="T1834" i="1"/>
  <c r="T1831" i="1"/>
  <c r="T1830" i="1"/>
  <c r="T1829" i="1"/>
  <c r="T1828" i="1"/>
  <c r="T1824" i="1"/>
  <c r="T1823" i="1"/>
  <c r="T1822" i="1"/>
  <c r="T1820" i="1"/>
  <c r="T1819" i="1"/>
  <c r="T1816" i="1"/>
  <c r="T1814" i="1"/>
  <c r="T1813" i="1"/>
  <c r="T1810" i="1"/>
  <c r="T1809" i="1"/>
  <c r="T1808" i="1"/>
  <c r="T1806" i="1"/>
  <c r="T1805" i="1"/>
  <c r="T1804" i="1"/>
  <c r="T1802" i="1"/>
  <c r="T1801" i="1"/>
  <c r="T1800" i="1"/>
  <c r="T1799" i="1"/>
  <c r="T1798" i="1"/>
  <c r="T1797" i="1"/>
  <c r="T1796" i="1"/>
  <c r="T1793" i="1"/>
  <c r="T1791" i="1"/>
  <c r="T1790" i="1"/>
  <c r="T1789" i="1"/>
  <c r="T1786" i="1"/>
  <c r="T1782" i="1"/>
  <c r="T1779" i="1"/>
  <c r="T1778" i="1"/>
  <c r="T1777" i="1"/>
  <c r="T1773" i="1"/>
  <c r="T1772" i="1"/>
  <c r="T1768" i="1"/>
  <c r="T1766" i="1"/>
  <c r="T1765" i="1"/>
  <c r="T1764" i="1"/>
  <c r="T1763" i="1"/>
  <c r="T1761" i="1"/>
  <c r="T1760" i="1"/>
  <c r="T1758" i="1"/>
  <c r="T1755" i="1"/>
  <c r="T1750" i="1"/>
  <c r="T1749" i="1"/>
  <c r="T1748" i="1"/>
  <c r="T1746" i="1"/>
  <c r="T1745" i="1"/>
  <c r="T1742" i="1"/>
  <c r="W2426" i="1"/>
  <c r="V2426" i="1"/>
  <c r="U2426" i="1"/>
  <c r="T2426" i="1" s="1"/>
  <c r="W2423" i="1"/>
  <c r="V2423" i="1"/>
  <c r="U2423" i="1"/>
  <c r="T2423" i="1" s="1"/>
  <c r="W2422" i="1"/>
  <c r="V2422" i="1"/>
  <c r="U2422" i="1"/>
  <c r="T2422" i="1" s="1"/>
  <c r="W2421" i="1"/>
  <c r="V2421" i="1"/>
  <c r="U2421" i="1"/>
  <c r="T2421" i="1" s="1"/>
  <c r="W2400" i="1"/>
  <c r="V2400" i="1"/>
  <c r="U2400" i="1"/>
  <c r="T2400" i="1" s="1"/>
  <c r="W2393" i="1"/>
  <c r="V2393" i="1"/>
  <c r="U2393" i="1"/>
  <c r="T2393" i="1" s="1"/>
  <c r="W2392" i="1"/>
  <c r="V2392" i="1"/>
  <c r="U2392" i="1"/>
  <c r="T2392" i="1" s="1"/>
  <c r="W2388" i="1"/>
  <c r="V2388" i="1"/>
  <c r="U2388" i="1"/>
  <c r="T2388" i="1" s="1"/>
  <c r="W2372" i="1"/>
  <c r="V2372" i="1"/>
  <c r="U2372" i="1"/>
  <c r="T2372" i="1" s="1"/>
  <c r="W2367" i="1"/>
  <c r="V2367" i="1"/>
  <c r="U2367" i="1"/>
  <c r="T2367" i="1" s="1"/>
  <c r="W2366" i="1"/>
  <c r="V2366" i="1"/>
  <c r="U2366" i="1"/>
  <c r="T2366" i="1" s="1"/>
  <c r="W2359" i="1"/>
  <c r="V2359" i="1"/>
  <c r="U2359" i="1"/>
  <c r="T2359" i="1" s="1"/>
  <c r="W2357" i="1"/>
  <c r="V2357" i="1"/>
  <c r="U2357" i="1"/>
  <c r="T2357" i="1" s="1"/>
  <c r="W2356" i="1"/>
  <c r="V2356" i="1"/>
  <c r="U2356" i="1"/>
  <c r="T2356" i="1" s="1"/>
  <c r="W2348" i="1"/>
  <c r="V2348" i="1"/>
  <c r="U2348" i="1"/>
  <c r="T2348" i="1" s="1"/>
  <c r="W2334" i="1"/>
  <c r="V2334" i="1"/>
  <c r="U2334" i="1"/>
  <c r="T2334" i="1" s="1"/>
  <c r="W2332" i="1"/>
  <c r="V2332" i="1"/>
  <c r="U2332" i="1"/>
  <c r="T2332" i="1" s="1"/>
  <c r="W2324" i="1"/>
  <c r="V2324" i="1"/>
  <c r="U2324" i="1"/>
  <c r="T2324" i="1" s="1"/>
  <c r="W2320" i="1"/>
  <c r="V2320" i="1"/>
  <c r="U2320" i="1"/>
  <c r="T2320" i="1" s="1"/>
  <c r="W2319" i="1"/>
  <c r="V2319" i="1"/>
  <c r="U2319" i="1"/>
  <c r="T2319" i="1" s="1"/>
  <c r="W2316" i="1"/>
  <c r="V2316" i="1"/>
  <c r="U2316" i="1"/>
  <c r="T2316" i="1" s="1"/>
  <c r="W2298" i="1"/>
  <c r="V2298" i="1"/>
  <c r="U2298" i="1"/>
  <c r="T2298" i="1" s="1"/>
  <c r="W2296" i="1"/>
  <c r="V2296" i="1"/>
  <c r="U2296" i="1"/>
  <c r="T2296" i="1" s="1"/>
  <c r="W2294" i="1"/>
  <c r="V2294" i="1"/>
  <c r="U2294" i="1"/>
  <c r="T2294" i="1" s="1"/>
  <c r="W2291" i="1"/>
  <c r="V2291" i="1"/>
  <c r="U2291" i="1"/>
  <c r="T2291" i="1" s="1"/>
  <c r="W2284" i="1"/>
  <c r="V2284" i="1"/>
  <c r="U2284" i="1"/>
  <c r="T2284" i="1" s="1"/>
  <c r="W2283" i="1"/>
  <c r="V2283" i="1"/>
  <c r="U2283" i="1"/>
  <c r="T2283" i="1" s="1"/>
  <c r="W2281" i="1"/>
  <c r="V2281" i="1"/>
  <c r="U2281" i="1"/>
  <c r="T2281" i="1" s="1"/>
  <c r="W2276" i="1"/>
  <c r="V2276" i="1"/>
  <c r="U2276" i="1"/>
  <c r="T2276" i="1" s="1"/>
  <c r="W2268" i="1"/>
  <c r="V2268" i="1"/>
  <c r="U2268" i="1"/>
  <c r="T2268" i="1" s="1"/>
  <c r="W2267" i="1"/>
  <c r="V2267" i="1"/>
  <c r="U2267" i="1"/>
  <c r="T2267" i="1" s="1"/>
  <c r="W2265" i="1"/>
  <c r="V2265" i="1"/>
  <c r="U2265" i="1"/>
  <c r="T2265" i="1" s="1"/>
  <c r="W2263" i="1"/>
  <c r="V2263" i="1"/>
  <c r="U2263" i="1"/>
  <c r="T2263" i="1" s="1"/>
  <c r="W2258" i="1"/>
  <c r="V2258" i="1"/>
  <c r="U2258" i="1"/>
  <c r="T2258" i="1" s="1"/>
  <c r="W2255" i="1"/>
  <c r="V2255" i="1"/>
  <c r="U2255" i="1"/>
  <c r="T2255" i="1" s="1"/>
  <c r="W2247" i="1"/>
  <c r="V2247" i="1"/>
  <c r="U2247" i="1"/>
  <c r="T2247" i="1" s="1"/>
  <c r="W2246" i="1"/>
  <c r="V2246" i="1"/>
  <c r="U2246" i="1"/>
  <c r="T2246" i="1" s="1"/>
  <c r="W2241" i="1"/>
  <c r="V2241" i="1"/>
  <c r="U2241" i="1"/>
  <c r="T2241" i="1" s="1"/>
  <c r="W2237" i="1"/>
  <c r="V2237" i="1"/>
  <c r="U2237" i="1"/>
  <c r="T2237" i="1" s="1"/>
  <c r="W2236" i="1"/>
  <c r="V2236" i="1"/>
  <c r="U2236" i="1"/>
  <c r="T2236" i="1" s="1"/>
  <c r="W2235" i="1"/>
  <c r="V2235" i="1"/>
  <c r="U2235" i="1"/>
  <c r="T2235" i="1" s="1"/>
  <c r="W2227" i="1"/>
  <c r="V2227" i="1"/>
  <c r="U2227" i="1"/>
  <c r="T2227" i="1" s="1"/>
  <c r="W2225" i="1"/>
  <c r="V2225" i="1"/>
  <c r="U2225" i="1"/>
  <c r="T2225" i="1" s="1"/>
  <c r="W2223" i="1"/>
  <c r="V2223" i="1"/>
  <c r="U2223" i="1"/>
  <c r="T2223" i="1" s="1"/>
  <c r="W2222" i="1"/>
  <c r="V2222" i="1"/>
  <c r="U2222" i="1"/>
  <c r="T2222" i="1" s="1"/>
  <c r="W2220" i="1"/>
  <c r="V2220" i="1"/>
  <c r="U2220" i="1"/>
  <c r="T2220" i="1" s="1"/>
  <c r="W2215" i="1"/>
  <c r="V2215" i="1"/>
  <c r="U2215" i="1"/>
  <c r="T2215" i="1" s="1"/>
  <c r="W2213" i="1"/>
  <c r="V2213" i="1"/>
  <c r="U2213" i="1"/>
  <c r="T2213" i="1" s="1"/>
  <c r="W2209" i="1"/>
  <c r="V2209" i="1"/>
  <c r="U2209" i="1"/>
  <c r="T2209" i="1" s="1"/>
  <c r="W2207" i="1"/>
  <c r="V2207" i="1"/>
  <c r="U2207" i="1"/>
  <c r="T2207" i="1" s="1"/>
  <c r="W2201" i="1"/>
  <c r="V2201" i="1"/>
  <c r="U2201" i="1"/>
  <c r="T2201" i="1" s="1"/>
  <c r="W2199" i="1"/>
  <c r="V2199" i="1"/>
  <c r="U2199" i="1"/>
  <c r="T2199" i="1" s="1"/>
  <c r="W2196" i="1"/>
  <c r="V2196" i="1"/>
  <c r="U2196" i="1"/>
  <c r="T2196" i="1" s="1"/>
  <c r="W2191" i="1"/>
  <c r="V2191" i="1"/>
  <c r="U2191" i="1"/>
  <c r="T2191" i="1" s="1"/>
  <c r="W2186" i="1"/>
  <c r="V2186" i="1"/>
  <c r="U2186" i="1"/>
  <c r="T2186" i="1" s="1"/>
  <c r="W2185" i="1"/>
  <c r="V2185" i="1"/>
  <c r="U2185" i="1"/>
  <c r="T2185" i="1" s="1"/>
  <c r="W2184" i="1"/>
  <c r="V2184" i="1"/>
  <c r="U2184" i="1"/>
  <c r="T2184" i="1" s="1"/>
  <c r="W2183" i="1"/>
  <c r="V2183" i="1"/>
  <c r="U2183" i="1"/>
  <c r="T2183" i="1" s="1"/>
  <c r="W2179" i="1"/>
  <c r="V2179" i="1"/>
  <c r="U2179" i="1"/>
  <c r="T2179" i="1" s="1"/>
  <c r="W2174" i="1"/>
  <c r="V2174" i="1"/>
  <c r="U2174" i="1"/>
  <c r="T2174" i="1" s="1"/>
  <c r="W2167" i="1"/>
  <c r="V2167" i="1"/>
  <c r="U2167" i="1"/>
  <c r="T2167" i="1" s="1"/>
  <c r="W2159" i="1"/>
  <c r="V2159" i="1"/>
  <c r="U2159" i="1"/>
  <c r="T2159" i="1" s="1"/>
  <c r="W2157" i="1"/>
  <c r="V2157" i="1"/>
  <c r="U2157" i="1"/>
  <c r="T2157" i="1" s="1"/>
  <c r="W2152" i="1"/>
  <c r="V2152" i="1"/>
  <c r="U2152" i="1"/>
  <c r="T2152" i="1" s="1"/>
  <c r="W2146" i="1"/>
  <c r="V2146" i="1"/>
  <c r="U2146" i="1"/>
  <c r="T2146" i="1" s="1"/>
  <c r="W2145" i="1"/>
  <c r="V2145" i="1"/>
  <c r="U2145" i="1"/>
  <c r="T2145" i="1" s="1"/>
  <c r="W2144" i="1"/>
  <c r="V2144" i="1"/>
  <c r="U2144" i="1"/>
  <c r="T2144" i="1" s="1"/>
  <c r="W2140" i="1"/>
  <c r="V2140" i="1"/>
  <c r="U2140" i="1"/>
  <c r="T2140" i="1" s="1"/>
  <c r="W2139" i="1"/>
  <c r="V2139" i="1"/>
  <c r="U2139" i="1"/>
  <c r="T2139" i="1" s="1"/>
  <c r="W2137" i="1"/>
  <c r="V2137" i="1"/>
  <c r="U2137" i="1"/>
  <c r="T2137" i="1" s="1"/>
  <c r="W2120" i="1"/>
  <c r="V2120" i="1"/>
  <c r="U2120" i="1"/>
  <c r="T2120" i="1" s="1"/>
  <c r="W2111" i="1"/>
  <c r="V2111" i="1"/>
  <c r="U2111" i="1"/>
  <c r="T2111" i="1" s="1"/>
  <c r="W2105" i="1"/>
  <c r="V2105" i="1"/>
  <c r="U2105" i="1"/>
  <c r="T2105" i="1" s="1"/>
  <c r="W2104" i="1"/>
  <c r="V2104" i="1"/>
  <c r="U2104" i="1"/>
  <c r="T2104" i="1" s="1"/>
  <c r="W2099" i="1"/>
  <c r="V2099" i="1"/>
  <c r="U2099" i="1"/>
  <c r="T2099" i="1" s="1"/>
  <c r="W2098" i="1"/>
  <c r="V2098" i="1"/>
  <c r="U2098" i="1"/>
  <c r="T2098" i="1" s="1"/>
  <c r="W2092" i="1"/>
  <c r="V2092" i="1"/>
  <c r="U2092" i="1"/>
  <c r="T2092" i="1" s="1"/>
  <c r="W2091" i="1"/>
  <c r="V2091" i="1"/>
  <c r="U2091" i="1"/>
  <c r="T2091" i="1" s="1"/>
  <c r="W2090" i="1"/>
  <c r="V2090" i="1"/>
  <c r="U2090" i="1"/>
  <c r="T2090" i="1" s="1"/>
  <c r="W2086" i="1"/>
  <c r="V2086" i="1"/>
  <c r="U2086" i="1"/>
  <c r="T2086" i="1" s="1"/>
  <c r="W2081" i="1"/>
  <c r="V2081" i="1"/>
  <c r="U2081" i="1"/>
  <c r="T2081" i="1" s="1"/>
  <c r="W2079" i="1"/>
  <c r="V2079" i="1"/>
  <c r="U2079" i="1"/>
  <c r="T2079" i="1" s="1"/>
  <c r="W2071" i="1"/>
  <c r="V2071" i="1"/>
  <c r="U2071" i="1"/>
  <c r="T2071" i="1" s="1"/>
  <c r="W2068" i="1"/>
  <c r="V2068" i="1"/>
  <c r="U2068" i="1"/>
  <c r="T2068" i="1" s="1"/>
  <c r="W2067" i="1"/>
  <c r="V2067" i="1"/>
  <c r="U2067" i="1"/>
  <c r="T2067" i="1" s="1"/>
  <c r="W2066" i="1"/>
  <c r="V2066" i="1"/>
  <c r="U2066" i="1"/>
  <c r="T2066" i="1" s="1"/>
  <c r="W2064" i="1"/>
  <c r="V2064" i="1"/>
  <c r="U2064" i="1"/>
  <c r="T2064" i="1" s="1"/>
  <c r="W2063" i="1"/>
  <c r="V2063" i="1"/>
  <c r="U2063" i="1"/>
  <c r="T2063" i="1" s="1"/>
  <c r="W2062" i="1"/>
  <c r="V2062" i="1"/>
  <c r="U2062" i="1"/>
  <c r="T2062" i="1" s="1"/>
  <c r="W2054" i="1"/>
  <c r="V2054" i="1"/>
  <c r="U2054" i="1"/>
  <c r="T2054" i="1" s="1"/>
  <c r="W2041" i="1"/>
  <c r="V2041" i="1"/>
  <c r="U2041" i="1"/>
  <c r="T2041" i="1" s="1"/>
  <c r="W2039" i="1"/>
  <c r="V2039" i="1"/>
  <c r="U2039" i="1"/>
  <c r="T2039" i="1" s="1"/>
  <c r="W2038" i="1"/>
  <c r="V2038" i="1"/>
  <c r="U2038" i="1"/>
  <c r="T2038" i="1" s="1"/>
  <c r="W2030" i="1"/>
  <c r="V2030" i="1"/>
  <c r="U2030" i="1"/>
  <c r="T2030" i="1" s="1"/>
  <c r="W2020" i="1"/>
  <c r="V2020" i="1"/>
  <c r="U2020" i="1"/>
  <c r="T2020" i="1" s="1"/>
  <c r="W2013" i="1"/>
  <c r="V2013" i="1"/>
  <c r="U2013" i="1"/>
  <c r="T2013" i="1" s="1"/>
  <c r="W2012" i="1"/>
  <c r="V2012" i="1"/>
  <c r="U2012" i="1"/>
  <c r="T2012" i="1" s="1"/>
  <c r="W2010" i="1"/>
  <c r="V2010" i="1"/>
  <c r="U2010" i="1"/>
  <c r="T2010" i="1" s="1"/>
  <c r="W2009" i="1"/>
  <c r="V2009" i="1"/>
  <c r="U2009" i="1"/>
  <c r="T2009" i="1" s="1"/>
  <c r="W2006" i="1"/>
  <c r="V2006" i="1"/>
  <c r="U2006" i="1"/>
  <c r="T2006" i="1" s="1"/>
  <c r="W2001" i="1"/>
  <c r="V2001" i="1"/>
  <c r="U2001" i="1"/>
  <c r="T2001" i="1" s="1"/>
  <c r="W1993" i="1"/>
  <c r="V1993" i="1"/>
  <c r="U1993" i="1"/>
  <c r="T1993" i="1" s="1"/>
  <c r="W1987" i="1"/>
  <c r="V1987" i="1"/>
  <c r="U1987" i="1"/>
  <c r="T1987" i="1" s="1"/>
  <c r="W1986" i="1"/>
  <c r="V1986" i="1"/>
  <c r="U1986" i="1"/>
  <c r="T1986" i="1" s="1"/>
  <c r="W1983" i="1"/>
  <c r="V1983" i="1"/>
  <c r="U1983" i="1"/>
  <c r="T1983" i="1" s="1"/>
  <c r="W1971" i="1"/>
  <c r="V1971" i="1"/>
  <c r="U1971" i="1"/>
  <c r="T1971" i="1" s="1"/>
  <c r="W1964" i="1"/>
  <c r="V1964" i="1"/>
  <c r="U1964" i="1"/>
  <c r="T1964" i="1" s="1"/>
  <c r="W1963" i="1"/>
  <c r="V1963" i="1"/>
  <c r="U1963" i="1"/>
  <c r="T1963" i="1" s="1"/>
  <c r="W1962" i="1"/>
  <c r="V1962" i="1"/>
  <c r="U1962" i="1"/>
  <c r="T1962" i="1" s="1"/>
  <c r="W1958" i="1"/>
  <c r="V1958" i="1"/>
  <c r="U1958" i="1"/>
  <c r="T1958" i="1" s="1"/>
  <c r="W1955" i="1"/>
  <c r="V1955" i="1"/>
  <c r="U1955" i="1"/>
  <c r="T1955" i="1" s="1"/>
  <c r="W1954" i="1"/>
  <c r="V1954" i="1"/>
  <c r="U1954" i="1"/>
  <c r="T1954" i="1" s="1"/>
  <c r="W1953" i="1"/>
  <c r="V1953" i="1"/>
  <c r="U1953" i="1"/>
  <c r="T1953" i="1" s="1"/>
  <c r="W1944" i="1"/>
  <c r="V1944" i="1"/>
  <c r="U1944" i="1"/>
  <c r="T1944" i="1" s="1"/>
  <c r="W1943" i="1"/>
  <c r="V1943" i="1"/>
  <c r="U1943" i="1"/>
  <c r="T1943" i="1" s="1"/>
  <c r="W1942" i="1"/>
  <c r="V1942" i="1"/>
  <c r="U1942" i="1"/>
  <c r="T1942" i="1" s="1"/>
  <c r="W1932" i="1"/>
  <c r="V1932" i="1"/>
  <c r="U1932" i="1"/>
  <c r="T1932" i="1" s="1"/>
  <c r="W1929" i="1"/>
  <c r="V1929" i="1"/>
  <c r="U1929" i="1"/>
  <c r="T1929" i="1" s="1"/>
  <c r="W1920" i="1"/>
  <c r="V1920" i="1"/>
  <c r="U1920" i="1"/>
  <c r="T1920" i="1" s="1"/>
  <c r="W1919" i="1"/>
  <c r="V1919" i="1"/>
  <c r="U1919" i="1"/>
  <c r="T1919" i="1" s="1"/>
  <c r="W1916" i="1"/>
  <c r="V1916" i="1"/>
  <c r="U1916" i="1"/>
  <c r="T1916" i="1" s="1"/>
  <c r="W1915" i="1"/>
  <c r="V1915" i="1"/>
  <c r="U1915" i="1"/>
  <c r="T1915" i="1" s="1"/>
  <c r="W1914" i="1"/>
  <c r="V1914" i="1"/>
  <c r="U1914" i="1"/>
  <c r="T1914" i="1" s="1"/>
  <c r="W1904" i="1"/>
  <c r="V1904" i="1"/>
  <c r="U1904" i="1"/>
  <c r="T1904" i="1" s="1"/>
  <c r="W1894" i="1"/>
  <c r="V1894" i="1"/>
  <c r="U1894" i="1"/>
  <c r="T1894" i="1" s="1"/>
  <c r="W1879" i="1"/>
  <c r="V1879" i="1"/>
  <c r="U1879" i="1"/>
  <c r="T1879" i="1" s="1"/>
  <c r="W1877" i="1"/>
  <c r="V1877" i="1"/>
  <c r="U1877" i="1"/>
  <c r="T1877" i="1" s="1"/>
  <c r="W1875" i="1"/>
  <c r="V1875" i="1"/>
  <c r="U1875" i="1"/>
  <c r="T1875" i="1" s="1"/>
  <c r="W1867" i="1"/>
  <c r="V1867" i="1"/>
  <c r="U1867" i="1"/>
  <c r="T1867" i="1" s="1"/>
  <c r="W1863" i="1"/>
  <c r="V1863" i="1"/>
  <c r="U1863" i="1"/>
  <c r="T1863" i="1" s="1"/>
  <c r="W1858" i="1"/>
  <c r="V1858" i="1"/>
  <c r="U1858" i="1"/>
  <c r="T1858" i="1" s="1"/>
  <c r="W1856" i="1"/>
  <c r="V1856" i="1"/>
  <c r="U1856" i="1"/>
  <c r="T1856" i="1" s="1"/>
  <c r="W1855" i="1"/>
  <c r="V1855" i="1"/>
  <c r="U1855" i="1"/>
  <c r="T1855" i="1" s="1"/>
  <c r="W1851" i="1"/>
  <c r="V1851" i="1"/>
  <c r="U1851" i="1"/>
  <c r="T1851" i="1" s="1"/>
  <c r="W1850" i="1"/>
  <c r="V1850" i="1"/>
  <c r="U1850" i="1"/>
  <c r="T1850" i="1" s="1"/>
  <c r="W1848" i="1"/>
  <c r="V1848" i="1"/>
  <c r="U1848" i="1"/>
  <c r="T1848" i="1" s="1"/>
  <c r="W1847" i="1"/>
  <c r="V1847" i="1"/>
  <c r="U1847" i="1"/>
  <c r="T1847" i="1" s="1"/>
  <c r="W1846" i="1"/>
  <c r="V1846" i="1"/>
  <c r="U1846" i="1"/>
  <c r="T1846" i="1" s="1"/>
  <c r="W1842" i="1"/>
  <c r="V1842" i="1"/>
  <c r="U1842" i="1"/>
  <c r="T1842" i="1" s="1"/>
  <c r="W1838" i="1"/>
  <c r="V1838" i="1"/>
  <c r="U1838" i="1"/>
  <c r="T1838" i="1" s="1"/>
  <c r="W1836" i="1"/>
  <c r="V1836" i="1"/>
  <c r="U1836" i="1"/>
  <c r="T1836" i="1" s="1"/>
  <c r="W1827" i="1"/>
  <c r="V1827" i="1"/>
  <c r="U1827" i="1"/>
  <c r="T1827" i="1" s="1"/>
  <c r="W1826" i="1"/>
  <c r="V1826" i="1"/>
  <c r="U1826" i="1"/>
  <c r="T1826" i="1" s="1"/>
  <c r="W1825" i="1"/>
  <c r="V1825" i="1"/>
  <c r="U1825" i="1"/>
  <c r="T1825" i="1" s="1"/>
  <c r="W1821" i="1"/>
  <c r="V1821" i="1"/>
  <c r="U1821" i="1"/>
  <c r="T1821" i="1" s="1"/>
  <c r="W1818" i="1"/>
  <c r="V1818" i="1"/>
  <c r="U1818" i="1"/>
  <c r="T1818" i="1" s="1"/>
  <c r="W1817" i="1"/>
  <c r="V1817" i="1"/>
  <c r="U1817" i="1"/>
  <c r="T1817" i="1" s="1"/>
  <c r="W1815" i="1"/>
  <c r="V1815" i="1"/>
  <c r="U1815" i="1"/>
  <c r="T1815" i="1" s="1"/>
  <c r="W1807" i="1"/>
  <c r="V1807" i="1"/>
  <c r="U1807" i="1"/>
  <c r="T1807" i="1" s="1"/>
  <c r="W1803" i="1"/>
  <c r="V1803" i="1"/>
  <c r="U1803" i="1"/>
  <c r="T1803" i="1" s="1"/>
  <c r="W1794" i="1"/>
  <c r="V1794" i="1"/>
  <c r="U1794" i="1"/>
  <c r="T1794" i="1" s="1"/>
  <c r="W1792" i="1"/>
  <c r="V1792" i="1"/>
  <c r="U1792" i="1"/>
  <c r="T1792" i="1" s="1"/>
  <c r="W1788" i="1"/>
  <c r="V1788" i="1"/>
  <c r="U1788" i="1"/>
  <c r="T1788" i="1" s="1"/>
  <c r="W1787" i="1"/>
  <c r="V1787" i="1"/>
  <c r="U1787" i="1"/>
  <c r="T1787" i="1" s="1"/>
  <c r="W1784" i="1"/>
  <c r="V1784" i="1"/>
  <c r="U1784" i="1"/>
  <c r="T1784" i="1" s="1"/>
  <c r="W1783" i="1"/>
  <c r="V1783" i="1"/>
  <c r="U1783" i="1"/>
  <c r="T1783" i="1" s="1"/>
  <c r="W1781" i="1"/>
  <c r="V1781" i="1"/>
  <c r="U1781" i="1"/>
  <c r="T1781" i="1" s="1"/>
  <c r="W1776" i="1"/>
  <c r="V1776" i="1"/>
  <c r="U1776" i="1"/>
  <c r="T1776" i="1" s="1"/>
  <c r="W1775" i="1"/>
  <c r="V1775" i="1"/>
  <c r="U1775" i="1"/>
  <c r="T1775" i="1" s="1"/>
  <c r="W1774" i="1"/>
  <c r="V1774" i="1"/>
  <c r="U1774" i="1"/>
  <c r="T1774" i="1" s="1"/>
  <c r="W1771" i="1"/>
  <c r="V1771" i="1"/>
  <c r="U1771" i="1"/>
  <c r="T1771" i="1" s="1"/>
  <c r="W1770" i="1"/>
  <c r="V1770" i="1"/>
  <c r="U1770" i="1"/>
  <c r="T1770" i="1" s="1"/>
  <c r="W1769" i="1"/>
  <c r="V1769" i="1"/>
  <c r="U1769" i="1"/>
  <c r="T1769" i="1" s="1"/>
  <c r="W1767" i="1"/>
  <c r="V1767" i="1"/>
  <c r="U1767" i="1"/>
  <c r="T1767" i="1" s="1"/>
  <c r="W1762" i="1"/>
  <c r="V1762" i="1"/>
  <c r="U1762" i="1"/>
  <c r="T1762" i="1" s="1"/>
  <c r="W1759" i="1"/>
  <c r="V1759" i="1"/>
  <c r="U1759" i="1"/>
  <c r="T1759" i="1" s="1"/>
  <c r="W1757" i="1"/>
  <c r="V1757" i="1"/>
  <c r="U1757" i="1"/>
  <c r="T1757" i="1" s="1"/>
  <c r="W1756" i="1"/>
  <c r="V1756" i="1"/>
  <c r="U1756" i="1"/>
  <c r="T1756" i="1" s="1"/>
  <c r="W1753" i="1"/>
  <c r="V1753" i="1"/>
  <c r="U1753" i="1"/>
  <c r="T1753" i="1" s="1"/>
  <c r="W1752" i="1"/>
  <c r="V1752" i="1"/>
  <c r="U1752" i="1"/>
  <c r="T1752" i="1" s="1"/>
  <c r="W1744" i="1"/>
  <c r="V1744" i="1"/>
  <c r="U1744" i="1"/>
  <c r="T1744" i="1" s="1"/>
  <c r="W1743" i="1"/>
  <c r="V1743" i="1"/>
  <c r="U1743" i="1"/>
  <c r="T1743" i="1" s="1"/>
  <c r="W1731" i="1"/>
  <c r="V1731" i="1"/>
  <c r="U1731" i="1"/>
  <c r="T1731" i="1" s="1"/>
  <c r="W1730" i="1"/>
  <c r="V1730" i="1"/>
  <c r="U1730" i="1"/>
  <c r="T1730" i="1" s="1"/>
  <c r="W1729" i="1"/>
  <c r="V1729" i="1"/>
  <c r="U1729" i="1"/>
  <c r="T1729" i="1" s="1"/>
  <c r="W1728" i="1"/>
  <c r="V1728" i="1"/>
  <c r="U1728" i="1"/>
  <c r="T1728" i="1" s="1"/>
  <c r="W1726" i="1"/>
  <c r="V1726" i="1"/>
  <c r="U1726" i="1"/>
  <c r="T1726" i="1" s="1"/>
  <c r="W1725" i="1"/>
  <c r="V1725" i="1"/>
  <c r="U1725" i="1"/>
  <c r="T1725" i="1" s="1"/>
  <c r="W1724" i="1"/>
  <c r="V1724" i="1"/>
  <c r="U1724" i="1"/>
  <c r="T1724" i="1" s="1"/>
  <c r="W1723" i="1"/>
  <c r="V1723" i="1"/>
  <c r="U1723" i="1"/>
  <c r="T1723" i="1" s="1"/>
  <c r="W1722" i="1"/>
  <c r="V1722" i="1"/>
  <c r="U1722" i="1"/>
  <c r="T1722" i="1" s="1"/>
  <c r="W1720" i="1"/>
  <c r="V1720" i="1"/>
  <c r="U1720" i="1"/>
  <c r="T1720" i="1" s="1"/>
  <c r="W1719" i="1"/>
  <c r="V1719" i="1"/>
  <c r="U1719" i="1"/>
  <c r="T1719" i="1" s="1"/>
  <c r="W1718" i="1"/>
  <c r="V1718" i="1"/>
  <c r="U1718" i="1"/>
  <c r="T1718" i="1" s="1"/>
  <c r="W1717" i="1"/>
  <c r="V1717" i="1"/>
  <c r="U1717" i="1"/>
  <c r="T1717" i="1" s="1"/>
  <c r="W1716" i="1"/>
  <c r="V1716" i="1"/>
  <c r="U1716" i="1"/>
  <c r="T1716" i="1" s="1"/>
  <c r="W1706" i="1"/>
  <c r="V1706" i="1"/>
  <c r="U1706" i="1"/>
  <c r="T1706" i="1" s="1"/>
  <c r="W1704" i="1"/>
  <c r="V1704" i="1"/>
  <c r="U1704" i="1"/>
  <c r="T1704" i="1" s="1"/>
  <c r="W1696" i="1"/>
  <c r="V1696" i="1"/>
  <c r="U1696" i="1"/>
  <c r="T1696" i="1" s="1"/>
  <c r="W1692" i="1"/>
  <c r="V1692" i="1"/>
  <c r="U1692" i="1"/>
  <c r="T1692" i="1" s="1"/>
  <c r="W1689" i="1"/>
  <c r="V1689" i="1"/>
  <c r="U1689" i="1"/>
  <c r="T1689" i="1" s="1"/>
  <c r="W1686" i="1"/>
  <c r="V1686" i="1"/>
  <c r="U1686" i="1"/>
  <c r="T1686" i="1" s="1"/>
  <c r="W1682" i="1"/>
  <c r="V1682" i="1"/>
  <c r="U1682" i="1"/>
  <c r="T1682" i="1" s="1"/>
  <c r="W1678" i="1"/>
  <c r="V1678" i="1"/>
  <c r="U1678" i="1"/>
  <c r="T1678" i="1" s="1"/>
  <c r="W1670" i="1"/>
  <c r="V1670" i="1"/>
  <c r="U1670" i="1"/>
  <c r="T1670" i="1" s="1"/>
  <c r="W1669" i="1"/>
  <c r="V1669" i="1"/>
  <c r="U1669" i="1"/>
  <c r="T1669" i="1" s="1"/>
  <c r="W1665" i="1"/>
  <c r="V1665" i="1"/>
  <c r="U1665" i="1"/>
  <c r="T1665" i="1" s="1"/>
  <c r="W1660" i="1"/>
  <c r="V1660" i="1"/>
  <c r="U1660" i="1"/>
  <c r="T1660" i="1" s="1"/>
  <c r="W1657" i="1"/>
  <c r="V1657" i="1"/>
  <c r="U1657" i="1"/>
  <c r="T1657" i="1" s="1"/>
  <c r="W1641" i="1"/>
  <c r="V1641" i="1"/>
  <c r="U1641" i="1"/>
  <c r="T1641" i="1" s="1"/>
  <c r="W1634" i="1"/>
  <c r="V1634" i="1"/>
  <c r="U1634" i="1"/>
  <c r="T1634" i="1" s="1"/>
  <c r="W1633" i="1"/>
  <c r="V1633" i="1"/>
  <c r="U1633" i="1"/>
  <c r="T1633" i="1" s="1"/>
  <c r="W1632" i="1"/>
  <c r="V1632" i="1"/>
  <c r="U1632" i="1"/>
  <c r="T1632" i="1" s="1"/>
  <c r="W1630" i="1"/>
  <c r="V1630" i="1"/>
  <c r="U1630" i="1"/>
  <c r="T1630" i="1" s="1"/>
  <c r="W1629" i="1"/>
  <c r="V1629" i="1"/>
  <c r="U1629" i="1"/>
  <c r="T1629" i="1" s="1"/>
  <c r="W1627" i="1"/>
  <c r="V1627" i="1"/>
  <c r="U1627" i="1"/>
  <c r="T1627" i="1" s="1"/>
  <c r="W1626" i="1"/>
  <c r="V1626" i="1"/>
  <c r="U1626" i="1"/>
  <c r="T1626" i="1" s="1"/>
  <c r="W1624" i="1"/>
  <c r="V1624" i="1"/>
  <c r="U1624" i="1"/>
  <c r="T1624" i="1" s="1"/>
  <c r="W1622" i="1"/>
  <c r="V1622" i="1"/>
  <c r="U1622" i="1"/>
  <c r="T1622" i="1" s="1"/>
  <c r="W1621" i="1"/>
  <c r="V1621" i="1"/>
  <c r="U1621" i="1"/>
  <c r="T1621" i="1" s="1"/>
  <c r="W1619" i="1"/>
  <c r="V1619" i="1"/>
  <c r="U1619" i="1"/>
  <c r="T1619" i="1" s="1"/>
  <c r="W1617" i="1"/>
  <c r="V1617" i="1"/>
  <c r="U1617" i="1"/>
  <c r="T1617" i="1" s="1"/>
  <c r="W1616" i="1"/>
  <c r="V1616" i="1"/>
  <c r="U1616" i="1"/>
  <c r="T1616" i="1" s="1"/>
  <c r="W1614" i="1"/>
  <c r="V1614" i="1"/>
  <c r="U1614" i="1"/>
  <c r="T1614" i="1" s="1"/>
  <c r="W1613" i="1"/>
  <c r="V1613" i="1"/>
  <c r="U1613" i="1"/>
  <c r="T1613" i="1" s="1"/>
  <c r="W1612" i="1"/>
  <c r="V1612" i="1"/>
  <c r="U1612" i="1"/>
  <c r="T1612" i="1" s="1"/>
  <c r="W1610" i="1"/>
  <c r="V1610" i="1"/>
  <c r="U1610" i="1"/>
  <c r="T1610" i="1" s="1"/>
  <c r="W1609" i="1"/>
  <c r="V1609" i="1"/>
  <c r="U1609" i="1"/>
  <c r="T1609" i="1" s="1"/>
  <c r="W1608" i="1"/>
  <c r="V1608" i="1"/>
  <c r="U1608" i="1"/>
  <c r="T1608" i="1" s="1"/>
  <c r="W1604" i="1"/>
  <c r="V1604" i="1"/>
  <c r="U1604" i="1"/>
  <c r="T1604" i="1" s="1"/>
  <c r="W1598" i="1"/>
  <c r="V1598" i="1"/>
  <c r="U1598" i="1"/>
  <c r="T1598" i="1" s="1"/>
  <c r="W1590" i="1"/>
  <c r="V1590" i="1"/>
  <c r="U1590" i="1"/>
  <c r="T1590" i="1" s="1"/>
  <c r="W1579" i="1"/>
  <c r="V1579" i="1"/>
  <c r="U1579" i="1"/>
  <c r="T1579" i="1" s="1"/>
  <c r="W1567" i="1"/>
  <c r="V1567" i="1"/>
  <c r="U1567" i="1"/>
  <c r="T1567" i="1" s="1"/>
  <c r="W1566" i="1"/>
  <c r="V1566" i="1"/>
  <c r="U1566" i="1"/>
  <c r="T1566" i="1" s="1"/>
  <c r="W1565" i="1"/>
  <c r="V1565" i="1"/>
  <c r="U1565" i="1"/>
  <c r="T1565" i="1" s="1"/>
  <c r="W1564" i="1"/>
  <c r="V1564" i="1"/>
  <c r="U1564" i="1"/>
  <c r="T1564" i="1" s="1"/>
  <c r="W1562" i="1"/>
  <c r="V1562" i="1"/>
  <c r="U1562" i="1"/>
  <c r="T1562" i="1" s="1"/>
  <c r="W1559" i="1"/>
  <c r="V1559" i="1"/>
  <c r="U1559" i="1"/>
  <c r="T1559" i="1" s="1"/>
  <c r="W1553" i="1"/>
  <c r="V1553" i="1"/>
  <c r="U1553" i="1"/>
  <c r="T1553" i="1" s="1"/>
  <c r="W1552" i="1"/>
  <c r="V1552" i="1"/>
  <c r="U1552" i="1"/>
  <c r="T1552" i="1" s="1"/>
  <c r="W1551" i="1"/>
  <c r="V1551" i="1"/>
  <c r="U1551" i="1"/>
  <c r="T1551" i="1" s="1"/>
  <c r="W1548" i="1"/>
  <c r="V1548" i="1"/>
  <c r="U1548" i="1"/>
  <c r="T1548" i="1" s="1"/>
  <c r="W1543" i="1"/>
  <c r="V1543" i="1"/>
  <c r="U1543" i="1"/>
  <c r="T1543" i="1" s="1"/>
  <c r="W1539" i="1"/>
  <c r="V1539" i="1"/>
  <c r="U1539" i="1"/>
  <c r="T1539" i="1" s="1"/>
  <c r="W1527" i="1"/>
  <c r="V1527" i="1"/>
  <c r="U1527" i="1"/>
  <c r="T1527" i="1" s="1"/>
  <c r="W1526" i="1"/>
  <c r="V1526" i="1"/>
  <c r="U1526" i="1"/>
  <c r="T1526" i="1" s="1"/>
  <c r="W1524" i="1"/>
  <c r="V1524" i="1"/>
  <c r="U1524" i="1"/>
  <c r="T1524" i="1" s="1"/>
  <c r="W1523" i="1"/>
  <c r="V1523" i="1"/>
  <c r="U1523" i="1"/>
  <c r="T1523" i="1" s="1"/>
  <c r="W1522" i="1"/>
  <c r="V1522" i="1"/>
  <c r="U1522" i="1"/>
  <c r="T1522" i="1" s="1"/>
  <c r="W1520" i="1"/>
  <c r="V1520" i="1"/>
  <c r="U1520" i="1"/>
  <c r="T1520" i="1" s="1"/>
  <c r="W1516" i="1"/>
  <c r="V1516" i="1"/>
  <c r="U1516" i="1"/>
  <c r="T1516" i="1" s="1"/>
  <c r="W1513" i="1"/>
  <c r="V1513" i="1"/>
  <c r="U1513" i="1"/>
  <c r="T1513" i="1" s="1"/>
  <c r="W1510" i="1"/>
  <c r="V1510" i="1"/>
  <c r="U1510" i="1"/>
  <c r="T1510" i="1" s="1"/>
  <c r="W1509" i="1"/>
  <c r="V1509" i="1"/>
  <c r="U1509" i="1"/>
  <c r="T1509" i="1" s="1"/>
  <c r="W1504" i="1"/>
  <c r="V1504" i="1"/>
  <c r="U1504" i="1"/>
  <c r="T1504" i="1" s="1"/>
  <c r="W1491" i="1"/>
  <c r="V1491" i="1"/>
  <c r="U1491" i="1"/>
  <c r="T1491" i="1" s="1"/>
  <c r="W1490" i="1"/>
  <c r="V1490" i="1"/>
  <c r="U1490" i="1"/>
  <c r="T1490" i="1" s="1"/>
  <c r="W1486" i="1"/>
  <c r="V1486" i="1"/>
  <c r="U1486" i="1"/>
  <c r="T1486" i="1" s="1"/>
  <c r="W1484" i="1"/>
  <c r="V1484" i="1"/>
  <c r="U1484" i="1"/>
  <c r="T1484" i="1" s="1"/>
  <c r="W1481" i="1"/>
  <c r="V1481" i="1"/>
  <c r="U1481" i="1"/>
  <c r="T1481" i="1" s="1"/>
  <c r="W1477" i="1"/>
  <c r="V1477" i="1"/>
  <c r="Z1477" i="1" s="1"/>
  <c r="AA1477" i="1" s="1"/>
  <c r="U1477" i="1"/>
  <c r="T1477" i="1" s="1"/>
  <c r="W1475" i="1"/>
  <c r="V1475" i="1"/>
  <c r="U1475" i="1"/>
  <c r="T1475" i="1" s="1"/>
  <c r="W1473" i="1"/>
  <c r="V1473" i="1"/>
  <c r="U1473" i="1"/>
  <c r="T1473" i="1" s="1"/>
  <c r="W1471" i="1"/>
  <c r="V1471" i="1"/>
  <c r="U1471" i="1"/>
  <c r="T1471" i="1" s="1"/>
  <c r="W1465" i="1"/>
  <c r="V1465" i="1"/>
  <c r="U1465" i="1"/>
  <c r="T1465" i="1" s="1"/>
  <c r="W1462" i="1"/>
  <c r="V1462" i="1"/>
  <c r="U1462" i="1"/>
  <c r="T1462" i="1" s="1"/>
  <c r="W1454" i="1"/>
  <c r="V1454" i="1"/>
  <c r="U1454" i="1"/>
  <c r="T1454" i="1" s="1"/>
  <c r="W1452" i="1"/>
  <c r="V1452" i="1"/>
  <c r="U1452" i="1"/>
  <c r="T1452" i="1" s="1"/>
  <c r="W1451" i="1"/>
  <c r="V1451" i="1"/>
  <c r="U1451" i="1"/>
  <c r="T1451" i="1" s="1"/>
  <c r="W1450" i="1"/>
  <c r="V1450" i="1"/>
  <c r="U1450" i="1"/>
  <c r="T1450" i="1" s="1"/>
  <c r="W1441" i="1"/>
  <c r="V1441" i="1"/>
  <c r="U1441" i="1"/>
  <c r="T1441" i="1" s="1"/>
  <c r="W1431" i="1"/>
  <c r="V1431" i="1"/>
  <c r="U1431" i="1"/>
  <c r="T1431" i="1" s="1"/>
  <c r="W1429" i="1"/>
  <c r="V1429" i="1"/>
  <c r="U1429" i="1"/>
  <c r="T1429" i="1" s="1"/>
  <c r="W1426" i="1"/>
  <c r="V1426" i="1"/>
  <c r="U1426" i="1"/>
  <c r="T1426" i="1" s="1"/>
  <c r="W1421" i="1"/>
  <c r="V1421" i="1"/>
  <c r="U1421" i="1"/>
  <c r="T1421" i="1" s="1"/>
  <c r="W1418" i="1"/>
  <c r="V1418" i="1"/>
  <c r="U1418" i="1"/>
  <c r="T1418" i="1" s="1"/>
  <c r="W1417" i="1"/>
  <c r="V1417" i="1"/>
  <c r="U1417" i="1"/>
  <c r="T1417" i="1" s="1"/>
  <c r="W1416" i="1"/>
  <c r="V1416" i="1"/>
  <c r="U1416" i="1"/>
  <c r="T1416" i="1" s="1"/>
  <c r="W1415" i="1"/>
  <c r="V1415" i="1"/>
  <c r="U1415" i="1"/>
  <c r="T1415" i="1" s="1"/>
  <c r="W1414" i="1"/>
  <c r="V1414" i="1"/>
  <c r="U1414" i="1"/>
  <c r="T1414" i="1" s="1"/>
  <c r="W1404" i="1"/>
  <c r="V1404" i="1"/>
  <c r="U1404" i="1"/>
  <c r="T1404" i="1" s="1"/>
  <c r="W1392" i="1"/>
  <c r="V1392" i="1"/>
  <c r="U1392" i="1"/>
  <c r="T1392" i="1" s="1"/>
  <c r="W1390" i="1"/>
  <c r="V1390" i="1"/>
  <c r="U1390" i="1"/>
  <c r="T1390" i="1" s="1"/>
  <c r="W1389" i="1"/>
  <c r="V1389" i="1"/>
  <c r="U1389" i="1"/>
  <c r="T1389" i="1" s="1"/>
  <c r="W1388" i="1"/>
  <c r="V1388" i="1"/>
  <c r="Z1388" i="1" s="1"/>
  <c r="AA1388" i="1" s="1"/>
  <c r="U1388" i="1"/>
  <c r="T1388" i="1" s="1"/>
  <c r="W1385" i="1"/>
  <c r="V1385" i="1"/>
  <c r="U1385" i="1"/>
  <c r="T1385" i="1" s="1"/>
  <c r="W1384" i="1"/>
  <c r="V1384" i="1"/>
  <c r="U1384" i="1"/>
  <c r="T1384" i="1" s="1"/>
  <c r="W1383" i="1"/>
  <c r="V1383" i="1"/>
  <c r="U1383" i="1"/>
  <c r="T1383" i="1" s="1"/>
  <c r="W1381" i="1"/>
  <c r="V1381" i="1"/>
  <c r="U1381" i="1"/>
  <c r="T1381" i="1" s="1"/>
  <c r="W1378" i="1"/>
  <c r="V1378" i="1"/>
  <c r="U1378" i="1"/>
  <c r="T1378" i="1" s="1"/>
  <c r="W1376" i="1"/>
  <c r="V1376" i="1"/>
  <c r="U1376" i="1"/>
  <c r="T1376" i="1" s="1"/>
  <c r="W1373" i="1"/>
  <c r="V1373" i="1"/>
  <c r="U1373" i="1"/>
  <c r="T1373" i="1" s="1"/>
  <c r="W1371" i="1"/>
  <c r="V1371" i="1"/>
  <c r="U1371" i="1"/>
  <c r="T1371" i="1" s="1"/>
  <c r="W1365" i="1"/>
  <c r="V1365" i="1"/>
  <c r="U1365" i="1"/>
  <c r="T1365" i="1" s="1"/>
  <c r="W1361" i="1"/>
  <c r="V1361" i="1"/>
  <c r="U1361" i="1"/>
  <c r="T1361" i="1" s="1"/>
  <c r="W1360" i="1"/>
  <c r="V1360" i="1"/>
  <c r="U1360" i="1"/>
  <c r="T1360" i="1" s="1"/>
  <c r="W1358" i="1"/>
  <c r="V1358" i="1"/>
  <c r="U1358" i="1"/>
  <c r="T1358" i="1" s="1"/>
  <c r="W1352" i="1"/>
  <c r="V1352" i="1"/>
  <c r="U1352" i="1"/>
  <c r="T1352" i="1" s="1"/>
  <c r="W1351" i="1"/>
  <c r="V1351" i="1"/>
  <c r="U1351" i="1"/>
  <c r="T1351" i="1" s="1"/>
  <c r="W1350" i="1"/>
  <c r="V1350" i="1"/>
  <c r="U1350" i="1"/>
  <c r="T1350" i="1" s="1"/>
  <c r="W1349" i="1"/>
  <c r="V1349" i="1"/>
  <c r="U1349" i="1"/>
  <c r="T1349" i="1" s="1"/>
  <c r="W1347" i="1"/>
  <c r="V1347" i="1"/>
  <c r="U1347" i="1"/>
  <c r="T1347" i="1" s="1"/>
  <c r="W1346" i="1"/>
  <c r="V1346" i="1"/>
  <c r="U1346" i="1"/>
  <c r="T1346" i="1" s="1"/>
  <c r="W1344" i="1"/>
  <c r="V1344" i="1"/>
  <c r="U1344" i="1"/>
  <c r="T1344" i="1" s="1"/>
  <c r="W1343" i="1"/>
  <c r="V1343" i="1"/>
  <c r="U1343" i="1"/>
  <c r="T1343" i="1" s="1"/>
  <c r="W1342" i="1"/>
  <c r="V1342" i="1"/>
  <c r="U1342" i="1"/>
  <c r="T1342" i="1" s="1"/>
  <c r="W1334" i="1"/>
  <c r="V1334" i="1"/>
  <c r="U1334" i="1"/>
  <c r="T1334" i="1" s="1"/>
  <c r="W1325" i="1"/>
  <c r="V1325" i="1"/>
  <c r="U1325" i="1"/>
  <c r="T1325" i="1" s="1"/>
  <c r="W1322" i="1"/>
  <c r="V1322" i="1"/>
  <c r="U1322" i="1"/>
  <c r="T1322" i="1" s="1"/>
  <c r="W1321" i="1"/>
  <c r="V1321" i="1"/>
  <c r="U1321" i="1"/>
  <c r="T1321" i="1" s="1"/>
  <c r="W1320" i="1"/>
  <c r="V1320" i="1"/>
  <c r="U1320" i="1"/>
  <c r="T1320" i="1" s="1"/>
  <c r="W1319" i="1"/>
  <c r="V1319" i="1"/>
  <c r="U1319" i="1"/>
  <c r="T1319" i="1" s="1"/>
  <c r="W1310" i="1"/>
  <c r="V1310" i="1"/>
  <c r="U1310" i="1"/>
  <c r="T1310" i="1" s="1"/>
  <c r="W1309" i="1"/>
  <c r="V1309" i="1"/>
  <c r="U1309" i="1"/>
  <c r="T1309" i="1" s="1"/>
  <c r="W1307" i="1"/>
  <c r="V1307" i="1"/>
  <c r="U1307" i="1"/>
  <c r="T1307" i="1" s="1"/>
  <c r="W1304" i="1"/>
  <c r="V1304" i="1"/>
  <c r="U1304" i="1"/>
  <c r="T1304" i="1" s="1"/>
  <c r="W1301" i="1"/>
  <c r="V1301" i="1"/>
  <c r="U1301" i="1"/>
  <c r="T1301" i="1" s="1"/>
  <c r="W1300" i="1"/>
  <c r="V1300" i="1"/>
  <c r="U1300" i="1"/>
  <c r="T1300" i="1" s="1"/>
  <c r="W1294" i="1"/>
  <c r="V1294" i="1"/>
  <c r="U1294" i="1"/>
  <c r="T1294" i="1" s="1"/>
  <c r="W1293" i="1"/>
  <c r="V1293" i="1"/>
  <c r="U1293" i="1"/>
  <c r="T1293" i="1" s="1"/>
  <c r="W1288" i="1"/>
  <c r="V1288" i="1"/>
  <c r="U1288" i="1"/>
  <c r="T1288" i="1" s="1"/>
  <c r="W1287" i="1"/>
  <c r="V1287" i="1"/>
  <c r="U1287" i="1"/>
  <c r="T1287" i="1" s="1"/>
  <c r="W1283" i="1"/>
  <c r="V1283" i="1"/>
  <c r="U1283" i="1"/>
  <c r="T1283" i="1" s="1"/>
  <c r="W1277" i="1"/>
  <c r="V1277" i="1"/>
  <c r="U1277" i="1"/>
  <c r="T1277" i="1" s="1"/>
  <c r="W1276" i="1"/>
  <c r="V1276" i="1"/>
  <c r="U1276" i="1"/>
  <c r="T1276" i="1" s="1"/>
  <c r="W1269" i="1"/>
  <c r="V1269" i="1"/>
  <c r="U1269" i="1"/>
  <c r="T1269" i="1" s="1"/>
  <c r="W1268" i="1"/>
  <c r="V1268" i="1"/>
  <c r="U1268" i="1"/>
  <c r="T1268" i="1" s="1"/>
  <c r="W1266" i="1"/>
  <c r="V1266" i="1"/>
  <c r="U1266" i="1"/>
  <c r="T1266" i="1" s="1"/>
  <c r="W1263" i="1"/>
  <c r="V1263" i="1"/>
  <c r="U1263" i="1"/>
  <c r="T1263" i="1" s="1"/>
  <c r="W1261" i="1"/>
  <c r="V1261" i="1"/>
  <c r="U1261" i="1"/>
  <c r="T1261" i="1" s="1"/>
  <c r="W1260" i="1"/>
  <c r="V1260" i="1"/>
  <c r="U1260" i="1"/>
  <c r="T1260" i="1" s="1"/>
  <c r="W1259" i="1"/>
  <c r="V1259" i="1"/>
  <c r="U1259" i="1"/>
  <c r="T1259" i="1" s="1"/>
  <c r="W1258" i="1"/>
  <c r="V1258" i="1"/>
  <c r="U1258" i="1"/>
  <c r="T1258" i="1" s="1"/>
  <c r="W1257" i="1"/>
  <c r="V1257" i="1"/>
  <c r="U1257" i="1"/>
  <c r="T1257" i="1" s="1"/>
  <c r="W1254" i="1"/>
  <c r="V1254" i="1"/>
  <c r="U1254" i="1"/>
  <c r="T1254" i="1" s="1"/>
  <c r="W1245" i="1"/>
  <c r="V1245" i="1"/>
  <c r="U1245" i="1"/>
  <c r="T1245" i="1" s="1"/>
  <c r="W1241" i="1"/>
  <c r="V1241" i="1"/>
  <c r="U1241" i="1"/>
  <c r="T1241" i="1" s="1"/>
  <c r="W1240" i="1"/>
  <c r="V1240" i="1"/>
  <c r="U1240" i="1"/>
  <c r="T1240" i="1" s="1"/>
  <c r="W1238" i="1"/>
  <c r="V1238" i="1"/>
  <c r="U1238" i="1"/>
  <c r="T1238" i="1" s="1"/>
  <c r="W1237" i="1"/>
  <c r="V1237" i="1"/>
  <c r="U1237" i="1"/>
  <c r="T1237" i="1" s="1"/>
  <c r="W1236" i="1"/>
  <c r="V1236" i="1"/>
  <c r="U1236" i="1"/>
  <c r="T1236" i="1" s="1"/>
  <c r="W1229" i="1"/>
  <c r="V1229" i="1"/>
  <c r="U1229" i="1"/>
  <c r="T1229" i="1" s="1"/>
  <c r="W1228" i="1"/>
  <c r="V1228" i="1"/>
  <c r="U1228" i="1"/>
  <c r="T1228" i="1" s="1"/>
  <c r="W1225" i="1"/>
  <c r="V1225" i="1"/>
  <c r="U1225" i="1"/>
  <c r="T1225" i="1" s="1"/>
  <c r="W1221" i="1"/>
  <c r="V1221" i="1"/>
  <c r="U1221" i="1"/>
  <c r="T1221" i="1" s="1"/>
  <c r="W1210" i="1"/>
  <c r="V1210" i="1"/>
  <c r="U1210" i="1"/>
  <c r="T1210" i="1" s="1"/>
  <c r="W1203" i="1"/>
  <c r="V1203" i="1"/>
  <c r="U1203" i="1"/>
  <c r="T1203" i="1" s="1"/>
  <c r="W1197" i="1"/>
  <c r="V1197" i="1"/>
  <c r="U1197" i="1"/>
  <c r="T1197" i="1" s="1"/>
  <c r="W1195" i="1"/>
  <c r="V1195" i="1"/>
  <c r="U1195" i="1"/>
  <c r="T1195" i="1" s="1"/>
  <c r="W1187" i="1"/>
  <c r="V1187" i="1"/>
  <c r="U1187" i="1"/>
  <c r="T1187" i="1" s="1"/>
  <c r="W1185" i="1"/>
  <c r="V1185" i="1"/>
  <c r="U1185" i="1"/>
  <c r="T1185" i="1" s="1"/>
  <c r="W1183" i="1"/>
  <c r="V1183" i="1"/>
  <c r="U1183" i="1"/>
  <c r="T1183" i="1" s="1"/>
  <c r="W1178" i="1"/>
  <c r="V1178" i="1"/>
  <c r="U1178" i="1"/>
  <c r="T1178" i="1" s="1"/>
  <c r="W1173" i="1"/>
  <c r="V1173" i="1"/>
  <c r="U1173" i="1"/>
  <c r="T1173" i="1" s="1"/>
  <c r="W1167" i="1"/>
  <c r="V1167" i="1"/>
  <c r="U1167" i="1"/>
  <c r="T1167" i="1" s="1"/>
  <c r="W1163" i="1"/>
  <c r="V1163" i="1"/>
  <c r="U1163" i="1"/>
  <c r="T1163" i="1" s="1"/>
  <c r="W1161" i="1"/>
  <c r="V1161" i="1"/>
  <c r="U1161" i="1"/>
  <c r="T1161" i="1" s="1"/>
  <c r="W1156" i="1"/>
  <c r="V1156" i="1"/>
  <c r="U1156" i="1"/>
  <c r="T1156" i="1" s="1"/>
  <c r="W1155" i="1"/>
  <c r="V1155" i="1"/>
  <c r="U1155" i="1"/>
  <c r="T1155" i="1" s="1"/>
  <c r="W1149" i="1"/>
  <c r="V1149" i="1"/>
  <c r="U1149" i="1"/>
  <c r="T1149" i="1" s="1"/>
  <c r="W1148" i="1"/>
  <c r="V1148" i="1"/>
  <c r="U1148" i="1"/>
  <c r="T1148" i="1" s="1"/>
  <c r="W1147" i="1"/>
  <c r="V1147" i="1"/>
  <c r="U1147" i="1"/>
  <c r="T1147" i="1" s="1"/>
  <c r="W1146" i="1"/>
  <c r="V1146" i="1"/>
  <c r="U1146" i="1"/>
  <c r="T1146" i="1" s="1"/>
  <c r="W1144" i="1"/>
  <c r="V1144" i="1"/>
  <c r="U1144" i="1"/>
  <c r="T1144" i="1" s="1"/>
  <c r="W1142" i="1"/>
  <c r="V1142" i="1"/>
  <c r="U1142" i="1"/>
  <c r="T1142" i="1" s="1"/>
  <c r="W1134" i="1"/>
  <c r="V1134" i="1"/>
  <c r="U1134" i="1"/>
  <c r="T1134" i="1" s="1"/>
  <c r="W1121" i="1"/>
  <c r="V1121" i="1"/>
  <c r="U1121" i="1"/>
  <c r="T1121" i="1" s="1"/>
  <c r="W1120" i="1"/>
  <c r="V1120" i="1"/>
  <c r="U1120" i="1"/>
  <c r="T1120" i="1" s="1"/>
  <c r="W1118" i="1"/>
  <c r="V1118" i="1"/>
  <c r="U1118" i="1"/>
  <c r="T1118" i="1" s="1"/>
  <c r="W1115" i="1"/>
  <c r="V1115" i="1"/>
  <c r="U1115" i="1"/>
  <c r="T1115" i="1" s="1"/>
  <c r="W1113" i="1"/>
  <c r="V1113" i="1"/>
  <c r="U1113" i="1"/>
  <c r="T1113" i="1" s="1"/>
  <c r="W1108" i="1"/>
  <c r="V1108" i="1"/>
  <c r="U1108" i="1"/>
  <c r="T1108" i="1" s="1"/>
  <c r="W1107" i="1"/>
  <c r="V1107" i="1"/>
  <c r="U1107" i="1"/>
  <c r="T1107" i="1" s="1"/>
  <c r="W1105" i="1"/>
  <c r="V1105" i="1"/>
  <c r="U1105" i="1"/>
  <c r="T1105" i="1" s="1"/>
  <c r="W1085" i="1"/>
  <c r="V1085" i="1"/>
  <c r="U1085" i="1"/>
  <c r="T1085" i="1" s="1"/>
  <c r="W1084" i="1"/>
  <c r="V1084" i="1"/>
  <c r="U1084" i="1"/>
  <c r="T1084" i="1" s="1"/>
  <c r="W1082" i="1"/>
  <c r="V1082" i="1"/>
  <c r="U1082" i="1"/>
  <c r="T1082" i="1" s="1"/>
  <c r="W1077" i="1"/>
  <c r="V1077" i="1"/>
  <c r="U1077" i="1"/>
  <c r="T1077" i="1" s="1"/>
  <c r="W1075" i="1"/>
  <c r="V1075" i="1"/>
  <c r="U1075" i="1"/>
  <c r="T1075" i="1" s="1"/>
  <c r="W1069" i="1"/>
  <c r="V1069" i="1"/>
  <c r="U1069" i="1"/>
  <c r="T1069" i="1" s="1"/>
  <c r="W1068" i="1"/>
  <c r="V1068" i="1"/>
  <c r="U1068" i="1"/>
  <c r="T1068" i="1" s="1"/>
  <c r="W1066" i="1"/>
  <c r="V1066" i="1"/>
  <c r="U1066" i="1"/>
  <c r="T1066" i="1" s="1"/>
  <c r="W1060" i="1"/>
  <c r="V1060" i="1"/>
  <c r="U1060" i="1"/>
  <c r="T1060" i="1" s="1"/>
  <c r="W1057" i="1"/>
  <c r="V1057" i="1"/>
  <c r="U1057" i="1"/>
  <c r="T1057" i="1" s="1"/>
  <c r="W1049" i="1"/>
  <c r="V1049" i="1"/>
  <c r="U1049" i="1"/>
  <c r="T1049" i="1" s="1"/>
  <c r="W1047" i="1"/>
  <c r="V1047" i="1"/>
  <c r="U1047" i="1"/>
  <c r="T1047" i="1" s="1"/>
  <c r="W1042" i="1"/>
  <c r="V1042" i="1"/>
  <c r="U1042" i="1"/>
  <c r="T1042" i="1" s="1"/>
  <c r="W1037" i="1"/>
  <c r="V1037" i="1"/>
  <c r="U1037" i="1"/>
  <c r="T1037" i="1" s="1"/>
  <c r="W1036" i="1"/>
  <c r="V1036" i="1"/>
  <c r="U1036" i="1"/>
  <c r="T1036" i="1" s="1"/>
  <c r="W1033" i="1"/>
  <c r="V1033" i="1"/>
  <c r="U1033" i="1"/>
  <c r="T1033" i="1" s="1"/>
  <c r="W1023" i="1"/>
  <c r="V1023" i="1"/>
  <c r="U1023" i="1"/>
  <c r="T1023" i="1" s="1"/>
  <c r="W1022" i="1"/>
  <c r="V1022" i="1"/>
  <c r="U1022" i="1"/>
  <c r="T1022" i="1" s="1"/>
  <c r="W1019" i="1"/>
  <c r="V1019" i="1"/>
  <c r="U1019" i="1"/>
  <c r="T1019" i="1" s="1"/>
  <c r="W1018" i="1"/>
  <c r="V1018" i="1"/>
  <c r="U1018" i="1"/>
  <c r="T1018" i="1" s="1"/>
  <c r="W1007" i="1"/>
  <c r="V1007" i="1"/>
  <c r="U1007" i="1"/>
  <c r="T1007" i="1" s="1"/>
  <c r="W1006" i="1"/>
  <c r="V1006" i="1"/>
  <c r="U1006" i="1"/>
  <c r="T1006" i="1" s="1"/>
  <c r="W1004" i="1"/>
  <c r="V1004" i="1"/>
  <c r="U1004" i="1"/>
  <c r="T1004" i="1" s="1"/>
  <c r="W997" i="1"/>
  <c r="V997" i="1"/>
  <c r="U997" i="1"/>
  <c r="T997" i="1" s="1"/>
  <c r="W993" i="1"/>
  <c r="V993" i="1"/>
  <c r="U993" i="1"/>
  <c r="T993" i="1" s="1"/>
  <c r="W992" i="1"/>
  <c r="V992" i="1"/>
  <c r="U992" i="1"/>
  <c r="T992" i="1" s="1"/>
  <c r="W986" i="1"/>
  <c r="V986" i="1"/>
  <c r="U986" i="1"/>
  <c r="T986" i="1" s="1"/>
  <c r="W983" i="1"/>
  <c r="V983" i="1"/>
  <c r="U983" i="1"/>
  <c r="T983" i="1" s="1"/>
  <c r="W982" i="1"/>
  <c r="V982" i="1"/>
  <c r="U982" i="1"/>
  <c r="T982" i="1" s="1"/>
  <c r="W981" i="1"/>
  <c r="V981" i="1"/>
  <c r="U981" i="1"/>
  <c r="T981" i="1" s="1"/>
  <c r="W978" i="1"/>
  <c r="V978" i="1"/>
  <c r="U978" i="1"/>
  <c r="T978" i="1" s="1"/>
  <c r="W968" i="1"/>
  <c r="V968" i="1"/>
  <c r="U968" i="1"/>
  <c r="T968" i="1" s="1"/>
  <c r="W967" i="1"/>
  <c r="V967" i="1"/>
  <c r="U967" i="1"/>
  <c r="T967" i="1" s="1"/>
  <c r="W964" i="1"/>
  <c r="V964" i="1"/>
  <c r="U964" i="1"/>
  <c r="T964" i="1" s="1"/>
  <c r="W963" i="1"/>
  <c r="V963" i="1"/>
  <c r="U963" i="1"/>
  <c r="T963" i="1" s="1"/>
  <c r="W961" i="1"/>
  <c r="V961" i="1"/>
  <c r="U961" i="1"/>
  <c r="T961" i="1" s="1"/>
  <c r="W959" i="1"/>
  <c r="V959" i="1"/>
  <c r="U959" i="1"/>
  <c r="T959" i="1" s="1"/>
  <c r="W957" i="1"/>
  <c r="V957" i="1"/>
  <c r="U957" i="1"/>
  <c r="T957" i="1" s="1"/>
  <c r="W956" i="1"/>
  <c r="V956" i="1"/>
  <c r="U956" i="1"/>
  <c r="T956" i="1" s="1"/>
  <c r="W954" i="1"/>
  <c r="V954" i="1"/>
  <c r="U954" i="1"/>
  <c r="T954" i="1" s="1"/>
  <c r="W943" i="1"/>
  <c r="V943" i="1"/>
  <c r="U943" i="1"/>
  <c r="T943" i="1" s="1"/>
  <c r="W942" i="1"/>
  <c r="V942" i="1"/>
  <c r="U942" i="1"/>
  <c r="T942" i="1" s="1"/>
  <c r="W941" i="1"/>
  <c r="V941" i="1"/>
  <c r="U941" i="1"/>
  <c r="T941" i="1" s="1"/>
  <c r="W936" i="1"/>
  <c r="V936" i="1"/>
  <c r="U936" i="1"/>
  <c r="T936" i="1" s="1"/>
  <c r="W930" i="1"/>
  <c r="V930" i="1"/>
  <c r="U930" i="1"/>
  <c r="T930" i="1" s="1"/>
  <c r="W925" i="1"/>
  <c r="V925" i="1"/>
  <c r="U925" i="1"/>
  <c r="T925" i="1" s="1"/>
  <c r="W919" i="1"/>
  <c r="V919" i="1"/>
  <c r="U919" i="1"/>
  <c r="T919" i="1" s="1"/>
  <c r="W917" i="1"/>
  <c r="V917" i="1"/>
  <c r="U917" i="1"/>
  <c r="T917" i="1" s="1"/>
  <c r="W913" i="1"/>
  <c r="V913" i="1"/>
  <c r="U913" i="1"/>
  <c r="T913" i="1" s="1"/>
  <c r="W907" i="1"/>
  <c r="V907" i="1"/>
  <c r="U907" i="1"/>
  <c r="T907" i="1" s="1"/>
  <c r="W900" i="1"/>
  <c r="V900" i="1"/>
  <c r="U900" i="1"/>
  <c r="T900" i="1" s="1"/>
  <c r="W890" i="1"/>
  <c r="V890" i="1"/>
  <c r="U890" i="1"/>
  <c r="T890" i="1" s="1"/>
  <c r="W889" i="1"/>
  <c r="V889" i="1"/>
  <c r="U889" i="1"/>
  <c r="T889" i="1" s="1"/>
  <c r="W888" i="1"/>
  <c r="V888" i="1"/>
  <c r="U888" i="1"/>
  <c r="T888" i="1" s="1"/>
  <c r="W879" i="1"/>
  <c r="V879" i="1"/>
  <c r="U879" i="1"/>
  <c r="T879" i="1" s="1"/>
  <c r="W878" i="1"/>
  <c r="V878" i="1"/>
  <c r="U878" i="1"/>
  <c r="T878" i="1" s="1"/>
  <c r="W877" i="1"/>
  <c r="V877" i="1"/>
  <c r="U877" i="1"/>
  <c r="T877" i="1" s="1"/>
  <c r="W876" i="1"/>
  <c r="V876" i="1"/>
  <c r="U876" i="1"/>
  <c r="T876" i="1" s="1"/>
  <c r="W871" i="1"/>
  <c r="V871" i="1"/>
  <c r="U871" i="1"/>
  <c r="T871" i="1" s="1"/>
  <c r="W867" i="1"/>
  <c r="V867" i="1"/>
  <c r="U867" i="1"/>
  <c r="T867" i="1" s="1"/>
  <c r="W866" i="1"/>
  <c r="V866" i="1"/>
  <c r="U866" i="1"/>
  <c r="T866" i="1" s="1"/>
  <c r="W863" i="1"/>
  <c r="V863" i="1"/>
  <c r="U863" i="1"/>
  <c r="T863" i="1" s="1"/>
  <c r="W862" i="1"/>
  <c r="V862" i="1"/>
  <c r="U862" i="1"/>
  <c r="T862" i="1" s="1"/>
  <c r="W861" i="1"/>
  <c r="V861" i="1"/>
  <c r="U861" i="1"/>
  <c r="T861" i="1" s="1"/>
  <c r="W855" i="1"/>
  <c r="V855" i="1"/>
  <c r="U855" i="1"/>
  <c r="T855" i="1" s="1"/>
  <c r="W841" i="1"/>
  <c r="V841" i="1"/>
  <c r="U841" i="1"/>
  <c r="T841" i="1" s="1"/>
  <c r="W840" i="1"/>
  <c r="V840" i="1"/>
  <c r="U840" i="1"/>
  <c r="T840" i="1" s="1"/>
  <c r="W839" i="1"/>
  <c r="V839" i="1"/>
  <c r="U839" i="1"/>
  <c r="T839" i="1" s="1"/>
  <c r="W833" i="1"/>
  <c r="V833" i="1"/>
  <c r="U833" i="1"/>
  <c r="T833" i="1" s="1"/>
  <c r="W832" i="1"/>
  <c r="V832" i="1"/>
  <c r="U832" i="1"/>
  <c r="T832" i="1" s="1"/>
  <c r="W829" i="1"/>
  <c r="V829" i="1"/>
  <c r="U829" i="1"/>
  <c r="T829" i="1" s="1"/>
  <c r="W828" i="1"/>
  <c r="V828" i="1"/>
  <c r="U828" i="1"/>
  <c r="T828" i="1" s="1"/>
  <c r="W827" i="1"/>
  <c r="V827" i="1"/>
  <c r="U827" i="1"/>
  <c r="T827" i="1" s="1"/>
  <c r="W824" i="1"/>
  <c r="V824" i="1"/>
  <c r="U824" i="1"/>
  <c r="T824" i="1" s="1"/>
  <c r="W821" i="1"/>
  <c r="V821" i="1"/>
  <c r="U821" i="1"/>
  <c r="T821" i="1" s="1"/>
  <c r="W819" i="1"/>
  <c r="V819" i="1"/>
  <c r="U819" i="1"/>
  <c r="T819" i="1" s="1"/>
  <c r="W815" i="1"/>
  <c r="V815" i="1"/>
  <c r="U815" i="1"/>
  <c r="T815" i="1" s="1"/>
  <c r="W814" i="1"/>
  <c r="V814" i="1"/>
  <c r="U814" i="1"/>
  <c r="T814" i="1" s="1"/>
  <c r="W811" i="1"/>
  <c r="V811" i="1"/>
  <c r="U811" i="1"/>
  <c r="T811" i="1" s="1"/>
  <c r="W806" i="1"/>
  <c r="V806" i="1"/>
  <c r="U806" i="1"/>
  <c r="T806" i="1" s="1"/>
  <c r="W799" i="1"/>
  <c r="V799" i="1"/>
  <c r="U799" i="1"/>
  <c r="T799" i="1" s="1"/>
  <c r="W797" i="1"/>
  <c r="V797" i="1"/>
  <c r="U797" i="1"/>
  <c r="T797" i="1" s="1"/>
  <c r="W794" i="1"/>
  <c r="V794" i="1"/>
  <c r="U794" i="1"/>
  <c r="T794" i="1" s="1"/>
  <c r="W791" i="1"/>
  <c r="V791" i="1"/>
  <c r="U791" i="1"/>
  <c r="T791" i="1" s="1"/>
  <c r="W790" i="1"/>
  <c r="V790" i="1"/>
  <c r="U790" i="1"/>
  <c r="T790" i="1" s="1"/>
  <c r="W779" i="1"/>
  <c r="V779" i="1"/>
  <c r="U779" i="1"/>
  <c r="T779" i="1" s="1"/>
  <c r="W775" i="1"/>
  <c r="V775" i="1"/>
  <c r="U775" i="1"/>
  <c r="T775" i="1" s="1"/>
  <c r="W774" i="1"/>
  <c r="V774" i="1"/>
  <c r="U774" i="1"/>
  <c r="T774" i="1" s="1"/>
  <c r="W762" i="1"/>
  <c r="V762" i="1"/>
  <c r="U762" i="1"/>
  <c r="T762" i="1" s="1"/>
  <c r="W758" i="1"/>
  <c r="V758" i="1"/>
  <c r="U758" i="1"/>
  <c r="T758" i="1" s="1"/>
  <c r="W757" i="1"/>
  <c r="V757" i="1"/>
  <c r="U757" i="1"/>
  <c r="T757" i="1" s="1"/>
  <c r="W756" i="1"/>
  <c r="V756" i="1"/>
  <c r="U756" i="1"/>
  <c r="T756" i="1" s="1"/>
  <c r="W753" i="1"/>
  <c r="V753" i="1"/>
  <c r="U753" i="1"/>
  <c r="T753" i="1" s="1"/>
  <c r="W752" i="1"/>
  <c r="V752" i="1"/>
  <c r="U752" i="1"/>
  <c r="T752" i="1" s="1"/>
  <c r="W748" i="1"/>
  <c r="V748" i="1"/>
  <c r="U748" i="1"/>
  <c r="T748" i="1" s="1"/>
  <c r="W741" i="1"/>
  <c r="V741" i="1"/>
  <c r="U741" i="1"/>
  <c r="T741" i="1" s="1"/>
  <c r="W737" i="1"/>
  <c r="V737" i="1"/>
  <c r="U737" i="1"/>
  <c r="T737" i="1" s="1"/>
  <c r="W736" i="1"/>
  <c r="V736" i="1"/>
  <c r="U736" i="1"/>
  <c r="T736" i="1" s="1"/>
  <c r="W735" i="1"/>
  <c r="V735" i="1"/>
  <c r="U735" i="1"/>
  <c r="T735" i="1" s="1"/>
  <c r="W732" i="1"/>
  <c r="V732" i="1"/>
  <c r="U732" i="1"/>
  <c r="T732" i="1" s="1"/>
  <c r="W731" i="1"/>
  <c r="V731" i="1"/>
  <c r="U731" i="1"/>
  <c r="T731" i="1" s="1"/>
  <c r="W712" i="1"/>
  <c r="V712" i="1"/>
  <c r="U712" i="1"/>
  <c r="T712" i="1" s="1"/>
  <c r="W694" i="1"/>
  <c r="V694" i="1"/>
  <c r="U694" i="1"/>
  <c r="T694" i="1" s="1"/>
  <c r="W690" i="1"/>
  <c r="V690" i="1"/>
  <c r="U690" i="1"/>
  <c r="T690" i="1" s="1"/>
  <c r="W689" i="1"/>
  <c r="V689" i="1"/>
  <c r="U689" i="1"/>
  <c r="T689" i="1" s="1"/>
  <c r="W687" i="1"/>
  <c r="V687" i="1"/>
  <c r="U687" i="1"/>
  <c r="T687" i="1" s="1"/>
  <c r="W686" i="1"/>
  <c r="V686" i="1"/>
  <c r="U686" i="1"/>
  <c r="T686" i="1" s="1"/>
  <c r="W684" i="1"/>
  <c r="V684" i="1"/>
  <c r="U684" i="1"/>
  <c r="T684" i="1" s="1"/>
  <c r="W680" i="1"/>
  <c r="V680" i="1"/>
  <c r="U680" i="1"/>
  <c r="T680" i="1" s="1"/>
  <c r="W667" i="1"/>
  <c r="V667" i="1"/>
  <c r="U667" i="1"/>
  <c r="T667" i="1" s="1"/>
  <c r="W664" i="1"/>
  <c r="V664" i="1"/>
  <c r="U664" i="1"/>
  <c r="T664" i="1" s="1"/>
  <c r="W647" i="1"/>
  <c r="V647" i="1"/>
  <c r="U647" i="1"/>
  <c r="T647" i="1" s="1"/>
  <c r="W640" i="1"/>
  <c r="V640" i="1"/>
  <c r="U640" i="1"/>
  <c r="T640" i="1" s="1"/>
  <c r="W634" i="1"/>
  <c r="V634" i="1"/>
  <c r="U634" i="1"/>
  <c r="T634" i="1" s="1"/>
  <c r="W630" i="1"/>
  <c r="V630" i="1"/>
  <c r="U630" i="1"/>
  <c r="T630" i="1" s="1"/>
  <c r="W629" i="1"/>
  <c r="V629" i="1"/>
  <c r="U629" i="1"/>
  <c r="T629" i="1" s="1"/>
  <c r="W628" i="1"/>
  <c r="V628" i="1"/>
  <c r="U628" i="1"/>
  <c r="T628" i="1" s="1"/>
  <c r="W625" i="1"/>
  <c r="V625" i="1"/>
  <c r="U625" i="1"/>
  <c r="T625" i="1" s="1"/>
  <c r="W623" i="1"/>
  <c r="V623" i="1"/>
  <c r="U623" i="1"/>
  <c r="T623" i="1" s="1"/>
  <c r="W610" i="1"/>
  <c r="V610" i="1"/>
  <c r="U610" i="1"/>
  <c r="T610" i="1" s="1"/>
  <c r="W606" i="1"/>
  <c r="V606" i="1"/>
  <c r="U606" i="1"/>
  <c r="T606" i="1" s="1"/>
  <c r="W603" i="1"/>
  <c r="V603" i="1"/>
  <c r="U603" i="1"/>
  <c r="T603" i="1" s="1"/>
  <c r="W598" i="1"/>
  <c r="V598" i="1"/>
  <c r="U598" i="1"/>
  <c r="T598" i="1" s="1"/>
  <c r="W597" i="1"/>
  <c r="V597" i="1"/>
  <c r="U597" i="1"/>
  <c r="T597" i="1" s="1"/>
  <c r="W591" i="1"/>
  <c r="V591" i="1"/>
  <c r="U591" i="1"/>
  <c r="T591" i="1" s="1"/>
  <c r="W588" i="1"/>
  <c r="V588" i="1"/>
  <c r="U588" i="1"/>
  <c r="T588" i="1" s="1"/>
  <c r="W585" i="1"/>
  <c r="V585" i="1"/>
  <c r="U585" i="1"/>
  <c r="T585" i="1" s="1"/>
  <c r="W581" i="1"/>
  <c r="V581" i="1"/>
  <c r="U581" i="1"/>
  <c r="T581" i="1" s="1"/>
  <c r="W574" i="1"/>
  <c r="V574" i="1"/>
  <c r="U574" i="1"/>
  <c r="T574" i="1" s="1"/>
  <c r="W572" i="1"/>
  <c r="V572" i="1"/>
  <c r="U572" i="1"/>
  <c r="T572" i="1" s="1"/>
  <c r="W571" i="1"/>
  <c r="V571" i="1"/>
  <c r="U571" i="1"/>
  <c r="T571" i="1" s="1"/>
  <c r="W570" i="1"/>
  <c r="V570" i="1"/>
  <c r="U570" i="1"/>
  <c r="T570" i="1" s="1"/>
  <c r="W568" i="1"/>
  <c r="V568" i="1"/>
  <c r="U568" i="1"/>
  <c r="T568" i="1" s="1"/>
  <c r="W567" i="1"/>
  <c r="V567" i="1"/>
  <c r="U567" i="1"/>
  <c r="T567" i="1" s="1"/>
  <c r="W564" i="1"/>
  <c r="V564" i="1"/>
  <c r="U564" i="1"/>
  <c r="T564" i="1" s="1"/>
  <c r="W563" i="1"/>
  <c r="V563" i="1"/>
  <c r="U563" i="1"/>
  <c r="T563" i="1" s="1"/>
  <c r="W559" i="1"/>
  <c r="V559" i="1"/>
  <c r="U559" i="1"/>
  <c r="T559" i="1" s="1"/>
  <c r="W551" i="1"/>
  <c r="V551" i="1"/>
  <c r="U551" i="1"/>
  <c r="T551" i="1" s="1"/>
  <c r="W550" i="1"/>
  <c r="V550" i="1"/>
  <c r="U550" i="1"/>
  <c r="T550" i="1" s="1"/>
  <c r="W549" i="1"/>
  <c r="V549" i="1"/>
  <c r="U549" i="1"/>
  <c r="T549" i="1" s="1"/>
  <c r="W547" i="1"/>
  <c r="V547" i="1"/>
  <c r="U547" i="1"/>
  <c r="T547" i="1" s="1"/>
  <c r="W544" i="1"/>
  <c r="V544" i="1"/>
  <c r="U544" i="1"/>
  <c r="T544" i="1" s="1"/>
  <c r="W538" i="1"/>
  <c r="V538" i="1"/>
  <c r="U538" i="1"/>
  <c r="T538" i="1" s="1"/>
  <c r="W536" i="1"/>
  <c r="V536" i="1"/>
  <c r="U536" i="1"/>
  <c r="T536" i="1" s="1"/>
  <c r="W531" i="1"/>
  <c r="V531" i="1"/>
  <c r="U531" i="1"/>
  <c r="T531" i="1" s="1"/>
  <c r="W523" i="1"/>
  <c r="V523" i="1"/>
  <c r="U523" i="1"/>
  <c r="T523" i="1" s="1"/>
  <c r="W518" i="1"/>
  <c r="V518" i="1"/>
  <c r="U518" i="1"/>
  <c r="T518" i="1" s="1"/>
  <c r="W517" i="1"/>
  <c r="V517" i="1"/>
  <c r="U517" i="1"/>
  <c r="T517" i="1" s="1"/>
  <c r="W516" i="1"/>
  <c r="V516" i="1"/>
  <c r="U516" i="1"/>
  <c r="T516" i="1" s="1"/>
  <c r="W515" i="1"/>
  <c r="V515" i="1"/>
  <c r="U515" i="1"/>
  <c r="T515" i="1" s="1"/>
  <c r="W511" i="1"/>
  <c r="V511" i="1"/>
  <c r="U511" i="1"/>
  <c r="T511" i="1" s="1"/>
  <c r="W508" i="1"/>
  <c r="V508" i="1"/>
  <c r="U508" i="1"/>
  <c r="T508" i="1" s="1"/>
  <c r="W507" i="1"/>
  <c r="V507" i="1"/>
  <c r="U507" i="1"/>
  <c r="T507" i="1" s="1"/>
  <c r="W505" i="1"/>
  <c r="V505" i="1"/>
  <c r="U505" i="1"/>
  <c r="T505" i="1" s="1"/>
  <c r="W503" i="1"/>
  <c r="V503" i="1"/>
  <c r="U503" i="1"/>
  <c r="T503" i="1" s="1"/>
  <c r="W500" i="1"/>
  <c r="V500" i="1"/>
  <c r="U500" i="1"/>
  <c r="T500" i="1" s="1"/>
  <c r="W499" i="1"/>
  <c r="V499" i="1"/>
  <c r="U499" i="1"/>
  <c r="T499" i="1" s="1"/>
  <c r="W494" i="1"/>
  <c r="V494" i="1"/>
  <c r="U494" i="1"/>
  <c r="T494" i="1" s="1"/>
  <c r="W493" i="1"/>
  <c r="V493" i="1"/>
  <c r="U493" i="1"/>
  <c r="T493" i="1" s="1"/>
  <c r="W492" i="1"/>
  <c r="V492" i="1"/>
  <c r="U492" i="1"/>
  <c r="T492" i="1" s="1"/>
  <c r="W491" i="1"/>
  <c r="V491" i="1"/>
  <c r="U491" i="1"/>
  <c r="T491" i="1" s="1"/>
  <c r="W490" i="1"/>
  <c r="V490" i="1"/>
  <c r="U490" i="1"/>
  <c r="T490" i="1" s="1"/>
  <c r="W489" i="1"/>
  <c r="V489" i="1"/>
  <c r="U489" i="1"/>
  <c r="T489" i="1" s="1"/>
  <c r="W488" i="1"/>
  <c r="V488" i="1"/>
  <c r="U488" i="1"/>
  <c r="T488" i="1" s="1"/>
  <c r="W481" i="1"/>
  <c r="V481" i="1"/>
  <c r="U481" i="1"/>
  <c r="T481" i="1" s="1"/>
  <c r="W476" i="1"/>
  <c r="V476" i="1"/>
  <c r="U476" i="1"/>
  <c r="T476" i="1" s="1"/>
  <c r="W473" i="1"/>
  <c r="V473" i="1"/>
  <c r="U473" i="1"/>
  <c r="T473" i="1" s="1"/>
  <c r="W470" i="1"/>
  <c r="V470" i="1"/>
  <c r="U470" i="1"/>
  <c r="T470" i="1" s="1"/>
  <c r="W469" i="1"/>
  <c r="V469" i="1"/>
  <c r="U469" i="1"/>
  <c r="T469" i="1" s="1"/>
  <c r="W466" i="1"/>
  <c r="V466" i="1"/>
  <c r="U466" i="1"/>
  <c r="T466" i="1" s="1"/>
  <c r="W462" i="1"/>
  <c r="V462" i="1"/>
  <c r="U462" i="1"/>
  <c r="T462" i="1" s="1"/>
  <c r="W459" i="1"/>
  <c r="V459" i="1"/>
  <c r="U459" i="1"/>
  <c r="T459" i="1" s="1"/>
  <c r="W458" i="1"/>
  <c r="V458" i="1"/>
  <c r="U458" i="1"/>
  <c r="T458" i="1" s="1"/>
  <c r="W457" i="1"/>
  <c r="V457" i="1"/>
  <c r="U457" i="1"/>
  <c r="T457" i="1" s="1"/>
  <c r="W453" i="1"/>
  <c r="V453" i="1"/>
  <c r="U453" i="1"/>
  <c r="T453" i="1" s="1"/>
  <c r="W451" i="1"/>
  <c r="V451" i="1"/>
  <c r="U451" i="1"/>
  <c r="T451" i="1" s="1"/>
  <c r="W443" i="1"/>
  <c r="V443" i="1"/>
  <c r="U443" i="1"/>
  <c r="T443" i="1" s="1"/>
  <c r="W442" i="1"/>
  <c r="V442" i="1"/>
  <c r="U442" i="1"/>
  <c r="T442" i="1" s="1"/>
  <c r="W441" i="1"/>
  <c r="V441" i="1"/>
  <c r="U441" i="1"/>
  <c r="T441" i="1" s="1"/>
  <c r="W440" i="1"/>
  <c r="V440" i="1"/>
  <c r="U440" i="1"/>
  <c r="T440" i="1" s="1"/>
  <c r="W439" i="1"/>
  <c r="V439" i="1"/>
  <c r="U439" i="1"/>
  <c r="T439" i="1" s="1"/>
  <c r="W429" i="1"/>
  <c r="V429" i="1"/>
  <c r="U429" i="1"/>
  <c r="T429" i="1" s="1"/>
  <c r="W413" i="1"/>
  <c r="V413" i="1"/>
  <c r="U413" i="1"/>
  <c r="T413" i="1" s="1"/>
  <c r="W412" i="1"/>
  <c r="V412" i="1"/>
  <c r="U412" i="1"/>
  <c r="T412" i="1" s="1"/>
  <c r="W411" i="1"/>
  <c r="V411" i="1"/>
  <c r="U411" i="1"/>
  <c r="T411" i="1" s="1"/>
  <c r="W406" i="1"/>
  <c r="V406" i="1"/>
  <c r="U406" i="1"/>
  <c r="T406" i="1" s="1"/>
  <c r="W405" i="1"/>
  <c r="V405" i="1"/>
  <c r="U405" i="1"/>
  <c r="T405" i="1" s="1"/>
  <c r="W403" i="1"/>
  <c r="V403" i="1"/>
  <c r="U403" i="1"/>
  <c r="T403" i="1" s="1"/>
  <c r="W390" i="1"/>
  <c r="V390" i="1"/>
  <c r="U390" i="1"/>
  <c r="T390" i="1" s="1"/>
  <c r="W385" i="1"/>
  <c r="V385" i="1"/>
  <c r="U385" i="1"/>
  <c r="T385" i="1" s="1"/>
  <c r="W380" i="1"/>
  <c r="V380" i="1"/>
  <c r="U380" i="1"/>
  <c r="T380" i="1" s="1"/>
  <c r="W378" i="1"/>
  <c r="V378" i="1"/>
  <c r="U378" i="1"/>
  <c r="T378" i="1" s="1"/>
  <c r="W376" i="1"/>
  <c r="V376" i="1"/>
  <c r="U376" i="1"/>
  <c r="T376" i="1" s="1"/>
  <c r="W365" i="1"/>
  <c r="V365" i="1"/>
  <c r="U365" i="1"/>
  <c r="T365" i="1" s="1"/>
  <c r="W364" i="1"/>
  <c r="V364" i="1"/>
  <c r="U364" i="1"/>
  <c r="T364" i="1" s="1"/>
  <c r="W362" i="1"/>
  <c r="V362" i="1"/>
  <c r="U362" i="1"/>
  <c r="T362" i="1" s="1"/>
  <c r="W360" i="1"/>
  <c r="V360" i="1"/>
  <c r="U360" i="1"/>
  <c r="T360" i="1" s="1"/>
  <c r="W358" i="1"/>
  <c r="V358" i="1"/>
  <c r="U358" i="1"/>
  <c r="T358" i="1" s="1"/>
  <c r="W354" i="1"/>
  <c r="V354" i="1"/>
  <c r="U354" i="1"/>
  <c r="T354" i="1" s="1"/>
  <c r="W347" i="1"/>
  <c r="V347" i="1"/>
  <c r="U347" i="1"/>
  <c r="T347" i="1" s="1"/>
  <c r="W346" i="1"/>
  <c r="V346" i="1"/>
  <c r="U346" i="1"/>
  <c r="T346" i="1" s="1"/>
  <c r="W343" i="1"/>
  <c r="V343" i="1"/>
  <c r="U343" i="1"/>
  <c r="T343" i="1" s="1"/>
  <c r="W341" i="1"/>
  <c r="V341" i="1"/>
  <c r="U341" i="1"/>
  <c r="T341" i="1" s="1"/>
  <c r="W335" i="1"/>
  <c r="V335" i="1"/>
  <c r="U335" i="1"/>
  <c r="T335" i="1" s="1"/>
  <c r="W330" i="1"/>
  <c r="V330" i="1"/>
  <c r="U330" i="1"/>
  <c r="T330" i="1" s="1"/>
  <c r="W329" i="1"/>
  <c r="V329" i="1"/>
  <c r="U329" i="1"/>
  <c r="T329" i="1" s="1"/>
  <c r="W326" i="1"/>
  <c r="V326" i="1"/>
  <c r="U326" i="1"/>
  <c r="T326" i="1" s="1"/>
  <c r="W319" i="1"/>
  <c r="V319" i="1"/>
  <c r="U319" i="1"/>
  <c r="T319" i="1" s="1"/>
  <c r="W318" i="1"/>
  <c r="V318" i="1"/>
  <c r="U318" i="1"/>
  <c r="T318" i="1" s="1"/>
  <c r="W120" i="1"/>
  <c r="V120" i="1"/>
  <c r="U120" i="1"/>
  <c r="T120" i="1" s="1"/>
  <c r="W35" i="1"/>
  <c r="V35" i="1"/>
  <c r="U35" i="1"/>
  <c r="T35" i="1" s="1"/>
  <c r="W33" i="1"/>
  <c r="V33" i="1"/>
  <c r="U33" i="1"/>
  <c r="T33" i="1" s="1"/>
  <c r="W32" i="1"/>
  <c r="V32" i="1"/>
  <c r="U32" i="1"/>
  <c r="T32" i="1" s="1"/>
  <c r="U20" i="1"/>
  <c r="T20" i="1" s="1"/>
  <c r="V20" i="1"/>
  <c r="W20" i="1"/>
  <c r="F11" i="23"/>
  <c r="H11" i="23" l="1"/>
  <c r="V11" i="34"/>
  <c r="Y20" i="1"/>
  <c r="Z20" i="1"/>
  <c r="AA20" i="1" s="1"/>
  <c r="Y329" i="1"/>
  <c r="Z329" i="1"/>
  <c r="AA329" i="1" s="1"/>
  <c r="Y957" i="1"/>
  <c r="Z957" i="1"/>
  <c r="AA957" i="1" s="1"/>
  <c r="Y1108" i="1"/>
  <c r="Z1108" i="1"/>
  <c r="AA1108" i="1" s="1"/>
  <c r="Y1259" i="1"/>
  <c r="Z1259" i="1"/>
  <c r="AA1259" i="1" s="1"/>
  <c r="Y1481" i="1"/>
  <c r="Z1481" i="1"/>
  <c r="AA1481" i="1" s="1"/>
  <c r="Y1513" i="1"/>
  <c r="Z1513" i="1"/>
  <c r="AA1513" i="1" s="1"/>
  <c r="Y1539" i="1"/>
  <c r="Z1539" i="1"/>
  <c r="AA1539" i="1" s="1"/>
  <c r="Y1784" i="1"/>
  <c r="Z1784" i="1"/>
  <c r="AA1784" i="1" s="1"/>
  <c r="Y1914" i="1"/>
  <c r="Z1914" i="1"/>
  <c r="AA1914" i="1" s="1"/>
  <c r="Y2144" i="1"/>
  <c r="Z2144" i="1"/>
  <c r="AA2144" i="1" s="1"/>
  <c r="Y2225" i="1"/>
  <c r="Z2225" i="1"/>
  <c r="AA2225" i="1" s="1"/>
  <c r="Y2255" i="1"/>
  <c r="Z2255" i="1"/>
  <c r="AA2255" i="1" s="1"/>
  <c r="Y2283" i="1"/>
  <c r="Z2283" i="1"/>
  <c r="AA2283" i="1" s="1"/>
  <c r="Y35" i="1"/>
  <c r="Z35" i="1"/>
  <c r="AA35" i="1" s="1"/>
  <c r="Y364" i="1"/>
  <c r="Z364" i="1"/>
  <c r="AA364" i="1" s="1"/>
  <c r="Y405" i="1"/>
  <c r="Z405" i="1"/>
  <c r="AA405" i="1" s="1"/>
  <c r="Y757" i="1"/>
  <c r="Z757" i="1"/>
  <c r="AA757" i="1" s="1"/>
  <c r="Y1019" i="1"/>
  <c r="Z1019" i="1"/>
  <c r="AA1019" i="1" s="1"/>
  <c r="Y1049" i="1"/>
  <c r="Z1049" i="1"/>
  <c r="AA1049" i="1" s="1"/>
  <c r="Y1954" i="1"/>
  <c r="Z1954" i="1"/>
  <c r="AA1954" i="1" s="1"/>
  <c r="Y2013" i="1"/>
  <c r="Z2013" i="1"/>
  <c r="AA2013" i="1" s="1"/>
  <c r="Y2294" i="1"/>
  <c r="Z2294" i="1"/>
  <c r="AA2294" i="1" s="1"/>
  <c r="Y567" i="1"/>
  <c r="Z567" i="1"/>
  <c r="AA567" i="1" s="1"/>
  <c r="Y779" i="1"/>
  <c r="Z779" i="1"/>
  <c r="AA779" i="1" s="1"/>
  <c r="Y1373" i="1"/>
  <c r="Z1373" i="1"/>
  <c r="AA1373" i="1" s="1"/>
  <c r="Y1670" i="1"/>
  <c r="Z1670" i="1"/>
  <c r="AA1670" i="1" s="1"/>
  <c r="Y1943" i="1"/>
  <c r="Z1943" i="1"/>
  <c r="AA1943" i="1" s="1"/>
  <c r="Y1964" i="1"/>
  <c r="Z1964" i="1"/>
  <c r="AA1964" i="1" s="1"/>
  <c r="Y2009" i="1"/>
  <c r="Z2009" i="1"/>
  <c r="AA2009" i="1" s="1"/>
  <c r="Y2041" i="1"/>
  <c r="Z2041" i="1"/>
  <c r="AA2041" i="1" s="1"/>
  <c r="Y2071" i="1"/>
  <c r="Z2071" i="1"/>
  <c r="AA2071" i="1" s="1"/>
  <c r="Y2366" i="1"/>
  <c r="Z2366" i="1"/>
  <c r="AA2366" i="1" s="1"/>
  <c r="Y319" i="1"/>
  <c r="Z319" i="1"/>
  <c r="AA319" i="1" s="1"/>
  <c r="Y347" i="1"/>
  <c r="Z347" i="1"/>
  <c r="AA347" i="1" s="1"/>
  <c r="Y378" i="1"/>
  <c r="Z378" i="1"/>
  <c r="AA378" i="1" s="1"/>
  <c r="Y412" i="1"/>
  <c r="Z412" i="1"/>
  <c r="AA412" i="1" s="1"/>
  <c r="Y451" i="1"/>
  <c r="Z451" i="1"/>
  <c r="AA451" i="1" s="1"/>
  <c r="Y470" i="1"/>
  <c r="Z470" i="1"/>
  <c r="AA470" i="1" s="1"/>
  <c r="Y492" i="1"/>
  <c r="Z492" i="1"/>
  <c r="AA492" i="1" s="1"/>
  <c r="Y508" i="1"/>
  <c r="Z508" i="1"/>
  <c r="AA508" i="1" s="1"/>
  <c r="Y536" i="1"/>
  <c r="Z536" i="1"/>
  <c r="AA536" i="1" s="1"/>
  <c r="Y563" i="1"/>
  <c r="Z563" i="1"/>
  <c r="AA563" i="1" s="1"/>
  <c r="Y581" i="1"/>
  <c r="Z581" i="1"/>
  <c r="AA581" i="1" s="1"/>
  <c r="Y610" i="1"/>
  <c r="Z610" i="1"/>
  <c r="AA610" i="1" s="1"/>
  <c r="Y647" i="1"/>
  <c r="Z647" i="1"/>
  <c r="AA647" i="1" s="1"/>
  <c r="Y690" i="1"/>
  <c r="Z690" i="1"/>
  <c r="AA690" i="1" s="1"/>
  <c r="Y741" i="1"/>
  <c r="Z741" i="1"/>
  <c r="AA741" i="1" s="1"/>
  <c r="Y774" i="1"/>
  <c r="Z774" i="1"/>
  <c r="AA774" i="1" s="1"/>
  <c r="Y806" i="1"/>
  <c r="Z806" i="1"/>
  <c r="AA806" i="1" s="1"/>
  <c r="Y828" i="1"/>
  <c r="Z828" i="1"/>
  <c r="AA828" i="1" s="1"/>
  <c r="Y861" i="1"/>
  <c r="Z861" i="1"/>
  <c r="AA861" i="1" s="1"/>
  <c r="Y878" i="1"/>
  <c r="Z878" i="1"/>
  <c r="AA878" i="1" s="1"/>
  <c r="Y917" i="1"/>
  <c r="Z917" i="1"/>
  <c r="AA917" i="1" s="1"/>
  <c r="Y954" i="1"/>
  <c r="Z954" i="1"/>
  <c r="AA954" i="1" s="1"/>
  <c r="Y968" i="1"/>
  <c r="Z968" i="1"/>
  <c r="AA968" i="1" s="1"/>
  <c r="Y997" i="1"/>
  <c r="Z997" i="1"/>
  <c r="AA997" i="1" s="1"/>
  <c r="Y1033" i="1"/>
  <c r="Z1033" i="1"/>
  <c r="AA1033" i="1" s="1"/>
  <c r="Y1066" i="1"/>
  <c r="Z1066" i="1"/>
  <c r="AA1066" i="1" s="1"/>
  <c r="Y1105" i="1"/>
  <c r="Z1105" i="1"/>
  <c r="AA1105" i="1" s="1"/>
  <c r="Y1134" i="1"/>
  <c r="Z1134" i="1"/>
  <c r="AA1134" i="1" s="1"/>
  <c r="Y1156" i="1"/>
  <c r="Z1156" i="1"/>
  <c r="AA1156" i="1" s="1"/>
  <c r="Y1187" i="1"/>
  <c r="Z1187" i="1"/>
  <c r="AA1187" i="1" s="1"/>
  <c r="Y1229" i="1"/>
  <c r="Z1229" i="1"/>
  <c r="AA1229" i="1" s="1"/>
  <c r="Y1257" i="1"/>
  <c r="Z1257" i="1"/>
  <c r="AA1257" i="1" s="1"/>
  <c r="Y1269" i="1"/>
  <c r="Z1269" i="1"/>
  <c r="AA1269" i="1" s="1"/>
  <c r="Y1300" i="1"/>
  <c r="Z1300" i="1"/>
  <c r="AA1300" i="1" s="1"/>
  <c r="Y1321" i="1"/>
  <c r="Z1321" i="1"/>
  <c r="AA1321" i="1" s="1"/>
  <c r="Y1347" i="1"/>
  <c r="Z1347" i="1"/>
  <c r="AA1347" i="1" s="1"/>
  <c r="Y1365" i="1"/>
  <c r="Z1365" i="1"/>
  <c r="AA1365" i="1" s="1"/>
  <c r="Y1385" i="1"/>
  <c r="Z1385" i="1"/>
  <c r="AA1385" i="1" s="1"/>
  <c r="Y1416" i="1"/>
  <c r="Z1416" i="1"/>
  <c r="AA1416" i="1" s="1"/>
  <c r="Y1450" i="1"/>
  <c r="Z1450" i="1"/>
  <c r="AA1450" i="1" s="1"/>
  <c r="Y1475" i="1"/>
  <c r="Z1475" i="1"/>
  <c r="AA1475" i="1" s="1"/>
  <c r="Y1509" i="1"/>
  <c r="Z1509" i="1"/>
  <c r="AA1509" i="1" s="1"/>
  <c r="Y1526" i="1"/>
  <c r="Z1526" i="1"/>
  <c r="AA1526" i="1" s="1"/>
  <c r="Y1559" i="1"/>
  <c r="Z1559" i="1"/>
  <c r="AA1559" i="1" s="1"/>
  <c r="Y1598" i="1"/>
  <c r="Z1598" i="1"/>
  <c r="AA1598" i="1" s="1"/>
  <c r="Y1616" i="1"/>
  <c r="Z1616" i="1"/>
  <c r="AA1616" i="1" s="1"/>
  <c r="Y1629" i="1"/>
  <c r="Z1629" i="1"/>
  <c r="AA1629" i="1" s="1"/>
  <c r="Y1665" i="1"/>
  <c r="Z1665" i="1"/>
  <c r="AA1665" i="1" s="1"/>
  <c r="Y1696" i="1"/>
  <c r="Z1696" i="1"/>
  <c r="AA1696" i="1" s="1"/>
  <c r="Y1722" i="1"/>
  <c r="Z1722" i="1"/>
  <c r="AA1722" i="1" s="1"/>
  <c r="Y1731" i="1"/>
  <c r="Z1731" i="1"/>
  <c r="AA1731" i="1" s="1"/>
  <c r="Y1762" i="1"/>
  <c r="Z1762" i="1"/>
  <c r="AA1762" i="1" s="1"/>
  <c r="Y1781" i="1"/>
  <c r="Z1781" i="1"/>
  <c r="AA1781" i="1" s="1"/>
  <c r="Y1807" i="1"/>
  <c r="Z1807" i="1"/>
  <c r="AA1807" i="1" s="1"/>
  <c r="Y1836" i="1"/>
  <c r="Z1836" i="1"/>
  <c r="AA1836" i="1" s="1"/>
  <c r="Y1855" i="1"/>
  <c r="Z1855" i="1"/>
  <c r="AA1855" i="1" s="1"/>
  <c r="Y1894" i="1"/>
  <c r="Z1894" i="1"/>
  <c r="AA1894" i="1" s="1"/>
  <c r="Y1932" i="1"/>
  <c r="Z1932" i="1"/>
  <c r="AA1932" i="1" s="1"/>
  <c r="Y1962" i="1"/>
  <c r="Z1962" i="1"/>
  <c r="AA1962" i="1" s="1"/>
  <c r="Y2001" i="1"/>
  <c r="Z2001" i="1"/>
  <c r="AA2001" i="1" s="1"/>
  <c r="Y2038" i="1"/>
  <c r="Z2038" i="1"/>
  <c r="AA2038" i="1" s="1"/>
  <c r="Y2067" i="1"/>
  <c r="Z2067" i="1"/>
  <c r="AA2067" i="1" s="1"/>
  <c r="Y2092" i="1"/>
  <c r="Z2092" i="1"/>
  <c r="AA2092" i="1" s="1"/>
  <c r="Y2139" i="1"/>
  <c r="Z2139" i="1"/>
  <c r="AA2139" i="1" s="1"/>
  <c r="Y2167" i="1"/>
  <c r="Z2167" i="1"/>
  <c r="AA2167" i="1" s="1"/>
  <c r="Y2196" i="1"/>
  <c r="Z2196" i="1"/>
  <c r="AA2196" i="1" s="1"/>
  <c r="Y2222" i="1"/>
  <c r="Z2222" i="1"/>
  <c r="AA2222" i="1" s="1"/>
  <c r="Y2246" i="1"/>
  <c r="Z2246" i="1"/>
  <c r="AA2246" i="1" s="1"/>
  <c r="Y2276" i="1"/>
  <c r="Z2276" i="1"/>
  <c r="AA2276" i="1" s="1"/>
  <c r="Y2316" i="1"/>
  <c r="Z2316" i="1"/>
  <c r="AA2316" i="1" s="1"/>
  <c r="Y2357" i="1"/>
  <c r="Z2357" i="1"/>
  <c r="AA2357" i="1" s="1"/>
  <c r="Y2400" i="1"/>
  <c r="Z2400" i="1"/>
  <c r="AA2400" i="1" s="1"/>
  <c r="Y358" i="1"/>
  <c r="Z358" i="1"/>
  <c r="AA358" i="1" s="1"/>
  <c r="Y429" i="1"/>
  <c r="Z429" i="1"/>
  <c r="AA429" i="1" s="1"/>
  <c r="Y457" i="1"/>
  <c r="Z457" i="1"/>
  <c r="AA457" i="1" s="1"/>
  <c r="Y625" i="1"/>
  <c r="Z625" i="1"/>
  <c r="AA625" i="1" s="1"/>
  <c r="Y712" i="1"/>
  <c r="Z712" i="1"/>
  <c r="AA712" i="1" s="1"/>
  <c r="Y832" i="1"/>
  <c r="Z832" i="1"/>
  <c r="AA832" i="1" s="1"/>
  <c r="Y863" i="1"/>
  <c r="Z863" i="1"/>
  <c r="AA863" i="1" s="1"/>
  <c r="Y925" i="1"/>
  <c r="Z925" i="1"/>
  <c r="AA925" i="1" s="1"/>
  <c r="Y1037" i="1"/>
  <c r="Z1037" i="1"/>
  <c r="AA1037" i="1" s="1"/>
  <c r="Y1069" i="1"/>
  <c r="Z1069" i="1"/>
  <c r="AA1069" i="1" s="1"/>
  <c r="Y1418" i="1"/>
  <c r="Z1418" i="1"/>
  <c r="AA1418" i="1" s="1"/>
  <c r="Y1452" i="1"/>
  <c r="Z1452" i="1"/>
  <c r="AA1452" i="1" s="1"/>
  <c r="Y1564" i="1"/>
  <c r="Z1564" i="1"/>
  <c r="AA1564" i="1" s="1"/>
  <c r="Y1619" i="1"/>
  <c r="Z1619" i="1"/>
  <c r="AA1619" i="1" s="1"/>
  <c r="Y1724" i="1"/>
  <c r="Z1724" i="1"/>
  <c r="AA1724" i="1" s="1"/>
  <c r="Y1769" i="1"/>
  <c r="Z1769" i="1"/>
  <c r="AA1769" i="1" s="1"/>
  <c r="Y441" i="1"/>
  <c r="Z441" i="1"/>
  <c r="AA441" i="1" s="1"/>
  <c r="Y462" i="1"/>
  <c r="Z462" i="1"/>
  <c r="AA462" i="1" s="1"/>
  <c r="Y598" i="1"/>
  <c r="Z598" i="1"/>
  <c r="AA598" i="1" s="1"/>
  <c r="Y821" i="1"/>
  <c r="Z821" i="1"/>
  <c r="AA821" i="1" s="1"/>
  <c r="Y941" i="1"/>
  <c r="Z941" i="1"/>
  <c r="AA941" i="1" s="1"/>
  <c r="Y1082" i="1"/>
  <c r="Z1082" i="1"/>
  <c r="AA1082" i="1" s="1"/>
  <c r="Y1118" i="1"/>
  <c r="Z1118" i="1"/>
  <c r="AA1118" i="1" s="1"/>
  <c r="Y1148" i="1"/>
  <c r="Z1148" i="1"/>
  <c r="AA1148" i="1" s="1"/>
  <c r="Y1241" i="1"/>
  <c r="Z1241" i="1"/>
  <c r="AA1241" i="1" s="1"/>
  <c r="Y1263" i="1"/>
  <c r="Z1263" i="1"/>
  <c r="AA1263" i="1" s="1"/>
  <c r="Y1381" i="1"/>
  <c r="Z1381" i="1"/>
  <c r="AA1381" i="1" s="1"/>
  <c r="Y1490" i="1"/>
  <c r="Z1490" i="1"/>
  <c r="AA1490" i="1" s="1"/>
  <c r="Y1567" i="1"/>
  <c r="Z1567" i="1"/>
  <c r="AA1567" i="1" s="1"/>
  <c r="Y1624" i="1"/>
  <c r="Z1624" i="1"/>
  <c r="AA1624" i="1" s="1"/>
  <c r="Y1641" i="1"/>
  <c r="Z1641" i="1"/>
  <c r="AA1641" i="1" s="1"/>
  <c r="Y1686" i="1"/>
  <c r="Z1686" i="1"/>
  <c r="AA1686" i="1" s="1"/>
  <c r="Y1756" i="1"/>
  <c r="Z1756" i="1"/>
  <c r="AA1756" i="1" s="1"/>
  <c r="Y1774" i="1"/>
  <c r="Z1774" i="1"/>
  <c r="AA1774" i="1" s="1"/>
  <c r="Y1875" i="1"/>
  <c r="Z1875" i="1"/>
  <c r="AA1875" i="1" s="1"/>
  <c r="Y2388" i="1"/>
  <c r="Z2388" i="1"/>
  <c r="AA2388" i="1" s="1"/>
  <c r="Y32" i="1"/>
  <c r="Z32" i="1"/>
  <c r="AA32" i="1" s="1"/>
  <c r="Y390" i="1"/>
  <c r="Z390" i="1"/>
  <c r="AA390" i="1" s="1"/>
  <c r="Y499" i="1"/>
  <c r="Z499" i="1"/>
  <c r="AA499" i="1" s="1"/>
  <c r="Y516" i="1"/>
  <c r="Z516" i="1"/>
  <c r="AA516" i="1" s="1"/>
  <c r="Y547" i="1"/>
  <c r="Z547" i="1"/>
  <c r="AA547" i="1" s="1"/>
  <c r="Y680" i="1"/>
  <c r="Z680" i="1"/>
  <c r="AA680" i="1" s="1"/>
  <c r="Y790" i="1"/>
  <c r="Z790" i="1"/>
  <c r="AA790" i="1" s="1"/>
  <c r="Y982" i="1"/>
  <c r="Z982" i="1"/>
  <c r="AA982" i="1" s="1"/>
  <c r="Y1007" i="1"/>
  <c r="Z1007" i="1"/>
  <c r="AA1007" i="1" s="1"/>
  <c r="Y1113" i="1"/>
  <c r="Z1113" i="1"/>
  <c r="AA1113" i="1" s="1"/>
  <c r="Y1146" i="1"/>
  <c r="Z1146" i="1"/>
  <c r="AA1146" i="1" s="1"/>
  <c r="Y1167" i="1"/>
  <c r="Z1167" i="1"/>
  <c r="AA1167" i="1" s="1"/>
  <c r="Y1203" i="1"/>
  <c r="Z1203" i="1"/>
  <c r="AA1203" i="1" s="1"/>
  <c r="Y1238" i="1"/>
  <c r="Z1238" i="1"/>
  <c r="AA1238" i="1" s="1"/>
  <c r="Y1307" i="1"/>
  <c r="Z1307" i="1"/>
  <c r="AA1307" i="1" s="1"/>
  <c r="Y1334" i="1"/>
  <c r="Z1334" i="1"/>
  <c r="AA1334" i="1" s="1"/>
  <c r="Y1390" i="1"/>
  <c r="Z1390" i="1"/>
  <c r="AA1390" i="1" s="1"/>
  <c r="Y1421" i="1"/>
  <c r="Z1421" i="1"/>
  <c r="AA1421" i="1" s="1"/>
  <c r="Y1565" i="1"/>
  <c r="Z1565" i="1"/>
  <c r="AA1565" i="1" s="1"/>
  <c r="Y1633" i="1"/>
  <c r="Z1633" i="1"/>
  <c r="AA1633" i="1" s="1"/>
  <c r="Y1678" i="1"/>
  <c r="Z1678" i="1"/>
  <c r="AA1678" i="1" s="1"/>
  <c r="Y1752" i="1"/>
  <c r="Z1752" i="1"/>
  <c r="AA1752" i="1" s="1"/>
  <c r="Y1971" i="1"/>
  <c r="Z1971" i="1"/>
  <c r="AA1971" i="1" s="1"/>
  <c r="Y2010" i="1"/>
  <c r="Z2010" i="1"/>
  <c r="AA2010" i="1" s="1"/>
  <c r="Y2054" i="1"/>
  <c r="Z2054" i="1"/>
  <c r="AA2054" i="1" s="1"/>
  <c r="Y2079" i="1"/>
  <c r="Z2079" i="1"/>
  <c r="AA2079" i="1" s="1"/>
  <c r="Y2207" i="1"/>
  <c r="Z2207" i="1"/>
  <c r="AA2207" i="1" s="1"/>
  <c r="Y2324" i="1"/>
  <c r="Z2324" i="1"/>
  <c r="AA2324" i="1" s="1"/>
  <c r="Y385" i="1"/>
  <c r="Z385" i="1"/>
  <c r="AA385" i="1" s="1"/>
  <c r="Y494" i="1"/>
  <c r="Z494" i="1"/>
  <c r="AA494" i="1" s="1"/>
  <c r="Y515" i="1"/>
  <c r="Z515" i="1"/>
  <c r="AA515" i="1" s="1"/>
  <c r="Y544" i="1"/>
  <c r="Z544" i="1"/>
  <c r="AA544" i="1" s="1"/>
  <c r="Y667" i="1"/>
  <c r="Z667" i="1"/>
  <c r="AA667" i="1" s="1"/>
  <c r="Y752" i="1"/>
  <c r="Z752" i="1"/>
  <c r="AA752" i="1" s="1"/>
  <c r="Y1163" i="1"/>
  <c r="Z1163" i="1"/>
  <c r="AA1163" i="1" s="1"/>
  <c r="Y1197" i="1"/>
  <c r="Z1197" i="1"/>
  <c r="AA1197" i="1" s="1"/>
  <c r="Y1237" i="1"/>
  <c r="Z1237" i="1"/>
  <c r="AA1237" i="1" s="1"/>
  <c r="Y1325" i="1"/>
  <c r="Z1325" i="1"/>
  <c r="AA1325" i="1" s="1"/>
  <c r="Y1350" i="1"/>
  <c r="Z1350" i="1"/>
  <c r="AA1350" i="1" s="1"/>
  <c r="Y1608" i="1"/>
  <c r="Z1608" i="1"/>
  <c r="AA1608" i="1" s="1"/>
  <c r="Y1706" i="1"/>
  <c r="Z1706" i="1"/>
  <c r="AA1706" i="1" s="1"/>
  <c r="Y1842" i="1"/>
  <c r="Z1842" i="1"/>
  <c r="AA1842" i="1" s="1"/>
  <c r="Y341" i="1"/>
  <c r="Z341" i="1"/>
  <c r="AA341" i="1" s="1"/>
  <c r="Y550" i="1"/>
  <c r="Z550" i="1"/>
  <c r="AA550" i="1" s="1"/>
  <c r="Y571" i="1"/>
  <c r="Z571" i="1"/>
  <c r="AA571" i="1" s="1"/>
  <c r="Y630" i="1"/>
  <c r="Z630" i="1"/>
  <c r="AA630" i="1" s="1"/>
  <c r="Y871" i="1"/>
  <c r="Z871" i="1"/>
  <c r="AA871" i="1" s="1"/>
  <c r="Y900" i="1"/>
  <c r="Z900" i="1"/>
  <c r="AA900" i="1" s="1"/>
  <c r="Y1178" i="1"/>
  <c r="Z1178" i="1"/>
  <c r="AA1178" i="1" s="1"/>
  <c r="Y1221" i="1"/>
  <c r="Z1221" i="1"/>
  <c r="AA1221" i="1" s="1"/>
  <c r="Y1288" i="1"/>
  <c r="Z1288" i="1"/>
  <c r="AA1288" i="1" s="1"/>
  <c r="Y1343" i="1"/>
  <c r="Z1343" i="1"/>
  <c r="AA1343" i="1" s="1"/>
  <c r="Y1404" i="1"/>
  <c r="Z1404" i="1"/>
  <c r="AA1404" i="1" s="1"/>
  <c r="Y1429" i="1"/>
  <c r="Z1429" i="1"/>
  <c r="AA1429" i="1" s="1"/>
  <c r="Y1465" i="1"/>
  <c r="Z1465" i="1"/>
  <c r="AA1465" i="1" s="1"/>
  <c r="Y1718" i="1"/>
  <c r="Z1718" i="1"/>
  <c r="AA1718" i="1" s="1"/>
  <c r="Y1792" i="1"/>
  <c r="Z1792" i="1"/>
  <c r="AA1792" i="1" s="1"/>
  <c r="Y1848" i="1"/>
  <c r="Z1848" i="1"/>
  <c r="AA1848" i="1" s="1"/>
  <c r="Y1986" i="1"/>
  <c r="Z1986" i="1"/>
  <c r="AA1986" i="1" s="1"/>
  <c r="Y2063" i="1"/>
  <c r="Z2063" i="1"/>
  <c r="AA2063" i="1" s="1"/>
  <c r="Y2185" i="1"/>
  <c r="Z2185" i="1"/>
  <c r="AA2185" i="1" s="1"/>
  <c r="Y2213" i="1"/>
  <c r="Z2213" i="1"/>
  <c r="AA2213" i="1" s="1"/>
  <c r="Y2236" i="1"/>
  <c r="Z2236" i="1"/>
  <c r="AA2236" i="1" s="1"/>
  <c r="Y628" i="1"/>
  <c r="Z628" i="1"/>
  <c r="AA628" i="1" s="1"/>
  <c r="Y930" i="1"/>
  <c r="Z930" i="1"/>
  <c r="AA930" i="1" s="1"/>
  <c r="Y1260" i="1"/>
  <c r="Z1260" i="1"/>
  <c r="AA1260" i="1" s="1"/>
  <c r="Y1283" i="1"/>
  <c r="Z1283" i="1"/>
  <c r="AA1283" i="1" s="1"/>
  <c r="Y1376" i="1"/>
  <c r="Z1376" i="1"/>
  <c r="AA1376" i="1" s="1"/>
  <c r="Y1609" i="1"/>
  <c r="Z1609" i="1"/>
  <c r="AA1609" i="1" s="1"/>
  <c r="Y1621" i="1"/>
  <c r="Z1621" i="1"/>
  <c r="AA1621" i="1" s="1"/>
  <c r="Y1725" i="1"/>
  <c r="Z1725" i="1"/>
  <c r="AA1725" i="1" s="1"/>
  <c r="Y2104" i="1"/>
  <c r="Z2104" i="1"/>
  <c r="AA2104" i="1" s="1"/>
  <c r="Y2145" i="1"/>
  <c r="Z2145" i="1"/>
  <c r="AA2145" i="1" s="1"/>
  <c r="Y2183" i="1"/>
  <c r="Z2183" i="1"/>
  <c r="AA2183" i="1" s="1"/>
  <c r="Y2367" i="1"/>
  <c r="Z2367" i="1"/>
  <c r="AA2367" i="1" s="1"/>
  <c r="Y343" i="1"/>
  <c r="Z343" i="1"/>
  <c r="AA343" i="1" s="1"/>
  <c r="Y365" i="1"/>
  <c r="Z365" i="1"/>
  <c r="AA365" i="1" s="1"/>
  <c r="Y490" i="1"/>
  <c r="Z490" i="1"/>
  <c r="AA490" i="1" s="1"/>
  <c r="Y505" i="1"/>
  <c r="Z505" i="1"/>
  <c r="AA505" i="1" s="1"/>
  <c r="Y523" i="1"/>
  <c r="Z523" i="1"/>
  <c r="AA523" i="1" s="1"/>
  <c r="Y572" i="1"/>
  <c r="Z572" i="1"/>
  <c r="AA572" i="1" s="1"/>
  <c r="Y603" i="1"/>
  <c r="Z603" i="1"/>
  <c r="AA603" i="1" s="1"/>
  <c r="Y634" i="1"/>
  <c r="Z634" i="1"/>
  <c r="AA634" i="1" s="1"/>
  <c r="Y687" i="1"/>
  <c r="Z687" i="1"/>
  <c r="AA687" i="1" s="1"/>
  <c r="Y736" i="1"/>
  <c r="Z736" i="1"/>
  <c r="AA736" i="1" s="1"/>
  <c r="Y758" i="1"/>
  <c r="Z758" i="1"/>
  <c r="AA758" i="1" s="1"/>
  <c r="Y797" i="1"/>
  <c r="Z797" i="1"/>
  <c r="AA797" i="1" s="1"/>
  <c r="Y824" i="1"/>
  <c r="Z824" i="1"/>
  <c r="AA824" i="1" s="1"/>
  <c r="Y841" i="1"/>
  <c r="Z841" i="1"/>
  <c r="AA841" i="1" s="1"/>
  <c r="Y876" i="1"/>
  <c r="Z876" i="1"/>
  <c r="AA876" i="1" s="1"/>
  <c r="Y907" i="1"/>
  <c r="Z907" i="1"/>
  <c r="AA907" i="1" s="1"/>
  <c r="Y942" i="1"/>
  <c r="Z942" i="1"/>
  <c r="AA942" i="1" s="1"/>
  <c r="Y964" i="1"/>
  <c r="Z964" i="1"/>
  <c r="AA964" i="1" s="1"/>
  <c r="Y992" i="1"/>
  <c r="Z992" i="1"/>
  <c r="AA992" i="1" s="1"/>
  <c r="Y1022" i="1"/>
  <c r="Z1022" i="1"/>
  <c r="AA1022" i="1" s="1"/>
  <c r="Y1057" i="1"/>
  <c r="Z1057" i="1"/>
  <c r="AA1057" i="1" s="1"/>
  <c r="Y1084" i="1"/>
  <c r="Z1084" i="1"/>
  <c r="AA1084" i="1" s="1"/>
  <c r="Y1120" i="1"/>
  <c r="Z1120" i="1"/>
  <c r="AA1120" i="1" s="1"/>
  <c r="Y1149" i="1"/>
  <c r="Z1149" i="1"/>
  <c r="AA1149" i="1" s="1"/>
  <c r="Y1183" i="1"/>
  <c r="Z1183" i="1"/>
  <c r="AA1183" i="1" s="1"/>
  <c r="Y1225" i="1"/>
  <c r="Z1225" i="1"/>
  <c r="AA1225" i="1" s="1"/>
  <c r="Y1245" i="1"/>
  <c r="Z1245" i="1"/>
  <c r="AA1245" i="1" s="1"/>
  <c r="Y1266" i="1"/>
  <c r="Z1266" i="1"/>
  <c r="AA1266" i="1" s="1"/>
  <c r="Y1293" i="1"/>
  <c r="Z1293" i="1"/>
  <c r="AA1293" i="1" s="1"/>
  <c r="Y1319" i="1"/>
  <c r="Z1319" i="1"/>
  <c r="AA1319" i="1" s="1"/>
  <c r="Y1344" i="1"/>
  <c r="Z1344" i="1"/>
  <c r="AA1344" i="1" s="1"/>
  <c r="Y1360" i="1"/>
  <c r="Z1360" i="1"/>
  <c r="AA1360" i="1" s="1"/>
  <c r="Y1383" i="1"/>
  <c r="Z1383" i="1"/>
  <c r="AA1383" i="1" s="1"/>
  <c r="Y1414" i="1"/>
  <c r="Z1414" i="1"/>
  <c r="AA1414" i="1" s="1"/>
  <c r="Y1431" i="1"/>
  <c r="Z1431" i="1"/>
  <c r="AA1431" i="1" s="1"/>
  <c r="Y1471" i="1"/>
  <c r="Z1471" i="1"/>
  <c r="AA1471" i="1" s="1"/>
  <c r="Y1491" i="1"/>
  <c r="Z1491" i="1"/>
  <c r="AA1491" i="1" s="1"/>
  <c r="Y1523" i="1"/>
  <c r="Z1523" i="1"/>
  <c r="AA1523" i="1" s="1"/>
  <c r="Y1552" i="1"/>
  <c r="Z1552" i="1"/>
  <c r="AA1552" i="1" s="1"/>
  <c r="Y1579" i="1"/>
  <c r="Z1579" i="1"/>
  <c r="AA1579" i="1" s="1"/>
  <c r="Y1613" i="1"/>
  <c r="Z1613" i="1"/>
  <c r="AA1613" i="1" s="1"/>
  <c r="Y1626" i="1"/>
  <c r="Z1626" i="1"/>
  <c r="AA1626" i="1" s="1"/>
  <c r="Y1657" i="1"/>
  <c r="Z1657" i="1"/>
  <c r="AA1657" i="1" s="1"/>
  <c r="Y1689" i="1"/>
  <c r="Z1689" i="1"/>
  <c r="AA1689" i="1" s="1"/>
  <c r="Y1719" i="1"/>
  <c r="Z1719" i="1"/>
  <c r="AA1719" i="1" s="1"/>
  <c r="Y1729" i="1"/>
  <c r="Z1729" i="1"/>
  <c r="AA1729" i="1" s="1"/>
  <c r="Y1757" i="1"/>
  <c r="Z1757" i="1"/>
  <c r="AA1757" i="1" s="1"/>
  <c r="Y1775" i="1"/>
  <c r="Z1775" i="1"/>
  <c r="AA1775" i="1" s="1"/>
  <c r="Y1794" i="1"/>
  <c r="Z1794" i="1"/>
  <c r="AA1794" i="1" s="1"/>
  <c r="Y1826" i="1"/>
  <c r="Z1826" i="1"/>
  <c r="AA1826" i="1" s="1"/>
  <c r="Y1850" i="1"/>
  <c r="Z1850" i="1"/>
  <c r="AA1850" i="1" s="1"/>
  <c r="Y1877" i="1"/>
  <c r="Z1877" i="1"/>
  <c r="AA1877" i="1" s="1"/>
  <c r="Y1920" i="1"/>
  <c r="Z1920" i="1"/>
  <c r="AA1920" i="1" s="1"/>
  <c r="Y1955" i="1"/>
  <c r="Z1955" i="1"/>
  <c r="AA1955" i="1" s="1"/>
  <c r="Y1987" i="1"/>
  <c r="Z1987" i="1"/>
  <c r="AA1987" i="1" s="1"/>
  <c r="Y2020" i="1"/>
  <c r="Z2020" i="1"/>
  <c r="AA2020" i="1" s="1"/>
  <c r="Y2064" i="1"/>
  <c r="Z2064" i="1"/>
  <c r="AA2064" i="1" s="1"/>
  <c r="Y2090" i="1"/>
  <c r="Z2090" i="1"/>
  <c r="AA2090" i="1" s="1"/>
  <c r="Y2120" i="1"/>
  <c r="Z2120" i="1"/>
  <c r="AA2120" i="1" s="1"/>
  <c r="Y2157" i="1"/>
  <c r="Z2157" i="1"/>
  <c r="AA2157" i="1" s="1"/>
  <c r="Y2186" i="1"/>
  <c r="Z2186" i="1"/>
  <c r="AA2186" i="1" s="1"/>
  <c r="Y2215" i="1"/>
  <c r="Z2215" i="1"/>
  <c r="AA2215" i="1" s="1"/>
  <c r="Y2237" i="1"/>
  <c r="Z2237" i="1"/>
  <c r="AA2237" i="1" s="1"/>
  <c r="Y2267" i="1"/>
  <c r="Z2267" i="1"/>
  <c r="AA2267" i="1" s="1"/>
  <c r="Y2296" i="1"/>
  <c r="Z2296" i="1"/>
  <c r="AA2296" i="1" s="1"/>
  <c r="Y2348" i="1"/>
  <c r="Z2348" i="1"/>
  <c r="AA2348" i="1" s="1"/>
  <c r="Y2392" i="1"/>
  <c r="Z2392" i="1"/>
  <c r="AA2392" i="1" s="1"/>
  <c r="Y981" i="1"/>
  <c r="Z981" i="1"/>
  <c r="AA981" i="1" s="1"/>
  <c r="Y1144" i="1"/>
  <c r="Z1144" i="1"/>
  <c r="AA1144" i="1" s="1"/>
  <c r="Y1277" i="1"/>
  <c r="Z1277" i="1"/>
  <c r="AA1277" i="1" s="1"/>
  <c r="Y1304" i="1"/>
  <c r="Z1304" i="1"/>
  <c r="AA1304" i="1" s="1"/>
  <c r="Y1817" i="1"/>
  <c r="Z1817" i="1"/>
  <c r="AA1817" i="1" s="1"/>
  <c r="Y2099" i="1"/>
  <c r="Z2099" i="1"/>
  <c r="AA2099" i="1" s="1"/>
  <c r="Y2320" i="1"/>
  <c r="Z2320" i="1"/>
  <c r="AA2320" i="1" s="1"/>
  <c r="Y686" i="1"/>
  <c r="Z686" i="1"/>
  <c r="AA686" i="1" s="1"/>
  <c r="Y735" i="1"/>
  <c r="Z735" i="1"/>
  <c r="AA735" i="1" s="1"/>
  <c r="Y794" i="1"/>
  <c r="Z794" i="1"/>
  <c r="AA794" i="1" s="1"/>
  <c r="Y986" i="1"/>
  <c r="Z986" i="1"/>
  <c r="AA986" i="1" s="1"/>
  <c r="Y1310" i="1"/>
  <c r="Z1310" i="1"/>
  <c r="AA1310" i="1" s="1"/>
  <c r="Y1728" i="1"/>
  <c r="Z1728" i="1"/>
  <c r="AA1728" i="1" s="1"/>
  <c r="Y1825" i="1"/>
  <c r="Z1825" i="1"/>
  <c r="AA1825" i="1" s="1"/>
  <c r="Y2111" i="1"/>
  <c r="Z2111" i="1"/>
  <c r="AA2111" i="1" s="1"/>
  <c r="Y2334" i="1"/>
  <c r="Z2334" i="1"/>
  <c r="AA2334" i="1" s="1"/>
  <c r="Y330" i="1"/>
  <c r="Z330" i="1"/>
  <c r="AA330" i="1" s="1"/>
  <c r="Y360" i="1"/>
  <c r="Z360" i="1"/>
  <c r="AA360" i="1" s="1"/>
  <c r="Y815" i="1"/>
  <c r="Z815" i="1"/>
  <c r="AA815" i="1" s="1"/>
  <c r="Y833" i="1"/>
  <c r="Z833" i="1"/>
  <c r="AA833" i="1" s="1"/>
  <c r="Y866" i="1"/>
  <c r="Z866" i="1"/>
  <c r="AA866" i="1" s="1"/>
  <c r="Y959" i="1"/>
  <c r="Z959" i="1"/>
  <c r="AA959" i="1" s="1"/>
  <c r="Y1042" i="1"/>
  <c r="Z1042" i="1"/>
  <c r="AA1042" i="1" s="1"/>
  <c r="Y1075" i="1"/>
  <c r="Z1075" i="1"/>
  <c r="AA1075" i="1" s="1"/>
  <c r="Y1484" i="1"/>
  <c r="Z1484" i="1"/>
  <c r="AA1484" i="1" s="1"/>
  <c r="Y1516" i="1"/>
  <c r="Z1516" i="1"/>
  <c r="AA1516" i="1" s="1"/>
  <c r="Y1543" i="1"/>
  <c r="Z1543" i="1"/>
  <c r="AA1543" i="1" s="1"/>
  <c r="Y1716" i="1"/>
  <c r="Z1716" i="1"/>
  <c r="AA1716" i="1" s="1"/>
  <c r="Y1770" i="1"/>
  <c r="Z1770" i="1"/>
  <c r="AA1770" i="1" s="1"/>
  <c r="Y1787" i="1"/>
  <c r="Z1787" i="1"/>
  <c r="AA1787" i="1" s="1"/>
  <c r="Y1818" i="1"/>
  <c r="Z1818" i="1"/>
  <c r="AA1818" i="1" s="1"/>
  <c r="Y1846" i="1"/>
  <c r="Z1846" i="1"/>
  <c r="AA1846" i="1" s="1"/>
  <c r="Y1944" i="1"/>
  <c r="Z1944" i="1"/>
  <c r="AA1944" i="1" s="1"/>
  <c r="Y2258" i="1"/>
  <c r="Z2258" i="1"/>
  <c r="AA2258" i="1" s="1"/>
  <c r="Y2284" i="1"/>
  <c r="Z2284" i="1"/>
  <c r="AA2284" i="1" s="1"/>
  <c r="Y2423" i="1"/>
  <c r="Z2423" i="1"/>
  <c r="AA2423" i="1" s="1"/>
  <c r="Y442" i="1"/>
  <c r="Z442" i="1"/>
  <c r="AA442" i="1" s="1"/>
  <c r="Y466" i="1"/>
  <c r="Z466" i="1"/>
  <c r="AA466" i="1" s="1"/>
  <c r="Y326" i="1"/>
  <c r="Z326" i="1"/>
  <c r="AA326" i="1" s="1"/>
  <c r="Y354" i="1"/>
  <c r="Z354" i="1"/>
  <c r="AA354" i="1" s="1"/>
  <c r="Y380" i="1"/>
  <c r="Z380" i="1"/>
  <c r="AA380" i="1" s="1"/>
  <c r="Y413" i="1"/>
  <c r="Z413" i="1"/>
  <c r="AA413" i="1" s="1"/>
  <c r="Y453" i="1"/>
  <c r="Z453" i="1"/>
  <c r="AA453" i="1" s="1"/>
  <c r="Y473" i="1"/>
  <c r="Z473" i="1"/>
  <c r="AA473" i="1" s="1"/>
  <c r="Y493" i="1"/>
  <c r="Z493" i="1"/>
  <c r="AA493" i="1" s="1"/>
  <c r="Y511" i="1"/>
  <c r="Z511" i="1"/>
  <c r="AA511" i="1" s="1"/>
  <c r="Y538" i="1"/>
  <c r="Z538" i="1"/>
  <c r="AA538" i="1" s="1"/>
  <c r="Y564" i="1"/>
  <c r="Z564" i="1"/>
  <c r="AA564" i="1" s="1"/>
  <c r="Y585" i="1"/>
  <c r="Z585" i="1"/>
  <c r="AA585" i="1" s="1"/>
  <c r="Y623" i="1"/>
  <c r="Z623" i="1"/>
  <c r="AA623" i="1" s="1"/>
  <c r="Y664" i="1"/>
  <c r="Z664" i="1"/>
  <c r="AA664" i="1" s="1"/>
  <c r="Y694" i="1"/>
  <c r="Z694" i="1"/>
  <c r="AA694" i="1" s="1"/>
  <c r="Y748" i="1"/>
  <c r="Z748" i="1"/>
  <c r="AA748" i="1" s="1"/>
  <c r="Y775" i="1"/>
  <c r="Z775" i="1"/>
  <c r="AA775" i="1" s="1"/>
  <c r="Y811" i="1"/>
  <c r="Z811" i="1"/>
  <c r="AA811" i="1" s="1"/>
  <c r="Y829" i="1"/>
  <c r="Z829" i="1"/>
  <c r="AA829" i="1" s="1"/>
  <c r="Y862" i="1"/>
  <c r="Z862" i="1"/>
  <c r="AA862" i="1" s="1"/>
  <c r="Y879" i="1"/>
  <c r="Z879" i="1"/>
  <c r="AA879" i="1" s="1"/>
  <c r="Y919" i="1"/>
  <c r="Z919" i="1"/>
  <c r="AA919" i="1" s="1"/>
  <c r="Y956" i="1"/>
  <c r="Z956" i="1"/>
  <c r="AA956" i="1" s="1"/>
  <c r="Y978" i="1"/>
  <c r="Z978" i="1"/>
  <c r="AA978" i="1" s="1"/>
  <c r="Y1004" i="1"/>
  <c r="Z1004" i="1"/>
  <c r="AA1004" i="1" s="1"/>
  <c r="Y1036" i="1"/>
  <c r="Z1036" i="1"/>
  <c r="AA1036" i="1" s="1"/>
  <c r="Y1068" i="1"/>
  <c r="Z1068" i="1"/>
  <c r="AA1068" i="1" s="1"/>
  <c r="Y1107" i="1"/>
  <c r="Z1107" i="1"/>
  <c r="AA1107" i="1" s="1"/>
  <c r="Y1142" i="1"/>
  <c r="Z1142" i="1"/>
  <c r="AA1142" i="1" s="1"/>
  <c r="Y1161" i="1"/>
  <c r="Z1161" i="1"/>
  <c r="AA1161" i="1" s="1"/>
  <c r="Y1195" i="1"/>
  <c r="Z1195" i="1"/>
  <c r="AA1195" i="1" s="1"/>
  <c r="Y1236" i="1"/>
  <c r="Z1236" i="1"/>
  <c r="AA1236" i="1" s="1"/>
  <c r="Y1258" i="1"/>
  <c r="Z1258" i="1"/>
  <c r="AA1258" i="1" s="1"/>
  <c r="Y1276" i="1"/>
  <c r="Z1276" i="1"/>
  <c r="AA1276" i="1" s="1"/>
  <c r="Y1301" i="1"/>
  <c r="Z1301" i="1"/>
  <c r="AA1301" i="1" s="1"/>
  <c r="Y1322" i="1"/>
  <c r="Z1322" i="1"/>
  <c r="AA1322" i="1" s="1"/>
  <c r="Y1349" i="1"/>
  <c r="Z1349" i="1"/>
  <c r="AA1349" i="1" s="1"/>
  <c r="Y1371" i="1"/>
  <c r="Z1371" i="1"/>
  <c r="AA1371" i="1" s="1"/>
  <c r="Y1417" i="1"/>
  <c r="Z1417" i="1"/>
  <c r="AA1417" i="1" s="1"/>
  <c r="Y1451" i="1"/>
  <c r="Z1451" i="1"/>
  <c r="AA1451" i="1" s="1"/>
  <c r="Y1510" i="1"/>
  <c r="Z1510" i="1"/>
  <c r="AA1510" i="1" s="1"/>
  <c r="Y1527" i="1"/>
  <c r="Z1527" i="1"/>
  <c r="AA1527" i="1" s="1"/>
  <c r="Y1562" i="1"/>
  <c r="Z1562" i="1"/>
  <c r="AA1562" i="1" s="1"/>
  <c r="Y1604" i="1"/>
  <c r="Z1604" i="1"/>
  <c r="AA1604" i="1" s="1"/>
  <c r="Y1617" i="1"/>
  <c r="Z1617" i="1"/>
  <c r="AA1617" i="1" s="1"/>
  <c r="Y1630" i="1"/>
  <c r="Z1630" i="1"/>
  <c r="AA1630" i="1" s="1"/>
  <c r="Y1669" i="1"/>
  <c r="Z1669" i="1"/>
  <c r="AA1669" i="1" s="1"/>
  <c r="Y1704" i="1"/>
  <c r="Z1704" i="1"/>
  <c r="AA1704" i="1" s="1"/>
  <c r="Y1723" i="1"/>
  <c r="Z1723" i="1"/>
  <c r="AA1723" i="1" s="1"/>
  <c r="Y1743" i="1"/>
  <c r="Z1743" i="1"/>
  <c r="AA1743" i="1" s="1"/>
  <c r="Y1767" i="1"/>
  <c r="Z1767" i="1"/>
  <c r="AA1767" i="1" s="1"/>
  <c r="Y1783" i="1"/>
  <c r="Z1783" i="1"/>
  <c r="AA1783" i="1" s="1"/>
  <c r="Y1815" i="1"/>
  <c r="Z1815" i="1"/>
  <c r="AA1815" i="1" s="1"/>
  <c r="Y1838" i="1"/>
  <c r="Z1838" i="1"/>
  <c r="AA1838" i="1" s="1"/>
  <c r="Y1856" i="1"/>
  <c r="Z1856" i="1"/>
  <c r="AA1856" i="1" s="1"/>
  <c r="Y1904" i="1"/>
  <c r="Z1904" i="1"/>
  <c r="AA1904" i="1" s="1"/>
  <c r="Y1942" i="1"/>
  <c r="Z1942" i="1"/>
  <c r="AA1942" i="1" s="1"/>
  <c r="Y1963" i="1"/>
  <c r="Z1963" i="1"/>
  <c r="AA1963" i="1" s="1"/>
  <c r="Y2006" i="1"/>
  <c r="Z2006" i="1"/>
  <c r="AA2006" i="1" s="1"/>
  <c r="Y2039" i="1"/>
  <c r="Z2039" i="1"/>
  <c r="AA2039" i="1" s="1"/>
  <c r="Y2068" i="1"/>
  <c r="Z2068" i="1"/>
  <c r="AA2068" i="1" s="1"/>
  <c r="Y2098" i="1"/>
  <c r="Z2098" i="1"/>
  <c r="AA2098" i="1" s="1"/>
  <c r="Y2140" i="1"/>
  <c r="Z2140" i="1"/>
  <c r="AA2140" i="1" s="1"/>
  <c r="Y2174" i="1"/>
  <c r="Z2174" i="1"/>
  <c r="AA2174" i="1" s="1"/>
  <c r="Y2199" i="1"/>
  <c r="Z2199" i="1"/>
  <c r="AA2199" i="1" s="1"/>
  <c r="Y2223" i="1"/>
  <c r="Z2223" i="1"/>
  <c r="AA2223" i="1" s="1"/>
  <c r="Y2247" i="1"/>
  <c r="Z2247" i="1"/>
  <c r="AA2247" i="1" s="1"/>
  <c r="Y2281" i="1"/>
  <c r="Z2281" i="1"/>
  <c r="AA2281" i="1" s="1"/>
  <c r="Y2319" i="1"/>
  <c r="Z2319" i="1"/>
  <c r="AA2319" i="1" s="1"/>
  <c r="Y2359" i="1"/>
  <c r="Z2359" i="1"/>
  <c r="AA2359" i="1" s="1"/>
  <c r="Y2421" i="1"/>
  <c r="Z2421" i="1"/>
  <c r="AA2421" i="1" s="1"/>
  <c r="Y476" i="1"/>
  <c r="Z476" i="1"/>
  <c r="AA476" i="1" s="1"/>
  <c r="Y588" i="1"/>
  <c r="Z588" i="1"/>
  <c r="AA588" i="1" s="1"/>
  <c r="Y814" i="1"/>
  <c r="Z814" i="1"/>
  <c r="AA814" i="1" s="1"/>
  <c r="Y888" i="1"/>
  <c r="Z888" i="1"/>
  <c r="AA888" i="1" s="1"/>
  <c r="Y1006" i="1"/>
  <c r="Z1006" i="1"/>
  <c r="AA1006" i="1" s="1"/>
  <c r="Y1389" i="1"/>
  <c r="Z1389" i="1"/>
  <c r="AA1389" i="1" s="1"/>
  <c r="Y1632" i="1"/>
  <c r="Z1632" i="1"/>
  <c r="AA1632" i="1" s="1"/>
  <c r="Y1744" i="1"/>
  <c r="Z1744" i="1"/>
  <c r="AA1744" i="1" s="1"/>
  <c r="Y1858" i="1"/>
  <c r="Z1858" i="1"/>
  <c r="AA1858" i="1" s="1"/>
  <c r="Y2179" i="1"/>
  <c r="Z2179" i="1"/>
  <c r="AA2179" i="1" s="1"/>
  <c r="Y2201" i="1"/>
  <c r="Z2201" i="1"/>
  <c r="AA2201" i="1" s="1"/>
  <c r="Z2422" i="1"/>
  <c r="AA2422" i="1" s="1"/>
  <c r="Y2422" i="1"/>
  <c r="Y489" i="1"/>
  <c r="Z489" i="1"/>
  <c r="AA489" i="1" s="1"/>
  <c r="Y503" i="1"/>
  <c r="Z503" i="1"/>
  <c r="AA503" i="1" s="1"/>
  <c r="Y518" i="1"/>
  <c r="Z518" i="1"/>
  <c r="AA518" i="1" s="1"/>
  <c r="Y840" i="1"/>
  <c r="Z840" i="1"/>
  <c r="AA840" i="1" s="1"/>
  <c r="Y963" i="1"/>
  <c r="Z963" i="1"/>
  <c r="AA963" i="1" s="1"/>
  <c r="Y1358" i="1"/>
  <c r="Z1358" i="1"/>
  <c r="AA1358" i="1" s="1"/>
  <c r="Y1522" i="1"/>
  <c r="Z1522" i="1"/>
  <c r="AA1522" i="1" s="1"/>
  <c r="Y1551" i="1"/>
  <c r="Z1551" i="1"/>
  <c r="AA1551" i="1" s="1"/>
  <c r="Y1612" i="1"/>
  <c r="Z1612" i="1"/>
  <c r="AA1612" i="1" s="1"/>
  <c r="Y1919" i="1"/>
  <c r="Z1919" i="1"/>
  <c r="AA1919" i="1" s="1"/>
  <c r="Y2086" i="1"/>
  <c r="Z2086" i="1"/>
  <c r="AA2086" i="1" s="1"/>
  <c r="Y2152" i="1"/>
  <c r="Z2152" i="1"/>
  <c r="AA2152" i="1" s="1"/>
  <c r="Y2265" i="1"/>
  <c r="Z2265" i="1"/>
  <c r="AA2265" i="1" s="1"/>
  <c r="Y439" i="1"/>
  <c r="Z439" i="1"/>
  <c r="AA439" i="1" s="1"/>
  <c r="Y458" i="1"/>
  <c r="Z458" i="1"/>
  <c r="AA458" i="1" s="1"/>
  <c r="Y481" i="1"/>
  <c r="Z481" i="1"/>
  <c r="AA481" i="1" s="1"/>
  <c r="Y568" i="1"/>
  <c r="Z568" i="1"/>
  <c r="AA568" i="1" s="1"/>
  <c r="Y591" i="1"/>
  <c r="Z591" i="1"/>
  <c r="AA591" i="1" s="1"/>
  <c r="Y731" i="1"/>
  <c r="Z731" i="1"/>
  <c r="AA731" i="1" s="1"/>
  <c r="Y753" i="1"/>
  <c r="Z753" i="1"/>
  <c r="AA753" i="1" s="1"/>
  <c r="Y889" i="1"/>
  <c r="Z889" i="1"/>
  <c r="AA889" i="1" s="1"/>
  <c r="Y1351" i="1"/>
  <c r="Z1351" i="1"/>
  <c r="AA1351" i="1" s="1"/>
  <c r="Y1454" i="1"/>
  <c r="Z1454" i="1"/>
  <c r="AA1454" i="1" s="1"/>
  <c r="Y1863" i="1"/>
  <c r="Z1863" i="1"/>
  <c r="AA1863" i="1" s="1"/>
  <c r="Y1915" i="1"/>
  <c r="Z1915" i="1"/>
  <c r="AA1915" i="1" s="1"/>
  <c r="Y2227" i="1"/>
  <c r="Z2227" i="1"/>
  <c r="AA2227" i="1" s="1"/>
  <c r="Y120" i="1"/>
  <c r="Z120" i="1"/>
  <c r="AA120" i="1" s="1"/>
  <c r="Y406" i="1"/>
  <c r="Z406" i="1"/>
  <c r="AA406" i="1" s="1"/>
  <c r="Y551" i="1"/>
  <c r="Z551" i="1"/>
  <c r="AA551" i="1" s="1"/>
  <c r="Y33" i="1"/>
  <c r="Z33" i="1"/>
  <c r="AA33" i="1" s="1"/>
  <c r="Y335" i="1"/>
  <c r="Z335" i="1"/>
  <c r="AA335" i="1" s="1"/>
  <c r="Y362" i="1"/>
  <c r="Z362" i="1"/>
  <c r="AA362" i="1" s="1"/>
  <c r="Y403" i="1"/>
  <c r="Z403" i="1"/>
  <c r="AA403" i="1" s="1"/>
  <c r="Y440" i="1"/>
  <c r="Z440" i="1"/>
  <c r="AA440" i="1" s="1"/>
  <c r="Y459" i="1"/>
  <c r="Z459" i="1"/>
  <c r="AA459" i="1" s="1"/>
  <c r="Y488" i="1"/>
  <c r="Z488" i="1"/>
  <c r="AA488" i="1" s="1"/>
  <c r="Y500" i="1"/>
  <c r="Z500" i="1"/>
  <c r="AA500" i="1" s="1"/>
  <c r="Y517" i="1"/>
  <c r="Z517" i="1"/>
  <c r="AA517" i="1" s="1"/>
  <c r="Y549" i="1"/>
  <c r="Z549" i="1"/>
  <c r="AA549" i="1" s="1"/>
  <c r="Y570" i="1"/>
  <c r="Z570" i="1"/>
  <c r="AA570" i="1" s="1"/>
  <c r="Y597" i="1"/>
  <c r="Z597" i="1"/>
  <c r="AA597" i="1" s="1"/>
  <c r="Y629" i="1"/>
  <c r="Z629" i="1"/>
  <c r="AA629" i="1" s="1"/>
  <c r="Y684" i="1"/>
  <c r="Z684" i="1"/>
  <c r="AA684" i="1" s="1"/>
  <c r="Y732" i="1"/>
  <c r="Z732" i="1"/>
  <c r="AA732" i="1" s="1"/>
  <c r="Y756" i="1"/>
  <c r="Z756" i="1"/>
  <c r="AA756" i="1" s="1"/>
  <c r="Y791" i="1"/>
  <c r="Z791" i="1"/>
  <c r="AA791" i="1" s="1"/>
  <c r="Y819" i="1"/>
  <c r="Z819" i="1"/>
  <c r="AA819" i="1" s="1"/>
  <c r="Y839" i="1"/>
  <c r="Z839" i="1"/>
  <c r="AA839" i="1" s="1"/>
  <c r="Y867" i="1"/>
  <c r="Z867" i="1"/>
  <c r="AA867" i="1" s="1"/>
  <c r="Y890" i="1"/>
  <c r="Z890" i="1"/>
  <c r="AA890" i="1" s="1"/>
  <c r="Y936" i="1"/>
  <c r="Z936" i="1"/>
  <c r="AA936" i="1" s="1"/>
  <c r="Y961" i="1"/>
  <c r="Z961" i="1"/>
  <c r="AA961" i="1" s="1"/>
  <c r="Y983" i="1"/>
  <c r="Z983" i="1"/>
  <c r="AA983" i="1" s="1"/>
  <c r="Y1018" i="1"/>
  <c r="Z1018" i="1"/>
  <c r="AA1018" i="1" s="1"/>
  <c r="Y1047" i="1"/>
  <c r="Z1047" i="1"/>
  <c r="AA1047" i="1" s="1"/>
  <c r="Y1077" i="1"/>
  <c r="Z1077" i="1"/>
  <c r="AA1077" i="1" s="1"/>
  <c r="Y1115" i="1"/>
  <c r="Z1115" i="1"/>
  <c r="AA1115" i="1" s="1"/>
  <c r="Y1147" i="1"/>
  <c r="Z1147" i="1"/>
  <c r="AA1147" i="1" s="1"/>
  <c r="Y1173" i="1"/>
  <c r="Z1173" i="1"/>
  <c r="AA1173" i="1" s="1"/>
  <c r="Y1210" i="1"/>
  <c r="Z1210" i="1"/>
  <c r="AA1210" i="1" s="1"/>
  <c r="Y1240" i="1"/>
  <c r="Z1240" i="1"/>
  <c r="AA1240" i="1" s="1"/>
  <c r="Y1261" i="1"/>
  <c r="Z1261" i="1"/>
  <c r="AA1261" i="1" s="1"/>
  <c r="Y1287" i="1"/>
  <c r="Z1287" i="1"/>
  <c r="AA1287" i="1" s="1"/>
  <c r="Y1309" i="1"/>
  <c r="Z1309" i="1"/>
  <c r="AA1309" i="1" s="1"/>
  <c r="Y1342" i="1"/>
  <c r="Z1342" i="1"/>
  <c r="AA1342" i="1" s="1"/>
  <c r="Y1352" i="1"/>
  <c r="Z1352" i="1"/>
  <c r="AA1352" i="1" s="1"/>
  <c r="Y1378" i="1"/>
  <c r="Z1378" i="1"/>
  <c r="AA1378" i="1" s="1"/>
  <c r="Y1392" i="1"/>
  <c r="Z1392" i="1"/>
  <c r="AA1392" i="1" s="1"/>
  <c r="Y1426" i="1"/>
  <c r="Z1426" i="1"/>
  <c r="AA1426" i="1" s="1"/>
  <c r="Y1462" i="1"/>
  <c r="Z1462" i="1"/>
  <c r="AA1462" i="1" s="1"/>
  <c r="Y1486" i="1"/>
  <c r="Z1486" i="1"/>
  <c r="AA1486" i="1" s="1"/>
  <c r="Y1520" i="1"/>
  <c r="Z1520" i="1"/>
  <c r="AA1520" i="1" s="1"/>
  <c r="Y1548" i="1"/>
  <c r="Z1548" i="1"/>
  <c r="AA1548" i="1" s="1"/>
  <c r="Y1566" i="1"/>
  <c r="Z1566" i="1"/>
  <c r="AA1566" i="1" s="1"/>
  <c r="Y1610" i="1"/>
  <c r="Z1610" i="1"/>
  <c r="AA1610" i="1" s="1"/>
  <c r="Y1622" i="1"/>
  <c r="Z1622" i="1"/>
  <c r="AA1622" i="1" s="1"/>
  <c r="Y1634" i="1"/>
  <c r="Z1634" i="1"/>
  <c r="AA1634" i="1" s="1"/>
  <c r="Y1682" i="1"/>
  <c r="Z1682" i="1"/>
  <c r="AA1682" i="1" s="1"/>
  <c r="Y1717" i="1"/>
  <c r="Z1717" i="1"/>
  <c r="AA1717" i="1" s="1"/>
  <c r="Y1726" i="1"/>
  <c r="Z1726" i="1"/>
  <c r="AA1726" i="1" s="1"/>
  <c r="Y1753" i="1"/>
  <c r="Z1753" i="1"/>
  <c r="AA1753" i="1" s="1"/>
  <c r="Y1771" i="1"/>
  <c r="Z1771" i="1"/>
  <c r="AA1771" i="1" s="1"/>
  <c r="Y1788" i="1"/>
  <c r="Z1788" i="1"/>
  <c r="AA1788" i="1" s="1"/>
  <c r="Y1821" i="1"/>
  <c r="Z1821" i="1"/>
  <c r="AA1821" i="1" s="1"/>
  <c r="Y1847" i="1"/>
  <c r="Z1847" i="1"/>
  <c r="AA1847" i="1" s="1"/>
  <c r="Y1867" i="1"/>
  <c r="Z1867" i="1"/>
  <c r="AA1867" i="1" s="1"/>
  <c r="Y1916" i="1"/>
  <c r="Z1916" i="1"/>
  <c r="AA1916" i="1" s="1"/>
  <c r="Y1953" i="1"/>
  <c r="Z1953" i="1"/>
  <c r="AA1953" i="1" s="1"/>
  <c r="Y1983" i="1"/>
  <c r="Z1983" i="1"/>
  <c r="AA1983" i="1" s="1"/>
  <c r="Y2012" i="1"/>
  <c r="Z2012" i="1"/>
  <c r="AA2012" i="1" s="1"/>
  <c r="Y2062" i="1"/>
  <c r="Z2062" i="1"/>
  <c r="AA2062" i="1" s="1"/>
  <c r="Y2081" i="1"/>
  <c r="Z2081" i="1"/>
  <c r="AA2081" i="1" s="1"/>
  <c r="Y2105" i="1"/>
  <c r="Z2105" i="1"/>
  <c r="AA2105" i="1" s="1"/>
  <c r="Y2146" i="1"/>
  <c r="Z2146" i="1"/>
  <c r="AA2146" i="1" s="1"/>
  <c r="Y2184" i="1"/>
  <c r="Z2184" i="1"/>
  <c r="AA2184" i="1" s="1"/>
  <c r="Y2209" i="1"/>
  <c r="Z2209" i="1"/>
  <c r="AA2209" i="1" s="1"/>
  <c r="Y2235" i="1"/>
  <c r="Z2235" i="1"/>
  <c r="AA2235" i="1" s="1"/>
  <c r="Y2263" i="1"/>
  <c r="Z2263" i="1"/>
  <c r="AA2263" i="1" s="1"/>
  <c r="Y2291" i="1"/>
  <c r="Z2291" i="1"/>
  <c r="AA2291" i="1" s="1"/>
  <c r="Y2332" i="1"/>
  <c r="Z2332" i="1"/>
  <c r="AA2332" i="1" s="1"/>
  <c r="Y2372" i="1"/>
  <c r="Z2372" i="1"/>
  <c r="AA2372" i="1" s="1"/>
  <c r="Z2426" i="1"/>
  <c r="AA2426" i="1" s="1"/>
  <c r="Y2426" i="1"/>
  <c r="Y318" i="1"/>
  <c r="Z318" i="1"/>
  <c r="AA318" i="1" s="1"/>
  <c r="Y346" i="1"/>
  <c r="Z346" i="1"/>
  <c r="AA346" i="1" s="1"/>
  <c r="Y376" i="1"/>
  <c r="Z376" i="1"/>
  <c r="AA376" i="1" s="1"/>
  <c r="Y411" i="1"/>
  <c r="Z411" i="1"/>
  <c r="AA411" i="1" s="1"/>
  <c r="Y443" i="1"/>
  <c r="Z443" i="1"/>
  <c r="AA443" i="1" s="1"/>
  <c r="Y469" i="1"/>
  <c r="Z469" i="1"/>
  <c r="AA469" i="1" s="1"/>
  <c r="Y491" i="1"/>
  <c r="Z491" i="1"/>
  <c r="AA491" i="1" s="1"/>
  <c r="Y507" i="1"/>
  <c r="Z507" i="1"/>
  <c r="AA507" i="1" s="1"/>
  <c r="Y531" i="1"/>
  <c r="Z531" i="1"/>
  <c r="AA531" i="1" s="1"/>
  <c r="Y559" i="1"/>
  <c r="Z559" i="1"/>
  <c r="AA559" i="1" s="1"/>
  <c r="Y574" i="1"/>
  <c r="Z574" i="1"/>
  <c r="AA574" i="1" s="1"/>
  <c r="Y606" i="1"/>
  <c r="Z606" i="1"/>
  <c r="AA606" i="1" s="1"/>
  <c r="Y640" i="1"/>
  <c r="Z640" i="1"/>
  <c r="AA640" i="1" s="1"/>
  <c r="Y689" i="1"/>
  <c r="Z689" i="1"/>
  <c r="AA689" i="1" s="1"/>
  <c r="Y737" i="1"/>
  <c r="Z737" i="1"/>
  <c r="AA737" i="1" s="1"/>
  <c r="Y762" i="1"/>
  <c r="Z762" i="1"/>
  <c r="AA762" i="1" s="1"/>
  <c r="Y799" i="1"/>
  <c r="Z799" i="1"/>
  <c r="AA799" i="1" s="1"/>
  <c r="Y827" i="1"/>
  <c r="Z827" i="1"/>
  <c r="AA827" i="1" s="1"/>
  <c r="Y855" i="1"/>
  <c r="Z855" i="1"/>
  <c r="AA855" i="1" s="1"/>
  <c r="Y877" i="1"/>
  <c r="Z877" i="1"/>
  <c r="AA877" i="1" s="1"/>
  <c r="Y913" i="1"/>
  <c r="Z913" i="1"/>
  <c r="AA913" i="1" s="1"/>
  <c r="Y943" i="1"/>
  <c r="Z943" i="1"/>
  <c r="AA943" i="1" s="1"/>
  <c r="Y967" i="1"/>
  <c r="Z967" i="1"/>
  <c r="AA967" i="1" s="1"/>
  <c r="Y993" i="1"/>
  <c r="Z993" i="1"/>
  <c r="AA993" i="1" s="1"/>
  <c r="Y1023" i="1"/>
  <c r="Z1023" i="1"/>
  <c r="AA1023" i="1" s="1"/>
  <c r="Y1060" i="1"/>
  <c r="Z1060" i="1"/>
  <c r="AA1060" i="1" s="1"/>
  <c r="Y1085" i="1"/>
  <c r="Z1085" i="1"/>
  <c r="AA1085" i="1" s="1"/>
  <c r="Y1121" i="1"/>
  <c r="Z1121" i="1"/>
  <c r="AA1121" i="1" s="1"/>
  <c r="Y1155" i="1"/>
  <c r="Z1155" i="1"/>
  <c r="AA1155" i="1" s="1"/>
  <c r="Y1185" i="1"/>
  <c r="Z1185" i="1"/>
  <c r="AA1185" i="1" s="1"/>
  <c r="Y1228" i="1"/>
  <c r="Z1228" i="1"/>
  <c r="AA1228" i="1" s="1"/>
  <c r="Y1254" i="1"/>
  <c r="Z1254" i="1"/>
  <c r="AA1254" i="1" s="1"/>
  <c r="Y1268" i="1"/>
  <c r="Z1268" i="1"/>
  <c r="AA1268" i="1" s="1"/>
  <c r="Y1294" i="1"/>
  <c r="Z1294" i="1"/>
  <c r="AA1294" i="1" s="1"/>
  <c r="Y1320" i="1"/>
  <c r="Z1320" i="1"/>
  <c r="AA1320" i="1" s="1"/>
  <c r="Y1346" i="1"/>
  <c r="Z1346" i="1"/>
  <c r="AA1346" i="1" s="1"/>
  <c r="Y1361" i="1"/>
  <c r="Z1361" i="1"/>
  <c r="AA1361" i="1" s="1"/>
  <c r="Y1384" i="1"/>
  <c r="Z1384" i="1"/>
  <c r="AA1384" i="1" s="1"/>
  <c r="Y1415" i="1"/>
  <c r="Z1415" i="1"/>
  <c r="AA1415" i="1" s="1"/>
  <c r="Y1441" i="1"/>
  <c r="Z1441" i="1"/>
  <c r="AA1441" i="1" s="1"/>
  <c r="Y1473" i="1"/>
  <c r="Z1473" i="1"/>
  <c r="AA1473" i="1" s="1"/>
  <c r="Y1504" i="1"/>
  <c r="Z1504" i="1"/>
  <c r="AA1504" i="1" s="1"/>
  <c r="Y1524" i="1"/>
  <c r="Z1524" i="1"/>
  <c r="AA1524" i="1" s="1"/>
  <c r="Y1553" i="1"/>
  <c r="Z1553" i="1"/>
  <c r="AA1553" i="1" s="1"/>
  <c r="Y1590" i="1"/>
  <c r="Z1590" i="1"/>
  <c r="AA1590" i="1" s="1"/>
  <c r="Y1614" i="1"/>
  <c r="Z1614" i="1"/>
  <c r="AA1614" i="1" s="1"/>
  <c r="Y1627" i="1"/>
  <c r="Z1627" i="1"/>
  <c r="AA1627" i="1" s="1"/>
  <c r="Y1660" i="1"/>
  <c r="Z1660" i="1"/>
  <c r="AA1660" i="1" s="1"/>
  <c r="Y1692" i="1"/>
  <c r="Z1692" i="1"/>
  <c r="AA1692" i="1" s="1"/>
  <c r="Y1720" i="1"/>
  <c r="Z1720" i="1"/>
  <c r="AA1720" i="1" s="1"/>
  <c r="Y1730" i="1"/>
  <c r="Z1730" i="1"/>
  <c r="AA1730" i="1" s="1"/>
  <c r="Y1759" i="1"/>
  <c r="Z1759" i="1"/>
  <c r="AA1759" i="1" s="1"/>
  <c r="Y1776" i="1"/>
  <c r="Z1776" i="1"/>
  <c r="AA1776" i="1" s="1"/>
  <c r="Y1803" i="1"/>
  <c r="Z1803" i="1"/>
  <c r="AA1803" i="1" s="1"/>
  <c r="Y1827" i="1"/>
  <c r="Z1827" i="1"/>
  <c r="AA1827" i="1" s="1"/>
  <c r="Y1851" i="1"/>
  <c r="Z1851" i="1"/>
  <c r="AA1851" i="1" s="1"/>
  <c r="Y1879" i="1"/>
  <c r="Z1879" i="1"/>
  <c r="AA1879" i="1" s="1"/>
  <c r="Y1929" i="1"/>
  <c r="Z1929" i="1"/>
  <c r="AA1929" i="1" s="1"/>
  <c r="Y1958" i="1"/>
  <c r="Z1958" i="1"/>
  <c r="AA1958" i="1" s="1"/>
  <c r="Y1993" i="1"/>
  <c r="Z1993" i="1"/>
  <c r="AA1993" i="1" s="1"/>
  <c r="Y2030" i="1"/>
  <c r="Z2030" i="1"/>
  <c r="AA2030" i="1" s="1"/>
  <c r="Y2066" i="1"/>
  <c r="Z2066" i="1"/>
  <c r="AA2066" i="1" s="1"/>
  <c r="Y2091" i="1"/>
  <c r="Z2091" i="1"/>
  <c r="AA2091" i="1" s="1"/>
  <c r="Y2137" i="1"/>
  <c r="Z2137" i="1"/>
  <c r="AA2137" i="1" s="1"/>
  <c r="Y2159" i="1"/>
  <c r="Z2159" i="1"/>
  <c r="AA2159" i="1" s="1"/>
  <c r="Y2191" i="1"/>
  <c r="Z2191" i="1"/>
  <c r="AA2191" i="1" s="1"/>
  <c r="Y2220" i="1"/>
  <c r="Z2220" i="1"/>
  <c r="AA2220" i="1" s="1"/>
  <c r="Y2241" i="1"/>
  <c r="Z2241" i="1"/>
  <c r="AA2241" i="1" s="1"/>
  <c r="Y2268" i="1"/>
  <c r="Z2268" i="1"/>
  <c r="AA2268" i="1" s="1"/>
  <c r="Y2298" i="1"/>
  <c r="Z2298" i="1"/>
  <c r="AA2298" i="1" s="1"/>
  <c r="Y2356" i="1"/>
  <c r="Z2356" i="1"/>
  <c r="AA2356" i="1" s="1"/>
  <c r="Y2393" i="1"/>
  <c r="Z2393" i="1"/>
  <c r="AA2393" i="1" s="1"/>
  <c r="Y1388" i="1"/>
  <c r="Y1387" i="1"/>
  <c r="Y1477" i="1"/>
  <c r="Y1476" i="1"/>
  <c r="N21" i="23"/>
  <c r="AD20" i="34" s="1"/>
  <c r="H21" i="23"/>
  <c r="A12" i="21"/>
  <c r="N46" i="19"/>
  <c r="M46" i="19"/>
  <c r="E15" i="14"/>
  <c r="O1672" i="1"/>
  <c r="J21" i="21"/>
  <c r="I21" i="21"/>
  <c r="H21" i="21"/>
  <c r="J20" i="21"/>
  <c r="I20" i="21"/>
  <c r="H20" i="21"/>
  <c r="J18" i="21"/>
  <c r="I18" i="21"/>
  <c r="H18" i="21"/>
  <c r="J17" i="21"/>
  <c r="I17" i="21"/>
  <c r="H17" i="21"/>
  <c r="J16" i="21"/>
  <c r="I16" i="21"/>
  <c r="H16" i="21"/>
  <c r="J15" i="21"/>
  <c r="I15" i="21"/>
  <c r="H15" i="21"/>
  <c r="J14" i="21"/>
  <c r="I14" i="21"/>
  <c r="H14" i="21"/>
  <c r="J19" i="21"/>
  <c r="I19" i="21"/>
  <c r="H19" i="21"/>
  <c r="J12" i="21"/>
  <c r="I12" i="21"/>
  <c r="H12" i="21"/>
  <c r="J11" i="21"/>
  <c r="I11" i="21"/>
  <c r="H11" i="21"/>
  <c r="J10" i="21"/>
  <c r="I10" i="21"/>
  <c r="H10" i="21"/>
  <c r="J9" i="21"/>
  <c r="I9" i="21"/>
  <c r="H9" i="21"/>
  <c r="A11" i="27"/>
  <c r="H11" i="27" s="1"/>
  <c r="A10" i="27"/>
  <c r="H10" i="27" s="1"/>
  <c r="A9" i="27"/>
  <c r="H9" i="27" s="1"/>
  <c r="A15" i="27"/>
  <c r="H15" i="27" s="1"/>
  <c r="A14" i="27"/>
  <c r="H14" i="27" s="1"/>
  <c r="H11" i="26"/>
  <c r="A11" i="26"/>
  <c r="H10" i="26"/>
  <c r="A10" i="26"/>
  <c r="H9" i="26"/>
  <c r="A9" i="26"/>
  <c r="H15" i="26"/>
  <c r="A15" i="26"/>
  <c r="H14" i="26"/>
  <c r="A14" i="26"/>
  <c r="A11" i="25"/>
  <c r="J11" i="25" s="1"/>
  <c r="AP11" i="34" s="1"/>
  <c r="A10" i="25"/>
  <c r="A9" i="25"/>
  <c r="D15" i="25"/>
  <c r="A15" i="25"/>
  <c r="D14" i="25"/>
  <c r="A14" i="25"/>
  <c r="F23" i="24"/>
  <c r="L23" i="24" s="1"/>
  <c r="A23" i="24"/>
  <c r="N23" i="24" s="1"/>
  <c r="F22" i="24"/>
  <c r="L22" i="24" s="1"/>
  <c r="A22" i="24"/>
  <c r="N22" i="24" s="1"/>
  <c r="F21" i="24"/>
  <c r="L21" i="24" s="1"/>
  <c r="A21" i="24"/>
  <c r="N21" i="24" s="1"/>
  <c r="F20" i="24"/>
  <c r="L20" i="24" s="1"/>
  <c r="A20" i="24"/>
  <c r="N20" i="24" s="1"/>
  <c r="F18" i="24"/>
  <c r="L18" i="24" s="1"/>
  <c r="A18" i="24"/>
  <c r="N18" i="24" s="1"/>
  <c r="F17" i="24"/>
  <c r="L17" i="24" s="1"/>
  <c r="A17" i="24"/>
  <c r="N17" i="24" s="1"/>
  <c r="F16" i="24"/>
  <c r="L16" i="24" s="1"/>
  <c r="A16" i="24"/>
  <c r="N16" i="24" s="1"/>
  <c r="F15" i="24"/>
  <c r="L15" i="24" s="1"/>
  <c r="A15" i="24"/>
  <c r="N15" i="24" s="1"/>
  <c r="F14" i="24"/>
  <c r="L14" i="24" s="1"/>
  <c r="A14" i="24"/>
  <c r="N14" i="24" s="1"/>
  <c r="F19" i="24"/>
  <c r="L19" i="24" s="1"/>
  <c r="A19" i="24"/>
  <c r="N19" i="24" s="1"/>
  <c r="F12" i="24"/>
  <c r="L12" i="24" s="1"/>
  <c r="A12" i="24"/>
  <c r="N12" i="24" s="1"/>
  <c r="F11" i="24"/>
  <c r="L11" i="24" s="1"/>
  <c r="A11" i="24"/>
  <c r="N11" i="24" s="1"/>
  <c r="F10" i="24"/>
  <c r="L10" i="24" s="1"/>
  <c r="A10" i="24"/>
  <c r="N10" i="24" s="1"/>
  <c r="F9" i="24"/>
  <c r="L9" i="24" s="1"/>
  <c r="A9" i="24"/>
  <c r="N9" i="24" s="1"/>
  <c r="A21" i="23"/>
  <c r="A20" i="23"/>
  <c r="A18" i="23"/>
  <c r="A17" i="23"/>
  <c r="A16" i="23"/>
  <c r="A15" i="23"/>
  <c r="A14" i="23"/>
  <c r="A19" i="23"/>
  <c r="A12" i="23"/>
  <c r="A11" i="23"/>
  <c r="A10" i="23"/>
  <c r="A9" i="23"/>
  <c r="N11" i="23"/>
  <c r="AD11" i="34" s="1"/>
  <c r="N10" i="23"/>
  <c r="AD10" i="34" s="1"/>
  <c r="F10" i="23"/>
  <c r="N9" i="23"/>
  <c r="AD9" i="34" s="1"/>
  <c r="H9" i="23"/>
  <c r="N15" i="23"/>
  <c r="AD14" i="34" s="1"/>
  <c r="F15" i="23"/>
  <c r="N14" i="23"/>
  <c r="AD13" i="34" s="1"/>
  <c r="N24" i="23"/>
  <c r="F24" i="23"/>
  <c r="H24" i="23" s="1"/>
  <c r="J24" i="23" s="1"/>
  <c r="N23" i="23"/>
  <c r="F23" i="23"/>
  <c r="H23" i="23" s="1"/>
  <c r="J23" i="23" s="1"/>
  <c r="N22" i="23"/>
  <c r="F22" i="23"/>
  <c r="H22" i="23" s="1"/>
  <c r="J22" i="23" s="1"/>
  <c r="A21" i="22"/>
  <c r="H21" i="22" s="1"/>
  <c r="O20" i="34" s="1"/>
  <c r="A20" i="22"/>
  <c r="A18" i="22"/>
  <c r="A17" i="22"/>
  <c r="A16" i="22"/>
  <c r="A15" i="22"/>
  <c r="H15" i="22" s="1"/>
  <c r="A14" i="22"/>
  <c r="H14" i="22" s="1"/>
  <c r="A19" i="22"/>
  <c r="A12" i="22"/>
  <c r="A11" i="22"/>
  <c r="H11" i="22" s="1"/>
  <c r="A10" i="22"/>
  <c r="H10" i="22" s="1"/>
  <c r="A9" i="22"/>
  <c r="H9" i="22" s="1"/>
  <c r="A21" i="21"/>
  <c r="A20" i="21"/>
  <c r="A18" i="21"/>
  <c r="A17" i="21"/>
  <c r="A16" i="21"/>
  <c r="A15" i="21"/>
  <c r="A14" i="21"/>
  <c r="A19" i="21"/>
  <c r="A11" i="21"/>
  <c r="A10" i="21"/>
  <c r="A9" i="21"/>
  <c r="H18" i="7"/>
  <c r="H12" i="7"/>
  <c r="H11" i="7"/>
  <c r="D12" i="7"/>
  <c r="D11" i="7"/>
  <c r="D16" i="7"/>
  <c r="D9" i="7"/>
  <c r="D8" i="7"/>
  <c r="D7" i="7"/>
  <c r="D6" i="7"/>
  <c r="N9" i="19"/>
  <c r="M9" i="19"/>
  <c r="L2377" i="1"/>
  <c r="L338" i="1"/>
  <c r="L2325" i="1"/>
  <c r="L2216" i="1"/>
  <c r="L2165" i="1"/>
  <c r="L2024" i="1"/>
  <c r="L2006" i="1"/>
  <c r="L979" i="1"/>
  <c r="L120" i="1"/>
  <c r="L119" i="1"/>
  <c r="L1587" i="1"/>
  <c r="L1457" i="1"/>
  <c r="L32" i="1"/>
  <c r="L950" i="1"/>
  <c r="L2051" i="1"/>
  <c r="O2377" i="1"/>
  <c r="M2377" i="1"/>
  <c r="K2377" i="1"/>
  <c r="O338" i="1"/>
  <c r="M338" i="1"/>
  <c r="K338" i="1"/>
  <c r="O2325" i="1"/>
  <c r="M2325" i="1"/>
  <c r="K2325" i="1"/>
  <c r="O2216" i="1"/>
  <c r="M2216" i="1"/>
  <c r="K2216" i="1"/>
  <c r="O2165" i="1"/>
  <c r="M2165" i="1"/>
  <c r="K2165" i="1"/>
  <c r="O2024" i="1"/>
  <c r="M2024" i="1"/>
  <c r="K2024" i="1"/>
  <c r="O2006" i="1"/>
  <c r="M2006" i="1"/>
  <c r="K2006" i="1"/>
  <c r="O979" i="1"/>
  <c r="M979" i="1"/>
  <c r="K979" i="1"/>
  <c r="O120" i="1"/>
  <c r="M120" i="1"/>
  <c r="K120" i="1"/>
  <c r="O119" i="1"/>
  <c r="M119" i="1"/>
  <c r="K119" i="1"/>
  <c r="N5" i="19"/>
  <c r="M5" i="19"/>
  <c r="N4" i="19"/>
  <c r="M4" i="19"/>
  <c r="N10" i="19"/>
  <c r="M10" i="19"/>
  <c r="N25" i="19"/>
  <c r="M25" i="19"/>
  <c r="N40" i="19"/>
  <c r="M40" i="19"/>
  <c r="N39" i="19"/>
  <c r="M39" i="19"/>
  <c r="N38" i="19"/>
  <c r="M38" i="19"/>
  <c r="N37" i="19"/>
  <c r="M37" i="19"/>
  <c r="N36" i="19"/>
  <c r="M36" i="19"/>
  <c r="N35" i="19"/>
  <c r="M35" i="19"/>
  <c r="N34" i="19"/>
  <c r="M34" i="19"/>
  <c r="N33" i="19"/>
  <c r="M33" i="19"/>
  <c r="N32" i="19"/>
  <c r="M32" i="19"/>
  <c r="N14" i="19"/>
  <c r="M14" i="19"/>
  <c r="N13" i="19"/>
  <c r="M13" i="19"/>
  <c r="O1587" i="1"/>
  <c r="M1587" i="1"/>
  <c r="K1587" i="1"/>
  <c r="O1457" i="1"/>
  <c r="M1457" i="1"/>
  <c r="K1457" i="1"/>
  <c r="L1886" i="1"/>
  <c r="L1311" i="1"/>
  <c r="L1079" i="1"/>
  <c r="L180" i="1"/>
  <c r="L2248" i="1"/>
  <c r="L2050" i="1"/>
  <c r="L2052" i="1"/>
  <c r="L2026" i="1"/>
  <c r="L1950" i="1"/>
  <c r="L1860" i="1"/>
  <c r="L1765" i="1"/>
  <c r="L1636" i="1"/>
  <c r="L1530" i="1"/>
  <c r="L1529" i="1"/>
  <c r="L1531" i="1"/>
  <c r="L1532" i="1"/>
  <c r="L1456" i="1"/>
  <c r="L1459" i="1"/>
  <c r="L1170" i="1"/>
  <c r="L969" i="1"/>
  <c r="L901" i="1"/>
  <c r="L478" i="1"/>
  <c r="L395" i="1"/>
  <c r="M32" i="1"/>
  <c r="M950" i="1"/>
  <c r="M2051" i="1"/>
  <c r="M1886" i="1"/>
  <c r="M1311" i="1"/>
  <c r="M1079" i="1"/>
  <c r="M180" i="1"/>
  <c r="M2248" i="1"/>
  <c r="M2050" i="1"/>
  <c r="M2052" i="1"/>
  <c r="M2026" i="1"/>
  <c r="M1950" i="1"/>
  <c r="M1860" i="1"/>
  <c r="M1765" i="1"/>
  <c r="M1636" i="1"/>
  <c r="M1530" i="1"/>
  <c r="M1529" i="1"/>
  <c r="M1531" i="1"/>
  <c r="M1532" i="1"/>
  <c r="M1456" i="1"/>
  <c r="M1459" i="1"/>
  <c r="M1170" i="1"/>
  <c r="M969" i="1"/>
  <c r="M901" i="1"/>
  <c r="M478" i="1"/>
  <c r="M395" i="1"/>
  <c r="M396" i="1"/>
  <c r="K32" i="1"/>
  <c r="K950" i="1"/>
  <c r="K2051" i="1"/>
  <c r="K1886" i="1"/>
  <c r="K1311" i="1"/>
  <c r="K1079" i="1"/>
  <c r="K180" i="1"/>
  <c r="K2248" i="1"/>
  <c r="K2050" i="1"/>
  <c r="K2052" i="1"/>
  <c r="K2026" i="1"/>
  <c r="K1950" i="1"/>
  <c r="K1860" i="1"/>
  <c r="K1765" i="1"/>
  <c r="K1636" i="1"/>
  <c r="K1530" i="1"/>
  <c r="K1529" i="1"/>
  <c r="K1531" i="1"/>
  <c r="K1532" i="1"/>
  <c r="K1456" i="1"/>
  <c r="K1459" i="1"/>
  <c r="K1170" i="1"/>
  <c r="K969" i="1"/>
  <c r="K901" i="1"/>
  <c r="K478" i="1"/>
  <c r="K395" i="1"/>
  <c r="K396" i="1"/>
  <c r="L396" i="1"/>
  <c r="O32" i="1"/>
  <c r="O950" i="1"/>
  <c r="O2051" i="1"/>
  <c r="O1886" i="1"/>
  <c r="O1311" i="1"/>
  <c r="O1079" i="1"/>
  <c r="O180" i="1"/>
  <c r="O2248" i="1"/>
  <c r="O2050" i="1"/>
  <c r="O2052" i="1"/>
  <c r="O2026" i="1"/>
  <c r="O1950" i="1"/>
  <c r="O1860" i="1"/>
  <c r="O1765" i="1"/>
  <c r="O1636" i="1"/>
  <c r="O1530" i="1"/>
  <c r="O1529" i="1"/>
  <c r="O1531" i="1"/>
  <c r="O1532" i="1"/>
  <c r="O1456" i="1"/>
  <c r="O1459" i="1"/>
  <c r="O1170" i="1"/>
  <c r="O969" i="1"/>
  <c r="O901" i="1"/>
  <c r="O478" i="1"/>
  <c r="O395" i="1"/>
  <c r="H13" i="7"/>
  <c r="H14" i="7"/>
  <c r="H17" i="7"/>
  <c r="J9" i="26" l="1"/>
  <c r="AZ9" i="34" s="1"/>
  <c r="AX9" i="34"/>
  <c r="J15" i="26"/>
  <c r="AZ14" i="34" s="1"/>
  <c r="AX14" i="34"/>
  <c r="J10" i="26"/>
  <c r="AZ10" i="34" s="1"/>
  <c r="AX10" i="34"/>
  <c r="J14" i="26"/>
  <c r="AZ13" i="34" s="1"/>
  <c r="AX13" i="34"/>
  <c r="J11" i="26"/>
  <c r="AZ11" i="34" s="1"/>
  <c r="AX11" i="34"/>
  <c r="F15" i="25"/>
  <c r="AL14" i="34" s="1"/>
  <c r="AJ14" i="34"/>
  <c r="F14" i="25"/>
  <c r="AJ13" i="34"/>
  <c r="J9" i="23"/>
  <c r="Z9" i="34" s="1"/>
  <c r="X9" i="34"/>
  <c r="H10" i="23"/>
  <c r="V10" i="34"/>
  <c r="J21" i="23"/>
  <c r="Z20" i="34" s="1"/>
  <c r="X20" i="34"/>
  <c r="H15" i="23"/>
  <c r="V14" i="34"/>
  <c r="J11" i="23"/>
  <c r="Z11" i="34" s="1"/>
  <c r="X11" i="34"/>
  <c r="C14" i="34"/>
  <c r="O14" i="34"/>
  <c r="D10" i="20"/>
  <c r="O10" i="34"/>
  <c r="D11" i="20"/>
  <c r="O11" i="34"/>
  <c r="G13" i="34"/>
  <c r="BJ13" i="34"/>
  <c r="G14" i="34"/>
  <c r="BJ14" i="34"/>
  <c r="H9" i="20"/>
  <c r="G9" i="34" s="1"/>
  <c r="BJ9" i="34"/>
  <c r="H10" i="20"/>
  <c r="G10" i="34" s="1"/>
  <c r="BJ10" i="34"/>
  <c r="H11" i="20"/>
  <c r="G11" i="34" s="1"/>
  <c r="BJ11" i="34"/>
  <c r="D9" i="20"/>
  <c r="O9" i="34"/>
  <c r="C13" i="34"/>
  <c r="O13" i="34"/>
  <c r="P21" i="23"/>
  <c r="L15" i="26"/>
  <c r="F11" i="20"/>
  <c r="E11" i="34" s="1"/>
  <c r="L9" i="26"/>
  <c r="J9" i="25"/>
  <c r="H14" i="23"/>
  <c r="P11" i="23"/>
  <c r="P9" i="23"/>
  <c r="L11" i="26"/>
  <c r="L10" i="26"/>
  <c r="J10" i="25"/>
  <c r="H15" i="25"/>
  <c r="O1649" i="1"/>
  <c r="M1649" i="1"/>
  <c r="K1649" i="1"/>
  <c r="L1649" i="1"/>
  <c r="N18" i="19"/>
  <c r="M18" i="19"/>
  <c r="N16" i="19"/>
  <c r="M16" i="19"/>
  <c r="N15" i="19"/>
  <c r="M15" i="19"/>
  <c r="N58" i="19"/>
  <c r="M58" i="19"/>
  <c r="N59" i="19"/>
  <c r="M59" i="19"/>
  <c r="N56" i="19"/>
  <c r="M56" i="19"/>
  <c r="N57" i="19"/>
  <c r="M57" i="19"/>
  <c r="N54" i="19"/>
  <c r="M54" i="19"/>
  <c r="N53" i="19"/>
  <c r="M53" i="19"/>
  <c r="N52" i="19"/>
  <c r="M52" i="19"/>
  <c r="N26" i="19"/>
  <c r="M26" i="19"/>
  <c r="N17" i="19"/>
  <c r="M17" i="19"/>
  <c r="N12" i="19"/>
  <c r="M12" i="19"/>
  <c r="N49" i="19"/>
  <c r="M49" i="19"/>
  <c r="N48" i="19"/>
  <c r="M48" i="19"/>
  <c r="N45" i="19"/>
  <c r="M45" i="19"/>
  <c r="N43" i="19"/>
  <c r="M43" i="19"/>
  <c r="N42" i="19"/>
  <c r="M42" i="19"/>
  <c r="N41" i="19"/>
  <c r="M41" i="19"/>
  <c r="N31" i="19"/>
  <c r="M31" i="19"/>
  <c r="N30" i="19"/>
  <c r="M30" i="19"/>
  <c r="N29" i="19"/>
  <c r="M29" i="19"/>
  <c r="N28" i="19"/>
  <c r="M28" i="19"/>
  <c r="N27" i="19"/>
  <c r="M27" i="19"/>
  <c r="N24" i="19"/>
  <c r="M24" i="19"/>
  <c r="N47" i="19"/>
  <c r="M47" i="19"/>
  <c r="N21" i="19"/>
  <c r="M21" i="19"/>
  <c r="N20" i="19"/>
  <c r="M20" i="19"/>
  <c r="N19" i="19"/>
  <c r="M19" i="19"/>
  <c r="N11" i="19"/>
  <c r="M11" i="19"/>
  <c r="N8" i="19"/>
  <c r="M8" i="19"/>
  <c r="N7" i="19"/>
  <c r="M7" i="19"/>
  <c r="N6" i="19"/>
  <c r="M6" i="19"/>
  <c r="N3" i="19"/>
  <c r="M3" i="19"/>
  <c r="N2" i="19"/>
  <c r="M2" i="19"/>
  <c r="L14" i="26" l="1"/>
  <c r="BB13" i="34" s="1"/>
  <c r="H14" i="25"/>
  <c r="AL13" i="34"/>
  <c r="J15" i="25"/>
  <c r="AP14" i="34" s="1"/>
  <c r="AN14" i="34"/>
  <c r="J15" i="23"/>
  <c r="X14" i="34"/>
  <c r="J10" i="23"/>
  <c r="X10" i="34"/>
  <c r="J14" i="23"/>
  <c r="Z13" i="34" s="1"/>
  <c r="X13" i="34"/>
  <c r="D20" i="34"/>
  <c r="AF20" i="34"/>
  <c r="C11" i="34"/>
  <c r="G9" i="20"/>
  <c r="F9" i="34" s="1"/>
  <c r="BB9" i="34"/>
  <c r="E14" i="34"/>
  <c r="E9" i="20"/>
  <c r="D9" i="34" s="1"/>
  <c r="AF9" i="34"/>
  <c r="F10" i="20"/>
  <c r="E10" i="34" s="1"/>
  <c r="AP10" i="34"/>
  <c r="C10" i="34"/>
  <c r="G10" i="20"/>
  <c r="F10" i="34" s="1"/>
  <c r="BB10" i="34"/>
  <c r="F13" i="34"/>
  <c r="E11" i="20"/>
  <c r="D11" i="34" s="1"/>
  <c r="AF11" i="34"/>
  <c r="F14" i="34"/>
  <c r="BB14" i="34"/>
  <c r="G11" i="20"/>
  <c r="F11" i="34" s="1"/>
  <c r="BB11" i="34"/>
  <c r="F9" i="20"/>
  <c r="E9" i="34" s="1"/>
  <c r="AP9" i="34"/>
  <c r="C9" i="34"/>
  <c r="M1447" i="1"/>
  <c r="L1447" i="1"/>
  <c r="K1447" i="1"/>
  <c r="M1102" i="1"/>
  <c r="L1102" i="1"/>
  <c r="K1102" i="1"/>
  <c r="M671" i="1"/>
  <c r="L671" i="1"/>
  <c r="K671" i="1"/>
  <c r="O396" i="1"/>
  <c r="O1447" i="1"/>
  <c r="O1102" i="1"/>
  <c r="O671" i="1"/>
  <c r="O660" i="1"/>
  <c r="O1647" i="1"/>
  <c r="O802" i="1"/>
  <c r="O658" i="1"/>
  <c r="O415" i="1"/>
  <c r="O409" i="1"/>
  <c r="O397" i="1"/>
  <c r="O287" i="1"/>
  <c r="O82" i="1"/>
  <c r="O2034" i="1"/>
  <c r="O2032" i="1"/>
  <c r="O418" i="1"/>
  <c r="O2269" i="1"/>
  <c r="O417" i="1"/>
  <c r="O399" i="1"/>
  <c r="M660" i="1"/>
  <c r="L660" i="1"/>
  <c r="K660" i="1"/>
  <c r="M1647" i="1"/>
  <c r="L1647" i="1"/>
  <c r="K1647" i="1"/>
  <c r="M802" i="1"/>
  <c r="L802" i="1"/>
  <c r="K802" i="1"/>
  <c r="M658" i="1"/>
  <c r="L658" i="1"/>
  <c r="K658" i="1"/>
  <c r="M415" i="1"/>
  <c r="L415" i="1"/>
  <c r="K415" i="1"/>
  <c r="M409" i="1"/>
  <c r="L409" i="1"/>
  <c r="K409" i="1"/>
  <c r="M397" i="1"/>
  <c r="L397" i="1"/>
  <c r="K397" i="1"/>
  <c r="M287" i="1"/>
  <c r="L287" i="1"/>
  <c r="K287" i="1"/>
  <c r="M82" i="1"/>
  <c r="L82" i="1"/>
  <c r="K82" i="1"/>
  <c r="M2034" i="1"/>
  <c r="L2034" i="1"/>
  <c r="K2034" i="1"/>
  <c r="M2032" i="1"/>
  <c r="L2032" i="1"/>
  <c r="K2032" i="1"/>
  <c r="M418" i="1"/>
  <c r="L418" i="1"/>
  <c r="K418" i="1"/>
  <c r="M2269" i="1"/>
  <c r="L2269" i="1"/>
  <c r="K2269" i="1"/>
  <c r="M417" i="1"/>
  <c r="L417" i="1"/>
  <c r="K417" i="1"/>
  <c r="M399" i="1"/>
  <c r="L399" i="1"/>
  <c r="K399" i="1"/>
  <c r="K1672" i="1"/>
  <c r="O1884" i="1"/>
  <c r="M1884" i="1"/>
  <c r="L1884" i="1"/>
  <c r="K1884" i="1"/>
  <c r="M1672" i="1"/>
  <c r="L1672" i="1"/>
  <c r="O1438" i="1"/>
  <c r="M1438" i="1"/>
  <c r="L1438" i="1"/>
  <c r="K1438" i="1"/>
  <c r="O2279" i="1"/>
  <c r="M2279" i="1"/>
  <c r="L2279" i="1"/>
  <c r="K2279" i="1"/>
  <c r="O2278" i="1"/>
  <c r="M2278" i="1"/>
  <c r="L2278" i="1"/>
  <c r="K2278" i="1"/>
  <c r="O2272" i="1"/>
  <c r="M2272" i="1"/>
  <c r="L2272" i="1"/>
  <c r="K2272" i="1"/>
  <c r="O2270" i="1"/>
  <c r="M2270" i="1"/>
  <c r="L2270" i="1"/>
  <c r="K2270" i="1"/>
  <c r="O2187" i="1"/>
  <c r="M2187" i="1"/>
  <c r="L2187" i="1"/>
  <c r="K2187" i="1"/>
  <c r="O1885" i="1"/>
  <c r="M1885" i="1"/>
  <c r="L1885" i="1"/>
  <c r="K1885" i="1"/>
  <c r="O1778" i="1"/>
  <c r="M1778" i="1"/>
  <c r="L1778" i="1"/>
  <c r="K1778" i="1"/>
  <c r="O1764" i="1"/>
  <c r="M1764" i="1"/>
  <c r="L1764" i="1"/>
  <c r="K1764" i="1"/>
  <c r="O1763" i="1"/>
  <c r="M1763" i="1"/>
  <c r="L1763" i="1"/>
  <c r="K1763" i="1"/>
  <c r="O1600" i="1"/>
  <c r="M1600" i="1"/>
  <c r="L1600" i="1"/>
  <c r="K1600" i="1"/>
  <c r="O1557" i="1"/>
  <c r="M1557" i="1"/>
  <c r="L1557" i="1"/>
  <c r="K1557" i="1"/>
  <c r="O1544" i="1"/>
  <c r="M1544" i="1"/>
  <c r="L1544" i="1"/>
  <c r="K1544" i="1"/>
  <c r="O1519" i="1"/>
  <c r="M1519" i="1"/>
  <c r="L1519" i="1"/>
  <c r="K1519" i="1"/>
  <c r="O1422" i="1"/>
  <c r="M1422" i="1"/>
  <c r="L1422" i="1"/>
  <c r="K1422" i="1"/>
  <c r="O1401" i="1"/>
  <c r="M1401" i="1"/>
  <c r="L1401" i="1"/>
  <c r="K1401" i="1"/>
  <c r="O1395" i="1"/>
  <c r="M1395" i="1"/>
  <c r="L1395" i="1"/>
  <c r="K1395" i="1"/>
  <c r="O1191" i="1"/>
  <c r="M1191" i="1"/>
  <c r="L1191" i="1"/>
  <c r="K1191" i="1"/>
  <c r="O1192" i="1"/>
  <c r="M1192" i="1"/>
  <c r="L1192" i="1"/>
  <c r="K1192" i="1"/>
  <c r="O1111" i="1"/>
  <c r="M1111" i="1"/>
  <c r="L1111" i="1"/>
  <c r="K1111" i="1"/>
  <c r="O1010" i="1"/>
  <c r="M1010" i="1"/>
  <c r="L1010" i="1"/>
  <c r="K1010" i="1"/>
  <c r="O885" i="1"/>
  <c r="M885" i="1"/>
  <c r="L885" i="1"/>
  <c r="K885" i="1"/>
  <c r="O884" i="1"/>
  <c r="M884" i="1"/>
  <c r="L884" i="1"/>
  <c r="K884" i="1"/>
  <c r="O721" i="1"/>
  <c r="M721" i="1"/>
  <c r="L721" i="1"/>
  <c r="K721" i="1"/>
  <c r="O720" i="1"/>
  <c r="M720" i="1"/>
  <c r="L720" i="1"/>
  <c r="K720" i="1"/>
  <c r="O695" i="1"/>
  <c r="M695" i="1"/>
  <c r="L695" i="1"/>
  <c r="K695" i="1"/>
  <c r="O523" i="1"/>
  <c r="M523" i="1"/>
  <c r="L523" i="1"/>
  <c r="K523" i="1"/>
  <c r="O519" i="1"/>
  <c r="M519" i="1"/>
  <c r="L519" i="1"/>
  <c r="K519" i="1"/>
  <c r="O398" i="1"/>
  <c r="M398" i="1"/>
  <c r="L398" i="1"/>
  <c r="K398" i="1"/>
  <c r="O327" i="1"/>
  <c r="M327" i="1"/>
  <c r="L327" i="1"/>
  <c r="K327" i="1"/>
  <c r="O86" i="1"/>
  <c r="M86" i="1"/>
  <c r="L86" i="1"/>
  <c r="K86" i="1"/>
  <c r="O36" i="1"/>
  <c r="M36" i="1"/>
  <c r="L36" i="1"/>
  <c r="K36" i="1"/>
  <c r="O35" i="1"/>
  <c r="M35" i="1"/>
  <c r="L35" i="1"/>
  <c r="K35" i="1"/>
  <c r="O8" i="1"/>
  <c r="M8" i="1"/>
  <c r="L8" i="1"/>
  <c r="K8" i="1"/>
  <c r="O5" i="1"/>
  <c r="M5" i="1"/>
  <c r="L5" i="1"/>
  <c r="K5" i="1"/>
  <c r="O2381" i="1"/>
  <c r="M2381" i="1"/>
  <c r="L2381" i="1"/>
  <c r="K2381" i="1"/>
  <c r="O2250" i="1"/>
  <c r="M2250" i="1"/>
  <c r="L2250" i="1"/>
  <c r="K2250" i="1"/>
  <c r="O2172" i="1"/>
  <c r="M2172" i="1"/>
  <c r="L2172" i="1"/>
  <c r="K2172" i="1"/>
  <c r="O2031" i="1"/>
  <c r="M2031" i="1"/>
  <c r="L2031" i="1"/>
  <c r="K2031" i="1"/>
  <c r="O1113" i="1"/>
  <c r="M1113" i="1"/>
  <c r="L1113" i="1"/>
  <c r="K1113" i="1"/>
  <c r="O1012" i="1"/>
  <c r="M1012" i="1"/>
  <c r="L1012" i="1"/>
  <c r="K1012" i="1"/>
  <c r="O801" i="1"/>
  <c r="M801" i="1"/>
  <c r="L801" i="1"/>
  <c r="K801" i="1"/>
  <c r="O729" i="1"/>
  <c r="M729" i="1"/>
  <c r="L729" i="1"/>
  <c r="K729" i="1"/>
  <c r="O528" i="1"/>
  <c r="M528" i="1"/>
  <c r="L528" i="1"/>
  <c r="K528" i="1"/>
  <c r="O416" i="1"/>
  <c r="M416" i="1"/>
  <c r="L416" i="1"/>
  <c r="K416" i="1"/>
  <c r="O33" i="1"/>
  <c r="M33" i="1"/>
  <c r="L33" i="1"/>
  <c r="K33" i="1"/>
  <c r="O24" i="1"/>
  <c r="M24" i="1"/>
  <c r="L24" i="1"/>
  <c r="K24" i="1"/>
  <c r="O2164" i="1"/>
  <c r="M2164" i="1"/>
  <c r="L2164" i="1"/>
  <c r="K2164" i="1"/>
  <c r="O2004" i="1"/>
  <c r="M2004" i="1"/>
  <c r="L2004" i="1"/>
  <c r="K2004" i="1"/>
  <c r="O1710" i="1"/>
  <c r="M1710" i="1"/>
  <c r="L1710" i="1"/>
  <c r="K1710" i="1"/>
  <c r="O1455" i="1"/>
  <c r="M1455" i="1"/>
  <c r="L1455" i="1"/>
  <c r="K1455" i="1"/>
  <c r="O971" i="1"/>
  <c r="M971" i="1"/>
  <c r="L971" i="1"/>
  <c r="K971" i="1"/>
  <c r="O765" i="1"/>
  <c r="M765" i="1"/>
  <c r="L765" i="1"/>
  <c r="K765" i="1"/>
  <c r="O454" i="1"/>
  <c r="M454" i="1"/>
  <c r="L454" i="1"/>
  <c r="K454" i="1"/>
  <c r="O20" i="1"/>
  <c r="M20" i="1"/>
  <c r="L20" i="1"/>
  <c r="K20" i="1"/>
  <c r="O23" i="1"/>
  <c r="M23" i="1"/>
  <c r="L23" i="1"/>
  <c r="K23" i="1"/>
  <c r="O2153" i="1"/>
  <c r="M2153" i="1"/>
  <c r="L2153" i="1"/>
  <c r="K2153" i="1"/>
  <c r="O2112" i="1"/>
  <c r="M2112" i="1"/>
  <c r="L2112" i="1"/>
  <c r="K2112" i="1"/>
  <c r="O1822" i="1"/>
  <c r="M1822" i="1"/>
  <c r="L1822" i="1"/>
  <c r="K1822" i="1"/>
  <c r="O1466" i="1"/>
  <c r="M1466" i="1"/>
  <c r="L1466" i="1"/>
  <c r="K1466" i="1"/>
  <c r="O1226" i="1"/>
  <c r="M1226" i="1"/>
  <c r="L1226" i="1"/>
  <c r="K1226" i="1"/>
  <c r="O1123" i="1"/>
  <c r="M1123" i="1"/>
  <c r="L1123" i="1"/>
  <c r="K1123" i="1"/>
  <c r="O1043" i="1"/>
  <c r="M1043" i="1"/>
  <c r="L1043" i="1"/>
  <c r="K1043" i="1"/>
  <c r="O927" i="1"/>
  <c r="M927" i="1"/>
  <c r="L927" i="1"/>
  <c r="K927" i="1"/>
  <c r="O824" i="1"/>
  <c r="M824" i="1"/>
  <c r="L824" i="1"/>
  <c r="K824" i="1"/>
  <c r="O822" i="1"/>
  <c r="M822" i="1"/>
  <c r="L822" i="1"/>
  <c r="K822" i="1"/>
  <c r="L255" i="1"/>
  <c r="K255" i="1"/>
  <c r="M255" i="1"/>
  <c r="O255" i="1"/>
  <c r="AN13" i="34" l="1"/>
  <c r="J14" i="25"/>
  <c r="P14" i="23"/>
  <c r="E14" i="20" s="1"/>
  <c r="D13" i="34" s="1"/>
  <c r="Z10" i="34"/>
  <c r="P10" i="23"/>
  <c r="Z14" i="34"/>
  <c r="P15" i="23"/>
  <c r="I11" i="20"/>
  <c r="H11" i="34" s="1"/>
  <c r="I9" i="20"/>
  <c r="H9" i="34" s="1"/>
  <c r="AF13" i="34" l="1"/>
  <c r="AP13" i="34"/>
  <c r="E13" i="34"/>
  <c r="D14" i="34"/>
  <c r="AF14" i="34"/>
  <c r="AF10" i="34"/>
  <c r="E10" i="20"/>
  <c r="D10" i="34" l="1"/>
  <c r="I10" i="20"/>
  <c r="H10" i="34" s="1"/>
  <c r="D18" i="7"/>
  <c r="D17" i="7"/>
  <c r="D13" i="7" l="1"/>
  <c r="O351" i="1"/>
  <c r="O2432" i="1" l="1"/>
  <c r="M2432" i="1"/>
  <c r="L2432" i="1"/>
  <c r="K2432" i="1"/>
  <c r="O2429" i="1"/>
  <c r="M2429" i="1"/>
  <c r="L2429" i="1"/>
  <c r="K2429" i="1"/>
  <c r="O2404" i="1"/>
  <c r="M2404" i="1"/>
  <c r="L2404" i="1"/>
  <c r="K2404" i="1"/>
  <c r="O2406" i="1"/>
  <c r="M2406" i="1"/>
  <c r="L2406" i="1"/>
  <c r="K2406" i="1"/>
  <c r="O2401" i="1"/>
  <c r="M2401" i="1"/>
  <c r="L2401" i="1"/>
  <c r="K2401" i="1"/>
  <c r="O2389" i="1"/>
  <c r="M2389" i="1"/>
  <c r="L2389" i="1"/>
  <c r="K2389" i="1"/>
  <c r="O2375" i="1"/>
  <c r="M2375" i="1"/>
  <c r="L2375" i="1"/>
  <c r="K2375" i="1"/>
  <c r="O2370" i="1"/>
  <c r="M2370" i="1"/>
  <c r="L2370" i="1"/>
  <c r="K2370" i="1"/>
  <c r="O2369" i="1"/>
  <c r="M2369" i="1"/>
  <c r="L2369" i="1"/>
  <c r="K2369" i="1"/>
  <c r="O2368" i="1"/>
  <c r="M2368" i="1"/>
  <c r="L2368" i="1"/>
  <c r="K2368" i="1"/>
  <c r="O2367" i="1"/>
  <c r="M2367" i="1"/>
  <c r="L2367" i="1"/>
  <c r="K2367" i="1"/>
  <c r="O2366" i="1"/>
  <c r="M2366" i="1"/>
  <c r="L2366" i="1"/>
  <c r="K2366" i="1"/>
  <c r="O2363" i="1"/>
  <c r="M2363" i="1"/>
  <c r="L2363" i="1"/>
  <c r="K2363" i="1"/>
  <c r="O2360" i="1"/>
  <c r="M2360" i="1"/>
  <c r="L2360" i="1"/>
  <c r="K2360" i="1"/>
  <c r="O2341" i="1"/>
  <c r="M2341" i="1"/>
  <c r="L2341" i="1"/>
  <c r="K2341" i="1"/>
  <c r="O2340" i="1"/>
  <c r="M2340" i="1"/>
  <c r="L2340" i="1"/>
  <c r="K2340" i="1"/>
  <c r="O2336" i="1"/>
  <c r="M2336" i="1"/>
  <c r="L2336" i="1"/>
  <c r="K2336" i="1"/>
  <c r="O2291" i="1"/>
  <c r="M2291" i="1"/>
  <c r="L2291" i="1"/>
  <c r="K2291" i="1"/>
  <c r="O2290" i="1"/>
  <c r="M2290" i="1"/>
  <c r="L2290" i="1"/>
  <c r="K2290" i="1"/>
  <c r="O2243" i="1"/>
  <c r="M2243" i="1"/>
  <c r="L2243" i="1"/>
  <c r="K2243" i="1"/>
  <c r="O2242" i="1"/>
  <c r="M2242" i="1"/>
  <c r="L2242" i="1"/>
  <c r="K2242" i="1"/>
  <c r="O2212" i="1"/>
  <c r="M2212" i="1"/>
  <c r="L2212" i="1"/>
  <c r="K2212" i="1"/>
  <c r="O2189" i="1"/>
  <c r="M2189" i="1"/>
  <c r="L2189" i="1"/>
  <c r="K2189" i="1"/>
  <c r="O2161" i="1"/>
  <c r="M2161" i="1"/>
  <c r="L2161" i="1"/>
  <c r="K2161" i="1"/>
  <c r="O2128" i="1"/>
  <c r="M2128" i="1"/>
  <c r="L2128" i="1"/>
  <c r="K2128" i="1"/>
  <c r="O2071" i="1"/>
  <c r="M2071" i="1"/>
  <c r="L2071" i="1"/>
  <c r="K2071" i="1"/>
  <c r="O2070" i="1"/>
  <c r="M2070" i="1"/>
  <c r="L2070" i="1"/>
  <c r="K2070" i="1"/>
  <c r="O2020" i="1"/>
  <c r="M2020" i="1"/>
  <c r="L2020" i="1"/>
  <c r="K2020" i="1"/>
  <c r="O2019" i="1"/>
  <c r="M2019" i="1"/>
  <c r="L2019" i="1"/>
  <c r="K2019" i="1"/>
  <c r="O1974" i="1"/>
  <c r="M1974" i="1"/>
  <c r="L1974" i="1"/>
  <c r="K1974" i="1"/>
  <c r="O1959" i="1"/>
  <c r="M1959" i="1"/>
  <c r="L1959" i="1"/>
  <c r="K1959" i="1"/>
  <c r="O1946" i="1"/>
  <c r="M1946" i="1"/>
  <c r="L1946" i="1"/>
  <c r="K1946" i="1"/>
  <c r="O1935" i="1"/>
  <c r="M1935" i="1"/>
  <c r="L1935" i="1"/>
  <c r="K1935" i="1"/>
  <c r="O1898" i="1"/>
  <c r="M1898" i="1"/>
  <c r="L1898" i="1"/>
  <c r="K1898" i="1"/>
  <c r="O1890" i="1"/>
  <c r="M1890" i="1"/>
  <c r="L1890" i="1"/>
  <c r="K1890" i="1"/>
  <c r="O1870" i="1"/>
  <c r="M1870" i="1"/>
  <c r="L1870" i="1"/>
  <c r="K1870" i="1"/>
  <c r="O1851" i="1"/>
  <c r="M1851" i="1"/>
  <c r="L1851" i="1"/>
  <c r="K1851" i="1"/>
  <c r="O1850" i="1"/>
  <c r="M1850" i="1"/>
  <c r="L1850" i="1"/>
  <c r="K1850" i="1"/>
  <c r="O1849" i="1"/>
  <c r="M1849" i="1"/>
  <c r="L1849" i="1"/>
  <c r="K1849" i="1"/>
  <c r="T1740" i="1"/>
  <c r="O1740" i="1"/>
  <c r="M1740" i="1"/>
  <c r="L1740" i="1"/>
  <c r="K1740" i="1"/>
  <c r="O1679" i="1"/>
  <c r="M1679" i="1"/>
  <c r="L1679" i="1"/>
  <c r="K1679" i="1"/>
  <c r="O1667" i="1"/>
  <c r="M1667" i="1"/>
  <c r="L1667" i="1"/>
  <c r="K1667" i="1"/>
  <c r="O1666" i="1"/>
  <c r="M1666" i="1"/>
  <c r="L1666" i="1"/>
  <c r="K1666" i="1"/>
  <c r="O1638" i="1"/>
  <c r="M1638" i="1"/>
  <c r="L1638" i="1"/>
  <c r="K1638" i="1"/>
  <c r="O1584" i="1"/>
  <c r="M1584" i="1"/>
  <c r="L1584" i="1"/>
  <c r="K1584" i="1"/>
  <c r="O1404" i="1"/>
  <c r="M1404" i="1"/>
  <c r="L1404" i="1"/>
  <c r="K1404" i="1"/>
  <c r="O1403" i="1"/>
  <c r="M1403" i="1"/>
  <c r="L1403" i="1"/>
  <c r="K1403" i="1"/>
  <c r="O1367" i="1"/>
  <c r="M1367" i="1"/>
  <c r="L1367" i="1"/>
  <c r="K1367" i="1"/>
  <c r="O1248" i="1"/>
  <c r="M1248" i="1"/>
  <c r="L1248" i="1"/>
  <c r="K1248" i="1"/>
  <c r="O1207" i="1"/>
  <c r="M1207" i="1"/>
  <c r="L1207" i="1"/>
  <c r="K1207" i="1"/>
  <c r="O1200" i="1"/>
  <c r="M1200" i="1"/>
  <c r="L1200" i="1"/>
  <c r="K1200" i="1"/>
  <c r="O1176" i="1"/>
  <c r="M1176" i="1"/>
  <c r="L1176" i="1"/>
  <c r="K1176" i="1"/>
  <c r="O1163" i="1"/>
  <c r="M1163" i="1"/>
  <c r="L1163" i="1"/>
  <c r="K1163" i="1"/>
  <c r="O1162" i="1"/>
  <c r="M1162" i="1"/>
  <c r="L1162" i="1"/>
  <c r="K1162" i="1"/>
  <c r="O1156" i="1"/>
  <c r="M1156" i="1"/>
  <c r="L1156" i="1"/>
  <c r="K1156" i="1"/>
  <c r="O1155" i="1"/>
  <c r="M1155" i="1"/>
  <c r="L1155" i="1"/>
  <c r="K1155" i="1"/>
  <c r="O1154" i="1"/>
  <c r="M1154" i="1"/>
  <c r="L1154" i="1"/>
  <c r="K1154" i="1"/>
  <c r="O1109" i="1"/>
  <c r="M1109" i="1"/>
  <c r="L1109" i="1"/>
  <c r="K1109" i="1"/>
  <c r="O1101" i="1"/>
  <c r="M1101" i="1"/>
  <c r="L1101" i="1"/>
  <c r="K1101" i="1"/>
  <c r="O1031" i="1"/>
  <c r="M1031" i="1"/>
  <c r="L1031" i="1"/>
  <c r="K1031" i="1"/>
  <c r="O917" i="1"/>
  <c r="M917" i="1"/>
  <c r="L917" i="1"/>
  <c r="K917" i="1"/>
  <c r="O916" i="1"/>
  <c r="M916" i="1"/>
  <c r="L916" i="1"/>
  <c r="K916" i="1"/>
  <c r="O902" i="1"/>
  <c r="M902" i="1"/>
  <c r="L902" i="1"/>
  <c r="K902" i="1"/>
  <c r="O897" i="1"/>
  <c r="M897" i="1"/>
  <c r="L897" i="1"/>
  <c r="K897" i="1"/>
  <c r="O852" i="1"/>
  <c r="M852" i="1"/>
  <c r="L852" i="1"/>
  <c r="K852" i="1"/>
  <c r="O647" i="1"/>
  <c r="M647" i="1"/>
  <c r="L647" i="1"/>
  <c r="K647" i="1"/>
  <c r="O646" i="1"/>
  <c r="M646" i="1"/>
  <c r="L646" i="1"/>
  <c r="K646" i="1"/>
  <c r="O611" i="1"/>
  <c r="M611" i="1"/>
  <c r="L611" i="1"/>
  <c r="K611" i="1"/>
  <c r="O488" i="1"/>
  <c r="M488" i="1"/>
  <c r="L488" i="1"/>
  <c r="K488" i="1"/>
  <c r="O487" i="1"/>
  <c r="M487" i="1"/>
  <c r="L487" i="1"/>
  <c r="K487" i="1"/>
  <c r="O321" i="1"/>
  <c r="M321" i="1"/>
  <c r="L321" i="1"/>
  <c r="K321" i="1"/>
  <c r="O192" i="1"/>
  <c r="M192" i="1"/>
  <c r="L192" i="1"/>
  <c r="K192" i="1"/>
  <c r="O191" i="1"/>
  <c r="M191" i="1"/>
  <c r="L191" i="1"/>
  <c r="K191" i="1"/>
  <c r="O193" i="1"/>
  <c r="M193" i="1"/>
  <c r="L193" i="1"/>
  <c r="K193" i="1"/>
  <c r="O118" i="1"/>
  <c r="M118" i="1"/>
  <c r="L118" i="1"/>
  <c r="K118" i="1"/>
  <c r="O98" i="1"/>
  <c r="M98" i="1"/>
  <c r="L98" i="1"/>
  <c r="K98" i="1"/>
  <c r="O92" i="1"/>
  <c r="M92" i="1"/>
  <c r="L92" i="1"/>
  <c r="K92" i="1"/>
  <c r="O66" i="1"/>
  <c r="M66" i="1"/>
  <c r="L66" i="1"/>
  <c r="K66" i="1"/>
  <c r="O2428" i="1"/>
  <c r="M2428" i="1"/>
  <c r="L2428" i="1"/>
  <c r="K2428" i="1"/>
  <c r="O2424" i="1"/>
  <c r="M2424" i="1"/>
  <c r="L2424" i="1"/>
  <c r="K2424" i="1"/>
  <c r="O2414" i="1"/>
  <c r="M2414" i="1"/>
  <c r="L2414" i="1"/>
  <c r="K2414" i="1"/>
  <c r="O2413" i="1"/>
  <c r="M2413" i="1"/>
  <c r="L2413" i="1"/>
  <c r="K2413" i="1"/>
  <c r="O2412" i="1"/>
  <c r="M2412" i="1"/>
  <c r="L2412" i="1"/>
  <c r="K2412" i="1"/>
  <c r="O2408" i="1"/>
  <c r="M2408" i="1"/>
  <c r="L2408" i="1"/>
  <c r="K2408" i="1"/>
  <c r="O2400" i="1"/>
  <c r="M2400" i="1"/>
  <c r="L2400" i="1"/>
  <c r="K2400" i="1"/>
  <c r="O2399" i="1"/>
  <c r="M2399" i="1"/>
  <c r="L2399" i="1"/>
  <c r="K2399" i="1"/>
  <c r="O2397" i="1"/>
  <c r="M2397" i="1"/>
  <c r="L2397" i="1"/>
  <c r="K2397" i="1"/>
  <c r="O883" i="1"/>
  <c r="M883" i="1"/>
  <c r="L883" i="1"/>
  <c r="K883" i="1"/>
  <c r="O2395" i="1"/>
  <c r="M2395" i="1"/>
  <c r="L2395" i="1"/>
  <c r="K2395" i="1"/>
  <c r="O2390" i="1"/>
  <c r="M2390" i="1"/>
  <c r="L2390" i="1"/>
  <c r="K2390" i="1"/>
  <c r="O2388" i="1"/>
  <c r="M2388" i="1"/>
  <c r="L2388" i="1"/>
  <c r="K2388" i="1"/>
  <c r="O2387" i="1"/>
  <c r="M2387" i="1"/>
  <c r="L2387" i="1"/>
  <c r="K2387" i="1"/>
  <c r="O2386" i="1"/>
  <c r="M2386" i="1"/>
  <c r="L2386" i="1"/>
  <c r="K2386" i="1"/>
  <c r="O2385" i="1"/>
  <c r="M2385" i="1"/>
  <c r="L2385" i="1"/>
  <c r="K2385" i="1"/>
  <c r="O2374" i="1"/>
  <c r="M2374" i="1"/>
  <c r="L2374" i="1"/>
  <c r="K2374" i="1"/>
  <c r="O2372" i="1"/>
  <c r="M2372" i="1"/>
  <c r="L2372" i="1"/>
  <c r="K2372" i="1"/>
  <c r="O2371" i="1"/>
  <c r="M2371" i="1"/>
  <c r="L2371" i="1"/>
  <c r="K2371" i="1"/>
  <c r="O2345" i="1"/>
  <c r="M2345" i="1"/>
  <c r="L2345" i="1"/>
  <c r="K2345" i="1"/>
  <c r="O2344" i="1"/>
  <c r="M2344" i="1"/>
  <c r="L2344" i="1"/>
  <c r="K2344" i="1"/>
  <c r="O2343" i="1"/>
  <c r="M2343" i="1"/>
  <c r="L2343" i="1"/>
  <c r="K2343" i="1"/>
  <c r="O2337" i="1"/>
  <c r="M2337" i="1"/>
  <c r="L2337" i="1"/>
  <c r="K2337" i="1"/>
  <c r="O2317" i="1"/>
  <c r="M2317" i="1"/>
  <c r="L2317" i="1"/>
  <c r="K2317" i="1"/>
  <c r="O2314" i="1"/>
  <c r="M2314" i="1"/>
  <c r="L2314" i="1"/>
  <c r="K2314" i="1"/>
  <c r="O2312" i="1"/>
  <c r="M2312" i="1"/>
  <c r="L2312" i="1"/>
  <c r="K2312" i="1"/>
  <c r="O2304" i="1"/>
  <c r="M2304" i="1"/>
  <c r="L2304" i="1"/>
  <c r="K2304" i="1"/>
  <c r="O2301" i="1"/>
  <c r="M2301" i="1"/>
  <c r="L2301" i="1"/>
  <c r="K2301" i="1"/>
  <c r="O2298" i="1"/>
  <c r="M2298" i="1"/>
  <c r="L2298" i="1"/>
  <c r="K2298" i="1"/>
  <c r="O2297" i="1"/>
  <c r="M2297" i="1"/>
  <c r="L2297" i="1"/>
  <c r="K2297" i="1"/>
  <c r="O2292" i="1"/>
  <c r="M2292" i="1"/>
  <c r="L2292" i="1"/>
  <c r="K2292" i="1"/>
  <c r="O2286" i="1"/>
  <c r="M2286" i="1"/>
  <c r="L2286" i="1"/>
  <c r="K2286" i="1"/>
  <c r="O2289" i="1"/>
  <c r="M2289" i="1"/>
  <c r="L2289" i="1"/>
  <c r="K2289" i="1"/>
  <c r="O2276" i="1"/>
  <c r="M2276" i="1"/>
  <c r="L2276" i="1"/>
  <c r="K2276" i="1"/>
  <c r="O2275" i="1"/>
  <c r="M2275" i="1"/>
  <c r="L2275" i="1"/>
  <c r="K2275" i="1"/>
  <c r="O702" i="1"/>
  <c r="M702" i="1"/>
  <c r="L702" i="1"/>
  <c r="K702" i="1"/>
  <c r="O2260" i="1"/>
  <c r="M2260" i="1"/>
  <c r="L2260" i="1"/>
  <c r="K2260" i="1"/>
  <c r="O2258" i="1"/>
  <c r="M2258" i="1"/>
  <c r="L2258" i="1"/>
  <c r="K2258" i="1"/>
  <c r="O2257" i="1"/>
  <c r="M2257" i="1"/>
  <c r="L2257" i="1"/>
  <c r="K2257" i="1"/>
  <c r="O2251" i="1"/>
  <c r="M2251" i="1"/>
  <c r="L2251" i="1"/>
  <c r="K2251" i="1"/>
  <c r="O2239" i="1"/>
  <c r="M2239" i="1"/>
  <c r="L2239" i="1"/>
  <c r="K2239" i="1"/>
  <c r="O2231" i="1"/>
  <c r="M2231" i="1"/>
  <c r="L2231" i="1"/>
  <c r="K2231" i="1"/>
  <c r="O2218" i="1"/>
  <c r="M2218" i="1"/>
  <c r="L2218" i="1"/>
  <c r="K2218" i="1"/>
  <c r="O2217" i="1"/>
  <c r="M2217" i="1"/>
  <c r="L2217" i="1"/>
  <c r="K2217" i="1"/>
  <c r="O2209" i="1"/>
  <c r="M2209" i="1"/>
  <c r="L2209" i="1"/>
  <c r="K2209" i="1"/>
  <c r="O2208" i="1"/>
  <c r="M2208" i="1"/>
  <c r="L2208" i="1"/>
  <c r="K2208" i="1"/>
  <c r="O2203" i="1"/>
  <c r="M2203" i="1"/>
  <c r="L2203" i="1"/>
  <c r="K2203" i="1"/>
  <c r="O2169" i="1"/>
  <c r="M2169" i="1"/>
  <c r="L2169" i="1"/>
  <c r="K2169" i="1"/>
  <c r="O2150" i="1"/>
  <c r="M2150" i="1"/>
  <c r="L2150" i="1"/>
  <c r="K2150" i="1"/>
  <c r="O2135" i="1"/>
  <c r="M2135" i="1"/>
  <c r="L2135" i="1"/>
  <c r="K2135" i="1"/>
  <c r="O2140" i="1"/>
  <c r="M2140" i="1"/>
  <c r="L2140" i="1"/>
  <c r="K2140" i="1"/>
  <c r="O2139" i="1"/>
  <c r="M2139" i="1"/>
  <c r="L2139" i="1"/>
  <c r="K2139" i="1"/>
  <c r="O2138" i="1"/>
  <c r="M2138" i="1"/>
  <c r="L2138" i="1"/>
  <c r="K2138" i="1"/>
  <c r="O2127" i="1"/>
  <c r="M2127" i="1"/>
  <c r="L2127" i="1"/>
  <c r="K2127" i="1"/>
  <c r="O2125" i="1"/>
  <c r="M2125" i="1"/>
  <c r="L2125" i="1"/>
  <c r="K2125" i="1"/>
  <c r="O2122" i="1"/>
  <c r="M2122" i="1"/>
  <c r="L2122" i="1"/>
  <c r="K2122" i="1"/>
  <c r="O2121" i="1"/>
  <c r="M2121" i="1"/>
  <c r="L2121" i="1"/>
  <c r="K2121" i="1"/>
  <c r="O2120" i="1"/>
  <c r="M2120" i="1"/>
  <c r="L2120" i="1"/>
  <c r="K2120" i="1"/>
  <c r="O2119" i="1"/>
  <c r="M2119" i="1"/>
  <c r="L2119" i="1"/>
  <c r="K2119" i="1"/>
  <c r="O2118" i="1"/>
  <c r="M2118" i="1"/>
  <c r="L2118" i="1"/>
  <c r="K2118" i="1"/>
  <c r="O2117" i="1"/>
  <c r="M2117" i="1"/>
  <c r="L2117" i="1"/>
  <c r="K2117" i="1"/>
  <c r="O2111" i="1"/>
  <c r="M2111" i="1"/>
  <c r="L2111" i="1"/>
  <c r="K2111" i="1"/>
  <c r="O2110" i="1"/>
  <c r="M2110" i="1"/>
  <c r="L2110" i="1"/>
  <c r="K2110" i="1"/>
  <c r="O2105" i="1"/>
  <c r="M2105" i="1"/>
  <c r="L2105" i="1"/>
  <c r="K2105" i="1"/>
  <c r="O2104" i="1"/>
  <c r="M2104" i="1"/>
  <c r="L2104" i="1"/>
  <c r="K2104" i="1"/>
  <c r="O2103" i="1"/>
  <c r="M2103" i="1"/>
  <c r="L2103" i="1"/>
  <c r="K2103" i="1"/>
  <c r="O2092" i="1"/>
  <c r="M2092" i="1"/>
  <c r="L2092" i="1"/>
  <c r="K2092" i="1"/>
  <c r="O2091" i="1"/>
  <c r="M2091" i="1"/>
  <c r="L2091" i="1"/>
  <c r="K2091" i="1"/>
  <c r="O2090" i="1"/>
  <c r="M2090" i="1"/>
  <c r="L2090" i="1"/>
  <c r="K2090" i="1"/>
  <c r="O2089" i="1"/>
  <c r="M2089" i="1"/>
  <c r="L2089" i="1"/>
  <c r="K2089" i="1"/>
  <c r="O2088" i="1"/>
  <c r="M2088" i="1"/>
  <c r="L2088" i="1"/>
  <c r="K2088" i="1"/>
  <c r="O2069" i="1"/>
  <c r="M2069" i="1"/>
  <c r="L2069" i="1"/>
  <c r="K2069" i="1"/>
  <c r="O2056" i="1"/>
  <c r="M2056" i="1"/>
  <c r="L2056" i="1"/>
  <c r="K2056" i="1"/>
  <c r="O2055" i="1"/>
  <c r="M2055" i="1"/>
  <c r="L2055" i="1"/>
  <c r="K2055" i="1"/>
  <c r="O2054" i="1"/>
  <c r="M2054" i="1"/>
  <c r="L2054" i="1"/>
  <c r="K2054" i="1"/>
  <c r="O2053" i="1"/>
  <c r="M2053" i="1"/>
  <c r="L2053" i="1"/>
  <c r="K2053" i="1"/>
  <c r="O2042" i="1"/>
  <c r="M2042" i="1"/>
  <c r="L2042" i="1"/>
  <c r="K2042" i="1"/>
  <c r="O2027" i="1"/>
  <c r="M2027" i="1"/>
  <c r="L2027" i="1"/>
  <c r="K2027" i="1"/>
  <c r="O2021" i="1"/>
  <c r="M2021" i="1"/>
  <c r="L2021" i="1"/>
  <c r="K2021" i="1"/>
  <c r="O1998" i="1"/>
  <c r="M1998" i="1"/>
  <c r="L1998" i="1"/>
  <c r="K1998" i="1"/>
  <c r="O1997" i="1"/>
  <c r="M1997" i="1"/>
  <c r="L1997" i="1"/>
  <c r="K1997" i="1"/>
  <c r="O1995" i="1"/>
  <c r="M1995" i="1"/>
  <c r="L1995" i="1"/>
  <c r="K1995" i="1"/>
  <c r="O1994" i="1"/>
  <c r="M1994" i="1"/>
  <c r="L1994" i="1"/>
  <c r="K1994" i="1"/>
  <c r="O1993" i="1"/>
  <c r="M1993" i="1"/>
  <c r="L1993" i="1"/>
  <c r="K1993" i="1"/>
  <c r="O1992" i="1"/>
  <c r="M1992" i="1"/>
  <c r="L1992" i="1"/>
  <c r="K1992" i="1"/>
  <c r="O1981" i="1"/>
  <c r="M1981" i="1"/>
  <c r="L1981" i="1"/>
  <c r="K1981" i="1"/>
  <c r="O1980" i="1"/>
  <c r="M1980" i="1"/>
  <c r="L1980" i="1"/>
  <c r="K1980" i="1"/>
  <c r="O1968" i="1"/>
  <c r="M1968" i="1"/>
  <c r="L1968" i="1"/>
  <c r="K1968" i="1"/>
  <c r="O1967" i="1"/>
  <c r="M1967" i="1"/>
  <c r="L1967" i="1"/>
  <c r="K1967" i="1"/>
  <c r="O1949" i="1"/>
  <c r="M1949" i="1"/>
  <c r="L1949" i="1"/>
  <c r="K1949" i="1"/>
  <c r="O1940" i="1"/>
  <c r="M1940" i="1"/>
  <c r="L1940" i="1"/>
  <c r="K1940" i="1"/>
  <c r="O1938" i="1"/>
  <c r="M1938" i="1"/>
  <c r="L1938" i="1"/>
  <c r="K1938" i="1"/>
  <c r="O1936" i="1"/>
  <c r="M1936" i="1"/>
  <c r="L1936" i="1"/>
  <c r="K1936" i="1"/>
  <c r="O1934" i="1"/>
  <c r="M1934" i="1"/>
  <c r="L1934" i="1"/>
  <c r="K1934" i="1"/>
  <c r="O1927" i="1"/>
  <c r="M1927" i="1"/>
  <c r="L1927" i="1"/>
  <c r="K1927" i="1"/>
  <c r="O1924" i="1"/>
  <c r="M1924" i="1"/>
  <c r="L1924" i="1"/>
  <c r="K1924" i="1"/>
  <c r="O1921" i="1"/>
  <c r="M1921" i="1"/>
  <c r="L1921" i="1"/>
  <c r="K1921" i="1"/>
  <c r="O1912" i="1"/>
  <c r="M1912" i="1"/>
  <c r="L1912" i="1"/>
  <c r="K1912" i="1"/>
  <c r="O1910" i="1"/>
  <c r="M1910" i="1"/>
  <c r="L1910" i="1"/>
  <c r="K1910" i="1"/>
  <c r="O1900" i="1"/>
  <c r="M1900" i="1"/>
  <c r="L1900" i="1"/>
  <c r="K1900" i="1"/>
  <c r="O1896" i="1"/>
  <c r="M1896" i="1"/>
  <c r="L1896" i="1"/>
  <c r="K1896" i="1"/>
  <c r="O1880" i="1"/>
  <c r="M1880" i="1"/>
  <c r="L1880" i="1"/>
  <c r="K1880" i="1"/>
  <c r="O1871" i="1"/>
  <c r="M1871" i="1"/>
  <c r="L1871" i="1"/>
  <c r="K1871" i="1"/>
  <c r="O2365" i="1"/>
  <c r="M2365" i="1"/>
  <c r="L2365" i="1"/>
  <c r="K2365" i="1"/>
  <c r="O1861" i="1"/>
  <c r="M1861" i="1"/>
  <c r="L1861" i="1"/>
  <c r="K1861" i="1"/>
  <c r="O1858" i="1"/>
  <c r="M1858" i="1"/>
  <c r="L1858" i="1"/>
  <c r="K1858" i="1"/>
  <c r="O1857" i="1"/>
  <c r="M1857" i="1"/>
  <c r="L1857" i="1"/>
  <c r="K1857" i="1"/>
  <c r="O1831" i="1"/>
  <c r="M1831" i="1"/>
  <c r="L1831" i="1"/>
  <c r="K1831" i="1"/>
  <c r="O1830" i="1"/>
  <c r="M1830" i="1"/>
  <c r="L1830" i="1"/>
  <c r="K1830" i="1"/>
  <c r="O1823" i="1"/>
  <c r="M1823" i="1"/>
  <c r="L1823" i="1"/>
  <c r="K1823" i="1"/>
  <c r="O1825" i="1"/>
  <c r="M1825" i="1"/>
  <c r="L1825" i="1"/>
  <c r="K1825" i="1"/>
  <c r="O1824" i="1"/>
  <c r="M1824" i="1"/>
  <c r="L1824" i="1"/>
  <c r="K1824" i="1"/>
  <c r="O1818" i="1"/>
  <c r="M1818" i="1"/>
  <c r="L1818" i="1"/>
  <c r="K1818" i="1"/>
  <c r="O1817" i="1"/>
  <c r="M1817" i="1"/>
  <c r="L1817" i="1"/>
  <c r="K1817" i="1"/>
  <c r="O1816" i="1"/>
  <c r="M1816" i="1"/>
  <c r="L1816" i="1"/>
  <c r="K1816" i="1"/>
  <c r="O1813" i="1"/>
  <c r="M1813" i="1"/>
  <c r="L1813" i="1"/>
  <c r="K1813" i="1"/>
  <c r="O1809" i="1"/>
  <c r="M1809" i="1"/>
  <c r="L1809" i="1"/>
  <c r="K1809" i="1"/>
  <c r="O1808" i="1"/>
  <c r="M1808" i="1"/>
  <c r="L1808" i="1"/>
  <c r="K1808" i="1"/>
  <c r="O1800" i="1"/>
  <c r="M1800" i="1"/>
  <c r="L1800" i="1"/>
  <c r="K1800" i="1"/>
  <c r="O1760" i="1"/>
  <c r="M1760" i="1"/>
  <c r="L1760" i="1"/>
  <c r="K1760" i="1"/>
  <c r="O1750" i="1"/>
  <c r="M1750" i="1"/>
  <c r="L1750" i="1"/>
  <c r="K1750" i="1"/>
  <c r="O1749" i="1"/>
  <c r="M1749" i="1"/>
  <c r="L1749" i="1"/>
  <c r="K1749" i="1"/>
  <c r="O1714" i="1"/>
  <c r="M1714" i="1"/>
  <c r="L1714" i="1"/>
  <c r="K1714" i="1"/>
  <c r="O1697" i="1"/>
  <c r="M1697" i="1"/>
  <c r="L1697" i="1"/>
  <c r="K1697" i="1"/>
  <c r="O1690" i="1"/>
  <c r="M1690" i="1"/>
  <c r="L1690" i="1"/>
  <c r="K1690" i="1"/>
  <c r="O1689" i="1"/>
  <c r="M1689" i="1"/>
  <c r="L1689" i="1"/>
  <c r="K1689" i="1"/>
  <c r="O1688" i="1"/>
  <c r="M1688" i="1"/>
  <c r="L1688" i="1"/>
  <c r="K1688" i="1"/>
  <c r="O1686" i="1"/>
  <c r="M1686" i="1"/>
  <c r="L1686" i="1"/>
  <c r="K1686" i="1"/>
  <c r="O1685" i="1"/>
  <c r="M1685" i="1"/>
  <c r="L1685" i="1"/>
  <c r="K1685" i="1"/>
  <c r="O1680" i="1"/>
  <c r="M1680" i="1"/>
  <c r="L1680" i="1"/>
  <c r="K1680" i="1"/>
  <c r="O1671" i="1"/>
  <c r="M1671" i="1"/>
  <c r="L1671" i="1"/>
  <c r="K1671" i="1"/>
  <c r="O1663" i="1"/>
  <c r="M1663" i="1"/>
  <c r="L1663" i="1"/>
  <c r="K1663" i="1"/>
  <c r="O1646" i="1"/>
  <c r="M1646" i="1"/>
  <c r="L1646" i="1"/>
  <c r="K1646" i="1"/>
  <c r="O1643" i="1"/>
  <c r="M1643" i="1"/>
  <c r="L1643" i="1"/>
  <c r="K1643" i="1"/>
  <c r="O1594" i="1"/>
  <c r="M1594" i="1"/>
  <c r="L1594" i="1"/>
  <c r="K1594" i="1"/>
  <c r="O1593" i="1"/>
  <c r="M1593" i="1"/>
  <c r="L1593" i="1"/>
  <c r="K1593" i="1"/>
  <c r="O1592" i="1"/>
  <c r="M1592" i="1"/>
  <c r="L1592" i="1"/>
  <c r="K1592" i="1"/>
  <c r="O1581" i="1"/>
  <c r="M1581" i="1"/>
  <c r="L1581" i="1"/>
  <c r="K1581" i="1"/>
  <c r="O1569" i="1"/>
  <c r="M1569" i="1"/>
  <c r="L1569" i="1"/>
  <c r="K1569" i="1"/>
  <c r="O1543" i="1"/>
  <c r="M1543" i="1"/>
  <c r="L1543" i="1"/>
  <c r="K1543" i="1"/>
  <c r="O1542" i="1"/>
  <c r="M1542" i="1"/>
  <c r="L1542" i="1"/>
  <c r="K1542" i="1"/>
  <c r="O1533" i="1"/>
  <c r="M1533" i="1"/>
  <c r="L1533" i="1"/>
  <c r="K1533" i="1"/>
  <c r="O1527" i="1"/>
  <c r="M1527" i="1"/>
  <c r="L1527" i="1"/>
  <c r="K1527" i="1"/>
  <c r="O1526" i="1"/>
  <c r="M1526" i="1"/>
  <c r="L1526" i="1"/>
  <c r="K1526" i="1"/>
  <c r="O1525" i="1"/>
  <c r="M1525" i="1"/>
  <c r="L1525" i="1"/>
  <c r="K1525" i="1"/>
  <c r="O1496" i="1"/>
  <c r="M1496" i="1"/>
  <c r="L1496" i="1"/>
  <c r="K1496" i="1"/>
  <c r="O1487" i="1"/>
  <c r="M1487" i="1"/>
  <c r="L1487" i="1"/>
  <c r="K1487" i="1"/>
  <c r="O1486" i="1"/>
  <c r="M1486" i="1"/>
  <c r="L1486" i="1"/>
  <c r="K1486" i="1"/>
  <c r="O1485" i="1"/>
  <c r="M1485" i="1"/>
  <c r="L1485" i="1"/>
  <c r="K1485" i="1"/>
  <c r="O1475" i="1"/>
  <c r="M1475" i="1"/>
  <c r="L1475" i="1"/>
  <c r="K1475" i="1"/>
  <c r="O1474" i="1"/>
  <c r="M1474" i="1"/>
  <c r="L1474" i="1"/>
  <c r="K1474" i="1"/>
  <c r="O1444" i="1"/>
  <c r="M1444" i="1"/>
  <c r="L1444" i="1"/>
  <c r="K1444" i="1"/>
  <c r="O1442" i="1"/>
  <c r="M1442" i="1"/>
  <c r="L1442" i="1"/>
  <c r="K1442" i="1"/>
  <c r="O1433" i="1"/>
  <c r="M1433" i="1"/>
  <c r="L1433" i="1"/>
  <c r="K1433" i="1"/>
  <c r="O1412" i="1"/>
  <c r="M1412" i="1"/>
  <c r="L1412" i="1"/>
  <c r="K1412" i="1"/>
  <c r="O1405" i="1"/>
  <c r="M1405" i="1"/>
  <c r="L1405" i="1"/>
  <c r="K1405" i="1"/>
  <c r="O1399" i="1"/>
  <c r="M1399" i="1"/>
  <c r="L1399" i="1"/>
  <c r="K1399" i="1"/>
  <c r="O1379" i="1"/>
  <c r="M1379" i="1"/>
  <c r="L1379" i="1"/>
  <c r="K1379" i="1"/>
  <c r="O1368" i="1"/>
  <c r="M1368" i="1"/>
  <c r="L1368" i="1"/>
  <c r="K1368" i="1"/>
  <c r="O1363" i="1"/>
  <c r="M1363" i="1"/>
  <c r="L1363" i="1"/>
  <c r="K1363" i="1"/>
  <c r="O1356" i="1"/>
  <c r="M1356" i="1"/>
  <c r="L1356" i="1"/>
  <c r="K1356" i="1"/>
  <c r="O1336" i="1"/>
  <c r="M1336" i="1"/>
  <c r="L1336" i="1"/>
  <c r="K1336" i="1"/>
  <c r="O1316" i="1"/>
  <c r="M1316" i="1"/>
  <c r="L1316" i="1"/>
  <c r="K1316" i="1"/>
  <c r="O1305" i="1"/>
  <c r="M1305" i="1"/>
  <c r="L1305" i="1"/>
  <c r="K1305" i="1"/>
  <c r="O1290" i="1"/>
  <c r="M1290" i="1"/>
  <c r="L1290" i="1"/>
  <c r="K1290" i="1"/>
  <c r="O1284" i="1"/>
  <c r="M1284" i="1"/>
  <c r="L1284" i="1"/>
  <c r="K1284" i="1"/>
  <c r="O1264" i="1"/>
  <c r="M1264" i="1"/>
  <c r="L1264" i="1"/>
  <c r="K1264" i="1"/>
  <c r="O1210" i="1"/>
  <c r="M1210" i="1"/>
  <c r="L1210" i="1"/>
  <c r="K1210" i="1"/>
  <c r="O1209" i="1"/>
  <c r="M1209" i="1"/>
  <c r="L1209" i="1"/>
  <c r="K1209" i="1"/>
  <c r="O1198" i="1"/>
  <c r="M1198" i="1"/>
  <c r="L1198" i="1"/>
  <c r="K1198" i="1"/>
  <c r="O1193" i="1"/>
  <c r="M1193" i="1"/>
  <c r="L1193" i="1"/>
  <c r="K1193" i="1"/>
  <c r="O1174" i="1"/>
  <c r="M1174" i="1"/>
  <c r="L1174" i="1"/>
  <c r="K1174" i="1"/>
  <c r="O1169" i="1"/>
  <c r="M1169" i="1"/>
  <c r="L1169" i="1"/>
  <c r="K1169" i="1"/>
  <c r="O1161" i="1"/>
  <c r="M1161" i="1"/>
  <c r="L1161" i="1"/>
  <c r="K1161" i="1"/>
  <c r="O1160" i="1"/>
  <c r="M1160" i="1"/>
  <c r="L1160" i="1"/>
  <c r="K1160" i="1"/>
  <c r="O1159" i="1"/>
  <c r="M1159" i="1"/>
  <c r="L1159" i="1"/>
  <c r="K1159" i="1"/>
  <c r="O1136" i="1"/>
  <c r="M1136" i="1"/>
  <c r="L1136" i="1"/>
  <c r="K1136" i="1"/>
  <c r="O1115" i="1"/>
  <c r="M1115" i="1"/>
  <c r="L1115" i="1"/>
  <c r="K1115" i="1"/>
  <c r="O1114" i="1"/>
  <c r="M1114" i="1"/>
  <c r="L1114" i="1"/>
  <c r="K1114" i="1"/>
  <c r="O1090" i="1"/>
  <c r="M1090" i="1"/>
  <c r="L1090" i="1"/>
  <c r="K1090" i="1"/>
  <c r="O1078" i="1"/>
  <c r="M1078" i="1"/>
  <c r="L1078" i="1"/>
  <c r="K1078" i="1"/>
  <c r="O1063" i="1"/>
  <c r="M1063" i="1"/>
  <c r="L1063" i="1"/>
  <c r="K1063" i="1"/>
  <c r="O1062" i="1"/>
  <c r="M1062" i="1"/>
  <c r="L1062" i="1"/>
  <c r="K1062" i="1"/>
  <c r="O1040" i="1"/>
  <c r="M1040" i="1"/>
  <c r="L1040" i="1"/>
  <c r="K1040" i="1"/>
  <c r="O1026" i="1"/>
  <c r="M1026" i="1"/>
  <c r="L1026" i="1"/>
  <c r="K1026" i="1"/>
  <c r="O1015" i="1"/>
  <c r="M1015" i="1"/>
  <c r="L1015" i="1"/>
  <c r="K1015" i="1"/>
  <c r="O1008" i="1"/>
  <c r="M1008" i="1"/>
  <c r="L1008" i="1"/>
  <c r="K1008" i="1"/>
  <c r="O1007" i="1"/>
  <c r="M1007" i="1"/>
  <c r="L1007" i="1"/>
  <c r="K1007" i="1"/>
  <c r="O1006" i="1"/>
  <c r="M1006" i="1"/>
  <c r="L1006" i="1"/>
  <c r="K1006" i="1"/>
  <c r="O1005" i="1"/>
  <c r="M1005" i="1"/>
  <c r="L1005" i="1"/>
  <c r="K1005" i="1"/>
  <c r="O997" i="1"/>
  <c r="M997" i="1"/>
  <c r="L997" i="1"/>
  <c r="K997" i="1"/>
  <c r="O996" i="1"/>
  <c r="M996" i="1"/>
  <c r="L996" i="1"/>
  <c r="K996" i="1"/>
  <c r="O993" i="1"/>
  <c r="M993" i="1"/>
  <c r="L993" i="1"/>
  <c r="K993" i="1"/>
  <c r="O992" i="1"/>
  <c r="M992" i="1"/>
  <c r="L992" i="1"/>
  <c r="K992" i="1"/>
  <c r="O991" i="1"/>
  <c r="M991" i="1"/>
  <c r="L991" i="1"/>
  <c r="K991" i="1"/>
  <c r="O989" i="1"/>
  <c r="M989" i="1"/>
  <c r="L989" i="1"/>
  <c r="K989" i="1"/>
  <c r="O987" i="1"/>
  <c r="M987" i="1"/>
  <c r="L987" i="1"/>
  <c r="K987" i="1"/>
  <c r="O986" i="1"/>
  <c r="M986" i="1"/>
  <c r="L986" i="1"/>
  <c r="K986" i="1"/>
  <c r="O985" i="1"/>
  <c r="M985" i="1"/>
  <c r="L985" i="1"/>
  <c r="K985" i="1"/>
  <c r="O2316" i="1"/>
  <c r="M2316" i="1"/>
  <c r="L2316" i="1"/>
  <c r="K2316" i="1"/>
  <c r="O957" i="1"/>
  <c r="M957" i="1"/>
  <c r="L957" i="1"/>
  <c r="K957" i="1"/>
  <c r="O956" i="1"/>
  <c r="M956" i="1"/>
  <c r="L956" i="1"/>
  <c r="K956" i="1"/>
  <c r="O955" i="1"/>
  <c r="M955" i="1"/>
  <c r="L955" i="1"/>
  <c r="K955" i="1"/>
  <c r="O952" i="1"/>
  <c r="M952" i="1"/>
  <c r="L952" i="1"/>
  <c r="K952" i="1"/>
  <c r="O936" i="1"/>
  <c r="M936" i="1"/>
  <c r="L936" i="1"/>
  <c r="K936" i="1"/>
  <c r="O935" i="1"/>
  <c r="M935" i="1"/>
  <c r="L935" i="1"/>
  <c r="K935" i="1"/>
  <c r="O934" i="1"/>
  <c r="M934" i="1"/>
  <c r="L934" i="1"/>
  <c r="K934" i="1"/>
  <c r="O928" i="1"/>
  <c r="M928" i="1"/>
  <c r="L928" i="1"/>
  <c r="K928" i="1"/>
  <c r="O919" i="1"/>
  <c r="M919" i="1"/>
  <c r="L919" i="1"/>
  <c r="K919" i="1"/>
  <c r="O907" i="1"/>
  <c r="M907" i="1"/>
  <c r="L907" i="1"/>
  <c r="K907" i="1"/>
  <c r="O906" i="1"/>
  <c r="M906" i="1"/>
  <c r="L906" i="1"/>
  <c r="K906" i="1"/>
  <c r="O882" i="1"/>
  <c r="M882" i="1"/>
  <c r="L882" i="1"/>
  <c r="K882" i="1"/>
  <c r="O844" i="1"/>
  <c r="M844" i="1"/>
  <c r="L844" i="1"/>
  <c r="K844" i="1"/>
  <c r="O821" i="1"/>
  <c r="M821" i="1"/>
  <c r="L821" i="1"/>
  <c r="K821" i="1"/>
  <c r="O771" i="1"/>
  <c r="M771" i="1"/>
  <c r="L771" i="1"/>
  <c r="K771" i="1"/>
  <c r="O754" i="1"/>
  <c r="M754" i="1"/>
  <c r="L754" i="1"/>
  <c r="K754" i="1"/>
  <c r="O713" i="1"/>
  <c r="M713" i="1"/>
  <c r="L713" i="1"/>
  <c r="K713" i="1"/>
  <c r="O709" i="1"/>
  <c r="M709" i="1"/>
  <c r="L709" i="1"/>
  <c r="K709" i="1"/>
  <c r="O698" i="1"/>
  <c r="M698" i="1"/>
  <c r="L698" i="1"/>
  <c r="K698" i="1"/>
  <c r="O690" i="1"/>
  <c r="M690" i="1"/>
  <c r="L690" i="1"/>
  <c r="K690" i="1"/>
  <c r="O689" i="1"/>
  <c r="M689" i="1"/>
  <c r="L689" i="1"/>
  <c r="K689" i="1"/>
  <c r="O688" i="1"/>
  <c r="M688" i="1"/>
  <c r="L688" i="1"/>
  <c r="K688" i="1"/>
  <c r="O681" i="1"/>
  <c r="M681" i="1"/>
  <c r="L681" i="1"/>
  <c r="K681" i="1"/>
  <c r="O687" i="1"/>
  <c r="M687" i="1"/>
  <c r="L687" i="1"/>
  <c r="K687" i="1"/>
  <c r="O686" i="1"/>
  <c r="M686" i="1"/>
  <c r="L686" i="1"/>
  <c r="K686" i="1"/>
  <c r="O685" i="1"/>
  <c r="M685" i="1"/>
  <c r="L685" i="1"/>
  <c r="K685" i="1"/>
  <c r="O684" i="1"/>
  <c r="M684" i="1"/>
  <c r="L684" i="1"/>
  <c r="K684" i="1"/>
  <c r="O683" i="1"/>
  <c r="M683" i="1"/>
  <c r="L683" i="1"/>
  <c r="K683" i="1"/>
  <c r="O682" i="1"/>
  <c r="M682" i="1"/>
  <c r="L682" i="1"/>
  <c r="K682" i="1"/>
  <c r="O664" i="1"/>
  <c r="M664" i="1"/>
  <c r="L664" i="1"/>
  <c r="K664" i="1"/>
  <c r="O607" i="1"/>
  <c r="M607" i="1"/>
  <c r="L607" i="1"/>
  <c r="K607" i="1"/>
  <c r="O575" i="1"/>
  <c r="M575" i="1"/>
  <c r="L575" i="1"/>
  <c r="K575" i="1"/>
  <c r="O538" i="1"/>
  <c r="M538" i="1"/>
  <c r="L538" i="1"/>
  <c r="K538" i="1"/>
  <c r="O503" i="1"/>
  <c r="M503" i="1"/>
  <c r="L503" i="1"/>
  <c r="K503" i="1"/>
  <c r="O502" i="1"/>
  <c r="M502" i="1"/>
  <c r="L502" i="1"/>
  <c r="K502" i="1"/>
  <c r="O403" i="1"/>
  <c r="M403" i="1"/>
  <c r="L403" i="1"/>
  <c r="K403" i="1"/>
  <c r="O402" i="1"/>
  <c r="M402" i="1"/>
  <c r="L402" i="1"/>
  <c r="K402" i="1"/>
  <c r="O401" i="1"/>
  <c r="M401" i="1"/>
  <c r="L401" i="1"/>
  <c r="K401" i="1"/>
  <c r="O371" i="1"/>
  <c r="M371" i="1"/>
  <c r="L371" i="1"/>
  <c r="K371" i="1"/>
  <c r="O366" i="1"/>
  <c r="M366" i="1"/>
  <c r="L366" i="1"/>
  <c r="K366" i="1"/>
  <c r="M351" i="1"/>
  <c r="L351" i="1"/>
  <c r="K351" i="1"/>
  <c r="O305" i="1"/>
  <c r="M305" i="1"/>
  <c r="L305" i="1"/>
  <c r="K305" i="1"/>
  <c r="O295" i="1"/>
  <c r="M295" i="1"/>
  <c r="L295" i="1"/>
  <c r="K295" i="1"/>
  <c r="O283" i="1"/>
  <c r="M283" i="1"/>
  <c r="L283" i="1"/>
  <c r="K283" i="1"/>
  <c r="O271" i="1"/>
  <c r="M271" i="1"/>
  <c r="L271" i="1"/>
  <c r="K271" i="1"/>
  <c r="O269" i="1"/>
  <c r="M269" i="1"/>
  <c r="L269" i="1"/>
  <c r="K269" i="1"/>
  <c r="O264" i="1"/>
  <c r="M264" i="1"/>
  <c r="L264" i="1"/>
  <c r="K264" i="1"/>
  <c r="O254" i="1"/>
  <c r="M254" i="1"/>
  <c r="L254" i="1"/>
  <c r="K254" i="1"/>
  <c r="O253" i="1"/>
  <c r="M253" i="1"/>
  <c r="L253" i="1"/>
  <c r="K253" i="1"/>
  <c r="O250" i="1"/>
  <c r="M250" i="1"/>
  <c r="L250" i="1"/>
  <c r="K250" i="1"/>
  <c r="O249" i="1"/>
  <c r="M249" i="1"/>
  <c r="L249" i="1"/>
  <c r="K249" i="1"/>
  <c r="O209" i="1"/>
  <c r="M209" i="1"/>
  <c r="L209" i="1"/>
  <c r="K209" i="1"/>
  <c r="O197" i="1"/>
  <c r="M197" i="1"/>
  <c r="L197" i="1"/>
  <c r="K197" i="1"/>
  <c r="O196" i="1"/>
  <c r="M196" i="1"/>
  <c r="L196" i="1"/>
  <c r="K196" i="1"/>
  <c r="O189" i="1"/>
  <c r="M189" i="1"/>
  <c r="L189" i="1"/>
  <c r="K189" i="1"/>
  <c r="O187" i="1"/>
  <c r="M187" i="1"/>
  <c r="L187" i="1"/>
  <c r="K187" i="1"/>
  <c r="O184" i="1"/>
  <c r="M184" i="1"/>
  <c r="L184" i="1"/>
  <c r="K184" i="1"/>
  <c r="O179" i="1"/>
  <c r="M179" i="1"/>
  <c r="L179" i="1"/>
  <c r="K179" i="1"/>
  <c r="O171" i="1"/>
  <c r="M171" i="1"/>
  <c r="L171" i="1"/>
  <c r="K171" i="1"/>
  <c r="O162" i="1"/>
  <c r="M162" i="1"/>
  <c r="L162" i="1"/>
  <c r="K162" i="1"/>
  <c r="O161" i="1"/>
  <c r="M161" i="1"/>
  <c r="L161" i="1"/>
  <c r="K161" i="1"/>
  <c r="O160" i="1"/>
  <c r="M160" i="1"/>
  <c r="L160" i="1"/>
  <c r="K160" i="1"/>
  <c r="O159" i="1"/>
  <c r="M159" i="1"/>
  <c r="L159" i="1"/>
  <c r="K159" i="1"/>
  <c r="O136" i="1"/>
  <c r="M136" i="1"/>
  <c r="L136" i="1"/>
  <c r="K136" i="1"/>
  <c r="O94" i="1"/>
  <c r="M94" i="1"/>
  <c r="L94" i="1"/>
  <c r="K94" i="1"/>
  <c r="O89" i="1"/>
  <c r="M89" i="1"/>
  <c r="L89" i="1"/>
  <c r="K89" i="1"/>
  <c r="O88" i="1"/>
  <c r="M88" i="1"/>
  <c r="L88" i="1"/>
  <c r="K88" i="1"/>
  <c r="O87" i="1"/>
  <c r="M87" i="1"/>
  <c r="L87" i="1"/>
  <c r="K87" i="1"/>
  <c r="O67" i="1"/>
  <c r="M67" i="1"/>
  <c r="L67" i="1"/>
  <c r="K67" i="1"/>
  <c r="O65" i="1"/>
  <c r="M65" i="1"/>
  <c r="L65" i="1"/>
  <c r="K65" i="1"/>
  <c r="A7" i="27"/>
  <c r="H7" i="27" s="1"/>
  <c r="H7" i="26"/>
  <c r="A7" i="26"/>
  <c r="A7" i="25"/>
  <c r="J7" i="25" s="1"/>
  <c r="AP7" i="34" s="1"/>
  <c r="F7" i="24"/>
  <c r="L7" i="24" s="1"/>
  <c r="A7" i="24"/>
  <c r="N7" i="24" s="1"/>
  <c r="A7" i="23"/>
  <c r="P7" i="23" s="1"/>
  <c r="A7" i="22"/>
  <c r="H7" i="22" s="1"/>
  <c r="J7" i="21"/>
  <c r="I7" i="21"/>
  <c r="H7" i="21"/>
  <c r="A7" i="21"/>
  <c r="D4" i="7"/>
  <c r="O339" i="1"/>
  <c r="M339" i="1"/>
  <c r="L339" i="1"/>
  <c r="K339" i="1"/>
  <c r="M119" i="15"/>
  <c r="S118" i="15" s="1"/>
  <c r="M117" i="15"/>
  <c r="M116" i="15"/>
  <c r="M94" i="15"/>
  <c r="M93" i="15"/>
  <c r="H5" i="26"/>
  <c r="AX5" i="34" s="1"/>
  <c r="H40" i="14"/>
  <c r="H39" i="14"/>
  <c r="T13" i="15"/>
  <c r="T12" i="15"/>
  <c r="H16" i="7"/>
  <c r="H9" i="7"/>
  <c r="F8" i="26"/>
  <c r="D12" i="25"/>
  <c r="AJ12" i="34" s="1"/>
  <c r="D8" i="25"/>
  <c r="AJ8" i="34" s="1"/>
  <c r="N8" i="23"/>
  <c r="AD8" i="34" s="1"/>
  <c r="H8" i="23"/>
  <c r="N6" i="23"/>
  <c r="AD6" i="34" s="1"/>
  <c r="H6" i="23"/>
  <c r="AD5" i="34"/>
  <c r="H5" i="23"/>
  <c r="J8" i="21"/>
  <c r="I8" i="21"/>
  <c r="H8" i="21"/>
  <c r="J6" i="21"/>
  <c r="I6" i="21"/>
  <c r="H6" i="21"/>
  <c r="J5" i="21"/>
  <c r="I5" i="21"/>
  <c r="H5" i="21"/>
  <c r="A35" i="27"/>
  <c r="H35" i="27" s="1"/>
  <c r="H35" i="20" s="1"/>
  <c r="A34" i="27"/>
  <c r="H34" i="27" s="1"/>
  <c r="H34" i="20" s="1"/>
  <c r="A33" i="27"/>
  <c r="H33" i="27" s="1"/>
  <c r="H33" i="20" s="1"/>
  <c r="A32" i="27"/>
  <c r="H32" i="27" s="1"/>
  <c r="H32" i="20" s="1"/>
  <c r="A31" i="27"/>
  <c r="H31" i="27" s="1"/>
  <c r="H31" i="20" s="1"/>
  <c r="A30" i="27"/>
  <c r="H30" i="27" s="1"/>
  <c r="H30" i="20" s="1"/>
  <c r="A29" i="27"/>
  <c r="H29" i="27" s="1"/>
  <c r="H29" i="20" s="1"/>
  <c r="A28" i="27"/>
  <c r="H28" i="27" s="1"/>
  <c r="H28" i="20" s="1"/>
  <c r="A27" i="27"/>
  <c r="H27" i="27" s="1"/>
  <c r="H27" i="20" s="1"/>
  <c r="A26" i="27"/>
  <c r="H26" i="27" s="1"/>
  <c r="H26" i="20" s="1"/>
  <c r="A25" i="27"/>
  <c r="H25" i="27" s="1"/>
  <c r="H25" i="20" s="1"/>
  <c r="A24" i="27"/>
  <c r="H24" i="27" s="1"/>
  <c r="H24" i="20" s="1"/>
  <c r="A23" i="27"/>
  <c r="H23" i="27" s="1"/>
  <c r="A22" i="27"/>
  <c r="H22" i="27" s="1"/>
  <c r="H22" i="20" s="1"/>
  <c r="A21" i="27"/>
  <c r="H21" i="27" s="1"/>
  <c r="A20" i="27"/>
  <c r="H20" i="27" s="1"/>
  <c r="A18" i="27"/>
  <c r="H18" i="27" s="1"/>
  <c r="A17" i="27"/>
  <c r="H17" i="27" s="1"/>
  <c r="A16" i="27"/>
  <c r="H16" i="27" s="1"/>
  <c r="A19" i="27"/>
  <c r="H19" i="27" s="1"/>
  <c r="A12" i="27"/>
  <c r="H12" i="27" s="1"/>
  <c r="A8" i="27"/>
  <c r="H8" i="27" s="1"/>
  <c r="A6" i="27"/>
  <c r="H6" i="27" s="1"/>
  <c r="A5" i="27"/>
  <c r="H5" i="27" s="1"/>
  <c r="A35" i="26"/>
  <c r="L35" i="26" s="1"/>
  <c r="G35" i="20" s="1"/>
  <c r="A34" i="26"/>
  <c r="L34" i="26" s="1"/>
  <c r="G34" i="20" s="1"/>
  <c r="A33" i="26"/>
  <c r="L33" i="26" s="1"/>
  <c r="G33" i="20" s="1"/>
  <c r="A32" i="26"/>
  <c r="A31" i="26"/>
  <c r="L31" i="26" s="1"/>
  <c r="G31" i="20" s="1"/>
  <c r="A30" i="26"/>
  <c r="L30" i="26" s="1"/>
  <c r="G30" i="20" s="1"/>
  <c r="A29" i="26"/>
  <c r="L29" i="26" s="1"/>
  <c r="G29" i="20" s="1"/>
  <c r="A28" i="26"/>
  <c r="L28" i="26" s="1"/>
  <c r="G28" i="20" s="1"/>
  <c r="A27" i="26"/>
  <c r="L27" i="26" s="1"/>
  <c r="G27" i="20" s="1"/>
  <c r="A26" i="26"/>
  <c r="L26" i="26" s="1"/>
  <c r="G26" i="20" s="1"/>
  <c r="A25" i="26"/>
  <c r="L25" i="26" s="1"/>
  <c r="G25" i="20" s="1"/>
  <c r="A24" i="26"/>
  <c r="L24" i="26" s="1"/>
  <c r="G24" i="20" s="1"/>
  <c r="A23" i="26"/>
  <c r="L23" i="26" s="1"/>
  <c r="A22" i="26"/>
  <c r="L22" i="26" s="1"/>
  <c r="G22" i="20" s="1"/>
  <c r="A21" i="26"/>
  <c r="A20" i="26"/>
  <c r="A18" i="26"/>
  <c r="A17" i="26"/>
  <c r="A16" i="26"/>
  <c r="A19" i="26"/>
  <c r="A12" i="26"/>
  <c r="A8" i="26"/>
  <c r="A6" i="26"/>
  <c r="A5" i="26"/>
  <c r="A35" i="25"/>
  <c r="J35" i="25" s="1"/>
  <c r="F35" i="20" s="1"/>
  <c r="A34" i="25"/>
  <c r="J34" i="25" s="1"/>
  <c r="F34" i="20" s="1"/>
  <c r="A33" i="25"/>
  <c r="J33" i="25" s="1"/>
  <c r="F33" i="20" s="1"/>
  <c r="A32" i="25"/>
  <c r="A31" i="25"/>
  <c r="J31" i="25" s="1"/>
  <c r="F31" i="20" s="1"/>
  <c r="A30" i="25"/>
  <c r="J30" i="25" s="1"/>
  <c r="F30" i="20" s="1"/>
  <c r="A29" i="25"/>
  <c r="J29" i="25" s="1"/>
  <c r="F29" i="20" s="1"/>
  <c r="A28" i="25"/>
  <c r="J28" i="25" s="1"/>
  <c r="F28" i="20" s="1"/>
  <c r="A27" i="25"/>
  <c r="J27" i="25" s="1"/>
  <c r="F27" i="20" s="1"/>
  <c r="A26" i="25"/>
  <c r="J26" i="25" s="1"/>
  <c r="F26" i="20" s="1"/>
  <c r="A25" i="25"/>
  <c r="J25" i="25" s="1"/>
  <c r="F25" i="20" s="1"/>
  <c r="A24" i="25"/>
  <c r="A23" i="25"/>
  <c r="J23" i="25" s="1"/>
  <c r="A22" i="25"/>
  <c r="J22" i="25" s="1"/>
  <c r="F22" i="20" s="1"/>
  <c r="A21" i="25"/>
  <c r="A20" i="25"/>
  <c r="A18" i="25"/>
  <c r="A17" i="25"/>
  <c r="A16" i="25"/>
  <c r="A19" i="25"/>
  <c r="A12" i="25"/>
  <c r="A8" i="25"/>
  <c r="A6" i="25"/>
  <c r="A5" i="25"/>
  <c r="A35" i="24"/>
  <c r="N35" i="24" s="1"/>
  <c r="A34" i="24"/>
  <c r="N34" i="24" s="1"/>
  <c r="A33" i="24"/>
  <c r="N33" i="24" s="1"/>
  <c r="A32" i="24"/>
  <c r="N32" i="24" s="1"/>
  <c r="A31" i="24"/>
  <c r="N31" i="24" s="1"/>
  <c r="A30" i="24"/>
  <c r="N30" i="24" s="1"/>
  <c r="A29" i="24"/>
  <c r="N29" i="24" s="1"/>
  <c r="A28" i="24"/>
  <c r="N28" i="24" s="1"/>
  <c r="A27" i="24"/>
  <c r="N27" i="24" s="1"/>
  <c r="A26" i="24"/>
  <c r="N26" i="24" s="1"/>
  <c r="A25" i="24"/>
  <c r="N25" i="24" s="1"/>
  <c r="A24" i="24"/>
  <c r="N24" i="24" s="1"/>
  <c r="A8" i="24"/>
  <c r="N8" i="24" s="1"/>
  <c r="A6" i="24"/>
  <c r="N6" i="24" s="1"/>
  <c r="A5" i="24"/>
  <c r="N5" i="24" s="1"/>
  <c r="A35" i="23"/>
  <c r="P35" i="23" s="1"/>
  <c r="A34" i="23"/>
  <c r="P34" i="23" s="1"/>
  <c r="A33" i="23"/>
  <c r="P33" i="23" s="1"/>
  <c r="A32" i="23"/>
  <c r="P32" i="23" s="1"/>
  <c r="A31" i="23"/>
  <c r="P31" i="23" s="1"/>
  <c r="A30" i="23"/>
  <c r="P30" i="23" s="1"/>
  <c r="A29" i="23"/>
  <c r="P29" i="23" s="1"/>
  <c r="A28" i="23"/>
  <c r="P28" i="23" s="1"/>
  <c r="A27" i="23"/>
  <c r="P27" i="23" s="1"/>
  <c r="A26" i="23"/>
  <c r="P26" i="23" s="1"/>
  <c r="A25" i="23"/>
  <c r="P25" i="23" s="1"/>
  <c r="A24" i="23"/>
  <c r="P24" i="23" s="1"/>
  <c r="A23" i="23"/>
  <c r="P23" i="23" s="1"/>
  <c r="A22" i="23"/>
  <c r="P22" i="23" s="1"/>
  <c r="A8" i="23"/>
  <c r="A6" i="23"/>
  <c r="A5" i="23"/>
  <c r="A35" i="22"/>
  <c r="H35" i="22" s="1"/>
  <c r="D35" i="20" s="1"/>
  <c r="A34" i="22"/>
  <c r="H34" i="22" s="1"/>
  <c r="D34" i="20" s="1"/>
  <c r="A33" i="22"/>
  <c r="H33" i="22" s="1"/>
  <c r="D33" i="20" s="1"/>
  <c r="A32" i="22"/>
  <c r="H32" i="22" s="1"/>
  <c r="D32" i="20" s="1"/>
  <c r="A31" i="22"/>
  <c r="H31" i="22" s="1"/>
  <c r="D31" i="20" s="1"/>
  <c r="A30" i="22"/>
  <c r="H30" i="22" s="1"/>
  <c r="D30" i="20" s="1"/>
  <c r="A29" i="22"/>
  <c r="H29" i="22" s="1"/>
  <c r="D29" i="20" s="1"/>
  <c r="A28" i="22"/>
  <c r="H28" i="22" s="1"/>
  <c r="D28" i="20" s="1"/>
  <c r="A27" i="22"/>
  <c r="H27" i="22" s="1"/>
  <c r="D27" i="20" s="1"/>
  <c r="A26" i="22"/>
  <c r="H26" i="22" s="1"/>
  <c r="D26" i="20" s="1"/>
  <c r="A25" i="22"/>
  <c r="H25" i="22" s="1"/>
  <c r="D25" i="20" s="1"/>
  <c r="A24" i="22"/>
  <c r="H24" i="22" s="1"/>
  <c r="D24" i="20" s="1"/>
  <c r="A23" i="22"/>
  <c r="H23" i="22" s="1"/>
  <c r="A22" i="22"/>
  <c r="H22" i="22" s="1"/>
  <c r="D22" i="20" s="1"/>
  <c r="C20" i="34"/>
  <c r="H20" i="22"/>
  <c r="H18" i="22"/>
  <c r="H17" i="22"/>
  <c r="H16" i="22"/>
  <c r="H19" i="22"/>
  <c r="H12" i="22"/>
  <c r="A8" i="22"/>
  <c r="H8" i="22" s="1"/>
  <c r="A6" i="22"/>
  <c r="H6" i="22" s="1"/>
  <c r="A5" i="22"/>
  <c r="H5" i="22" s="1"/>
  <c r="J35" i="21"/>
  <c r="I35" i="21"/>
  <c r="H35" i="21"/>
  <c r="A35" i="21"/>
  <c r="J34" i="21"/>
  <c r="I34" i="21"/>
  <c r="H34" i="21"/>
  <c r="A34" i="21"/>
  <c r="J33" i="21"/>
  <c r="I33" i="21"/>
  <c r="H33" i="21"/>
  <c r="A33" i="21"/>
  <c r="J32" i="21"/>
  <c r="I32" i="21"/>
  <c r="H32" i="21"/>
  <c r="A32" i="21"/>
  <c r="J31" i="21"/>
  <c r="I31" i="21"/>
  <c r="H31" i="21"/>
  <c r="A31" i="21"/>
  <c r="J30" i="21"/>
  <c r="I30" i="21"/>
  <c r="H30" i="21"/>
  <c r="A30" i="21"/>
  <c r="J29" i="21"/>
  <c r="I29" i="21"/>
  <c r="H29" i="21"/>
  <c r="A29" i="21"/>
  <c r="J28" i="21"/>
  <c r="I28" i="21"/>
  <c r="H28" i="21"/>
  <c r="A28" i="21"/>
  <c r="J27" i="21"/>
  <c r="I27" i="21"/>
  <c r="H27" i="21"/>
  <c r="A27" i="21"/>
  <c r="J26" i="21"/>
  <c r="I26" i="21"/>
  <c r="H26" i="21"/>
  <c r="A26" i="21"/>
  <c r="J25" i="21"/>
  <c r="I25" i="21"/>
  <c r="H25" i="21"/>
  <c r="A25" i="21"/>
  <c r="J24" i="21"/>
  <c r="I24" i="21"/>
  <c r="H24" i="21"/>
  <c r="A24" i="21"/>
  <c r="J23" i="21"/>
  <c r="I23" i="21"/>
  <c r="H23" i="21"/>
  <c r="A23" i="21"/>
  <c r="J22" i="21"/>
  <c r="I22" i="21"/>
  <c r="H22" i="21"/>
  <c r="A22" i="21"/>
  <c r="A8" i="21"/>
  <c r="A6" i="21"/>
  <c r="A5" i="21"/>
  <c r="E35" i="20"/>
  <c r="E34" i="20"/>
  <c r="E33" i="20"/>
  <c r="E32" i="20"/>
  <c r="E31" i="20"/>
  <c r="E30" i="20"/>
  <c r="E29" i="20"/>
  <c r="E28" i="20"/>
  <c r="E27" i="20"/>
  <c r="E26" i="20"/>
  <c r="E25" i="20"/>
  <c r="E24" i="20"/>
  <c r="F35" i="26"/>
  <c r="H35" i="26" s="1"/>
  <c r="J35" i="26" s="1"/>
  <c r="F34" i="26"/>
  <c r="H34" i="26" s="1"/>
  <c r="J34" i="26" s="1"/>
  <c r="F33" i="26"/>
  <c r="H33" i="26" s="1"/>
  <c r="J33" i="26" s="1"/>
  <c r="L32" i="26"/>
  <c r="G32" i="20" s="1"/>
  <c r="F32" i="26"/>
  <c r="H32" i="26" s="1"/>
  <c r="J32" i="26" s="1"/>
  <c r="F31" i="26"/>
  <c r="H31" i="26" s="1"/>
  <c r="J31" i="26" s="1"/>
  <c r="F30" i="26"/>
  <c r="H30" i="26" s="1"/>
  <c r="J30" i="26" s="1"/>
  <c r="F29" i="26"/>
  <c r="H29" i="26" s="1"/>
  <c r="J29" i="26" s="1"/>
  <c r="F28" i="26"/>
  <c r="H28" i="26" s="1"/>
  <c r="J28" i="26" s="1"/>
  <c r="F27" i="26"/>
  <c r="H27" i="26" s="1"/>
  <c r="J27" i="26" s="1"/>
  <c r="F26" i="26"/>
  <c r="H26" i="26" s="1"/>
  <c r="J26" i="26" s="1"/>
  <c r="F25" i="26"/>
  <c r="H25" i="26" s="1"/>
  <c r="J25" i="26" s="1"/>
  <c r="F24" i="26"/>
  <c r="H24" i="26" s="1"/>
  <c r="J24" i="26" s="1"/>
  <c r="F23" i="26"/>
  <c r="H23" i="26" s="1"/>
  <c r="J23" i="26" s="1"/>
  <c r="F22" i="26"/>
  <c r="H22" i="26" s="1"/>
  <c r="J22" i="26" s="1"/>
  <c r="H21" i="26"/>
  <c r="H20" i="26"/>
  <c r="J17" i="26"/>
  <c r="AZ16" i="34" s="1"/>
  <c r="F16" i="26"/>
  <c r="D35" i="25"/>
  <c r="F35" i="25" s="1"/>
  <c r="H35" i="25" s="1"/>
  <c r="D34" i="25"/>
  <c r="F34" i="25" s="1"/>
  <c r="H34" i="25" s="1"/>
  <c r="D33" i="25"/>
  <c r="F33" i="25" s="1"/>
  <c r="H33" i="25" s="1"/>
  <c r="J32" i="25"/>
  <c r="F32" i="20" s="1"/>
  <c r="D32" i="25"/>
  <c r="F32" i="25" s="1"/>
  <c r="H32" i="25" s="1"/>
  <c r="D31" i="25"/>
  <c r="F31" i="25" s="1"/>
  <c r="H31" i="25" s="1"/>
  <c r="D30" i="25"/>
  <c r="F30" i="25" s="1"/>
  <c r="H30" i="25" s="1"/>
  <c r="D29" i="25"/>
  <c r="F29" i="25" s="1"/>
  <c r="H29" i="25" s="1"/>
  <c r="D28" i="25"/>
  <c r="F28" i="25" s="1"/>
  <c r="H28" i="25" s="1"/>
  <c r="D27" i="25"/>
  <c r="F27" i="25" s="1"/>
  <c r="H27" i="25" s="1"/>
  <c r="D26" i="25"/>
  <c r="F26" i="25" s="1"/>
  <c r="H26" i="25" s="1"/>
  <c r="D25" i="25"/>
  <c r="F25" i="25" s="1"/>
  <c r="H25" i="25" s="1"/>
  <c r="J24" i="25"/>
  <c r="F24" i="20" s="1"/>
  <c r="D24" i="25"/>
  <c r="F24" i="25" s="1"/>
  <c r="H24" i="25" s="1"/>
  <c r="D23" i="25"/>
  <c r="F23" i="25" s="1"/>
  <c r="H23" i="25" s="1"/>
  <c r="D22" i="25"/>
  <c r="F22" i="25" s="1"/>
  <c r="H22" i="25" s="1"/>
  <c r="D21" i="25"/>
  <c r="D20" i="25"/>
  <c r="D17" i="25"/>
  <c r="F35" i="24"/>
  <c r="L35" i="24" s="1"/>
  <c r="F34" i="24"/>
  <c r="L34" i="24" s="1"/>
  <c r="F33" i="24"/>
  <c r="L33" i="24" s="1"/>
  <c r="F32" i="24"/>
  <c r="L32" i="24" s="1"/>
  <c r="F31" i="24"/>
  <c r="L31" i="24" s="1"/>
  <c r="F30" i="24"/>
  <c r="L30" i="24" s="1"/>
  <c r="F29" i="24"/>
  <c r="L29" i="24" s="1"/>
  <c r="F28" i="24"/>
  <c r="L28" i="24" s="1"/>
  <c r="F27" i="24"/>
  <c r="L27" i="24" s="1"/>
  <c r="F26" i="24"/>
  <c r="L26" i="24" s="1"/>
  <c r="F25" i="24"/>
  <c r="L25" i="24" s="1"/>
  <c r="F24" i="24"/>
  <c r="L24" i="24" s="1"/>
  <c r="F8" i="24"/>
  <c r="L8" i="24" s="1"/>
  <c r="F6" i="24"/>
  <c r="L6" i="24" s="1"/>
  <c r="F5" i="24"/>
  <c r="L5" i="24" s="1"/>
  <c r="N35" i="23"/>
  <c r="F35" i="23"/>
  <c r="H35" i="23" s="1"/>
  <c r="J35" i="23" s="1"/>
  <c r="N34" i="23"/>
  <c r="F34" i="23"/>
  <c r="H34" i="23" s="1"/>
  <c r="J34" i="23" s="1"/>
  <c r="N33" i="23"/>
  <c r="F33" i="23"/>
  <c r="H33" i="23" s="1"/>
  <c r="J33" i="23" s="1"/>
  <c r="N32" i="23"/>
  <c r="F32" i="23"/>
  <c r="H32" i="23" s="1"/>
  <c r="J32" i="23" s="1"/>
  <c r="N31" i="23"/>
  <c r="F31" i="23"/>
  <c r="H31" i="23" s="1"/>
  <c r="J31" i="23" s="1"/>
  <c r="N30" i="23"/>
  <c r="F30" i="23"/>
  <c r="H30" i="23" s="1"/>
  <c r="J30" i="23" s="1"/>
  <c r="N29" i="23"/>
  <c r="F29" i="23"/>
  <c r="H29" i="23" s="1"/>
  <c r="J29" i="23" s="1"/>
  <c r="N28" i="23"/>
  <c r="F28" i="23"/>
  <c r="H28" i="23" s="1"/>
  <c r="J28" i="23" s="1"/>
  <c r="N27" i="23"/>
  <c r="F27" i="23"/>
  <c r="H27" i="23" s="1"/>
  <c r="J27" i="23" s="1"/>
  <c r="N26" i="23"/>
  <c r="F26" i="23"/>
  <c r="H26" i="23" s="1"/>
  <c r="J26" i="23" s="1"/>
  <c r="N25" i="23"/>
  <c r="F25" i="23"/>
  <c r="H25" i="23" s="1"/>
  <c r="J25" i="23" s="1"/>
  <c r="N20" i="23"/>
  <c r="AD19" i="34" s="1"/>
  <c r="H20" i="23"/>
  <c r="N18" i="23"/>
  <c r="AD17" i="34" s="1"/>
  <c r="H18" i="23"/>
  <c r="N17" i="23"/>
  <c r="AD16" i="34" s="1"/>
  <c r="H17" i="23"/>
  <c r="N16" i="23"/>
  <c r="AD15" i="34" s="1"/>
  <c r="H16" i="23"/>
  <c r="N19" i="23"/>
  <c r="AD18" i="34" s="1"/>
  <c r="H19" i="23"/>
  <c r="X18" i="34" s="1"/>
  <c r="N12" i="23"/>
  <c r="AD12" i="34" s="1"/>
  <c r="H12" i="23"/>
  <c r="I35" i="20"/>
  <c r="I34" i="20"/>
  <c r="I33" i="20"/>
  <c r="I32" i="20"/>
  <c r="I31" i="20"/>
  <c r="I30" i="20"/>
  <c r="I29" i="20"/>
  <c r="I28" i="20"/>
  <c r="I27" i="20"/>
  <c r="I26" i="20"/>
  <c r="I25" i="20"/>
  <c r="I24" i="20"/>
  <c r="D15" i="7"/>
  <c r="D14" i="7"/>
  <c r="D5" i="7"/>
  <c r="D3" i="7"/>
  <c r="D2" i="7"/>
  <c r="O34" i="1"/>
  <c r="L2228" i="1"/>
  <c r="L1780" i="1"/>
  <c r="L1751" i="1"/>
  <c r="L1674" i="1"/>
  <c r="L826" i="1"/>
  <c r="L229" i="1"/>
  <c r="T477" i="1"/>
  <c r="O2373" i="1"/>
  <c r="M2373" i="1"/>
  <c r="L2373" i="1"/>
  <c r="K2373" i="1"/>
  <c r="O2154" i="1"/>
  <c r="M2154" i="1"/>
  <c r="L2154" i="1"/>
  <c r="K2154" i="1"/>
  <c r="O2133" i="1"/>
  <c r="M2133" i="1"/>
  <c r="L2133" i="1"/>
  <c r="K2133" i="1"/>
  <c r="O2108" i="1"/>
  <c r="M2108" i="1"/>
  <c r="L2108" i="1"/>
  <c r="K2108" i="1"/>
  <c r="O2059" i="1"/>
  <c r="M2059" i="1"/>
  <c r="L2059" i="1"/>
  <c r="K2059" i="1"/>
  <c r="O2015" i="1"/>
  <c r="M2015" i="1"/>
  <c r="L2015" i="1"/>
  <c r="K2015" i="1"/>
  <c r="O1947" i="1"/>
  <c r="M1947" i="1"/>
  <c r="L1947" i="1"/>
  <c r="K1947" i="1"/>
  <c r="O1812" i="1"/>
  <c r="M1812" i="1"/>
  <c r="L1812" i="1"/>
  <c r="K1812" i="1"/>
  <c r="O1501" i="1"/>
  <c r="M1501" i="1"/>
  <c r="L1501" i="1"/>
  <c r="K1501" i="1"/>
  <c r="O1164" i="1"/>
  <c r="M1164" i="1"/>
  <c r="L1164" i="1"/>
  <c r="K1164" i="1"/>
  <c r="O582" i="1"/>
  <c r="M582" i="1"/>
  <c r="L582" i="1"/>
  <c r="K582" i="1"/>
  <c r="O303" i="1"/>
  <c r="M303" i="1"/>
  <c r="L303" i="1"/>
  <c r="K303" i="1"/>
  <c r="O183" i="1"/>
  <c r="M183" i="1"/>
  <c r="L183" i="1"/>
  <c r="K183" i="1"/>
  <c r="O175" i="1"/>
  <c r="M175" i="1"/>
  <c r="L175" i="1"/>
  <c r="K175" i="1"/>
  <c r="O70" i="1"/>
  <c r="M70" i="1"/>
  <c r="L70" i="1"/>
  <c r="K70" i="1"/>
  <c r="O2407" i="1"/>
  <c r="M2407" i="1"/>
  <c r="L2407" i="1"/>
  <c r="K2407" i="1"/>
  <c r="O2379" i="1"/>
  <c r="M2379" i="1"/>
  <c r="L2379" i="1"/>
  <c r="K2379" i="1"/>
  <c r="O2230" i="1"/>
  <c r="M2230" i="1"/>
  <c r="L2230" i="1"/>
  <c r="K2230" i="1"/>
  <c r="O2017" i="1"/>
  <c r="M2017" i="1"/>
  <c r="L2017" i="1"/>
  <c r="K2017" i="1"/>
  <c r="O1833" i="1"/>
  <c r="M1833" i="1"/>
  <c r="L1833" i="1"/>
  <c r="K1833" i="1"/>
  <c r="O1811" i="1"/>
  <c r="M1811" i="1"/>
  <c r="L1811" i="1"/>
  <c r="K1811" i="1"/>
  <c r="O1577" i="1"/>
  <c r="M1577" i="1"/>
  <c r="L1577" i="1"/>
  <c r="K1577" i="1"/>
  <c r="O1556" i="1"/>
  <c r="M1556" i="1"/>
  <c r="L1556" i="1"/>
  <c r="K1556" i="1"/>
  <c r="O1514" i="1"/>
  <c r="M1514" i="1"/>
  <c r="L1514" i="1"/>
  <c r="K1514" i="1"/>
  <c r="O1502" i="1"/>
  <c r="M1502" i="1"/>
  <c r="L1502" i="1"/>
  <c r="K1502" i="1"/>
  <c r="O1479" i="1"/>
  <c r="M1479" i="1"/>
  <c r="L1479" i="1"/>
  <c r="K1479" i="1"/>
  <c r="O1432" i="1"/>
  <c r="M1432" i="1"/>
  <c r="L1432" i="1"/>
  <c r="K1432" i="1"/>
  <c r="O1380" i="1"/>
  <c r="M1380" i="1"/>
  <c r="L1380" i="1"/>
  <c r="K1380" i="1"/>
  <c r="O1152" i="1"/>
  <c r="M1152" i="1"/>
  <c r="L1152" i="1"/>
  <c r="K1152" i="1"/>
  <c r="O1116" i="1"/>
  <c r="M1116" i="1"/>
  <c r="L1116" i="1"/>
  <c r="K1116" i="1"/>
  <c r="O895" i="1"/>
  <c r="M895" i="1"/>
  <c r="L895" i="1"/>
  <c r="K895" i="1"/>
  <c r="O891" i="1"/>
  <c r="M891" i="1"/>
  <c r="L891" i="1"/>
  <c r="K891" i="1"/>
  <c r="O848" i="1"/>
  <c r="M848" i="1"/>
  <c r="L848" i="1"/>
  <c r="K848" i="1"/>
  <c r="O825" i="1"/>
  <c r="M825" i="1"/>
  <c r="L825" i="1"/>
  <c r="K825" i="1"/>
  <c r="O820" i="1"/>
  <c r="M820" i="1"/>
  <c r="L820" i="1"/>
  <c r="K820" i="1"/>
  <c r="O800" i="1"/>
  <c r="M800" i="1"/>
  <c r="L800" i="1"/>
  <c r="K800" i="1"/>
  <c r="O733" i="1"/>
  <c r="M733" i="1"/>
  <c r="L733" i="1"/>
  <c r="K733" i="1"/>
  <c r="O673" i="1"/>
  <c r="M673" i="1"/>
  <c r="L673" i="1"/>
  <c r="K673" i="1"/>
  <c r="O565" i="1"/>
  <c r="M565" i="1"/>
  <c r="L565" i="1"/>
  <c r="K565" i="1"/>
  <c r="O522" i="1"/>
  <c r="M522" i="1"/>
  <c r="L522" i="1"/>
  <c r="K522" i="1"/>
  <c r="O444" i="1"/>
  <c r="M444" i="1"/>
  <c r="L444" i="1"/>
  <c r="K444" i="1"/>
  <c r="O298" i="1"/>
  <c r="M298" i="1"/>
  <c r="L298" i="1"/>
  <c r="K298" i="1"/>
  <c r="O282" i="1"/>
  <c r="M282" i="1"/>
  <c r="L282" i="1"/>
  <c r="K282" i="1"/>
  <c r="O239" i="1"/>
  <c r="M239" i="1"/>
  <c r="L239" i="1"/>
  <c r="K239" i="1"/>
  <c r="O6" i="1"/>
  <c r="M6" i="1"/>
  <c r="L6" i="1"/>
  <c r="K6" i="1"/>
  <c r="K668" i="1"/>
  <c r="X1" i="1"/>
  <c r="O2431" i="1"/>
  <c r="M2431" i="1"/>
  <c r="L2431" i="1"/>
  <c r="K2431" i="1"/>
  <c r="O2430" i="1"/>
  <c r="M2430" i="1"/>
  <c r="L2430" i="1"/>
  <c r="K2430" i="1"/>
  <c r="O2419" i="1"/>
  <c r="M2419" i="1"/>
  <c r="L2419" i="1"/>
  <c r="K2419" i="1"/>
  <c r="O2423" i="1"/>
  <c r="M2423" i="1"/>
  <c r="L2423" i="1"/>
  <c r="K2423" i="1"/>
  <c r="O2422" i="1"/>
  <c r="M2422" i="1"/>
  <c r="L2422" i="1"/>
  <c r="K2422" i="1"/>
  <c r="O2421" i="1"/>
  <c r="M2421" i="1"/>
  <c r="L2421" i="1"/>
  <c r="K2421" i="1"/>
  <c r="O2420" i="1"/>
  <c r="M2420" i="1"/>
  <c r="L2420" i="1"/>
  <c r="K2420" i="1"/>
  <c r="O2418" i="1"/>
  <c r="M2418" i="1"/>
  <c r="L2418" i="1"/>
  <c r="K2418" i="1"/>
  <c r="O2416" i="1"/>
  <c r="M2416" i="1"/>
  <c r="L2416" i="1"/>
  <c r="K2416" i="1"/>
  <c r="O2410" i="1"/>
  <c r="M2410" i="1"/>
  <c r="L2410" i="1"/>
  <c r="K2410" i="1"/>
  <c r="O2405" i="1"/>
  <c r="M2405" i="1"/>
  <c r="L2405" i="1"/>
  <c r="K2405" i="1"/>
  <c r="O2398" i="1"/>
  <c r="M2398" i="1"/>
  <c r="L2398" i="1"/>
  <c r="K2398" i="1"/>
  <c r="O2394" i="1"/>
  <c r="M2394" i="1"/>
  <c r="L2394" i="1"/>
  <c r="K2394" i="1"/>
  <c r="O2384" i="1"/>
  <c r="M2384" i="1"/>
  <c r="L2384" i="1"/>
  <c r="K2384" i="1"/>
  <c r="O2383" i="1"/>
  <c r="M2383" i="1"/>
  <c r="L2383" i="1"/>
  <c r="K2383" i="1"/>
  <c r="O2382" i="1"/>
  <c r="M2382" i="1"/>
  <c r="L2382" i="1"/>
  <c r="K2382" i="1"/>
  <c r="O2376" i="1"/>
  <c r="M2376" i="1"/>
  <c r="L2376" i="1"/>
  <c r="K2376" i="1"/>
  <c r="O2361" i="1"/>
  <c r="M2361" i="1"/>
  <c r="L2361" i="1"/>
  <c r="K2361" i="1"/>
  <c r="O2359" i="1"/>
  <c r="M2359" i="1"/>
  <c r="L2359" i="1"/>
  <c r="K2359" i="1"/>
  <c r="O2358" i="1"/>
  <c r="M2358" i="1"/>
  <c r="L2358" i="1"/>
  <c r="K2358" i="1"/>
  <c r="O2352" i="1"/>
  <c r="M2352" i="1"/>
  <c r="L2352" i="1"/>
  <c r="K2352" i="1"/>
  <c r="O2350" i="1"/>
  <c r="M2350" i="1"/>
  <c r="L2350" i="1"/>
  <c r="K2350" i="1"/>
  <c r="O2349" i="1"/>
  <c r="M2349" i="1"/>
  <c r="L2349" i="1"/>
  <c r="K2349" i="1"/>
  <c r="O2348" i="1"/>
  <c r="M2348" i="1"/>
  <c r="L2348" i="1"/>
  <c r="K2348" i="1"/>
  <c r="O2347" i="1"/>
  <c r="M2347" i="1"/>
  <c r="L2347" i="1"/>
  <c r="K2347" i="1"/>
  <c r="O2346" i="1"/>
  <c r="M2346" i="1"/>
  <c r="L2346" i="1"/>
  <c r="K2346" i="1"/>
  <c r="O2342" i="1"/>
  <c r="M2342" i="1"/>
  <c r="L2342" i="1"/>
  <c r="K2342" i="1"/>
  <c r="O2339" i="1"/>
  <c r="M2339" i="1"/>
  <c r="L2339" i="1"/>
  <c r="K2339" i="1"/>
  <c r="O2334" i="1"/>
  <c r="M2334" i="1"/>
  <c r="L2334" i="1"/>
  <c r="K2334" i="1"/>
  <c r="O2333" i="1"/>
  <c r="M2333" i="1"/>
  <c r="L2333" i="1"/>
  <c r="K2333" i="1"/>
  <c r="O2332" i="1"/>
  <c r="M2332" i="1"/>
  <c r="L2332" i="1"/>
  <c r="K2332" i="1"/>
  <c r="O2331" i="1"/>
  <c r="M2331" i="1"/>
  <c r="L2331" i="1"/>
  <c r="K2331" i="1"/>
  <c r="O2330" i="1"/>
  <c r="M2330" i="1"/>
  <c r="L2330" i="1"/>
  <c r="K2330" i="1"/>
  <c r="O2329" i="1"/>
  <c r="M2329" i="1"/>
  <c r="L2329" i="1"/>
  <c r="K2329" i="1"/>
  <c r="O2328" i="1"/>
  <c r="M2328" i="1"/>
  <c r="L2328" i="1"/>
  <c r="K2328" i="1"/>
  <c r="O2326" i="1"/>
  <c r="M2326" i="1"/>
  <c r="L2326" i="1"/>
  <c r="K2326" i="1"/>
  <c r="O2327" i="1"/>
  <c r="M2327" i="1"/>
  <c r="L2327" i="1"/>
  <c r="K2327" i="1"/>
  <c r="O2322" i="1"/>
  <c r="M2322" i="1"/>
  <c r="L2322" i="1"/>
  <c r="K2322" i="1"/>
  <c r="O2321" i="1"/>
  <c r="M2321" i="1"/>
  <c r="L2321" i="1"/>
  <c r="K2321" i="1"/>
  <c r="O2313" i="1"/>
  <c r="M2313" i="1"/>
  <c r="L2313" i="1"/>
  <c r="K2313" i="1"/>
  <c r="O2310" i="1"/>
  <c r="M2310" i="1"/>
  <c r="L2310" i="1"/>
  <c r="K2310" i="1"/>
  <c r="O2309" i="1"/>
  <c r="M2309" i="1"/>
  <c r="L2309" i="1"/>
  <c r="K2309" i="1"/>
  <c r="O2308" i="1"/>
  <c r="M2308" i="1"/>
  <c r="L2308" i="1"/>
  <c r="K2308" i="1"/>
  <c r="O2306" i="1"/>
  <c r="M2306" i="1"/>
  <c r="L2306" i="1"/>
  <c r="K2306" i="1"/>
  <c r="O2303" i="1"/>
  <c r="M2303" i="1"/>
  <c r="L2303" i="1"/>
  <c r="K2303" i="1"/>
  <c r="O2299" i="1"/>
  <c r="M2299" i="1"/>
  <c r="L2299" i="1"/>
  <c r="K2299" i="1"/>
  <c r="O2296" i="1"/>
  <c r="M2296" i="1"/>
  <c r="L2296" i="1"/>
  <c r="K2296" i="1"/>
  <c r="O2295" i="1"/>
  <c r="M2295" i="1"/>
  <c r="L2295" i="1"/>
  <c r="K2295" i="1"/>
  <c r="O2294" i="1"/>
  <c r="M2294" i="1"/>
  <c r="L2294" i="1"/>
  <c r="K2294" i="1"/>
  <c r="O2293" i="1"/>
  <c r="M2293" i="1"/>
  <c r="L2293" i="1"/>
  <c r="K2293" i="1"/>
  <c r="O2287" i="1"/>
  <c r="M2287" i="1"/>
  <c r="L2287" i="1"/>
  <c r="K2287" i="1"/>
  <c r="O2288" i="1"/>
  <c r="M2288" i="1"/>
  <c r="L2288" i="1"/>
  <c r="K2288" i="1"/>
  <c r="O2285" i="1"/>
  <c r="M2285" i="1"/>
  <c r="L2285" i="1"/>
  <c r="K2285" i="1"/>
  <c r="O2283" i="1"/>
  <c r="M2283" i="1"/>
  <c r="L2283" i="1"/>
  <c r="K2283" i="1"/>
  <c r="O2282" i="1"/>
  <c r="M2282" i="1"/>
  <c r="L2282" i="1"/>
  <c r="K2282" i="1"/>
  <c r="O2271" i="1"/>
  <c r="M2271" i="1"/>
  <c r="L2271" i="1"/>
  <c r="K2271" i="1"/>
  <c r="O2264" i="1"/>
  <c r="M2264" i="1"/>
  <c r="L2264" i="1"/>
  <c r="K2264" i="1"/>
  <c r="O2263" i="1"/>
  <c r="M2263" i="1"/>
  <c r="L2263" i="1"/>
  <c r="K2263" i="1"/>
  <c r="O2262" i="1"/>
  <c r="M2262" i="1"/>
  <c r="L2262" i="1"/>
  <c r="K2262" i="1"/>
  <c r="O2261" i="1"/>
  <c r="M2261" i="1"/>
  <c r="L2261" i="1"/>
  <c r="K2261" i="1"/>
  <c r="O2256" i="1"/>
  <c r="M2256" i="1"/>
  <c r="L2256" i="1"/>
  <c r="K2256" i="1"/>
  <c r="O2255" i="1"/>
  <c r="M2255" i="1"/>
  <c r="L2255" i="1"/>
  <c r="K2255" i="1"/>
  <c r="O2254" i="1"/>
  <c r="M2254" i="1"/>
  <c r="L2254" i="1"/>
  <c r="K2254" i="1"/>
  <c r="O2253" i="1"/>
  <c r="M2253" i="1"/>
  <c r="L2253" i="1"/>
  <c r="K2253" i="1"/>
  <c r="O2252" i="1"/>
  <c r="M2252" i="1"/>
  <c r="L2252" i="1"/>
  <c r="K2252" i="1"/>
  <c r="O2247" i="1"/>
  <c r="M2247" i="1"/>
  <c r="L2247" i="1"/>
  <c r="K2247" i="1"/>
  <c r="O2246" i="1"/>
  <c r="M2246" i="1"/>
  <c r="L2246" i="1"/>
  <c r="K2246" i="1"/>
  <c r="O2245" i="1"/>
  <c r="M2245" i="1"/>
  <c r="L2245" i="1"/>
  <c r="K2245" i="1"/>
  <c r="O2244" i="1"/>
  <c r="M2244" i="1"/>
  <c r="L2244" i="1"/>
  <c r="K2244" i="1"/>
  <c r="O2241" i="1"/>
  <c r="M2241" i="1"/>
  <c r="L2241" i="1"/>
  <c r="K2241" i="1"/>
  <c r="O2240" i="1"/>
  <c r="M2240" i="1"/>
  <c r="L2240" i="1"/>
  <c r="K2240" i="1"/>
  <c r="O2238" i="1"/>
  <c r="M2238" i="1"/>
  <c r="L2238" i="1"/>
  <c r="K2238" i="1"/>
  <c r="O2233" i="1"/>
  <c r="M2233" i="1"/>
  <c r="L2233" i="1"/>
  <c r="K2233" i="1"/>
  <c r="O2223" i="1"/>
  <c r="M2223" i="1"/>
  <c r="L2223" i="1"/>
  <c r="K2223" i="1"/>
  <c r="O2222" i="1"/>
  <c r="M2222" i="1"/>
  <c r="L2222" i="1"/>
  <c r="K2222" i="1"/>
  <c r="O2221" i="1"/>
  <c r="M2221" i="1"/>
  <c r="L2221" i="1"/>
  <c r="K2221" i="1"/>
  <c r="O2220" i="1"/>
  <c r="M2220" i="1"/>
  <c r="L2220" i="1"/>
  <c r="K2220" i="1"/>
  <c r="O2219" i="1"/>
  <c r="M2219" i="1"/>
  <c r="L2219" i="1"/>
  <c r="K2219" i="1"/>
  <c r="O2215" i="1"/>
  <c r="M2215" i="1"/>
  <c r="L2215" i="1"/>
  <c r="K2215" i="1"/>
  <c r="O2213" i="1"/>
  <c r="M2213" i="1"/>
  <c r="L2213" i="1"/>
  <c r="K2213" i="1"/>
  <c r="O2211" i="1"/>
  <c r="M2211" i="1"/>
  <c r="L2211" i="1"/>
  <c r="K2211" i="1"/>
  <c r="O2210" i="1"/>
  <c r="M2210" i="1"/>
  <c r="L2210" i="1"/>
  <c r="K2210" i="1"/>
  <c r="O2207" i="1"/>
  <c r="M2207" i="1"/>
  <c r="L2207" i="1"/>
  <c r="K2207" i="1"/>
  <c r="O2206" i="1"/>
  <c r="M2206" i="1"/>
  <c r="L2206" i="1"/>
  <c r="K2206" i="1"/>
  <c r="O2195" i="1"/>
  <c r="M2195" i="1"/>
  <c r="L2195" i="1"/>
  <c r="K2195" i="1"/>
  <c r="O2196" i="1"/>
  <c r="M2196" i="1"/>
  <c r="L2196" i="1"/>
  <c r="K2196" i="1"/>
  <c r="O2194" i="1"/>
  <c r="M2194" i="1"/>
  <c r="L2194" i="1"/>
  <c r="K2194" i="1"/>
  <c r="O2193" i="1"/>
  <c r="M2193" i="1"/>
  <c r="L2193" i="1"/>
  <c r="K2193" i="1"/>
  <c r="O2192" i="1"/>
  <c r="M2192" i="1"/>
  <c r="L2192" i="1"/>
  <c r="K2192" i="1"/>
  <c r="O2191" i="1"/>
  <c r="M2191" i="1"/>
  <c r="L2191" i="1"/>
  <c r="K2191" i="1"/>
  <c r="O2190" i="1"/>
  <c r="M2190" i="1"/>
  <c r="L2190" i="1"/>
  <c r="K2190" i="1"/>
  <c r="O2186" i="1"/>
  <c r="M2186" i="1"/>
  <c r="L2186" i="1"/>
  <c r="K2186" i="1"/>
  <c r="O2185" i="1"/>
  <c r="M2185" i="1"/>
  <c r="L2185" i="1"/>
  <c r="K2185" i="1"/>
  <c r="O2184" i="1"/>
  <c r="M2184" i="1"/>
  <c r="L2184" i="1"/>
  <c r="K2184" i="1"/>
  <c r="O2183" i="1"/>
  <c r="M2183" i="1"/>
  <c r="L2183" i="1"/>
  <c r="K2183" i="1"/>
  <c r="O2182" i="1"/>
  <c r="M2182" i="1"/>
  <c r="L2182" i="1"/>
  <c r="K2182" i="1"/>
  <c r="O2181" i="1"/>
  <c r="M2181" i="1"/>
  <c r="L2181" i="1"/>
  <c r="K2181" i="1"/>
  <c r="O2180" i="1"/>
  <c r="M2180" i="1"/>
  <c r="L2180" i="1"/>
  <c r="K2180" i="1"/>
  <c r="O2175" i="1"/>
  <c r="M2175" i="1"/>
  <c r="L2175" i="1"/>
  <c r="K2175" i="1"/>
  <c r="O2174" i="1"/>
  <c r="M2174" i="1"/>
  <c r="L2174" i="1"/>
  <c r="K2174" i="1"/>
  <c r="O2173" i="1"/>
  <c r="M2173" i="1"/>
  <c r="L2173" i="1"/>
  <c r="K2173" i="1"/>
  <c r="O2176" i="1"/>
  <c r="M2176" i="1"/>
  <c r="L2176" i="1"/>
  <c r="K2176" i="1"/>
  <c r="O2177" i="1"/>
  <c r="M2177" i="1"/>
  <c r="L2177" i="1"/>
  <c r="K2177" i="1"/>
  <c r="O2179" i="1"/>
  <c r="M2179" i="1"/>
  <c r="L2179" i="1"/>
  <c r="K2179" i="1"/>
  <c r="O2178" i="1"/>
  <c r="M2178" i="1"/>
  <c r="L2178" i="1"/>
  <c r="K2178" i="1"/>
  <c r="O2171" i="1"/>
  <c r="M2171" i="1"/>
  <c r="L2171" i="1"/>
  <c r="K2171" i="1"/>
  <c r="O2167" i="1"/>
  <c r="M2167" i="1"/>
  <c r="L2167" i="1"/>
  <c r="K2167" i="1"/>
  <c r="O2166" i="1"/>
  <c r="M2166" i="1"/>
  <c r="L2166" i="1"/>
  <c r="K2166" i="1"/>
  <c r="O2162" i="1"/>
  <c r="M2162" i="1"/>
  <c r="L2162" i="1"/>
  <c r="K2162" i="1"/>
  <c r="O2159" i="1"/>
  <c r="M2159" i="1"/>
  <c r="L2159" i="1"/>
  <c r="K2159" i="1"/>
  <c r="O2158" i="1"/>
  <c r="M2158" i="1"/>
  <c r="L2158" i="1"/>
  <c r="K2158" i="1"/>
  <c r="O2157" i="1"/>
  <c r="M2157" i="1"/>
  <c r="L2157" i="1"/>
  <c r="K2157" i="1"/>
  <c r="O2156" i="1"/>
  <c r="M2156" i="1"/>
  <c r="L2156" i="1"/>
  <c r="K2156" i="1"/>
  <c r="O2149" i="1"/>
  <c r="M2149" i="1"/>
  <c r="L2149" i="1"/>
  <c r="K2149" i="1"/>
  <c r="O2148" i="1"/>
  <c r="M2148" i="1"/>
  <c r="L2148" i="1"/>
  <c r="K2148" i="1"/>
  <c r="O2146" i="1"/>
  <c r="M2146" i="1"/>
  <c r="L2146" i="1"/>
  <c r="K2146" i="1"/>
  <c r="O2145" i="1"/>
  <c r="M2145" i="1"/>
  <c r="L2145" i="1"/>
  <c r="K2145" i="1"/>
  <c r="O2144" i="1"/>
  <c r="M2144" i="1"/>
  <c r="L2144" i="1"/>
  <c r="K2144" i="1"/>
  <c r="O2143" i="1"/>
  <c r="M2143" i="1"/>
  <c r="L2143" i="1"/>
  <c r="K2143" i="1"/>
  <c r="O2142" i="1"/>
  <c r="M2142" i="1"/>
  <c r="L2142" i="1"/>
  <c r="K2142" i="1"/>
  <c r="O2131" i="1"/>
  <c r="M2131" i="1"/>
  <c r="L2131" i="1"/>
  <c r="K2131" i="1"/>
  <c r="O2132" i="1"/>
  <c r="M2132" i="1"/>
  <c r="L2132" i="1"/>
  <c r="K2132" i="1"/>
  <c r="O2130" i="1"/>
  <c r="M2130" i="1"/>
  <c r="L2130" i="1"/>
  <c r="K2130" i="1"/>
  <c r="O2126" i="1"/>
  <c r="M2126" i="1"/>
  <c r="L2126" i="1"/>
  <c r="K2126" i="1"/>
  <c r="O2124" i="1"/>
  <c r="M2124" i="1"/>
  <c r="L2124" i="1"/>
  <c r="K2124" i="1"/>
  <c r="O2116" i="1"/>
  <c r="M2116" i="1"/>
  <c r="L2116" i="1"/>
  <c r="K2116" i="1"/>
  <c r="O2115" i="1"/>
  <c r="M2115" i="1"/>
  <c r="L2115" i="1"/>
  <c r="K2115" i="1"/>
  <c r="O2114" i="1"/>
  <c r="M2114" i="1"/>
  <c r="L2114" i="1"/>
  <c r="K2114" i="1"/>
  <c r="O2113" i="1"/>
  <c r="M2113" i="1"/>
  <c r="L2113" i="1"/>
  <c r="K2113" i="1"/>
  <c r="O2107" i="1"/>
  <c r="M2107" i="1"/>
  <c r="L2107" i="1"/>
  <c r="K2107" i="1"/>
  <c r="O2106" i="1"/>
  <c r="M2106" i="1"/>
  <c r="L2106" i="1"/>
  <c r="K2106" i="1"/>
  <c r="O2102" i="1"/>
  <c r="M2102" i="1"/>
  <c r="L2102" i="1"/>
  <c r="K2102" i="1"/>
  <c r="O2099" i="1"/>
  <c r="M2099" i="1"/>
  <c r="L2099" i="1"/>
  <c r="K2099" i="1"/>
  <c r="O2098" i="1"/>
  <c r="M2098" i="1"/>
  <c r="L2098" i="1"/>
  <c r="K2098" i="1"/>
  <c r="O2097" i="1"/>
  <c r="M2097" i="1"/>
  <c r="L2097" i="1"/>
  <c r="K2097" i="1"/>
  <c r="O2096" i="1"/>
  <c r="M2096" i="1"/>
  <c r="L2096" i="1"/>
  <c r="K2096" i="1"/>
  <c r="O2094" i="1"/>
  <c r="M2094" i="1"/>
  <c r="L2094" i="1"/>
  <c r="K2094" i="1"/>
  <c r="O2086" i="1"/>
  <c r="M2086" i="1"/>
  <c r="L2086" i="1"/>
  <c r="K2086" i="1"/>
  <c r="O2085" i="1"/>
  <c r="M2085" i="1"/>
  <c r="L2085" i="1"/>
  <c r="K2085" i="1"/>
  <c r="O2084" i="1"/>
  <c r="M2084" i="1"/>
  <c r="L2084" i="1"/>
  <c r="K2084" i="1"/>
  <c r="O2083" i="1"/>
  <c r="M2083" i="1"/>
  <c r="L2083" i="1"/>
  <c r="K2083" i="1"/>
  <c r="O2080" i="1"/>
  <c r="M2080" i="1"/>
  <c r="L2080" i="1"/>
  <c r="K2080" i="1"/>
  <c r="O2079" i="1"/>
  <c r="M2079" i="1"/>
  <c r="L2079" i="1"/>
  <c r="K2079" i="1"/>
  <c r="O2078" i="1"/>
  <c r="M2078" i="1"/>
  <c r="L2078" i="1"/>
  <c r="K2078" i="1"/>
  <c r="O2077" i="1"/>
  <c r="M2077" i="1"/>
  <c r="L2077" i="1"/>
  <c r="K2077" i="1"/>
  <c r="O2076" i="1"/>
  <c r="M2076" i="1"/>
  <c r="L2076" i="1"/>
  <c r="K2076" i="1"/>
  <c r="O2074" i="1"/>
  <c r="M2074" i="1"/>
  <c r="L2074" i="1"/>
  <c r="K2074" i="1"/>
  <c r="O2064" i="1"/>
  <c r="M2064" i="1"/>
  <c r="L2064" i="1"/>
  <c r="K2064" i="1"/>
  <c r="O2063" i="1"/>
  <c r="M2063" i="1"/>
  <c r="L2063" i="1"/>
  <c r="K2063" i="1"/>
  <c r="O2062" i="1"/>
  <c r="M2062" i="1"/>
  <c r="L2062" i="1"/>
  <c r="K2062" i="1"/>
  <c r="O2061" i="1"/>
  <c r="M2061" i="1"/>
  <c r="L2061" i="1"/>
  <c r="K2061" i="1"/>
  <c r="O2057" i="1"/>
  <c r="M2057" i="1"/>
  <c r="L2057" i="1"/>
  <c r="K2057" i="1"/>
  <c r="O2058" i="1"/>
  <c r="M2058" i="1"/>
  <c r="L2058" i="1"/>
  <c r="K2058" i="1"/>
  <c r="O2048" i="1"/>
  <c r="M2048" i="1"/>
  <c r="L2048" i="1"/>
  <c r="K2048" i="1"/>
  <c r="O2049" i="1"/>
  <c r="M2049" i="1"/>
  <c r="L2049" i="1"/>
  <c r="K2049" i="1"/>
  <c r="O2047" i="1"/>
  <c r="M2047" i="1"/>
  <c r="L2047" i="1"/>
  <c r="K2047" i="1"/>
  <c r="O2045" i="1"/>
  <c r="M2045" i="1"/>
  <c r="L2045" i="1"/>
  <c r="K2045" i="1"/>
  <c r="O2043" i="1"/>
  <c r="M2043" i="1"/>
  <c r="L2043" i="1"/>
  <c r="K2043" i="1"/>
  <c r="O2039" i="1"/>
  <c r="M2039" i="1"/>
  <c r="L2039" i="1"/>
  <c r="K2039" i="1"/>
  <c r="O2038" i="1"/>
  <c r="M2038" i="1"/>
  <c r="L2038" i="1"/>
  <c r="K2038" i="1"/>
  <c r="O2037" i="1"/>
  <c r="M2037" i="1"/>
  <c r="L2037" i="1"/>
  <c r="K2037" i="1"/>
  <c r="O2030" i="1"/>
  <c r="M2030" i="1"/>
  <c r="L2030" i="1"/>
  <c r="K2030" i="1"/>
  <c r="O2029" i="1"/>
  <c r="M2029" i="1"/>
  <c r="L2029" i="1"/>
  <c r="K2029" i="1"/>
  <c r="O2025" i="1"/>
  <c r="M2025" i="1"/>
  <c r="L2025" i="1"/>
  <c r="K2025" i="1"/>
  <c r="O2023" i="1"/>
  <c r="M2023" i="1"/>
  <c r="L2023" i="1"/>
  <c r="K2023" i="1"/>
  <c r="O2022" i="1"/>
  <c r="M2022" i="1"/>
  <c r="L2022" i="1"/>
  <c r="K2022" i="1"/>
  <c r="O2016" i="1"/>
  <c r="M2016" i="1"/>
  <c r="L2016" i="1"/>
  <c r="K2016" i="1"/>
  <c r="O2010" i="1"/>
  <c r="M2010" i="1"/>
  <c r="L2010" i="1"/>
  <c r="K2010" i="1"/>
  <c r="O2009" i="1"/>
  <c r="M2009" i="1"/>
  <c r="L2009" i="1"/>
  <c r="K2009" i="1"/>
  <c r="O2008" i="1"/>
  <c r="M2008" i="1"/>
  <c r="L2008" i="1"/>
  <c r="K2008" i="1"/>
  <c r="O2013" i="1"/>
  <c r="M2013" i="1"/>
  <c r="L2013" i="1"/>
  <c r="K2013" i="1"/>
  <c r="O2012" i="1"/>
  <c r="M2012" i="1"/>
  <c r="L2012" i="1"/>
  <c r="K2012" i="1"/>
  <c r="O2011" i="1"/>
  <c r="M2011" i="1"/>
  <c r="L2011" i="1"/>
  <c r="K2011" i="1"/>
  <c r="O2007" i="1"/>
  <c r="M2007" i="1"/>
  <c r="L2007" i="1"/>
  <c r="K2007" i="1"/>
  <c r="O2005" i="1"/>
  <c r="M2005" i="1"/>
  <c r="L2005" i="1"/>
  <c r="K2005" i="1"/>
  <c r="O2003" i="1"/>
  <c r="M2003" i="1"/>
  <c r="L2003" i="1"/>
  <c r="K2003" i="1"/>
  <c r="O2001" i="1"/>
  <c r="M2001" i="1"/>
  <c r="L2001" i="1"/>
  <c r="K2001" i="1"/>
  <c r="O2000" i="1"/>
  <c r="M2000" i="1"/>
  <c r="L2000" i="1"/>
  <c r="K2000" i="1"/>
  <c r="O1999" i="1"/>
  <c r="M1999" i="1"/>
  <c r="L1999" i="1"/>
  <c r="K1999" i="1"/>
  <c r="O1989" i="1"/>
  <c r="M1989" i="1"/>
  <c r="L1989" i="1"/>
  <c r="K1989" i="1"/>
  <c r="O1984" i="1"/>
  <c r="M1984" i="1"/>
  <c r="L1984" i="1"/>
  <c r="K1984" i="1"/>
  <c r="O1977" i="1"/>
  <c r="M1977" i="1"/>
  <c r="L1977" i="1"/>
  <c r="K1977" i="1"/>
  <c r="O1976" i="1"/>
  <c r="M1976" i="1"/>
  <c r="L1976" i="1"/>
  <c r="K1976" i="1"/>
  <c r="O1973" i="1"/>
  <c r="M1973" i="1"/>
  <c r="L1973" i="1"/>
  <c r="K1973" i="1"/>
  <c r="O1969" i="1"/>
  <c r="M1969" i="1"/>
  <c r="L1969" i="1"/>
  <c r="K1969" i="1"/>
  <c r="O1960" i="1"/>
  <c r="M1960" i="1"/>
  <c r="L1960" i="1"/>
  <c r="K1960" i="1"/>
  <c r="O1948" i="1"/>
  <c r="M1948" i="1"/>
  <c r="L1948" i="1"/>
  <c r="K1948" i="1"/>
  <c r="O1939" i="1"/>
  <c r="M1939" i="1"/>
  <c r="L1939" i="1"/>
  <c r="K1939" i="1"/>
  <c r="O1933" i="1"/>
  <c r="M1933" i="1"/>
  <c r="L1933" i="1"/>
  <c r="K1933" i="1"/>
  <c r="O1929" i="1"/>
  <c r="M1929" i="1"/>
  <c r="L1929" i="1"/>
  <c r="K1929" i="1"/>
  <c r="O1928" i="1"/>
  <c r="M1928" i="1"/>
  <c r="L1928" i="1"/>
  <c r="K1928" i="1"/>
  <c r="O1925" i="1"/>
  <c r="M1925" i="1"/>
  <c r="L1925" i="1"/>
  <c r="K1925" i="1"/>
  <c r="O1923" i="1"/>
  <c r="M1923" i="1"/>
  <c r="L1923" i="1"/>
  <c r="K1923" i="1"/>
  <c r="O1922" i="1"/>
  <c r="M1922" i="1"/>
  <c r="L1922" i="1"/>
  <c r="K1922" i="1"/>
  <c r="O1917" i="1"/>
  <c r="M1917" i="1"/>
  <c r="L1917" i="1"/>
  <c r="K1917" i="1"/>
  <c r="O1916" i="1"/>
  <c r="M1916" i="1"/>
  <c r="L1916" i="1"/>
  <c r="K1916" i="1"/>
  <c r="O1915" i="1"/>
  <c r="M1915" i="1"/>
  <c r="L1915" i="1"/>
  <c r="K1915" i="1"/>
  <c r="O1914" i="1"/>
  <c r="M1914" i="1"/>
  <c r="L1914" i="1"/>
  <c r="K1914" i="1"/>
  <c r="O1913" i="1"/>
  <c r="M1913" i="1"/>
  <c r="L1913" i="1"/>
  <c r="K1913" i="1"/>
  <c r="O1911" i="1"/>
  <c r="M1911" i="1"/>
  <c r="L1911" i="1"/>
  <c r="K1911" i="1"/>
  <c r="O1909" i="1"/>
  <c r="M1909" i="1"/>
  <c r="L1909" i="1"/>
  <c r="K1909" i="1"/>
  <c r="O1908" i="1"/>
  <c r="M1908" i="1"/>
  <c r="L1908" i="1"/>
  <c r="K1908" i="1"/>
  <c r="O1904" i="1"/>
  <c r="M1904" i="1"/>
  <c r="L1904" i="1"/>
  <c r="K1904" i="1"/>
  <c r="O1903" i="1"/>
  <c r="M1903" i="1"/>
  <c r="L1903" i="1"/>
  <c r="K1903" i="1"/>
  <c r="O1902" i="1"/>
  <c r="M1902" i="1"/>
  <c r="L1902" i="1"/>
  <c r="K1902" i="1"/>
  <c r="O1901" i="1"/>
  <c r="M1901" i="1"/>
  <c r="L1901" i="1"/>
  <c r="K1901" i="1"/>
  <c r="O1899" i="1"/>
  <c r="M1899" i="1"/>
  <c r="L1899" i="1"/>
  <c r="K1899" i="1"/>
  <c r="O1895" i="1"/>
  <c r="M1895" i="1"/>
  <c r="L1895" i="1"/>
  <c r="K1895" i="1"/>
  <c r="O1888" i="1"/>
  <c r="M1888" i="1"/>
  <c r="L1888" i="1"/>
  <c r="K1888" i="1"/>
  <c r="O1887" i="1"/>
  <c r="M1887" i="1"/>
  <c r="L1887" i="1"/>
  <c r="K1887" i="1"/>
  <c r="O1883" i="1"/>
  <c r="M1883" i="1"/>
  <c r="L1883" i="1"/>
  <c r="K1883" i="1"/>
  <c r="O1881" i="1"/>
  <c r="M1881" i="1"/>
  <c r="L1881" i="1"/>
  <c r="K1881" i="1"/>
  <c r="O1877" i="1"/>
  <c r="M1877" i="1"/>
  <c r="L1877" i="1"/>
  <c r="K1877" i="1"/>
  <c r="O1876" i="1"/>
  <c r="M1876" i="1"/>
  <c r="L1876" i="1"/>
  <c r="K1876" i="1"/>
  <c r="O1875" i="1"/>
  <c r="M1875" i="1"/>
  <c r="L1875" i="1"/>
  <c r="K1875" i="1"/>
  <c r="O1874" i="1"/>
  <c r="M1874" i="1"/>
  <c r="L1874" i="1"/>
  <c r="K1874" i="1"/>
  <c r="O1873" i="1"/>
  <c r="M1873" i="1"/>
  <c r="L1873" i="1"/>
  <c r="K1873" i="1"/>
  <c r="O1863" i="1"/>
  <c r="M1863" i="1"/>
  <c r="L1863" i="1"/>
  <c r="K1863" i="1"/>
  <c r="O1862" i="1"/>
  <c r="M1862" i="1"/>
  <c r="L1862" i="1"/>
  <c r="K1862" i="1"/>
  <c r="O1859" i="1"/>
  <c r="M1859" i="1"/>
  <c r="L1859" i="1"/>
  <c r="K1859" i="1"/>
  <c r="O1853" i="1"/>
  <c r="M1853" i="1"/>
  <c r="L1853" i="1"/>
  <c r="K1853" i="1"/>
  <c r="O1852" i="1"/>
  <c r="M1852" i="1"/>
  <c r="L1852" i="1"/>
  <c r="K1852" i="1"/>
  <c r="O1848" i="1"/>
  <c r="M1848" i="1"/>
  <c r="L1848" i="1"/>
  <c r="K1848" i="1"/>
  <c r="O1847" i="1"/>
  <c r="M1847" i="1"/>
  <c r="L1847" i="1"/>
  <c r="K1847" i="1"/>
  <c r="O1846" i="1"/>
  <c r="M1846" i="1"/>
  <c r="L1846" i="1"/>
  <c r="K1846" i="1"/>
  <c r="O1845" i="1"/>
  <c r="M1845" i="1"/>
  <c r="L1845" i="1"/>
  <c r="K1845" i="1"/>
  <c r="O1844" i="1"/>
  <c r="M1844" i="1"/>
  <c r="L1844" i="1"/>
  <c r="K1844" i="1"/>
  <c r="O1843" i="1"/>
  <c r="M1843" i="1"/>
  <c r="L1843" i="1"/>
  <c r="K1843" i="1"/>
  <c r="O1839" i="1"/>
  <c r="M1839" i="1"/>
  <c r="L1839" i="1"/>
  <c r="K1839" i="1"/>
  <c r="O1838" i="1"/>
  <c r="M1838" i="1"/>
  <c r="L1838" i="1"/>
  <c r="K1838" i="1"/>
  <c r="O1837" i="1"/>
  <c r="M1837" i="1"/>
  <c r="L1837" i="1"/>
  <c r="K1837" i="1"/>
  <c r="O1836" i="1"/>
  <c r="M1836" i="1"/>
  <c r="L1836" i="1"/>
  <c r="K1836" i="1"/>
  <c r="O1835" i="1"/>
  <c r="M1835" i="1"/>
  <c r="L1835" i="1"/>
  <c r="K1835" i="1"/>
  <c r="O1827" i="1"/>
  <c r="M1827" i="1"/>
  <c r="L1827" i="1"/>
  <c r="K1827" i="1"/>
  <c r="O1826" i="1"/>
  <c r="M1826" i="1"/>
  <c r="L1826" i="1"/>
  <c r="K1826" i="1"/>
  <c r="O1829" i="1"/>
  <c r="M1829" i="1"/>
  <c r="L1829" i="1"/>
  <c r="K1829" i="1"/>
  <c r="O1819" i="1"/>
  <c r="M1819" i="1"/>
  <c r="L1819" i="1"/>
  <c r="K1819" i="1"/>
  <c r="O1815" i="1"/>
  <c r="M1815" i="1"/>
  <c r="L1815" i="1"/>
  <c r="K1815" i="1"/>
  <c r="O1814" i="1"/>
  <c r="M1814" i="1"/>
  <c r="L1814" i="1"/>
  <c r="K1814" i="1"/>
  <c r="O1807" i="1"/>
  <c r="M1807" i="1"/>
  <c r="L1807" i="1"/>
  <c r="K1807" i="1"/>
  <c r="O1806" i="1"/>
  <c r="M1806" i="1"/>
  <c r="L1806" i="1"/>
  <c r="K1806" i="1"/>
  <c r="O1804" i="1"/>
  <c r="M1804" i="1"/>
  <c r="L1804" i="1"/>
  <c r="K1804" i="1"/>
  <c r="O1799" i="1"/>
  <c r="M1799" i="1"/>
  <c r="L1799" i="1"/>
  <c r="K1799" i="1"/>
  <c r="O1797" i="1"/>
  <c r="M1797" i="1"/>
  <c r="L1797" i="1"/>
  <c r="K1797" i="1"/>
  <c r="O1796" i="1"/>
  <c r="M1796" i="1"/>
  <c r="L1796" i="1"/>
  <c r="K1796" i="1"/>
  <c r="O1779" i="1"/>
  <c r="M1779" i="1"/>
  <c r="L1779" i="1"/>
  <c r="K1779" i="1"/>
  <c r="O1776" i="1"/>
  <c r="M1776" i="1"/>
  <c r="L1776" i="1"/>
  <c r="K1776" i="1"/>
  <c r="O1775" i="1"/>
  <c r="M1775" i="1"/>
  <c r="L1775" i="1"/>
  <c r="K1775" i="1"/>
  <c r="O1774" i="1"/>
  <c r="M1774" i="1"/>
  <c r="L1774" i="1"/>
  <c r="K1774" i="1"/>
  <c r="O1773" i="1"/>
  <c r="M1773" i="1"/>
  <c r="L1773" i="1"/>
  <c r="K1773" i="1"/>
  <c r="O1772" i="1"/>
  <c r="M1772" i="1"/>
  <c r="L1772" i="1"/>
  <c r="K1772" i="1"/>
  <c r="O1771" i="1"/>
  <c r="M1771" i="1"/>
  <c r="L1771" i="1"/>
  <c r="K1771" i="1"/>
  <c r="O1770" i="1"/>
  <c r="M1770" i="1"/>
  <c r="L1770" i="1"/>
  <c r="K1770" i="1"/>
  <c r="O1769" i="1"/>
  <c r="M1769" i="1"/>
  <c r="L1769" i="1"/>
  <c r="K1769" i="1"/>
  <c r="O1768" i="1"/>
  <c r="M1768" i="1"/>
  <c r="L1768" i="1"/>
  <c r="K1768" i="1"/>
  <c r="O1767" i="1"/>
  <c r="M1767" i="1"/>
  <c r="L1767" i="1"/>
  <c r="K1767" i="1"/>
  <c r="O1766" i="1"/>
  <c r="M1766" i="1"/>
  <c r="L1766" i="1"/>
  <c r="K1766" i="1"/>
  <c r="O1762" i="1"/>
  <c r="M1762" i="1"/>
  <c r="L1762" i="1"/>
  <c r="K1762" i="1"/>
  <c r="O1761" i="1"/>
  <c r="M1761" i="1"/>
  <c r="L1761" i="1"/>
  <c r="K1761" i="1"/>
  <c r="O1748" i="1"/>
  <c r="M1748" i="1"/>
  <c r="L1748" i="1"/>
  <c r="K1748" i="1"/>
  <c r="O1746" i="1"/>
  <c r="M1746" i="1"/>
  <c r="L1746" i="1"/>
  <c r="K1746" i="1"/>
  <c r="O1745" i="1"/>
  <c r="M1745" i="1"/>
  <c r="L1745" i="1"/>
  <c r="K1745" i="1"/>
  <c r="O1744" i="1"/>
  <c r="M1744" i="1"/>
  <c r="L1744" i="1"/>
  <c r="K1744" i="1"/>
  <c r="O1743" i="1"/>
  <c r="M1743" i="1"/>
  <c r="L1743" i="1"/>
  <c r="K1743" i="1"/>
  <c r="O1742" i="1"/>
  <c r="M1742" i="1"/>
  <c r="L1742" i="1"/>
  <c r="K1742" i="1"/>
  <c r="O1733" i="1"/>
  <c r="M1733" i="1"/>
  <c r="L1733" i="1"/>
  <c r="K1733" i="1"/>
  <c r="O1732" i="1"/>
  <c r="M1732" i="1"/>
  <c r="L1732" i="1"/>
  <c r="K1732" i="1"/>
  <c r="O1720" i="1"/>
  <c r="M1720" i="1"/>
  <c r="L1720" i="1"/>
  <c r="K1720" i="1"/>
  <c r="O1719" i="1"/>
  <c r="M1719" i="1"/>
  <c r="L1719" i="1"/>
  <c r="K1719" i="1"/>
  <c r="O1718" i="1"/>
  <c r="M1718" i="1"/>
  <c r="L1718" i="1"/>
  <c r="K1718" i="1"/>
  <c r="O1717" i="1"/>
  <c r="M1717" i="1"/>
  <c r="L1717" i="1"/>
  <c r="K1717" i="1"/>
  <c r="O1716" i="1"/>
  <c r="M1716" i="1"/>
  <c r="L1716" i="1"/>
  <c r="K1716" i="1"/>
  <c r="O1715" i="1"/>
  <c r="M1715" i="1"/>
  <c r="L1715" i="1"/>
  <c r="K1715" i="1"/>
  <c r="O1711" i="1"/>
  <c r="M1711" i="1"/>
  <c r="L1711" i="1"/>
  <c r="K1711" i="1"/>
  <c r="O1707" i="1"/>
  <c r="M1707" i="1"/>
  <c r="L1707" i="1"/>
  <c r="K1707" i="1"/>
  <c r="O1704" i="1"/>
  <c r="M1704" i="1"/>
  <c r="L1704" i="1"/>
  <c r="K1704" i="1"/>
  <c r="O1703" i="1"/>
  <c r="M1703" i="1"/>
  <c r="L1703" i="1"/>
  <c r="K1703" i="1"/>
  <c r="O1702" i="1"/>
  <c r="M1702" i="1"/>
  <c r="L1702" i="1"/>
  <c r="K1702" i="1"/>
  <c r="O1698" i="1"/>
  <c r="M1698" i="1"/>
  <c r="L1698" i="1"/>
  <c r="K1698" i="1"/>
  <c r="O1693" i="1"/>
  <c r="M1693" i="1"/>
  <c r="L1693" i="1"/>
  <c r="K1693" i="1"/>
  <c r="O1700" i="1"/>
  <c r="M1700" i="1"/>
  <c r="L1700" i="1"/>
  <c r="K1700" i="1"/>
  <c r="O1699" i="1"/>
  <c r="M1699" i="1"/>
  <c r="L1699" i="1"/>
  <c r="K1699" i="1"/>
  <c r="O1682" i="1"/>
  <c r="M1682" i="1"/>
  <c r="L1682" i="1"/>
  <c r="K1682" i="1"/>
  <c r="O1681" i="1"/>
  <c r="M1681" i="1"/>
  <c r="L1681" i="1"/>
  <c r="K1681" i="1"/>
  <c r="O1676" i="1"/>
  <c r="M1676" i="1"/>
  <c r="L1676" i="1"/>
  <c r="K1676" i="1"/>
  <c r="O1675" i="1"/>
  <c r="M1675" i="1"/>
  <c r="L1675" i="1"/>
  <c r="K1675" i="1"/>
  <c r="O1674" i="1"/>
  <c r="M1674" i="1"/>
  <c r="K1674" i="1"/>
  <c r="O1670" i="1"/>
  <c r="M1670" i="1"/>
  <c r="L1670" i="1"/>
  <c r="K1670" i="1"/>
  <c r="O1669" i="1"/>
  <c r="M1669" i="1"/>
  <c r="L1669" i="1"/>
  <c r="K1669" i="1"/>
  <c r="O1668" i="1"/>
  <c r="M1668" i="1"/>
  <c r="L1668" i="1"/>
  <c r="K1668" i="1"/>
  <c r="O1662" i="1"/>
  <c r="M1662" i="1"/>
  <c r="L1662" i="1"/>
  <c r="K1662" i="1"/>
  <c r="O1661" i="1"/>
  <c r="M1661" i="1"/>
  <c r="L1661" i="1"/>
  <c r="K1661" i="1"/>
  <c r="O1657" i="1"/>
  <c r="M1657" i="1"/>
  <c r="L1657" i="1"/>
  <c r="K1657" i="1"/>
  <c r="O1656" i="1"/>
  <c r="M1656" i="1"/>
  <c r="L1656" i="1"/>
  <c r="K1656" i="1"/>
  <c r="O1658" i="1"/>
  <c r="M1658" i="1"/>
  <c r="L1658" i="1"/>
  <c r="K1658" i="1"/>
  <c r="O1660" i="1"/>
  <c r="M1660" i="1"/>
  <c r="L1660" i="1"/>
  <c r="K1660" i="1"/>
  <c r="O1659" i="1"/>
  <c r="M1659" i="1"/>
  <c r="L1659" i="1"/>
  <c r="K1659" i="1"/>
  <c r="O1651" i="1"/>
  <c r="M1651" i="1"/>
  <c r="L1651" i="1"/>
  <c r="K1651" i="1"/>
  <c r="O1650" i="1"/>
  <c r="M1650" i="1"/>
  <c r="L1650" i="1"/>
  <c r="K1650" i="1"/>
  <c r="O1654" i="1"/>
  <c r="M1654" i="1"/>
  <c r="L1654" i="1"/>
  <c r="K1654" i="1"/>
  <c r="O1652" i="1"/>
  <c r="M1652" i="1"/>
  <c r="L1652" i="1"/>
  <c r="K1652" i="1"/>
  <c r="O1655" i="1"/>
  <c r="M1655" i="1"/>
  <c r="L1655" i="1"/>
  <c r="K1655" i="1"/>
  <c r="O1648" i="1"/>
  <c r="M1648" i="1"/>
  <c r="L1648" i="1"/>
  <c r="K1648" i="1"/>
  <c r="O1644" i="1"/>
  <c r="M1644" i="1"/>
  <c r="L1644" i="1"/>
  <c r="K1644" i="1"/>
  <c r="O1645" i="1"/>
  <c r="M1645" i="1"/>
  <c r="L1645" i="1"/>
  <c r="K1645" i="1"/>
  <c r="O1642" i="1"/>
  <c r="M1642" i="1"/>
  <c r="L1642" i="1"/>
  <c r="K1642" i="1"/>
  <c r="O1639" i="1"/>
  <c r="M1639" i="1"/>
  <c r="L1639" i="1"/>
  <c r="K1639" i="1"/>
  <c r="O1637" i="1"/>
  <c r="M1637" i="1"/>
  <c r="L1637" i="1"/>
  <c r="K1637" i="1"/>
  <c r="O1619" i="1"/>
  <c r="M1619" i="1"/>
  <c r="L1619" i="1"/>
  <c r="K1619" i="1"/>
  <c r="O1618" i="1"/>
  <c r="M1618" i="1"/>
  <c r="L1618" i="1"/>
  <c r="K1618" i="1"/>
  <c r="O1634" i="1"/>
  <c r="M1634" i="1"/>
  <c r="L1634" i="1"/>
  <c r="K1634" i="1"/>
  <c r="O1633" i="1"/>
  <c r="M1633" i="1"/>
  <c r="L1633" i="1"/>
  <c r="K1633" i="1"/>
  <c r="O1632" i="1"/>
  <c r="M1632" i="1"/>
  <c r="L1632" i="1"/>
  <c r="K1632" i="1"/>
  <c r="O1631" i="1"/>
  <c r="M1631" i="1"/>
  <c r="L1631" i="1"/>
  <c r="K1631" i="1"/>
  <c r="O1617" i="1"/>
  <c r="M1617" i="1"/>
  <c r="L1617" i="1"/>
  <c r="K1617" i="1"/>
  <c r="O1616" i="1"/>
  <c r="M1616" i="1"/>
  <c r="L1616" i="1"/>
  <c r="K1616" i="1"/>
  <c r="O1615" i="1"/>
  <c r="M1615" i="1"/>
  <c r="L1615" i="1"/>
  <c r="K1615" i="1"/>
  <c r="O1614" i="1"/>
  <c r="M1614" i="1"/>
  <c r="L1614" i="1"/>
  <c r="K1614" i="1"/>
  <c r="O1613" i="1"/>
  <c r="M1613" i="1"/>
  <c r="L1613" i="1"/>
  <c r="K1613" i="1"/>
  <c r="O1612" i="1"/>
  <c r="M1612" i="1"/>
  <c r="L1612" i="1"/>
  <c r="K1612" i="1"/>
  <c r="O1611" i="1"/>
  <c r="M1611" i="1"/>
  <c r="L1611" i="1"/>
  <c r="K1611" i="1"/>
  <c r="O1610" i="1"/>
  <c r="M1610" i="1"/>
  <c r="L1610" i="1"/>
  <c r="K1610" i="1"/>
  <c r="O1609" i="1"/>
  <c r="M1609" i="1"/>
  <c r="L1609" i="1"/>
  <c r="K1609" i="1"/>
  <c r="O1608" i="1"/>
  <c r="M1608" i="1"/>
  <c r="L1608" i="1"/>
  <c r="K1608" i="1"/>
  <c r="O1607" i="1"/>
  <c r="M1607" i="1"/>
  <c r="L1607" i="1"/>
  <c r="K1607" i="1"/>
  <c r="O1606" i="1"/>
  <c r="M1606" i="1"/>
  <c r="L1606" i="1"/>
  <c r="K1606" i="1"/>
  <c r="O1604" i="1"/>
  <c r="M1604" i="1"/>
  <c r="L1604" i="1"/>
  <c r="K1604" i="1"/>
  <c r="O1603" i="1"/>
  <c r="M1603" i="1"/>
  <c r="L1603" i="1"/>
  <c r="K1603" i="1"/>
  <c r="O1601" i="1"/>
  <c r="M1601" i="1"/>
  <c r="L1601" i="1"/>
  <c r="K1601" i="1"/>
  <c r="O1599" i="1"/>
  <c r="M1599" i="1"/>
  <c r="L1599" i="1"/>
  <c r="K1599" i="1"/>
  <c r="O1596" i="1"/>
  <c r="M1596" i="1"/>
  <c r="L1596" i="1"/>
  <c r="K1596" i="1"/>
  <c r="O1595" i="1"/>
  <c r="M1595" i="1"/>
  <c r="L1595" i="1"/>
  <c r="K1595" i="1"/>
  <c r="O1586" i="1"/>
  <c r="M1586" i="1"/>
  <c r="L1586" i="1"/>
  <c r="K1586" i="1"/>
  <c r="O1585" i="1"/>
  <c r="M1585" i="1"/>
  <c r="L1585" i="1"/>
  <c r="K1585" i="1"/>
  <c r="O1583" i="1"/>
  <c r="M1583" i="1"/>
  <c r="L1583" i="1"/>
  <c r="K1583" i="1"/>
  <c r="O1582" i="1"/>
  <c r="M1582" i="1"/>
  <c r="L1582" i="1"/>
  <c r="K1582" i="1"/>
  <c r="O1580" i="1"/>
  <c r="M1580" i="1"/>
  <c r="L1580" i="1"/>
  <c r="K1580" i="1"/>
  <c r="O1579" i="1"/>
  <c r="M1579" i="1"/>
  <c r="L1579" i="1"/>
  <c r="K1579" i="1"/>
  <c r="O1578" i="1"/>
  <c r="M1578" i="1"/>
  <c r="L1578" i="1"/>
  <c r="K1578" i="1"/>
  <c r="O1576" i="1"/>
  <c r="M1576" i="1"/>
  <c r="L1576" i="1"/>
  <c r="K1576" i="1"/>
  <c r="O1575" i="1"/>
  <c r="M1575" i="1"/>
  <c r="L1575" i="1"/>
  <c r="K1575" i="1"/>
  <c r="O1574" i="1"/>
  <c r="M1574" i="1"/>
  <c r="L1574" i="1"/>
  <c r="K1574" i="1"/>
  <c r="O1570" i="1"/>
  <c r="M1570" i="1"/>
  <c r="L1570" i="1"/>
  <c r="K1570" i="1"/>
  <c r="O1567" i="1"/>
  <c r="M1567" i="1"/>
  <c r="L1567" i="1"/>
  <c r="K1567" i="1"/>
  <c r="O1566" i="1"/>
  <c r="M1566" i="1"/>
  <c r="L1566" i="1"/>
  <c r="K1566" i="1"/>
  <c r="O1565" i="1"/>
  <c r="M1565" i="1"/>
  <c r="L1565" i="1"/>
  <c r="K1565" i="1"/>
  <c r="O1564" i="1"/>
  <c r="M1564" i="1"/>
  <c r="L1564" i="1"/>
  <c r="K1564" i="1"/>
  <c r="O1563" i="1"/>
  <c r="M1563" i="1"/>
  <c r="L1563" i="1"/>
  <c r="K1563" i="1"/>
  <c r="O1562" i="1"/>
  <c r="M1562" i="1"/>
  <c r="L1562" i="1"/>
  <c r="K1562" i="1"/>
  <c r="O1561" i="1"/>
  <c r="M1561" i="1"/>
  <c r="L1561" i="1"/>
  <c r="K1561" i="1"/>
  <c r="O1555" i="1"/>
  <c r="M1555" i="1"/>
  <c r="L1555" i="1"/>
  <c r="K1555" i="1"/>
  <c r="O1554" i="1"/>
  <c r="M1554" i="1"/>
  <c r="L1554" i="1"/>
  <c r="K1554" i="1"/>
  <c r="O1549" i="1"/>
  <c r="M1549" i="1"/>
  <c r="L1549" i="1"/>
  <c r="K1549" i="1"/>
  <c r="O1548" i="1"/>
  <c r="M1548" i="1"/>
  <c r="L1548" i="1"/>
  <c r="K1548" i="1"/>
  <c r="O1547" i="1"/>
  <c r="M1547" i="1"/>
  <c r="L1547" i="1"/>
  <c r="K1547" i="1"/>
  <c r="O1546" i="1"/>
  <c r="M1546" i="1"/>
  <c r="L1546" i="1"/>
  <c r="K1546" i="1"/>
  <c r="O1545" i="1"/>
  <c r="M1545" i="1"/>
  <c r="L1545" i="1"/>
  <c r="K1545" i="1"/>
  <c r="O1540" i="1"/>
  <c r="M1540" i="1"/>
  <c r="L1540" i="1"/>
  <c r="K1540" i="1"/>
  <c r="O1539" i="1"/>
  <c r="M1539" i="1"/>
  <c r="L1539" i="1"/>
  <c r="K1539" i="1"/>
  <c r="O1538" i="1"/>
  <c r="M1538" i="1"/>
  <c r="L1538" i="1"/>
  <c r="K1538" i="1"/>
  <c r="O1535" i="1"/>
  <c r="M1535" i="1"/>
  <c r="L1535" i="1"/>
  <c r="K1535" i="1"/>
  <c r="O1528" i="1"/>
  <c r="M1528" i="1"/>
  <c r="L1528" i="1"/>
  <c r="K1528" i="1"/>
  <c r="O1524" i="1"/>
  <c r="M1524" i="1"/>
  <c r="L1524" i="1"/>
  <c r="K1524" i="1"/>
  <c r="O1523" i="1"/>
  <c r="M1523" i="1"/>
  <c r="L1523" i="1"/>
  <c r="K1523" i="1"/>
  <c r="O1522" i="1"/>
  <c r="M1522" i="1"/>
  <c r="L1522" i="1"/>
  <c r="K1522" i="1"/>
  <c r="O1521" i="1"/>
  <c r="M1521" i="1"/>
  <c r="L1521" i="1"/>
  <c r="K1521" i="1"/>
  <c r="O1518" i="1"/>
  <c r="M1518" i="1"/>
  <c r="L1518" i="1"/>
  <c r="K1518" i="1"/>
  <c r="O1517" i="1"/>
  <c r="M1517" i="1"/>
  <c r="L1517" i="1"/>
  <c r="K1517" i="1"/>
  <c r="O1516" i="1"/>
  <c r="M1516" i="1"/>
  <c r="L1516" i="1"/>
  <c r="K1516" i="1"/>
  <c r="O1515" i="1"/>
  <c r="M1515" i="1"/>
  <c r="L1515" i="1"/>
  <c r="K1515" i="1"/>
  <c r="O1511" i="1"/>
  <c r="M1511" i="1"/>
  <c r="L1511" i="1"/>
  <c r="K1511" i="1"/>
  <c r="O1510" i="1"/>
  <c r="M1510" i="1"/>
  <c r="L1510" i="1"/>
  <c r="K1510" i="1"/>
  <c r="O1509" i="1"/>
  <c r="M1509" i="1"/>
  <c r="L1509" i="1"/>
  <c r="K1509" i="1"/>
  <c r="O1508" i="1"/>
  <c r="M1508" i="1"/>
  <c r="L1508" i="1"/>
  <c r="K1508" i="1"/>
  <c r="O1507" i="1"/>
  <c r="M1507" i="1"/>
  <c r="L1507" i="1"/>
  <c r="K1507" i="1"/>
  <c r="O1506" i="1"/>
  <c r="M1506" i="1"/>
  <c r="L1506" i="1"/>
  <c r="K1506" i="1"/>
  <c r="O1505" i="1"/>
  <c r="M1505" i="1"/>
  <c r="L1505" i="1"/>
  <c r="K1505" i="1"/>
  <c r="O1500" i="1"/>
  <c r="M1500" i="1"/>
  <c r="L1500" i="1"/>
  <c r="K1500" i="1"/>
  <c r="O1499" i="1"/>
  <c r="M1499" i="1"/>
  <c r="L1499" i="1"/>
  <c r="K1499" i="1"/>
  <c r="O1495" i="1"/>
  <c r="M1495" i="1"/>
  <c r="L1495" i="1"/>
  <c r="K1495" i="1"/>
  <c r="O1494" i="1"/>
  <c r="M1494" i="1"/>
  <c r="L1494" i="1"/>
  <c r="K1494" i="1"/>
  <c r="O1493" i="1"/>
  <c r="M1493" i="1"/>
  <c r="L1493" i="1"/>
  <c r="K1493" i="1"/>
  <c r="O1491" i="1"/>
  <c r="M1491" i="1"/>
  <c r="L1491" i="1"/>
  <c r="K1491" i="1"/>
  <c r="O1490" i="1"/>
  <c r="M1490" i="1"/>
  <c r="L1490" i="1"/>
  <c r="K1490" i="1"/>
  <c r="O1489" i="1"/>
  <c r="M1489" i="1"/>
  <c r="L1489" i="1"/>
  <c r="K1489" i="1"/>
  <c r="O1488" i="1"/>
  <c r="M1488" i="1"/>
  <c r="L1488" i="1"/>
  <c r="K1488" i="1"/>
  <c r="O1484" i="1"/>
  <c r="M1484" i="1"/>
  <c r="L1484" i="1"/>
  <c r="K1484" i="1"/>
  <c r="O1483" i="1"/>
  <c r="M1483" i="1"/>
  <c r="L1483" i="1"/>
  <c r="K1483" i="1"/>
  <c r="O1482" i="1"/>
  <c r="M1482" i="1"/>
  <c r="L1482" i="1"/>
  <c r="K1482" i="1"/>
  <c r="O1473" i="1"/>
  <c r="M1473" i="1"/>
  <c r="L1473" i="1"/>
  <c r="K1473" i="1"/>
  <c r="O1472" i="1"/>
  <c r="M1472" i="1"/>
  <c r="L1472" i="1"/>
  <c r="K1472" i="1"/>
  <c r="O1467" i="1"/>
  <c r="M1467" i="1"/>
  <c r="L1467" i="1"/>
  <c r="K1467" i="1"/>
  <c r="O1468" i="1"/>
  <c r="M1468" i="1"/>
  <c r="L1468" i="1"/>
  <c r="K1468" i="1"/>
  <c r="O1462" i="1"/>
  <c r="M1462" i="1"/>
  <c r="L1462" i="1"/>
  <c r="K1462" i="1"/>
  <c r="O1461" i="1"/>
  <c r="M1461" i="1"/>
  <c r="L1461" i="1"/>
  <c r="K1461" i="1"/>
  <c r="O1460" i="1"/>
  <c r="M1460" i="1"/>
  <c r="L1460" i="1"/>
  <c r="K1460" i="1"/>
  <c r="O1458" i="1"/>
  <c r="M1458" i="1"/>
  <c r="L1458" i="1"/>
  <c r="K1458" i="1"/>
  <c r="O1451" i="1"/>
  <c r="M1451" i="1"/>
  <c r="L1451" i="1"/>
  <c r="K1451" i="1"/>
  <c r="O1450" i="1"/>
  <c r="M1450" i="1"/>
  <c r="L1450" i="1"/>
  <c r="K1450" i="1"/>
  <c r="O1449" i="1"/>
  <c r="M1449" i="1"/>
  <c r="L1449" i="1"/>
  <c r="K1449" i="1"/>
  <c r="O1445" i="1"/>
  <c r="M1445" i="1"/>
  <c r="L1445" i="1"/>
  <c r="K1445" i="1"/>
  <c r="O1439" i="1"/>
  <c r="M1439" i="1"/>
  <c r="L1439" i="1"/>
  <c r="K1439" i="1"/>
  <c r="O1437" i="1"/>
  <c r="M1437" i="1"/>
  <c r="L1437" i="1"/>
  <c r="K1437" i="1"/>
  <c r="O1431" i="1"/>
  <c r="M1431" i="1"/>
  <c r="L1431" i="1"/>
  <c r="K1431" i="1"/>
  <c r="O1430" i="1"/>
  <c r="M1430" i="1"/>
  <c r="L1430" i="1"/>
  <c r="K1430" i="1"/>
  <c r="O1426" i="1"/>
  <c r="M1426" i="1"/>
  <c r="L1426" i="1"/>
  <c r="K1426" i="1"/>
  <c r="O1425" i="1"/>
  <c r="M1425" i="1"/>
  <c r="L1425" i="1"/>
  <c r="K1425" i="1"/>
  <c r="O1407" i="1"/>
  <c r="M1407" i="1"/>
  <c r="L1407" i="1"/>
  <c r="K1407" i="1"/>
  <c r="O1406" i="1"/>
  <c r="M1406" i="1"/>
  <c r="L1406" i="1"/>
  <c r="K1406" i="1"/>
  <c r="O1402" i="1"/>
  <c r="M1402" i="1"/>
  <c r="L1402" i="1"/>
  <c r="K1402" i="1"/>
  <c r="O1400" i="1"/>
  <c r="M1400" i="1"/>
  <c r="L1400" i="1"/>
  <c r="K1400" i="1"/>
  <c r="O1398" i="1"/>
  <c r="M1398" i="1"/>
  <c r="L1398" i="1"/>
  <c r="K1398" i="1"/>
  <c r="O1396" i="1"/>
  <c r="M1396" i="1"/>
  <c r="L1396" i="1"/>
  <c r="K1396" i="1"/>
  <c r="O1394" i="1"/>
  <c r="M1394" i="1"/>
  <c r="L1394" i="1"/>
  <c r="K1394" i="1"/>
  <c r="O1385" i="1"/>
  <c r="M1385" i="1"/>
  <c r="L1385" i="1"/>
  <c r="K1385" i="1"/>
  <c r="O1384" i="1"/>
  <c r="M1384" i="1"/>
  <c r="L1384" i="1"/>
  <c r="K1384" i="1"/>
  <c r="O1383" i="1"/>
  <c r="M1383" i="1"/>
  <c r="L1383" i="1"/>
  <c r="K1383" i="1"/>
  <c r="O1382" i="1"/>
  <c r="M1382" i="1"/>
  <c r="L1382" i="1"/>
  <c r="K1382" i="1"/>
  <c r="O1393" i="1"/>
  <c r="M1393" i="1"/>
  <c r="L1393" i="1"/>
  <c r="K1393" i="1"/>
  <c r="O1392" i="1"/>
  <c r="M1392" i="1"/>
  <c r="L1392" i="1"/>
  <c r="K1392" i="1"/>
  <c r="O1391" i="1"/>
  <c r="M1391" i="1"/>
  <c r="L1391" i="1"/>
  <c r="K1391" i="1"/>
  <c r="O1386" i="1"/>
  <c r="M1386" i="1"/>
  <c r="L1386" i="1"/>
  <c r="K1386" i="1"/>
  <c r="O1378" i="1"/>
  <c r="M1378" i="1"/>
  <c r="L1378" i="1"/>
  <c r="K1378" i="1"/>
  <c r="O1377" i="1"/>
  <c r="M1377" i="1"/>
  <c r="L1377" i="1"/>
  <c r="K1377" i="1"/>
  <c r="O1374" i="1"/>
  <c r="M1374" i="1"/>
  <c r="L1374" i="1"/>
  <c r="K1374" i="1"/>
  <c r="O1373" i="1"/>
  <c r="M1373" i="1"/>
  <c r="L1373" i="1"/>
  <c r="K1373" i="1"/>
  <c r="O1372" i="1"/>
  <c r="M1372" i="1"/>
  <c r="L1372" i="1"/>
  <c r="K1372" i="1"/>
  <c r="O1365" i="1"/>
  <c r="M1365" i="1"/>
  <c r="L1365" i="1"/>
  <c r="K1365" i="1"/>
  <c r="O1364" i="1"/>
  <c r="M1364" i="1"/>
  <c r="L1364" i="1"/>
  <c r="K1364" i="1"/>
  <c r="O1362" i="1"/>
  <c r="M1362" i="1"/>
  <c r="L1362" i="1"/>
  <c r="K1362" i="1"/>
  <c r="O1361" i="1"/>
  <c r="M1361" i="1"/>
  <c r="L1361" i="1"/>
  <c r="K1361" i="1"/>
  <c r="O1360" i="1"/>
  <c r="M1360" i="1"/>
  <c r="L1360" i="1"/>
  <c r="K1360" i="1"/>
  <c r="O1359" i="1"/>
  <c r="M1359" i="1"/>
  <c r="L1359" i="1"/>
  <c r="K1359" i="1"/>
  <c r="O1355" i="1"/>
  <c r="M1355" i="1"/>
  <c r="L1355" i="1"/>
  <c r="K1355" i="1"/>
  <c r="O1354" i="1"/>
  <c r="M1354" i="1"/>
  <c r="L1354" i="1"/>
  <c r="K1354" i="1"/>
  <c r="O1353" i="1"/>
  <c r="M1353" i="1"/>
  <c r="L1353" i="1"/>
  <c r="K1353" i="1"/>
  <c r="O1347" i="1"/>
  <c r="M1347" i="1"/>
  <c r="L1347" i="1"/>
  <c r="K1347" i="1"/>
  <c r="O1346" i="1"/>
  <c r="M1346" i="1"/>
  <c r="L1346" i="1"/>
  <c r="K1346" i="1"/>
  <c r="O1345" i="1"/>
  <c r="M1345" i="1"/>
  <c r="L1345" i="1"/>
  <c r="K1345" i="1"/>
  <c r="O1340" i="1"/>
  <c r="M1340" i="1"/>
  <c r="L1340" i="1"/>
  <c r="K1340" i="1"/>
  <c r="O1339" i="1"/>
  <c r="M1339" i="1"/>
  <c r="L1339" i="1"/>
  <c r="K1339" i="1"/>
  <c r="O1338" i="1"/>
  <c r="M1338" i="1"/>
  <c r="L1338" i="1"/>
  <c r="K1338" i="1"/>
  <c r="O1337" i="1"/>
  <c r="M1337" i="1"/>
  <c r="L1337" i="1"/>
  <c r="K1337" i="1"/>
  <c r="O1335" i="1"/>
  <c r="M1335" i="1"/>
  <c r="L1335" i="1"/>
  <c r="K1335" i="1"/>
  <c r="O1328" i="1"/>
  <c r="M1328" i="1"/>
  <c r="L1328" i="1"/>
  <c r="K1328" i="1"/>
  <c r="O1327" i="1"/>
  <c r="M1327" i="1"/>
  <c r="L1327" i="1"/>
  <c r="K1327" i="1"/>
  <c r="O1322" i="1"/>
  <c r="M1322" i="1"/>
  <c r="L1322" i="1"/>
  <c r="K1322" i="1"/>
  <c r="O1321" i="1"/>
  <c r="M1321" i="1"/>
  <c r="L1321" i="1"/>
  <c r="K1321" i="1"/>
  <c r="O1320" i="1"/>
  <c r="M1320" i="1"/>
  <c r="L1320" i="1"/>
  <c r="K1320" i="1"/>
  <c r="O1319" i="1"/>
  <c r="M1319" i="1"/>
  <c r="L1319" i="1"/>
  <c r="K1319" i="1"/>
  <c r="O1318" i="1"/>
  <c r="M1318" i="1"/>
  <c r="L1318" i="1"/>
  <c r="K1318" i="1"/>
  <c r="O1326" i="1"/>
  <c r="M1326" i="1"/>
  <c r="L1326" i="1"/>
  <c r="K1326" i="1"/>
  <c r="O1323" i="1"/>
  <c r="M1323" i="1"/>
  <c r="L1323" i="1"/>
  <c r="K1323" i="1"/>
  <c r="O1310" i="1"/>
  <c r="M1310" i="1"/>
  <c r="L1310" i="1"/>
  <c r="K1310" i="1"/>
  <c r="O1309" i="1"/>
  <c r="M1309" i="1"/>
  <c r="L1309" i="1"/>
  <c r="K1309" i="1"/>
  <c r="O1308" i="1"/>
  <c r="M1308" i="1"/>
  <c r="L1308" i="1"/>
  <c r="K1308" i="1"/>
  <c r="O1307" i="1"/>
  <c r="M1307" i="1"/>
  <c r="L1307" i="1"/>
  <c r="K1307" i="1"/>
  <c r="O1306" i="1"/>
  <c r="M1306" i="1"/>
  <c r="L1306" i="1"/>
  <c r="K1306" i="1"/>
  <c r="O1298" i="1"/>
  <c r="M1298" i="1"/>
  <c r="L1298" i="1"/>
  <c r="K1298" i="1"/>
  <c r="O1297" i="1"/>
  <c r="M1297" i="1"/>
  <c r="L1297" i="1"/>
  <c r="K1297" i="1"/>
  <c r="O1291" i="1"/>
  <c r="M1291" i="1"/>
  <c r="L1291" i="1"/>
  <c r="K1291" i="1"/>
  <c r="O1289" i="1"/>
  <c r="M1289" i="1"/>
  <c r="L1289" i="1"/>
  <c r="K1289" i="1"/>
  <c r="O1285" i="1"/>
  <c r="M1285" i="1"/>
  <c r="L1285" i="1"/>
  <c r="K1285" i="1"/>
  <c r="O1281" i="1"/>
  <c r="M1281" i="1"/>
  <c r="L1281" i="1"/>
  <c r="K1281" i="1"/>
  <c r="O1283" i="1"/>
  <c r="M1283" i="1"/>
  <c r="L1283" i="1"/>
  <c r="K1283" i="1"/>
  <c r="O1282" i="1"/>
  <c r="M1282" i="1"/>
  <c r="L1282" i="1"/>
  <c r="K1282" i="1"/>
  <c r="O1278" i="1"/>
  <c r="M1278" i="1"/>
  <c r="L1278" i="1"/>
  <c r="K1278" i="1"/>
  <c r="O1280" i="1"/>
  <c r="M1280" i="1"/>
  <c r="L1280" i="1"/>
  <c r="K1280" i="1"/>
  <c r="O1279" i="1"/>
  <c r="M1279" i="1"/>
  <c r="L1279" i="1"/>
  <c r="K1279" i="1"/>
  <c r="O1266" i="1"/>
  <c r="M1266" i="1"/>
  <c r="L1266" i="1"/>
  <c r="K1266" i="1"/>
  <c r="O1265" i="1"/>
  <c r="M1265" i="1"/>
  <c r="L1265" i="1"/>
  <c r="K1265" i="1"/>
  <c r="O1269" i="1"/>
  <c r="M1269" i="1"/>
  <c r="L1269" i="1"/>
  <c r="K1269" i="1"/>
  <c r="O1268" i="1"/>
  <c r="M1268" i="1"/>
  <c r="L1268" i="1"/>
  <c r="K1268" i="1"/>
  <c r="O1267" i="1"/>
  <c r="M1267" i="1"/>
  <c r="L1267" i="1"/>
  <c r="K1267" i="1"/>
  <c r="O1270" i="1"/>
  <c r="M1270" i="1"/>
  <c r="L1270" i="1"/>
  <c r="K1270" i="1"/>
  <c r="O1250" i="1"/>
  <c r="M1250" i="1"/>
  <c r="L1250" i="1"/>
  <c r="K1250" i="1"/>
  <c r="O1249" i="1"/>
  <c r="M1249" i="1"/>
  <c r="L1249" i="1"/>
  <c r="K1249" i="1"/>
  <c r="O1247" i="1"/>
  <c r="M1247" i="1"/>
  <c r="L1247" i="1"/>
  <c r="K1247" i="1"/>
  <c r="O1241" i="1"/>
  <c r="M1241" i="1"/>
  <c r="L1241" i="1"/>
  <c r="K1241" i="1"/>
  <c r="O1240" i="1"/>
  <c r="M1240" i="1"/>
  <c r="L1240" i="1"/>
  <c r="K1240" i="1"/>
  <c r="O1239" i="1"/>
  <c r="M1239" i="1"/>
  <c r="L1239" i="1"/>
  <c r="K1239" i="1"/>
  <c r="O1242" i="1"/>
  <c r="M1242" i="1"/>
  <c r="L1242" i="1"/>
  <c r="K1242" i="1"/>
  <c r="O1233" i="1"/>
  <c r="M1233" i="1"/>
  <c r="L1233" i="1"/>
  <c r="K1233" i="1"/>
  <c r="O1232" i="1"/>
  <c r="M1232" i="1"/>
  <c r="L1232" i="1"/>
  <c r="K1232" i="1"/>
  <c r="O1230" i="1"/>
  <c r="M1230" i="1"/>
  <c r="L1230" i="1"/>
  <c r="K1230" i="1"/>
  <c r="O1223" i="1"/>
  <c r="M1223" i="1"/>
  <c r="L1223" i="1"/>
  <c r="K1223" i="1"/>
  <c r="O1221" i="1"/>
  <c r="M1221" i="1"/>
  <c r="L1221" i="1"/>
  <c r="K1221" i="1"/>
  <c r="O1220" i="1"/>
  <c r="M1220" i="1"/>
  <c r="L1220" i="1"/>
  <c r="K1220" i="1"/>
  <c r="O1218" i="1"/>
  <c r="M1218" i="1"/>
  <c r="L1218" i="1"/>
  <c r="K1218" i="1"/>
  <c r="O1217" i="1"/>
  <c r="M1217" i="1"/>
  <c r="L1217" i="1"/>
  <c r="K1217" i="1"/>
  <c r="O1215" i="1"/>
  <c r="M1215" i="1"/>
  <c r="L1215" i="1"/>
  <c r="K1215" i="1"/>
  <c r="O1214" i="1"/>
  <c r="M1214" i="1"/>
  <c r="L1214" i="1"/>
  <c r="K1214" i="1"/>
  <c r="O1213" i="1"/>
  <c r="M1213" i="1"/>
  <c r="L1213" i="1"/>
  <c r="K1213" i="1"/>
  <c r="O1206" i="1"/>
  <c r="M1206" i="1"/>
  <c r="L1206" i="1"/>
  <c r="K1206" i="1"/>
  <c r="O1208" i="1"/>
  <c r="M1208" i="1"/>
  <c r="L1208" i="1"/>
  <c r="K1208" i="1"/>
  <c r="O1205" i="1"/>
  <c r="M1205" i="1"/>
  <c r="L1205" i="1"/>
  <c r="K1205" i="1"/>
  <c r="O1203" i="1"/>
  <c r="M1203" i="1"/>
  <c r="L1203" i="1"/>
  <c r="K1203" i="1"/>
  <c r="O1202" i="1"/>
  <c r="M1202" i="1"/>
  <c r="L1202" i="1"/>
  <c r="K1202" i="1"/>
  <c r="O1201" i="1"/>
  <c r="M1201" i="1"/>
  <c r="L1201" i="1"/>
  <c r="K1201" i="1"/>
  <c r="O1197" i="1"/>
  <c r="M1197" i="1"/>
  <c r="L1197" i="1"/>
  <c r="K1197" i="1"/>
  <c r="O1195" i="1"/>
  <c r="M1195" i="1"/>
  <c r="L1195" i="1"/>
  <c r="K1195" i="1"/>
  <c r="O1190" i="1"/>
  <c r="M1190" i="1"/>
  <c r="L1190" i="1"/>
  <c r="K1190" i="1"/>
  <c r="O1178" i="1"/>
  <c r="M1178" i="1"/>
  <c r="L1178" i="1"/>
  <c r="K1178" i="1"/>
  <c r="O1177" i="1"/>
  <c r="M1177" i="1"/>
  <c r="L1177" i="1"/>
  <c r="K1177" i="1"/>
  <c r="O1173" i="1"/>
  <c r="M1173" i="1"/>
  <c r="L1173" i="1"/>
  <c r="K1173" i="1"/>
  <c r="O1172" i="1"/>
  <c r="M1172" i="1"/>
  <c r="L1172" i="1"/>
  <c r="K1172" i="1"/>
  <c r="O1167" i="1"/>
  <c r="M1167" i="1"/>
  <c r="L1167" i="1"/>
  <c r="K1167" i="1"/>
  <c r="O1166" i="1"/>
  <c r="M1166" i="1"/>
  <c r="L1166" i="1"/>
  <c r="K1166" i="1"/>
  <c r="O1158" i="1"/>
  <c r="M1158" i="1"/>
  <c r="L1158" i="1"/>
  <c r="K1158" i="1"/>
  <c r="O1157" i="1"/>
  <c r="M1157" i="1"/>
  <c r="L1157" i="1"/>
  <c r="K1157" i="1"/>
  <c r="O1153" i="1"/>
  <c r="M1153" i="1"/>
  <c r="L1153" i="1"/>
  <c r="K1153" i="1"/>
  <c r="O1150" i="1"/>
  <c r="M1150" i="1"/>
  <c r="L1150" i="1"/>
  <c r="K1150" i="1"/>
  <c r="O1139" i="1"/>
  <c r="M1139" i="1"/>
  <c r="L1139" i="1"/>
  <c r="K1139" i="1"/>
  <c r="O1138" i="1"/>
  <c r="M1138" i="1"/>
  <c r="L1138" i="1"/>
  <c r="K1138" i="1"/>
  <c r="O1134" i="1"/>
  <c r="M1134" i="1"/>
  <c r="L1134" i="1"/>
  <c r="K1134" i="1"/>
  <c r="O1133" i="1"/>
  <c r="M1133" i="1"/>
  <c r="L1133" i="1"/>
  <c r="K1133" i="1"/>
  <c r="O1132" i="1"/>
  <c r="M1132" i="1"/>
  <c r="L1132" i="1"/>
  <c r="K1132" i="1"/>
  <c r="O1131" i="1"/>
  <c r="M1131" i="1"/>
  <c r="L1131" i="1"/>
  <c r="K1131" i="1"/>
  <c r="O1130" i="1"/>
  <c r="M1130" i="1"/>
  <c r="L1130" i="1"/>
  <c r="K1130" i="1"/>
  <c r="O1129" i="1"/>
  <c r="M1129" i="1"/>
  <c r="L1129" i="1"/>
  <c r="K1129" i="1"/>
  <c r="O1128" i="1"/>
  <c r="M1128" i="1"/>
  <c r="L1128" i="1"/>
  <c r="K1128" i="1"/>
  <c r="O147" i="1"/>
  <c r="M147" i="1"/>
  <c r="L147" i="1"/>
  <c r="K147" i="1"/>
  <c r="O146" i="1"/>
  <c r="M146" i="1"/>
  <c r="L146" i="1"/>
  <c r="K146" i="1"/>
  <c r="O145" i="1"/>
  <c r="M145" i="1"/>
  <c r="L145" i="1"/>
  <c r="K145" i="1"/>
  <c r="O1124" i="1"/>
  <c r="M1124" i="1"/>
  <c r="L1124" i="1"/>
  <c r="K1124" i="1"/>
  <c r="O1122" i="1"/>
  <c r="M1122" i="1"/>
  <c r="L1122" i="1"/>
  <c r="K1122" i="1"/>
  <c r="O1118" i="1"/>
  <c r="M1118" i="1"/>
  <c r="L1118" i="1"/>
  <c r="K1118" i="1"/>
  <c r="O1117" i="1"/>
  <c r="M1117" i="1"/>
  <c r="L1117" i="1"/>
  <c r="K1117" i="1"/>
  <c r="O1112" i="1"/>
  <c r="M1112" i="1"/>
  <c r="L1112" i="1"/>
  <c r="K1112" i="1"/>
  <c r="O1105" i="1"/>
  <c r="M1105" i="1"/>
  <c r="L1105" i="1"/>
  <c r="K1105" i="1"/>
  <c r="O1104" i="1"/>
  <c r="M1104" i="1"/>
  <c r="L1104" i="1"/>
  <c r="K1104" i="1"/>
  <c r="O1108" i="1"/>
  <c r="M1108" i="1"/>
  <c r="L1108" i="1"/>
  <c r="K1108" i="1"/>
  <c r="O1107" i="1"/>
  <c r="M1107" i="1"/>
  <c r="L1107" i="1"/>
  <c r="K1107" i="1"/>
  <c r="O1106" i="1"/>
  <c r="M1106" i="1"/>
  <c r="L1106" i="1"/>
  <c r="K1106" i="1"/>
  <c r="O1100" i="1"/>
  <c r="M1100" i="1"/>
  <c r="L1100" i="1"/>
  <c r="K1100" i="1"/>
  <c r="O1099" i="1"/>
  <c r="M1099" i="1"/>
  <c r="L1099" i="1"/>
  <c r="K1099" i="1"/>
  <c r="O1093" i="1"/>
  <c r="M1093" i="1"/>
  <c r="L1093" i="1"/>
  <c r="K1093" i="1"/>
  <c r="O1095" i="1"/>
  <c r="M1095" i="1"/>
  <c r="L1095" i="1"/>
  <c r="K1095" i="1"/>
  <c r="O1091" i="1"/>
  <c r="M1091" i="1"/>
  <c r="L1091" i="1"/>
  <c r="K1091" i="1"/>
  <c r="O1086" i="1"/>
  <c r="M1086" i="1"/>
  <c r="L1086" i="1"/>
  <c r="K1086" i="1"/>
  <c r="O1080" i="1"/>
  <c r="M1080" i="1"/>
  <c r="L1080" i="1"/>
  <c r="K1080" i="1"/>
  <c r="O1075" i="1"/>
  <c r="M1075" i="1"/>
  <c r="L1075" i="1"/>
  <c r="K1075" i="1"/>
  <c r="O1074" i="1"/>
  <c r="M1074" i="1"/>
  <c r="L1074" i="1"/>
  <c r="K1074" i="1"/>
  <c r="O1077" i="1"/>
  <c r="M1077" i="1"/>
  <c r="L1077" i="1"/>
  <c r="K1077" i="1"/>
  <c r="O1076" i="1"/>
  <c r="M1076" i="1"/>
  <c r="L1076" i="1"/>
  <c r="K1076" i="1"/>
  <c r="O1073" i="1"/>
  <c r="M1073" i="1"/>
  <c r="L1073" i="1"/>
  <c r="K1073" i="1"/>
  <c r="O1071" i="1"/>
  <c r="M1071" i="1"/>
  <c r="L1071" i="1"/>
  <c r="K1071" i="1"/>
  <c r="O1070" i="1"/>
  <c r="M1070" i="1"/>
  <c r="L1070" i="1"/>
  <c r="K1070" i="1"/>
  <c r="O1066" i="1"/>
  <c r="M1066" i="1"/>
  <c r="L1066" i="1"/>
  <c r="K1066" i="1"/>
  <c r="O1065" i="1"/>
  <c r="M1065" i="1"/>
  <c r="L1065" i="1"/>
  <c r="K1065" i="1"/>
  <c r="O1064" i="1"/>
  <c r="M1064" i="1"/>
  <c r="L1064" i="1"/>
  <c r="K1064" i="1"/>
  <c r="O1057" i="1"/>
  <c r="M1057" i="1"/>
  <c r="L1057" i="1"/>
  <c r="K1057" i="1"/>
  <c r="O1056" i="1"/>
  <c r="M1056" i="1"/>
  <c r="L1056" i="1"/>
  <c r="K1056" i="1"/>
  <c r="O1058" i="1"/>
  <c r="M1058" i="1"/>
  <c r="L1058" i="1"/>
  <c r="K1058" i="1"/>
  <c r="O1061" i="1"/>
  <c r="M1061" i="1"/>
  <c r="L1061" i="1"/>
  <c r="K1061" i="1"/>
  <c r="O1060" i="1"/>
  <c r="M1060" i="1"/>
  <c r="L1060" i="1"/>
  <c r="K1060" i="1"/>
  <c r="O1059" i="1"/>
  <c r="M1059" i="1"/>
  <c r="L1059" i="1"/>
  <c r="K1059" i="1"/>
  <c r="O1053" i="1"/>
  <c r="M1053" i="1"/>
  <c r="L1053" i="1"/>
  <c r="K1053" i="1"/>
  <c r="O1049" i="1"/>
  <c r="M1049" i="1"/>
  <c r="L1049" i="1"/>
  <c r="K1049" i="1"/>
  <c r="O1048" i="1"/>
  <c r="M1048" i="1"/>
  <c r="L1048" i="1"/>
  <c r="K1048" i="1"/>
  <c r="O1045" i="1"/>
  <c r="M1045" i="1"/>
  <c r="L1045" i="1"/>
  <c r="K1045" i="1"/>
  <c r="O1037" i="1"/>
  <c r="M1037" i="1"/>
  <c r="L1037" i="1"/>
  <c r="K1037" i="1"/>
  <c r="O1036" i="1"/>
  <c r="M1036" i="1"/>
  <c r="L1036" i="1"/>
  <c r="K1036" i="1"/>
  <c r="O1035" i="1"/>
  <c r="M1035" i="1"/>
  <c r="L1035" i="1"/>
  <c r="K1035" i="1"/>
  <c r="O1039" i="1"/>
  <c r="M1039" i="1"/>
  <c r="L1039" i="1"/>
  <c r="K1039" i="1"/>
  <c r="O1034" i="1"/>
  <c r="M1034" i="1"/>
  <c r="L1034" i="1"/>
  <c r="K1034" i="1"/>
  <c r="O1033" i="1"/>
  <c r="M1033" i="1"/>
  <c r="L1033" i="1"/>
  <c r="K1033" i="1"/>
  <c r="O1032" i="1"/>
  <c r="M1032" i="1"/>
  <c r="L1032" i="1"/>
  <c r="K1032" i="1"/>
  <c r="O1030" i="1"/>
  <c r="M1030" i="1"/>
  <c r="L1030" i="1"/>
  <c r="K1030" i="1"/>
  <c r="O1024" i="1"/>
  <c r="M1024" i="1"/>
  <c r="L1024" i="1"/>
  <c r="K1024" i="1"/>
  <c r="O1025" i="1"/>
  <c r="M1025" i="1"/>
  <c r="L1025" i="1"/>
  <c r="K1025" i="1"/>
  <c r="O1029" i="1"/>
  <c r="M1029" i="1"/>
  <c r="L1029" i="1"/>
  <c r="K1029" i="1"/>
  <c r="O1020" i="1"/>
  <c r="M1020" i="1"/>
  <c r="L1020" i="1"/>
  <c r="K1020" i="1"/>
  <c r="O1028" i="1"/>
  <c r="M1028" i="1"/>
  <c r="L1028" i="1"/>
  <c r="K1028" i="1"/>
  <c r="O1016" i="1"/>
  <c r="M1016" i="1"/>
  <c r="L1016" i="1"/>
  <c r="K1016" i="1"/>
  <c r="O1014" i="1"/>
  <c r="M1014" i="1"/>
  <c r="L1014" i="1"/>
  <c r="K1014" i="1"/>
  <c r="O1009" i="1"/>
  <c r="M1009" i="1"/>
  <c r="L1009" i="1"/>
  <c r="K1009" i="1"/>
  <c r="O1002" i="1"/>
  <c r="M1002" i="1"/>
  <c r="L1002" i="1"/>
  <c r="K1002" i="1"/>
  <c r="O1004" i="1"/>
  <c r="M1004" i="1"/>
  <c r="L1004" i="1"/>
  <c r="K1004" i="1"/>
  <c r="O1003" i="1"/>
  <c r="M1003" i="1"/>
  <c r="L1003" i="1"/>
  <c r="K1003" i="1"/>
  <c r="O1001" i="1"/>
  <c r="M1001" i="1"/>
  <c r="L1001" i="1"/>
  <c r="K1001" i="1"/>
  <c r="O999" i="1"/>
  <c r="M999" i="1"/>
  <c r="L999" i="1"/>
  <c r="K999" i="1"/>
  <c r="O988" i="1"/>
  <c r="M988" i="1"/>
  <c r="L988" i="1"/>
  <c r="K988" i="1"/>
  <c r="O983" i="1"/>
  <c r="M983" i="1"/>
  <c r="L983" i="1"/>
  <c r="K983" i="1"/>
  <c r="O982" i="1"/>
  <c r="M982" i="1"/>
  <c r="L982" i="1"/>
  <c r="K982" i="1"/>
  <c r="O981" i="1"/>
  <c r="M981" i="1"/>
  <c r="L981" i="1"/>
  <c r="K981" i="1"/>
  <c r="O980" i="1"/>
  <c r="M980" i="1"/>
  <c r="L980" i="1"/>
  <c r="K980" i="1"/>
  <c r="O978" i="1"/>
  <c r="M978" i="1"/>
  <c r="L978" i="1"/>
  <c r="K978" i="1"/>
  <c r="O977" i="1"/>
  <c r="M977" i="1"/>
  <c r="L977" i="1"/>
  <c r="K977" i="1"/>
  <c r="O976" i="1"/>
  <c r="M976" i="1"/>
  <c r="L976" i="1"/>
  <c r="K976" i="1"/>
  <c r="O973" i="1"/>
  <c r="M973" i="1"/>
  <c r="L973" i="1"/>
  <c r="K973" i="1"/>
  <c r="O972" i="1"/>
  <c r="M972" i="1"/>
  <c r="L972" i="1"/>
  <c r="K972" i="1"/>
  <c r="O970" i="1"/>
  <c r="M970" i="1"/>
  <c r="L970" i="1"/>
  <c r="K970" i="1"/>
  <c r="O965" i="1"/>
  <c r="M965" i="1"/>
  <c r="L965" i="1"/>
  <c r="K965" i="1"/>
  <c r="O959" i="1"/>
  <c r="M959" i="1"/>
  <c r="L959" i="1"/>
  <c r="K959" i="1"/>
  <c r="O958" i="1"/>
  <c r="M958" i="1"/>
  <c r="L958" i="1"/>
  <c r="K958" i="1"/>
  <c r="O961" i="1"/>
  <c r="M961" i="1"/>
  <c r="L961" i="1"/>
  <c r="K961" i="1"/>
  <c r="O960" i="1"/>
  <c r="M960" i="1"/>
  <c r="L960" i="1"/>
  <c r="K960" i="1"/>
  <c r="O954" i="1"/>
  <c r="M954" i="1"/>
  <c r="L954" i="1"/>
  <c r="K954" i="1"/>
  <c r="O953" i="1"/>
  <c r="M953" i="1"/>
  <c r="L953" i="1"/>
  <c r="K953" i="1"/>
  <c r="O949" i="1"/>
  <c r="M949" i="1"/>
  <c r="L949" i="1"/>
  <c r="K949" i="1"/>
  <c r="O947" i="1"/>
  <c r="M947" i="1"/>
  <c r="L947" i="1"/>
  <c r="K947" i="1"/>
  <c r="O946" i="1"/>
  <c r="M946" i="1"/>
  <c r="L946" i="1"/>
  <c r="K946" i="1"/>
  <c r="O939" i="1"/>
  <c r="M939" i="1"/>
  <c r="L939" i="1"/>
  <c r="K939" i="1"/>
  <c r="O937" i="1"/>
  <c r="M937" i="1"/>
  <c r="L937" i="1"/>
  <c r="K937" i="1"/>
  <c r="O932" i="1"/>
  <c r="M932" i="1"/>
  <c r="L932" i="1"/>
  <c r="K932" i="1"/>
  <c r="O931" i="1"/>
  <c r="M931" i="1"/>
  <c r="L931" i="1"/>
  <c r="K931" i="1"/>
  <c r="O930" i="1"/>
  <c r="M930" i="1"/>
  <c r="L930" i="1"/>
  <c r="K930" i="1"/>
  <c r="O929" i="1"/>
  <c r="M929" i="1"/>
  <c r="L929" i="1"/>
  <c r="K929" i="1"/>
  <c r="O926" i="1"/>
  <c r="M926" i="1"/>
  <c r="L926" i="1"/>
  <c r="K926" i="1"/>
  <c r="O925" i="1"/>
  <c r="M925" i="1"/>
  <c r="L925" i="1"/>
  <c r="K925" i="1"/>
  <c r="O924" i="1"/>
  <c r="M924" i="1"/>
  <c r="L924" i="1"/>
  <c r="K924" i="1"/>
  <c r="O921" i="1"/>
  <c r="M921" i="1"/>
  <c r="L921" i="1"/>
  <c r="K921" i="1"/>
  <c r="O920" i="1"/>
  <c r="M920" i="1"/>
  <c r="L920" i="1"/>
  <c r="K920" i="1"/>
  <c r="O918" i="1"/>
  <c r="M918" i="1"/>
  <c r="L918" i="1"/>
  <c r="K918" i="1"/>
  <c r="O922" i="1"/>
  <c r="M922" i="1"/>
  <c r="L922" i="1"/>
  <c r="K922" i="1"/>
  <c r="O915" i="1"/>
  <c r="M915" i="1"/>
  <c r="L915" i="1"/>
  <c r="K915" i="1"/>
  <c r="O913" i="1"/>
  <c r="M913" i="1"/>
  <c r="L913" i="1"/>
  <c r="K913" i="1"/>
  <c r="O912" i="1"/>
  <c r="M912" i="1"/>
  <c r="L912" i="1"/>
  <c r="K912" i="1"/>
  <c r="O908" i="1"/>
  <c r="M908" i="1"/>
  <c r="L908" i="1"/>
  <c r="K908" i="1"/>
  <c r="O894" i="1"/>
  <c r="M894" i="1"/>
  <c r="L894" i="1"/>
  <c r="K894" i="1"/>
  <c r="O892" i="1"/>
  <c r="M892" i="1"/>
  <c r="L892" i="1"/>
  <c r="K892" i="1"/>
  <c r="O886" i="1"/>
  <c r="M886" i="1"/>
  <c r="L886" i="1"/>
  <c r="K886" i="1"/>
  <c r="O880" i="1"/>
  <c r="M880" i="1"/>
  <c r="L880" i="1"/>
  <c r="K880" i="1"/>
  <c r="O879" i="1"/>
  <c r="M879" i="1"/>
  <c r="L879" i="1"/>
  <c r="K879" i="1"/>
  <c r="O878" i="1"/>
  <c r="M878" i="1"/>
  <c r="L878" i="1"/>
  <c r="K878" i="1"/>
  <c r="O877" i="1"/>
  <c r="M877" i="1"/>
  <c r="L877" i="1"/>
  <c r="K877" i="1"/>
  <c r="O876" i="1"/>
  <c r="M876" i="1"/>
  <c r="L876" i="1"/>
  <c r="K876" i="1"/>
  <c r="O875" i="1"/>
  <c r="M875" i="1"/>
  <c r="L875" i="1"/>
  <c r="K875" i="1"/>
  <c r="O874" i="1"/>
  <c r="M874" i="1"/>
  <c r="L874" i="1"/>
  <c r="K874" i="1"/>
  <c r="O873" i="1"/>
  <c r="M873" i="1"/>
  <c r="L873" i="1"/>
  <c r="K873" i="1"/>
  <c r="O871" i="1"/>
  <c r="M871" i="1"/>
  <c r="L871" i="1"/>
  <c r="K871" i="1"/>
  <c r="O870" i="1"/>
  <c r="M870" i="1"/>
  <c r="L870" i="1"/>
  <c r="K870" i="1"/>
  <c r="O868" i="1"/>
  <c r="M868" i="1"/>
  <c r="L868" i="1"/>
  <c r="K868" i="1"/>
  <c r="O864" i="1"/>
  <c r="M864" i="1"/>
  <c r="L864" i="1"/>
  <c r="K864" i="1"/>
  <c r="O863" i="1"/>
  <c r="M863" i="1"/>
  <c r="L863" i="1"/>
  <c r="K863" i="1"/>
  <c r="O862" i="1"/>
  <c r="M862" i="1"/>
  <c r="L862" i="1"/>
  <c r="K862" i="1"/>
  <c r="O861" i="1"/>
  <c r="M861" i="1"/>
  <c r="L861" i="1"/>
  <c r="K861" i="1"/>
  <c r="O860" i="1"/>
  <c r="M860" i="1"/>
  <c r="L860" i="1"/>
  <c r="K860" i="1"/>
  <c r="O857" i="1"/>
  <c r="M857" i="1"/>
  <c r="L857" i="1"/>
  <c r="K857" i="1"/>
  <c r="O847" i="1"/>
  <c r="M847" i="1"/>
  <c r="L847" i="1"/>
  <c r="K847" i="1"/>
  <c r="O846" i="1"/>
  <c r="M846" i="1"/>
  <c r="L846" i="1"/>
  <c r="K846" i="1"/>
  <c r="O845" i="1"/>
  <c r="M845" i="1"/>
  <c r="L845" i="1"/>
  <c r="K845" i="1"/>
  <c r="O837" i="1"/>
  <c r="M837" i="1"/>
  <c r="L837" i="1"/>
  <c r="K837" i="1"/>
  <c r="O834" i="1"/>
  <c r="M834" i="1"/>
  <c r="L834" i="1"/>
  <c r="K834" i="1"/>
  <c r="O830" i="1"/>
  <c r="M830" i="1"/>
  <c r="L830" i="1"/>
  <c r="K830" i="1"/>
  <c r="O829" i="1"/>
  <c r="M829" i="1"/>
  <c r="L829" i="1"/>
  <c r="K829" i="1"/>
  <c r="O828" i="1"/>
  <c r="M828" i="1"/>
  <c r="L828" i="1"/>
  <c r="K828" i="1"/>
  <c r="O827" i="1"/>
  <c r="M827" i="1"/>
  <c r="L827" i="1"/>
  <c r="K827" i="1"/>
  <c r="O826" i="1"/>
  <c r="M826" i="1"/>
  <c r="K826" i="1"/>
  <c r="O819" i="1"/>
  <c r="M819" i="1"/>
  <c r="L819" i="1"/>
  <c r="K819" i="1"/>
  <c r="O818" i="1"/>
  <c r="M818" i="1"/>
  <c r="L818" i="1"/>
  <c r="K818" i="1"/>
  <c r="O815" i="1"/>
  <c r="M815" i="1"/>
  <c r="L815" i="1"/>
  <c r="K815" i="1"/>
  <c r="O814" i="1"/>
  <c r="M814" i="1"/>
  <c r="L814" i="1"/>
  <c r="K814" i="1"/>
  <c r="O813" i="1"/>
  <c r="M813" i="1"/>
  <c r="L813" i="1"/>
  <c r="K813" i="1"/>
  <c r="O812" i="1"/>
  <c r="M812" i="1"/>
  <c r="L812" i="1"/>
  <c r="K812" i="1"/>
  <c r="O803" i="1"/>
  <c r="M803" i="1"/>
  <c r="L803" i="1"/>
  <c r="K803" i="1"/>
  <c r="O807" i="1"/>
  <c r="M807" i="1"/>
  <c r="L807" i="1"/>
  <c r="K807" i="1"/>
  <c r="O804" i="1"/>
  <c r="M804" i="1"/>
  <c r="L804" i="1"/>
  <c r="K804" i="1"/>
  <c r="O797" i="1"/>
  <c r="M797" i="1"/>
  <c r="L797" i="1"/>
  <c r="K797" i="1"/>
  <c r="O796" i="1"/>
  <c r="M796" i="1"/>
  <c r="L796" i="1"/>
  <c r="K796" i="1"/>
  <c r="O795" i="1"/>
  <c r="M795" i="1"/>
  <c r="L795" i="1"/>
  <c r="K795" i="1"/>
  <c r="O791" i="1"/>
  <c r="M791" i="1"/>
  <c r="L791" i="1"/>
  <c r="K791" i="1"/>
  <c r="O790" i="1"/>
  <c r="M790" i="1"/>
  <c r="L790" i="1"/>
  <c r="K790" i="1"/>
  <c r="O789" i="1"/>
  <c r="M789" i="1"/>
  <c r="L789" i="1"/>
  <c r="K789" i="1"/>
  <c r="O787" i="1"/>
  <c r="M787" i="1"/>
  <c r="L787" i="1"/>
  <c r="K787" i="1"/>
  <c r="O784" i="1"/>
  <c r="M784" i="1"/>
  <c r="L784" i="1"/>
  <c r="K784" i="1"/>
  <c r="O781" i="1"/>
  <c r="M781" i="1"/>
  <c r="L781" i="1"/>
  <c r="K781" i="1"/>
  <c r="O779" i="1"/>
  <c r="M779" i="1"/>
  <c r="L779" i="1"/>
  <c r="K779" i="1"/>
  <c r="O778" i="1"/>
  <c r="M778" i="1"/>
  <c r="L778" i="1"/>
  <c r="K778" i="1"/>
  <c r="O775" i="1"/>
  <c r="M775" i="1"/>
  <c r="L775" i="1"/>
  <c r="K775" i="1"/>
  <c r="O772" i="1"/>
  <c r="M772" i="1"/>
  <c r="L772" i="1"/>
  <c r="K772" i="1"/>
  <c r="O770" i="1"/>
  <c r="M770" i="1"/>
  <c r="L770" i="1"/>
  <c r="K770" i="1"/>
  <c r="O768" i="1"/>
  <c r="M768" i="1"/>
  <c r="L768" i="1"/>
  <c r="K768" i="1"/>
  <c r="O767" i="1"/>
  <c r="M767" i="1"/>
  <c r="L767" i="1"/>
  <c r="K767" i="1"/>
  <c r="O766" i="1"/>
  <c r="M766" i="1"/>
  <c r="L766" i="1"/>
  <c r="K766" i="1"/>
  <c r="O764" i="1"/>
  <c r="M764" i="1"/>
  <c r="L764" i="1"/>
  <c r="K764" i="1"/>
  <c r="O760" i="1"/>
  <c r="M760" i="1"/>
  <c r="L760" i="1"/>
  <c r="K760" i="1"/>
  <c r="O753" i="1"/>
  <c r="M753" i="1"/>
  <c r="L753" i="1"/>
  <c r="K753" i="1"/>
  <c r="O752" i="1"/>
  <c r="M752" i="1"/>
  <c r="L752" i="1"/>
  <c r="K752" i="1"/>
  <c r="O751" i="1"/>
  <c r="M751" i="1"/>
  <c r="L751" i="1"/>
  <c r="K751" i="1"/>
  <c r="O749" i="1"/>
  <c r="M749" i="1"/>
  <c r="L749" i="1"/>
  <c r="K749" i="1"/>
  <c r="O748" i="1"/>
  <c r="M748" i="1"/>
  <c r="L748" i="1"/>
  <c r="K748" i="1"/>
  <c r="O747" i="1"/>
  <c r="M747" i="1"/>
  <c r="L747" i="1"/>
  <c r="K747" i="1"/>
  <c r="O746" i="1"/>
  <c r="M746" i="1"/>
  <c r="L746" i="1"/>
  <c r="K746" i="1"/>
  <c r="O745" i="1"/>
  <c r="M745" i="1"/>
  <c r="L745" i="1"/>
  <c r="K745" i="1"/>
  <c r="O741" i="1"/>
  <c r="M741" i="1"/>
  <c r="L741" i="1"/>
  <c r="K741" i="1"/>
  <c r="O740" i="1"/>
  <c r="M740" i="1"/>
  <c r="L740" i="1"/>
  <c r="K740" i="1"/>
  <c r="O738" i="1"/>
  <c r="M738" i="1"/>
  <c r="L738" i="1"/>
  <c r="K738" i="1"/>
  <c r="O737" i="1"/>
  <c r="M737" i="1"/>
  <c r="L737" i="1"/>
  <c r="K737" i="1"/>
  <c r="O736" i="1"/>
  <c r="M736" i="1"/>
  <c r="L736" i="1"/>
  <c r="K736" i="1"/>
  <c r="O735" i="1"/>
  <c r="M735" i="1"/>
  <c r="L735" i="1"/>
  <c r="K735" i="1"/>
  <c r="O734" i="1"/>
  <c r="M734" i="1"/>
  <c r="L734" i="1"/>
  <c r="K734" i="1"/>
  <c r="O728" i="1"/>
  <c r="M728" i="1"/>
  <c r="L728" i="1"/>
  <c r="K728" i="1"/>
  <c r="O725" i="1"/>
  <c r="M725" i="1"/>
  <c r="L725" i="1"/>
  <c r="K725" i="1"/>
  <c r="O726" i="1"/>
  <c r="M726" i="1"/>
  <c r="L726" i="1"/>
  <c r="K726" i="1"/>
  <c r="O724" i="1"/>
  <c r="M724" i="1"/>
  <c r="L724" i="1"/>
  <c r="K724" i="1"/>
  <c r="O723" i="1"/>
  <c r="M723" i="1"/>
  <c r="L723" i="1"/>
  <c r="K723" i="1"/>
  <c r="O722" i="1"/>
  <c r="M722" i="1"/>
  <c r="L722" i="1"/>
  <c r="K722" i="1"/>
  <c r="O719" i="1"/>
  <c r="M719" i="1"/>
  <c r="L719" i="1"/>
  <c r="K719" i="1"/>
  <c r="O717" i="1"/>
  <c r="M717" i="1"/>
  <c r="L717" i="1"/>
  <c r="K717" i="1"/>
  <c r="O716" i="1"/>
  <c r="M716" i="1"/>
  <c r="L716" i="1"/>
  <c r="K716" i="1"/>
  <c r="O714" i="1"/>
  <c r="M714" i="1"/>
  <c r="L714" i="1"/>
  <c r="K714" i="1"/>
  <c r="O712" i="1"/>
  <c r="M712" i="1"/>
  <c r="L712" i="1"/>
  <c r="K712" i="1"/>
  <c r="O711" i="1"/>
  <c r="M711" i="1"/>
  <c r="L711" i="1"/>
  <c r="K711" i="1"/>
  <c r="O710" i="1"/>
  <c r="M710" i="1"/>
  <c r="L710" i="1"/>
  <c r="K710" i="1"/>
  <c r="O706" i="1"/>
  <c r="M706" i="1"/>
  <c r="L706" i="1"/>
  <c r="K706" i="1"/>
  <c r="O703" i="1"/>
  <c r="M703" i="1"/>
  <c r="L703" i="1"/>
  <c r="K703" i="1"/>
  <c r="O704" i="1"/>
  <c r="M704" i="1"/>
  <c r="L704" i="1"/>
  <c r="K704" i="1"/>
  <c r="O701" i="1"/>
  <c r="M701" i="1"/>
  <c r="L701" i="1"/>
  <c r="K701" i="1"/>
  <c r="O700" i="1"/>
  <c r="M700" i="1"/>
  <c r="L700" i="1"/>
  <c r="K700" i="1"/>
  <c r="O697" i="1"/>
  <c r="M697" i="1"/>
  <c r="L697" i="1"/>
  <c r="K697" i="1"/>
  <c r="O680" i="1"/>
  <c r="M680" i="1"/>
  <c r="L680" i="1"/>
  <c r="K680" i="1"/>
  <c r="O679" i="1"/>
  <c r="M679" i="1"/>
  <c r="L679" i="1"/>
  <c r="K679" i="1"/>
  <c r="O678" i="1"/>
  <c r="M678" i="1"/>
  <c r="L678" i="1"/>
  <c r="K678" i="1"/>
  <c r="O676" i="1"/>
  <c r="M676" i="1"/>
  <c r="L676" i="1"/>
  <c r="K676" i="1"/>
  <c r="O675" i="1"/>
  <c r="M675" i="1"/>
  <c r="L675" i="1"/>
  <c r="K675" i="1"/>
  <c r="O665" i="1"/>
  <c r="M665" i="1"/>
  <c r="L665" i="1"/>
  <c r="K665" i="1"/>
  <c r="O663" i="1"/>
  <c r="M663" i="1"/>
  <c r="L663" i="1"/>
  <c r="K663" i="1"/>
  <c r="O657" i="1"/>
  <c r="M657" i="1"/>
  <c r="L657" i="1"/>
  <c r="K657" i="1"/>
  <c r="O654" i="1"/>
  <c r="M654" i="1"/>
  <c r="L654" i="1"/>
  <c r="K654" i="1"/>
  <c r="O653" i="1"/>
  <c r="M653" i="1"/>
  <c r="L653" i="1"/>
  <c r="K653" i="1"/>
  <c r="O652" i="1"/>
  <c r="M652" i="1"/>
  <c r="L652" i="1"/>
  <c r="K652" i="1"/>
  <c r="O651" i="1"/>
  <c r="M651" i="1"/>
  <c r="L651" i="1"/>
  <c r="K651" i="1"/>
  <c r="O650" i="1"/>
  <c r="M650" i="1"/>
  <c r="L650" i="1"/>
  <c r="K650" i="1"/>
  <c r="O649" i="1"/>
  <c r="M649" i="1"/>
  <c r="L649" i="1"/>
  <c r="K649" i="1"/>
  <c r="O648" i="1"/>
  <c r="M648" i="1"/>
  <c r="L648" i="1"/>
  <c r="K648" i="1"/>
  <c r="O644" i="1"/>
  <c r="M644" i="1"/>
  <c r="L644" i="1"/>
  <c r="K644" i="1"/>
  <c r="O645" i="1"/>
  <c r="M645" i="1"/>
  <c r="L645" i="1"/>
  <c r="K645" i="1"/>
  <c r="O641" i="1"/>
  <c r="M641" i="1"/>
  <c r="L641" i="1"/>
  <c r="K641" i="1"/>
  <c r="O640" i="1"/>
  <c r="M640" i="1"/>
  <c r="L640" i="1"/>
  <c r="K640" i="1"/>
  <c r="O639" i="1"/>
  <c r="M639" i="1"/>
  <c r="L639" i="1"/>
  <c r="K639" i="1"/>
  <c r="O637" i="1"/>
  <c r="M637" i="1"/>
  <c r="L637" i="1"/>
  <c r="K637" i="1"/>
  <c r="O636" i="1"/>
  <c r="M636" i="1"/>
  <c r="L636" i="1"/>
  <c r="K636" i="1"/>
  <c r="O635" i="1"/>
  <c r="M635" i="1"/>
  <c r="L635" i="1"/>
  <c r="K635" i="1"/>
  <c r="O626" i="1"/>
  <c r="M626" i="1"/>
  <c r="L626" i="1"/>
  <c r="K626" i="1"/>
  <c r="O625" i="1"/>
  <c r="M625" i="1"/>
  <c r="L625" i="1"/>
  <c r="K625" i="1"/>
  <c r="O624" i="1"/>
  <c r="M624" i="1"/>
  <c r="L624" i="1"/>
  <c r="K624" i="1"/>
  <c r="O623" i="1"/>
  <c r="M623" i="1"/>
  <c r="L623" i="1"/>
  <c r="K623" i="1"/>
  <c r="O622" i="1"/>
  <c r="M622" i="1"/>
  <c r="L622" i="1"/>
  <c r="K622" i="1"/>
  <c r="O621" i="1"/>
  <c r="M621" i="1"/>
  <c r="L621" i="1"/>
  <c r="K621" i="1"/>
  <c r="O618" i="1"/>
  <c r="M618" i="1"/>
  <c r="L618" i="1"/>
  <c r="K618" i="1"/>
  <c r="O615" i="1"/>
  <c r="M615" i="1"/>
  <c r="L615" i="1"/>
  <c r="K615" i="1"/>
  <c r="O614" i="1"/>
  <c r="M614" i="1"/>
  <c r="L614" i="1"/>
  <c r="K614" i="1"/>
  <c r="O613" i="1"/>
  <c r="M613" i="1"/>
  <c r="L613" i="1"/>
  <c r="K613" i="1"/>
  <c r="O612" i="1"/>
  <c r="M612" i="1"/>
  <c r="L612" i="1"/>
  <c r="K612" i="1"/>
  <c r="O610" i="1"/>
  <c r="M610" i="1"/>
  <c r="L610" i="1"/>
  <c r="K610" i="1"/>
  <c r="O609" i="1"/>
  <c r="M609" i="1"/>
  <c r="L609" i="1"/>
  <c r="K609" i="1"/>
  <c r="O608" i="1"/>
  <c r="M608" i="1"/>
  <c r="L608" i="1"/>
  <c r="K608" i="1"/>
  <c r="O604" i="1"/>
  <c r="M604" i="1"/>
  <c r="L604" i="1"/>
  <c r="K604" i="1"/>
  <c r="O599" i="1"/>
  <c r="M599" i="1"/>
  <c r="L599" i="1"/>
  <c r="K599" i="1"/>
  <c r="O598" i="1"/>
  <c r="M598" i="1"/>
  <c r="L598" i="1"/>
  <c r="K598" i="1"/>
  <c r="O597" i="1"/>
  <c r="M597" i="1"/>
  <c r="L597" i="1"/>
  <c r="K597" i="1"/>
  <c r="O596" i="1"/>
  <c r="M596" i="1"/>
  <c r="L596" i="1"/>
  <c r="K596" i="1"/>
  <c r="O595" i="1"/>
  <c r="M595" i="1"/>
  <c r="L595" i="1"/>
  <c r="K595" i="1"/>
  <c r="O588" i="1"/>
  <c r="M588" i="1"/>
  <c r="L588" i="1"/>
  <c r="K588" i="1"/>
  <c r="O583" i="1"/>
  <c r="M583" i="1"/>
  <c r="L583" i="1"/>
  <c r="K583" i="1"/>
  <c r="O585" i="1"/>
  <c r="M585" i="1"/>
  <c r="L585" i="1"/>
  <c r="K585" i="1"/>
  <c r="O584" i="1"/>
  <c r="M584" i="1"/>
  <c r="L584" i="1"/>
  <c r="K584" i="1"/>
  <c r="O581" i="1"/>
  <c r="M581" i="1"/>
  <c r="L581" i="1"/>
  <c r="K581" i="1"/>
  <c r="O580" i="1"/>
  <c r="M580" i="1"/>
  <c r="L580" i="1"/>
  <c r="K580" i="1"/>
  <c r="O579" i="1"/>
  <c r="M579" i="1"/>
  <c r="L579" i="1"/>
  <c r="K579" i="1"/>
  <c r="O578" i="1"/>
  <c r="M578" i="1"/>
  <c r="L578" i="1"/>
  <c r="K578" i="1"/>
  <c r="O577" i="1"/>
  <c r="M577" i="1"/>
  <c r="L577" i="1"/>
  <c r="K577" i="1"/>
  <c r="O572" i="1"/>
  <c r="M572" i="1"/>
  <c r="L572" i="1"/>
  <c r="K572" i="1"/>
  <c r="O571" i="1"/>
  <c r="M571" i="1"/>
  <c r="L571" i="1"/>
  <c r="K571" i="1"/>
  <c r="O570" i="1"/>
  <c r="M570" i="1"/>
  <c r="L570" i="1"/>
  <c r="K570" i="1"/>
  <c r="O569" i="1"/>
  <c r="M569" i="1"/>
  <c r="L569" i="1"/>
  <c r="K569" i="1"/>
  <c r="O574" i="1"/>
  <c r="M574" i="1"/>
  <c r="L574" i="1"/>
  <c r="K574" i="1"/>
  <c r="O573" i="1"/>
  <c r="M573" i="1"/>
  <c r="L573" i="1"/>
  <c r="K573" i="1"/>
  <c r="O561" i="1"/>
  <c r="M561" i="1"/>
  <c r="L561" i="1"/>
  <c r="K561" i="1"/>
  <c r="O556" i="1"/>
  <c r="M556" i="1"/>
  <c r="L556" i="1"/>
  <c r="K556" i="1"/>
  <c r="O555" i="1"/>
  <c r="M555" i="1"/>
  <c r="L555" i="1"/>
  <c r="K555" i="1"/>
  <c r="O553" i="1"/>
  <c r="M553" i="1"/>
  <c r="L553" i="1"/>
  <c r="K553" i="1"/>
  <c r="O547" i="1"/>
  <c r="M547" i="1"/>
  <c r="L547" i="1"/>
  <c r="K547" i="1"/>
  <c r="O546" i="1"/>
  <c r="M546" i="1"/>
  <c r="L546" i="1"/>
  <c r="K546" i="1"/>
  <c r="O544" i="1"/>
  <c r="M544" i="1"/>
  <c r="L544" i="1"/>
  <c r="K544" i="1"/>
  <c r="O543" i="1"/>
  <c r="M543" i="1"/>
  <c r="L543" i="1"/>
  <c r="K543" i="1"/>
  <c r="O540" i="1"/>
  <c r="M540" i="1"/>
  <c r="L540" i="1"/>
  <c r="K540" i="1"/>
  <c r="O536" i="1"/>
  <c r="M536" i="1"/>
  <c r="L536" i="1"/>
  <c r="K536" i="1"/>
  <c r="O535" i="1"/>
  <c r="M535" i="1"/>
  <c r="L535" i="1"/>
  <c r="K535" i="1"/>
  <c r="O534" i="1"/>
  <c r="M534" i="1"/>
  <c r="L534" i="1"/>
  <c r="K534" i="1"/>
  <c r="O531" i="1"/>
  <c r="M531" i="1"/>
  <c r="L531" i="1"/>
  <c r="K531" i="1"/>
  <c r="O530" i="1"/>
  <c r="M530" i="1"/>
  <c r="L530" i="1"/>
  <c r="K530" i="1"/>
  <c r="O526" i="1"/>
  <c r="M526" i="1"/>
  <c r="L526" i="1"/>
  <c r="K526" i="1"/>
  <c r="O524" i="1"/>
  <c r="M524" i="1"/>
  <c r="L524" i="1"/>
  <c r="K524" i="1"/>
  <c r="O521" i="1"/>
  <c r="M521" i="1"/>
  <c r="L521" i="1"/>
  <c r="K521" i="1"/>
  <c r="O512" i="1"/>
  <c r="M512" i="1"/>
  <c r="L512" i="1"/>
  <c r="K512" i="1"/>
  <c r="O513" i="1"/>
  <c r="M513" i="1"/>
  <c r="L513" i="1"/>
  <c r="K513" i="1"/>
  <c r="O496" i="1"/>
  <c r="M496" i="1"/>
  <c r="L496" i="1"/>
  <c r="K496" i="1"/>
  <c r="O494" i="1"/>
  <c r="M494" i="1"/>
  <c r="L494" i="1"/>
  <c r="K494" i="1"/>
  <c r="O493" i="1"/>
  <c r="M493" i="1"/>
  <c r="L493" i="1"/>
  <c r="K493" i="1"/>
  <c r="O492" i="1"/>
  <c r="M492" i="1"/>
  <c r="L492" i="1"/>
  <c r="K492" i="1"/>
  <c r="O491" i="1"/>
  <c r="M491" i="1"/>
  <c r="L491" i="1"/>
  <c r="K491" i="1"/>
  <c r="O490" i="1"/>
  <c r="M490" i="1"/>
  <c r="L490" i="1"/>
  <c r="K490" i="1"/>
  <c r="O489" i="1"/>
  <c r="M489" i="1"/>
  <c r="L489" i="1"/>
  <c r="K489" i="1"/>
  <c r="O486" i="1"/>
  <c r="M486" i="1"/>
  <c r="L486" i="1"/>
  <c r="K486" i="1"/>
  <c r="O485" i="1"/>
  <c r="M485" i="1"/>
  <c r="L485" i="1"/>
  <c r="K485" i="1"/>
  <c r="O483" i="1"/>
  <c r="M483" i="1"/>
  <c r="L483" i="1"/>
  <c r="K483" i="1"/>
  <c r="O482" i="1"/>
  <c r="M482" i="1"/>
  <c r="L482" i="1"/>
  <c r="K482" i="1"/>
  <c r="O481" i="1"/>
  <c r="M481" i="1"/>
  <c r="L481" i="1"/>
  <c r="K481" i="1"/>
  <c r="O480" i="1"/>
  <c r="M480" i="1"/>
  <c r="L480" i="1"/>
  <c r="K480" i="1"/>
  <c r="O477" i="1"/>
  <c r="M477" i="1"/>
  <c r="L477" i="1"/>
  <c r="K477" i="1"/>
  <c r="O476" i="1"/>
  <c r="M476" i="1"/>
  <c r="L476" i="1"/>
  <c r="K476" i="1"/>
  <c r="O475" i="1"/>
  <c r="M475" i="1"/>
  <c r="L475" i="1"/>
  <c r="K475" i="1"/>
  <c r="O474" i="1"/>
  <c r="M474" i="1"/>
  <c r="L474" i="1"/>
  <c r="K474" i="1"/>
  <c r="O473" i="1"/>
  <c r="M473" i="1"/>
  <c r="L473" i="1"/>
  <c r="K473" i="1"/>
  <c r="O472" i="1"/>
  <c r="M472" i="1"/>
  <c r="L472" i="1"/>
  <c r="K472" i="1"/>
  <c r="O471" i="1"/>
  <c r="M471" i="1"/>
  <c r="L471" i="1"/>
  <c r="K471" i="1"/>
  <c r="O470" i="1"/>
  <c r="M470" i="1"/>
  <c r="L470" i="1"/>
  <c r="K470" i="1"/>
  <c r="O469" i="1"/>
  <c r="M469" i="1"/>
  <c r="L469" i="1"/>
  <c r="K469" i="1"/>
  <c r="O468" i="1"/>
  <c r="M468" i="1"/>
  <c r="L468" i="1"/>
  <c r="K468" i="1"/>
  <c r="O467" i="1"/>
  <c r="M467" i="1"/>
  <c r="L467" i="1"/>
  <c r="K467" i="1"/>
  <c r="O464" i="1"/>
  <c r="M464" i="1"/>
  <c r="L464" i="1"/>
  <c r="K464" i="1"/>
  <c r="O459" i="1"/>
  <c r="M459" i="1"/>
  <c r="L459" i="1"/>
  <c r="K459" i="1"/>
  <c r="O458" i="1"/>
  <c r="M458" i="1"/>
  <c r="L458" i="1"/>
  <c r="K458" i="1"/>
  <c r="O457" i="1"/>
  <c r="M457" i="1"/>
  <c r="L457" i="1"/>
  <c r="K457" i="1"/>
  <c r="O456" i="1"/>
  <c r="M456" i="1"/>
  <c r="L456" i="1"/>
  <c r="K456" i="1"/>
  <c r="O451" i="1"/>
  <c r="M451" i="1"/>
  <c r="L451" i="1"/>
  <c r="K451" i="1"/>
  <c r="O450" i="1"/>
  <c r="M450" i="1"/>
  <c r="L450" i="1"/>
  <c r="K450" i="1"/>
  <c r="O449" i="1"/>
  <c r="M449" i="1"/>
  <c r="L449" i="1"/>
  <c r="K449" i="1"/>
  <c r="O447" i="1"/>
  <c r="M447" i="1"/>
  <c r="L447" i="1"/>
  <c r="K447" i="1"/>
  <c r="O442" i="1"/>
  <c r="M442" i="1"/>
  <c r="L442" i="1"/>
  <c r="K442" i="1"/>
  <c r="O441" i="1"/>
  <c r="M441" i="1"/>
  <c r="L441" i="1"/>
  <c r="K441" i="1"/>
  <c r="O440" i="1"/>
  <c r="M440" i="1"/>
  <c r="L440" i="1"/>
  <c r="K440" i="1"/>
  <c r="O439" i="1"/>
  <c r="M439" i="1"/>
  <c r="L439" i="1"/>
  <c r="K439" i="1"/>
  <c r="O438" i="1"/>
  <c r="M438" i="1"/>
  <c r="L438" i="1"/>
  <c r="K438" i="1"/>
  <c r="O437" i="1"/>
  <c r="M437" i="1"/>
  <c r="L437" i="1"/>
  <c r="K437" i="1"/>
  <c r="O435" i="1"/>
  <c r="M435" i="1"/>
  <c r="L435" i="1"/>
  <c r="K435" i="1"/>
  <c r="O436" i="1"/>
  <c r="M436" i="1"/>
  <c r="L436" i="1"/>
  <c r="K436" i="1"/>
  <c r="O430" i="1"/>
  <c r="M430" i="1"/>
  <c r="L430" i="1"/>
  <c r="K430" i="1"/>
  <c r="O426" i="1"/>
  <c r="M426" i="1"/>
  <c r="L426" i="1"/>
  <c r="K426" i="1"/>
  <c r="O423" i="1"/>
  <c r="M423" i="1"/>
  <c r="L423" i="1"/>
  <c r="K423" i="1"/>
  <c r="O422" i="1"/>
  <c r="M422" i="1"/>
  <c r="L422" i="1"/>
  <c r="K422" i="1"/>
  <c r="O421" i="1"/>
  <c r="M421" i="1"/>
  <c r="L421" i="1"/>
  <c r="K421" i="1"/>
  <c r="O420" i="1"/>
  <c r="M420" i="1"/>
  <c r="L420" i="1"/>
  <c r="K420" i="1"/>
  <c r="O419" i="1"/>
  <c r="M419" i="1"/>
  <c r="L419" i="1"/>
  <c r="K419" i="1"/>
  <c r="O408" i="1"/>
  <c r="M408" i="1"/>
  <c r="L408" i="1"/>
  <c r="K408" i="1"/>
  <c r="O407" i="1"/>
  <c r="M407" i="1"/>
  <c r="L407" i="1"/>
  <c r="K407" i="1"/>
  <c r="O406" i="1"/>
  <c r="M406" i="1"/>
  <c r="L406" i="1"/>
  <c r="K406" i="1"/>
  <c r="O405" i="1"/>
  <c r="M405" i="1"/>
  <c r="L405" i="1"/>
  <c r="K405" i="1"/>
  <c r="O404" i="1"/>
  <c r="M404" i="1"/>
  <c r="L404" i="1"/>
  <c r="K404" i="1"/>
  <c r="O400" i="1"/>
  <c r="M400" i="1"/>
  <c r="L400" i="1"/>
  <c r="K400" i="1"/>
  <c r="O393" i="1"/>
  <c r="M393" i="1"/>
  <c r="L393" i="1"/>
  <c r="K393" i="1"/>
  <c r="O394" i="1"/>
  <c r="M394" i="1"/>
  <c r="L394" i="1"/>
  <c r="K394" i="1"/>
  <c r="O392" i="1"/>
  <c r="M392" i="1"/>
  <c r="L392" i="1"/>
  <c r="K392" i="1"/>
  <c r="O386" i="1"/>
  <c r="M386" i="1"/>
  <c r="L386" i="1"/>
  <c r="K386" i="1"/>
  <c r="O385" i="1"/>
  <c r="M385" i="1"/>
  <c r="L385" i="1"/>
  <c r="K385" i="1"/>
  <c r="O384" i="1"/>
  <c r="M384" i="1"/>
  <c r="L384" i="1"/>
  <c r="K384" i="1"/>
  <c r="O383" i="1"/>
  <c r="M383" i="1"/>
  <c r="L383" i="1"/>
  <c r="K383" i="1"/>
  <c r="O376" i="1"/>
  <c r="M376" i="1"/>
  <c r="L376" i="1"/>
  <c r="K376" i="1"/>
  <c r="O375" i="1"/>
  <c r="M375" i="1"/>
  <c r="L375" i="1"/>
  <c r="K375" i="1"/>
  <c r="O374" i="1"/>
  <c r="M374" i="1"/>
  <c r="L374" i="1"/>
  <c r="K374" i="1"/>
  <c r="O373" i="1"/>
  <c r="M373" i="1"/>
  <c r="L373" i="1"/>
  <c r="K373" i="1"/>
  <c r="O372" i="1"/>
  <c r="M372" i="1"/>
  <c r="L372" i="1"/>
  <c r="K372" i="1"/>
  <c r="O367" i="1"/>
  <c r="M367" i="1"/>
  <c r="L367" i="1"/>
  <c r="K367" i="1"/>
  <c r="O365" i="1"/>
  <c r="M365" i="1"/>
  <c r="L365" i="1"/>
  <c r="K365" i="1"/>
  <c r="O364" i="1"/>
  <c r="M364" i="1"/>
  <c r="L364" i="1"/>
  <c r="K364" i="1"/>
  <c r="O363" i="1"/>
  <c r="M363" i="1"/>
  <c r="L363" i="1"/>
  <c r="K363" i="1"/>
  <c r="O362" i="1"/>
  <c r="M362" i="1"/>
  <c r="L362" i="1"/>
  <c r="K362" i="1"/>
  <c r="O361" i="1"/>
  <c r="M361" i="1"/>
  <c r="L361" i="1"/>
  <c r="K361" i="1"/>
  <c r="O368" i="1"/>
  <c r="M368" i="1"/>
  <c r="L368" i="1"/>
  <c r="K368" i="1"/>
  <c r="O358" i="1"/>
  <c r="M358" i="1"/>
  <c r="L358" i="1"/>
  <c r="K358" i="1"/>
  <c r="O357" i="1"/>
  <c r="M357" i="1"/>
  <c r="L357" i="1"/>
  <c r="K357" i="1"/>
  <c r="O355" i="1"/>
  <c r="M355" i="1"/>
  <c r="L355" i="1"/>
  <c r="K355" i="1"/>
  <c r="O354" i="1"/>
  <c r="M354" i="1"/>
  <c r="L354" i="1"/>
  <c r="K354" i="1"/>
  <c r="O353" i="1"/>
  <c r="M353" i="1"/>
  <c r="L353" i="1"/>
  <c r="K353" i="1"/>
  <c r="O349" i="1"/>
  <c r="M349" i="1"/>
  <c r="L349" i="1"/>
  <c r="K349" i="1"/>
  <c r="O348" i="1"/>
  <c r="M348" i="1"/>
  <c r="L348" i="1"/>
  <c r="K348" i="1"/>
  <c r="O347" i="1"/>
  <c r="M347" i="1"/>
  <c r="L347" i="1"/>
  <c r="K347" i="1"/>
  <c r="O346" i="1"/>
  <c r="M346" i="1"/>
  <c r="L346" i="1"/>
  <c r="K346" i="1"/>
  <c r="O345" i="1"/>
  <c r="M345" i="1"/>
  <c r="L345" i="1"/>
  <c r="K345" i="1"/>
  <c r="O343" i="1"/>
  <c r="M343" i="1"/>
  <c r="L343" i="1"/>
  <c r="K343" i="1"/>
  <c r="O342" i="1"/>
  <c r="M342" i="1"/>
  <c r="L342" i="1"/>
  <c r="K342" i="1"/>
  <c r="O341" i="1"/>
  <c r="M341" i="1"/>
  <c r="L341" i="1"/>
  <c r="K341" i="1"/>
  <c r="O340" i="1"/>
  <c r="M340" i="1"/>
  <c r="L340" i="1"/>
  <c r="K340" i="1"/>
  <c r="O337" i="1"/>
  <c r="M337" i="1"/>
  <c r="L337" i="1"/>
  <c r="K337" i="1"/>
  <c r="O335" i="1"/>
  <c r="M335" i="1"/>
  <c r="L335" i="1"/>
  <c r="K335" i="1"/>
  <c r="O334" i="1"/>
  <c r="M334" i="1"/>
  <c r="L334" i="1"/>
  <c r="K334" i="1"/>
  <c r="O333" i="1"/>
  <c r="M333" i="1"/>
  <c r="L333" i="1"/>
  <c r="K333" i="1"/>
  <c r="O332" i="1"/>
  <c r="M332" i="1"/>
  <c r="L332" i="1"/>
  <c r="K332" i="1"/>
  <c r="O330" i="1"/>
  <c r="M330" i="1"/>
  <c r="L330" i="1"/>
  <c r="K330" i="1"/>
  <c r="O329" i="1"/>
  <c r="M329" i="1"/>
  <c r="L329" i="1"/>
  <c r="K329" i="1"/>
  <c r="O328" i="1"/>
  <c r="M328" i="1"/>
  <c r="L328" i="1"/>
  <c r="K328" i="1"/>
  <c r="O326" i="1"/>
  <c r="M326" i="1"/>
  <c r="L326" i="1"/>
  <c r="K326" i="1"/>
  <c r="O325" i="1"/>
  <c r="M325" i="1"/>
  <c r="L325" i="1"/>
  <c r="K325" i="1"/>
  <c r="O324" i="1"/>
  <c r="M324" i="1"/>
  <c r="L324" i="1"/>
  <c r="K324" i="1"/>
  <c r="O323" i="1"/>
  <c r="M323" i="1"/>
  <c r="L323" i="1"/>
  <c r="K323" i="1"/>
  <c r="O322" i="1"/>
  <c r="M322" i="1"/>
  <c r="L322" i="1"/>
  <c r="K322" i="1"/>
  <c r="O319" i="1"/>
  <c r="M319" i="1"/>
  <c r="L319" i="1"/>
  <c r="K319" i="1"/>
  <c r="O318" i="1"/>
  <c r="M318" i="1"/>
  <c r="L318" i="1"/>
  <c r="K318" i="1"/>
  <c r="O317" i="1"/>
  <c r="M317" i="1"/>
  <c r="L317" i="1"/>
  <c r="K317" i="1"/>
  <c r="O320" i="1"/>
  <c r="M320" i="1"/>
  <c r="L320" i="1"/>
  <c r="K320" i="1"/>
  <c r="O315" i="1"/>
  <c r="M315" i="1"/>
  <c r="L315" i="1"/>
  <c r="K315" i="1"/>
  <c r="O314" i="1"/>
  <c r="M314" i="1"/>
  <c r="L314" i="1"/>
  <c r="K314" i="1"/>
  <c r="O313" i="1"/>
  <c r="M313" i="1"/>
  <c r="L313" i="1"/>
  <c r="K313" i="1"/>
  <c r="O311" i="1"/>
  <c r="M311" i="1"/>
  <c r="L311" i="1"/>
  <c r="K311" i="1"/>
  <c r="O310" i="1"/>
  <c r="M310" i="1"/>
  <c r="L310" i="1"/>
  <c r="K310" i="1"/>
  <c r="O309" i="1"/>
  <c r="M309" i="1"/>
  <c r="L309" i="1"/>
  <c r="K309" i="1"/>
  <c r="O308" i="1"/>
  <c r="M308" i="1"/>
  <c r="L308" i="1"/>
  <c r="K308" i="1"/>
  <c r="O302" i="1"/>
  <c r="M302" i="1"/>
  <c r="L302" i="1"/>
  <c r="K302" i="1"/>
  <c r="O301" i="1"/>
  <c r="M301" i="1"/>
  <c r="L301" i="1"/>
  <c r="K301" i="1"/>
  <c r="O300" i="1"/>
  <c r="M300" i="1"/>
  <c r="L300" i="1"/>
  <c r="K300" i="1"/>
  <c r="O297" i="1"/>
  <c r="M297" i="1"/>
  <c r="L297" i="1"/>
  <c r="K297" i="1"/>
  <c r="O296" i="1"/>
  <c r="M296" i="1"/>
  <c r="L296" i="1"/>
  <c r="K296" i="1"/>
  <c r="O293" i="1"/>
  <c r="M293" i="1"/>
  <c r="L293" i="1"/>
  <c r="K293" i="1"/>
  <c r="O291" i="1"/>
  <c r="M291" i="1"/>
  <c r="L291" i="1"/>
  <c r="K291" i="1"/>
  <c r="O290" i="1"/>
  <c r="M290" i="1"/>
  <c r="L290" i="1"/>
  <c r="K290" i="1"/>
  <c r="O286" i="1"/>
  <c r="M286" i="1"/>
  <c r="L286" i="1"/>
  <c r="K286" i="1"/>
  <c r="O285" i="1"/>
  <c r="M285" i="1"/>
  <c r="L285" i="1"/>
  <c r="K285" i="1"/>
  <c r="O284" i="1"/>
  <c r="M284" i="1"/>
  <c r="L284" i="1"/>
  <c r="K284" i="1"/>
  <c r="O280" i="1"/>
  <c r="M280" i="1"/>
  <c r="L280" i="1"/>
  <c r="K280" i="1"/>
  <c r="O279" i="1"/>
  <c r="M279" i="1"/>
  <c r="L279" i="1"/>
  <c r="K279" i="1"/>
  <c r="O278" i="1"/>
  <c r="M278" i="1"/>
  <c r="L278" i="1"/>
  <c r="K278" i="1"/>
  <c r="O277" i="1"/>
  <c r="M277" i="1"/>
  <c r="L277" i="1"/>
  <c r="K277" i="1"/>
  <c r="O267" i="1"/>
  <c r="M267" i="1"/>
  <c r="L267" i="1"/>
  <c r="K267" i="1"/>
  <c r="O266" i="1"/>
  <c r="M266" i="1"/>
  <c r="L266" i="1"/>
  <c r="K266" i="1"/>
  <c r="O265" i="1"/>
  <c r="M265" i="1"/>
  <c r="L265" i="1"/>
  <c r="K265" i="1"/>
  <c r="O263" i="1"/>
  <c r="M263" i="1"/>
  <c r="L263" i="1"/>
  <c r="K263" i="1"/>
  <c r="O262" i="1"/>
  <c r="M262" i="1"/>
  <c r="L262" i="1"/>
  <c r="K262" i="1"/>
  <c r="O261" i="1"/>
  <c r="M261" i="1"/>
  <c r="L261" i="1"/>
  <c r="K261" i="1"/>
  <c r="O257" i="1"/>
  <c r="M257" i="1"/>
  <c r="L257" i="1"/>
  <c r="K257" i="1"/>
  <c r="O256" i="1"/>
  <c r="M256" i="1"/>
  <c r="L256" i="1"/>
  <c r="K256" i="1"/>
  <c r="O252" i="1"/>
  <c r="M252" i="1"/>
  <c r="L252" i="1"/>
  <c r="K252" i="1"/>
  <c r="O251" i="1"/>
  <c r="M251" i="1"/>
  <c r="L251" i="1"/>
  <c r="K251" i="1"/>
  <c r="O247" i="1"/>
  <c r="M247" i="1"/>
  <c r="L247" i="1"/>
  <c r="K247" i="1"/>
  <c r="O246" i="1"/>
  <c r="M246" i="1"/>
  <c r="L246" i="1"/>
  <c r="K246" i="1"/>
  <c r="O244" i="1"/>
  <c r="M244" i="1"/>
  <c r="L244" i="1"/>
  <c r="K244" i="1"/>
  <c r="O242" i="1"/>
  <c r="M242" i="1"/>
  <c r="L242" i="1"/>
  <c r="K242" i="1"/>
  <c r="O241" i="1"/>
  <c r="M241" i="1"/>
  <c r="L241" i="1"/>
  <c r="K241" i="1"/>
  <c r="O240" i="1"/>
  <c r="M240" i="1"/>
  <c r="L240" i="1"/>
  <c r="K240" i="1"/>
  <c r="O238" i="1"/>
  <c r="M238" i="1"/>
  <c r="L238" i="1"/>
  <c r="K238" i="1"/>
  <c r="O237" i="1"/>
  <c r="M237" i="1"/>
  <c r="L237" i="1"/>
  <c r="K237" i="1"/>
  <c r="O235" i="1"/>
  <c r="M235" i="1"/>
  <c r="L235" i="1"/>
  <c r="K235" i="1"/>
  <c r="O234" i="1"/>
  <c r="M234" i="1"/>
  <c r="L234" i="1"/>
  <c r="K234" i="1"/>
  <c r="O233" i="1"/>
  <c r="M233" i="1"/>
  <c r="L233" i="1"/>
  <c r="K233" i="1"/>
  <c r="O231" i="1"/>
  <c r="M231" i="1"/>
  <c r="L231" i="1"/>
  <c r="K231" i="1"/>
  <c r="O230" i="1"/>
  <c r="M230" i="1"/>
  <c r="L230" i="1"/>
  <c r="K230" i="1"/>
  <c r="O229" i="1"/>
  <c r="M229" i="1"/>
  <c r="K229" i="1"/>
  <c r="O228" i="1"/>
  <c r="M228" i="1"/>
  <c r="L228" i="1"/>
  <c r="K228" i="1"/>
  <c r="O227" i="1"/>
  <c r="M227" i="1"/>
  <c r="L227" i="1"/>
  <c r="K227" i="1"/>
  <c r="O221" i="1"/>
  <c r="M221" i="1"/>
  <c r="L221" i="1"/>
  <c r="K221" i="1"/>
  <c r="O220" i="1"/>
  <c r="M220" i="1"/>
  <c r="L220" i="1"/>
  <c r="K220" i="1"/>
  <c r="O219" i="1"/>
  <c r="M219" i="1"/>
  <c r="L219" i="1"/>
  <c r="K219" i="1"/>
  <c r="O216" i="1"/>
  <c r="M216" i="1"/>
  <c r="L216" i="1"/>
  <c r="K216" i="1"/>
  <c r="O212" i="1"/>
  <c r="M212" i="1"/>
  <c r="L212" i="1"/>
  <c r="K212" i="1"/>
  <c r="O211" i="1"/>
  <c r="M211" i="1"/>
  <c r="L211" i="1"/>
  <c r="K211" i="1"/>
  <c r="O210" i="1"/>
  <c r="M210" i="1"/>
  <c r="L210" i="1"/>
  <c r="K210" i="1"/>
  <c r="O208" i="1"/>
  <c r="M208" i="1"/>
  <c r="L208" i="1"/>
  <c r="K208" i="1"/>
  <c r="O206" i="1"/>
  <c r="M206" i="1"/>
  <c r="L206" i="1"/>
  <c r="K206" i="1"/>
  <c r="O205" i="1"/>
  <c r="M205" i="1"/>
  <c r="L205" i="1"/>
  <c r="K205" i="1"/>
  <c r="O204" i="1"/>
  <c r="M204" i="1"/>
  <c r="L204" i="1"/>
  <c r="K204" i="1"/>
  <c r="O200" i="1"/>
  <c r="M200" i="1"/>
  <c r="L200" i="1"/>
  <c r="K200" i="1"/>
  <c r="O199" i="1"/>
  <c r="M199" i="1"/>
  <c r="L199" i="1"/>
  <c r="K199" i="1"/>
  <c r="O195" i="1"/>
  <c r="M195" i="1"/>
  <c r="L195" i="1"/>
  <c r="K195" i="1"/>
  <c r="O194" i="1"/>
  <c r="M194" i="1"/>
  <c r="L194" i="1"/>
  <c r="K194" i="1"/>
  <c r="O190" i="1"/>
  <c r="M190" i="1"/>
  <c r="L190" i="1"/>
  <c r="K190" i="1"/>
  <c r="O185" i="1"/>
  <c r="M185" i="1"/>
  <c r="L185" i="1"/>
  <c r="K185" i="1"/>
  <c r="O182" i="1"/>
  <c r="M182" i="1"/>
  <c r="L182" i="1"/>
  <c r="K182" i="1"/>
  <c r="O181" i="1"/>
  <c r="M181" i="1"/>
  <c r="L181" i="1"/>
  <c r="K181" i="1"/>
  <c r="O165" i="1"/>
  <c r="M165" i="1"/>
  <c r="L165" i="1"/>
  <c r="K165" i="1"/>
  <c r="O164" i="1"/>
  <c r="M164" i="1"/>
  <c r="L164" i="1"/>
  <c r="K164" i="1"/>
  <c r="O163" i="1"/>
  <c r="M163" i="1"/>
  <c r="L163" i="1"/>
  <c r="K163" i="1"/>
  <c r="O158" i="1"/>
  <c r="M158" i="1"/>
  <c r="L158" i="1"/>
  <c r="K158" i="1"/>
  <c r="O157" i="1"/>
  <c r="M157" i="1"/>
  <c r="L157" i="1"/>
  <c r="K157" i="1"/>
  <c r="O154" i="1"/>
  <c r="M154" i="1"/>
  <c r="L154" i="1"/>
  <c r="K154" i="1"/>
  <c r="O155" i="1"/>
  <c r="M155" i="1"/>
  <c r="L155" i="1"/>
  <c r="K155" i="1"/>
  <c r="O153" i="1"/>
  <c r="M153" i="1"/>
  <c r="L153" i="1"/>
  <c r="K153" i="1"/>
  <c r="O152" i="1"/>
  <c r="M152" i="1"/>
  <c r="L152" i="1"/>
  <c r="K152" i="1"/>
  <c r="O151" i="1"/>
  <c r="M151" i="1"/>
  <c r="L151" i="1"/>
  <c r="K151" i="1"/>
  <c r="O150" i="1"/>
  <c r="M150" i="1"/>
  <c r="L150" i="1"/>
  <c r="K150" i="1"/>
  <c r="O149" i="1"/>
  <c r="M149" i="1"/>
  <c r="L149" i="1"/>
  <c r="K149" i="1"/>
  <c r="O148" i="1"/>
  <c r="M148" i="1"/>
  <c r="L148" i="1"/>
  <c r="K148" i="1"/>
  <c r="O142" i="1"/>
  <c r="M142" i="1"/>
  <c r="L142" i="1"/>
  <c r="K142" i="1"/>
  <c r="O144" i="1"/>
  <c r="M144" i="1"/>
  <c r="L144" i="1"/>
  <c r="K144" i="1"/>
  <c r="O140" i="1"/>
  <c r="M140" i="1"/>
  <c r="L140" i="1"/>
  <c r="K140" i="1"/>
  <c r="O139" i="1"/>
  <c r="M139" i="1"/>
  <c r="L139" i="1"/>
  <c r="K139" i="1"/>
  <c r="O138" i="1"/>
  <c r="M138" i="1"/>
  <c r="L138" i="1"/>
  <c r="K138" i="1"/>
  <c r="O134" i="1"/>
  <c r="M134" i="1"/>
  <c r="L134" i="1"/>
  <c r="K134" i="1"/>
  <c r="O133" i="1"/>
  <c r="M133" i="1"/>
  <c r="L133" i="1"/>
  <c r="K133" i="1"/>
  <c r="O132" i="1"/>
  <c r="M132" i="1"/>
  <c r="L132" i="1"/>
  <c r="K132" i="1"/>
  <c r="O131" i="1"/>
  <c r="M131" i="1"/>
  <c r="L131" i="1"/>
  <c r="K131" i="1"/>
  <c r="O130" i="1"/>
  <c r="M130" i="1"/>
  <c r="L130" i="1"/>
  <c r="K130" i="1"/>
  <c r="O129" i="1"/>
  <c r="M129" i="1"/>
  <c r="L129" i="1"/>
  <c r="K129" i="1"/>
  <c r="O128" i="1"/>
  <c r="M128" i="1"/>
  <c r="L128" i="1"/>
  <c r="K128" i="1"/>
  <c r="O127" i="1"/>
  <c r="M127" i="1"/>
  <c r="L127" i="1"/>
  <c r="K127" i="1"/>
  <c r="O126" i="1"/>
  <c r="M126" i="1"/>
  <c r="L126" i="1"/>
  <c r="K126" i="1"/>
  <c r="O116" i="1"/>
  <c r="M116" i="1"/>
  <c r="L116" i="1"/>
  <c r="K116" i="1"/>
  <c r="O114" i="1"/>
  <c r="M114" i="1"/>
  <c r="L114" i="1"/>
  <c r="K114" i="1"/>
  <c r="O115" i="1"/>
  <c r="M115" i="1"/>
  <c r="L115" i="1"/>
  <c r="K115" i="1"/>
  <c r="O112" i="1"/>
  <c r="M112" i="1"/>
  <c r="L112" i="1"/>
  <c r="K112" i="1"/>
  <c r="O107" i="1"/>
  <c r="M107" i="1"/>
  <c r="L107" i="1"/>
  <c r="K107" i="1"/>
  <c r="O106" i="1"/>
  <c r="M106" i="1"/>
  <c r="L106" i="1"/>
  <c r="K106" i="1"/>
  <c r="O104" i="1"/>
  <c r="M104" i="1"/>
  <c r="L104" i="1"/>
  <c r="K104" i="1"/>
  <c r="O102" i="1"/>
  <c r="M102" i="1"/>
  <c r="L102" i="1"/>
  <c r="K102" i="1"/>
  <c r="O101" i="1"/>
  <c r="M101" i="1"/>
  <c r="L101" i="1"/>
  <c r="K101" i="1"/>
  <c r="O100" i="1"/>
  <c r="M100" i="1"/>
  <c r="L100" i="1"/>
  <c r="K100" i="1"/>
  <c r="O103" i="1"/>
  <c r="M103" i="1"/>
  <c r="L103" i="1"/>
  <c r="K103" i="1"/>
  <c r="O99" i="1"/>
  <c r="M99" i="1"/>
  <c r="L99" i="1"/>
  <c r="K99" i="1"/>
  <c r="O97" i="1"/>
  <c r="M97" i="1"/>
  <c r="L97" i="1"/>
  <c r="K97" i="1"/>
  <c r="O96" i="1"/>
  <c r="M96" i="1"/>
  <c r="L96" i="1"/>
  <c r="K96" i="1"/>
  <c r="O95" i="1"/>
  <c r="M95" i="1"/>
  <c r="L95" i="1"/>
  <c r="K95" i="1"/>
  <c r="O93" i="1"/>
  <c r="M93" i="1"/>
  <c r="L93" i="1"/>
  <c r="K93" i="1"/>
  <c r="O90" i="1"/>
  <c r="M90" i="1"/>
  <c r="L90" i="1"/>
  <c r="K90" i="1"/>
  <c r="O85" i="1"/>
  <c r="M85" i="1"/>
  <c r="L85" i="1"/>
  <c r="K85" i="1"/>
  <c r="O84" i="1"/>
  <c r="M84" i="1"/>
  <c r="L84" i="1"/>
  <c r="K84" i="1"/>
  <c r="O83" i="1"/>
  <c r="M83" i="1"/>
  <c r="L83" i="1"/>
  <c r="K83" i="1"/>
  <c r="O81" i="1"/>
  <c r="M81" i="1"/>
  <c r="L81" i="1"/>
  <c r="K81" i="1"/>
  <c r="O77" i="1"/>
  <c r="M77" i="1"/>
  <c r="L77" i="1"/>
  <c r="K77" i="1"/>
  <c r="O76" i="1"/>
  <c r="M76" i="1"/>
  <c r="L76" i="1"/>
  <c r="K76" i="1"/>
  <c r="O75" i="1"/>
  <c r="M75" i="1"/>
  <c r="L75" i="1"/>
  <c r="K75" i="1"/>
  <c r="O74" i="1"/>
  <c r="M74" i="1"/>
  <c r="L74" i="1"/>
  <c r="K74" i="1"/>
  <c r="O73" i="1"/>
  <c r="M73" i="1"/>
  <c r="L73" i="1"/>
  <c r="K73" i="1"/>
  <c r="O68" i="1"/>
  <c r="M68" i="1"/>
  <c r="L68" i="1"/>
  <c r="K68" i="1"/>
  <c r="O62" i="1"/>
  <c r="M62" i="1"/>
  <c r="L62" i="1"/>
  <c r="K62" i="1"/>
  <c r="O61" i="1"/>
  <c r="M61" i="1"/>
  <c r="L61" i="1"/>
  <c r="K61" i="1"/>
  <c r="O54" i="1"/>
  <c r="M54" i="1"/>
  <c r="L54" i="1"/>
  <c r="K54" i="1"/>
  <c r="O53" i="1"/>
  <c r="M53" i="1"/>
  <c r="L53" i="1"/>
  <c r="K53" i="1"/>
  <c r="O52" i="1"/>
  <c r="M52" i="1"/>
  <c r="L52" i="1"/>
  <c r="K52" i="1"/>
  <c r="O51" i="1"/>
  <c r="M51" i="1"/>
  <c r="L51" i="1"/>
  <c r="K51" i="1"/>
  <c r="O50" i="1"/>
  <c r="M50" i="1"/>
  <c r="L50" i="1"/>
  <c r="K50" i="1"/>
  <c r="O48" i="1"/>
  <c r="M48" i="1"/>
  <c r="L48" i="1"/>
  <c r="K48" i="1"/>
  <c r="O47" i="1"/>
  <c r="M47" i="1"/>
  <c r="L47" i="1"/>
  <c r="K47" i="1"/>
  <c r="O46" i="1"/>
  <c r="M46" i="1"/>
  <c r="L46" i="1"/>
  <c r="K46" i="1"/>
  <c r="O45" i="1"/>
  <c r="M45" i="1"/>
  <c r="L45" i="1"/>
  <c r="K45" i="1"/>
  <c r="O41" i="1"/>
  <c r="M41" i="1"/>
  <c r="L41" i="1"/>
  <c r="K41" i="1"/>
  <c r="O40" i="1"/>
  <c r="M40" i="1"/>
  <c r="L40" i="1"/>
  <c r="K40" i="1"/>
  <c r="O39" i="1"/>
  <c r="M39" i="1"/>
  <c r="L39" i="1"/>
  <c r="K39" i="1"/>
  <c r="O38" i="1"/>
  <c r="M38" i="1"/>
  <c r="L38" i="1"/>
  <c r="K38" i="1"/>
  <c r="O31" i="1"/>
  <c r="M31" i="1"/>
  <c r="L31" i="1"/>
  <c r="K31" i="1"/>
  <c r="O30" i="1"/>
  <c r="M30" i="1"/>
  <c r="L30" i="1"/>
  <c r="K30" i="1"/>
  <c r="O19" i="1"/>
  <c r="M19" i="1"/>
  <c r="L19" i="1"/>
  <c r="K19" i="1"/>
  <c r="O22" i="1"/>
  <c r="M22" i="1"/>
  <c r="L22" i="1"/>
  <c r="K22" i="1"/>
  <c r="O21" i="1"/>
  <c r="M21" i="1"/>
  <c r="L21" i="1"/>
  <c r="K21" i="1"/>
  <c r="O14" i="1"/>
  <c r="M14" i="1"/>
  <c r="L14" i="1"/>
  <c r="K14" i="1"/>
  <c r="O13" i="1"/>
  <c r="M13" i="1"/>
  <c r="L13" i="1"/>
  <c r="K13" i="1"/>
  <c r="O11" i="1"/>
  <c r="M11" i="1"/>
  <c r="L11" i="1"/>
  <c r="K11" i="1"/>
  <c r="O10" i="1"/>
  <c r="M10" i="1"/>
  <c r="L10" i="1"/>
  <c r="K10" i="1"/>
  <c r="O9" i="1"/>
  <c r="M9" i="1"/>
  <c r="L9" i="1"/>
  <c r="K9" i="1"/>
  <c r="O7" i="1"/>
  <c r="M7" i="1"/>
  <c r="L7" i="1"/>
  <c r="K7" i="1"/>
  <c r="O4" i="1"/>
  <c r="M4" i="1"/>
  <c r="L4" i="1"/>
  <c r="K4" i="1"/>
  <c r="O2427" i="1"/>
  <c r="M2427" i="1"/>
  <c r="L2427" i="1"/>
  <c r="K2427" i="1"/>
  <c r="O2426" i="1"/>
  <c r="M2426" i="1"/>
  <c r="L2426" i="1"/>
  <c r="K2426" i="1"/>
  <c r="O2425" i="1"/>
  <c r="M2425" i="1"/>
  <c r="L2425" i="1"/>
  <c r="K2425" i="1"/>
  <c r="O2417" i="1"/>
  <c r="M2417" i="1"/>
  <c r="L2417" i="1"/>
  <c r="K2417" i="1"/>
  <c r="O2415" i="1"/>
  <c r="M2415" i="1"/>
  <c r="L2415" i="1"/>
  <c r="K2415" i="1"/>
  <c r="O2411" i="1"/>
  <c r="M2411" i="1"/>
  <c r="L2411" i="1"/>
  <c r="K2411" i="1"/>
  <c r="O2409" i="1"/>
  <c r="M2409" i="1"/>
  <c r="L2409" i="1"/>
  <c r="K2409" i="1"/>
  <c r="O2403" i="1"/>
  <c r="M2403" i="1"/>
  <c r="L2403" i="1"/>
  <c r="K2403" i="1"/>
  <c r="O2402" i="1"/>
  <c r="M2402" i="1"/>
  <c r="L2402" i="1"/>
  <c r="K2402" i="1"/>
  <c r="O2396" i="1"/>
  <c r="M2396" i="1"/>
  <c r="L2396" i="1"/>
  <c r="K2396" i="1"/>
  <c r="O2393" i="1"/>
  <c r="M2393" i="1"/>
  <c r="L2393" i="1"/>
  <c r="K2393" i="1"/>
  <c r="O2392" i="1"/>
  <c r="M2392" i="1"/>
  <c r="L2392" i="1"/>
  <c r="K2392" i="1"/>
  <c r="O2391" i="1"/>
  <c r="M2391" i="1"/>
  <c r="L2391" i="1"/>
  <c r="K2391" i="1"/>
  <c r="O2380" i="1"/>
  <c r="M2380" i="1"/>
  <c r="L2380" i="1"/>
  <c r="K2380" i="1"/>
  <c r="O2378" i="1"/>
  <c r="M2378" i="1"/>
  <c r="L2378" i="1"/>
  <c r="K2378" i="1"/>
  <c r="O2364" i="1"/>
  <c r="M2364" i="1"/>
  <c r="L2364" i="1"/>
  <c r="K2364" i="1"/>
  <c r="O2362" i="1"/>
  <c r="M2362" i="1"/>
  <c r="L2362" i="1"/>
  <c r="K2362" i="1"/>
  <c r="O2357" i="1"/>
  <c r="M2357" i="1"/>
  <c r="L2357" i="1"/>
  <c r="K2357" i="1"/>
  <c r="O2356" i="1"/>
  <c r="M2356" i="1"/>
  <c r="L2356" i="1"/>
  <c r="K2356" i="1"/>
  <c r="O2355" i="1"/>
  <c r="M2355" i="1"/>
  <c r="L2355" i="1"/>
  <c r="K2355" i="1"/>
  <c r="O2354" i="1"/>
  <c r="M2354" i="1"/>
  <c r="L2354" i="1"/>
  <c r="K2354" i="1"/>
  <c r="O2353" i="1"/>
  <c r="M2353" i="1"/>
  <c r="L2353" i="1"/>
  <c r="K2353" i="1"/>
  <c r="O2351" i="1"/>
  <c r="M2351" i="1"/>
  <c r="L2351" i="1"/>
  <c r="K2351" i="1"/>
  <c r="O2335" i="1"/>
  <c r="M2335" i="1"/>
  <c r="L2335" i="1"/>
  <c r="K2335" i="1"/>
  <c r="O2324" i="1"/>
  <c r="M2324" i="1"/>
  <c r="L2324" i="1"/>
  <c r="K2324" i="1"/>
  <c r="O2323" i="1"/>
  <c r="M2323" i="1"/>
  <c r="L2323" i="1"/>
  <c r="K2323" i="1"/>
  <c r="O2320" i="1"/>
  <c r="M2320" i="1"/>
  <c r="L2320" i="1"/>
  <c r="K2320" i="1"/>
  <c r="O2319" i="1"/>
  <c r="M2319" i="1"/>
  <c r="L2319" i="1"/>
  <c r="K2319" i="1"/>
  <c r="O2318" i="1"/>
  <c r="M2318" i="1"/>
  <c r="L2318" i="1"/>
  <c r="K2318" i="1"/>
  <c r="O2315" i="1"/>
  <c r="M2315" i="1"/>
  <c r="L2315" i="1"/>
  <c r="K2315" i="1"/>
  <c r="O2311" i="1"/>
  <c r="M2311" i="1"/>
  <c r="L2311" i="1"/>
  <c r="K2311" i="1"/>
  <c r="O2307" i="1"/>
  <c r="M2307" i="1"/>
  <c r="L2307" i="1"/>
  <c r="K2307" i="1"/>
  <c r="O2305" i="1"/>
  <c r="M2305" i="1"/>
  <c r="L2305" i="1"/>
  <c r="K2305" i="1"/>
  <c r="O2302" i="1"/>
  <c r="M2302" i="1"/>
  <c r="L2302" i="1"/>
  <c r="K2302" i="1"/>
  <c r="O2300" i="1"/>
  <c r="M2300" i="1"/>
  <c r="L2300" i="1"/>
  <c r="K2300" i="1"/>
  <c r="O2280" i="1"/>
  <c r="M2280" i="1"/>
  <c r="L2280" i="1"/>
  <c r="K2280" i="1"/>
  <c r="O2277" i="1"/>
  <c r="M2277" i="1"/>
  <c r="L2277" i="1"/>
  <c r="K2277" i="1"/>
  <c r="O2274" i="1"/>
  <c r="M2274" i="1"/>
  <c r="L2274" i="1"/>
  <c r="K2274" i="1"/>
  <c r="O2273" i="1"/>
  <c r="M2273" i="1"/>
  <c r="L2273" i="1"/>
  <c r="K2273" i="1"/>
  <c r="O2268" i="1"/>
  <c r="M2268" i="1"/>
  <c r="L2268" i="1"/>
  <c r="K2268" i="1"/>
  <c r="O2267" i="1"/>
  <c r="M2267" i="1"/>
  <c r="L2267" i="1"/>
  <c r="K2267" i="1"/>
  <c r="O2266" i="1"/>
  <c r="M2266" i="1"/>
  <c r="L2266" i="1"/>
  <c r="K2266" i="1"/>
  <c r="O2249" i="1"/>
  <c r="M2249" i="1"/>
  <c r="L2249" i="1"/>
  <c r="K2249" i="1"/>
  <c r="O2237" i="1"/>
  <c r="M2237" i="1"/>
  <c r="L2237" i="1"/>
  <c r="K2237" i="1"/>
  <c r="O2236" i="1"/>
  <c r="M2236" i="1"/>
  <c r="L2236" i="1"/>
  <c r="K2236" i="1"/>
  <c r="O2235" i="1"/>
  <c r="M2235" i="1"/>
  <c r="L2235" i="1"/>
  <c r="K2235" i="1"/>
  <c r="O2234" i="1"/>
  <c r="M2234" i="1"/>
  <c r="L2234" i="1"/>
  <c r="K2234" i="1"/>
  <c r="O2232" i="1"/>
  <c r="M2232" i="1"/>
  <c r="L2232" i="1"/>
  <c r="K2232" i="1"/>
  <c r="O2229" i="1"/>
  <c r="M2229" i="1"/>
  <c r="L2229" i="1"/>
  <c r="K2229" i="1"/>
  <c r="O2228" i="1"/>
  <c r="M2228" i="1"/>
  <c r="K2228" i="1"/>
  <c r="O2225" i="1"/>
  <c r="M2225" i="1"/>
  <c r="L2225" i="1"/>
  <c r="K2225" i="1"/>
  <c r="O2224" i="1"/>
  <c r="M2224" i="1"/>
  <c r="L2224" i="1"/>
  <c r="K2224" i="1"/>
  <c r="O2227" i="1"/>
  <c r="M2227" i="1"/>
  <c r="L2227" i="1"/>
  <c r="K2227" i="1"/>
  <c r="O2226" i="1"/>
  <c r="M2226" i="1"/>
  <c r="L2226" i="1"/>
  <c r="K2226" i="1"/>
  <c r="O2214" i="1"/>
  <c r="M2214" i="1"/>
  <c r="L2214" i="1"/>
  <c r="K2214" i="1"/>
  <c r="O2205" i="1"/>
  <c r="M2205" i="1"/>
  <c r="L2205" i="1"/>
  <c r="K2205" i="1"/>
  <c r="O2204" i="1"/>
  <c r="M2204" i="1"/>
  <c r="L2204" i="1"/>
  <c r="K2204" i="1"/>
  <c r="O2201" i="1"/>
  <c r="M2201" i="1"/>
  <c r="L2201" i="1"/>
  <c r="K2201" i="1"/>
  <c r="O2200" i="1"/>
  <c r="M2200" i="1"/>
  <c r="L2200" i="1"/>
  <c r="K2200" i="1"/>
  <c r="O2202" i="1"/>
  <c r="M2202" i="1"/>
  <c r="L2202" i="1"/>
  <c r="K2202" i="1"/>
  <c r="O2199" i="1"/>
  <c r="M2199" i="1"/>
  <c r="L2199" i="1"/>
  <c r="K2199" i="1"/>
  <c r="O2198" i="1"/>
  <c r="M2198" i="1"/>
  <c r="L2198" i="1"/>
  <c r="K2198" i="1"/>
  <c r="O2197" i="1"/>
  <c r="M2197" i="1"/>
  <c r="L2197" i="1"/>
  <c r="K2197" i="1"/>
  <c r="O2188" i="1"/>
  <c r="M2188" i="1"/>
  <c r="L2188" i="1"/>
  <c r="K2188" i="1"/>
  <c r="O2170" i="1"/>
  <c r="M2170" i="1"/>
  <c r="L2170" i="1"/>
  <c r="K2170" i="1"/>
  <c r="O479" i="1"/>
  <c r="M479" i="1"/>
  <c r="L479" i="1"/>
  <c r="K479" i="1"/>
  <c r="O2168" i="1"/>
  <c r="M2168" i="1"/>
  <c r="L2168" i="1"/>
  <c r="K2168" i="1"/>
  <c r="O2163" i="1"/>
  <c r="M2163" i="1"/>
  <c r="L2163" i="1"/>
  <c r="K2163" i="1"/>
  <c r="O2160" i="1"/>
  <c r="M2160" i="1"/>
  <c r="L2160" i="1"/>
  <c r="K2160" i="1"/>
  <c r="O2155" i="1"/>
  <c r="M2155" i="1"/>
  <c r="L2155" i="1"/>
  <c r="K2155" i="1"/>
  <c r="O2152" i="1"/>
  <c r="M2152" i="1"/>
  <c r="L2152" i="1"/>
  <c r="K2152" i="1"/>
  <c r="O2151" i="1"/>
  <c r="M2151" i="1"/>
  <c r="L2151" i="1"/>
  <c r="K2151" i="1"/>
  <c r="O2147" i="1"/>
  <c r="M2147" i="1"/>
  <c r="L2147" i="1"/>
  <c r="K2147" i="1"/>
  <c r="O2141" i="1"/>
  <c r="M2141" i="1"/>
  <c r="L2141" i="1"/>
  <c r="K2141" i="1"/>
  <c r="O2137" i="1"/>
  <c r="M2137" i="1"/>
  <c r="L2137" i="1"/>
  <c r="K2137" i="1"/>
  <c r="O2136" i="1"/>
  <c r="M2136" i="1"/>
  <c r="L2136" i="1"/>
  <c r="K2136" i="1"/>
  <c r="O2134" i="1"/>
  <c r="M2134" i="1"/>
  <c r="L2134" i="1"/>
  <c r="K2134" i="1"/>
  <c r="O2129" i="1"/>
  <c r="M2129" i="1"/>
  <c r="L2129" i="1"/>
  <c r="K2129" i="1"/>
  <c r="O2109" i="1"/>
  <c r="M2109" i="1"/>
  <c r="L2109" i="1"/>
  <c r="K2109" i="1"/>
  <c r="O2101" i="1"/>
  <c r="M2101" i="1"/>
  <c r="L2101" i="1"/>
  <c r="K2101" i="1"/>
  <c r="O2100" i="1"/>
  <c r="M2100" i="1"/>
  <c r="L2100" i="1"/>
  <c r="K2100" i="1"/>
  <c r="O2095" i="1"/>
  <c r="M2095" i="1"/>
  <c r="L2095" i="1"/>
  <c r="K2095" i="1"/>
  <c r="O2087" i="1"/>
  <c r="M2087" i="1"/>
  <c r="L2087" i="1"/>
  <c r="K2087" i="1"/>
  <c r="O2093" i="1"/>
  <c r="M2093" i="1"/>
  <c r="L2093" i="1"/>
  <c r="K2093" i="1"/>
  <c r="O2082" i="1"/>
  <c r="M2082" i="1"/>
  <c r="L2082" i="1"/>
  <c r="K2082" i="1"/>
  <c r="O2081" i="1"/>
  <c r="M2081" i="1"/>
  <c r="L2081" i="1"/>
  <c r="K2081" i="1"/>
  <c r="O2075" i="1"/>
  <c r="M2075" i="1"/>
  <c r="L2075" i="1"/>
  <c r="K2075" i="1"/>
  <c r="O2073" i="1"/>
  <c r="M2073" i="1"/>
  <c r="L2073" i="1"/>
  <c r="K2073" i="1"/>
  <c r="O2072" i="1"/>
  <c r="M2072" i="1"/>
  <c r="L2072" i="1"/>
  <c r="K2072" i="1"/>
  <c r="O2068" i="1"/>
  <c r="M2068" i="1"/>
  <c r="L2068" i="1"/>
  <c r="K2068" i="1"/>
  <c r="O2067" i="1"/>
  <c r="M2067" i="1"/>
  <c r="L2067" i="1"/>
  <c r="K2067" i="1"/>
  <c r="O2066" i="1"/>
  <c r="M2066" i="1"/>
  <c r="L2066" i="1"/>
  <c r="K2066" i="1"/>
  <c r="O2065" i="1"/>
  <c r="M2065" i="1"/>
  <c r="L2065" i="1"/>
  <c r="K2065" i="1"/>
  <c r="O2046" i="1"/>
  <c r="M2046" i="1"/>
  <c r="L2046" i="1"/>
  <c r="K2046" i="1"/>
  <c r="O2044" i="1"/>
  <c r="M2044" i="1"/>
  <c r="L2044" i="1"/>
  <c r="K2044" i="1"/>
  <c r="O2041" i="1"/>
  <c r="M2041" i="1"/>
  <c r="L2041" i="1"/>
  <c r="K2041" i="1"/>
  <c r="O2040" i="1"/>
  <c r="M2040" i="1"/>
  <c r="L2040" i="1"/>
  <c r="K2040" i="1"/>
  <c r="O2036" i="1"/>
  <c r="M2036" i="1"/>
  <c r="L2036" i="1"/>
  <c r="K2036" i="1"/>
  <c r="O2035" i="1"/>
  <c r="M2035" i="1"/>
  <c r="L2035" i="1"/>
  <c r="K2035" i="1"/>
  <c r="O2028" i="1"/>
  <c r="M2028" i="1"/>
  <c r="L2028" i="1"/>
  <c r="K2028" i="1"/>
  <c r="O2018" i="1"/>
  <c r="M2018" i="1"/>
  <c r="L2018" i="1"/>
  <c r="K2018" i="1"/>
  <c r="O2014" i="1"/>
  <c r="M2014" i="1"/>
  <c r="L2014" i="1"/>
  <c r="K2014" i="1"/>
  <c r="O2002" i="1"/>
  <c r="M2002" i="1"/>
  <c r="L2002" i="1"/>
  <c r="K2002" i="1"/>
  <c r="O1996" i="1"/>
  <c r="M1996" i="1"/>
  <c r="L1996" i="1"/>
  <c r="K1996" i="1"/>
  <c r="O1991" i="1"/>
  <c r="M1991" i="1"/>
  <c r="L1991" i="1"/>
  <c r="K1991" i="1"/>
  <c r="O1990" i="1"/>
  <c r="M1990" i="1"/>
  <c r="L1990" i="1"/>
  <c r="K1990" i="1"/>
  <c r="O1988" i="1"/>
  <c r="M1988" i="1"/>
  <c r="L1988" i="1"/>
  <c r="K1988" i="1"/>
  <c r="O1987" i="1"/>
  <c r="M1987" i="1"/>
  <c r="L1987" i="1"/>
  <c r="K1987" i="1"/>
  <c r="O1986" i="1"/>
  <c r="M1986" i="1"/>
  <c r="L1986" i="1"/>
  <c r="K1986" i="1"/>
  <c r="O1985" i="1"/>
  <c r="M1985" i="1"/>
  <c r="L1985" i="1"/>
  <c r="K1985" i="1"/>
  <c r="O1983" i="1"/>
  <c r="M1983" i="1"/>
  <c r="L1983" i="1"/>
  <c r="K1983" i="1"/>
  <c r="O1982" i="1"/>
  <c r="M1982" i="1"/>
  <c r="L1982" i="1"/>
  <c r="K1982" i="1"/>
  <c r="O1979" i="1"/>
  <c r="M1979" i="1"/>
  <c r="L1979" i="1"/>
  <c r="K1979" i="1"/>
  <c r="O1978" i="1"/>
  <c r="M1978" i="1"/>
  <c r="L1978" i="1"/>
  <c r="K1978" i="1"/>
  <c r="O1975" i="1"/>
  <c r="M1975" i="1"/>
  <c r="L1975" i="1"/>
  <c r="K1975" i="1"/>
  <c r="O1972" i="1"/>
  <c r="M1972" i="1"/>
  <c r="L1972" i="1"/>
  <c r="K1972" i="1"/>
  <c r="O1971" i="1"/>
  <c r="M1971" i="1"/>
  <c r="L1971" i="1"/>
  <c r="K1971" i="1"/>
  <c r="O1970" i="1"/>
  <c r="M1970" i="1"/>
  <c r="L1970" i="1"/>
  <c r="K1970" i="1"/>
  <c r="O1966" i="1"/>
  <c r="M1966" i="1"/>
  <c r="L1966" i="1"/>
  <c r="K1966" i="1"/>
  <c r="O1964" i="1"/>
  <c r="M1964" i="1"/>
  <c r="L1964" i="1"/>
  <c r="K1964" i="1"/>
  <c r="O1963" i="1"/>
  <c r="M1963" i="1"/>
  <c r="L1963" i="1"/>
  <c r="K1963" i="1"/>
  <c r="O1962" i="1"/>
  <c r="M1962" i="1"/>
  <c r="L1962" i="1"/>
  <c r="K1962" i="1"/>
  <c r="O1961" i="1"/>
  <c r="M1961" i="1"/>
  <c r="L1961" i="1"/>
  <c r="K1961" i="1"/>
  <c r="O1965" i="1"/>
  <c r="M1965" i="1"/>
  <c r="L1965" i="1"/>
  <c r="K1965" i="1"/>
  <c r="O1958" i="1"/>
  <c r="M1958" i="1"/>
  <c r="L1958" i="1"/>
  <c r="K1958" i="1"/>
  <c r="O1957" i="1"/>
  <c r="M1957" i="1"/>
  <c r="L1957" i="1"/>
  <c r="K1957" i="1"/>
  <c r="O1956" i="1"/>
  <c r="M1956" i="1"/>
  <c r="L1956" i="1"/>
  <c r="K1956" i="1"/>
  <c r="O1955" i="1"/>
  <c r="M1955" i="1"/>
  <c r="L1955" i="1"/>
  <c r="K1955" i="1"/>
  <c r="O1954" i="1"/>
  <c r="M1954" i="1"/>
  <c r="L1954" i="1"/>
  <c r="K1954" i="1"/>
  <c r="O1953" i="1"/>
  <c r="M1953" i="1"/>
  <c r="L1953" i="1"/>
  <c r="K1953" i="1"/>
  <c r="O1952" i="1"/>
  <c r="M1952" i="1"/>
  <c r="L1952" i="1"/>
  <c r="K1952" i="1"/>
  <c r="O1951" i="1"/>
  <c r="M1951" i="1"/>
  <c r="L1951" i="1"/>
  <c r="K1951" i="1"/>
  <c r="O1945" i="1"/>
  <c r="M1945" i="1"/>
  <c r="L1945" i="1"/>
  <c r="K1945" i="1"/>
  <c r="O1944" i="1"/>
  <c r="M1944" i="1"/>
  <c r="L1944" i="1"/>
  <c r="K1944" i="1"/>
  <c r="O1943" i="1"/>
  <c r="M1943" i="1"/>
  <c r="L1943" i="1"/>
  <c r="K1943" i="1"/>
  <c r="O1942" i="1"/>
  <c r="M1942" i="1"/>
  <c r="L1942" i="1"/>
  <c r="K1942" i="1"/>
  <c r="O1941" i="1"/>
  <c r="M1941" i="1"/>
  <c r="L1941" i="1"/>
  <c r="K1941" i="1"/>
  <c r="O1937" i="1"/>
  <c r="M1937" i="1"/>
  <c r="L1937" i="1"/>
  <c r="K1937" i="1"/>
  <c r="O1932" i="1"/>
  <c r="M1932" i="1"/>
  <c r="L1932" i="1"/>
  <c r="K1932" i="1"/>
  <c r="O1931" i="1"/>
  <c r="M1931" i="1"/>
  <c r="L1931" i="1"/>
  <c r="K1931" i="1"/>
  <c r="O1930" i="1"/>
  <c r="M1930" i="1"/>
  <c r="L1930" i="1"/>
  <c r="K1930" i="1"/>
  <c r="O1926" i="1"/>
  <c r="M1926" i="1"/>
  <c r="L1926" i="1"/>
  <c r="K1926" i="1"/>
  <c r="O1920" i="1"/>
  <c r="M1920" i="1"/>
  <c r="L1920" i="1"/>
  <c r="K1920" i="1"/>
  <c r="O1919" i="1"/>
  <c r="M1919" i="1"/>
  <c r="L1919" i="1"/>
  <c r="K1919" i="1"/>
  <c r="O1918" i="1"/>
  <c r="M1918" i="1"/>
  <c r="L1918" i="1"/>
  <c r="K1918" i="1"/>
  <c r="O1905" i="1"/>
  <c r="M1905" i="1"/>
  <c r="L1905" i="1"/>
  <c r="K1905" i="1"/>
  <c r="O1897" i="1"/>
  <c r="M1897" i="1"/>
  <c r="L1897" i="1"/>
  <c r="K1897" i="1"/>
  <c r="O1894" i="1"/>
  <c r="M1894" i="1"/>
  <c r="L1894" i="1"/>
  <c r="K1894" i="1"/>
  <c r="O1893" i="1"/>
  <c r="M1893" i="1"/>
  <c r="L1893" i="1"/>
  <c r="K1893" i="1"/>
  <c r="O1892" i="1"/>
  <c r="M1892" i="1"/>
  <c r="L1892" i="1"/>
  <c r="K1892" i="1"/>
  <c r="O1891" i="1"/>
  <c r="M1891" i="1"/>
  <c r="L1891" i="1"/>
  <c r="K1891" i="1"/>
  <c r="O1889" i="1"/>
  <c r="M1889" i="1"/>
  <c r="L1889" i="1"/>
  <c r="K1889" i="1"/>
  <c r="O1882" i="1"/>
  <c r="M1882" i="1"/>
  <c r="L1882" i="1"/>
  <c r="K1882" i="1"/>
  <c r="O1879" i="1"/>
  <c r="M1879" i="1"/>
  <c r="L1879" i="1"/>
  <c r="K1879" i="1"/>
  <c r="O1878" i="1"/>
  <c r="M1878" i="1"/>
  <c r="L1878" i="1"/>
  <c r="K1878" i="1"/>
  <c r="O1872" i="1"/>
  <c r="M1872" i="1"/>
  <c r="L1872" i="1"/>
  <c r="K1872" i="1"/>
  <c r="O1869" i="1"/>
  <c r="M1869" i="1"/>
  <c r="L1869" i="1"/>
  <c r="K1869" i="1"/>
  <c r="O1868" i="1"/>
  <c r="M1868" i="1"/>
  <c r="L1868" i="1"/>
  <c r="K1868" i="1"/>
  <c r="O1867" i="1"/>
  <c r="M1867" i="1"/>
  <c r="L1867" i="1"/>
  <c r="K1867" i="1"/>
  <c r="O1866" i="1"/>
  <c r="M1866" i="1"/>
  <c r="L1866" i="1"/>
  <c r="K1866" i="1"/>
  <c r="O1865" i="1"/>
  <c r="M1865" i="1"/>
  <c r="L1865" i="1"/>
  <c r="K1865" i="1"/>
  <c r="O2265" i="1"/>
  <c r="M2265" i="1"/>
  <c r="L2265" i="1"/>
  <c r="K2265" i="1"/>
  <c r="O1828" i="1"/>
  <c r="M1828" i="1"/>
  <c r="L1828" i="1"/>
  <c r="K1828" i="1"/>
  <c r="O1864" i="1"/>
  <c r="M1864" i="1"/>
  <c r="L1864" i="1"/>
  <c r="K1864" i="1"/>
  <c r="O1856" i="1"/>
  <c r="M1856" i="1"/>
  <c r="L1856" i="1"/>
  <c r="K1856" i="1"/>
  <c r="O1855" i="1"/>
  <c r="M1855" i="1"/>
  <c r="L1855" i="1"/>
  <c r="K1855" i="1"/>
  <c r="O1854" i="1"/>
  <c r="M1854" i="1"/>
  <c r="L1854" i="1"/>
  <c r="K1854" i="1"/>
  <c r="O1842" i="1"/>
  <c r="M1842" i="1"/>
  <c r="L1842" i="1"/>
  <c r="K1842" i="1"/>
  <c r="O1841" i="1"/>
  <c r="M1841" i="1"/>
  <c r="L1841" i="1"/>
  <c r="K1841" i="1"/>
  <c r="O1840" i="1"/>
  <c r="M1840" i="1"/>
  <c r="L1840" i="1"/>
  <c r="K1840" i="1"/>
  <c r="O1834" i="1"/>
  <c r="M1834" i="1"/>
  <c r="L1834" i="1"/>
  <c r="K1834" i="1"/>
  <c r="O1821" i="1"/>
  <c r="M1821" i="1"/>
  <c r="L1821" i="1"/>
  <c r="K1821" i="1"/>
  <c r="O1820" i="1"/>
  <c r="M1820" i="1"/>
  <c r="L1820" i="1"/>
  <c r="K1820" i="1"/>
  <c r="O1810" i="1"/>
  <c r="M1810" i="1"/>
  <c r="L1810" i="1"/>
  <c r="K1810" i="1"/>
  <c r="O1805" i="1"/>
  <c r="M1805" i="1"/>
  <c r="L1805" i="1"/>
  <c r="K1805" i="1"/>
  <c r="O1803" i="1"/>
  <c r="M1803" i="1"/>
  <c r="L1803" i="1"/>
  <c r="K1803" i="1"/>
  <c r="O1802" i="1"/>
  <c r="M1802" i="1"/>
  <c r="L1802" i="1"/>
  <c r="K1802" i="1"/>
  <c r="O1801" i="1"/>
  <c r="M1801" i="1"/>
  <c r="L1801" i="1"/>
  <c r="K1801" i="1"/>
  <c r="O1798" i="1"/>
  <c r="M1798" i="1"/>
  <c r="L1798" i="1"/>
  <c r="K1798" i="1"/>
  <c r="O1795" i="1"/>
  <c r="M1795" i="1"/>
  <c r="L1795" i="1"/>
  <c r="K1795" i="1"/>
  <c r="O1794" i="1"/>
  <c r="M1794" i="1"/>
  <c r="L1794" i="1"/>
  <c r="K1794" i="1"/>
  <c r="O1793" i="1"/>
  <c r="M1793" i="1"/>
  <c r="L1793" i="1"/>
  <c r="K1793" i="1"/>
  <c r="O1792" i="1"/>
  <c r="M1792" i="1"/>
  <c r="L1792" i="1"/>
  <c r="K1792" i="1"/>
  <c r="O1791" i="1"/>
  <c r="M1791" i="1"/>
  <c r="L1791" i="1"/>
  <c r="K1791" i="1"/>
  <c r="O1790" i="1"/>
  <c r="M1790" i="1"/>
  <c r="L1790" i="1"/>
  <c r="K1790" i="1"/>
  <c r="O1789" i="1"/>
  <c r="M1789" i="1"/>
  <c r="L1789" i="1"/>
  <c r="K1789" i="1"/>
  <c r="O1788" i="1"/>
  <c r="M1788" i="1"/>
  <c r="L1788" i="1"/>
  <c r="K1788" i="1"/>
  <c r="O1787" i="1"/>
  <c r="M1787" i="1"/>
  <c r="L1787" i="1"/>
  <c r="K1787" i="1"/>
  <c r="O1786" i="1"/>
  <c r="M1786" i="1"/>
  <c r="L1786" i="1"/>
  <c r="K1786" i="1"/>
  <c r="O1784" i="1"/>
  <c r="M1784" i="1"/>
  <c r="L1784" i="1"/>
  <c r="K1784" i="1"/>
  <c r="O1783" i="1"/>
  <c r="M1783" i="1"/>
  <c r="L1783" i="1"/>
  <c r="K1783" i="1"/>
  <c r="O1782" i="1"/>
  <c r="M1782" i="1"/>
  <c r="L1782" i="1"/>
  <c r="K1782" i="1"/>
  <c r="O1785" i="1"/>
  <c r="M1785" i="1"/>
  <c r="L1785" i="1"/>
  <c r="K1785" i="1"/>
  <c r="O1781" i="1"/>
  <c r="M1781" i="1"/>
  <c r="L1781" i="1"/>
  <c r="K1781" i="1"/>
  <c r="O1780" i="1"/>
  <c r="M1780" i="1"/>
  <c r="K1780" i="1"/>
  <c r="O1777" i="1"/>
  <c r="M1777" i="1"/>
  <c r="L1777" i="1"/>
  <c r="K1777" i="1"/>
  <c r="O1759" i="1"/>
  <c r="M1759" i="1"/>
  <c r="L1759" i="1"/>
  <c r="K1759" i="1"/>
  <c r="O1758" i="1"/>
  <c r="M1758" i="1"/>
  <c r="L1758" i="1"/>
  <c r="K1758" i="1"/>
  <c r="O1757" i="1"/>
  <c r="M1757" i="1"/>
  <c r="L1757" i="1"/>
  <c r="K1757" i="1"/>
  <c r="O1756" i="1"/>
  <c r="M1756" i="1"/>
  <c r="L1756" i="1"/>
  <c r="K1756" i="1"/>
  <c r="O1755" i="1"/>
  <c r="M1755" i="1"/>
  <c r="L1755" i="1"/>
  <c r="K1755" i="1"/>
  <c r="O1754" i="1"/>
  <c r="M1754" i="1"/>
  <c r="L1754" i="1"/>
  <c r="K1754" i="1"/>
  <c r="O1753" i="1"/>
  <c r="M1753" i="1"/>
  <c r="L1753" i="1"/>
  <c r="K1753" i="1"/>
  <c r="O1752" i="1"/>
  <c r="M1752" i="1"/>
  <c r="L1752" i="1"/>
  <c r="K1752" i="1"/>
  <c r="O1751" i="1"/>
  <c r="M1751" i="1"/>
  <c r="K1751" i="1"/>
  <c r="O1747" i="1"/>
  <c r="M1747" i="1"/>
  <c r="L1747" i="1"/>
  <c r="K1747" i="1"/>
  <c r="O1739" i="1"/>
  <c r="M1739" i="1"/>
  <c r="L1739" i="1"/>
  <c r="K1739" i="1"/>
  <c r="O1737" i="1"/>
  <c r="M1737" i="1"/>
  <c r="L1737" i="1"/>
  <c r="K1737" i="1"/>
  <c r="O1734" i="1"/>
  <c r="M1734" i="1"/>
  <c r="L1734" i="1"/>
  <c r="K1734" i="1"/>
  <c r="O1736" i="1"/>
  <c r="M1736" i="1"/>
  <c r="L1736" i="1"/>
  <c r="K1736" i="1"/>
  <c r="O1735" i="1"/>
  <c r="M1735" i="1"/>
  <c r="L1735" i="1"/>
  <c r="K1735" i="1"/>
  <c r="O1731" i="1"/>
  <c r="M1731" i="1"/>
  <c r="L1731" i="1"/>
  <c r="K1731" i="1"/>
  <c r="O1730" i="1"/>
  <c r="M1730" i="1"/>
  <c r="L1730" i="1"/>
  <c r="K1730" i="1"/>
  <c r="O1729" i="1"/>
  <c r="M1729" i="1"/>
  <c r="L1729" i="1"/>
  <c r="K1729" i="1"/>
  <c r="O1728" i="1"/>
  <c r="M1728" i="1"/>
  <c r="L1728" i="1"/>
  <c r="K1728" i="1"/>
  <c r="O1727" i="1"/>
  <c r="M1727" i="1"/>
  <c r="L1727" i="1"/>
  <c r="K1727" i="1"/>
  <c r="O1726" i="1"/>
  <c r="M1726" i="1"/>
  <c r="L1726" i="1"/>
  <c r="K1726" i="1"/>
  <c r="O1725" i="1"/>
  <c r="M1725" i="1"/>
  <c r="L1725" i="1"/>
  <c r="K1725" i="1"/>
  <c r="O1724" i="1"/>
  <c r="M1724" i="1"/>
  <c r="L1724" i="1"/>
  <c r="K1724" i="1"/>
  <c r="O1723" i="1"/>
  <c r="M1723" i="1"/>
  <c r="L1723" i="1"/>
  <c r="K1723" i="1"/>
  <c r="O1722" i="1"/>
  <c r="M1722" i="1"/>
  <c r="L1722" i="1"/>
  <c r="K1722" i="1"/>
  <c r="O1721" i="1"/>
  <c r="M1721" i="1"/>
  <c r="L1721" i="1"/>
  <c r="K1721" i="1"/>
  <c r="O1713" i="1"/>
  <c r="M1713" i="1"/>
  <c r="L1713" i="1"/>
  <c r="K1713" i="1"/>
  <c r="O1712" i="1"/>
  <c r="M1712" i="1"/>
  <c r="L1712" i="1"/>
  <c r="K1712" i="1"/>
  <c r="O1709" i="1"/>
  <c r="M1709" i="1"/>
  <c r="L1709" i="1"/>
  <c r="K1709" i="1"/>
  <c r="O1708" i="1"/>
  <c r="M1708" i="1"/>
  <c r="L1708" i="1"/>
  <c r="K1708" i="1"/>
  <c r="O1706" i="1"/>
  <c r="M1706" i="1"/>
  <c r="L1706" i="1"/>
  <c r="K1706" i="1"/>
  <c r="O1705" i="1"/>
  <c r="M1705" i="1"/>
  <c r="L1705" i="1"/>
  <c r="K1705" i="1"/>
  <c r="O1701" i="1"/>
  <c r="M1701" i="1"/>
  <c r="L1701" i="1"/>
  <c r="K1701" i="1"/>
  <c r="O1696" i="1"/>
  <c r="M1696" i="1"/>
  <c r="L1696" i="1"/>
  <c r="K1696" i="1"/>
  <c r="O1695" i="1"/>
  <c r="M1695" i="1"/>
  <c r="L1695" i="1"/>
  <c r="K1695" i="1"/>
  <c r="O1694" i="1"/>
  <c r="M1694" i="1"/>
  <c r="L1694" i="1"/>
  <c r="K1694" i="1"/>
  <c r="O1692" i="1"/>
  <c r="M1692" i="1"/>
  <c r="L1692" i="1"/>
  <c r="K1692" i="1"/>
  <c r="O1691" i="1"/>
  <c r="M1691" i="1"/>
  <c r="L1691" i="1"/>
  <c r="K1691" i="1"/>
  <c r="O1687" i="1"/>
  <c r="M1687" i="1"/>
  <c r="L1687" i="1"/>
  <c r="K1687" i="1"/>
  <c r="O1678" i="1"/>
  <c r="M1678" i="1"/>
  <c r="L1678" i="1"/>
  <c r="K1678" i="1"/>
  <c r="O1677" i="1"/>
  <c r="M1677" i="1"/>
  <c r="L1677" i="1"/>
  <c r="K1677" i="1"/>
  <c r="O1673" i="1"/>
  <c r="M1673" i="1"/>
  <c r="L1673" i="1"/>
  <c r="K1673" i="1"/>
  <c r="O1665" i="1"/>
  <c r="M1665" i="1"/>
  <c r="L1665" i="1"/>
  <c r="K1665" i="1"/>
  <c r="O1664" i="1"/>
  <c r="M1664" i="1"/>
  <c r="L1664" i="1"/>
  <c r="K1664" i="1"/>
  <c r="O1653" i="1"/>
  <c r="M1653" i="1"/>
  <c r="L1653" i="1"/>
  <c r="K1653" i="1"/>
  <c r="O1641" i="1"/>
  <c r="M1641" i="1"/>
  <c r="L1641" i="1"/>
  <c r="K1641" i="1"/>
  <c r="O1640" i="1"/>
  <c r="M1640" i="1"/>
  <c r="L1640" i="1"/>
  <c r="K1640" i="1"/>
  <c r="O1624" i="1"/>
  <c r="M1624" i="1"/>
  <c r="L1624" i="1"/>
  <c r="K1624" i="1"/>
  <c r="O1623" i="1"/>
  <c r="M1623" i="1"/>
  <c r="L1623" i="1"/>
  <c r="K1623" i="1"/>
  <c r="O1627" i="1"/>
  <c r="M1627" i="1"/>
  <c r="L1627" i="1"/>
  <c r="K1627" i="1"/>
  <c r="O1626" i="1"/>
  <c r="M1626" i="1"/>
  <c r="L1626" i="1"/>
  <c r="K1626" i="1"/>
  <c r="O1625" i="1"/>
  <c r="M1625" i="1"/>
  <c r="L1625" i="1"/>
  <c r="K1625" i="1"/>
  <c r="O1622" i="1"/>
  <c r="M1622" i="1"/>
  <c r="L1622" i="1"/>
  <c r="K1622" i="1"/>
  <c r="O1621" i="1"/>
  <c r="M1621" i="1"/>
  <c r="L1621" i="1"/>
  <c r="K1621" i="1"/>
  <c r="O1620" i="1"/>
  <c r="M1620" i="1"/>
  <c r="L1620" i="1"/>
  <c r="K1620" i="1"/>
  <c r="O1630" i="1"/>
  <c r="M1630" i="1"/>
  <c r="L1630" i="1"/>
  <c r="K1630" i="1"/>
  <c r="O1629" i="1"/>
  <c r="M1629" i="1"/>
  <c r="L1629" i="1"/>
  <c r="K1629" i="1"/>
  <c r="O1628" i="1"/>
  <c r="M1628" i="1"/>
  <c r="L1628" i="1"/>
  <c r="K1628" i="1"/>
  <c r="O1605" i="1"/>
  <c r="M1605" i="1"/>
  <c r="L1605" i="1"/>
  <c r="K1605" i="1"/>
  <c r="O1602" i="1"/>
  <c r="M1602" i="1"/>
  <c r="L1602" i="1"/>
  <c r="K1602" i="1"/>
  <c r="O1598" i="1"/>
  <c r="M1598" i="1"/>
  <c r="L1598" i="1"/>
  <c r="K1598" i="1"/>
  <c r="O1597" i="1"/>
  <c r="M1597" i="1"/>
  <c r="L1597" i="1"/>
  <c r="K1597" i="1"/>
  <c r="O1591" i="1"/>
  <c r="M1591" i="1"/>
  <c r="L1591" i="1"/>
  <c r="K1591" i="1"/>
  <c r="O1590" i="1"/>
  <c r="M1590" i="1"/>
  <c r="L1590" i="1"/>
  <c r="K1590" i="1"/>
  <c r="O1589" i="1"/>
  <c r="M1589" i="1"/>
  <c r="L1589" i="1"/>
  <c r="K1589" i="1"/>
  <c r="O1572" i="1"/>
  <c r="M1572" i="1"/>
  <c r="L1572" i="1"/>
  <c r="K1572" i="1"/>
  <c r="O1571" i="1"/>
  <c r="M1571" i="1"/>
  <c r="L1571" i="1"/>
  <c r="K1571" i="1"/>
  <c r="O1568" i="1"/>
  <c r="M1568" i="1"/>
  <c r="L1568" i="1"/>
  <c r="K1568" i="1"/>
  <c r="O1560" i="1"/>
  <c r="M1560" i="1"/>
  <c r="L1560" i="1"/>
  <c r="K1560" i="1"/>
  <c r="O1559" i="1"/>
  <c r="M1559" i="1"/>
  <c r="L1559" i="1"/>
  <c r="K1559" i="1"/>
  <c r="O1558" i="1"/>
  <c r="M1558" i="1"/>
  <c r="L1558" i="1"/>
  <c r="K1558" i="1"/>
  <c r="O1553" i="1"/>
  <c r="M1553" i="1"/>
  <c r="L1553" i="1"/>
  <c r="K1553" i="1"/>
  <c r="O1552" i="1"/>
  <c r="M1552" i="1"/>
  <c r="L1552" i="1"/>
  <c r="K1552" i="1"/>
  <c r="O1551" i="1"/>
  <c r="M1551" i="1"/>
  <c r="L1551" i="1"/>
  <c r="K1551" i="1"/>
  <c r="O1550" i="1"/>
  <c r="M1550" i="1"/>
  <c r="L1550" i="1"/>
  <c r="K1550" i="1"/>
  <c r="O1541" i="1"/>
  <c r="M1541" i="1"/>
  <c r="L1541" i="1"/>
  <c r="K1541" i="1"/>
  <c r="O1537" i="1"/>
  <c r="M1537" i="1"/>
  <c r="L1537" i="1"/>
  <c r="K1537" i="1"/>
  <c r="O1536" i="1"/>
  <c r="M1536" i="1"/>
  <c r="L1536" i="1"/>
  <c r="K1536" i="1"/>
  <c r="O1534" i="1"/>
  <c r="M1534" i="1"/>
  <c r="L1534" i="1"/>
  <c r="K1534" i="1"/>
  <c r="O1513" i="1"/>
  <c r="M1513" i="1"/>
  <c r="L1513" i="1"/>
  <c r="K1513" i="1"/>
  <c r="O1512" i="1"/>
  <c r="M1512" i="1"/>
  <c r="L1512" i="1"/>
  <c r="K1512" i="1"/>
  <c r="O1504" i="1"/>
  <c r="M1504" i="1"/>
  <c r="L1504" i="1"/>
  <c r="K1504" i="1"/>
  <c r="O1503" i="1"/>
  <c r="M1503" i="1"/>
  <c r="L1503" i="1"/>
  <c r="K1503" i="1"/>
  <c r="O1498" i="1"/>
  <c r="M1498" i="1"/>
  <c r="L1498" i="1"/>
  <c r="K1498" i="1"/>
  <c r="O1497" i="1"/>
  <c r="M1497" i="1"/>
  <c r="L1497" i="1"/>
  <c r="K1497" i="1"/>
  <c r="O1492" i="1"/>
  <c r="M1492" i="1"/>
  <c r="L1492" i="1"/>
  <c r="K1492" i="1"/>
  <c r="O1481" i="1"/>
  <c r="M1481" i="1"/>
  <c r="L1481" i="1"/>
  <c r="K1481" i="1"/>
  <c r="O1480" i="1"/>
  <c r="M1480" i="1"/>
  <c r="L1480" i="1"/>
  <c r="K1480" i="1"/>
  <c r="O1478" i="1"/>
  <c r="M1478" i="1"/>
  <c r="L1478" i="1"/>
  <c r="K1478" i="1"/>
  <c r="O1477" i="1"/>
  <c r="M1477" i="1"/>
  <c r="L1477" i="1"/>
  <c r="K1477" i="1"/>
  <c r="O1476" i="1"/>
  <c r="M1476" i="1"/>
  <c r="L1476" i="1"/>
  <c r="K1476" i="1"/>
  <c r="O1471" i="1"/>
  <c r="M1471" i="1"/>
  <c r="L1471" i="1"/>
  <c r="K1471" i="1"/>
  <c r="O1470" i="1"/>
  <c r="M1470" i="1"/>
  <c r="L1470" i="1"/>
  <c r="K1470" i="1"/>
  <c r="O1469" i="1"/>
  <c r="M1469" i="1"/>
  <c r="L1469" i="1"/>
  <c r="K1469" i="1"/>
  <c r="O1465" i="1"/>
  <c r="M1465" i="1"/>
  <c r="L1465" i="1"/>
  <c r="K1465" i="1"/>
  <c r="O1464" i="1"/>
  <c r="M1464" i="1"/>
  <c r="L1464" i="1"/>
  <c r="K1464" i="1"/>
  <c r="O1463" i="1"/>
  <c r="M1463" i="1"/>
  <c r="L1463" i="1"/>
  <c r="K1463" i="1"/>
  <c r="O1454" i="1"/>
  <c r="M1454" i="1"/>
  <c r="L1454" i="1"/>
  <c r="K1454" i="1"/>
  <c r="O1453" i="1"/>
  <c r="M1453" i="1"/>
  <c r="L1453" i="1"/>
  <c r="K1453" i="1"/>
  <c r="O1446" i="1"/>
  <c r="M1446" i="1"/>
  <c r="L1446" i="1"/>
  <c r="K1446" i="1"/>
  <c r="O1441" i="1"/>
  <c r="M1441" i="1"/>
  <c r="L1441" i="1"/>
  <c r="K1441" i="1"/>
  <c r="O1440" i="1"/>
  <c r="M1440" i="1"/>
  <c r="L1440" i="1"/>
  <c r="K1440" i="1"/>
  <c r="O1443" i="1"/>
  <c r="M1443" i="1"/>
  <c r="L1443" i="1"/>
  <c r="K1443" i="1"/>
  <c r="O1435" i="1"/>
  <c r="M1435" i="1"/>
  <c r="L1435" i="1"/>
  <c r="K1435" i="1"/>
  <c r="O1436" i="1"/>
  <c r="M1436" i="1"/>
  <c r="L1436" i="1"/>
  <c r="K1436" i="1"/>
  <c r="O1434" i="1"/>
  <c r="M1434" i="1"/>
  <c r="L1434" i="1"/>
  <c r="K1434" i="1"/>
  <c r="O1429" i="1"/>
  <c r="M1429" i="1"/>
  <c r="L1429" i="1"/>
  <c r="K1429" i="1"/>
  <c r="O1428" i="1"/>
  <c r="M1428" i="1"/>
  <c r="L1428" i="1"/>
  <c r="K1428" i="1"/>
  <c r="O1427" i="1"/>
  <c r="M1427" i="1"/>
  <c r="L1427" i="1"/>
  <c r="K1427" i="1"/>
  <c r="O1424" i="1"/>
  <c r="M1424" i="1"/>
  <c r="L1424" i="1"/>
  <c r="K1424" i="1"/>
  <c r="O1423" i="1"/>
  <c r="M1423" i="1"/>
  <c r="L1423" i="1"/>
  <c r="K1423" i="1"/>
  <c r="O1419" i="1"/>
  <c r="M1419" i="1"/>
  <c r="L1419" i="1"/>
  <c r="K1419" i="1"/>
  <c r="O1421" i="1"/>
  <c r="M1421" i="1"/>
  <c r="L1421" i="1"/>
  <c r="K1421" i="1"/>
  <c r="O1420" i="1"/>
  <c r="M1420" i="1"/>
  <c r="L1420" i="1"/>
  <c r="K1420" i="1"/>
  <c r="O1418" i="1"/>
  <c r="M1418" i="1"/>
  <c r="L1418" i="1"/>
  <c r="K1418" i="1"/>
  <c r="O1417" i="1"/>
  <c r="M1417" i="1"/>
  <c r="L1417" i="1"/>
  <c r="K1417" i="1"/>
  <c r="O1416" i="1"/>
  <c r="M1416" i="1"/>
  <c r="L1416" i="1"/>
  <c r="K1416" i="1"/>
  <c r="O1415" i="1"/>
  <c r="M1415" i="1"/>
  <c r="L1415" i="1"/>
  <c r="K1415" i="1"/>
  <c r="O1414" i="1"/>
  <c r="M1414" i="1"/>
  <c r="L1414" i="1"/>
  <c r="K1414" i="1"/>
  <c r="O1413" i="1"/>
  <c r="M1413" i="1"/>
  <c r="L1413" i="1"/>
  <c r="K1413" i="1"/>
  <c r="O1411" i="1"/>
  <c r="M1411" i="1"/>
  <c r="L1411" i="1"/>
  <c r="K1411" i="1"/>
  <c r="O1410" i="1"/>
  <c r="M1410" i="1"/>
  <c r="L1410" i="1"/>
  <c r="K1410" i="1"/>
  <c r="O1409" i="1"/>
  <c r="M1409" i="1"/>
  <c r="L1409" i="1"/>
  <c r="K1409" i="1"/>
  <c r="O1408" i="1"/>
  <c r="M1408" i="1"/>
  <c r="L1408" i="1"/>
  <c r="K1408" i="1"/>
  <c r="O1397" i="1"/>
  <c r="M1397" i="1"/>
  <c r="L1397" i="1"/>
  <c r="K1397" i="1"/>
  <c r="O1390" i="1"/>
  <c r="M1390" i="1"/>
  <c r="L1390" i="1"/>
  <c r="K1390" i="1"/>
  <c r="O1389" i="1"/>
  <c r="M1389" i="1"/>
  <c r="L1389" i="1"/>
  <c r="K1389" i="1"/>
  <c r="O1388" i="1"/>
  <c r="M1388" i="1"/>
  <c r="L1388" i="1"/>
  <c r="K1388" i="1"/>
  <c r="O1387" i="1"/>
  <c r="M1387" i="1"/>
  <c r="L1387" i="1"/>
  <c r="K1387" i="1"/>
  <c r="O1376" i="1"/>
  <c r="M1376" i="1"/>
  <c r="L1376" i="1"/>
  <c r="K1376" i="1"/>
  <c r="O1375" i="1"/>
  <c r="M1375" i="1"/>
  <c r="L1375" i="1"/>
  <c r="K1375" i="1"/>
  <c r="O1371" i="1"/>
  <c r="M1371" i="1"/>
  <c r="L1371" i="1"/>
  <c r="K1371" i="1"/>
  <c r="O1370" i="1"/>
  <c r="M1370" i="1"/>
  <c r="L1370" i="1"/>
  <c r="K1370" i="1"/>
  <c r="O1369" i="1"/>
  <c r="M1369" i="1"/>
  <c r="L1369" i="1"/>
  <c r="K1369" i="1"/>
  <c r="O1366" i="1"/>
  <c r="M1366" i="1"/>
  <c r="L1366" i="1"/>
  <c r="K1366" i="1"/>
  <c r="O1358" i="1"/>
  <c r="M1358" i="1"/>
  <c r="L1358" i="1"/>
  <c r="K1358" i="1"/>
  <c r="O1357" i="1"/>
  <c r="M1357" i="1"/>
  <c r="L1357" i="1"/>
  <c r="K1357" i="1"/>
  <c r="O1352" i="1"/>
  <c r="M1352" i="1"/>
  <c r="L1352" i="1"/>
  <c r="K1352" i="1"/>
  <c r="O1351" i="1"/>
  <c r="M1351" i="1"/>
  <c r="L1351" i="1"/>
  <c r="K1351" i="1"/>
  <c r="O1350" i="1"/>
  <c r="M1350" i="1"/>
  <c r="L1350" i="1"/>
  <c r="K1350" i="1"/>
  <c r="O1349" i="1"/>
  <c r="M1349" i="1"/>
  <c r="L1349" i="1"/>
  <c r="K1349" i="1"/>
  <c r="O1348" i="1"/>
  <c r="M1348" i="1"/>
  <c r="L1348" i="1"/>
  <c r="K1348" i="1"/>
  <c r="O1344" i="1"/>
  <c r="M1344" i="1"/>
  <c r="L1344" i="1"/>
  <c r="K1344" i="1"/>
  <c r="O1343" i="1"/>
  <c r="M1343" i="1"/>
  <c r="L1343" i="1"/>
  <c r="K1343" i="1"/>
  <c r="O1342" i="1"/>
  <c r="M1342" i="1"/>
  <c r="L1342" i="1"/>
  <c r="K1342" i="1"/>
  <c r="O1341" i="1"/>
  <c r="M1341" i="1"/>
  <c r="L1341" i="1"/>
  <c r="K1341" i="1"/>
  <c r="O1334" i="1"/>
  <c r="M1334" i="1"/>
  <c r="L1334" i="1"/>
  <c r="K1334" i="1"/>
  <c r="O1333" i="1"/>
  <c r="M1333" i="1"/>
  <c r="L1333" i="1"/>
  <c r="K1333" i="1"/>
  <c r="O1332" i="1"/>
  <c r="M1332" i="1"/>
  <c r="L1332" i="1"/>
  <c r="K1332" i="1"/>
  <c r="O1331" i="1"/>
  <c r="M1331" i="1"/>
  <c r="L1331" i="1"/>
  <c r="K1331" i="1"/>
  <c r="O1330" i="1"/>
  <c r="M1330" i="1"/>
  <c r="L1330" i="1"/>
  <c r="K1330" i="1"/>
  <c r="O1329" i="1"/>
  <c r="M1329" i="1"/>
  <c r="L1329" i="1"/>
  <c r="K1329" i="1"/>
  <c r="O1317" i="1"/>
  <c r="M1317" i="1"/>
  <c r="L1317" i="1"/>
  <c r="K1317" i="1"/>
  <c r="O1325" i="1"/>
  <c r="M1325" i="1"/>
  <c r="L1325" i="1"/>
  <c r="K1325" i="1"/>
  <c r="O1324" i="1"/>
  <c r="M1324" i="1"/>
  <c r="L1324" i="1"/>
  <c r="K1324" i="1"/>
  <c r="O1315" i="1"/>
  <c r="M1315" i="1"/>
  <c r="L1315" i="1"/>
  <c r="K1315" i="1"/>
  <c r="O1304" i="1"/>
  <c r="M1304" i="1"/>
  <c r="L1304" i="1"/>
  <c r="K1304" i="1"/>
  <c r="O1303" i="1"/>
  <c r="M1303" i="1"/>
  <c r="L1303" i="1"/>
  <c r="K1303" i="1"/>
  <c r="O1302" i="1"/>
  <c r="M1302" i="1"/>
  <c r="L1302" i="1"/>
  <c r="K1302" i="1"/>
  <c r="O1301" i="1"/>
  <c r="M1301" i="1"/>
  <c r="L1301" i="1"/>
  <c r="K1301" i="1"/>
  <c r="O1300" i="1"/>
  <c r="M1300" i="1"/>
  <c r="L1300" i="1"/>
  <c r="K1300" i="1"/>
  <c r="O1299" i="1"/>
  <c r="M1299" i="1"/>
  <c r="L1299" i="1"/>
  <c r="K1299" i="1"/>
  <c r="O1294" i="1"/>
  <c r="M1294" i="1"/>
  <c r="L1294" i="1"/>
  <c r="K1294" i="1"/>
  <c r="O1293" i="1"/>
  <c r="M1293" i="1"/>
  <c r="L1293" i="1"/>
  <c r="K1293" i="1"/>
  <c r="O1292" i="1"/>
  <c r="M1292" i="1"/>
  <c r="L1292" i="1"/>
  <c r="K1292" i="1"/>
  <c r="O1296" i="1"/>
  <c r="M1296" i="1"/>
  <c r="L1296" i="1"/>
  <c r="K1296" i="1"/>
  <c r="O1295" i="1"/>
  <c r="M1295" i="1"/>
  <c r="L1295" i="1"/>
  <c r="K1295" i="1"/>
  <c r="O1288" i="1"/>
  <c r="M1288" i="1"/>
  <c r="L1288" i="1"/>
  <c r="K1288" i="1"/>
  <c r="O1287" i="1"/>
  <c r="M1287" i="1"/>
  <c r="L1287" i="1"/>
  <c r="K1287" i="1"/>
  <c r="O1286" i="1"/>
  <c r="M1286" i="1"/>
  <c r="L1286" i="1"/>
  <c r="K1286" i="1"/>
  <c r="O1277" i="1"/>
  <c r="M1277" i="1"/>
  <c r="L1277" i="1"/>
  <c r="K1277" i="1"/>
  <c r="O1276" i="1"/>
  <c r="M1276" i="1"/>
  <c r="L1276" i="1"/>
  <c r="K1276" i="1"/>
  <c r="O1275" i="1"/>
  <c r="M1275" i="1"/>
  <c r="L1275" i="1"/>
  <c r="K1275" i="1"/>
  <c r="O1274" i="1"/>
  <c r="M1274" i="1"/>
  <c r="L1274" i="1"/>
  <c r="K1274" i="1"/>
  <c r="O1273" i="1"/>
  <c r="M1273" i="1"/>
  <c r="L1273" i="1"/>
  <c r="K1273" i="1"/>
  <c r="O1272" i="1"/>
  <c r="M1272" i="1"/>
  <c r="L1272" i="1"/>
  <c r="K1272" i="1"/>
  <c r="O1271" i="1"/>
  <c r="M1271" i="1"/>
  <c r="L1271" i="1"/>
  <c r="K1271" i="1"/>
  <c r="O1222" i="1"/>
  <c r="M1222" i="1"/>
  <c r="L1222" i="1"/>
  <c r="K1222" i="1"/>
  <c r="O1448" i="1"/>
  <c r="M1448" i="1"/>
  <c r="L1448" i="1"/>
  <c r="K1448" i="1"/>
  <c r="O1452" i="1"/>
  <c r="M1452" i="1"/>
  <c r="L1452" i="1"/>
  <c r="K1452" i="1"/>
  <c r="O1263" i="1"/>
  <c r="M1263" i="1"/>
  <c r="L1263" i="1"/>
  <c r="K1263" i="1"/>
  <c r="O1262" i="1"/>
  <c r="M1262" i="1"/>
  <c r="L1262" i="1"/>
  <c r="K1262" i="1"/>
  <c r="O1261" i="1"/>
  <c r="M1261" i="1"/>
  <c r="L1261" i="1"/>
  <c r="K1261" i="1"/>
  <c r="O1260" i="1"/>
  <c r="M1260" i="1"/>
  <c r="L1260" i="1"/>
  <c r="K1260" i="1"/>
  <c r="O1259" i="1"/>
  <c r="M1259" i="1"/>
  <c r="L1259" i="1"/>
  <c r="K1259" i="1"/>
  <c r="O1258" i="1"/>
  <c r="M1258" i="1"/>
  <c r="L1258" i="1"/>
  <c r="K1258" i="1"/>
  <c r="O1257" i="1"/>
  <c r="M1257" i="1"/>
  <c r="L1257" i="1"/>
  <c r="K1257" i="1"/>
  <c r="O1256" i="1"/>
  <c r="M1256" i="1"/>
  <c r="L1256" i="1"/>
  <c r="K1256" i="1"/>
  <c r="O1255" i="1"/>
  <c r="M1255" i="1"/>
  <c r="L1255" i="1"/>
  <c r="K1255" i="1"/>
  <c r="O1254" i="1"/>
  <c r="M1254" i="1"/>
  <c r="L1254" i="1"/>
  <c r="K1254" i="1"/>
  <c r="O1253" i="1"/>
  <c r="M1253" i="1"/>
  <c r="L1253" i="1"/>
  <c r="K1253" i="1"/>
  <c r="O1251" i="1"/>
  <c r="M1251" i="1"/>
  <c r="L1251" i="1"/>
  <c r="K1251" i="1"/>
  <c r="O1246" i="1"/>
  <c r="M1246" i="1"/>
  <c r="L1246" i="1"/>
  <c r="K1246" i="1"/>
  <c r="O1243" i="1"/>
  <c r="M1243" i="1"/>
  <c r="L1243" i="1"/>
  <c r="K1243" i="1"/>
  <c r="O1245" i="1"/>
  <c r="M1245" i="1"/>
  <c r="L1245" i="1"/>
  <c r="K1245" i="1"/>
  <c r="O1244" i="1"/>
  <c r="M1244" i="1"/>
  <c r="L1244" i="1"/>
  <c r="K1244" i="1"/>
  <c r="O1238" i="1"/>
  <c r="M1238" i="1"/>
  <c r="L1238" i="1"/>
  <c r="K1238" i="1"/>
  <c r="O1237" i="1"/>
  <c r="M1237" i="1"/>
  <c r="L1237" i="1"/>
  <c r="K1237" i="1"/>
  <c r="O1236" i="1"/>
  <c r="M1236" i="1"/>
  <c r="L1236" i="1"/>
  <c r="K1236" i="1"/>
  <c r="O1235" i="1"/>
  <c r="M1235" i="1"/>
  <c r="L1235" i="1"/>
  <c r="K1235" i="1"/>
  <c r="O1234" i="1"/>
  <c r="M1234" i="1"/>
  <c r="L1234" i="1"/>
  <c r="K1234" i="1"/>
  <c r="O1231" i="1"/>
  <c r="M1231" i="1"/>
  <c r="L1231" i="1"/>
  <c r="K1231" i="1"/>
  <c r="O1229" i="1"/>
  <c r="M1229" i="1"/>
  <c r="L1229" i="1"/>
  <c r="K1229" i="1"/>
  <c r="O1228" i="1"/>
  <c r="M1228" i="1"/>
  <c r="L1228" i="1"/>
  <c r="K1228" i="1"/>
  <c r="O1227" i="1"/>
  <c r="M1227" i="1"/>
  <c r="L1227" i="1"/>
  <c r="K1227" i="1"/>
  <c r="O1225" i="1"/>
  <c r="M1225" i="1"/>
  <c r="L1225" i="1"/>
  <c r="K1225" i="1"/>
  <c r="O1224" i="1"/>
  <c r="M1224" i="1"/>
  <c r="L1224" i="1"/>
  <c r="K1224" i="1"/>
  <c r="O1219" i="1"/>
  <c r="M1219" i="1"/>
  <c r="L1219" i="1"/>
  <c r="K1219" i="1"/>
  <c r="O1216" i="1"/>
  <c r="M1216" i="1"/>
  <c r="L1216" i="1"/>
  <c r="K1216" i="1"/>
  <c r="O1204" i="1"/>
  <c r="M1204" i="1"/>
  <c r="L1204" i="1"/>
  <c r="K1204" i="1"/>
  <c r="O1199" i="1"/>
  <c r="M1199" i="1"/>
  <c r="L1199" i="1"/>
  <c r="K1199" i="1"/>
  <c r="O1196" i="1"/>
  <c r="M1196" i="1"/>
  <c r="L1196" i="1"/>
  <c r="K1196" i="1"/>
  <c r="O1194" i="1"/>
  <c r="M1194" i="1"/>
  <c r="L1194" i="1"/>
  <c r="K1194" i="1"/>
  <c r="O1188" i="1"/>
  <c r="M1188" i="1"/>
  <c r="L1188" i="1"/>
  <c r="K1188" i="1"/>
  <c r="O1183" i="1"/>
  <c r="M1183" i="1"/>
  <c r="L1183" i="1"/>
  <c r="K1183" i="1"/>
  <c r="O1182" i="1"/>
  <c r="M1182" i="1"/>
  <c r="L1182" i="1"/>
  <c r="K1182" i="1"/>
  <c r="O1181" i="1"/>
  <c r="M1181" i="1"/>
  <c r="L1181" i="1"/>
  <c r="K1181" i="1"/>
  <c r="O1187" i="1"/>
  <c r="M1187" i="1"/>
  <c r="L1187" i="1"/>
  <c r="K1187" i="1"/>
  <c r="O1186" i="1"/>
  <c r="M1186" i="1"/>
  <c r="L1186" i="1"/>
  <c r="K1186" i="1"/>
  <c r="O1185" i="1"/>
  <c r="M1185" i="1"/>
  <c r="L1185" i="1"/>
  <c r="K1185" i="1"/>
  <c r="O1184" i="1"/>
  <c r="M1184" i="1"/>
  <c r="L1184" i="1"/>
  <c r="K1184" i="1"/>
  <c r="O1180" i="1"/>
  <c r="M1180" i="1"/>
  <c r="L1180" i="1"/>
  <c r="K1180" i="1"/>
  <c r="O1179" i="1"/>
  <c r="M1179" i="1"/>
  <c r="L1179" i="1"/>
  <c r="K1179" i="1"/>
  <c r="O1189" i="1"/>
  <c r="M1189" i="1"/>
  <c r="L1189" i="1"/>
  <c r="K1189" i="1"/>
  <c r="O1175" i="1"/>
  <c r="M1175" i="1"/>
  <c r="L1175" i="1"/>
  <c r="K1175" i="1"/>
  <c r="O1171" i="1"/>
  <c r="M1171" i="1"/>
  <c r="L1171" i="1"/>
  <c r="K1171" i="1"/>
  <c r="O1168" i="1"/>
  <c r="M1168" i="1"/>
  <c r="L1168" i="1"/>
  <c r="K1168" i="1"/>
  <c r="O1165" i="1"/>
  <c r="M1165" i="1"/>
  <c r="L1165" i="1"/>
  <c r="K1165" i="1"/>
  <c r="O1151" i="1"/>
  <c r="M1151" i="1"/>
  <c r="L1151" i="1"/>
  <c r="K1151" i="1"/>
  <c r="O1149" i="1"/>
  <c r="M1149" i="1"/>
  <c r="L1149" i="1"/>
  <c r="K1149" i="1"/>
  <c r="O1148" i="1"/>
  <c r="M1148" i="1"/>
  <c r="L1148" i="1"/>
  <c r="K1148" i="1"/>
  <c r="O1147" i="1"/>
  <c r="M1147" i="1"/>
  <c r="L1147" i="1"/>
  <c r="K1147" i="1"/>
  <c r="O1146" i="1"/>
  <c r="M1146" i="1"/>
  <c r="L1146" i="1"/>
  <c r="K1146" i="1"/>
  <c r="O1145" i="1"/>
  <c r="M1145" i="1"/>
  <c r="L1145" i="1"/>
  <c r="K1145" i="1"/>
  <c r="O1144" i="1"/>
  <c r="M1144" i="1"/>
  <c r="L1144" i="1"/>
  <c r="K1144" i="1"/>
  <c r="O1143" i="1"/>
  <c r="M1143" i="1"/>
  <c r="L1143" i="1"/>
  <c r="K1143" i="1"/>
  <c r="O1142" i="1"/>
  <c r="M1142" i="1"/>
  <c r="L1142" i="1"/>
  <c r="K1142" i="1"/>
  <c r="O1141" i="1"/>
  <c r="M1141" i="1"/>
  <c r="L1141" i="1"/>
  <c r="K1141" i="1"/>
  <c r="O1140" i="1"/>
  <c r="M1140" i="1"/>
  <c r="L1140" i="1"/>
  <c r="K1140" i="1"/>
  <c r="O1137" i="1"/>
  <c r="M1137" i="1"/>
  <c r="L1137" i="1"/>
  <c r="K1137" i="1"/>
  <c r="O1135" i="1"/>
  <c r="M1135" i="1"/>
  <c r="L1135" i="1"/>
  <c r="K1135" i="1"/>
  <c r="O1127" i="1"/>
  <c r="M1127" i="1"/>
  <c r="L1127" i="1"/>
  <c r="K1127" i="1"/>
  <c r="O1126" i="1"/>
  <c r="M1126" i="1"/>
  <c r="L1126" i="1"/>
  <c r="K1126" i="1"/>
  <c r="O1125" i="1"/>
  <c r="M1125" i="1"/>
  <c r="L1125" i="1"/>
  <c r="K1125" i="1"/>
  <c r="O1121" i="1"/>
  <c r="M1121" i="1"/>
  <c r="L1121" i="1"/>
  <c r="K1121" i="1"/>
  <c r="O1120" i="1"/>
  <c r="M1120" i="1"/>
  <c r="L1120" i="1"/>
  <c r="K1120" i="1"/>
  <c r="O1119" i="1"/>
  <c r="M1119" i="1"/>
  <c r="L1119" i="1"/>
  <c r="K1119" i="1"/>
  <c r="O1381" i="1"/>
  <c r="M1381" i="1"/>
  <c r="L1381" i="1"/>
  <c r="K1381" i="1"/>
  <c r="O1110" i="1"/>
  <c r="M1110" i="1"/>
  <c r="L1110" i="1"/>
  <c r="K1110" i="1"/>
  <c r="O1103" i="1"/>
  <c r="M1103" i="1"/>
  <c r="L1103" i="1"/>
  <c r="K1103" i="1"/>
  <c r="O1098" i="1"/>
  <c r="M1098" i="1"/>
  <c r="L1098" i="1"/>
  <c r="K1098" i="1"/>
  <c r="O1097" i="1"/>
  <c r="M1097" i="1"/>
  <c r="L1097" i="1"/>
  <c r="K1097" i="1"/>
  <c r="O1096" i="1"/>
  <c r="M1096" i="1"/>
  <c r="L1096" i="1"/>
  <c r="K1096" i="1"/>
  <c r="O1094" i="1"/>
  <c r="M1094" i="1"/>
  <c r="L1094" i="1"/>
  <c r="K1094" i="1"/>
  <c r="O1092" i="1"/>
  <c r="M1092" i="1"/>
  <c r="L1092" i="1"/>
  <c r="K1092" i="1"/>
  <c r="O1085" i="1"/>
  <c r="M1085" i="1"/>
  <c r="L1085" i="1"/>
  <c r="K1085" i="1"/>
  <c r="O1084" i="1"/>
  <c r="M1084" i="1"/>
  <c r="L1084" i="1"/>
  <c r="K1084" i="1"/>
  <c r="O1083" i="1"/>
  <c r="M1083" i="1"/>
  <c r="L1083" i="1"/>
  <c r="K1083" i="1"/>
  <c r="O1082" i="1"/>
  <c r="M1082" i="1"/>
  <c r="L1082" i="1"/>
  <c r="K1082" i="1"/>
  <c r="O1081" i="1"/>
  <c r="M1081" i="1"/>
  <c r="L1081" i="1"/>
  <c r="K1081" i="1"/>
  <c r="O1072" i="1"/>
  <c r="M1072" i="1"/>
  <c r="L1072" i="1"/>
  <c r="K1072" i="1"/>
  <c r="O1068" i="1"/>
  <c r="M1068" i="1"/>
  <c r="L1068" i="1"/>
  <c r="K1068" i="1"/>
  <c r="O1067" i="1"/>
  <c r="M1067" i="1"/>
  <c r="L1067" i="1"/>
  <c r="K1067" i="1"/>
  <c r="O1055" i="1"/>
  <c r="M1055" i="1"/>
  <c r="L1055" i="1"/>
  <c r="K1055" i="1"/>
  <c r="O1054" i="1"/>
  <c r="M1054" i="1"/>
  <c r="L1054" i="1"/>
  <c r="K1054" i="1"/>
  <c r="O1050" i="1"/>
  <c r="M1050" i="1"/>
  <c r="L1050" i="1"/>
  <c r="K1050" i="1"/>
  <c r="O1052" i="1"/>
  <c r="M1052" i="1"/>
  <c r="L1052" i="1"/>
  <c r="K1052" i="1"/>
  <c r="O1051" i="1"/>
  <c r="M1051" i="1"/>
  <c r="L1051" i="1"/>
  <c r="K1051" i="1"/>
  <c r="O1047" i="1"/>
  <c r="M1047" i="1"/>
  <c r="L1047" i="1"/>
  <c r="K1047" i="1"/>
  <c r="O1046" i="1"/>
  <c r="M1046" i="1"/>
  <c r="L1046" i="1"/>
  <c r="K1046" i="1"/>
  <c r="O1044" i="1"/>
  <c r="M1044" i="1"/>
  <c r="L1044" i="1"/>
  <c r="K1044" i="1"/>
  <c r="O1042" i="1"/>
  <c r="M1042" i="1"/>
  <c r="L1042" i="1"/>
  <c r="K1042" i="1"/>
  <c r="O1041" i="1"/>
  <c r="M1041" i="1"/>
  <c r="L1041" i="1"/>
  <c r="K1041" i="1"/>
  <c r="O1038" i="1"/>
  <c r="M1038" i="1"/>
  <c r="L1038" i="1"/>
  <c r="K1038" i="1"/>
  <c r="O1023" i="1"/>
  <c r="M1023" i="1"/>
  <c r="L1023" i="1"/>
  <c r="K1023" i="1"/>
  <c r="O1022" i="1"/>
  <c r="M1022" i="1"/>
  <c r="L1022" i="1"/>
  <c r="K1022" i="1"/>
  <c r="O1021" i="1"/>
  <c r="M1021" i="1"/>
  <c r="L1021" i="1"/>
  <c r="K1021" i="1"/>
  <c r="O1027" i="1"/>
  <c r="M1027" i="1"/>
  <c r="L1027" i="1"/>
  <c r="K1027" i="1"/>
  <c r="O1019" i="1"/>
  <c r="M1019" i="1"/>
  <c r="L1019" i="1"/>
  <c r="K1019" i="1"/>
  <c r="O1018" i="1"/>
  <c r="M1018" i="1"/>
  <c r="L1018" i="1"/>
  <c r="K1018" i="1"/>
  <c r="O1017" i="1"/>
  <c r="M1017" i="1"/>
  <c r="L1017" i="1"/>
  <c r="K1017" i="1"/>
  <c r="O1013" i="1"/>
  <c r="M1013" i="1"/>
  <c r="L1013" i="1"/>
  <c r="K1013" i="1"/>
  <c r="O1011" i="1"/>
  <c r="M1011" i="1"/>
  <c r="L1011" i="1"/>
  <c r="K1011" i="1"/>
  <c r="O1000" i="1"/>
  <c r="M1000" i="1"/>
  <c r="L1000" i="1"/>
  <c r="K1000" i="1"/>
  <c r="O998" i="1"/>
  <c r="M998" i="1"/>
  <c r="L998" i="1"/>
  <c r="K998" i="1"/>
  <c r="O995" i="1"/>
  <c r="M995" i="1"/>
  <c r="L995" i="1"/>
  <c r="K995" i="1"/>
  <c r="O994" i="1"/>
  <c r="M994" i="1"/>
  <c r="L994" i="1"/>
  <c r="K994" i="1"/>
  <c r="O984" i="1"/>
  <c r="M984" i="1"/>
  <c r="L984" i="1"/>
  <c r="K984" i="1"/>
  <c r="O975" i="1"/>
  <c r="M975" i="1"/>
  <c r="L975" i="1"/>
  <c r="K975" i="1"/>
  <c r="O974" i="1"/>
  <c r="M974" i="1"/>
  <c r="L974" i="1"/>
  <c r="K974" i="1"/>
  <c r="O964" i="1"/>
  <c r="M964" i="1"/>
  <c r="L964" i="1"/>
  <c r="K964" i="1"/>
  <c r="O963" i="1"/>
  <c r="M963" i="1"/>
  <c r="L963" i="1"/>
  <c r="K963" i="1"/>
  <c r="O962" i="1"/>
  <c r="M962" i="1"/>
  <c r="L962" i="1"/>
  <c r="K962" i="1"/>
  <c r="O968" i="1"/>
  <c r="M968" i="1"/>
  <c r="L968" i="1"/>
  <c r="K968" i="1"/>
  <c r="O967" i="1"/>
  <c r="M967" i="1"/>
  <c r="L967" i="1"/>
  <c r="K967" i="1"/>
  <c r="O966" i="1"/>
  <c r="M966" i="1"/>
  <c r="L966" i="1"/>
  <c r="K966" i="1"/>
  <c r="O948" i="1"/>
  <c r="M948" i="1"/>
  <c r="L948" i="1"/>
  <c r="K948" i="1"/>
  <c r="O945" i="1"/>
  <c r="M945" i="1"/>
  <c r="L945" i="1"/>
  <c r="K945" i="1"/>
  <c r="O943" i="1"/>
  <c r="M943" i="1"/>
  <c r="L943" i="1"/>
  <c r="K943" i="1"/>
  <c r="O942" i="1"/>
  <c r="M942" i="1"/>
  <c r="L942" i="1"/>
  <c r="K942" i="1"/>
  <c r="O941" i="1"/>
  <c r="M941" i="1"/>
  <c r="L941" i="1"/>
  <c r="K941" i="1"/>
  <c r="O940" i="1"/>
  <c r="M940" i="1"/>
  <c r="L940" i="1"/>
  <c r="K940" i="1"/>
  <c r="O938" i="1"/>
  <c r="M938" i="1"/>
  <c r="L938" i="1"/>
  <c r="K938" i="1"/>
  <c r="O933" i="1"/>
  <c r="M933" i="1"/>
  <c r="L933" i="1"/>
  <c r="K933" i="1"/>
  <c r="O923" i="1"/>
  <c r="M923" i="1"/>
  <c r="L923" i="1"/>
  <c r="K923" i="1"/>
  <c r="O443" i="1"/>
  <c r="M443" i="1"/>
  <c r="L443" i="1"/>
  <c r="K443" i="1"/>
  <c r="O914" i="1"/>
  <c r="M914" i="1"/>
  <c r="L914" i="1"/>
  <c r="K914" i="1"/>
  <c r="O911" i="1"/>
  <c r="M911" i="1"/>
  <c r="L911" i="1"/>
  <c r="K911" i="1"/>
  <c r="O909" i="1"/>
  <c r="M909" i="1"/>
  <c r="L909" i="1"/>
  <c r="K909" i="1"/>
  <c r="O905" i="1"/>
  <c r="M905" i="1"/>
  <c r="L905" i="1"/>
  <c r="K905" i="1"/>
  <c r="O904" i="1"/>
  <c r="M904" i="1"/>
  <c r="L904" i="1"/>
  <c r="K904" i="1"/>
  <c r="O900" i="1"/>
  <c r="M900" i="1"/>
  <c r="L900" i="1"/>
  <c r="K900" i="1"/>
  <c r="O899" i="1"/>
  <c r="M899" i="1"/>
  <c r="L899" i="1"/>
  <c r="K899" i="1"/>
  <c r="O898" i="1"/>
  <c r="M898" i="1"/>
  <c r="L898" i="1"/>
  <c r="K898" i="1"/>
  <c r="O896" i="1"/>
  <c r="M896" i="1"/>
  <c r="L896" i="1"/>
  <c r="K896" i="1"/>
  <c r="O893" i="1"/>
  <c r="M893" i="1"/>
  <c r="L893" i="1"/>
  <c r="K893" i="1"/>
  <c r="O890" i="1"/>
  <c r="M890" i="1"/>
  <c r="L890" i="1"/>
  <c r="K890" i="1"/>
  <c r="O889" i="1"/>
  <c r="M889" i="1"/>
  <c r="L889" i="1"/>
  <c r="K889" i="1"/>
  <c r="O888" i="1"/>
  <c r="M888" i="1"/>
  <c r="L888" i="1"/>
  <c r="K888" i="1"/>
  <c r="O887" i="1"/>
  <c r="M887" i="1"/>
  <c r="L887" i="1"/>
  <c r="K887" i="1"/>
  <c r="O881" i="1"/>
  <c r="M881" i="1"/>
  <c r="L881" i="1"/>
  <c r="K881" i="1"/>
  <c r="O872" i="1"/>
  <c r="M872" i="1"/>
  <c r="L872" i="1"/>
  <c r="K872" i="1"/>
  <c r="O869" i="1"/>
  <c r="M869" i="1"/>
  <c r="L869" i="1"/>
  <c r="K869" i="1"/>
  <c r="O867" i="1"/>
  <c r="M867" i="1"/>
  <c r="L867" i="1"/>
  <c r="K867" i="1"/>
  <c r="O866" i="1"/>
  <c r="M866" i="1"/>
  <c r="L866" i="1"/>
  <c r="K866" i="1"/>
  <c r="O865" i="1"/>
  <c r="M865" i="1"/>
  <c r="L865" i="1"/>
  <c r="K865" i="1"/>
  <c r="O859" i="1"/>
  <c r="M859" i="1"/>
  <c r="L859" i="1"/>
  <c r="K859" i="1"/>
  <c r="O858" i="1"/>
  <c r="M858" i="1"/>
  <c r="L858" i="1"/>
  <c r="K858" i="1"/>
  <c r="O856" i="1"/>
  <c r="M856" i="1"/>
  <c r="L856" i="1"/>
  <c r="K856" i="1"/>
  <c r="O855" i="1"/>
  <c r="M855" i="1"/>
  <c r="L855" i="1"/>
  <c r="K855" i="1"/>
  <c r="O854" i="1"/>
  <c r="M854" i="1"/>
  <c r="L854" i="1"/>
  <c r="K854" i="1"/>
  <c r="O850" i="1"/>
  <c r="M850" i="1"/>
  <c r="L850" i="1"/>
  <c r="K850" i="1"/>
  <c r="O851" i="1"/>
  <c r="M851" i="1"/>
  <c r="L851" i="1"/>
  <c r="K851" i="1"/>
  <c r="O849" i="1"/>
  <c r="M849" i="1"/>
  <c r="L849" i="1"/>
  <c r="K849" i="1"/>
  <c r="O843" i="1"/>
  <c r="M843" i="1"/>
  <c r="L843" i="1"/>
  <c r="K843" i="1"/>
  <c r="O842" i="1"/>
  <c r="M842" i="1"/>
  <c r="L842" i="1"/>
  <c r="K842" i="1"/>
  <c r="O841" i="1"/>
  <c r="M841" i="1"/>
  <c r="L841" i="1"/>
  <c r="K841" i="1"/>
  <c r="O840" i="1"/>
  <c r="M840" i="1"/>
  <c r="L840" i="1"/>
  <c r="K840" i="1"/>
  <c r="O839" i="1"/>
  <c r="M839" i="1"/>
  <c r="L839" i="1"/>
  <c r="K839" i="1"/>
  <c r="O838" i="1"/>
  <c r="M838" i="1"/>
  <c r="L838" i="1"/>
  <c r="K838" i="1"/>
  <c r="O835" i="1"/>
  <c r="M835" i="1"/>
  <c r="L835" i="1"/>
  <c r="K835" i="1"/>
  <c r="O833" i="1"/>
  <c r="M833" i="1"/>
  <c r="L833" i="1"/>
  <c r="K833" i="1"/>
  <c r="O832" i="1"/>
  <c r="M832" i="1"/>
  <c r="L832" i="1"/>
  <c r="K832" i="1"/>
  <c r="O831" i="1"/>
  <c r="M831" i="1"/>
  <c r="L831" i="1"/>
  <c r="K831" i="1"/>
  <c r="O823" i="1"/>
  <c r="M823" i="1"/>
  <c r="L823" i="1"/>
  <c r="K823" i="1"/>
  <c r="O817" i="1"/>
  <c r="M817" i="1"/>
  <c r="L817" i="1"/>
  <c r="K817" i="1"/>
  <c r="O816" i="1"/>
  <c r="M816" i="1"/>
  <c r="L816" i="1"/>
  <c r="K816" i="1"/>
  <c r="O811" i="1"/>
  <c r="M811" i="1"/>
  <c r="L811" i="1"/>
  <c r="K811" i="1"/>
  <c r="O810" i="1"/>
  <c r="M810" i="1"/>
  <c r="L810" i="1"/>
  <c r="K810" i="1"/>
  <c r="O809" i="1"/>
  <c r="M809" i="1"/>
  <c r="L809" i="1"/>
  <c r="K809" i="1"/>
  <c r="O808" i="1"/>
  <c r="M808" i="1"/>
  <c r="L808" i="1"/>
  <c r="K808" i="1"/>
  <c r="O806" i="1"/>
  <c r="M806" i="1"/>
  <c r="L806" i="1"/>
  <c r="K806" i="1"/>
  <c r="O805" i="1"/>
  <c r="M805" i="1"/>
  <c r="L805" i="1"/>
  <c r="K805" i="1"/>
  <c r="O799" i="1"/>
  <c r="M799" i="1"/>
  <c r="L799" i="1"/>
  <c r="K799" i="1"/>
  <c r="O798" i="1"/>
  <c r="M798" i="1"/>
  <c r="L798" i="1"/>
  <c r="K798" i="1"/>
  <c r="O794" i="1"/>
  <c r="M794" i="1"/>
  <c r="L794" i="1"/>
  <c r="K794" i="1"/>
  <c r="O793" i="1"/>
  <c r="M793" i="1"/>
  <c r="L793" i="1"/>
  <c r="K793" i="1"/>
  <c r="O792" i="1"/>
  <c r="M792" i="1"/>
  <c r="L792" i="1"/>
  <c r="K792" i="1"/>
  <c r="O785" i="1"/>
  <c r="M785" i="1"/>
  <c r="L785" i="1"/>
  <c r="K785" i="1"/>
  <c r="O783" i="1"/>
  <c r="M783" i="1"/>
  <c r="L783" i="1"/>
  <c r="K783" i="1"/>
  <c r="O495" i="1"/>
  <c r="M495" i="1"/>
  <c r="L495" i="1"/>
  <c r="K495" i="1"/>
  <c r="O782" i="1"/>
  <c r="M782" i="1"/>
  <c r="L782" i="1"/>
  <c r="K782" i="1"/>
  <c r="O780" i="1"/>
  <c r="M780" i="1"/>
  <c r="L780" i="1"/>
  <c r="K780" i="1"/>
  <c r="O777" i="1"/>
  <c r="M777" i="1"/>
  <c r="L777" i="1"/>
  <c r="K777" i="1"/>
  <c r="O776" i="1"/>
  <c r="M776" i="1"/>
  <c r="L776" i="1"/>
  <c r="K776" i="1"/>
  <c r="O774" i="1"/>
  <c r="M774" i="1"/>
  <c r="L774" i="1"/>
  <c r="K774" i="1"/>
  <c r="O773" i="1"/>
  <c r="M773" i="1"/>
  <c r="L773" i="1"/>
  <c r="K773" i="1"/>
  <c r="O769" i="1"/>
  <c r="M769" i="1"/>
  <c r="L769" i="1"/>
  <c r="K769" i="1"/>
  <c r="O763" i="1"/>
  <c r="M763" i="1"/>
  <c r="L763" i="1"/>
  <c r="K763" i="1"/>
  <c r="O762" i="1"/>
  <c r="M762" i="1"/>
  <c r="L762" i="1"/>
  <c r="K762" i="1"/>
  <c r="O761" i="1"/>
  <c r="M761" i="1"/>
  <c r="L761" i="1"/>
  <c r="K761" i="1"/>
  <c r="O759" i="1"/>
  <c r="M759" i="1"/>
  <c r="L759" i="1"/>
  <c r="K759" i="1"/>
  <c r="O758" i="1"/>
  <c r="M758" i="1"/>
  <c r="L758" i="1"/>
  <c r="K758" i="1"/>
  <c r="O757" i="1"/>
  <c r="M757" i="1"/>
  <c r="L757" i="1"/>
  <c r="K757" i="1"/>
  <c r="O756" i="1"/>
  <c r="M756" i="1"/>
  <c r="L756" i="1"/>
  <c r="K756" i="1"/>
  <c r="O755" i="1"/>
  <c r="M755" i="1"/>
  <c r="L755" i="1"/>
  <c r="K755" i="1"/>
  <c r="O750" i="1"/>
  <c r="M750" i="1"/>
  <c r="L750" i="1"/>
  <c r="K750" i="1"/>
  <c r="O744" i="1"/>
  <c r="M744" i="1"/>
  <c r="L744" i="1"/>
  <c r="K744" i="1"/>
  <c r="O743" i="1"/>
  <c r="M743" i="1"/>
  <c r="L743" i="1"/>
  <c r="K743" i="1"/>
  <c r="O742" i="1"/>
  <c r="M742" i="1"/>
  <c r="L742" i="1"/>
  <c r="K742" i="1"/>
  <c r="O739" i="1"/>
  <c r="M739" i="1"/>
  <c r="L739" i="1"/>
  <c r="K739" i="1"/>
  <c r="O732" i="1"/>
  <c r="M732" i="1"/>
  <c r="L732" i="1"/>
  <c r="K732" i="1"/>
  <c r="O731" i="1"/>
  <c r="M731" i="1"/>
  <c r="L731" i="1"/>
  <c r="K731" i="1"/>
  <c r="O730" i="1"/>
  <c r="M730" i="1"/>
  <c r="L730" i="1"/>
  <c r="K730" i="1"/>
  <c r="O718" i="1"/>
  <c r="M718" i="1"/>
  <c r="L718" i="1"/>
  <c r="K718" i="1"/>
  <c r="O715" i="1"/>
  <c r="M715" i="1"/>
  <c r="L715" i="1"/>
  <c r="K715" i="1"/>
  <c r="O705" i="1"/>
  <c r="M705" i="1"/>
  <c r="L705" i="1"/>
  <c r="K705" i="1"/>
  <c r="O699" i="1"/>
  <c r="M699" i="1"/>
  <c r="L699" i="1"/>
  <c r="K699" i="1"/>
  <c r="O696" i="1"/>
  <c r="M696" i="1"/>
  <c r="L696" i="1"/>
  <c r="K696" i="1"/>
  <c r="O692" i="1"/>
  <c r="M692" i="1"/>
  <c r="L692" i="1"/>
  <c r="K692" i="1"/>
  <c r="O694" i="1"/>
  <c r="M694" i="1"/>
  <c r="L694" i="1"/>
  <c r="K694" i="1"/>
  <c r="O693" i="1"/>
  <c r="M693" i="1"/>
  <c r="L693" i="1"/>
  <c r="K693" i="1"/>
  <c r="O691" i="1"/>
  <c r="M691" i="1"/>
  <c r="L691" i="1"/>
  <c r="K691" i="1"/>
  <c r="O677" i="1"/>
  <c r="M677" i="1"/>
  <c r="L677" i="1"/>
  <c r="K677" i="1"/>
  <c r="O674" i="1"/>
  <c r="M674" i="1"/>
  <c r="L674" i="1"/>
  <c r="K674" i="1"/>
  <c r="O672" i="1"/>
  <c r="M672" i="1"/>
  <c r="L672" i="1"/>
  <c r="K672" i="1"/>
  <c r="O669" i="1"/>
  <c r="M669" i="1"/>
  <c r="L669" i="1"/>
  <c r="K669" i="1"/>
  <c r="O668" i="1"/>
  <c r="M668" i="1"/>
  <c r="L668" i="1"/>
  <c r="O667" i="1"/>
  <c r="M667" i="1"/>
  <c r="L667" i="1"/>
  <c r="K667" i="1"/>
  <c r="O666" i="1"/>
  <c r="M666" i="1"/>
  <c r="L666" i="1"/>
  <c r="K666" i="1"/>
  <c r="O662" i="1"/>
  <c r="M662" i="1"/>
  <c r="L662" i="1"/>
  <c r="K662" i="1"/>
  <c r="O661" i="1"/>
  <c r="M661" i="1"/>
  <c r="L661" i="1"/>
  <c r="K661" i="1"/>
  <c r="O659" i="1"/>
  <c r="M659" i="1"/>
  <c r="L659" i="1"/>
  <c r="K659" i="1"/>
  <c r="O656" i="1"/>
  <c r="M656" i="1"/>
  <c r="L656" i="1"/>
  <c r="K656" i="1"/>
  <c r="O655" i="1"/>
  <c r="M655" i="1"/>
  <c r="L655" i="1"/>
  <c r="K655" i="1"/>
  <c r="O643" i="1"/>
  <c r="M643" i="1"/>
  <c r="L643" i="1"/>
  <c r="K643" i="1"/>
  <c r="O642" i="1"/>
  <c r="M642" i="1"/>
  <c r="L642" i="1"/>
  <c r="K642" i="1"/>
  <c r="O638" i="1"/>
  <c r="M638" i="1"/>
  <c r="L638" i="1"/>
  <c r="K638" i="1"/>
  <c r="O632" i="1"/>
  <c r="M632" i="1"/>
  <c r="L632" i="1"/>
  <c r="K632" i="1"/>
  <c r="O631" i="1"/>
  <c r="M631" i="1"/>
  <c r="L631" i="1"/>
  <c r="K631" i="1"/>
  <c r="O634" i="1"/>
  <c r="M634" i="1"/>
  <c r="L634" i="1"/>
  <c r="K634" i="1"/>
  <c r="O633" i="1"/>
  <c r="M633" i="1"/>
  <c r="L633" i="1"/>
  <c r="K633" i="1"/>
  <c r="O630" i="1"/>
  <c r="M630" i="1"/>
  <c r="L630" i="1"/>
  <c r="K630" i="1"/>
  <c r="O629" i="1"/>
  <c r="M629" i="1"/>
  <c r="L629" i="1"/>
  <c r="K629" i="1"/>
  <c r="O628" i="1"/>
  <c r="M628" i="1"/>
  <c r="L628" i="1"/>
  <c r="K628" i="1"/>
  <c r="O627" i="1"/>
  <c r="M627" i="1"/>
  <c r="L627" i="1"/>
  <c r="K627" i="1"/>
  <c r="O619" i="1"/>
  <c r="M619" i="1"/>
  <c r="L619" i="1"/>
  <c r="K619" i="1"/>
  <c r="O606" i="1"/>
  <c r="M606" i="1"/>
  <c r="L606" i="1"/>
  <c r="K606" i="1"/>
  <c r="O605" i="1"/>
  <c r="M605" i="1"/>
  <c r="L605" i="1"/>
  <c r="K605" i="1"/>
  <c r="O603" i="1"/>
  <c r="M603" i="1"/>
  <c r="L603" i="1"/>
  <c r="K603" i="1"/>
  <c r="O602" i="1"/>
  <c r="M602" i="1"/>
  <c r="L602" i="1"/>
  <c r="K602" i="1"/>
  <c r="O601" i="1"/>
  <c r="M601" i="1"/>
  <c r="L601" i="1"/>
  <c r="K601" i="1"/>
  <c r="O600" i="1"/>
  <c r="M600" i="1"/>
  <c r="L600" i="1"/>
  <c r="K600" i="1"/>
  <c r="O594" i="1"/>
  <c r="M594" i="1"/>
  <c r="L594" i="1"/>
  <c r="K594" i="1"/>
  <c r="O593" i="1"/>
  <c r="M593" i="1"/>
  <c r="L593" i="1"/>
  <c r="K593" i="1"/>
  <c r="O592" i="1"/>
  <c r="M592" i="1"/>
  <c r="L592" i="1"/>
  <c r="K592" i="1"/>
  <c r="O591" i="1"/>
  <c r="M591" i="1"/>
  <c r="L591" i="1"/>
  <c r="K591" i="1"/>
  <c r="O590" i="1"/>
  <c r="M590" i="1"/>
  <c r="L590" i="1"/>
  <c r="K590" i="1"/>
  <c r="O589" i="1"/>
  <c r="M589" i="1"/>
  <c r="L589" i="1"/>
  <c r="K589" i="1"/>
  <c r="O587" i="1"/>
  <c r="M587" i="1"/>
  <c r="L587" i="1"/>
  <c r="K587" i="1"/>
  <c r="O586" i="1"/>
  <c r="M586" i="1"/>
  <c r="L586" i="1"/>
  <c r="K586" i="1"/>
  <c r="O576" i="1"/>
  <c r="M576" i="1"/>
  <c r="L576" i="1"/>
  <c r="K576" i="1"/>
  <c r="O568" i="1"/>
  <c r="M568" i="1"/>
  <c r="L568" i="1"/>
  <c r="K568" i="1"/>
  <c r="O567" i="1"/>
  <c r="M567" i="1"/>
  <c r="L567" i="1"/>
  <c r="K567" i="1"/>
  <c r="O566" i="1"/>
  <c r="M566" i="1"/>
  <c r="L566" i="1"/>
  <c r="K566" i="1"/>
  <c r="O564" i="1"/>
  <c r="M564" i="1"/>
  <c r="L564" i="1"/>
  <c r="K564" i="1"/>
  <c r="O563" i="1"/>
  <c r="M563" i="1"/>
  <c r="L563" i="1"/>
  <c r="K563" i="1"/>
  <c r="O560" i="1"/>
  <c r="M560" i="1"/>
  <c r="L560" i="1"/>
  <c r="K560" i="1"/>
  <c r="O562" i="1"/>
  <c r="M562" i="1"/>
  <c r="L562" i="1"/>
  <c r="K562" i="1"/>
  <c r="O559" i="1"/>
  <c r="M559" i="1"/>
  <c r="L559" i="1"/>
  <c r="K559" i="1"/>
  <c r="O558" i="1"/>
  <c r="M558" i="1"/>
  <c r="L558" i="1"/>
  <c r="K558" i="1"/>
  <c r="O557" i="1"/>
  <c r="M557" i="1"/>
  <c r="L557" i="1"/>
  <c r="K557" i="1"/>
  <c r="O2284" i="1"/>
  <c r="M2284" i="1"/>
  <c r="L2284" i="1"/>
  <c r="K2284" i="1"/>
  <c r="O2281" i="1"/>
  <c r="M2281" i="1"/>
  <c r="L2281" i="1"/>
  <c r="K2281" i="1"/>
  <c r="O554" i="1"/>
  <c r="M554" i="1"/>
  <c r="L554" i="1"/>
  <c r="K554" i="1"/>
  <c r="O552" i="1"/>
  <c r="M552" i="1"/>
  <c r="L552" i="1"/>
  <c r="K552" i="1"/>
  <c r="O551" i="1"/>
  <c r="M551" i="1"/>
  <c r="L551" i="1"/>
  <c r="K551" i="1"/>
  <c r="O550" i="1"/>
  <c r="M550" i="1"/>
  <c r="L550" i="1"/>
  <c r="K550" i="1"/>
  <c r="O549" i="1"/>
  <c r="M549" i="1"/>
  <c r="L549" i="1"/>
  <c r="K549" i="1"/>
  <c r="O548" i="1"/>
  <c r="M548" i="1"/>
  <c r="L548" i="1"/>
  <c r="K548" i="1"/>
  <c r="O545" i="1"/>
  <c r="M545" i="1"/>
  <c r="L545" i="1"/>
  <c r="K545" i="1"/>
  <c r="O542" i="1"/>
  <c r="M542" i="1"/>
  <c r="L542" i="1"/>
  <c r="K542" i="1"/>
  <c r="O541" i="1"/>
  <c r="M541" i="1"/>
  <c r="L541" i="1"/>
  <c r="K541" i="1"/>
  <c r="O539" i="1"/>
  <c r="M539" i="1"/>
  <c r="L539" i="1"/>
  <c r="K539" i="1"/>
  <c r="O537" i="1"/>
  <c r="M537" i="1"/>
  <c r="L537" i="1"/>
  <c r="K537" i="1"/>
  <c r="O533" i="1"/>
  <c r="M533" i="1"/>
  <c r="L533" i="1"/>
  <c r="K533" i="1"/>
  <c r="O532" i="1"/>
  <c r="M532" i="1"/>
  <c r="L532" i="1"/>
  <c r="K532" i="1"/>
  <c r="O529" i="1"/>
  <c r="M529" i="1"/>
  <c r="L529" i="1"/>
  <c r="K529" i="1"/>
  <c r="O527" i="1"/>
  <c r="M527" i="1"/>
  <c r="L527" i="1"/>
  <c r="K527" i="1"/>
  <c r="O520" i="1"/>
  <c r="M520" i="1"/>
  <c r="L520" i="1"/>
  <c r="K520" i="1"/>
  <c r="O518" i="1"/>
  <c r="M518" i="1"/>
  <c r="L518" i="1"/>
  <c r="K518" i="1"/>
  <c r="O517" i="1"/>
  <c r="M517" i="1"/>
  <c r="L517" i="1"/>
  <c r="K517" i="1"/>
  <c r="O516" i="1"/>
  <c r="M516" i="1"/>
  <c r="L516" i="1"/>
  <c r="K516" i="1"/>
  <c r="O515" i="1"/>
  <c r="M515" i="1"/>
  <c r="L515" i="1"/>
  <c r="K515" i="1"/>
  <c r="O514" i="1"/>
  <c r="M514" i="1"/>
  <c r="L514" i="1"/>
  <c r="K514" i="1"/>
  <c r="O511" i="1"/>
  <c r="M511" i="1"/>
  <c r="L511" i="1"/>
  <c r="K511" i="1"/>
  <c r="O510" i="1"/>
  <c r="M510" i="1"/>
  <c r="L510" i="1"/>
  <c r="K510" i="1"/>
  <c r="O509" i="1"/>
  <c r="M509" i="1"/>
  <c r="L509" i="1"/>
  <c r="K509" i="1"/>
  <c r="O505" i="1"/>
  <c r="M505" i="1"/>
  <c r="L505" i="1"/>
  <c r="K505" i="1"/>
  <c r="O504" i="1"/>
  <c r="M504" i="1"/>
  <c r="L504" i="1"/>
  <c r="K504" i="1"/>
  <c r="O508" i="1"/>
  <c r="M508" i="1"/>
  <c r="L508" i="1"/>
  <c r="K508" i="1"/>
  <c r="O507" i="1"/>
  <c r="M507" i="1"/>
  <c r="L507" i="1"/>
  <c r="K507" i="1"/>
  <c r="O506" i="1"/>
  <c r="M506" i="1"/>
  <c r="L506" i="1"/>
  <c r="K506" i="1"/>
  <c r="O501" i="1"/>
  <c r="M501" i="1"/>
  <c r="L501" i="1"/>
  <c r="K501" i="1"/>
  <c r="O500" i="1"/>
  <c r="M500" i="1"/>
  <c r="L500" i="1"/>
  <c r="K500" i="1"/>
  <c r="O499" i="1"/>
  <c r="M499" i="1"/>
  <c r="L499" i="1"/>
  <c r="K499" i="1"/>
  <c r="O498" i="1"/>
  <c r="M498" i="1"/>
  <c r="L498" i="1"/>
  <c r="K498" i="1"/>
  <c r="O484" i="1"/>
  <c r="M484" i="1"/>
  <c r="L484" i="1"/>
  <c r="K484" i="1"/>
  <c r="O466" i="1"/>
  <c r="M466" i="1"/>
  <c r="L466" i="1"/>
  <c r="K466" i="1"/>
  <c r="O465" i="1"/>
  <c r="M465" i="1"/>
  <c r="L465" i="1"/>
  <c r="K465" i="1"/>
  <c r="O463" i="1"/>
  <c r="M463" i="1"/>
  <c r="L463" i="1"/>
  <c r="K463" i="1"/>
  <c r="O462" i="1"/>
  <c r="M462" i="1"/>
  <c r="L462" i="1"/>
  <c r="K462" i="1"/>
  <c r="O461" i="1"/>
  <c r="M461" i="1"/>
  <c r="L461" i="1"/>
  <c r="K461" i="1"/>
  <c r="O460" i="1"/>
  <c r="M460" i="1"/>
  <c r="L460" i="1"/>
  <c r="K460" i="1"/>
  <c r="O455" i="1"/>
  <c r="M455" i="1"/>
  <c r="L455" i="1"/>
  <c r="K455" i="1"/>
  <c r="O453" i="1"/>
  <c r="M453" i="1"/>
  <c r="L453" i="1"/>
  <c r="K453" i="1"/>
  <c r="O452" i="1"/>
  <c r="M452" i="1"/>
  <c r="L452" i="1"/>
  <c r="K452" i="1"/>
  <c r="O1069" i="1"/>
  <c r="M1069" i="1"/>
  <c r="L1069" i="1"/>
  <c r="K1069" i="1"/>
  <c r="O448" i="1"/>
  <c r="M448" i="1"/>
  <c r="L448" i="1"/>
  <c r="K448" i="1"/>
  <c r="O445" i="1"/>
  <c r="M445" i="1"/>
  <c r="L445" i="1"/>
  <c r="K445" i="1"/>
  <c r="O446" i="1"/>
  <c r="M446" i="1"/>
  <c r="L446" i="1"/>
  <c r="K446" i="1"/>
  <c r="O434" i="1"/>
  <c r="M434" i="1"/>
  <c r="L434" i="1"/>
  <c r="K434" i="1"/>
  <c r="O433" i="1"/>
  <c r="M433" i="1"/>
  <c r="L433" i="1"/>
  <c r="K433" i="1"/>
  <c r="O431" i="1"/>
  <c r="M431" i="1"/>
  <c r="L431" i="1"/>
  <c r="K431" i="1"/>
  <c r="O429" i="1"/>
  <c r="M429" i="1"/>
  <c r="L429" i="1"/>
  <c r="K429" i="1"/>
  <c r="O428" i="1"/>
  <c r="M428" i="1"/>
  <c r="L428" i="1"/>
  <c r="K428" i="1"/>
  <c r="O427" i="1"/>
  <c r="M427" i="1"/>
  <c r="L427" i="1"/>
  <c r="K427" i="1"/>
  <c r="O425" i="1"/>
  <c r="M425" i="1"/>
  <c r="L425" i="1"/>
  <c r="K425" i="1"/>
  <c r="O424" i="1"/>
  <c r="M424" i="1"/>
  <c r="L424" i="1"/>
  <c r="K424" i="1"/>
  <c r="O413" i="1"/>
  <c r="M413" i="1"/>
  <c r="L413" i="1"/>
  <c r="K413" i="1"/>
  <c r="O412" i="1"/>
  <c r="M412" i="1"/>
  <c r="L412" i="1"/>
  <c r="K412" i="1"/>
  <c r="O411" i="1"/>
  <c r="M411" i="1"/>
  <c r="L411" i="1"/>
  <c r="K411" i="1"/>
  <c r="O410" i="1"/>
  <c r="M410" i="1"/>
  <c r="L410" i="1"/>
  <c r="K410" i="1"/>
  <c r="O390" i="1"/>
  <c r="M390" i="1"/>
  <c r="L390" i="1"/>
  <c r="K390" i="1"/>
  <c r="O391" i="1"/>
  <c r="M391" i="1"/>
  <c r="L391" i="1"/>
  <c r="K391" i="1"/>
  <c r="O389" i="1"/>
  <c r="M389" i="1"/>
  <c r="L389" i="1"/>
  <c r="K389" i="1"/>
  <c r="O388" i="1"/>
  <c r="M388" i="1"/>
  <c r="L388" i="1"/>
  <c r="K388" i="1"/>
  <c r="O387" i="1"/>
  <c r="M387" i="1"/>
  <c r="L387" i="1"/>
  <c r="K387" i="1"/>
  <c r="O382" i="1"/>
  <c r="M382" i="1"/>
  <c r="L382" i="1"/>
  <c r="K382" i="1"/>
  <c r="O381" i="1"/>
  <c r="M381" i="1"/>
  <c r="L381" i="1"/>
  <c r="K381" i="1"/>
  <c r="O380" i="1"/>
  <c r="M380" i="1"/>
  <c r="L380" i="1"/>
  <c r="K380" i="1"/>
  <c r="O379" i="1"/>
  <c r="M379" i="1"/>
  <c r="L379" i="1"/>
  <c r="K379" i="1"/>
  <c r="O378" i="1"/>
  <c r="M378" i="1"/>
  <c r="L378" i="1"/>
  <c r="K378" i="1"/>
  <c r="O377" i="1"/>
  <c r="M377" i="1"/>
  <c r="L377" i="1"/>
  <c r="K377" i="1"/>
  <c r="O370" i="1"/>
  <c r="M370" i="1"/>
  <c r="L370" i="1"/>
  <c r="K370" i="1"/>
  <c r="O369" i="1"/>
  <c r="M369" i="1"/>
  <c r="L369" i="1"/>
  <c r="K369" i="1"/>
  <c r="O360" i="1"/>
  <c r="M360" i="1"/>
  <c r="L360" i="1"/>
  <c r="K360" i="1"/>
  <c r="O359" i="1"/>
  <c r="M359" i="1"/>
  <c r="L359" i="1"/>
  <c r="K359" i="1"/>
  <c r="O356" i="1"/>
  <c r="M356" i="1"/>
  <c r="L356" i="1"/>
  <c r="K356" i="1"/>
  <c r="O352" i="1"/>
  <c r="M352" i="1"/>
  <c r="L352" i="1"/>
  <c r="K352" i="1"/>
  <c r="O350" i="1"/>
  <c r="M350" i="1"/>
  <c r="L350" i="1"/>
  <c r="K350" i="1"/>
  <c r="O344" i="1"/>
  <c r="M344" i="1"/>
  <c r="L344" i="1"/>
  <c r="K344" i="1"/>
  <c r="O336" i="1"/>
  <c r="M336" i="1"/>
  <c r="L336" i="1"/>
  <c r="K336" i="1"/>
  <c r="O316" i="1"/>
  <c r="M316" i="1"/>
  <c r="L316" i="1"/>
  <c r="K316" i="1"/>
  <c r="O1520" i="1"/>
  <c r="M1520" i="1"/>
  <c r="L1520" i="1"/>
  <c r="K1520" i="1"/>
  <c r="O312" i="1"/>
  <c r="M312" i="1"/>
  <c r="L312" i="1"/>
  <c r="K312" i="1"/>
  <c r="O307" i="1"/>
  <c r="M307" i="1"/>
  <c r="L307" i="1"/>
  <c r="K307" i="1"/>
  <c r="O306" i="1"/>
  <c r="M306" i="1"/>
  <c r="L306" i="1"/>
  <c r="K306" i="1"/>
  <c r="O304" i="1"/>
  <c r="M304" i="1"/>
  <c r="L304" i="1"/>
  <c r="K304" i="1"/>
  <c r="O299" i="1"/>
  <c r="M299" i="1"/>
  <c r="L299" i="1"/>
  <c r="K299" i="1"/>
  <c r="O294" i="1"/>
  <c r="M294" i="1"/>
  <c r="L294" i="1"/>
  <c r="K294" i="1"/>
  <c r="O292" i="1"/>
  <c r="M292" i="1"/>
  <c r="L292" i="1"/>
  <c r="K292" i="1"/>
  <c r="O289" i="1"/>
  <c r="M289" i="1"/>
  <c r="L289" i="1"/>
  <c r="K289" i="1"/>
  <c r="O288" i="1"/>
  <c r="M288" i="1"/>
  <c r="L288" i="1"/>
  <c r="K288" i="1"/>
  <c r="O281" i="1"/>
  <c r="M281" i="1"/>
  <c r="L281" i="1"/>
  <c r="K281" i="1"/>
  <c r="O276" i="1"/>
  <c r="M276" i="1"/>
  <c r="L276" i="1"/>
  <c r="K276" i="1"/>
  <c r="O275" i="1"/>
  <c r="M275" i="1"/>
  <c r="L275" i="1"/>
  <c r="K275" i="1"/>
  <c r="O274" i="1"/>
  <c r="M274" i="1"/>
  <c r="L274" i="1"/>
  <c r="K274" i="1"/>
  <c r="O273" i="1"/>
  <c r="M273" i="1"/>
  <c r="L273" i="1"/>
  <c r="K273" i="1"/>
  <c r="O272" i="1"/>
  <c r="M272" i="1"/>
  <c r="L272" i="1"/>
  <c r="K272" i="1"/>
  <c r="O270" i="1"/>
  <c r="M270" i="1"/>
  <c r="L270" i="1"/>
  <c r="K270" i="1"/>
  <c r="O268" i="1"/>
  <c r="M268" i="1"/>
  <c r="L268" i="1"/>
  <c r="K268" i="1"/>
  <c r="O260" i="1"/>
  <c r="M260" i="1"/>
  <c r="L260" i="1"/>
  <c r="K260" i="1"/>
  <c r="O259" i="1"/>
  <c r="M259" i="1"/>
  <c r="L259" i="1"/>
  <c r="K259" i="1"/>
  <c r="O258" i="1"/>
  <c r="M258" i="1"/>
  <c r="L258" i="1"/>
  <c r="K258" i="1"/>
  <c r="O248" i="1"/>
  <c r="M248" i="1"/>
  <c r="L248" i="1"/>
  <c r="K248" i="1"/>
  <c r="O245" i="1"/>
  <c r="M245" i="1"/>
  <c r="L245" i="1"/>
  <c r="K245" i="1"/>
  <c r="O243" i="1"/>
  <c r="M243" i="1"/>
  <c r="L243" i="1"/>
  <c r="K243" i="1"/>
  <c r="O236" i="1"/>
  <c r="M236" i="1"/>
  <c r="L236" i="1"/>
  <c r="K236" i="1"/>
  <c r="O232" i="1"/>
  <c r="M232" i="1"/>
  <c r="L232" i="1"/>
  <c r="K232" i="1"/>
  <c r="O226" i="1"/>
  <c r="M226" i="1"/>
  <c r="L226" i="1"/>
  <c r="K226" i="1"/>
  <c r="O225" i="1"/>
  <c r="M225" i="1"/>
  <c r="L225" i="1"/>
  <c r="K225" i="1"/>
  <c r="O224" i="1"/>
  <c r="M224" i="1"/>
  <c r="L224" i="1"/>
  <c r="K224" i="1"/>
  <c r="O223" i="1"/>
  <c r="M223" i="1"/>
  <c r="L223" i="1"/>
  <c r="K223" i="1"/>
  <c r="O222" i="1"/>
  <c r="M222" i="1"/>
  <c r="L222" i="1"/>
  <c r="K222" i="1"/>
  <c r="O218" i="1"/>
  <c r="M218" i="1"/>
  <c r="L218" i="1"/>
  <c r="K218" i="1"/>
  <c r="O217" i="1"/>
  <c r="M217" i="1"/>
  <c r="L217" i="1"/>
  <c r="K217" i="1"/>
  <c r="O215" i="1"/>
  <c r="M215" i="1"/>
  <c r="L215" i="1"/>
  <c r="K215" i="1"/>
  <c r="O214" i="1"/>
  <c r="M214" i="1"/>
  <c r="L214" i="1"/>
  <c r="K214" i="1"/>
  <c r="O213" i="1"/>
  <c r="M213" i="1"/>
  <c r="L213" i="1"/>
  <c r="K213" i="1"/>
  <c r="O207" i="1"/>
  <c r="M207" i="1"/>
  <c r="L207" i="1"/>
  <c r="K207" i="1"/>
  <c r="O203" i="1"/>
  <c r="M203" i="1"/>
  <c r="L203" i="1"/>
  <c r="K203" i="1"/>
  <c r="O202" i="1"/>
  <c r="M202" i="1"/>
  <c r="L202" i="1"/>
  <c r="K202" i="1"/>
  <c r="O201" i="1"/>
  <c r="M201" i="1"/>
  <c r="L201" i="1"/>
  <c r="K201" i="1"/>
  <c r="O198" i="1"/>
  <c r="M198" i="1"/>
  <c r="L198" i="1"/>
  <c r="K198" i="1"/>
  <c r="O188" i="1"/>
  <c r="M188" i="1"/>
  <c r="L188" i="1"/>
  <c r="K188" i="1"/>
  <c r="O186" i="1"/>
  <c r="M186" i="1"/>
  <c r="L186" i="1"/>
  <c r="K186" i="1"/>
  <c r="O178" i="1"/>
  <c r="M178" i="1"/>
  <c r="L178" i="1"/>
  <c r="K178" i="1"/>
  <c r="O174" i="1"/>
  <c r="M174" i="1"/>
  <c r="L174" i="1"/>
  <c r="K174" i="1"/>
  <c r="O173" i="1"/>
  <c r="M173" i="1"/>
  <c r="L173" i="1"/>
  <c r="K173" i="1"/>
  <c r="O172" i="1"/>
  <c r="M172" i="1"/>
  <c r="L172" i="1"/>
  <c r="K172" i="1"/>
  <c r="O170" i="1"/>
  <c r="M170" i="1"/>
  <c r="L170" i="1"/>
  <c r="K170" i="1"/>
  <c r="O166" i="1"/>
  <c r="M166" i="1"/>
  <c r="L166" i="1"/>
  <c r="K166" i="1"/>
  <c r="O169" i="1"/>
  <c r="M169" i="1"/>
  <c r="L169" i="1"/>
  <c r="K169" i="1"/>
  <c r="O168" i="1"/>
  <c r="M168" i="1"/>
  <c r="L168" i="1"/>
  <c r="K168" i="1"/>
  <c r="O167" i="1"/>
  <c r="M167" i="1"/>
  <c r="L167" i="1"/>
  <c r="K167" i="1"/>
  <c r="O156" i="1"/>
  <c r="M156" i="1"/>
  <c r="L156" i="1"/>
  <c r="K156" i="1"/>
  <c r="O143" i="1"/>
  <c r="M143" i="1"/>
  <c r="L143" i="1"/>
  <c r="K143" i="1"/>
  <c r="O141" i="1"/>
  <c r="M141" i="1"/>
  <c r="L141" i="1"/>
  <c r="K141" i="1"/>
  <c r="O137" i="1"/>
  <c r="M137" i="1"/>
  <c r="L137" i="1"/>
  <c r="K137" i="1"/>
  <c r="O125" i="1"/>
  <c r="M125" i="1"/>
  <c r="L125" i="1"/>
  <c r="K125" i="1"/>
  <c r="O124" i="1"/>
  <c r="M124" i="1"/>
  <c r="L124" i="1"/>
  <c r="K124" i="1"/>
  <c r="O123" i="1"/>
  <c r="M123" i="1"/>
  <c r="L123" i="1"/>
  <c r="K123" i="1"/>
  <c r="O122" i="1"/>
  <c r="M122" i="1"/>
  <c r="L122" i="1"/>
  <c r="K122" i="1"/>
  <c r="O121" i="1"/>
  <c r="M121" i="1"/>
  <c r="L121" i="1"/>
  <c r="K121" i="1"/>
  <c r="O117" i="1"/>
  <c r="M117" i="1"/>
  <c r="L117" i="1"/>
  <c r="K117" i="1"/>
  <c r="O111" i="1"/>
  <c r="M111" i="1"/>
  <c r="L111" i="1"/>
  <c r="K111" i="1"/>
  <c r="O110" i="1"/>
  <c r="M110" i="1"/>
  <c r="L110" i="1"/>
  <c r="K110" i="1"/>
  <c r="O109" i="1"/>
  <c r="M109" i="1"/>
  <c r="L109" i="1"/>
  <c r="K109" i="1"/>
  <c r="O108" i="1"/>
  <c r="M108" i="1"/>
  <c r="L108" i="1"/>
  <c r="K108" i="1"/>
  <c r="O113" i="1"/>
  <c r="M113" i="1"/>
  <c r="L113" i="1"/>
  <c r="K113" i="1"/>
  <c r="O105" i="1"/>
  <c r="M105" i="1"/>
  <c r="L105" i="1"/>
  <c r="K105" i="1"/>
  <c r="O91" i="1"/>
  <c r="M91" i="1"/>
  <c r="L91" i="1"/>
  <c r="K91" i="1"/>
  <c r="O80" i="1"/>
  <c r="M80" i="1"/>
  <c r="L80" i="1"/>
  <c r="K80" i="1"/>
  <c r="O79" i="1"/>
  <c r="M79" i="1"/>
  <c r="L79" i="1"/>
  <c r="K79" i="1"/>
  <c r="O78" i="1"/>
  <c r="M78" i="1"/>
  <c r="L78" i="1"/>
  <c r="K78" i="1"/>
  <c r="O72" i="1"/>
  <c r="M72" i="1"/>
  <c r="L72" i="1"/>
  <c r="K72" i="1"/>
  <c r="O71" i="1"/>
  <c r="M71" i="1"/>
  <c r="L71" i="1"/>
  <c r="K71" i="1"/>
  <c r="O69" i="1"/>
  <c r="M69" i="1"/>
  <c r="L69" i="1"/>
  <c r="K69" i="1"/>
  <c r="O64" i="1"/>
  <c r="M64" i="1"/>
  <c r="L64" i="1"/>
  <c r="K64" i="1"/>
  <c r="O63" i="1"/>
  <c r="M63" i="1"/>
  <c r="L63" i="1"/>
  <c r="K63" i="1"/>
  <c r="O60" i="1"/>
  <c r="M60" i="1"/>
  <c r="L60" i="1"/>
  <c r="K60" i="1"/>
  <c r="O59" i="1"/>
  <c r="M59" i="1"/>
  <c r="L59" i="1"/>
  <c r="K59" i="1"/>
  <c r="O58" i="1"/>
  <c r="M58" i="1"/>
  <c r="L58" i="1"/>
  <c r="K58" i="1"/>
  <c r="O57" i="1"/>
  <c r="M57" i="1"/>
  <c r="L57" i="1"/>
  <c r="K57" i="1"/>
  <c r="O56" i="1"/>
  <c r="M56" i="1"/>
  <c r="L56" i="1"/>
  <c r="K56" i="1"/>
  <c r="O55" i="1"/>
  <c r="M55" i="1"/>
  <c r="L55" i="1"/>
  <c r="K55" i="1"/>
  <c r="O44" i="1"/>
  <c r="M44" i="1"/>
  <c r="L44" i="1"/>
  <c r="K44" i="1"/>
  <c r="O43" i="1"/>
  <c r="M43" i="1"/>
  <c r="L43" i="1"/>
  <c r="K43" i="1"/>
  <c r="O42" i="1"/>
  <c r="M42" i="1"/>
  <c r="L42" i="1"/>
  <c r="K42" i="1"/>
  <c r="O37" i="1"/>
  <c r="M37" i="1"/>
  <c r="L37" i="1"/>
  <c r="K37" i="1"/>
  <c r="M34" i="1"/>
  <c r="L34" i="1"/>
  <c r="K34" i="1"/>
  <c r="O29" i="1"/>
  <c r="M29" i="1"/>
  <c r="L29" i="1"/>
  <c r="K29" i="1"/>
  <c r="O28" i="1"/>
  <c r="M28" i="1"/>
  <c r="L28" i="1"/>
  <c r="K28" i="1"/>
  <c r="O27" i="1"/>
  <c r="M27" i="1"/>
  <c r="L27" i="1"/>
  <c r="K27" i="1"/>
  <c r="O26" i="1"/>
  <c r="M26" i="1"/>
  <c r="L26" i="1"/>
  <c r="K26" i="1"/>
  <c r="O25" i="1"/>
  <c r="M25" i="1"/>
  <c r="L25" i="1"/>
  <c r="K25" i="1"/>
  <c r="O18" i="1"/>
  <c r="M18" i="1"/>
  <c r="L18" i="1"/>
  <c r="K18" i="1"/>
  <c r="O17" i="1"/>
  <c r="M17" i="1"/>
  <c r="L17" i="1"/>
  <c r="K17" i="1"/>
  <c r="O16" i="1"/>
  <c r="M16" i="1"/>
  <c r="L16" i="1"/>
  <c r="K16" i="1"/>
  <c r="O15" i="1"/>
  <c r="M15" i="1"/>
  <c r="L15" i="1"/>
  <c r="K15" i="1"/>
  <c r="O12" i="1"/>
  <c r="M12" i="1"/>
  <c r="L12" i="1"/>
  <c r="K12" i="1"/>
  <c r="I351" i="3"/>
  <c r="I350" i="3"/>
  <c r="I349" i="3"/>
  <c r="I348" i="3"/>
  <c r="I347" i="3"/>
  <c r="I346" i="3"/>
  <c r="I345" i="3"/>
  <c r="I344" i="3"/>
  <c r="I343" i="3"/>
  <c r="I342" i="3"/>
  <c r="I341" i="3"/>
  <c r="I340" i="3"/>
  <c r="I339" i="3"/>
  <c r="I338" i="3"/>
  <c r="I337" i="3"/>
  <c r="I336" i="3"/>
  <c r="I335" i="3"/>
  <c r="I334" i="3"/>
  <c r="I333" i="3"/>
  <c r="I332" i="3"/>
  <c r="I331" i="3"/>
  <c r="I330" i="3"/>
  <c r="I329" i="3"/>
  <c r="I328" i="3"/>
  <c r="I327" i="3"/>
  <c r="I326" i="3"/>
  <c r="I325" i="3"/>
  <c r="I324" i="3"/>
  <c r="I323" i="3"/>
  <c r="I322" i="3"/>
  <c r="I321" i="3"/>
  <c r="I320" i="3"/>
  <c r="I319" i="3"/>
  <c r="I318" i="3"/>
  <c r="I317" i="3"/>
  <c r="I316" i="3"/>
  <c r="I315" i="3"/>
  <c r="I314" i="3"/>
  <c r="I313" i="3"/>
  <c r="I312" i="3"/>
  <c r="I311" i="3"/>
  <c r="I310" i="3"/>
  <c r="I309" i="3"/>
  <c r="I308" i="3"/>
  <c r="I307" i="3"/>
  <c r="I306" i="3"/>
  <c r="I305" i="3"/>
  <c r="I304" i="3"/>
  <c r="I303" i="3"/>
  <c r="I302" i="3"/>
  <c r="I301" i="3"/>
  <c r="I300" i="3"/>
  <c r="I299" i="3"/>
  <c r="I298" i="3"/>
  <c r="I297" i="3"/>
  <c r="I296" i="3"/>
  <c r="I295" i="3"/>
  <c r="I294" i="3"/>
  <c r="I293" i="3"/>
  <c r="I292" i="3"/>
  <c r="I291" i="3"/>
  <c r="I290" i="3"/>
  <c r="I289" i="3"/>
  <c r="I288" i="3"/>
  <c r="I287" i="3"/>
  <c r="I286" i="3"/>
  <c r="I285" i="3"/>
  <c r="I284" i="3"/>
  <c r="I283" i="3"/>
  <c r="I282" i="3"/>
  <c r="I281" i="3"/>
  <c r="I280" i="3"/>
  <c r="I279" i="3"/>
  <c r="I278" i="3"/>
  <c r="I277" i="3"/>
  <c r="I276" i="3"/>
  <c r="I275" i="3"/>
  <c r="I274" i="3"/>
  <c r="I273" i="3"/>
  <c r="I272" i="3"/>
  <c r="I271" i="3"/>
  <c r="I270" i="3"/>
  <c r="I269" i="3"/>
  <c r="I268" i="3"/>
  <c r="I267" i="3"/>
  <c r="I266" i="3"/>
  <c r="I265" i="3"/>
  <c r="I264" i="3"/>
  <c r="I263" i="3"/>
  <c r="I262" i="3"/>
  <c r="I261" i="3"/>
  <c r="I260" i="3"/>
  <c r="I259" i="3"/>
  <c r="I258" i="3"/>
  <c r="I257" i="3"/>
  <c r="I256" i="3"/>
  <c r="I255" i="3"/>
  <c r="I254" i="3"/>
  <c r="I253" i="3"/>
  <c r="I252" i="3"/>
  <c r="I251" i="3"/>
  <c r="I250" i="3"/>
  <c r="I249" i="3"/>
  <c r="I248" i="3"/>
  <c r="I247" i="3"/>
  <c r="I246" i="3"/>
  <c r="I245" i="3"/>
  <c r="I244" i="3"/>
  <c r="I243" i="3"/>
  <c r="I242" i="3"/>
  <c r="I241" i="3"/>
  <c r="I240" i="3"/>
  <c r="I239" i="3"/>
  <c r="I238" i="3"/>
  <c r="I237" i="3"/>
  <c r="I236" i="3"/>
  <c r="I235" i="3"/>
  <c r="I234" i="3"/>
  <c r="I233" i="3"/>
  <c r="I232" i="3"/>
  <c r="I231" i="3"/>
  <c r="I230" i="3"/>
  <c r="I229" i="3"/>
  <c r="I228" i="3"/>
  <c r="I227" i="3"/>
  <c r="I226" i="3"/>
  <c r="I225" i="3"/>
  <c r="I224" i="3"/>
  <c r="I223" i="3"/>
  <c r="I222" i="3"/>
  <c r="I221" i="3"/>
  <c r="I220" i="3"/>
  <c r="I219" i="3"/>
  <c r="I218" i="3"/>
  <c r="I217" i="3"/>
  <c r="I216" i="3"/>
  <c r="I215" i="3"/>
  <c r="I214" i="3"/>
  <c r="I213" i="3"/>
  <c r="I212" i="3"/>
  <c r="I211" i="3"/>
  <c r="I210" i="3"/>
  <c r="I209" i="3"/>
  <c r="I208" i="3"/>
  <c r="I207" i="3"/>
  <c r="I206" i="3"/>
  <c r="I205" i="3"/>
  <c r="I204" i="3"/>
  <c r="I203" i="3"/>
  <c r="I202" i="3"/>
  <c r="I201" i="3"/>
  <c r="I200" i="3"/>
  <c r="I199" i="3"/>
  <c r="I198" i="3"/>
  <c r="I197" i="3"/>
  <c r="I196" i="3"/>
  <c r="I195" i="3"/>
  <c r="I194" i="3"/>
  <c r="I193" i="3"/>
  <c r="I192" i="3"/>
  <c r="I191" i="3"/>
  <c r="I190" i="3"/>
  <c r="I189" i="3"/>
  <c r="I188" i="3"/>
  <c r="I187" i="3"/>
  <c r="I186" i="3"/>
  <c r="I185" i="3"/>
  <c r="I184" i="3"/>
  <c r="I183" i="3"/>
  <c r="I182" i="3"/>
  <c r="I181" i="3"/>
  <c r="I180" i="3"/>
  <c r="I179" i="3"/>
  <c r="I178" i="3"/>
  <c r="I177" i="3"/>
  <c r="I176" i="3"/>
  <c r="I175" i="3"/>
  <c r="I174" i="3"/>
  <c r="I173" i="3"/>
  <c r="I172" i="3"/>
  <c r="I171" i="3"/>
  <c r="I170" i="3"/>
  <c r="I169" i="3"/>
  <c r="I168" i="3"/>
  <c r="I167" i="3"/>
  <c r="I166" i="3"/>
  <c r="I165" i="3"/>
  <c r="I164" i="3"/>
  <c r="I163" i="3"/>
  <c r="I162" i="3"/>
  <c r="I161" i="3"/>
  <c r="I160" i="3"/>
  <c r="I159" i="3"/>
  <c r="I158" i="3"/>
  <c r="I157" i="3"/>
  <c r="I156" i="3"/>
  <c r="I155" i="3"/>
  <c r="I154" i="3"/>
  <c r="I153" i="3"/>
  <c r="I152" i="3"/>
  <c r="I151" i="3"/>
  <c r="I150" i="3"/>
  <c r="I149" i="3"/>
  <c r="I148" i="3"/>
  <c r="I147" i="3"/>
  <c r="I146" i="3"/>
  <c r="I145" i="3"/>
  <c r="I144" i="3"/>
  <c r="I143" i="3"/>
  <c r="I142" i="3"/>
  <c r="I141" i="3"/>
  <c r="I140" i="3"/>
  <c r="I139" i="3"/>
  <c r="I138" i="3"/>
  <c r="I137" i="3"/>
  <c r="I136" i="3"/>
  <c r="I135" i="3"/>
  <c r="I134" i="3"/>
  <c r="I133" i="3"/>
  <c r="I132" i="3"/>
  <c r="I131" i="3"/>
  <c r="I130" i="3"/>
  <c r="I129" i="3"/>
  <c r="I128" i="3"/>
  <c r="I127" i="3"/>
  <c r="I126" i="3"/>
  <c r="I125" i="3"/>
  <c r="I124" i="3"/>
  <c r="I123"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9" i="3"/>
  <c r="I88" i="3"/>
  <c r="I87" i="3"/>
  <c r="I86" i="3"/>
  <c r="I85" i="3"/>
  <c r="I84" i="3"/>
  <c r="I83" i="3"/>
  <c r="I82" i="3"/>
  <c r="I81" i="3"/>
  <c r="I80" i="3"/>
  <c r="I79" i="3"/>
  <c r="I78" i="3"/>
  <c r="I77" i="3"/>
  <c r="I76" i="3"/>
  <c r="I75"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I6" i="3"/>
  <c r="I5" i="3"/>
  <c r="I4" i="3"/>
  <c r="I3" i="3"/>
  <c r="I2" i="3"/>
  <c r="N169" i="2"/>
  <c r="M169" i="2"/>
  <c r="L169" i="2"/>
  <c r="K169" i="2"/>
  <c r="N121" i="2"/>
  <c r="M121" i="2"/>
  <c r="L121" i="2"/>
  <c r="K121" i="2"/>
  <c r="Q1" i="2"/>
  <c r="J20" i="26" l="1"/>
  <c r="AZ19" i="34" s="1"/>
  <c r="AX19" i="34"/>
  <c r="H8" i="26"/>
  <c r="AV8" i="34"/>
  <c r="J21" i="26"/>
  <c r="AZ20" i="34" s="1"/>
  <c r="AX20" i="34"/>
  <c r="J7" i="26"/>
  <c r="AZ7" i="34" s="1"/>
  <c r="AX7" i="34"/>
  <c r="H16" i="26"/>
  <c r="AV15" i="34"/>
  <c r="F17" i="25"/>
  <c r="AJ16" i="34"/>
  <c r="F20" i="25"/>
  <c r="AJ19" i="34"/>
  <c r="F21" i="25"/>
  <c r="AJ20" i="34"/>
  <c r="J17" i="23"/>
  <c r="Z16" i="34" s="1"/>
  <c r="X16" i="34"/>
  <c r="J5" i="23"/>
  <c r="Z5" i="34" s="1"/>
  <c r="X5" i="34"/>
  <c r="J18" i="23"/>
  <c r="Z17" i="34" s="1"/>
  <c r="X17" i="34"/>
  <c r="J6" i="23"/>
  <c r="Z6" i="34" s="1"/>
  <c r="X6" i="34"/>
  <c r="J12" i="23"/>
  <c r="Z12" i="34" s="1"/>
  <c r="X12" i="34"/>
  <c r="J20" i="23"/>
  <c r="Z19" i="34" s="1"/>
  <c r="X19" i="34"/>
  <c r="J8" i="23"/>
  <c r="Z8" i="34" s="1"/>
  <c r="X8" i="34"/>
  <c r="J16" i="23"/>
  <c r="Z15" i="34" s="1"/>
  <c r="X15" i="34"/>
  <c r="H6" i="20"/>
  <c r="G6" i="34" s="1"/>
  <c r="BJ6" i="34"/>
  <c r="G20" i="34"/>
  <c r="BJ20" i="34"/>
  <c r="D8" i="20"/>
  <c r="O8" i="34"/>
  <c r="H8" i="20"/>
  <c r="G8" i="34" s="1"/>
  <c r="BJ8" i="34"/>
  <c r="H5" i="20"/>
  <c r="G5" i="34" s="1"/>
  <c r="BJ5" i="34"/>
  <c r="C12" i="34"/>
  <c r="O12" i="34"/>
  <c r="G12" i="34"/>
  <c r="BJ12" i="34"/>
  <c r="O17" i="34"/>
  <c r="G17" i="34"/>
  <c r="BJ17" i="34"/>
  <c r="C19" i="34"/>
  <c r="O19" i="34"/>
  <c r="O18" i="34"/>
  <c r="G18" i="34"/>
  <c r="BJ18" i="34"/>
  <c r="D7" i="20"/>
  <c r="C7" i="34" s="1"/>
  <c r="O7" i="34"/>
  <c r="O15" i="34"/>
  <c r="G15" i="34"/>
  <c r="BJ15" i="34"/>
  <c r="G19" i="34"/>
  <c r="BJ19" i="34"/>
  <c r="O16" i="34"/>
  <c r="G16" i="34"/>
  <c r="BJ16" i="34"/>
  <c r="H7" i="20"/>
  <c r="G7" i="34" s="1"/>
  <c r="BJ7" i="34"/>
  <c r="AJ18" i="34"/>
  <c r="AJ15" i="34"/>
  <c r="E7" i="20"/>
  <c r="AF7" i="34"/>
  <c r="AJ6" i="34"/>
  <c r="D5" i="20"/>
  <c r="C5" i="34" s="1"/>
  <c r="O5" i="34"/>
  <c r="D6" i="20"/>
  <c r="O6" i="34"/>
  <c r="L21" i="26"/>
  <c r="S114" i="15"/>
  <c r="F7" i="20"/>
  <c r="E7" i="34" s="1"/>
  <c r="P20" i="23"/>
  <c r="L20" i="26"/>
  <c r="S116" i="15"/>
  <c r="L18" i="26"/>
  <c r="J18" i="25"/>
  <c r="L17" i="26"/>
  <c r="P17" i="23"/>
  <c r="P16" i="23"/>
  <c r="P18" i="23"/>
  <c r="E22" i="20"/>
  <c r="I22" i="20" s="1"/>
  <c r="J19" i="23"/>
  <c r="P12" i="23"/>
  <c r="P8" i="23"/>
  <c r="P5" i="23"/>
  <c r="H12" i="26"/>
  <c r="J6" i="26"/>
  <c r="AZ6" i="34" s="1"/>
  <c r="H19" i="26"/>
  <c r="J5" i="26"/>
  <c r="AZ5" i="34" s="1"/>
  <c r="F8" i="25"/>
  <c r="F12" i="25"/>
  <c r="N181" i="2"/>
  <c r="M181" i="2"/>
  <c r="K181" i="2"/>
  <c r="L181" i="2"/>
  <c r="N224" i="2"/>
  <c r="N223" i="2"/>
  <c r="N221" i="2"/>
  <c r="N222" i="2"/>
  <c r="N219" i="2"/>
  <c r="N220" i="2"/>
  <c r="N217" i="2"/>
  <c r="N218" i="2"/>
  <c r="N216" i="2"/>
  <c r="N215" i="2"/>
  <c r="N212" i="2"/>
  <c r="N214" i="2"/>
  <c r="N213" i="2"/>
  <c r="N211" i="2"/>
  <c r="N210" i="2"/>
  <c r="N208" i="2"/>
  <c r="N209" i="2"/>
  <c r="N207" i="2"/>
  <c r="N206" i="2"/>
  <c r="N205" i="2"/>
  <c r="N204" i="2"/>
  <c r="N203" i="2"/>
  <c r="N202" i="2"/>
  <c r="N201" i="2"/>
  <c r="N200" i="2"/>
  <c r="N199" i="2"/>
  <c r="N198" i="2"/>
  <c r="N197" i="2"/>
  <c r="N196" i="2"/>
  <c r="N194" i="2"/>
  <c r="N191" i="2"/>
  <c r="N195" i="2"/>
  <c r="N193" i="2"/>
  <c r="N192" i="2"/>
  <c r="N190" i="2"/>
  <c r="N189" i="2"/>
  <c r="N188" i="2"/>
  <c r="N187" i="2"/>
  <c r="N186" i="2"/>
  <c r="N185" i="2"/>
  <c r="N184" i="2"/>
  <c r="N183" i="2"/>
  <c r="N182" i="2"/>
  <c r="N180" i="2"/>
  <c r="N179" i="2"/>
  <c r="N178" i="2"/>
  <c r="N177" i="2"/>
  <c r="N176" i="2"/>
  <c r="N175" i="2"/>
  <c r="N174" i="2"/>
  <c r="N173" i="2"/>
  <c r="N172" i="2"/>
  <c r="N171" i="2"/>
  <c r="N170" i="2"/>
  <c r="N168" i="2"/>
  <c r="N167" i="2"/>
  <c r="N166" i="2"/>
  <c r="N165" i="2"/>
  <c r="N164" i="2"/>
  <c r="N163" i="2"/>
  <c r="N162" i="2"/>
  <c r="N161" i="2"/>
  <c r="N160" i="2"/>
  <c r="N159" i="2"/>
  <c r="N158" i="2"/>
  <c r="N156" i="2"/>
  <c r="N157" i="2"/>
  <c r="N155" i="2"/>
  <c r="N154" i="2"/>
  <c r="N153" i="2"/>
  <c r="N152" i="2"/>
  <c r="N151" i="2"/>
  <c r="N150" i="2"/>
  <c r="N149" i="2"/>
  <c r="N148" i="2"/>
  <c r="N147" i="2"/>
  <c r="N146" i="2"/>
  <c r="N145" i="2"/>
  <c r="N144" i="2"/>
  <c r="N143" i="2"/>
  <c r="N142" i="2"/>
  <c r="N141" i="2"/>
  <c r="N140" i="2"/>
  <c r="N139" i="2"/>
  <c r="N138" i="2"/>
  <c r="N137" i="2"/>
  <c r="N136" i="2"/>
  <c r="N135" i="2"/>
  <c r="N131" i="2"/>
  <c r="N133" i="2"/>
  <c r="N132" i="2"/>
  <c r="N134" i="2"/>
  <c r="N130" i="2"/>
  <c r="N129" i="2"/>
  <c r="N128" i="2"/>
  <c r="N127" i="2"/>
  <c r="N126" i="2"/>
  <c r="N125" i="2"/>
  <c r="N124" i="2"/>
  <c r="N123" i="2"/>
  <c r="N122" i="2"/>
  <c r="N120" i="2"/>
  <c r="N119" i="2"/>
  <c r="N118" i="2"/>
  <c r="N117" i="2"/>
  <c r="N116" i="2"/>
  <c r="N115" i="2"/>
  <c r="N114" i="2"/>
  <c r="N113" i="2"/>
  <c r="N111" i="2"/>
  <c r="N112" i="2"/>
  <c r="N110" i="2"/>
  <c r="N109" i="2"/>
  <c r="N108" i="2"/>
  <c r="N107" i="2"/>
  <c r="N106" i="2"/>
  <c r="N105" i="2"/>
  <c r="N104" i="2"/>
  <c r="N103" i="2"/>
  <c r="N102" i="2"/>
  <c r="N100" i="2"/>
  <c r="N101" i="2"/>
  <c r="N99" i="2"/>
  <c r="N98" i="2"/>
  <c r="N97" i="2"/>
  <c r="N96" i="2"/>
  <c r="N95" i="2"/>
  <c r="N94" i="2"/>
  <c r="N93" i="2"/>
  <c r="N92" i="2"/>
  <c r="N91" i="2"/>
  <c r="N90" i="2"/>
  <c r="N89" i="2"/>
  <c r="N88" i="2"/>
  <c r="N87" i="2"/>
  <c r="N86" i="2"/>
  <c r="N85" i="2"/>
  <c r="N84" i="2"/>
  <c r="N83" i="2"/>
  <c r="N82" i="2"/>
  <c r="N81" i="2"/>
  <c r="N79" i="2"/>
  <c r="N80" i="2"/>
  <c r="N78" i="2"/>
  <c r="N77" i="2"/>
  <c r="N76" i="2"/>
  <c r="N75" i="2"/>
  <c r="N74" i="2"/>
  <c r="N73" i="2"/>
  <c r="N71" i="2"/>
  <c r="N72" i="2"/>
  <c r="N70" i="2"/>
  <c r="N69" i="2"/>
  <c r="N68" i="2"/>
  <c r="N67" i="2"/>
  <c r="N66" i="2"/>
  <c r="N65" i="2"/>
  <c r="N64" i="2"/>
  <c r="N63" i="2"/>
  <c r="N62" i="2"/>
  <c r="N61" i="2"/>
  <c r="N60" i="2"/>
  <c r="N59" i="2"/>
  <c r="N58" i="2"/>
  <c r="N57" i="2"/>
  <c r="N55" i="2"/>
  <c r="N56" i="2"/>
  <c r="N54" i="2"/>
  <c r="N53" i="2"/>
  <c r="N52" i="2"/>
  <c r="N51" i="2"/>
  <c r="N50" i="2"/>
  <c r="N49" i="2"/>
  <c r="N48" i="2"/>
  <c r="N47" i="2"/>
  <c r="N46" i="2"/>
  <c r="N45" i="2"/>
  <c r="N44" i="2"/>
  <c r="N43" i="2"/>
  <c r="N42" i="2"/>
  <c r="N41" i="2"/>
  <c r="N40" i="2"/>
  <c r="N39" i="2"/>
  <c r="N38" i="2"/>
  <c r="N37" i="2"/>
  <c r="N36" i="2"/>
  <c r="N35" i="2"/>
  <c r="N34" i="2"/>
  <c r="N33" i="2"/>
  <c r="N32" i="2"/>
  <c r="N31" i="2"/>
  <c r="N30" i="2"/>
  <c r="N29" i="2"/>
  <c r="N28" i="2"/>
  <c r="N27" i="2"/>
  <c r="N26" i="2"/>
  <c r="N25" i="2"/>
  <c r="N24" i="2"/>
  <c r="N22" i="2"/>
  <c r="N23" i="2"/>
  <c r="N21" i="2"/>
  <c r="N20" i="2"/>
  <c r="N19" i="2"/>
  <c r="N18" i="2"/>
  <c r="N17" i="2"/>
  <c r="N16" i="2"/>
  <c r="N15" i="2"/>
  <c r="N14" i="2"/>
  <c r="N13" i="2"/>
  <c r="N12" i="2"/>
  <c r="N11" i="2"/>
  <c r="N10" i="2"/>
  <c r="N9" i="2"/>
  <c r="N8" i="2"/>
  <c r="N7" i="2"/>
  <c r="N6" i="2"/>
  <c r="N4" i="2"/>
  <c r="N5" i="2"/>
  <c r="K171" i="2"/>
  <c r="K58" i="2"/>
  <c r="K224" i="2"/>
  <c r="K223" i="2"/>
  <c r="K221" i="2"/>
  <c r="K219" i="2"/>
  <c r="K220" i="2"/>
  <c r="K214" i="2"/>
  <c r="K212" i="2"/>
  <c r="K209" i="2"/>
  <c r="K207" i="2"/>
  <c r="K205" i="2"/>
  <c r="K203" i="2"/>
  <c r="K202" i="2"/>
  <c r="K201" i="2"/>
  <c r="K200" i="2"/>
  <c r="K199" i="2"/>
  <c r="K198" i="2"/>
  <c r="K197" i="2"/>
  <c r="K191" i="2"/>
  <c r="K192" i="2"/>
  <c r="K190" i="2"/>
  <c r="K186" i="2"/>
  <c r="K185" i="2"/>
  <c r="K184" i="2"/>
  <c r="K183" i="2"/>
  <c r="K182" i="2"/>
  <c r="K180" i="2"/>
  <c r="K176" i="2"/>
  <c r="K167" i="2"/>
  <c r="K164" i="2"/>
  <c r="K163" i="2"/>
  <c r="K162" i="2"/>
  <c r="K156" i="2"/>
  <c r="K153" i="2"/>
  <c r="K151" i="2"/>
  <c r="K149" i="2"/>
  <c r="K148" i="2"/>
  <c r="K147" i="2"/>
  <c r="K140" i="2"/>
  <c r="K139" i="2"/>
  <c r="K138" i="2"/>
  <c r="K136" i="2"/>
  <c r="K135" i="2"/>
  <c r="K131" i="2"/>
  <c r="K132" i="2"/>
  <c r="K134" i="2"/>
  <c r="K129" i="2"/>
  <c r="K128" i="2"/>
  <c r="K125" i="2"/>
  <c r="K124" i="2"/>
  <c r="K123" i="2"/>
  <c r="K122" i="2"/>
  <c r="K117" i="2"/>
  <c r="K116" i="2"/>
  <c r="K115" i="2"/>
  <c r="K113" i="2"/>
  <c r="K107" i="2"/>
  <c r="K106" i="2"/>
  <c r="K105" i="2"/>
  <c r="K103" i="2"/>
  <c r="K102" i="2"/>
  <c r="K99" i="2"/>
  <c r="K98" i="2"/>
  <c r="K97" i="2"/>
  <c r="K96" i="2"/>
  <c r="K94" i="2"/>
  <c r="K92" i="2"/>
  <c r="K90" i="2"/>
  <c r="K89" i="2"/>
  <c r="K87" i="2"/>
  <c r="K85" i="2"/>
  <c r="K83" i="2"/>
  <c r="K81" i="2"/>
  <c r="K79" i="2"/>
  <c r="K80" i="2"/>
  <c r="K74" i="2"/>
  <c r="K71" i="2"/>
  <c r="K72" i="2"/>
  <c r="K70" i="2"/>
  <c r="K68" i="2"/>
  <c r="K63" i="2"/>
  <c r="K62" i="2"/>
  <c r="K61" i="2"/>
  <c r="K59" i="2"/>
  <c r="K57" i="2"/>
  <c r="K55" i="2"/>
  <c r="K56" i="2"/>
  <c r="K53" i="2"/>
  <c r="K52" i="2"/>
  <c r="K51" i="2"/>
  <c r="K50" i="2"/>
  <c r="K48" i="2"/>
  <c r="K47" i="2"/>
  <c r="K46" i="2"/>
  <c r="K45" i="2"/>
  <c r="K42" i="2"/>
  <c r="K39" i="2"/>
  <c r="K37" i="2"/>
  <c r="K34" i="2"/>
  <c r="K33" i="2"/>
  <c r="K28" i="2"/>
  <c r="K27" i="2"/>
  <c r="K26" i="2"/>
  <c r="K23" i="2"/>
  <c r="K22" i="2"/>
  <c r="K20" i="2"/>
  <c r="K19" i="2"/>
  <c r="K16" i="2"/>
  <c r="K15" i="2"/>
  <c r="K14" i="2"/>
  <c r="K13" i="2"/>
  <c r="K11" i="2"/>
  <c r="K10" i="2"/>
  <c r="K9" i="2"/>
  <c r="K8" i="2"/>
  <c r="K7" i="2"/>
  <c r="K5" i="2"/>
  <c r="M224" i="2"/>
  <c r="L224" i="2"/>
  <c r="M223" i="2"/>
  <c r="L223" i="2"/>
  <c r="M221" i="2"/>
  <c r="L221" i="2"/>
  <c r="M219" i="2"/>
  <c r="L219" i="2"/>
  <c r="M220" i="2"/>
  <c r="L220" i="2"/>
  <c r="M214" i="2"/>
  <c r="L214" i="2"/>
  <c r="M212" i="2"/>
  <c r="L212" i="2"/>
  <c r="M209" i="2"/>
  <c r="L209" i="2"/>
  <c r="M207" i="2"/>
  <c r="L207" i="2"/>
  <c r="M205" i="2"/>
  <c r="L205" i="2"/>
  <c r="M203" i="2"/>
  <c r="L203" i="2"/>
  <c r="M202" i="2"/>
  <c r="L202" i="2"/>
  <c r="M201" i="2"/>
  <c r="L201" i="2"/>
  <c r="M200" i="2"/>
  <c r="L200" i="2"/>
  <c r="M199" i="2"/>
  <c r="L199" i="2"/>
  <c r="M198" i="2"/>
  <c r="L198" i="2"/>
  <c r="M197" i="2"/>
  <c r="L197" i="2"/>
  <c r="M191" i="2"/>
  <c r="L191" i="2"/>
  <c r="M192" i="2"/>
  <c r="L192" i="2"/>
  <c r="M190" i="2"/>
  <c r="L190" i="2"/>
  <c r="M186" i="2"/>
  <c r="L186" i="2"/>
  <c r="M185" i="2"/>
  <c r="L185" i="2"/>
  <c r="M184" i="2"/>
  <c r="L184" i="2"/>
  <c r="M183" i="2"/>
  <c r="L183" i="2"/>
  <c r="M182" i="2"/>
  <c r="L182" i="2"/>
  <c r="M180" i="2"/>
  <c r="L180" i="2"/>
  <c r="M176" i="2"/>
  <c r="L176" i="2"/>
  <c r="M167" i="2"/>
  <c r="L167" i="2"/>
  <c r="M164" i="2"/>
  <c r="L164" i="2"/>
  <c r="M163" i="2"/>
  <c r="L163" i="2"/>
  <c r="M162" i="2"/>
  <c r="L162" i="2"/>
  <c r="M156" i="2"/>
  <c r="L156" i="2"/>
  <c r="M153" i="2"/>
  <c r="L153" i="2"/>
  <c r="M151" i="2"/>
  <c r="L151" i="2"/>
  <c r="M149" i="2"/>
  <c r="L149" i="2"/>
  <c r="M148" i="2"/>
  <c r="L148" i="2"/>
  <c r="M147" i="2"/>
  <c r="L147" i="2"/>
  <c r="M140" i="2"/>
  <c r="L140" i="2"/>
  <c r="M139" i="2"/>
  <c r="L139" i="2"/>
  <c r="M138" i="2"/>
  <c r="L138" i="2"/>
  <c r="M136" i="2"/>
  <c r="L136" i="2"/>
  <c r="M135" i="2"/>
  <c r="L135" i="2"/>
  <c r="M131" i="2"/>
  <c r="L131" i="2"/>
  <c r="M132" i="2"/>
  <c r="L132" i="2"/>
  <c r="M134" i="2"/>
  <c r="L134" i="2"/>
  <c r="M129" i="2"/>
  <c r="L129" i="2"/>
  <c r="M128" i="2"/>
  <c r="L128" i="2"/>
  <c r="M125" i="2"/>
  <c r="L125" i="2"/>
  <c r="M124" i="2"/>
  <c r="L124" i="2"/>
  <c r="M123" i="2"/>
  <c r="L123" i="2"/>
  <c r="M122" i="2"/>
  <c r="L122" i="2"/>
  <c r="M117" i="2"/>
  <c r="L117" i="2"/>
  <c r="M116" i="2"/>
  <c r="L116" i="2"/>
  <c r="M115" i="2"/>
  <c r="L115" i="2"/>
  <c r="M113" i="2"/>
  <c r="L113" i="2"/>
  <c r="M107" i="2"/>
  <c r="L107" i="2"/>
  <c r="M106" i="2"/>
  <c r="L106" i="2"/>
  <c r="M105" i="2"/>
  <c r="L105" i="2"/>
  <c r="M103" i="2"/>
  <c r="L103" i="2"/>
  <c r="M102" i="2"/>
  <c r="L102" i="2"/>
  <c r="M99" i="2"/>
  <c r="L99" i="2"/>
  <c r="M98" i="2"/>
  <c r="L98" i="2"/>
  <c r="M97" i="2"/>
  <c r="L97" i="2"/>
  <c r="M96" i="2"/>
  <c r="L96" i="2"/>
  <c r="M94" i="2"/>
  <c r="L94" i="2"/>
  <c r="M92" i="2"/>
  <c r="L92" i="2"/>
  <c r="M90" i="2"/>
  <c r="L90" i="2"/>
  <c r="M89" i="2"/>
  <c r="L89" i="2"/>
  <c r="M87" i="2"/>
  <c r="L87" i="2"/>
  <c r="M85" i="2"/>
  <c r="L85" i="2"/>
  <c r="M83" i="2"/>
  <c r="L83" i="2"/>
  <c r="M81" i="2"/>
  <c r="L81" i="2"/>
  <c r="M79" i="2"/>
  <c r="L79" i="2"/>
  <c r="M80" i="2"/>
  <c r="L80" i="2"/>
  <c r="M74" i="2"/>
  <c r="L74" i="2"/>
  <c r="M71" i="2"/>
  <c r="L71" i="2"/>
  <c r="M72" i="2"/>
  <c r="L72" i="2"/>
  <c r="M70" i="2"/>
  <c r="L70" i="2"/>
  <c r="M68" i="2"/>
  <c r="L68" i="2"/>
  <c r="M63" i="2"/>
  <c r="L63" i="2"/>
  <c r="M62" i="2"/>
  <c r="L62" i="2"/>
  <c r="M61" i="2"/>
  <c r="L61" i="2"/>
  <c r="M59" i="2"/>
  <c r="L59" i="2"/>
  <c r="M57" i="2"/>
  <c r="L57" i="2"/>
  <c r="M55" i="2"/>
  <c r="L55" i="2"/>
  <c r="M56" i="2"/>
  <c r="L56" i="2"/>
  <c r="M53" i="2"/>
  <c r="L53" i="2"/>
  <c r="M52" i="2"/>
  <c r="L52" i="2"/>
  <c r="M51" i="2"/>
  <c r="L51" i="2"/>
  <c r="M50" i="2"/>
  <c r="L50" i="2"/>
  <c r="M48" i="2"/>
  <c r="L48" i="2"/>
  <c r="M47" i="2"/>
  <c r="L47" i="2"/>
  <c r="M46" i="2"/>
  <c r="L46" i="2"/>
  <c r="M45" i="2"/>
  <c r="L45" i="2"/>
  <c r="M42" i="2"/>
  <c r="L42" i="2"/>
  <c r="M39" i="2"/>
  <c r="L39" i="2"/>
  <c r="M37" i="2"/>
  <c r="L37" i="2"/>
  <c r="M34" i="2"/>
  <c r="L34" i="2"/>
  <c r="M33" i="2"/>
  <c r="L33" i="2"/>
  <c r="M28" i="2"/>
  <c r="L28" i="2"/>
  <c r="M27" i="2"/>
  <c r="L27" i="2"/>
  <c r="M26" i="2"/>
  <c r="L26" i="2"/>
  <c r="M23" i="2"/>
  <c r="L23" i="2"/>
  <c r="M22" i="2"/>
  <c r="L22" i="2"/>
  <c r="M20" i="2"/>
  <c r="L20" i="2"/>
  <c r="M19" i="2"/>
  <c r="L19" i="2"/>
  <c r="M16" i="2"/>
  <c r="L16" i="2"/>
  <c r="M15" i="2"/>
  <c r="L15" i="2"/>
  <c r="M14" i="2"/>
  <c r="L14" i="2"/>
  <c r="M13" i="2"/>
  <c r="L13" i="2"/>
  <c r="M11" i="2"/>
  <c r="L11" i="2"/>
  <c r="M10" i="2"/>
  <c r="L10" i="2"/>
  <c r="M9" i="2"/>
  <c r="L9" i="2"/>
  <c r="M8" i="2"/>
  <c r="L8" i="2"/>
  <c r="M7" i="2"/>
  <c r="L7" i="2"/>
  <c r="M5" i="2"/>
  <c r="L5" i="2"/>
  <c r="M222" i="2"/>
  <c r="L222" i="2"/>
  <c r="K222" i="2"/>
  <c r="M217" i="2"/>
  <c r="L217" i="2"/>
  <c r="K217" i="2"/>
  <c r="M218" i="2"/>
  <c r="L218" i="2"/>
  <c r="K218" i="2"/>
  <c r="M216" i="2"/>
  <c r="L216" i="2"/>
  <c r="K216" i="2"/>
  <c r="M213" i="2"/>
  <c r="L213" i="2"/>
  <c r="K213" i="2"/>
  <c r="M215" i="2"/>
  <c r="L215" i="2"/>
  <c r="K215" i="2"/>
  <c r="M211" i="2"/>
  <c r="L211" i="2"/>
  <c r="K211" i="2"/>
  <c r="M210" i="2"/>
  <c r="L210" i="2"/>
  <c r="K210" i="2"/>
  <c r="M208" i="2"/>
  <c r="L208" i="2"/>
  <c r="K208" i="2"/>
  <c r="M206" i="2"/>
  <c r="L206" i="2"/>
  <c r="K206" i="2"/>
  <c r="M204" i="2"/>
  <c r="L204" i="2"/>
  <c r="K204" i="2"/>
  <c r="M196" i="2"/>
  <c r="L196" i="2"/>
  <c r="K196" i="2"/>
  <c r="M194" i="2"/>
  <c r="L194" i="2"/>
  <c r="K194" i="2"/>
  <c r="M195" i="2"/>
  <c r="L195" i="2"/>
  <c r="K195" i="2"/>
  <c r="M193" i="2"/>
  <c r="L193" i="2"/>
  <c r="K193" i="2"/>
  <c r="M189" i="2"/>
  <c r="L189" i="2"/>
  <c r="K189" i="2"/>
  <c r="M188" i="2"/>
  <c r="L188" i="2"/>
  <c r="K188" i="2"/>
  <c r="M187" i="2"/>
  <c r="L187" i="2"/>
  <c r="K187" i="2"/>
  <c r="M179" i="2"/>
  <c r="L179" i="2"/>
  <c r="K179" i="2"/>
  <c r="M178" i="2"/>
  <c r="L178" i="2"/>
  <c r="K178" i="2"/>
  <c r="M177" i="2"/>
  <c r="L177" i="2"/>
  <c r="K177" i="2"/>
  <c r="M175" i="2"/>
  <c r="L175" i="2"/>
  <c r="K175" i="2"/>
  <c r="M174" i="2"/>
  <c r="L174" i="2"/>
  <c r="K174" i="2"/>
  <c r="M173" i="2"/>
  <c r="L173" i="2"/>
  <c r="K173" i="2"/>
  <c r="M172" i="2"/>
  <c r="L172" i="2"/>
  <c r="K172" i="2"/>
  <c r="M171" i="2"/>
  <c r="L171" i="2"/>
  <c r="M170" i="2"/>
  <c r="L170" i="2"/>
  <c r="K170" i="2"/>
  <c r="M168" i="2"/>
  <c r="L168" i="2"/>
  <c r="K168" i="2"/>
  <c r="M166" i="2"/>
  <c r="L166" i="2"/>
  <c r="K166" i="2"/>
  <c r="M165" i="2"/>
  <c r="L165" i="2"/>
  <c r="K165" i="2"/>
  <c r="M161" i="2"/>
  <c r="L161" i="2"/>
  <c r="K161" i="2"/>
  <c r="M160" i="2"/>
  <c r="L160" i="2"/>
  <c r="K160" i="2"/>
  <c r="M159" i="2"/>
  <c r="L159" i="2"/>
  <c r="K159" i="2"/>
  <c r="M158" i="2"/>
  <c r="L158" i="2"/>
  <c r="K158" i="2"/>
  <c r="M157" i="2"/>
  <c r="L157" i="2"/>
  <c r="K157" i="2"/>
  <c r="M155" i="2"/>
  <c r="L155" i="2"/>
  <c r="K155" i="2"/>
  <c r="M154" i="2"/>
  <c r="L154" i="2"/>
  <c r="K154" i="2"/>
  <c r="M152" i="2"/>
  <c r="L152" i="2"/>
  <c r="K152" i="2"/>
  <c r="M150" i="2"/>
  <c r="L150" i="2"/>
  <c r="K150" i="2"/>
  <c r="M146" i="2"/>
  <c r="L146" i="2"/>
  <c r="K146" i="2"/>
  <c r="M145" i="2"/>
  <c r="L145" i="2"/>
  <c r="K145" i="2"/>
  <c r="M144" i="2"/>
  <c r="L144" i="2"/>
  <c r="K144" i="2"/>
  <c r="M143" i="2"/>
  <c r="L143" i="2"/>
  <c r="K143" i="2"/>
  <c r="M142" i="2"/>
  <c r="L142" i="2"/>
  <c r="K142" i="2"/>
  <c r="M141" i="2"/>
  <c r="L141" i="2"/>
  <c r="K141" i="2"/>
  <c r="M137" i="2"/>
  <c r="L137" i="2"/>
  <c r="K137" i="2"/>
  <c r="M133" i="2"/>
  <c r="L133" i="2"/>
  <c r="K133" i="2"/>
  <c r="M130" i="2"/>
  <c r="L130" i="2"/>
  <c r="K130" i="2"/>
  <c r="M127" i="2"/>
  <c r="L127" i="2"/>
  <c r="K127" i="2"/>
  <c r="M126" i="2"/>
  <c r="L126" i="2"/>
  <c r="K126" i="2"/>
  <c r="M120" i="2"/>
  <c r="L120" i="2"/>
  <c r="K120" i="2"/>
  <c r="M119" i="2"/>
  <c r="L119" i="2"/>
  <c r="K119" i="2"/>
  <c r="M118" i="2"/>
  <c r="L118" i="2"/>
  <c r="K118" i="2"/>
  <c r="M114" i="2"/>
  <c r="L114" i="2"/>
  <c r="K114" i="2"/>
  <c r="M111" i="2"/>
  <c r="L111" i="2"/>
  <c r="K111" i="2"/>
  <c r="M112" i="2"/>
  <c r="L112" i="2"/>
  <c r="K112" i="2"/>
  <c r="M110" i="2"/>
  <c r="L110" i="2"/>
  <c r="K110" i="2"/>
  <c r="M109" i="2"/>
  <c r="L109" i="2"/>
  <c r="K109" i="2"/>
  <c r="M104" i="2"/>
  <c r="L104" i="2"/>
  <c r="K104" i="2"/>
  <c r="M100" i="2"/>
  <c r="L100" i="2"/>
  <c r="K100" i="2"/>
  <c r="M101" i="2"/>
  <c r="L101" i="2"/>
  <c r="K101" i="2"/>
  <c r="M95" i="2"/>
  <c r="L95" i="2"/>
  <c r="K95" i="2"/>
  <c r="M93" i="2"/>
  <c r="L93" i="2"/>
  <c r="K93" i="2"/>
  <c r="M91" i="2"/>
  <c r="L91" i="2"/>
  <c r="K91" i="2"/>
  <c r="M88" i="2"/>
  <c r="L88" i="2"/>
  <c r="K88" i="2"/>
  <c r="M86" i="2"/>
  <c r="L86" i="2"/>
  <c r="K86" i="2"/>
  <c r="M84" i="2"/>
  <c r="L84" i="2"/>
  <c r="K84" i="2"/>
  <c r="M82" i="2"/>
  <c r="L82" i="2"/>
  <c r="K82" i="2"/>
  <c r="M78" i="2"/>
  <c r="L78" i="2"/>
  <c r="K78" i="2"/>
  <c r="M77" i="2"/>
  <c r="L77" i="2"/>
  <c r="K77" i="2"/>
  <c r="M76" i="2"/>
  <c r="L76" i="2"/>
  <c r="K76" i="2"/>
  <c r="M75" i="2"/>
  <c r="L75" i="2"/>
  <c r="K75" i="2"/>
  <c r="M73" i="2"/>
  <c r="L73" i="2"/>
  <c r="K73" i="2"/>
  <c r="M69" i="2"/>
  <c r="L69" i="2"/>
  <c r="K69" i="2"/>
  <c r="M67" i="2"/>
  <c r="L67" i="2"/>
  <c r="K67" i="2"/>
  <c r="M66" i="2"/>
  <c r="L66" i="2"/>
  <c r="K66" i="2"/>
  <c r="M65" i="2"/>
  <c r="L65" i="2"/>
  <c r="K65" i="2"/>
  <c r="M64" i="2"/>
  <c r="L64" i="2"/>
  <c r="K64" i="2"/>
  <c r="M60" i="2"/>
  <c r="L60" i="2"/>
  <c r="K60" i="2"/>
  <c r="M58" i="2"/>
  <c r="L58" i="2"/>
  <c r="M54" i="2"/>
  <c r="L54" i="2"/>
  <c r="K54" i="2"/>
  <c r="M49" i="2"/>
  <c r="L49" i="2"/>
  <c r="K49" i="2"/>
  <c r="M108" i="2"/>
  <c r="L108" i="2"/>
  <c r="K108" i="2"/>
  <c r="M44" i="2"/>
  <c r="L44" i="2"/>
  <c r="K44" i="2"/>
  <c r="M43" i="2"/>
  <c r="L43" i="2"/>
  <c r="K43" i="2"/>
  <c r="M41" i="2"/>
  <c r="L41" i="2"/>
  <c r="K41" i="2"/>
  <c r="M40" i="2"/>
  <c r="L40" i="2"/>
  <c r="K40" i="2"/>
  <c r="M38" i="2"/>
  <c r="L38" i="2"/>
  <c r="K38" i="2"/>
  <c r="M36" i="2"/>
  <c r="L36" i="2"/>
  <c r="K36" i="2"/>
  <c r="M35" i="2"/>
  <c r="L35" i="2"/>
  <c r="K35" i="2"/>
  <c r="M32" i="2"/>
  <c r="L32" i="2"/>
  <c r="K32" i="2"/>
  <c r="M31" i="2"/>
  <c r="L31" i="2"/>
  <c r="K31" i="2"/>
  <c r="M30" i="2"/>
  <c r="L30" i="2"/>
  <c r="K30" i="2"/>
  <c r="M29" i="2"/>
  <c r="L29" i="2"/>
  <c r="K29" i="2"/>
  <c r="M25" i="2"/>
  <c r="L25" i="2"/>
  <c r="K25" i="2"/>
  <c r="M24" i="2"/>
  <c r="L24" i="2"/>
  <c r="K24" i="2"/>
  <c r="M21" i="2"/>
  <c r="L21" i="2"/>
  <c r="K21" i="2"/>
  <c r="M18" i="2"/>
  <c r="L18" i="2"/>
  <c r="K18" i="2"/>
  <c r="M17" i="2"/>
  <c r="L17" i="2"/>
  <c r="K17" i="2"/>
  <c r="M12" i="2"/>
  <c r="L12" i="2"/>
  <c r="K12" i="2"/>
  <c r="M6" i="2"/>
  <c r="L6" i="2"/>
  <c r="K6" i="2"/>
  <c r="M4" i="2"/>
  <c r="L4" i="2"/>
  <c r="K4" i="2"/>
  <c r="N3" i="2"/>
  <c r="M3" i="2"/>
  <c r="L3" i="2"/>
  <c r="K3" i="2"/>
  <c r="J19" i="26" l="1"/>
  <c r="AZ18" i="34" s="1"/>
  <c r="AX18" i="34"/>
  <c r="J12" i="26"/>
  <c r="AZ12" i="34" s="1"/>
  <c r="AX12" i="34"/>
  <c r="J8" i="26"/>
  <c r="AZ8" i="34" s="1"/>
  <c r="AX8" i="34"/>
  <c r="L7" i="26"/>
  <c r="G7" i="20" s="1"/>
  <c r="J16" i="26"/>
  <c r="AX15" i="34"/>
  <c r="H21" i="25"/>
  <c r="AL20" i="34"/>
  <c r="H12" i="25"/>
  <c r="AN12" i="34" s="1"/>
  <c r="AL12" i="34"/>
  <c r="H20" i="25"/>
  <c r="AN19" i="34" s="1"/>
  <c r="AL19" i="34"/>
  <c r="H8" i="25"/>
  <c r="AN8" i="34" s="1"/>
  <c r="AL8" i="34"/>
  <c r="H17" i="25"/>
  <c r="AL16" i="34"/>
  <c r="P6" i="23"/>
  <c r="P19" i="23"/>
  <c r="Z18" i="34"/>
  <c r="D17" i="34"/>
  <c r="AF17" i="34"/>
  <c r="F19" i="34"/>
  <c r="BB19" i="34"/>
  <c r="F20" i="34"/>
  <c r="BB20" i="34"/>
  <c r="D15" i="34"/>
  <c r="AF15" i="34"/>
  <c r="C6" i="34"/>
  <c r="C8" i="34"/>
  <c r="E6" i="20"/>
  <c r="D6" i="34" s="1"/>
  <c r="AF6" i="34"/>
  <c r="E8" i="20"/>
  <c r="D8" i="34" s="1"/>
  <c r="AF8" i="34"/>
  <c r="D12" i="34"/>
  <c r="AF12" i="34"/>
  <c r="E17" i="34"/>
  <c r="AP17" i="34"/>
  <c r="C15" i="34"/>
  <c r="D19" i="34"/>
  <c r="AF19" i="34"/>
  <c r="C17" i="34"/>
  <c r="D16" i="34"/>
  <c r="AF16" i="34"/>
  <c r="C18" i="34"/>
  <c r="D18" i="34"/>
  <c r="AF18" i="34"/>
  <c r="F17" i="34"/>
  <c r="BB17" i="34"/>
  <c r="F16" i="34"/>
  <c r="BB16" i="34"/>
  <c r="C16" i="34"/>
  <c r="AL18" i="34"/>
  <c r="AL15" i="34"/>
  <c r="D7" i="34"/>
  <c r="AL6" i="34"/>
  <c r="E5" i="20"/>
  <c r="D5" i="34" s="1"/>
  <c r="AF5" i="34"/>
  <c r="L19" i="26"/>
  <c r="J12" i="25"/>
  <c r="L6" i="26"/>
  <c r="L12" i="26"/>
  <c r="L5" i="26"/>
  <c r="J8" i="25"/>
  <c r="J5" i="25"/>
  <c r="N2" i="2"/>
  <c r="F7" i="34" l="1"/>
  <c r="I7" i="20"/>
  <c r="H7" i="34" s="1"/>
  <c r="BB7" i="34"/>
  <c r="AZ15" i="34"/>
  <c r="L16" i="26"/>
  <c r="L8" i="26"/>
  <c r="AN16" i="34"/>
  <c r="J17" i="25"/>
  <c r="AN20" i="34"/>
  <c r="J21" i="25"/>
  <c r="J20" i="25"/>
  <c r="F5" i="20"/>
  <c r="E5" i="34" s="1"/>
  <c r="AP5" i="34"/>
  <c r="H17" i="34"/>
  <c r="G5" i="20"/>
  <c r="F5" i="34" s="1"/>
  <c r="BB5" i="34"/>
  <c r="F8" i="20"/>
  <c r="AP8" i="34"/>
  <c r="F12" i="34"/>
  <c r="BB12" i="34"/>
  <c r="G6" i="20"/>
  <c r="F6" i="34" s="1"/>
  <c r="BB6" i="34"/>
  <c r="E12" i="34"/>
  <c r="AP12" i="34"/>
  <c r="F18" i="34"/>
  <c r="BB18" i="34"/>
  <c r="AN18" i="34"/>
  <c r="J19" i="25"/>
  <c r="AN15" i="34"/>
  <c r="J16" i="25"/>
  <c r="AN6" i="34"/>
  <c r="J6" i="25"/>
  <c r="K2" i="2"/>
  <c r="O3" i="1"/>
  <c r="M3" i="1"/>
  <c r="L3" i="1"/>
  <c r="K3" i="1"/>
  <c r="M2" i="2"/>
  <c r="L2" i="2"/>
  <c r="F15" i="34" l="1"/>
  <c r="BB15" i="34"/>
  <c r="BB8" i="34"/>
  <c r="G8" i="20"/>
  <c r="F8" i="34" s="1"/>
  <c r="AP19" i="34"/>
  <c r="E19" i="34"/>
  <c r="E20" i="34"/>
  <c r="AP20" i="34"/>
  <c r="AP16" i="34"/>
  <c r="E8" i="34"/>
  <c r="I8" i="20"/>
  <c r="H8" i="34" s="1"/>
  <c r="I5" i="20"/>
  <c r="H5" i="34" s="1"/>
  <c r="AP18" i="34"/>
  <c r="AP15" i="34"/>
  <c r="F6" i="20"/>
  <c r="AP6" i="34"/>
  <c r="E16" i="34" l="1"/>
  <c r="H16" i="34"/>
  <c r="E6" i="34"/>
  <c r="I6" i="20"/>
  <c r="H6" i="34" s="1"/>
  <c r="E18" i="34"/>
  <c r="H18" i="34"/>
  <c r="E15" i="34"/>
  <c r="H1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tc={04105B93-16CE-420F-A765-E5EE30B86CCE}</author>
    <author>tc={097F59F9-9FF5-48D2-A6DC-E403443DDE7D}</author>
    <author>tc={414ECAA7-E96F-42DE-9389-51862EA90C86}</author>
  </authors>
  <commentList>
    <comment ref="C4" authorId="0" shapeId="0" xr:uid="{04105B93-16CE-420F-A765-E5EE30B86CCE}">
      <text>
        <t>[Threaded comment]
Your version of Excel allows you to read this threaded comment; however, any edits to it will get removed if the file is opened in a newer version of Excel. Learn more: https://go.microsoft.com/fwlink/?linkid=870924
Comment:
    For the purposes of this assessment, the interventions being compared are defined as:</t>
      </text>
    </comment>
    <comment ref="E4" authorId="1" shapeId="0" xr:uid="{097F59F9-9FF5-48D2-A6DC-E403443DDE7D}">
      <text>
        <t>[Threaded comment]
Your version of Excel allows you to read this threaded comment; however, any edits to it will get removed if the file is opened in a newer version of Excel. Learn more: https://go.microsoft.com/fwlink/?linkid=870924
Comment:
    Specify which outcome is being assessed for risk of bias</t>
      </text>
    </comment>
    <comment ref="F4" authorId="2" shapeId="0" xr:uid="{414ECAA7-E96F-42DE-9389-51862EA90C86}">
      <text>
        <t>[Threaded comment]
Your version of Excel allows you to read this threaded comment; however, any edits to it will get removed if the file is opened in a newer version of Excel. Learn more: https://go.microsoft.com/fwlink/?linkid=870924
Comment:
    Specify the numerical result being assessed. In case of multiple alternative analyses being presented, specify the numeric result (e.g. RR = 1.52 (95% CI 0.83 to 2.77) and/or a reference (e.g. to a table, figure or paragraph) that uniquely defines the result being assessed.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tc={E378BD8A-B5D7-4F68-A979-F6EAC7FC90C0}</author>
    <author>tc={9D51DD67-777A-4FEB-9804-9BF716137E9B}</author>
    <author>tc={8F0CFF0E-9617-4500-9CF8-973DB2A5E645}</author>
    <author>tc={77850CAC-B00C-4D70-BA88-68E42AF84217}</author>
  </authors>
  <commentList>
    <comment ref="B3" authorId="0" shapeId="0" xr:uid="{E378BD8A-B5D7-4F68-A979-F6EAC7FC90C0}">
      <text>
        <t xml:space="preserve">[Threaded comment]
Your version of Excel allows you to read this threaded comment; however, any edits to it will get removed if the file is opened in a newer version of Excel. Learn more: https://go.microsoft.com/fwlink/?linkid=870924
Comment:
    Answer ‘Yes’ if a random component was used in the sequence generation process. Examples include computer-generated random numbers; reference to a random number table; coin tossing; shuffling cards or envelopes; throwing dice; or drawing lots. Minimization is generally implemented with a random element (at least when the scores are equal), so an allocation sequence that is generated using minimization should generally be considered to be random. 
Answer ‘No’ if no random element was used in generating the allocation sequence or the sequence is predictable. Examples include alternation; methods based on dates (of birth or admission); patient record numbers; allocation decisions made by clinicians or participants; allocation based on the availability of the intervention; or any other systematic or haphazard method. 
Answer ‘No information’ if the only information about randomization methods is a statement that the study is randomized. 
In some situations a judgement may be made to answer ‘Probably no’ or ‘Probably yes’. For example, , in the context of a large trial run by an experienced clinical trials unit, absence of specific information about generation of the randomization sequence, in a paper published in a journal with rigorously enforced word count limits, is likely to result in a response of ‘Probably yes’ rather than ‘No information’. Alternatively, if other (contemporary) trials by the same investigator team have clearly used non-random sequences, it might be reasonable to assume that the current study was done using similar methods. </t>
      </text>
    </comment>
    <comment ref="D3" authorId="1" shapeId="0" xr:uid="{9D51DD67-777A-4FEB-9804-9BF716137E9B}">
      <text>
        <t xml:space="preserve">[Threaded comment]
Your version of Excel allows you to read this threaded comment; however, any edits to it will get removed if the file is opened in a newer version of Excel. Learn more: https://go.microsoft.com/fwlink/?linkid=870924
Comment:
    Answer ‘Yes’ if the trial used any form of remote or centrally administered method to allocate interventions to participants, where the process of allocation is controlled by an external unit or organization, independent of the enrolment personnel (e.g. independent central pharmacy, telephone or internet-based randomization service providers). 
Answer ‘Yes’ if envelopes or drug containers were used appropriately. Envelopes should be opaque, sequentially numbered, sealed with a tamper-proof seal and opened only after the envelope has been irreversibly assigned to the participant. Drug containers should be sequentially numbered and of identical appearance, and dispensed or administered only after they have been irreversibly assigned to the participant. This level of detail is rarely provided in reports, and a judgement may be required to justify an answer of ‘Probably yes’ or ‘Probably no’. 
Answer ‘No’ if there is reason to suspect that the enrolling investigator or the participant had knowledge of the forthcoming allocation. </t>
      </text>
    </comment>
    <comment ref="F3" authorId="2" shapeId="0" xr:uid="{8F0CFF0E-9617-4500-9CF8-973DB2A5E645}">
      <text>
        <t xml:space="preserve">[Threaded comment]
Your version of Excel allows you to read this threaded comment; however, any edits to it will get removed if the file is opened in a newer version of Excel. Learn more: https://go.microsoft.com/fwlink/?linkid=870924
Comment:
    Note that differences that are compatible with chance do not lead to a risk of bias. A small number of differences identified as ‘statistically significant’ at the conventional 0.05 threshold should usually be considered to be compatible with chance. 
Answer ‘No’ if no imbalances are apparent or if any observed imbalances are compatible with chance. 
Answer ‘Yes’ if there are imbalances that indicate problems with the randomization process, including: 
(1) substantial differences between intervention group sizes, compared with the intended allocation ratio; or 
(2) a substantial excess in statistically significant differences in baseline characteristics between intervention groups, beyond that expected by chance; or 
(3) imbalance in one or more key prognostic factors, or baseline measures of outcome variables, that is very unlikely to be due to chance and for which the between-group difference is big enough to result in bias in the intervention effect estimate. 
Also answer ‘Yes’ if there are other reasons to suspect that the randomization process was problematic: 
(4) excessive similarity in baseline characteristics that is not compatible with chance. 
Answer ‘No information’ when there is no useful baseline information available (e.g. abstracts, or studies that reported only baseline characteristics of participants in the final analysis). 
The answer to this question should not influence answers to questions 1.1 or 1.2. For example, if the trial has large baseline imbalances, but authors report adequate randomization methods, questions 1.1 and 1.2 should still be answered on the basis of the reported adequate methods, and any concerns about the imbalance should be raised in the answer to the question 1.3 and reflected in the domain-level risk-of-bias judgement. 
Trialists may undertake analyses that attempt to deal with flawed randomization by controlling for imbalances in prognostic factors at baseline. To remove the risk of bias caused by problems in the randomization process, it would be necessary to know, and measure, all the prognostic factors that were imbalanced at baseline. It is unlikely that all important prognostic factors are known and measured, so such analyses will at best reduce the risk of bias. If review authors wish to assess the risk of bias in a trial that controlled for baseline imbalances in order to mitigate failures of randomization, the study should be assessed using the ROBINS-I tool. </t>
      </text>
    </comment>
    <comment ref="I3" authorId="3" shapeId="0" xr:uid="{77850CAC-B00C-4D70-BA88-68E42AF84217}">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tc={6DA7F768-66C1-490A-9C68-A98DEEC9C4F6}</author>
    <author>tc={1EC513AA-82C9-4F8A-92B6-A3570BBA54CF}</author>
    <author>tc={C2B3BB1F-4E61-472F-9CD1-D1F0846DDD04}</author>
    <author>tc={2BC51C76-8B92-4E79-A5E2-DFC0B64A3B88}</author>
    <author>tc={57E6BC00-5089-4917-A0DA-82C910413B48}</author>
    <author>tc={D5AD5D3E-2A0C-458F-90B2-0774A49CC4CE}</author>
    <author>tc={11614ACB-720F-40BA-8608-80C439D0771A}</author>
    <author>tc={928084DF-B1E5-4CA1-AD96-292A1BAED32D}</author>
  </authors>
  <commentList>
    <comment ref="B3" authorId="0" shapeId="0" xr:uid="{6DA7F768-66C1-490A-9C68-A98DEEC9C4F6}">
      <text>
        <t xml:space="preserve">[Threaded comment]
Your version of Excel allows you to read this threaded comment; however, any edits to it will get removed if the file is opened in a newer version of Excel. Learn more: https://go.microsoft.com/fwlink/?linkid=870924
Comment:
    If participants are aware of their assigned intervention it is more likely that health-related behaviours will differ between the intervention groups. Blinding participants, most commonly through use of a placebo or sham intervention, may prevent such differences. If participants experienced side effects or toxicities that they knew to be specific to one of the interventions, answer this question ‘Yes’ or ‘Probably yes’. </t>
      </text>
    </comment>
    <comment ref="D3" authorId="1" shapeId="0" xr:uid="{1EC513AA-82C9-4F8A-92B6-A3570BBA54CF}">
      <text>
        <t xml:space="preserve">[Threaded comment]
Your version of Excel allows you to read this threaded comment; however, any edits to it will get removed if the file is opened in a newer version of Excel. Learn more: https://go.microsoft.com/fwlink/?linkid=870924
Comment:
    If carers or people delivering the interventions are aware of the assigned intervention then its implementation, or administration of non-protocol interventions, may differ between the intervention groups. Blinding may prevent such differences. If participants experienced side effects or toxicities that carers or people delivering the interventions knew to be specific to one of the interventions, answer question ‘Yes’ or ‘Probably yes’. If randomized allocation was not concealed, then it is likely that carers and people delivering the interventions were aware of participants' assigned intervention during the trial. </t>
      </text>
    </comment>
    <comment ref="F3" authorId="2" shapeId="0" xr:uid="{C2B3BB1F-4E61-472F-9CD1-D1F0846DDD04}">
      <text>
        <t xml:space="preserve">[Threaded comment]
Your version of Excel allows you to read this threaded comment; however, any edits to it will get removed if the file is opened in a newer version of Excel. Learn more: https://go.microsoft.com/fwlink/?linkid=870924
Comment:
    For the effect of assignment to intervention, this domain assesses problems that arise when changes from assigned intervention that are inconsistent with the trial protocol arose because of the trial context. We use the term trial context to refer to effects of recruitment and engagement activities on trial participants and when trial personnel (carers or people delivering the interventions) undermine the implementation of the trial protocol in ways that would not happen outside the trial. For example, the process of securing informed consent may lead participants subsequently assigned to the comparator group to feel unlucky and therefore seek the experimental intervention, or other interventions that improve their prognosis. 
Answer ‘Yes’ or ‘Probably yes’ only if there is evidence, or strong reason to believe, that the trial context led to failure to implement the protocol interventions or to implementation of interventions not allowed by the protocol. 
Answer ‘No’ or ‘Probably no’ if there were changes from assigned intervention that are inconsistent with the trial protocol, such as non-adherence to intervention, but these are consistent with what could occur outside the trial context. 
Answer ‘No’ or ‘Probably no’ for changes to intervention that are consistent with the trial protocol, for example cessation of a drug intervention because of acute toxicity or use of additional interventions whose aim is to treat consequences of one of the intended interventions. 
If blinding is compromised because participants report side effects or toxicities that are specific to one of the interventions, answer ‘Yes’ or ‘Probably yes’ only if there were changes from assigned intervention that are inconsistent with the trial protocol and arose because of the trial context. 
The answer ‘No information’ may be appropriate, because trialists do not always report whether deviations arose because of the trial context. </t>
      </text>
    </comment>
    <comment ref="H3" authorId="3" shapeId="0" xr:uid="{2BC51C76-8B92-4E79-A5E2-DFC0B64A3B88}">
      <text>
        <t xml:space="preserve">[Threaded comment]
Your version of Excel allows you to read this threaded comment; however, any edits to it will get removed if the file is opened in a newer version of Excel. Learn more: https://go.microsoft.com/fwlink/?linkid=870924
Comment:
    Changes from assigned intervention that are inconsistent with the trial protocol and arose because of the trial context will impact on the intervention effect estimate if they affect the outcome, but not otherwise. </t>
      </text>
    </comment>
    <comment ref="J3" authorId="4" shapeId="0" xr:uid="{57E6BC00-5089-4917-A0DA-82C910413B48}">
      <text>
        <t xml:space="preserve">[Threaded comment]
Your version of Excel allows you to read this threaded comment; however, any edits to it will get removed if the file is opened in a newer version of Excel. Learn more: https://go.microsoft.com/fwlink/?linkid=870924
Comment:
    Changes from assigned intervention that are inconsistent with the trial protocol and arose because of the trial context are more likely to impact on the intervention effect estimate if they are not balanced between the intervention groups. </t>
      </text>
    </comment>
    <comment ref="L3" authorId="5" shapeId="0" xr:uid="{D5AD5D3E-2A0C-458F-90B2-0774A49CC4CE}">
      <text>
        <t xml:space="preserve">[Threaded comment]
Your version of Excel allows you to read this threaded comment; however, any edits to it will get removed if the file is opened in a newer version of Excel. Learn more: https://go.microsoft.com/fwlink/?linkid=870924
Comment:
    Both intention-to-treat (ITT) analyses and modified intention-to-treat (mITT) analyses excluding participants with missing outcome data should be considered appropriate. Both naïve ‘per-protocol’ analyses (excluding trial participants who did not receive their assigned intervention) and ‘as treated’ analyses (in which trial participants are grouped according to the intervention that they received, rather than according to their assigned intervention) should be considered inappropriate. Analyses excluding eligible trial participants post-randomization should also be considered inappropriate, but post-randomization exclusions of ineligible participants (when eligibility was not confirmed until after randomization, and could not have been influenced by intervention group assignment) can be considered appropriate. </t>
      </text>
    </comment>
    <comment ref="N3" authorId="6" shapeId="0" xr:uid="{11614ACB-720F-40BA-8608-80C439D0771A}">
      <text>
        <t xml:space="preserve">[Threaded comment]
Your version of Excel allows you to read this threaded comment; however, any edits to it will get removed if the file is opened in a newer version of Excel. Learn more: https://go.microsoft.com/fwlink/?linkid=870924
Comment:
    This question addresses whether the number of participants who were analysed in the wrong intervention group, or excluded from the analysis, was sufficient that there could have been a substantial impact on the result. It is not possible to specify a precise rule: there may be potential for substantial impact even if fewer than 5% of participants were analysed in the wrong group or excluded, if the outcome is rare or if exclusions are strongly related to prognostic factors. </t>
      </text>
    </comment>
    <comment ref="Q3" authorId="7" shapeId="0" xr:uid="{928084DF-B1E5-4CA1-AD96-292A1BAED32D}">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tc={62AE2B2C-4D12-46B8-BDAF-66D73FF8CB1A}</author>
    <author>tc={C0352A57-972D-432F-99B3-E5F0CEEE7AF7}</author>
    <author>tc={86DDF5AB-1CFC-4481-8ACF-DA637AE816DF}</author>
    <author>tc={88CB1FBC-647C-44EE-98E4-853CA633E7DF}</author>
    <author>tc={CFE8BBC1-183E-4C94-AC4F-891D6FA9AA18}</author>
    <author>tc={78264F6C-B426-41A3-AD5D-36B4758C7C49}</author>
    <author>tc={0CA5AD15-0161-4E93-A271-3DB71E00D458}</author>
  </authors>
  <commentList>
    <comment ref="B3" authorId="0" shapeId="0" xr:uid="{62AE2B2C-4D12-46B8-BDAF-66D73FF8CB1A}">
      <text>
        <t xml:space="preserve">[Threaded comment]
Your version of Excel allows you to read this threaded comment; however, any edits to it will get removed if the file is opened in a newer version of Excel. Learn more: https://go.microsoft.com/fwlink/?linkid=870924
Comment:
    If participants are aware of their assigned intervention it is more likely that health-related behaviours will differ between the intervention groups. Blinding participants, most commonly through use of a placebo or sham intervention, may prevent such differences. If participants experienced side effects or toxicities that they knew to be specific to one of the interventions, answer this question ‘Yes’ or ‘Probably yes’. </t>
      </text>
    </comment>
    <comment ref="D3" authorId="1" shapeId="0" xr:uid="{C0352A57-972D-432F-99B3-E5F0CEEE7AF7}">
      <text>
        <t xml:space="preserve">[Threaded comment]
Your version of Excel allows you to read this threaded comment; however, any edits to it will get removed if the file is opened in a newer version of Excel. Learn more: https://go.microsoft.com/fwlink/?linkid=870924
Comment:
    If carers or people delivering the interventions are aware of the assigned intervention then its implementation, or administration of non-protocol interventions, may differ between the intervention groups. Blinding may prevent such differences. If participants experienced side effects or toxicities that carers or people delivering the interventions knew to be specific to one of the interventions, answer ‘Yes’ or ‘Probably yes’. If randomized allocation was not concealed, then it is likely that carers and people delivering the interventions were aware of participants' assigned intervention during the trial. </t>
      </text>
    </comment>
    <comment ref="F3" authorId="2" shapeId="0" xr:uid="{86DDF5AB-1CFC-4481-8ACF-DA637AE816DF}">
      <text>
        <t xml:space="preserve">[Threaded comment]
Your version of Excel allows you to read this threaded comment; however, any edits to it will get removed if the file is opened in a newer version of Excel. Learn more: https://go.microsoft.com/fwlink/?linkid=870924
Comment:
    This question is asked only if the preliminary considerations specify that the assessment will address imbalance of important non-protocol interventions between intervention groups. Important non-protocol interventions are the additional interventions or exposures that: (1) are inconsistent with the trial protocol; (2) trial participants might receive with or after starting their assigned intervention; and (3) are prognostic for the outcome. Risk of bias will be higher if there is imbalance in such interventions between the intervention groups. </t>
      </text>
    </comment>
    <comment ref="H3" authorId="3" shapeId="0" xr:uid="{88CB1FBC-647C-44EE-98E4-853CA633E7DF}">
      <text>
        <t xml:space="preserve">[Threaded comment]
Your version of Excel allows you to read this threaded comment; however, any edits to it will get removed if the file is opened in a newer version of Excel. Learn more: https://go.microsoft.com/fwlink/?linkid=870924
Comment:
    This question is asked only if the preliminary considerations specify that the assessment will address failures in implementing the intervention that could have affected the outcome. Risk of bias will be higher if the intervention was not implemented as intended by, for example, the health care professionals delivering care. Answer ‘No’ or ‘Probably no’ if implementation of the intervention was successful for most participants. </t>
      </text>
    </comment>
    <comment ref="J3" authorId="4" shapeId="0" xr:uid="{CFE8BBC1-183E-4C94-AC4F-891D6FA9AA18}">
      <text>
        <t xml:space="preserve">[Threaded comment]
Your version of Excel allows you to read this threaded comment; however, any edits to it will get removed if the file is opened in a newer version of Excel. Learn more: https://go.microsoft.com/fwlink/?linkid=870924
Comment:
    This question is asked only if the preliminary considerations specify that the assessment will address non-adherence that could have affected participants’ outcomes. Non-adherence includes imperfect compliance with a sustained intervention, cessation of intervention, crossovers to the comparator intervention and switches to another active intervention. Consider available information on the proportion of study participants who continued with their assigned intervention throughout follow up, and answer ‘Yes’ or ‘Probably yes’ if the proportion who did not adhere is high enough to raise concerns. Answer ‘No’ for studies of interventions that are administered once, so that imperfect adherence is not possible, and all or most participants received the assigned intervention. </t>
      </text>
    </comment>
    <comment ref="L3" authorId="5" shapeId="0" xr:uid="{78264F6C-B426-41A3-AD5D-36B4758C7C49}">
      <text>
        <t xml:space="preserve">[Threaded comment]
Your version of Excel allows you to read this threaded comment; however, any edits to it will get removed if the file is opened in a newer version of Excel. Learn more: https://go.microsoft.com/fwlink/?linkid=870924
Comment:
    Both ‘ naïve ‘per-protocol’ analyses (excluding trial participants who did not receive their allocated intervention) and ‘as treated’ analyses (comparing trial participants according to the intervention they actually received) will usually be inappropriate for estimating the effect of adhering to intervention (the ‘per-protocol’ effect). However, it is possible to use data from a randomized trial to derive an unbiased estimate of the effect of adhering to intervention. Examples of appropriate methods include: (1) instrumental variable analyses to estimate the effect of receiving the assigned intervention in trials in which a single intervention, administered only at baseline and with all-or-nothing adherence, is compared with standard care; and (2) inverse probability weighting to adjust for censoring of participants who cease adherence to their assigned intervention, in trials of sustained treatment strategies. These methods depend on strong assumptions, which should be appropriate and justified if the answer to this question is ‘Yes’ or ‘Probably yes’. It is possible that a paper reports an analysis based on such methods without reporting information on the deviations from intended intervention, but it would be hard to judge such an analysis to be appropriate in the absence of such information.
If an important non-protocol intervention was administered to all participants in one intervention group, adjustments cannot be made to overcome this. 
Some examples of analysis strategies that would not be appropriate to estimate the effect of adhering to intervention are (i) ‘Intention to treat (ITT) analysis’, (ii) ‘per protocol analysis’, (iii) ‘as-treated analysis’, (iv) ‘analysis by treatment received’. </t>
      </text>
    </comment>
    <comment ref="O3" authorId="6" shapeId="0" xr:uid="{0CA5AD15-0161-4E93-A271-3DB71E00D458}">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tc={E64B9D5F-8314-44CB-8A74-1CAAD934515D}</author>
    <author>tc={6D49262C-8307-480B-80A7-298248C3691A}</author>
    <author>tc={749179F4-B8B1-4A9E-8854-464853222FF3}</author>
    <author>tc={CE2E39B8-A987-4D29-97F1-142E7EDD23EC}</author>
    <author>tc={9C5E2669-5B62-4BEC-AD37-456F79E60F11}</author>
  </authors>
  <commentList>
    <comment ref="B3" authorId="0" shapeId="0" xr:uid="{E64B9D5F-8314-44CB-8A74-1CAAD934515D}">
      <text>
        <t xml:space="preserve">[Threaded comment]
Your version of Excel allows you to read this threaded comment; however, any edits to it will get removed if the file is opened in a newer version of Excel. Learn more: https://go.microsoft.com/fwlink/?linkid=870924
Comment:
    The appropriate study population for an analysis of the intention to treat effect is all randomized participants. 
“Nearly all” should be interpreted as that the number of participants with missing outcome data is sufficiently small that their outcomes, whatever they were, could have made no important difference to the estimated effect of intervention. 
For continuous outcomes, availability of data from 95% of the participants will often be sufficient. For dichotomous outcomes, the proportion required is directly linked to the risk of the event. If the observed number of events is much greater than the number of participants with missing outcome data, the bias would necessarily be small. 
Only answer ‘No information’ if the trial report provides no information about the extent of missing outcome data. This situation will usually lead to a judgement that there is a high risk of bias due to missing outcome data.
Note that imputed data should be regarded as missing data, and not considered as ‘outcome data’ in the context of this question. </t>
      </text>
    </comment>
    <comment ref="D3" authorId="1" shapeId="0" xr:uid="{6D49262C-8307-480B-80A7-298248C3691A}">
      <text>
        <t xml:space="preserve">[Threaded comment]
Your version of Excel allows you to read this threaded comment; however, any edits to it will get removed if the file is opened in a newer version of Excel. Learn more: https://go.microsoft.com/fwlink/?linkid=870924
Comment:
    Evidence that the result was not biased by missing outcome data may come from: (1) analysis methods that correct for bias; or (2) sensitivity analyses showing that results are little changed under a range of plausible assumptions about the relationship between missingness in the outcome and its true value. However, imputing the outcome variable, either through methods such as ‘last-observation-carried-forward’ or via multiple imputation based only on intervention group, should not be assumed to correct for bias due to missing outcome data. </t>
      </text>
    </comment>
    <comment ref="F3" authorId="2" shapeId="0" xr:uid="{749179F4-B8B1-4A9E-8854-464853222FF3}">
      <text>
        <t xml:space="preserve">[Threaded comment]
Your version of Excel allows you to read this threaded comment; however, any edits to it will get removed if the file is opened in a newer version of Excel. Learn more: https://go.microsoft.com/fwlink/?linkid=870924
Comment:
    If loss to follow up, or withdrawal from the study, could be related to participants’ health status, then it is possible that missingness in the outcome was influenced by its true value. However, if all missing outcome data occurred for documented reasons that are unrelated to the outcome then the risk of bias due to missing outcome data will be low (for example, failure of a measuring device or interruptions to routine data collection). 
In time-to-event analyses, participants censored during trial follow-up, for example because they withdrew from the study, should be regarded as having missing outcome data, even though some of their follow up is included in the analysis. Note that such participants may be shown as included in analyses in CONSORT flow diagrams. </t>
      </text>
    </comment>
    <comment ref="H3" authorId="3" shapeId="0" xr:uid="{CE2E39B8-A987-4D29-97F1-142E7EDD23EC}">
      <text>
        <t xml:space="preserve">[Threaded comment]
Your version of Excel allows you to read this threaded comment; however, any edits to it will get removed if the file is opened in a newer version of Excel. Learn more: https://go.microsoft.com/fwlink/?linkid=870924
Comment:
    This question distinguishes between situations in which (i) missingness in the outcome could depend on its true value (assessed as ‘Some concerns’) from those in which (ii) it is likely that missingness in the outcome depended on its true value (assessed as ‘High risk of bias’). Five reasons for answering ‘Yes’ are: 
1. Differences between intervention groups in the proportions of missing outcome data. If there is a difference between the effects of the experimental and comparator interventions on the outcome, and the missingness in the outcome is influenced by its true value, then the proportions of missing outcome data are likely to differ between intervention groups. Such a difference suggests a risk of bias due to missing outcome data, because the trial result will be sensitive to missingness in the outcome being related to its true value. For time-to-event-data, the analogue is that rates of censoring (loss to follow-up) differ between the intervention groups. 
2. Reported reasons for missing outcome data provide evidence that missingness in the outcome depends on its true value; 
3. Reported reasons for missing outcome data differ between the intervention groups; 
4. The circumstances of the trial make it likely that missingness in the outcome depends on its true value. For example, in trials of interventions to treat schizophrenia it is widely understood that continuing symptoms make drop out more likely. 
5. In time-to-event analyses, participants’ follow up is censored when they stop or change their assigned intervention, for example because of drug toxicity or, in cancer trials, when participants switch to second-line chemotherapy. 
Answer ‘No’ if the analysis accounted for participant characteristics that are likely to explain the relationship between missingness in the outcome and its true value. </t>
      </text>
    </comment>
    <comment ref="K3" authorId="4" shapeId="0" xr:uid="{9C5E2669-5B62-4BEC-AD37-456F79E60F11}">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tc={57BCB4EF-C2A5-48BD-BE55-624A3070BB9E}</author>
    <author>tc={F2389C88-6BD6-4ACB-A030-15F854344B5F}</author>
    <author>tc={1E79BC20-8393-43C9-9192-40857E30183C}</author>
    <author>tc={EE719CA2-7BD3-4E2F-A3A9-31EFEA59B337}</author>
    <author>tc={C36551F9-1BDC-4E9E-8C86-6F18A36B6534}</author>
    <author>tc={3F692C6C-D167-4C94-B922-77DCF9D83BB7}</author>
  </authors>
  <commentList>
    <comment ref="B3" authorId="0" shapeId="0" xr:uid="{57BCB4EF-C2A5-48BD-BE55-624A3070BB9E}">
      <text>
        <t xml:space="preserve">[Threaded comment]
Your version of Excel allows you to read this threaded comment; however, any edits to it will get removed if the file is opened in a newer version of Excel. Learn more: https://go.microsoft.com/fwlink/?linkid=870924
Comment:
    This question aims to identify methods of outcome measurement (data collection) that are unsuitable for the outcome they are intended to evaluate. The question does not aim to assess whether the choice of outcome being evaluated was sensible (e.g. because it is a surrogate or proxy for the main outcome of interest). In most circumstances, for pre-specified outcomes, the answer to this question will be ‘No’ or ‘Probably no’. 
Answer ‘Yes’ or ‘Probably yes’ if the method of measuring the outcome is inappropriate, for example because:
(1) it is unlikely to be sensitive to plausible intervention effects (e.g. important ranges of outcome values fall outside levels that are detectable using the measurement method); or
(2) the measurement instrument has been demonstrated to have poor validity. </t>
      </text>
    </comment>
    <comment ref="D3" authorId="1" shapeId="0" xr:uid="{F2389C88-6BD6-4ACB-A030-15F854344B5F}">
      <text>
        <t xml:space="preserve">[Threaded comment]
Your version of Excel allows you to read this threaded comment; however, any edits to it will get removed if the file is opened in a newer version of Excel. Learn more: https://go.microsoft.com/fwlink/?linkid=870924
Comment:
    Comparable methods of outcome measurement (data collection) involve the same measurement methods and thresholds, used at comparable time points. Differences between intervention groups may arise because of ‘diagnostic detection bias’ in the context of passive collection of outcome data, or if an intervention involves additional visits to a healthcare provider, leading to additional opportunities for outcome events to be identified. </t>
      </text>
    </comment>
    <comment ref="F3" authorId="2" shapeId="0" xr:uid="{1E79BC20-8393-43C9-9192-40857E30183C}">
      <text>
        <t xml:space="preserve">[Threaded comment]
Your version of Excel allows you to read this threaded comment; however, any edits to it will get removed if the file is opened in a newer version of Excel. Learn more: https://go.microsoft.com/fwlink/?linkid=870924
Comment:
    Answer ‘No’ if outcome assessors were blinded to intervention status. For participant-reported outcomes, the outcome assessor is the study participant. </t>
      </text>
    </comment>
    <comment ref="H3" authorId="3" shapeId="0" xr:uid="{EE719CA2-7BD3-4E2F-A3A9-31EFEA59B337}">
      <text>
        <t xml:space="preserve">[Threaded comment]
Your version of Excel allows you to read this threaded comment; however, any edits to it will get removed if the file is opened in a newer version of Excel. Learn more: https://go.microsoft.com/fwlink/?linkid=870924
Comment:
    Knowledge of the assigned intervention could influence participant-reported outcomes (such as level of pain), observer-reported outcomes involving some judgement, and intervention provider decision outcomes. They are unlikely to influence observer-reported outcomes that do not involve judgement, for example all-cause mortality. </t>
      </text>
    </comment>
    <comment ref="J3" authorId="4" shapeId="0" xr:uid="{C36551F9-1BDC-4E9E-8C86-6F18A36B6534}">
      <text>
        <t xml:space="preserve">[Threaded comment]
Your version of Excel allows you to read this threaded comment; however, any edits to it will get removed if the file is opened in a newer version of Excel. Learn more: https://go.microsoft.com/fwlink/?linkid=870924
Comment:
    This question distinguishes between situations in which (i) knowledge of intervention status could have influenced outcome assessment but there is no reason to believe that it did (assessed as ‘Some concerns’) from those in which (ii) knowledge of intervention status was likely to influence outcome assessment (assessed as ‘High’). When there are strong levels of belief in either beneficial or harmful effects of the intervention, it is more likely that the outcome was influenced by knowledge of the intervention received. Examples may include patient-reported symptoms in trials of homeopathy, or assessments of recovery of function by a physiotherapist who delivered the intervention. </t>
      </text>
    </comment>
    <comment ref="M3" authorId="5" shapeId="0" xr:uid="{3F692C6C-D167-4C94-B922-77DCF9D83BB7}">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tc={41DC179F-65E2-47D9-B825-284D1167C58F}</author>
    <author>tc={6D124D8D-72CB-4E20-B6B2-EB43398A47DF}</author>
    <author>tc={493FF456-3641-4803-860F-1320848BA641}</author>
    <author>tc={833AE8D1-3451-43C7-93C7-7453C7FB775E}</author>
  </authors>
  <commentList>
    <comment ref="B3" authorId="0" shapeId="0" xr:uid="{41DC179F-65E2-47D9-B825-284D1167C58F}">
      <text>
        <t xml:space="preserve">[Threaded comment]
Your version of Excel allows you to read this threaded comment; however, any edits to it will get removed if the file is opened in a newer version of Excel. Learn more: https://go.microsoft.com/fwlink/?linkid=870924
Comment:
    If the researchers’ pre-specified intentions are available in sufficient detail, then planned outcome measurements and analyses can be compared with those presented in the published report(s). To avoid the possibility of selection of the reported result, finalization of the analysis intentions must precede availability of unblinded outcome data to the trial investigators. 
Changes to analysis plans that were made before unblinded outcome data were available, or that were clearly unrelated to the results (e.g. due to a broken machine making data collection impossible) do not raise concerns about bias in selection of the reported result. </t>
      </text>
    </comment>
    <comment ref="D3" authorId="1" shapeId="0" xr:uid="{6D124D8D-72CB-4E20-B6B2-EB43398A47DF}">
      <text>
        <t xml:space="preserve">[Threaded comment]
Your version of Excel allows you to read this threaded comment; however, any edits to it will get removed if the file is opened in a newer version of Excel. Learn more: https://go.microsoft.com/fwlink/?linkid=870924
Comment:
    A particular outcome domain (i.e. a true state or endpoint of interest) may be measured in multiple ways. For example, the domain pain may be measured using multiple scales (e.g. a visual analogue scale and the McGill Pain Questionnaire), each at multiple time points (e.g. 3, 6 and 12 weeks post-treatment). If multiple measurements were made, but only one or a subset is reported on the basis of the results (e.g. statistical significance), there is a high risk of bias in the fully reported result. Attention should be restricted to outcome measurements that are eligible for consideration by the RoB 2 tool user. For example, if only a result using a specific measurement scale is eligible for inclusion in a meta-analysis (e.g. Hamilton Depression Rating Scale), and this is reported by the trial, then there would not be an issue of selection even if this result was reported (on the basis of the results) in preference to the result from a different measurement scale (e.g. Beck Depression Inventory). 
Answer ‘Yes’ or ‘Probably yes’ if there is clear evidence (usually through examination of a trial protocol or statistical analysis plan) that a domain was measured in multiple eligible ways, but data for only one or a subset of measures is fully reported (without justification), and the fully reported result is likely to have been selected on the basis of the results. Selection on the basis of the results can arise from a desire for findings to be newsworthy, sufficiently noteworthy to merit publication, or to confirm a prior hypothesis. For example, trialists who have a preconception, or vested interest in showing, that an 
experimental intervention is beneficial may be inclined to report outcome measurements selectively that are favourable to the experimental intervention. 
Answer ‘No’ or ‘Probably no’ if: 
There is clear evidence (usually through examination of a trial protocol or statistical analysis plan) that all eligible reported results for the outcome domain correspond to all intended outcome measurements. 
or 
There is only one possible way in which the outcome domain can be measured (hence there is no opportunity to select from multiple measures). 
or 
Outcome measurements are inconsistent across different reports on the same trial, but the trialists have provided the reason for the inconsistency and it is not related to the nature of the results.
Answer ‘No information’ if analysis intentions are not available, or the analysis intentions are not reported in sufficient detail to enable an assessment, and there is more than one way in which the outcome domain could have been measured. </t>
      </text>
    </comment>
    <comment ref="F3" authorId="2" shapeId="0" xr:uid="{493FF456-3641-4803-860F-1320848BA641}">
      <text>
        <t xml:space="preserve">[Threaded comment]
Your version of Excel allows you to read this threaded comment; however, any edits to it will get removed if the file is opened in a newer version of Excel. Learn more: https://go.microsoft.com/fwlink/?linkid=870924
Comment:
    A particular outcome measurement may be analysed in multiple ways. Examples include: unadjusted and adjusted models; final value vs change from baseline vs analysis of covariance; transformations of variables; different definitions of composite outcomes (e.g. ‘major adverse event’); conversion of continuously scaled outcome to categorical data with different cut-points; different sets of covariates for adjustment; and different strategies for dealing with missing data. Application of multiple methods generates multiple effect estimates for a specific outcome measurement. If multiple estimates are generated but only one or a subset is reported on the basis of the results (e.g. statistical significance), there is a high risk of bias in the fully reported result. Attention should be restricted to analyses that are eligible for consideration by the RoB 2 tool user. For example, if only the result from an analysis of post-intervention values is eligible for inclusion in a meta-analysis (e.g. at 12 weeks after randomization), and this is reported by the trial, then there would not be an issue of selection even if this result was reported (on the basis of the results) in preference to the result from an analysis of changes from baseline. 
Answer ‘Yes’ or ‘Probably yes’ if 
there is clear evidence (usually through examination of a trial protocol or statistical analysis plan) that a measurement was analysed in multiple eligible ways, but data for only one or a subset of analyses is fully reported (without justification), and the fully reported result is likely to have been selected on the basis of the results. Selection on the basis of the results arises from a desire for findings to be newsworthy, sufficiently noteworthy to merit publication, or to confirm a prior hypothesis. For example, trialists who have a preconception or vested interest in showing that an experimental intervention is beneficial may be inclined to selectively report analyses that are favourable to the experimental intervention. 
Answer ‘No’ or ‘Probably no’ if: 
There is clear evidence (usually through examination of a trial protocol or statistical analysis plan) that all eligible reported results for the outcome measurement correspond to all intended analyses. 
or 
There is only one possible way in which the outcome measurement can be analysed (hence there is no opportunity to select from multiple analyses). 
or 
Analyses are inconsistent across different reports on the same trial, but the trialists have provided the reason for the inconsistency and it is not related to the nature of the results. 
Answer ‘No information’ if analysis intentions are not available, or the analysis intentions are not reported in sufficient detail to enable an assessment, and there is more than one way in which the outcome measurement could have been analysed. </t>
      </text>
    </comment>
    <comment ref="I3" authorId="3" shapeId="0" xr:uid="{833AE8D1-3451-43C7-93C7-7453C7FB775E}">
      <text>
        <t xml:space="preserve">[Threaded comment]
Your version of Excel allows you to read this threaded comment; however, any edits to it will get removed if the file is opened in a newer version of Excel. Learn more: https://go.microsoft.com/fwlink/?linkid=870924
Comment:
    If the likely direction of bias can be predicted, it is helpful to state this. The direction might be characterized either as being towards (or away from) the null, or as being in favour of one of the interventions. </t>
      </text>
    </comment>
  </commentList>
</comments>
</file>

<file path=xl/sharedStrings.xml><?xml version="1.0" encoding="utf-8"?>
<sst xmlns="http://schemas.openxmlformats.org/spreadsheetml/2006/main" count="40952" uniqueCount="10564">
  <si>
    <t>Notes</t>
  </si>
  <si>
    <t>Reviews</t>
  </si>
  <si>
    <t>SH</t>
  </si>
  <si>
    <t>NA</t>
  </si>
  <si>
    <t>RCTs</t>
  </si>
  <si>
    <t>N/A</t>
  </si>
  <si>
    <t>Authors</t>
  </si>
  <si>
    <t>Title</t>
  </si>
  <si>
    <t>Year</t>
  </si>
  <si>
    <t>Journal</t>
  </si>
  <si>
    <t>Volume</t>
  </si>
  <si>
    <t>Issue</t>
  </si>
  <si>
    <t>Pages</t>
  </si>
  <si>
    <t>Endnote ID</t>
  </si>
  <si>
    <t>DOI</t>
  </si>
  <si>
    <t>Full text available?</t>
  </si>
  <si>
    <t>Link</t>
  </si>
  <si>
    <t>Full text name</t>
  </si>
  <si>
    <t>Endnote reference</t>
  </si>
  <si>
    <t>Study source</t>
  </si>
  <si>
    <t>PDF</t>
  </si>
  <si>
    <t>Reviewer 1</t>
  </si>
  <si>
    <t>Include / Exclude</t>
  </si>
  <si>
    <t>Exclusion reason</t>
  </si>
  <si>
    <t>Reviewer 2</t>
  </si>
  <si>
    <t>Supplement checked for?</t>
  </si>
  <si>
    <t>Consensus</t>
  </si>
  <si>
    <t>Exclusion reasons</t>
  </si>
  <si>
    <t>Reviewer</t>
  </si>
  <si>
    <t>Folder</t>
  </si>
  <si>
    <t>Persell, Karmali, Stein, Li, Peprah, Lipiszko, Ciolino, Sato</t>
  </si>
  <si>
    <t>Design of a randomized controlled trial comparing a mobile phone-based hypertension health coaching application to home blood pressure monitoring alone: The Smart Hypertension Control Study</t>
  </si>
  <si>
    <t>Contemporary clinical trials</t>
  </si>
  <si>
    <t>92-97</t>
  </si>
  <si>
    <t>10.1016/j.cct.2018.08.013</t>
  </si>
  <si>
    <t>Yes</t>
  </si>
  <si>
    <t>Backward citation searching (round 1)</t>
  </si>
  <si>
    <t>Include</t>
  </si>
  <si>
    <t>JK</t>
  </si>
  <si>
    <t>0. Duplicate</t>
  </si>
  <si>
    <t>Courneya, Karvinen, McNeely, Campbell, Brar, Woolcott, McTiernan, Ballard-Barbash, Friedenreich</t>
  </si>
  <si>
    <t>Predictors of adherence to supervised and unsupervised exercise in the Alberta Physical Activity and Breast Cancer Prevention Trial</t>
  </si>
  <si>
    <t>J Phys Act Health</t>
  </si>
  <si>
    <t>857-866</t>
  </si>
  <si>
    <t>10.1123/jpah.9.6.857</t>
  </si>
  <si>
    <t>Forward/backward citation searching (conflicts)</t>
  </si>
  <si>
    <t>Exclude</t>
  </si>
  <si>
    <t>3. Wrong intervention</t>
  </si>
  <si>
    <t>No evidence of AI use in intervention</t>
  </si>
  <si>
    <t>1. No relevant outcomes</t>
  </si>
  <si>
    <t>RE</t>
  </si>
  <si>
    <t>Arguello, Rogers, Denmark, Lena, Goodro, Anderson-Song, Cloutier, Hillman, Kramer, Castaneda-Sceppa, John</t>
  </si>
  <si>
    <t>Companion: A Pilot Randomized Clinical Trial to Test an Integrated Two-Way Communication and Near-Real-Time Sensing System for Detecting and Modifying Daily Inactivity among Adults &gt;60 Years-Design and Protocol</t>
  </si>
  <si>
    <t>Sensors (Basel)</t>
  </si>
  <si>
    <t>10.3390/s23042221</t>
  </si>
  <si>
    <t>I don't think this app has AI - they *want* to give it AI, but currently it looks like it just has a human-human interface</t>
  </si>
  <si>
    <t>2. Wrong country</t>
  </si>
  <si>
    <t>JA</t>
  </si>
  <si>
    <t>Spruijt-Metz, Marlin, Pavel, Rivera, Hekler, De La Torre, El Mistiri, Golaszweski, Li, Braga De Braganca, Tung, Kha, Klasnja</t>
  </si>
  <si>
    <t>Advancing Behavioral Intervention and Theory Development for Mobile Health: The HeartSteps II Protocol</t>
  </si>
  <si>
    <t>Int J Environ Res Public Health</t>
  </si>
  <si>
    <t>10.3390/ijerph19042267</t>
  </si>
  <si>
    <t>Micro-randomized trial, the intervention includes reinforcement learning, but the outcome for the intervention with reinforcement learning is 30-minute step count after the intervention - not an outcome we're interested in</t>
  </si>
  <si>
    <t>Witharana, Chang, Maier, Ogundimu, Wilkinson, Athanasiou, Akowuah</t>
  </si>
  <si>
    <t>Feasibility study of rehabilitation for cardiac patients aided by an artificial intelligence web-based programme: a randomised controlled trial (RECAP trial)-a study protocol</t>
  </si>
  <si>
    <t>BMJ Open</t>
  </si>
  <si>
    <t>e079404</t>
  </si>
  <si>
    <t>10.1136/bmjopen-2023-079404</t>
  </si>
  <si>
    <t>No relevant outcomes on ISRCTN (listed 8 outcomes, none of which were physical activity)</t>
  </si>
  <si>
    <t>4. Wrong setting</t>
  </si>
  <si>
    <t>RWA</t>
  </si>
  <si>
    <t>De La Torre, El Mistiri, Hekler, Klasnja, Marlin, Pavel, Spruijt-Metz, Rivera</t>
  </si>
  <si>
    <t>Modeling engagement with a digital behavior change intervention (HeartSteps II): An exploratory system identification approach</t>
  </si>
  <si>
    <t>J Biomed Inform</t>
  </si>
  <si>
    <t>10.1016/j.jbi.2024.104721</t>
  </si>
  <si>
    <t>Forward citation searching (round 1)</t>
  </si>
  <si>
    <t>No physical inactivity outcomes</t>
  </si>
  <si>
    <t>5. Wrong study design</t>
  </si>
  <si>
    <t>Gardiner, McCue, Negash, Cheng, White, Yinusa-Nyahkoon, Jack, Bickmore</t>
  </si>
  <si>
    <t>Engaging women with an embodied conversational agent to deliver mindfulness and lifestyle recommendations: A feasibility randomized control trial</t>
  </si>
  <si>
    <t>Patient Educ Couns</t>
  </si>
  <si>
    <t>1720-1729</t>
  </si>
  <si>
    <t>10.1016/j.pec.2017.04.015</t>
  </si>
  <si>
    <t>Hao, Goetze, Hawley</t>
  </si>
  <si>
    <t>Message Recommendation Strategies for Tailoring Health Information to Promote Physical Activities</t>
  </si>
  <si>
    <t>536-555</t>
  </si>
  <si>
    <t>10.1007/978-3-031-48041-6_36</t>
  </si>
  <si>
    <t>Kramer, Kunzler, Mishra, Presset, Kotz, Smith, Scholz, Kowatsch</t>
  </si>
  <si>
    <t>Investigating Intervention Components and Exploring States of Receptivity for a Smartphone App to Promote Physical Activity: Protocol of a Microrandomized Trial</t>
  </si>
  <si>
    <t>JMIR Res Protoc</t>
  </si>
  <si>
    <t>e11540</t>
  </si>
  <si>
    <t>10.2196/11540</t>
  </si>
  <si>
    <t>Everyone received AI. Note: this was included in a review of AI chatbots, but everyone received the chatbot, the randomisation was to cash/charity/no incentives</t>
  </si>
  <si>
    <t>Kramer, Kunzler, Mishra, Smith, Kotz, Scholz, Fleisch, Kowatsch</t>
  </si>
  <si>
    <t>Which Components of a Smartphone Walking App Help Users to Reach Personalized Step Goals? Results From an Optimization Trial</t>
  </si>
  <si>
    <t>Ann Behav Med</t>
  </si>
  <si>
    <t>518-528</t>
  </si>
  <si>
    <t>10.1093/abm/kaaa002</t>
  </si>
  <si>
    <t>Piao, Ryu, Lee, Kim</t>
  </si>
  <si>
    <t>Use of the Healthy Lifestyle Coaching Chatbot App to Promote Stair-Climbing Habits Among Office Workers: Exploratory Randomized Controlled Trial</t>
  </si>
  <si>
    <t>JMIR Mhealth Uhealth</t>
  </si>
  <si>
    <t>e15085</t>
  </si>
  <si>
    <t>10.2196/15085</t>
  </si>
  <si>
    <t>App chatbot (Watson Conversation tool), but control group also received the app, so the intervention comparison was between intrinsic rewards vs no intrinsic rewards in the first 4 weeks</t>
  </si>
  <si>
    <t>Jaarsma, Klompstra, Ben Gal, Ben Avraham, Boyne, Back, Chiala, Dickstein, Evangelista, Hagenow, Hoes, Hagglund, Piepoli, Vellone, Zuithoff, Martensson, Stromberg</t>
  </si>
  <si>
    <t>Effects of exergaming on exercise capacity in patients with heart failure: results of an international multicentre randomized controlled trial</t>
  </si>
  <si>
    <t>Eur J Heart Fail</t>
  </si>
  <si>
    <t>114-124</t>
  </si>
  <si>
    <t>10.1002/ejhf.1754</t>
  </si>
  <si>
    <t>No evidence of AI-assistance in the intervention</t>
  </si>
  <si>
    <t>Not AI - Nintendo</t>
  </si>
  <si>
    <t>Jaggers, Sneed, Lobelo, Hand, Dudgeon, Prasad, Burgess, Blair</t>
  </si>
  <si>
    <t>Results of a nine month home-based physical activity intervention for people living with HIV</t>
  </si>
  <si>
    <t>International Journal of Clinical Trials</t>
  </si>
  <si>
    <t>106-119</t>
  </si>
  <si>
    <t>10.18203/2349-3259.ijct20162793</t>
  </si>
  <si>
    <t>Not AI</t>
  </si>
  <si>
    <t>Jago, McMurray, Drews, Moe, Murray, Pham, Venditti, Volpe</t>
  </si>
  <si>
    <t>HEALTHY intervention: fitness, physical activity, and metabolic syndrome results</t>
  </si>
  <si>
    <t>Med Sci Sports Exerc</t>
  </si>
  <si>
    <t>1513-1522</t>
  </si>
  <si>
    <t>10.1249/MSS.0b013e31820c9797</t>
  </si>
  <si>
    <t>Jago, Sebire, Cooper, Haase, Powell, Davis, McNeill, Montgomery</t>
  </si>
  <si>
    <t>Bristol girls dance project feasibility trial: outcome and process evaluation results</t>
  </si>
  <si>
    <t>Int J Behav Nutr Phys Act</t>
  </si>
  <si>
    <t>10.1186/1479-5868-9-83</t>
  </si>
  <si>
    <t>Jago, Sebire, Davies, Wood, Edwards, Banfield, Fox, Thompson, Powell, Montgomery</t>
  </si>
  <si>
    <t>Randomised feasibility trial of a teaching assistant led extracurricular physical activity intervention for 9 to 11 year olds: Action 3:30</t>
  </si>
  <si>
    <t>10.1186/s12966-014-0114-z</t>
  </si>
  <si>
    <t>Jago, Edwards, Sebire, Tomkinson, Bird, Banfield, May, Kesten, Cooper, Powell, Blair</t>
  </si>
  <si>
    <t>Effect and cost of an after-school dance programme on the physical activity of 11-12 year old girls: The Bristol Girls Dance Project, a school-based cluster randomised controlled trial</t>
  </si>
  <si>
    <t>10.1186/s12966-015-0289-y</t>
  </si>
  <si>
    <t>Jago, Tibbitts, Porter, Sanderson, Bird, Powell, Metcalfe, Sebire</t>
  </si>
  <si>
    <t>A revised teaching assistant-led extracurricular physical activity programme for 8- to 10-year-olds: the Action 3:30R feasibility cluster RCT</t>
  </si>
  <si>
    <t>Public Health Research</t>
  </si>
  <si>
    <t>1-128</t>
  </si>
  <si>
    <t>10.3310/phr07190</t>
  </si>
  <si>
    <t>Jago, Tibbitts, Sanderson, Bird, Porter, Metcalfe, Powell, Gillett, Sebire</t>
  </si>
  <si>
    <t>Action 3:30R: Results of a Cluster Randomised Feasibility Study of a Revised Teaching Assistant-Led Extracurricular Physical Activity Intervention for 8 to 10 Year Olds</t>
  </si>
  <si>
    <t>131-NA</t>
  </si>
  <si>
    <t>10.3390/ijerph16010131</t>
  </si>
  <si>
    <t>Jago, Tibbitts, Willis, Sanderson, Kandiyali, Reid, Kipping, Campbell, MacNeill, Hollingworth, Sebire</t>
  </si>
  <si>
    <t>Effectiveness and cost-effectiveness of the PLAN-A intervention, a peer led physical activity program for adolescent girls: results of a cluster randomised controlled trial</t>
  </si>
  <si>
    <t>10.1186/s12966-021-01133-8</t>
  </si>
  <si>
    <t>Jakicic, Tate, Lang, Davis, Polzien, Rickman, Erickson, Neiberg, Finkelstein</t>
  </si>
  <si>
    <t>Effect of a stepped-care intervention approach on weight loss in adults: a randomized clinical trial</t>
  </si>
  <si>
    <t>JAMA</t>
  </si>
  <si>
    <t>2617-2626</t>
  </si>
  <si>
    <t>10.1001/jama.2012.6866</t>
  </si>
  <si>
    <t>Jakicic, Rickman, Lang, Davis, Gibbs, Neiberg, Marcus</t>
  </si>
  <si>
    <t>Time-based physical activity interventions for weight loss: a randomized trial</t>
  </si>
  <si>
    <t>1061-1069</t>
  </si>
  <si>
    <t>10.1249/MSS.0000000000000482</t>
  </si>
  <si>
    <t>Jakicic, Davis, Rogers, King, Marcus, Helsel, Rickman, Wahed, Belle</t>
  </si>
  <si>
    <t>Effect of Wearable Technology Combined With a Lifestyle Intervention on Long-term Weight Loss: The IDEA Randomized Clinical Trial</t>
  </si>
  <si>
    <t>1161-1171</t>
  </si>
  <si>
    <t>10.1001/jama.2016.12858</t>
  </si>
  <si>
    <t>Jakobsen, Speyer, Norgaard, Karlsen, Birk, Hjorthoj, Mors, Krogh, Gluud, Pisinger, Nordentoft</t>
  </si>
  <si>
    <t>Effect of lifestyle coaching versus care coordination versus treatment as usual in people with severe mental illness and overweight: Two-years follow-up of the randomized CHANGE trial</t>
  </si>
  <si>
    <t>PLoS One</t>
  </si>
  <si>
    <t>e0185881</t>
  </si>
  <si>
    <t>10.1371/journal.pone.0185881</t>
  </si>
  <si>
    <t>James, Stacey, Chapman, Boyes, Burrows, Girgis, Asprey, Bisquera, Lubans</t>
  </si>
  <si>
    <t>Impact of a nutrition and physical activity intervention (ENRICH: Exercise and Nutrition Routine Improving Cancer Health) on health behaviors of cancer survivors and carers: a pragmatic randomized controlled trial</t>
  </si>
  <si>
    <t>BMC Cancer</t>
  </si>
  <si>
    <t>10.1186/s12885-015-1775-y</t>
  </si>
  <si>
    <t>James, Ewald, Johnson, Stacey, Brown, Holliday, Jones, Yang, Hespe, Plotnikoff</t>
  </si>
  <si>
    <t>Referral for Expert Physical Activity Counseling: A Pragmatic RCT</t>
  </si>
  <si>
    <t>Am J Prev Med</t>
  </si>
  <si>
    <t>490-499</t>
  </si>
  <si>
    <t>10.1016/j.amepre.2017.06.016</t>
  </si>
  <si>
    <t>James, Christian, Scott, Todd, Stratton, Demmler, McCoubrey, Halcox, Audrey, Ellins, Brophy</t>
  </si>
  <si>
    <t>Active Children Through Individual Vouchers Evaluation: A Mixed-Method RCT</t>
  </si>
  <si>
    <t>232-243</t>
  </si>
  <si>
    <t>10.1016/j.amepre.2019.10.005</t>
  </si>
  <si>
    <t>Janssen, Twisk, Toussaint, van Mechelen, Verhagen</t>
  </si>
  <si>
    <t>Effectiveness of the PLAYgrounds programme on PA levels during recess in 6-year-old to 12-year-old children</t>
  </si>
  <si>
    <t>Br J Sports Med</t>
  </si>
  <si>
    <t>259-264</t>
  </si>
  <si>
    <t>10.1136/bjsports-2012-091517</t>
  </si>
  <si>
    <t>Jastreboff, Chaplin, Finnie, Savoye, Stults-Kolehmainen, Silverman, Sinha</t>
  </si>
  <si>
    <t>Preventing Childhood Obesity Through a Mindfulness-Based Parent Stress Intervention: A Randomized Pilot Study</t>
  </si>
  <si>
    <t>J Pediatr</t>
  </si>
  <si>
    <t>136-142 e131</t>
  </si>
  <si>
    <t>10.1016/j.jpeds.2018.07.011</t>
  </si>
  <si>
    <t>Jemmott, Jemmott, Zhang, Icard, Kelly, Frank, Bellamy</t>
  </si>
  <si>
    <t>Effects of a Health Promotion Intervention on Physical Activity in African American Men Living with HIV: Randomized Controlled Trial</t>
  </si>
  <si>
    <t>AIDS Patient Care STDS</t>
  </si>
  <si>
    <t>377-384</t>
  </si>
  <si>
    <t>10.1089/apc.2021.0039</t>
  </si>
  <si>
    <t>Jennings, Vandelanotte, Caperchione, Mummery</t>
  </si>
  <si>
    <t>Effectiveness of a web-based physical activity intervention for adults with Type 2 diabetes-a randomised controlled trial</t>
  </si>
  <si>
    <t>Prev Med</t>
  </si>
  <si>
    <t>33-40</t>
  </si>
  <si>
    <t>10.1016/j.ypmed.2013.12.011</t>
  </si>
  <si>
    <t>Jih, Le, Woo, Tsoh, Stewart, Gildengorin, Burke, Wong, Chan, Fung, Yu, Pasick, McPhee, Nguyen</t>
  </si>
  <si>
    <t>Educational Interventions to Promote Healthy Nutrition and Physical Activity Among Older Chinese Americans: A Cluster-Randomized Trial</t>
  </si>
  <si>
    <t>Am J Public Health</t>
  </si>
  <si>
    <t>1092-1098</t>
  </si>
  <si>
    <t>10.2105/AJPH.2016.303111</t>
  </si>
  <si>
    <t>Jih, Stewart, Luong, Nguyen, McPhee, Nguyen</t>
  </si>
  <si>
    <t>A Cluster Randomized Controlled Trial of a Lay Health Worker Intervention to Increase Healthy Eating and Physical Activity Among Vietnamese Americans</t>
  </si>
  <si>
    <t>Prev Chronic Dis</t>
  </si>
  <si>
    <t>E33</t>
  </si>
  <si>
    <t>10.5888/pcd17.190353</t>
  </si>
  <si>
    <t>Jimenez-Reguera, Maroto Lopez, Fitch, Juarros, Sanchez Cortes, Rodriguez Hermosa, Calle Rubio, Hernandez Criado, Lopez, Angulo-Diaz-Parreno, Martin-Pintado-Zugasti, Vilaro</t>
  </si>
  <si>
    <t>Development and Preliminary Evaluation of the Effects of an mHealth Web-Based Platform (HappyAir) on Adherence to a Maintenance Program After Pulmonary Rehabilitation in Patients With Chronic Obstructive Pulmonary Disease: Randomized Controlled Trial</t>
  </si>
  <si>
    <t>e18465</t>
  </si>
  <si>
    <t>10.2196/18465</t>
  </si>
  <si>
    <t>Not AI - app with daily messages?</t>
  </si>
  <si>
    <t>Jiwani, Wang, Berndt, Ramaswamy, Mathew Joseph, Du, Ko, Espinoza</t>
  </si>
  <si>
    <t>Changes in Patient-Reported Outcome Measures With a Technology-Supported Behavioral Lifestyle Intervention Among Patients With Type 2 Diabetes: Pilot Randomized Controlled Clinical Trial</t>
  </si>
  <si>
    <t>JMIR Diabetes</t>
  </si>
  <si>
    <t>e19268</t>
  </si>
  <si>
    <t>10.2196/19268</t>
  </si>
  <si>
    <t>Johns, Brown, Litwin, Goldson, Buttar, Kreimerman, Lo, Reidy, Bauman, Kaskel, Melamed</t>
  </si>
  <si>
    <t>Group-Based Care in Adults and Adolescents With Hypertension and CKD: A Feasibility Study</t>
  </si>
  <si>
    <t>Kidney Med</t>
  </si>
  <si>
    <t>317-325</t>
  </si>
  <si>
    <t>10.1016/j.xkme.2020.01.013</t>
  </si>
  <si>
    <t>Johnson, Baker, Haviland, Syrjala, Abbey-Lambertz, Chow, Mendoza</t>
  </si>
  <si>
    <t>A Pilot Randomized Controlled Trial of a Fitbit- and Facebook-Based Physical Activity Intervention for Young Adult Cancer Survivors</t>
  </si>
  <si>
    <t>J Adolesc Young Adult Oncol</t>
  </si>
  <si>
    <t>379-388</t>
  </si>
  <si>
    <t>10.1089/jayao.2021.0056</t>
  </si>
  <si>
    <t>Johnston, Gane, Brown, Vicenzino, Healy, Gilson, Smith</t>
  </si>
  <si>
    <t>Feasibility and impact of sit-stand workstations with and without exercise in office workers at risk of low back pain: A pilot comparative effectiveness trial</t>
  </si>
  <si>
    <t>Appl Ergon</t>
  </si>
  <si>
    <t>82-89</t>
  </si>
  <si>
    <t>10.1016/j.apergo.2018.12.006</t>
  </si>
  <si>
    <t>Johnstone, Hughes, Janssen, Reilly</t>
  </si>
  <si>
    <t>Pragmatic evaluation of the Go2Play Active Play intervention on physical activity and fundamental movement skills in children</t>
  </si>
  <si>
    <t>Prev Med Rep</t>
  </si>
  <si>
    <t>58-63</t>
  </si>
  <si>
    <t>10.1016/j.pmedr.2017.05.002</t>
  </si>
  <si>
    <t>Johnstone, Hughes, Bonnar, Booth, Reilly</t>
  </si>
  <si>
    <t>An active play intervention to improve physical activity and fundamental movement skills in children of low socio-economic status: feasibility cluster randomised controlled trial</t>
  </si>
  <si>
    <t>Pilot Feasibility Stud</t>
  </si>
  <si>
    <t>10.1186/s40814-019-0427-4</t>
  </si>
  <si>
    <t>Jones, Riethmuller, Hesketh, Trezise, Batterham, Okely</t>
  </si>
  <si>
    <t>Promoting fundamental movement skill development and physical activity in early childhood settings: a cluster randomized controlled trial</t>
  </si>
  <si>
    <t>Pediatr Exerc Sci</t>
  </si>
  <si>
    <t>600-615</t>
  </si>
  <si>
    <t>10.1123/pes.23.4.600</t>
  </si>
  <si>
    <t>Jones, Wyse, Finch, Lecathelinais, Wiggers, Marshall, Falkiner, Pond, Yoong, Hollis, Fielding, Dodds, Clinton-McHarg, Freund, McElduff, Gillham, Wolfenden</t>
  </si>
  <si>
    <t>Effectiveness of an intervention to facilitate the implementation of healthy eating and physical activity policies and practices in childcare services: a randomised controlled trial</t>
  </si>
  <si>
    <t>Implement Sci</t>
  </si>
  <si>
    <t>10.1186/s13012-015-0340-z</t>
  </si>
  <si>
    <t>Jones, Okely, Hinkley, Batterham, Burke</t>
  </si>
  <si>
    <t>Promoting gross motor skills and physical activity in childcare: A translational randomized controlled trial</t>
  </si>
  <si>
    <t>J Sci Med Sport</t>
  </si>
  <si>
    <t>744-749</t>
  </si>
  <si>
    <t>10.1016/j.jsams.2015.10.006</t>
  </si>
  <si>
    <t>Jones, Moyle, Murfield, Draper, Shum, Beattie, Thalib</t>
  </si>
  <si>
    <t>Does Cognitive Impairment and Agitation in Dementia Influence Intervention Effectiveness? Findings From a Cluster-Randomized-Controlled Trial With the Therapeutic Robot, PARO</t>
  </si>
  <si>
    <t>J Am Med Dir Assoc</t>
  </si>
  <si>
    <t>623-626</t>
  </si>
  <si>
    <t>10.1016/j.jamda.2018.02.014</t>
  </si>
  <si>
    <t>Intervention is not to decrease physical inactivity, but to increase it</t>
  </si>
  <si>
    <t>PARO</t>
  </si>
  <si>
    <t>Jose, Holland, Selman, de Camargo, Fonseca, Athanazio, Rached, Cukier, Stelmach, Dal Corso</t>
  </si>
  <si>
    <t>Home-based pulmonary rehabilitation in people with bronchiectasis: a randomised controlled trial</t>
  </si>
  <si>
    <t>ERJ Open Res</t>
  </si>
  <si>
    <t>00021-02021</t>
  </si>
  <si>
    <t>10.1183/23120541.00021-2021</t>
  </si>
  <si>
    <t>Joseph, Keller, Adams, Ainsworth</t>
  </si>
  <si>
    <t>Print versus a culturally-relevant Facebook and text message delivered intervention to promote physical activity in African American women: a randomized pilot trial</t>
  </si>
  <si>
    <t>BMC Womens Health</t>
  </si>
  <si>
    <t>10.1186/s12905-015-0186-1</t>
  </si>
  <si>
    <t>No evidence of AI-assistance in the intervention (percentile algorithm)</t>
  </si>
  <si>
    <t>Joseph, Pekmezi, Dutton, Cherrington, Kim, Allison, Durant</t>
  </si>
  <si>
    <t>Results of a Culturally Adapted Internet-Enhanced Physical Activity Pilot Intervention for Overweight and Obese Young Adult African American Women</t>
  </si>
  <si>
    <t>J Transcult Nurs</t>
  </si>
  <si>
    <t>136-146</t>
  </si>
  <si>
    <t>10.1177/1043659614539176</t>
  </si>
  <si>
    <t>Judice, Hamilton, Sardinha, Silva</t>
  </si>
  <si>
    <t>Randomized controlled pilot of an intervention to reduce and break-up overweight/obese adults' overall sitting-time</t>
  </si>
  <si>
    <t>Trials</t>
  </si>
  <si>
    <t>10.1186/s13063-015-1015-4</t>
  </si>
  <si>
    <t>Juul, Andersen, Arnoldsen, Maindal</t>
  </si>
  <si>
    <t>Effectiveness of a brief theory-based health promotion intervention among adults at high risk of type 2 diabetes: One-year results from a randomised trial in a community setting</t>
  </si>
  <si>
    <t>Prim Care Diabetes</t>
  </si>
  <si>
    <t>111-120</t>
  </si>
  <si>
    <t>10.1016/j.pcd.2015.07.002</t>
  </si>
  <si>
    <t>Kahana, Kremer, Dekel Dahari, Kodesh</t>
  </si>
  <si>
    <t>The Effect of Incorporating an Exergame Application in a Multidisciplinary Weight Management Program on Physical Activity and Fitness Indices in Children with Overweight and Obesity</t>
  </si>
  <si>
    <t>Children (Basel)</t>
  </si>
  <si>
    <t>18-18</t>
  </si>
  <si>
    <t>10.3390/children9010018</t>
  </si>
  <si>
    <t>Kaminsky, Jones, Riggin, Strath</t>
  </si>
  <si>
    <t>A pedometer-based physical activity intervention for patients entering a maintenance cardiac rehabilitation program: a pilot study</t>
  </si>
  <si>
    <t>Cardiovasc Diagn Ther</t>
  </si>
  <si>
    <t>73-79</t>
  </si>
  <si>
    <t>10.3978/j.issn.2223-3652.2013.03.03</t>
  </si>
  <si>
    <t>Kanera, Bolman, Willems, Mesters, Lechner</t>
  </si>
  <si>
    <t>Lifestyle-related effects of the web-based Kanker Nazorg Wijzer (Cancer Aftercare Guide) intervention for cancer survivors: a randomized controlled trial</t>
  </si>
  <si>
    <t>J Cancer Surviv</t>
  </si>
  <si>
    <t>883-897</t>
  </si>
  <si>
    <t>10.1007/s11764-016-0535-6</t>
  </si>
  <si>
    <t>Backward citation searching (round 4)</t>
  </si>
  <si>
    <t>Expert system</t>
  </si>
  <si>
    <t>KNW is a fully automated expert system containing an extensive pre-programmed message library that operates without human involvemen</t>
  </si>
  <si>
    <t>Kanera, Willems, Bolman, Mesters, Verboon, Lechner</t>
  </si>
  <si>
    <t>Long-term effects of a web-based cancer aftercare intervention on moderate physical activity and vegetable consumption among early cancer survivors: a randomized controlled trial</t>
  </si>
  <si>
    <t>10.1186/s12966-017-0474-2</t>
  </si>
  <si>
    <t>KNW</t>
  </si>
  <si>
    <t>Kanzawa-Lee, Ploutz-Snyder, Larson, Krauss, Resnicow, Lavoie Smith</t>
  </si>
  <si>
    <t>Efficacy of the Motivational Interviewing-Walk Intervention for Chemotherapy-Induced Peripheral Neuropathy and Quality of Life During Oxaliplatin Treatment: A Pilot Randomized Controlled Trial</t>
  </si>
  <si>
    <t>Cancer Nurs</t>
  </si>
  <si>
    <t>E531-E544</t>
  </si>
  <si>
    <t>10.1097/NCC.0000000000001003</t>
  </si>
  <si>
    <t>Kao, Woodward-Lopez, Kuo, James, Becker, Lenhart, Boyle, Williamson, Rauzon</t>
  </si>
  <si>
    <t>Improvements in Physical Activity Opportunities: Results From a Community-Based Family Child Care Intervention</t>
  </si>
  <si>
    <t>5 Suppl 2</t>
  </si>
  <si>
    <t>S178-S185</t>
  </si>
  <si>
    <t>10.1016/j.amepre.2018.01.005</t>
  </si>
  <si>
    <t>Not an RCT</t>
  </si>
  <si>
    <t>Kaplan Serin, Citlik Saritas</t>
  </si>
  <si>
    <t>The Effect of the Transtheoretical Model Based Walking Exercise Training and Follow-Up on Improving Exercise Behavior and Metabolic Control in Patients with Type 2 Diabetes</t>
  </si>
  <si>
    <t>Clin Nurs Res</t>
  </si>
  <si>
    <t>273-284</t>
  </si>
  <si>
    <t>10.1177/1054773820920487</t>
  </si>
  <si>
    <t>Kargarfard, Kelishadi, Ziaee, Ardalan, Halabchi, Mazaheri, Poursafa, Hayatbakhsh</t>
  </si>
  <si>
    <t>The impact of an after-school physical activity program on health-related fitness of mother/daughter pairs: CASPIAN study</t>
  </si>
  <si>
    <t>219-223</t>
  </si>
  <si>
    <t>10.1016/j.ypmed.2012.01.010</t>
  </si>
  <si>
    <t>Iran</t>
  </si>
  <si>
    <t>In Iran? And not AI</t>
  </si>
  <si>
    <t>Kattelmann, Bredbenner, White, Greene, Hoerr, Kidd, Colby, Horacek, Phillips, Koenings, Brown, Olfert, Shelnutt, Morrell</t>
  </si>
  <si>
    <t>The effects of Young Adults Eating and Active for Health (YEAH): a theory-based Web-delivered intervention</t>
  </si>
  <si>
    <t>J Nutr Educ Behav</t>
  </si>
  <si>
    <t>S27-41</t>
  </si>
  <si>
    <t>10.1016/j.jneb.2014.08.007</t>
  </si>
  <si>
    <t>Kattelmann, Meendering, Hofer, Merfeld, Olfert, Hagedorn, Colby, Franzen-Castle, Moyer, Mathews, White</t>
  </si>
  <si>
    <t>The iCook 4-H Study: Report on Physical Activity and Sedentary Time in Youth Participating in a Multicomponent Program Promoting Family Cooking, Eating, and Playing Together</t>
  </si>
  <si>
    <t>3S</t>
  </si>
  <si>
    <t>S30-S40</t>
  </si>
  <si>
    <t>10.1016/j.jneb.2018.09.002</t>
  </si>
  <si>
    <t>Katz, Margaretten, Gregorich, Trupin</t>
  </si>
  <si>
    <t>Physical Activity to Reduce Fatigue in Rheumatoid Arthritis: A Randomized Controlled Trial</t>
  </si>
  <si>
    <t>Arthritis Care Res (Hoboken)</t>
  </si>
  <si>
    <t>10.1002/acr.23230</t>
  </si>
  <si>
    <t>Kawagoshi, Kiyokawa, Sugawara, Takahashi, Sakata, Satake, Shioya</t>
  </si>
  <si>
    <t>Effects of low-intensity exercise and home-based pulmonary rehabilitation with pedometer feedback on physical activity in elderly patients with chronic obstructive pulmonary disease</t>
  </si>
  <si>
    <t>Respir Med</t>
  </si>
  <si>
    <t>364-371</t>
  </si>
  <si>
    <t>10.1016/j.rmed.2015.01.008</t>
  </si>
  <si>
    <t>Kayser, Cossette, Cote, Tanguay, Tremblay, Diodati, Bourbonnais, Purden, Juneau, Terrier, Dupuis, Maheu-Cadotte, Fontaine, Cournoyer</t>
  </si>
  <si>
    <t>A web-based tailored nursing intervention (TAVIE en m@rche) aimed at increasing walking after an acute coronary syndrome: Multicentre randomized trial</t>
  </si>
  <si>
    <t>J Adv Nurs</t>
  </si>
  <si>
    <t>2727-2741</t>
  </si>
  <si>
    <t>10.1111/jan.14119</t>
  </si>
  <si>
    <t>Keadle, Meuter, Phelan, Phillips</t>
  </si>
  <si>
    <t>Charity-based incentives motivate young adult cancer survivors to increase physical activity: a pilot randomized clinical trial</t>
  </si>
  <si>
    <t>J Behav Med</t>
  </si>
  <si>
    <t>682-693</t>
  </si>
  <si>
    <t>10.1007/s10865-021-00218-w</t>
  </si>
  <si>
    <t>Keahey, White, Duchesne, Pelletier</t>
  </si>
  <si>
    <t>A theory-grounded text message–based intervention to reduce sedentary behaviour in university students</t>
  </si>
  <si>
    <t>Health Education Journal</t>
  </si>
  <si>
    <t>672-685</t>
  </si>
  <si>
    <t>10.1177/00178969211007163</t>
  </si>
  <si>
    <t>Not AI - BulkSMS used for text messages, not sure this counts</t>
  </si>
  <si>
    <t>Keller, Ainsworth, Records, Todd, Belyea, Vega-Lopez, Permana, Coonrod, Nagle-Williams</t>
  </si>
  <si>
    <t>A comparison of a social support physical activity intervention in weight management among post-partum Latinas</t>
  </si>
  <si>
    <t>BMC Public Health</t>
  </si>
  <si>
    <t>10.1186/1471-2458-14-971</t>
  </si>
  <si>
    <t>Kellner, Faas</t>
  </si>
  <si>
    <t>Get up, stand up: a randomized controlled trial to assess the effectiveness of a messenger-based intervention to reduce sedentary behavior in university students</t>
  </si>
  <si>
    <t>Z Gesundh Wiss</t>
  </si>
  <si>
    <t>10.1007/s10389-022-01747-7</t>
  </si>
  <si>
    <t>Kellner, Dold, Lohkamp</t>
  </si>
  <si>
    <t>Objectively Assessing the Effect of a Messenger-based Intervention to Reduce Sedentary Behavior in University Students: A Pilot Study</t>
  </si>
  <si>
    <t>J Prev (2022)</t>
  </si>
  <si>
    <t>521-534</t>
  </si>
  <si>
    <t>10.1007/s10935-023-00735-1</t>
  </si>
  <si>
    <t>Kenfield, Van Blarigan, Ameli, Lavaki, Cedars, Paciorek, Monroy, Tantum, Newton, Signorell, Suh, Zhang, Cooperberg, Carroll, Chan</t>
  </si>
  <si>
    <t>Feasibility, Acceptability, and Behavioral Outcomes from a Technology-enhanced Behavioral Change Intervention (Prostate 8): A Pilot Randomized Controlled Trial in Men with Prostate Cancer</t>
  </si>
  <si>
    <t>Eur Urol</t>
  </si>
  <si>
    <t>950-958</t>
  </si>
  <si>
    <t>10.1016/j.eururo.2018.12.040</t>
  </si>
  <si>
    <t>Kennelly, Ainscough, Lindsay, O'Sullivan, Gibney, McCarthy, Segurado, DeVito, Maguire, Smith, Hatunic, McAuliffe</t>
  </si>
  <si>
    <t>Pregnancy Exercise and Nutrition With Smartphone Application Support: A Randomized Controlled Trial</t>
  </si>
  <si>
    <t>Obstet Gynecol</t>
  </si>
  <si>
    <t>818-826</t>
  </si>
  <si>
    <t>10.1097/AOG.0000000000002582</t>
  </si>
  <si>
    <t>Kenney, Giles, deBlois, Gortmaker, Chinfatt, Cradock</t>
  </si>
  <si>
    <t>Improving nutrition and physical activity policies in afterschool programs: results from a group-randomized controlled trial</t>
  </si>
  <si>
    <t>159-166</t>
  </si>
  <si>
    <t>10.1016/j.ypmed.2014.06.011</t>
  </si>
  <si>
    <t>Kerrigan, Forman, Williams, Patel, Loyka, Zhang, Crosby, Butryn</t>
  </si>
  <si>
    <t>Project Step: A Randomized Controlled Trial Investigating the Effects of Frequent Feedback and Contingent Incentives on Physical Activity</t>
  </si>
  <si>
    <t>247-253</t>
  </si>
  <si>
    <t>10.1123/jpah.2020-0198</t>
  </si>
  <si>
    <t>Khodabandeh, Mirghafourvand, KamaliFard, Mohammad-Alizadeh-Charandabi, Asghari Jafarabadi</t>
  </si>
  <si>
    <t>Effect of educational package on lifestyle of primiparous mothers during postpartum period: a randomized controlled clinical trial</t>
  </si>
  <si>
    <t>Health Educ Res</t>
  </si>
  <si>
    <t>399-411</t>
  </si>
  <si>
    <t>10.1093/her/cyx060</t>
  </si>
  <si>
    <t>Khokhar, Holden, Toomer, Del Parigi</t>
  </si>
  <si>
    <t>Weight Loss with an AI-Powered Digital Platform for Lifestyle Intervention</t>
  </si>
  <si>
    <t>Obes Surg</t>
  </si>
  <si>
    <t>1810-1818</t>
  </si>
  <si>
    <t>10.1007/s11695-024-07209-1</t>
  </si>
  <si>
    <t>Uses AI Expert System and not RCT</t>
  </si>
  <si>
    <t>Khunti, Griffin, Brennan, Dallosso, Davies, Eborall, Edwardson, Gray, Hardeman, Heathcote, Henson, Morton, Pollard, Sharp, Sutton, Troughton, Yates</t>
  </si>
  <si>
    <t>Behavioural interventions to promote physical activity in a multiethnic population at high risk of diabetes: PROPELS three-arm RCT</t>
  </si>
  <si>
    <t>Health Technol Assess</t>
  </si>
  <si>
    <t>1-190</t>
  </si>
  <si>
    <t>10.3310/hta25770</t>
  </si>
  <si>
    <t>Khunti, Griffin, Brennan, Dallosso, Davies, Eborall, Edwardson, Gray, Hardeman, Heathcote, Henson, Pollard, Sharp, Sutton, Troughton, Yates</t>
  </si>
  <si>
    <t>Promoting physical activity in a multi-ethnic population at high risk of diabetes: the 48-month PROPELS randomised controlled trial</t>
  </si>
  <si>
    <t>BMC Med</t>
  </si>
  <si>
    <t>10.1186/s12916-021-01997-4</t>
  </si>
  <si>
    <t>Kidokoro, Shimizu, Edamoto, Annear</t>
  </si>
  <si>
    <t>Classroom Standing Desks and Time-Series Variation in Sedentary Behavior and Physical Activity among Primary School Children</t>
  </si>
  <si>
    <t>1892-NA</t>
  </si>
  <si>
    <t>10.3390/ijerph16111892</t>
  </si>
  <si>
    <t>Kim, Glanz</t>
  </si>
  <si>
    <t>Text messaging to motivate walking in older African Americans: a randomized controlled trial</t>
  </si>
  <si>
    <t>71-75</t>
  </si>
  <si>
    <t>10.1016/j.amepre.2012.09.050</t>
  </si>
  <si>
    <t>Kim, Park, Park, Lee, Ham</t>
  </si>
  <si>
    <t>Parent Involvement Intervention in Developing Weight Management Skills for both Parents and Overweight/Obese Children</t>
  </si>
  <si>
    <t>Asian Nurs Res (Korean Soc Nurs Sci)</t>
  </si>
  <si>
    <t>10.1016/j.anr.2015.07.006</t>
  </si>
  <si>
    <t>Kim, Lumpkin, Lochbaum, Stegemeier, Kitten</t>
  </si>
  <si>
    <t>Promoting physical activity using a wearable activity tracker in college students: A cluster randomized controlled trial</t>
  </si>
  <si>
    <t>J Sports Sci</t>
  </si>
  <si>
    <t>1889-1896</t>
  </si>
  <si>
    <t>10.1080/02640414.2018.1423886</t>
  </si>
  <si>
    <t>Kim, Lee, Lee, Kang, Min, Lee, Chu, Cho, Kim, Jeon</t>
  </si>
  <si>
    <t>Effects of a 12-week home-based exercise program on quality of life, psychological health, and the level of physical activity in colorectal cancer survivors: a randomized controlled trial</t>
  </si>
  <si>
    <t>Support Care Cancer</t>
  </si>
  <si>
    <t>2933-2940</t>
  </si>
  <si>
    <t>10.1007/s00520-018-4588-0</t>
  </si>
  <si>
    <t>Kim, Kim</t>
  </si>
  <si>
    <t>[Effect of a Physical Activity Promoting Program Based on the IMB Model on Obese-Metabolic Health Outcomes among Obese Older Adults with Knee Osteoarthritis]</t>
  </si>
  <si>
    <t>J Korean Acad Nurs</t>
  </si>
  <si>
    <t>271-285</t>
  </si>
  <si>
    <t>10.4040/jkan.2020.50.2.271</t>
  </si>
  <si>
    <t>No evidence of AI-assistance in the intervention (paper in Korean, but table 1 has a description of the intervention)</t>
  </si>
  <si>
    <t>Kim, Seo, An, Sinn, Hwang</t>
  </si>
  <si>
    <t>Efficacy and Safety of an mHealth App and Wearable Device in Physical Performance for Patients With Hepatocellular Carcinoma: Development and Usability Study</t>
  </si>
  <si>
    <t>e14435</t>
  </si>
  <si>
    <t>10.2196/14435</t>
  </si>
  <si>
    <t>Not RCT</t>
  </si>
  <si>
    <t>Kim, Kim, Lee, Jin, Hur, Kim</t>
  </si>
  <si>
    <t>A randomized controlled trial of an app-based intervention on physical activity and glycemic control in people with type 2 diabetes</t>
  </si>
  <si>
    <t>10.1186/s12916-024-03408-w</t>
  </si>
  <si>
    <t>King, Castro, Buman, Hekler, Urizar, Ahn</t>
  </si>
  <si>
    <t>Behavioral impacts of sequentially versus simultaneously delivered dietary plus physical activity interventions: the CALM trial</t>
  </si>
  <si>
    <t>157-168</t>
  </si>
  <si>
    <t>10.1007/s12160-013-9501-y</t>
  </si>
  <si>
    <t>King, Hekler, Grieco, Winter, Sheats, Buman, Banerjee, Robinson, Cirimele</t>
  </si>
  <si>
    <t>Harnessing different motivational frames via mobile phones to promote daily physical activity and reduce sedentary behavior in aging adults</t>
  </si>
  <si>
    <t>e62613</t>
  </si>
  <si>
    <t>10.1371/journal.pone.0062613</t>
  </si>
  <si>
    <t>Effects of Three Motivationally Targeted Mobile Device Applications on Initial Physical Activity and Sedentary Behavior Change in Midlife and Older Adults: A Randomized Trial</t>
  </si>
  <si>
    <t>e0156370</t>
  </si>
  <si>
    <t>10.1371/journal.pone.0156370</t>
  </si>
  <si>
    <t>Kinnafick, Thogersen-Ntoumani, Duda</t>
  </si>
  <si>
    <t>The effect of need supportive text messages on motivation and physical activity behaviour</t>
  </si>
  <si>
    <t>574-586</t>
  </si>
  <si>
    <t>10.1007/s10865-016-9722-1</t>
  </si>
  <si>
    <t>Kipping, Howe, Jago, Campbell, Wells, Chittleborough, Mytton, Noble, Peters, Lawlor</t>
  </si>
  <si>
    <t>Effect of intervention aimed at increasing physical activity, reducing sedentary behaviour, and increasing fruit and vegetable consumption in children: active for Life Year 5 (AFLY5) school based cluster randomised controlled trial</t>
  </si>
  <si>
    <t>BMJ</t>
  </si>
  <si>
    <t>g3256</t>
  </si>
  <si>
    <t>10.1136/bmj.g3256</t>
  </si>
  <si>
    <t>Kipping, Langford, Brockman, Wells, Metcalfe, Papadaki, White, Hollingworth, Moore, Ward, Campbell, Kadir, Tinner, Er, Dias, Busse, Collingwood, Nicholson, Johnson, Jago</t>
  </si>
  <si>
    <t>Child-care self-assessment to improve physical activity, oral health and nutrition for 2- to 4-year-olds: a feasibility cluster RCT</t>
  </si>
  <si>
    <t>1-164</t>
  </si>
  <si>
    <t>10.3310/phr07130</t>
  </si>
  <si>
    <t>Kipping, Pallan, Hannam, Willis, Dobell, Metcalfe, Jago, Johnson, Langford, Martin, Hollingworth, Cochrane, White, Blair, Toumpakari, Taylor, Ward, Moore, Reid, Pardoe, Wen, Murphy, Martin, Chambers, Simpson</t>
  </si>
  <si>
    <t>Protocol to evaluate the effectiveness and cost-effectiveness of an environmental nutrition and physical activity intervention in nurseries (Nutrition and Physical Activity Self Assessment for Child Care - NAP SACC UK): a multicentre cluster randomised controlled trial</t>
  </si>
  <si>
    <t>10.1186/s12889-023-16229-y</t>
  </si>
  <si>
    <t>Kirkman, Ramick, Muth, Stock, Townsend, Edwards</t>
  </si>
  <si>
    <t>A randomized trial of aerobic exercise in chronic kidney disease: Evidence for blunted cardiopulmonary adaptations</t>
  </si>
  <si>
    <t>Ann Phys Rehabil Med</t>
  </si>
  <si>
    <t>10.1016/j.rehab.2020.101469</t>
  </si>
  <si>
    <t>Kitagawa, Higuchi, Todo, Ueda, Ando, Murakami</t>
  </si>
  <si>
    <t>Tailored feedback reduced prolonged sitting time and improved the health of housewives: a single-blind randomized controlled pilot study</t>
  </si>
  <si>
    <t>Women Health</t>
  </si>
  <si>
    <t>212-223</t>
  </si>
  <si>
    <t>10.1080/03630242.2019.1616043</t>
  </si>
  <si>
    <t>Klasnja, Smith, Seewald, Lee, Hall, Luers, Hekler, Murphy</t>
  </si>
  <si>
    <t>Efficacy of Contextually Tailored Suggestions for Physical Activity: A Micro-randomized Optimization Trial of HeartSteps</t>
  </si>
  <si>
    <t>573-582</t>
  </si>
  <si>
    <t>10.1093/abm/kay067</t>
  </si>
  <si>
    <t>Nearly included but Just-in-Time Adaptive Interventions (JITAIs) are not classified as AI, they just utilize AI technologies</t>
  </si>
  <si>
    <t>Klasnja, Rosenberg, Zhou, Anau, Gupta, Arterburn</t>
  </si>
  <si>
    <t>A quality-improvement optimization pilot of BariFit, a mobile health intervention to promote physical activity after bariatric surgery</t>
  </si>
  <si>
    <t>Transl Behav Med</t>
  </si>
  <si>
    <t>530-539</t>
  </si>
  <si>
    <t>10.1093/tbm/ibaa040</t>
  </si>
  <si>
    <t>Kloek, Bossen, Spreeuwenberg, Dekker, de Bakker, Veenhof</t>
  </si>
  <si>
    <t>Effectiveness of a Blended Physical Therapist Intervention in People With Hip Osteoarthritis, Knee Osteoarthritis, or Both: A Cluster-Randomized Controlled Trial</t>
  </si>
  <si>
    <t>Phys Ther</t>
  </si>
  <si>
    <t>560-570</t>
  </si>
  <si>
    <t>10.1093/ptj/pzy045</t>
  </si>
  <si>
    <t>Knight, Stuckey, Petrella</t>
  </si>
  <si>
    <t>Health promotion through primary care: enhancing self-management with activity prescription and mHealth</t>
  </si>
  <si>
    <t>Phys Sportsmed</t>
  </si>
  <si>
    <t>90-99</t>
  </si>
  <si>
    <t>10.3810/psm.2014.09.2080</t>
  </si>
  <si>
    <t>Not strictly an RCT - no control group</t>
  </si>
  <si>
    <t>Knittle, De Gucht, Hurkmans, Peeters, Ronday, Maes, Vlieland</t>
  </si>
  <si>
    <t>Targeting motivation and self-regulation to increase physical activity among patients with rheumatoid arthritis: a randomised controlled trial</t>
  </si>
  <si>
    <t>Clin Rheumatol</t>
  </si>
  <si>
    <t>231-238</t>
  </si>
  <si>
    <t>10.1007/s10067-013-2425-x</t>
  </si>
  <si>
    <t>Knowlden, Sharma, Cottrell, Wilson, Johnson</t>
  </si>
  <si>
    <t>Impact evaluation of Enabling Mothers to Prevent Pediatric Obesity through Web-Based Education and Reciprocal Determinism (EMPOWER) Randomized Control Trial</t>
  </si>
  <si>
    <t>Health Educ Behav</t>
  </si>
  <si>
    <t>171-184</t>
  </si>
  <si>
    <t>10.1177/1090198114547816</t>
  </si>
  <si>
    <t>Knowlden, Sharma</t>
  </si>
  <si>
    <t>One-Year Efficacy Testing of Enabling Mothers to Prevent Pediatric Obesity Through Web-Based Education and Reciprocal Determinism (EMPOWER) Randomized Control Trial</t>
  </si>
  <si>
    <t>94-106</t>
  </si>
  <si>
    <t>10.1177/1090198115596737</t>
  </si>
  <si>
    <t>Knowlden, Conrad</t>
  </si>
  <si>
    <t>Two-Year Outcomes of the Enabling Mothers to Prevent Pediatric Obesity Through Web-Based Education and Reciprocal Determinism (EMPOWER) Randomized Control Trial</t>
  </si>
  <si>
    <t>262-276</t>
  </si>
  <si>
    <t>10.1177/1090198117732604</t>
  </si>
  <si>
    <t>Knox, Glazebrook, Randell, Leighton, Guo, Greening, Davies, Amor, Blake</t>
  </si>
  <si>
    <t>SKIP (Supporting Kids with diabetes In Physical activity): Feasibility of a randomised controlled trial of a digital intervention for 9-12 year olds with type 1 diabetes mellitus</t>
  </si>
  <si>
    <t>10.1186/s12889-019-6697-1</t>
  </si>
  <si>
    <t>Knudsen, Alomairah, Roland, Jessen, Hergel, Clausen, Larsen, van Hall, Jensen, Molsted, Bendix, Lokkegaard, Stallknecht</t>
  </si>
  <si>
    <t>Effects of Structured Supervised Exercise Training or Motivational Counseling on Pregnant Women's Physical Activity Level: FitMum - Randomized Controlled Trial</t>
  </si>
  <si>
    <t>J Med Internet Res</t>
  </si>
  <si>
    <t>e37699</t>
  </si>
  <si>
    <t>10.2196/37699</t>
  </si>
  <si>
    <t>Ko, Tam, Siu, Chan, Ngai, Ng, Chan, Hui</t>
  </si>
  <si>
    <t>Effect of short-course exercise training on the frequency of exacerbations and physical activity in patients with COPD: A randomized controlled trial</t>
  </si>
  <si>
    <t>Respirology</t>
  </si>
  <si>
    <t>72-79</t>
  </si>
  <si>
    <t>10.1111/resp.13872</t>
  </si>
  <si>
    <t>Kobel, Wirt, Schreiber, Kesztyus, Kettner, Erkelenz, Wartha, Steinacker</t>
  </si>
  <si>
    <t>Intervention effects of a school-based health promotion programme on obesity related behavioural outcomes</t>
  </si>
  <si>
    <t>J Obes</t>
  </si>
  <si>
    <t>10.1155/2014/476230</t>
  </si>
  <si>
    <t>Kobel, Wartha, Wirt, Dreyhaupt, Lammle, Friedemann, Kelso, Kutzner, Hermeling, Steinacker</t>
  </si>
  <si>
    <t>Design, Implementation, and Study Protocol of a Kindergarten-Based Health Promotion Intervention</t>
  </si>
  <si>
    <t>Biomed Res Int</t>
  </si>
  <si>
    <t>10.1155/2017/4347675</t>
  </si>
  <si>
    <t>Kobel, Dreyhaupt, Wartha, Kettner, Hoffmann, Steinacker</t>
  </si>
  <si>
    <t>Intervention Effects of the Health Promotion Programme "Join the Healthy Boat" on Objectively Assessed Sedentary Time in Primary School Children in Germany</t>
  </si>
  <si>
    <t>9029-NA</t>
  </si>
  <si>
    <t>10.3390/ijerph17239029</t>
  </si>
  <si>
    <t>Kobel, Henle, Laemmle, Wartha, Szagun, Steinacker</t>
  </si>
  <si>
    <t>Intervention Effects of a Kindergarten-Based Health Promotion Programme on Motor Abilities in Early Childhood</t>
  </si>
  <si>
    <t>Front Public Health</t>
  </si>
  <si>
    <t>10.3389/fpubh.2020.00219</t>
  </si>
  <si>
    <t>Koch, Contento, Gray, Burgermaster, Bandelli, Abrams, Di Noia</t>
  </si>
  <si>
    <t>Food, Health, &amp; Choices: Curriculum and Wellness Interventions to Decrease Childhood Obesity in Fifth-Graders</t>
  </si>
  <si>
    <t>440-455</t>
  </si>
  <si>
    <t>10.1016/j.jneb.2018.12.001</t>
  </si>
  <si>
    <t>Kocken, Scholten, Westhoff, De Kok, Taal, Goldbohm</t>
  </si>
  <si>
    <t>Effects of a Theory-Based Education Program to Prevent Overweightness in Primary School Children</t>
  </si>
  <si>
    <t>Nutrients</t>
  </si>
  <si>
    <t>10.3390/nu8010012</t>
  </si>
  <si>
    <t>Koeneman, Chorus, Hopman-Rock, Chinapaw</t>
  </si>
  <si>
    <t>A novel method to promote physical activity among older adults in residential care: an exploratory field study on implicit social norms</t>
  </si>
  <si>
    <t>BMC Geriatr</t>
  </si>
  <si>
    <t>10.1186/s12877-016-0394-z</t>
  </si>
  <si>
    <t>Kohl, Brame, Centner, Wurst, Fuchs, Sehlbrede, Tinsel, Maiwald, Fichtner, Armbruster, Farin-Glattacker, Gollhofer, Konig</t>
  </si>
  <si>
    <t>Effects of a Web-Based Lifestyle Intervention on Weight Loss and Cardiometabolic Risk Factors in Adults With Overweight and Obesity: Randomized Controlled Clinical Trial</t>
  </si>
  <si>
    <t>e43426</t>
  </si>
  <si>
    <t>10.2196/43426</t>
  </si>
  <si>
    <t>Not AI - although tricky one as says interactive with no human involvement</t>
  </si>
  <si>
    <t>Kohlbrenner, Sievi, Senn, Kohler, Clarenbach</t>
  </si>
  <si>
    <t>Long-Term Effects of Pedometer-Based Physical Activity Coaching in Severe COPD: A Randomized Controlled Trial</t>
  </si>
  <si>
    <t>Int J Chron Obstruct Pulmon Dis</t>
  </si>
  <si>
    <t>2837-2846</t>
  </si>
  <si>
    <t>10.2147/COPD.S279293</t>
  </si>
  <si>
    <t>Koivusalo, Rono, Klemetti, Roine, Lindstrom, Erkkola, Kaaja, Poyhonen-Alho, Tiitinen, Huvinen, Andersson, Laivuori, Valkama, Meinila, Kautiainen, Eriksson, Stach-Lempinen</t>
  </si>
  <si>
    <t>Gestational Diabetes Mellitus Can Be Prevented by Lifestyle Intervention: The Finnish Gestational Diabetes Prevention Study (RADIEL): A Randomized Controlled Trial</t>
  </si>
  <si>
    <t>Diabetes Care</t>
  </si>
  <si>
    <t>24-30</t>
  </si>
  <si>
    <t>10.2337/dc15-0511</t>
  </si>
  <si>
    <t>Healthcare setting (nurse-led intervention)</t>
  </si>
  <si>
    <t>Kokkonen, Yli-Piipari, Kokkonen, Quay</t>
  </si>
  <si>
    <t>Effectiveness of a creative physical education intervention on elementary school students’ leisure-time physical activity motivation and overall physical activity in Finland</t>
  </si>
  <si>
    <t>European Physical Education Review</t>
  </si>
  <si>
    <t>796-815</t>
  </si>
  <si>
    <t>10.1177/1356336x18775009</t>
  </si>
  <si>
    <t>Kolle, Solberg, Safvenbom, Dyrstad, Berntsen, Resaland, Ekelund, Anderssen, Steene-Johannessen, Grydeland</t>
  </si>
  <si>
    <t>The effect of a school-based intervention on physical activity, cardiorespiratory fitness and muscle strength: the School in Motion cluster randomized trial</t>
  </si>
  <si>
    <t>10.1186/s12966-020-01060-0</t>
  </si>
  <si>
    <t>Kolt, Schofield, Kerse, Garrett, Ashton, Patel</t>
  </si>
  <si>
    <t>Healthy Steps trial: pedometer-based advice and physical activity for low-active older adults</t>
  </si>
  <si>
    <t>Ann Fam Med</t>
  </si>
  <si>
    <t>206-212</t>
  </si>
  <si>
    <t>10.1370/afm.1345</t>
  </si>
  <si>
    <t>Kolt, Rosenkranz, Vandelanotte, Caperchione, Maeder, Tague, Savage, Van, Mummery, Oldmeadow, Duncan</t>
  </si>
  <si>
    <t>Using Web 2.0 applications to promote health-related physical activity: findings from the WALK 2.0 randomised controlled trial</t>
  </si>
  <si>
    <t>1433-1440</t>
  </si>
  <si>
    <t>10.1136/bjsports-2016-096890</t>
  </si>
  <si>
    <t>Komulainen, Kivipelto, Lakka, Savonen, Hassinen, Kiviniemi, Hänninen, Rauramaa</t>
  </si>
  <si>
    <t>Exercise, fitness and cognition – A randomised controlled trial in older individuals: The DR's EXTRA study</t>
  </si>
  <si>
    <t>European Geriatric Medicine</t>
  </si>
  <si>
    <t>266-272</t>
  </si>
  <si>
    <t>10.1016/j.eurger.2010.08.001</t>
  </si>
  <si>
    <t>Kontos, Colobong, Grigorovich, Palma Lazgare, Binns, Alibhai, Parsons, Nesrallah, Jassal, Thomas, Naglie</t>
  </si>
  <si>
    <t>Fit for Dialysis: a prospective 2-site parallel intervention trial of a filmed research-based drama to increase exercise amongst older hemodialysis patients</t>
  </si>
  <si>
    <t>Int Urol Nephrol</t>
  </si>
  <si>
    <t>1223-1230</t>
  </si>
  <si>
    <t>10.1007/s11255-020-02745-y</t>
  </si>
  <si>
    <t>Kooijmans, Post, Stam, van der Woude, Spijkerman, Snoek, Bongers-Janssen, van Koppenhagen, Twisk, Group, Bussmann</t>
  </si>
  <si>
    <t>Effectiveness of a Self-Management Intervention to Promote an Active Lifestyle in Persons With Long-Term Spinal Cord Injury: The HABITS Randomized Clinical Trial</t>
  </si>
  <si>
    <t>Neurorehabil Neural Repair</t>
  </si>
  <si>
    <t>991-1004</t>
  </si>
  <si>
    <t>10.1177/1545968317736819</t>
  </si>
  <si>
    <t>Kooiman, de Groot, Hoogenberg, Krijnen, van der Schans, Kooy</t>
  </si>
  <si>
    <t>Self-tracking of Physical Activity in People With Type 2 Diabetes: A Randomized Controlled Trial</t>
  </si>
  <si>
    <t>Comput Inform Nurs</t>
  </si>
  <si>
    <t>340-349</t>
  </si>
  <si>
    <t>10.1097/CIN.0000000000000443</t>
  </si>
  <si>
    <t>Koutoukidis, Beeken, Manchanda, Burnell, Ziauddeen, Michalopoulou, Knobf, Lanceley</t>
  </si>
  <si>
    <t>Diet, physical activity, and health-related outcomes of endometrial cancer survivors in a behavioral lifestyle program: the Diet and Exercise in Uterine Cancer Survivors (DEUS) parallel randomized controlled pilot trial</t>
  </si>
  <si>
    <t>Int J Gynecol Cancer</t>
  </si>
  <si>
    <t>531-540</t>
  </si>
  <si>
    <t>10.1136/ijgc-2018-000039</t>
  </si>
  <si>
    <t>Kouwenhoven-Pasmooij, Djikanovic, Robroek, Helmhout, Burdorf, Hunink</t>
  </si>
  <si>
    <t>Design and baseline characteristics of the PerfectFit study: a multicenter cluster-randomized trial of a lifestyle intervention in employees with increased cardiovascular risk</t>
  </si>
  <si>
    <t>10.1186/s12889-015-2059-9</t>
  </si>
  <si>
    <t>Kramer, Tinschert, Scholz, Fleisch, Kowatsch</t>
  </si>
  <si>
    <t>A Cluster-Randomized Trial on Small Incentives to Promote Physical Activity</t>
  </si>
  <si>
    <t>e45-e54</t>
  </si>
  <si>
    <t>10.1016/j.amepre.2018.09.018</t>
  </si>
  <si>
    <t>Kratz, Ehde, Bombardier</t>
  </si>
  <si>
    <t>Affective mediators of a physical activity intervention for depression in multiple sclerosis</t>
  </si>
  <si>
    <t>Rehabil Psychol</t>
  </si>
  <si>
    <t>57-67</t>
  </si>
  <si>
    <t>10.1037/a0035287</t>
  </si>
  <si>
    <t>Krebs, Shtaynberger, McCabe, Iocolano, Williams, Shuk, Ostroff</t>
  </si>
  <si>
    <t>An eHealth Intervention to Increase Physical Activity and Healthy Eating in Older Adult Cancer Survivors: Summative Evaluation Results</t>
  </si>
  <si>
    <t>JMIR Cancer</t>
  </si>
  <si>
    <t>e4</t>
  </si>
  <si>
    <t>10.2196/cancer.6435</t>
  </si>
  <si>
    <t>Kriemler, Zahner, Schindler, Meyer, Hartmann, Hebestreit, Brunner-La Rocca, van Mechelen, Puder</t>
  </si>
  <si>
    <t>Effect of school based physical activity programme (KISS) on fitness and adiposity in primary schoolchildren: cluster randomised controlled trial</t>
  </si>
  <si>
    <t>c785</t>
  </si>
  <si>
    <t>10.1136/bmj.c785</t>
  </si>
  <si>
    <t>Krishnamurthi, Fleury, Belyea, Shill, Abbas</t>
  </si>
  <si>
    <t>ReadySteady intervention to promote physical activity in older adults with Parkinson's disease: Study design and methods</t>
  </si>
  <si>
    <t>Contemp Clin Trials Commun</t>
  </si>
  <si>
    <t>10.1016/j.conctc.2019.100513</t>
  </si>
  <si>
    <t>Kristjansdottir, Johannsson, Thorsdottir</t>
  </si>
  <si>
    <t>Effects of a school-based intervention on adherence of 7-9-year-olds to food-based dietary guidelines and intake of nutrients</t>
  </si>
  <si>
    <t>Public Health Nutr</t>
  </si>
  <si>
    <t>1151-1161</t>
  </si>
  <si>
    <t>10.1017/S1368980010000716</t>
  </si>
  <si>
    <t>Kujala, Jokelainen, Oksa, Saaristo, Rautio, Moilanen, Korpi-Hyovalti, Saltevo, Vanhala, Niskanen, Peltonen, Tuomilehto, Uusitupa, Keinanen-Kiukaannemi</t>
  </si>
  <si>
    <t>Increase in physical activity and cardiometabolic risk profile change during lifestyle intervention in primary healthcare: 1-year follow-up study among individuals at high risk for type 2 diabetes</t>
  </si>
  <si>
    <t>e000292</t>
  </si>
  <si>
    <t>10.1136/bmjopen-2011-000292</t>
  </si>
  <si>
    <t>Backward citation searching (round 2)</t>
  </si>
  <si>
    <t>Kulis, Szczuka, Keller, Banik, Boberska, Kruk, Knoll, Radtke, Scholz, Rhodes, Luszczynska</t>
  </si>
  <si>
    <t>Collaborative, dyadic, and individual planning and physical activity: A dyadic randomized controlled trial</t>
  </si>
  <si>
    <t>Health Psychol</t>
  </si>
  <si>
    <t>134-144</t>
  </si>
  <si>
    <t>10.1037/hea0001124</t>
  </si>
  <si>
    <t>Kullgren, Troxel, Loewenstein, Asch, Norton, Wesby, Tao, Zhu, Volpp</t>
  </si>
  <si>
    <t>Individual- versus group-based financial incentives for weight loss: a randomized, controlled trial</t>
  </si>
  <si>
    <t>Ann Intern Med</t>
  </si>
  <si>
    <t>505-514</t>
  </si>
  <si>
    <t>10.7326/0003-4819-158-7-201304020-00002</t>
  </si>
  <si>
    <t>Kullgren, Harkins, Bellamy, Gonzales, Tao, Zhu, Volpp, Asch, Heisler, Karlawish</t>
  </si>
  <si>
    <t>A mixed-methods randomized controlled trial of financial incentives and peer networks to promote walking among older adults</t>
  </si>
  <si>
    <t>1 Suppl</t>
  </si>
  <si>
    <t>43S-50S</t>
  </si>
  <si>
    <t>10.1177/1090198114540464</t>
  </si>
  <si>
    <t>Kunzler, Mishra, Kramer, Kotz, Fleisch, Kowatsch</t>
  </si>
  <si>
    <t>Exploring the State-of-Receptivity for mHealth Interventions</t>
  </si>
  <si>
    <t>Proc ACM Interact Mob Wearable Ubiquitous Technol</t>
  </si>
  <si>
    <t>140-127</t>
  </si>
  <si>
    <t>10.1145/3369805</t>
  </si>
  <si>
    <t>Receptivity of interventions</t>
  </si>
  <si>
    <t>Kwan, Yoon, Tan, Tai, Tan, Phang, Tan, Tan, Quah, Koot, Teo, Low</t>
  </si>
  <si>
    <t>EMPOWERing Patients With Diabetes Using Profiling and Targeted Feedbacks Delivered Through Smartphone App and Wearable (EMPOWER): Protocol for a Randomized Controlled Trial on Effectiveness and Implementation</t>
  </si>
  <si>
    <t>10.3389/fpubh.2022.805856</t>
  </si>
  <si>
    <t>Kwon, Lee, Jung, Kim, Lee, Kim, Kim, Lee, Lee, Song, Shin</t>
  </si>
  <si>
    <t>An mHealth Management Platform for Patients with Chronic Obstructive Pulmonary Disease (efil breath): Randomized Controlled Trial</t>
  </si>
  <si>
    <t>e10502</t>
  </si>
  <si>
    <t>10.2196/10502</t>
  </si>
  <si>
    <t>L, R, Shepherd, Cabot, Hopkins</t>
  </si>
  <si>
    <t>Evaluation of sit-stand workstations in an office setting: a randomised controlled trial</t>
  </si>
  <si>
    <t>10.1186/s12889-015-2469-8</t>
  </si>
  <si>
    <t>LaChausse</t>
  </si>
  <si>
    <t>A clustered randomized controlled trial to determine impacts of the Harvest of the Month program</t>
  </si>
  <si>
    <t>375-383</t>
  </si>
  <si>
    <t>10.1093/her/cyx056</t>
  </si>
  <si>
    <t>Lahart, Metsios, Nevill, Kitas, Carmichael</t>
  </si>
  <si>
    <t>Randomised controlled trial of a home-based physical activity intervention in breast cancer survivors</t>
  </si>
  <si>
    <t>10.1186/s12885-016-2258-5</t>
  </si>
  <si>
    <t>Laing, Mangione, Tseng, Leng, Vaisberg, Mahida, Bholat, Glazier, Morisky, Bell</t>
  </si>
  <si>
    <t>Effectiveness of a smartphone application for weight loss compared with usual care in overweight primary care patients: a randomized, controlled trial</t>
  </si>
  <si>
    <t>10 Suppl</t>
  </si>
  <si>
    <t>S5-12</t>
  </si>
  <si>
    <t>10.7326/M13-3005</t>
  </si>
  <si>
    <t>Lakerveld, Bot, Chinapaw, van Tulder, Kostense, Dekker, Nijpels</t>
  </si>
  <si>
    <t>Motivational interviewing and problem solving treatment to reduce type 2 diabetes and cardiovascular disease risk in real life: a randomized controlled trial</t>
  </si>
  <si>
    <t>10.1186/1479-5868-10-47</t>
  </si>
  <si>
    <t>Lam, Li, Chung, Ho, Chiu, Lam, Chan</t>
  </si>
  <si>
    <t>An integrated experiential training programme with coaching to promote physical activity, and reduce fatigue among children with cancer: A randomised controlled trial</t>
  </si>
  <si>
    <t>1947-1956</t>
  </si>
  <si>
    <t>10.1016/j.pec.2018.07.008</t>
  </si>
  <si>
    <t>Lambert, Greaves, Farrand, Price, Haase, Taylor</t>
  </si>
  <si>
    <t>Web-Based Intervention Using Behavioral Activation and Physical Activity for Adults With Depression (The eMotion Study): Pilot Randomized Controlled Trial</t>
  </si>
  <si>
    <t>e10112</t>
  </si>
  <si>
    <t>10.2196/10112</t>
  </si>
  <si>
    <t>Landais, Damman, Jelsma, Verhagen, Timmermans</t>
  </si>
  <si>
    <t>Promoting an active choice among physically inactive adults: a randomised web-based four-arm experiment</t>
  </si>
  <si>
    <t>10.1186/s12966-022-01288-y</t>
  </si>
  <si>
    <t>Lara, O'Brien, Godfrey, Heaven, Evans, Lloyd, Moffatt, Moynihan, Meyer, Rochester, Sniehotta, White, Mathers</t>
  </si>
  <si>
    <t>Pilot Randomised Controlled Trial of a Web-Based Intervention to Promote Healthy Eating, Physical Activity and Meaningful Social Connections Compared with Usual Care Control in People of Retirement Age Recruited from Workplaces</t>
  </si>
  <si>
    <t>e0159703</t>
  </si>
  <si>
    <t>10.1371/journal.pone.0159703</t>
  </si>
  <si>
    <t>Larsen, Korfitsen, Juhl, Andersen, Christensen, Langberg</t>
  </si>
  <si>
    <t>The MIPAM trial: a 12-week intervention with motivational interviewing and physical activity monitoring to enhance the daily amount of physical activity in community-dwelling older adults - a study protocol for a randomized controlled trial</t>
  </si>
  <si>
    <t>10.1186/s12877-020-01815-1</t>
  </si>
  <si>
    <t>Larsen, Korfitsen, Keller, Christensen, Andersen, Juhl, Langberg</t>
  </si>
  <si>
    <t>The MIPAM trial - motivational interviewing and physical activity monitoring to enhance the daily level of physical activity among older adults - a randomized controlled trial</t>
  </si>
  <si>
    <t>Eur Rev Aging Phys Act</t>
  </si>
  <si>
    <t>10.1186/s11556-021-00269-7</t>
  </si>
  <si>
    <t>Laska, Lytle, Nanney, Moe, Linde, Hannan</t>
  </si>
  <si>
    <t>Results of a 2-year randomized, controlled obesity prevention trial: Effects on diet, activity and sleep behaviors in an at-risk young adult population</t>
  </si>
  <si>
    <t>230-236</t>
  </si>
  <si>
    <t>10.1016/j.ypmed.2016.06.001</t>
  </si>
  <si>
    <t>Lau, Wang, Maddison</t>
  </si>
  <si>
    <t>A Randomized-Controlled Trial of School-Based Active Videogame Intervention on Chinese Children's Aerobic Fitness, Physical Activity Level, and Psychological Correlates</t>
  </si>
  <si>
    <t>Games Health J</t>
  </si>
  <si>
    <t>405-412</t>
  </si>
  <si>
    <t>10.1089/g4h.2016.0057</t>
  </si>
  <si>
    <t>Lau, Wang, Wang</t>
  </si>
  <si>
    <t>Effectiveness of active video game usage on body composition, physical activity level and motor proficiency in children with intellectual disability</t>
  </si>
  <si>
    <t>J Appl Res Intellect Disabil</t>
  </si>
  <si>
    <t>1465-1477</t>
  </si>
  <si>
    <t>10.1111/jar.12774</t>
  </si>
  <si>
    <t>Laukkanen, Pesola, Finni, Saakslahti</t>
  </si>
  <si>
    <t>Parental Support and Objectively Measured Physical Activity in Children: A Yearlong Cluster-Randomized Controlled Efficacy Trial</t>
  </si>
  <si>
    <t>Res Q Exerc Sport</t>
  </si>
  <si>
    <t>293-306</t>
  </si>
  <si>
    <t>10.1080/02701367.2017.1329924</t>
  </si>
  <si>
    <t>Lawlor, Jago, Noble, Chittleborough, Campbell, Mytton, Howe, Peters, Kipping</t>
  </si>
  <si>
    <t>The Active for Life Year 5 (AFLY5) school based cluster randomised controlled trial: study protocol for a randomized controlled trial</t>
  </si>
  <si>
    <t>10.1186/1745-6215-12-181</t>
  </si>
  <si>
    <t>Lawlor, Peters, Howe, Noble, Kipping, Jago</t>
  </si>
  <si>
    <t>The Active for Life Year 5 (AFLY5) school-based cluster randomised controlled trial protocol: detailed statistical analysis plan</t>
  </si>
  <si>
    <t>10.1186/1745-6215-14-234</t>
  </si>
  <si>
    <t>Leach, Potter, Hidde</t>
  </si>
  <si>
    <t>A Group Dynamics-Based Exercise Intervention to Improve Physical Activity Maintenance in Breast Cancer Survivors</t>
  </si>
  <si>
    <t>785-791</t>
  </si>
  <si>
    <t>10.1123/jpah.2018-0667</t>
  </si>
  <si>
    <t>Learmonth, Adamson, Kinnett-Hopkins, Bohri, Motl</t>
  </si>
  <si>
    <t>Results of a feasibility randomised controlled study of the guidelines for exercise in multiple sclerosis project</t>
  </si>
  <si>
    <t>Contemp Clin Trials</t>
  </si>
  <si>
    <t>84-97</t>
  </si>
  <si>
    <t>10.1016/j.cct.2016.11.012</t>
  </si>
  <si>
    <t>LeCheminant, Smith, Covington, Hardin-Renschen, Heden</t>
  </si>
  <si>
    <t>Pedometer use in university freshmen: a randomized controlled pilot study</t>
  </si>
  <si>
    <t>Am J Health Behav</t>
  </si>
  <si>
    <t>777-784</t>
  </si>
  <si>
    <t>10.5993/ajhb.35.6.13</t>
  </si>
  <si>
    <t>Lee, Kuo, Fanaw, Perng, Juang</t>
  </si>
  <si>
    <t>The effect of an intervention combining self-efficacy theory and pedometers on promoting physical activity among adolescents</t>
  </si>
  <si>
    <t>J Clin Nurs</t>
  </si>
  <si>
    <t>914-922</t>
  </si>
  <si>
    <t>10.1111/j.1365-2702.2011.03881.x</t>
  </si>
  <si>
    <t>Lee, Kim, Lee, Lee, Min, Jeong, Lee, Chu, Meyerhardt, Ligibel, Jones, Kim, Jeon</t>
  </si>
  <si>
    <t>Effects of a 12-week home-based exercise program on the level of physical activity, insulin, and cytokines in colorectal cancer survivors: a pilot study</t>
  </si>
  <si>
    <t>2537-2545</t>
  </si>
  <si>
    <t>10.1007/s00520-013-1822-7</t>
  </si>
  <si>
    <t>Lee, Yun, Park, Lee, Jung, Noh</t>
  </si>
  <si>
    <t>A Web-based self-management exercise and diet intervention for breast cancer survivors: pilot randomized controlled trial</t>
  </si>
  <si>
    <t>Int J Nurs Stud</t>
  </si>
  <si>
    <t>1557-1567</t>
  </si>
  <si>
    <t>10.1016/j.ijnurstu.2014.04.012</t>
  </si>
  <si>
    <t>Lee, Park, Choi, Ahn, Park, Park</t>
  </si>
  <si>
    <t>The effectiveness, reproducibility, and durability of tailored mobile coaching on diabetes management in policyholders: A randomized, controlled, open-label study</t>
  </si>
  <si>
    <t>Sci Rep</t>
  </si>
  <si>
    <t>10.1038/s41598-018-22034-0</t>
  </si>
  <si>
    <t>Lee, Ho, Fong, Macfarlane, Cerin, Lee, Leung, Chan, Leung, Lam, Chu, Taylor, Cheng</t>
  </si>
  <si>
    <t>Dietary and Physical Activity Interventions for Colorectal Cancer Survivors: A Randomized Controlled Trial</t>
  </si>
  <si>
    <t>10.1038/s41598-018-24042-6</t>
  </si>
  <si>
    <t>Lee, Lorenzo, Szeszulski, Arriola, Bruening, Estabrooks, Hill, Marsiglia, O'Connor, Pollins, Shaibi, Soltero, Todd</t>
  </si>
  <si>
    <t>Design and methodology of a cluster-randomized trial in early care and education centers to meet physical activity guidelines: Sustainability via Active Garden Education (SAGE)</t>
  </si>
  <si>
    <t>10.1016/j.cct.2018.12.003</t>
  </si>
  <si>
    <t>Lee, Barrett, Daly, Mozaffarian, Giles, Cradock, Gortmaker</t>
  </si>
  <si>
    <t>Assessing the effectiveness of training models for national scale-up of an evidence-based nutrition and physical activity intervention: a group randomized trial</t>
  </si>
  <si>
    <t>10.1186/s12889-019-7902-y</t>
  </si>
  <si>
    <t>Lee, Zhang, Chu, Gu</t>
  </si>
  <si>
    <t>Effects of a Need-Supportive Motor Skill Intervention on Children's Motor Skill Competence and Physical Activity</t>
  </si>
  <si>
    <t>10.3390/children7030021</t>
  </si>
  <si>
    <t>Lee, Gao</t>
  </si>
  <si>
    <t>Effects of the iPad and mobile application-integrated physical education on children’s physical activity and psychosocial beliefs</t>
  </si>
  <si>
    <t>Physical Education and Sport Pedagogy</t>
  </si>
  <si>
    <t>567-584</t>
  </si>
  <si>
    <t>10.1080/17408989.2020.1761953</t>
  </si>
  <si>
    <t>Lee, Park, Jin, Chun, Kim</t>
  </si>
  <si>
    <t>The Effects of Nurse-Led Motivational Interviewing on Exercise and Quality of Life among Koreans with Heart Failure: A Randomized Controlled Trial</t>
  </si>
  <si>
    <t>Korean Journal of Adult Nursing</t>
  </si>
  <si>
    <t>588-588</t>
  </si>
  <si>
    <t>10.7475/kjan.2021.33.6.588</t>
  </si>
  <si>
    <t>Leinonen, Pyky, Ahola, Kangas, Siirtola, Luoto, Enwald, Ikaheimo, Roning, Keinanen-Kiukaanniemi, Mantysaari, Korpelainen, Jamsa</t>
  </si>
  <si>
    <t>Feasibility of Gamified Mobile Service Aimed at Physical Activation in Young Men: Population-Based Randomized Controlled Study (MOPO)</t>
  </si>
  <si>
    <t>e146</t>
  </si>
  <si>
    <t>10.2196/mhealth.6675</t>
  </si>
  <si>
    <t>Leis, Ward, Vatanparast, Humbert, Chow, Muhajarine, Engler-Stringer, Belanger</t>
  </si>
  <si>
    <t>Effectiveness of the Healthy Start-Depart Sante approach on physical activity, healthy eating and fundamental movement skills of preschoolers attending childcare centres: a randomized controlled trial</t>
  </si>
  <si>
    <t>10.1186/s12889-020-08621-9</t>
  </si>
  <si>
    <t>Lelieveld, Armbrust, Geertzen, de Graaf, van Leeuwen, Sauer, van Weert, Bouma</t>
  </si>
  <si>
    <t>Promoting physical activity in children with juvenile idiopathic arthritis through an internet-based program: results of a pilot randomized controlled trial</t>
  </si>
  <si>
    <t>697-703</t>
  </si>
  <si>
    <t>10.1002/acr.20085</t>
  </si>
  <si>
    <t>Lendraitiene, Lanevskaite, Petruseviciene, Berskiene, Lendraitis</t>
  </si>
  <si>
    <t>Effect of Different Physical Therapy Programs on Renal Transplant Recipients' Physical Activity, Grip Strength, and Psychoemotional Status and the Associations Between These Indices</t>
  </si>
  <si>
    <t>Transplant Proc</t>
  </si>
  <si>
    <t>3338-3345</t>
  </si>
  <si>
    <t>10.1016/j.transproceed.2018.07.009</t>
  </si>
  <si>
    <t>Lennox, Pienaar</t>
  </si>
  <si>
    <t>Effects of an after-school physical activity programme on aerobic fitness and physical activity levels of adolescents from a disadvantaged community: PLAY Study</t>
  </si>
  <si>
    <t>African Journal for Physical, Health Education, Recreation &amp; Dance</t>
  </si>
  <si>
    <t>154-168</t>
  </si>
  <si>
    <t>https://www.ajol.info/index.php/ajpherd/article/view/87579</t>
  </si>
  <si>
    <t>Leskinen, Suorsa, Tuominen, Pulakka, Pentti, Loyttyniemi, Heinonen, Vahtera, Stenholm</t>
  </si>
  <si>
    <t>The Effect of Consumer-based Activity Tracker Intervention on Physical Activity among Recent Retirees-An RCT Study</t>
  </si>
  <si>
    <t>1756-1765</t>
  </si>
  <si>
    <t>10.1249/MSS.0000000000002627</t>
  </si>
  <si>
    <t>Not strictly AI,but the tracker provides feedback /goals based on activity</t>
  </si>
  <si>
    <t>Levy, Ruan, Castellanos, Coronel, Aguilar, Humaran</t>
  </si>
  <si>
    <t>Effectiveness of a diet and physical activity promotion strategy on the prevention of obesity in Mexican school children</t>
  </si>
  <si>
    <t>BMC public health</t>
  </si>
  <si>
    <t>https://doi.org/10.1186/1471-2458-12-152</t>
  </si>
  <si>
    <t>Lewey, Murphy, Zhang, Putt, Elovitz, Riis, Patel, Levine</t>
  </si>
  <si>
    <t>Effectiveness of a Text-Based Gamification Intervention to Improve Physical Activity Among Postpartum Individuals With Hypertensive Disorders of Pregnancy: A Randomized Clinical Trial</t>
  </si>
  <si>
    <t>JAMA Cardiol</t>
  </si>
  <si>
    <t>591-599</t>
  </si>
  <si>
    <t>10.1001/jamacardio.2022.0553</t>
  </si>
  <si>
    <t>Lewis, Williams, Martinson, Dunsiger, Marcus</t>
  </si>
  <si>
    <t>Healthy for life: a randomized trial examining physical activity outcomes and psychosocial mediators</t>
  </si>
  <si>
    <t>203-212</t>
  </si>
  <si>
    <t>10.1007/s12160-012-9439-5</t>
  </si>
  <si>
    <t>Lewis, Ottenbacher, Fisher, Jennings, Brown, Swartz, Martinez, Lyons</t>
  </si>
  <si>
    <t>Effect of Electronic Activity Monitors and Pedometers on Health: Results from the TAME Health Pilot Randomized Pragmatic Trial</t>
  </si>
  <si>
    <t>6800-6800</t>
  </si>
  <si>
    <t>10.3390/ijerph17186800</t>
  </si>
  <si>
    <t>Li, Chung, Ho, Chiu, Lopez</t>
  </si>
  <si>
    <t>Effectiveness of an integrated adventure-based training and health education program in promoting regular physical activity among childhood cancer survivors</t>
  </si>
  <si>
    <t>Psychooncology</t>
  </si>
  <si>
    <t>2601-2610</t>
  </si>
  <si>
    <t>10.1002/pon.3326</t>
  </si>
  <si>
    <t>Li, Mackey, Foley, Pappas, Edwards, Chau, Engelen, Voukelatos, Whelan, Bauman, Winkler, Stamatakis</t>
  </si>
  <si>
    <t>Reducing Office Workers' Sitting Time at Work Using Sit-Stand Protocols: Results From a Pilot Randomized Controlled Trial</t>
  </si>
  <si>
    <t>J Occup Environ Med</t>
  </si>
  <si>
    <t>543-549</t>
  </si>
  <si>
    <t>10.1097/JOM.0000000000001018</t>
  </si>
  <si>
    <t>Li, Sayre, Xie, Clayton, Feehan</t>
  </si>
  <si>
    <t>A Community-Based Physical Activity Counselling Program for People With Knee Osteoarthritis: Feasibility and Preliminary Efficacy of the Track-OA Study</t>
  </si>
  <si>
    <t>e86</t>
  </si>
  <si>
    <t>10.2196/mhealth.7863</t>
  </si>
  <si>
    <t>Li, Sayre, Xie, Falck, Best, Liu-Ambrose, Grewal, Hoens, Noonan, Feehan</t>
  </si>
  <si>
    <t>Efficacy of a Community-Based Technology-Enabled Physical Activity Counseling Program for People With Knee Osteoarthritis: Proof-of-Concept Study</t>
  </si>
  <si>
    <t>e159</t>
  </si>
  <si>
    <t>10.2196/jmir.8514</t>
  </si>
  <si>
    <t>Li, Feehan, Xie, Lu, Shaw, Gromala, Avina-Zubieta, Koehn, Hoens, English, Tam, Therrien, Townsend, Noonan, Backman</t>
  </si>
  <si>
    <t>Efficacy of a Physical Activity Counseling Program With Use of a Wearable Tracker in People With Inflammatory Arthritis: A Randomized Controlled Trial</t>
  </si>
  <si>
    <t>1755-1765</t>
  </si>
  <si>
    <t>10.1002/acr.24199</t>
  </si>
  <si>
    <t>Li, Feehan, Xie, Lu, Shaw, Gromala, Zhu, Avina-Zubieta, Hoens, Koehn, Tam, Therrien, Townsend, Noonan, Backman</t>
  </si>
  <si>
    <t>Effects of a 12-Week Multifaceted Wearable-Based Program for People With Knee Osteoarthritis: Randomized Controlled Trial</t>
  </si>
  <si>
    <t>e19116</t>
  </si>
  <si>
    <t>10.2196/19116</t>
  </si>
  <si>
    <t>Li, Chiu, Zeng, Li, Huang, Yeh, Cheng, Yang</t>
  </si>
  <si>
    <t>Mobile Health App With Social Media to Support Self-Management for Patients With Chronic Kidney Disease: Prospective Randomized Controlled Study</t>
  </si>
  <si>
    <t>e19452</t>
  </si>
  <si>
    <t>10.2196/19452</t>
  </si>
  <si>
    <t>Liao, Greenewald, Klasnja, Murphy</t>
  </si>
  <si>
    <t>Personalized HeartSteps: A Reinforcement Learning Algorithm for Optimizing Physical Activity</t>
  </si>
  <si>
    <t>10.1145/3381007</t>
  </si>
  <si>
    <t>Seems relevant but not RCT</t>
  </si>
  <si>
    <t>Lilienthal, Pignol, Holm, Vogeltanz-Holm</t>
  </si>
  <si>
    <t>Telephone-based motivational interviewing to promote physical activity and stage of change progression in older adults</t>
  </si>
  <si>
    <t>J Aging Phys Act</t>
  </si>
  <si>
    <t>527-535</t>
  </si>
  <si>
    <t>10.1123/japa.2013-0056</t>
  </si>
  <si>
    <t>Lim, Ong, Johal, Han, Yap, Chan, Chooi, Zhang, Chandra, Thiagarajah, Khoo</t>
  </si>
  <si>
    <t>Effect of a Smartphone App on Weight Change and Metabolic Outcomes in Asian Adults With Type 2 Diabetes: A Randomized Clinical Trial</t>
  </si>
  <si>
    <t>JAMA Netw Open</t>
  </si>
  <si>
    <t>e2112417</t>
  </si>
  <si>
    <t>10.1001/jamanetworkopen.2021.12417</t>
  </si>
  <si>
    <t>Lin, Shun, Lai, Liang, Tsauo</t>
  </si>
  <si>
    <t>Comparison of the effects of a supervised exercise program and usual care in patients with colorectal cancer undergoing chemotherapy</t>
  </si>
  <si>
    <t>E21-29</t>
  </si>
  <si>
    <t>10.1097/NCC.0b013e3182791097</t>
  </si>
  <si>
    <t>Lin, Fanjiang, Wang, Lu, Lin, Cheong, Pan, Chen</t>
  </si>
  <si>
    <t>Long-term effectiveness of an mHealth-tailored physical activity intervention in youth with congenital heart disease: A randomized controlled trial</t>
  </si>
  <si>
    <t>3494-3506</t>
  </si>
  <si>
    <t>10.1111/jan.14924</t>
  </si>
  <si>
    <t>Lin, Kuo, Lin, Chang, Hu, Chen, Lin, Su</t>
  </si>
  <si>
    <t>AIoT-Based Ergometer for Physical Training in Frail Elderly with Cognitive Decline: A Pilot Randomized Control Trial</t>
  </si>
  <si>
    <t>Journal of Medical and Biological Engineering</t>
  </si>
  <si>
    <t>909-921</t>
  </si>
  <si>
    <t>10.1007/s40846-022-00759-8</t>
  </si>
  <si>
    <t>Lindman, Gillam, Coylewright, Welt, Elmariah, Smith, McKeel, Jackson, Mukerjee, Cloud, Hanna, Purpura, Ellis, Martinez, Selberg, Huang, Harrell</t>
  </si>
  <si>
    <t>Effect of a pragmatic home-based mobile health exercise intervention after transcatheter aortic valve replacement: a randomized pilot trial</t>
  </si>
  <si>
    <t>Eur Heart J Digit Health</t>
  </si>
  <si>
    <t>90-103</t>
  </si>
  <si>
    <t>10.1093/ehjdh/ztab007</t>
  </si>
  <si>
    <t>Lion, Backes, Duhem, Ries, Delagardelle, Urhausen, Vogele, Theisen, Malisoux</t>
  </si>
  <si>
    <t>Motivational Interviewing to Increase Physical Activity Behavior in Cancer Patients: A Pilot Randomized Controlled Trials</t>
  </si>
  <si>
    <t>Integr Cancer Ther</t>
  </si>
  <si>
    <t>10.1177/1534735420914973</t>
  </si>
  <si>
    <t>Lison, Palomar, Mensorio, Banos, Cebolla-Marti, Botella, Benavent-Caballer, Rodilla</t>
  </si>
  <si>
    <t>Impact of a Web-Based Exercise and Nutritional Education Intervention in Patients Who Are Obese With Hypertension: Randomized Wait-List Controlled Trial</t>
  </si>
  <si>
    <t>e14196</t>
  </si>
  <si>
    <t>10.2196/14196</t>
  </si>
  <si>
    <t>Litt, Alaimo, Harrall, Hamman, Hebert, Hurley, Leiferman, Li, Villalobos, Coringrato, Courtney, Payton, Glueck</t>
  </si>
  <si>
    <t>Effects of a community gardening intervention on diet, physical activity, and anthropometry outcomes in the USA (CAPS): an observer-blind, randomised controlled trial</t>
  </si>
  <si>
    <t>Lancet Planet Health</t>
  </si>
  <si>
    <t>e23-e32</t>
  </si>
  <si>
    <t>10.1016/S2542-5196(22)00303-5</t>
  </si>
  <si>
    <t>Liu, Rivera, Moher, Calvert, Denniston, Spirit, Group</t>
  </si>
  <si>
    <t>Reporting guidelines for clinical trial reports for interventions involving artificial intelligence: the CONSORT-AI Extension</t>
  </si>
  <si>
    <t>m3164</t>
  </si>
  <si>
    <t>10.1136/bmj.m3164</t>
  </si>
  <si>
    <t>Not RCT (guidelines)</t>
  </si>
  <si>
    <t>Liu, Kwan, Yin, Lee, Siu, Bai</t>
  </si>
  <si>
    <t>Enhancing the Physical Activity Levels of Frail Older Adults with a Wearable Activity Tracker-Based Exercise Intervention: A Pilot Cluster Randomized Controlled Trial</t>
  </si>
  <si>
    <t>10344-NA</t>
  </si>
  <si>
    <t>10.3390/ijerph181910344</t>
  </si>
  <si>
    <t>Liu, Wilcox, Wingard, Turner-McGrievy, Hutto, Burgis</t>
  </si>
  <si>
    <t>A Behavioral Lifestyle Intervention to Limit Gestational Weight Gain in Pregnant Women with Overweight and Obesity</t>
  </si>
  <si>
    <t>Obesity (Silver Spring)</t>
  </si>
  <si>
    <t>672-680</t>
  </si>
  <si>
    <t>10.1002/oby.23119</t>
  </si>
  <si>
    <t>Liukkonen, Nygard, Laukkanen</t>
  </si>
  <si>
    <t>A Cluster Randomized Controlled Trial on the Effects of Technology-aided Testing and Feedback on Physical Activity and Biological Age Among Employees in a Medium-sized Enterprise</t>
  </si>
  <si>
    <t>Saf Health Work</t>
  </si>
  <si>
    <t>393-397</t>
  </si>
  <si>
    <t>10.1016/j.shaw.2017.03.003</t>
  </si>
  <si>
    <t>Livingston, Craike, Salmon, Courneya, Gaskin, Fraser, Mohebbi, Broadbent, Botti, Kent, Group</t>
  </si>
  <si>
    <t>Effects of a clinician referral and exercise program for men who have completed active treatment for prostate cancer: A multicenter cluster randomized controlled trial (ENGAGE)</t>
  </si>
  <si>
    <t>Cancer</t>
  </si>
  <si>
    <t>2646-2654</t>
  </si>
  <si>
    <t>10.1002/cncr.29385</t>
  </si>
  <si>
    <t>Llargues, Franco, Recasens, Nadal, Vila, Perez, Manresa, Recasens, Salvador, Serra, Roure, Castells</t>
  </si>
  <si>
    <t>Assessment of a school-based intervention in eating habits and physical activity in school children: the AVall study</t>
  </si>
  <si>
    <t>J Epidemiol Community Health</t>
  </si>
  <si>
    <t>896-901</t>
  </si>
  <si>
    <t>10.1136/jech.2009.102319</t>
  </si>
  <si>
    <t>Llargues, Recasens, Franco, Nadal, Vila, Perez, Recasens, Salvador, Serra, Roure, Castell</t>
  </si>
  <si>
    <t>Medium-term evaluation of an educational intervention on dietary and physical exercise habits in schoolchildren: the Avall 2 study</t>
  </si>
  <si>
    <t>Endocrinol Nutr</t>
  </si>
  <si>
    <t>288-295</t>
  </si>
  <si>
    <t>10.1016/j.endonu.2012.03.002</t>
  </si>
  <si>
    <t>Llaurado, Tarro, Morina, Queral, Giralt, Sola</t>
  </si>
  <si>
    <t>EdAl-2 (Educacio en Alimentacio) programme: reproducibility of a cluster randomised, interventional, primary-school-based study to induce healthier lifestyle activities in children</t>
  </si>
  <si>
    <t>e005496</t>
  </si>
  <si>
    <t>10.1136/bmjopen-2014-005496</t>
  </si>
  <si>
    <t>Lloyd, Wyatt, Creanor</t>
  </si>
  <si>
    <t>Behavioural and weight status outcomes from an exploratory trial of the Healthy Lifestyles Programme (HeLP): a novel school-based obesity prevention programme</t>
  </si>
  <si>
    <t>10.1136/bmjopen-2011-000390</t>
  </si>
  <si>
    <t>Lloyd, Lubans, Plotnikoff, Morgan</t>
  </si>
  <si>
    <t>Paternal Lifestyle-Related Parenting Practices Mediate Changes in Children's Dietary and Physical Activity Behaviors: Findings From the Healthy Dads, Healthy Kids Community Randomized Controlled Trial</t>
  </si>
  <si>
    <t>1327-1335</t>
  </si>
  <si>
    <t>10.1123/jpah.2014-0367</t>
  </si>
  <si>
    <t>Lo, Chiang, Lin, Liu, Chiang</t>
  </si>
  <si>
    <t>Effects of Individualized Aerobic Exercise Training on Physical Activity and Health-Related Physical Fitness among Middle-Aged and Older Adults with Multimorbidity: A Randomized Controlled Trial</t>
  </si>
  <si>
    <t>101-NA</t>
  </si>
  <si>
    <t>10.3390/ijerph18010101</t>
  </si>
  <si>
    <t>Loeckx, Rodrigues, Demeyer, Janssens, Troosters</t>
  </si>
  <si>
    <t>Improving physical activity to obtain sustainable benefits in extra-pulmonary consequences of COPD after pulmonary rehabilitation: A randomized controlled trial</t>
  </si>
  <si>
    <t>American Journal of Respiratory and Critical Care Medicine</t>
  </si>
  <si>
    <t>https://www.atsjournals.org/doi/abs/10.1164/ajrccm-conference.2018.197.1_MeetingAbstracts.A2452</t>
  </si>
  <si>
    <t>Lombard, Deeks, Jolley, Ball, Teede</t>
  </si>
  <si>
    <t>A low intensity, community based lifestyle programme to prevent weight gain in women with young children: cluster randomised controlled trial</t>
  </si>
  <si>
    <t>c3215</t>
  </si>
  <si>
    <t>10.1136/bmj.c3215</t>
  </si>
  <si>
    <t>Lonsdale, Lester, Owen, White, Peralta, Kirwan, Diallo, Maeder, Bennie, MacMillan, Kolt, Ntoumanis, Gore, Cerin, Cliff, Lubans</t>
  </si>
  <si>
    <t>An internet-supported school physical activity intervention in low socioeconomic status communities: results from the Activity and Motivation in Physical Education (AMPED) cluster randomised controlled trial</t>
  </si>
  <si>
    <t>341-347</t>
  </si>
  <si>
    <t>10.1136/bjsports-2017-097904</t>
  </si>
  <si>
    <t>Look, Wing, Bolin, Brancati, Bray, Clark, Coday, Crow, Curtis, Egan, Espeland, Evans, Foreyt, Ghazarian, Gregg, Harrison, Hazuda, Hill, Horton, Hubbard, Jakicic, Jeffery, Johnson, Kahn, Kitabchi, Knowler, Lewis, Maschak-Carey, Montez, Murillo, Nathan, Patricio, Peters, Pi-Sunyer, Pownall, Reboussin, Regensteiner, Rickman, Ryan, Safford, Wadden, Wagenknecht, West, Williamson, Yanovski</t>
  </si>
  <si>
    <t>Cardiovascular effects of intensive lifestyle intervention in type 2 diabetes</t>
  </si>
  <si>
    <t>N Engl J Med</t>
  </si>
  <si>
    <t>145-154</t>
  </si>
  <si>
    <t>10.1056/NEJMoa1212914</t>
  </si>
  <si>
    <t>Looyestyn, Kernot, Boshoff, Maher</t>
  </si>
  <si>
    <t>A Web-Based, Social Networking Beginners' Running Intervention for Adults Aged 18 to 50 Years Delivered via a Facebook Group: Randomized Controlled Trial</t>
  </si>
  <si>
    <t>e67</t>
  </si>
  <si>
    <t>10.2196/jmir.7862</t>
  </si>
  <si>
    <t>Losina, Collins, Deshpande, Smith, Michl, Usiskin, Klara, Winter, Yang, Selzer, Katz</t>
  </si>
  <si>
    <t>Financial Incentives and Health Coaching to Improve Physical Activity Following Total Knee Replacement: A Randomized Controlled Trial</t>
  </si>
  <si>
    <t>732-740</t>
  </si>
  <si>
    <t>10.1002/acr.23324</t>
  </si>
  <si>
    <t>Low, Gebhart, Reich</t>
  </si>
  <si>
    <t>Effects of a worksite program to improve the cardiovascular health of female health care workers</t>
  </si>
  <si>
    <t>J Cardiopulm Rehabil Prev</t>
  </si>
  <si>
    <t>342-347</t>
  </si>
  <si>
    <t>10.1097/HCR.0000000000000116</t>
  </si>
  <si>
    <t>Lu, Wiltshire, Baker, Wang, Ying</t>
  </si>
  <si>
    <t>The effect of Tabata-style functional high-intensity interval training on cardiometabolic health and physical activity in female university students</t>
  </si>
  <si>
    <t>Front Physiol</t>
  </si>
  <si>
    <t>10.3389/fphys.2023.1095315</t>
  </si>
  <si>
    <t>Lubans, Morgan, Dewar, Collins, Plotnikoff, Okely, Batterham, Finn, Callister</t>
  </si>
  <si>
    <t>The Nutrition and Enjoyable Activity for Teen Girls (NEAT girls) randomized controlled trial for adolescent girls from disadvantaged secondary schools: rationale, study protocol, and baseline results</t>
  </si>
  <si>
    <t>10.1186/1471-2458-10-652</t>
  </si>
  <si>
    <t>Lubans, Morgan, Aguiar, Callister</t>
  </si>
  <si>
    <t>Randomized controlled trial of the Physical Activity Leaders (PALs) program for adolescent boys from disadvantaged secondary schools</t>
  </si>
  <si>
    <t>239-246</t>
  </si>
  <si>
    <t>10.1016/j.ypmed.2011.01.009</t>
  </si>
  <si>
    <t>Lubans, Morgan, Okely, Dewar, Collins, Batterham, Callister, Plotnikoff</t>
  </si>
  <si>
    <t>Preventing Obesity Among Adolescent Girls: One-Year Outcomes of the Nutrition and Enjoyable Activity for Teen Girls (NEAT Girls) Cluster Randomized Controlled Trial</t>
  </si>
  <si>
    <t>Arch Pediatr Adolesc Med</t>
  </si>
  <si>
    <t>821-827</t>
  </si>
  <si>
    <t>10.1001/archpediatrics.2012.41</t>
  </si>
  <si>
    <t>Lubans, Smith, Plotnikoff, Dally, Okely, Salmon, Morgan</t>
  </si>
  <si>
    <t>Assessing the sustained impact of a school-based obesity prevention program for adolescent boys: the ATLAS cluster randomized controlled trial</t>
  </si>
  <si>
    <t>10.1186/s12966-016-0420-8</t>
  </si>
  <si>
    <t>Lubans, Smith, Eather, Leahy, Morgan, Lonsdale, Plotnikoff, Nilsson, Kennedy, Holliday, Weaver, Noetel, Shigeta, Mavilidi, Valkenborghs, Gyawali, Walker, Costigan, Hillman</t>
  </si>
  <si>
    <t>Time-efficient intervention to improve older adolescents' cardiorespiratory fitness: findings from the 'Burn 2 Learn' cluster randomised controlled trial</t>
  </si>
  <si>
    <t>751-758</t>
  </si>
  <si>
    <t>10.1136/bjsports-2020-103277</t>
  </si>
  <si>
    <t>Lugones-Sanchez, Sanchez-Calavera, Repiso-Gento, Adalia, Ramirez-Manent, Agudo-Conde, Rodriguez-Sanchez, Gomez-Marcos, Recio-Rodriguez, Garcia-Ortiz, Investigators</t>
  </si>
  <si>
    <t>Effectiveness of an mHealth Intervention Combining a Smartphone App and Smart Band on Body Composition in an Overweight and Obese Population: Randomized Controlled Trial (EVIDENT 3 Study)</t>
  </si>
  <si>
    <t>e21771</t>
  </si>
  <si>
    <t>10.2196/21771</t>
  </si>
  <si>
    <t>Lugones-Sanchez, Recio-Rodriguez, Agudo-Conde, Repiso-Gento, E, Ramirez-Manent, Sanchez-Calavera, Rodriguez-Sanchez, Gomez-Marcos, Garcia-Ortiz, Investigators</t>
  </si>
  <si>
    <t>Long-term Effectiveness of a Smartphone App Combined With a Smart Band on Weight Loss, Physical Activity, and Caloric Intake in a Population With Overweight and Obesity (Evident 3 Study): Randomized Controlled Trial</t>
  </si>
  <si>
    <t>e30416</t>
  </si>
  <si>
    <t>10.2196/30416</t>
  </si>
  <si>
    <t>Lundqvist, Borjesson, Cider, Hagberg, Ottehall, Sjostrom, Larsson</t>
  </si>
  <si>
    <t>Long-term physical activity on prescription intervention for patients with insufficient physical activity level-a randomized controlled trial</t>
  </si>
  <si>
    <t>10.1186/s13063-020-04727-y</t>
  </si>
  <si>
    <t>Luoto, Kinnunen, Aittasalo, Kolu, Raitanen, Ojala, Mansikkamaki, Lamberg, Vasankari, Komulainen, Tulokas</t>
  </si>
  <si>
    <t>Primary prevention of gestational diabetes mellitus and large-for-gestational-age newborns by lifestyle counseling: a cluster-randomized controlled trial</t>
  </si>
  <si>
    <t>PLoS Med</t>
  </si>
  <si>
    <t>e1001036</t>
  </si>
  <si>
    <t>10.1371/journal.pmed.1001036</t>
  </si>
  <si>
    <t>Lurbe, Bruzzi, Rives-Lange, Poghosyan, Bretault, Chatellier, Vilfaillot, Chevallier, Czernichow, Carette</t>
  </si>
  <si>
    <t>MyGood Trip, a Telemedicine Intervention for Physical Activity Recovery After Bariatric Surgery: Randomized Controlled Trial</t>
  </si>
  <si>
    <t>JMIR Form Res</t>
  </si>
  <si>
    <t>e26077</t>
  </si>
  <si>
    <t>10.2196/26077</t>
  </si>
  <si>
    <t>Lustrek, Bohanec, Cavero Barca, Ciancarelli, Clays, Dawodu, Derboven, De Smedt, Dovgan, Lampe, Marino, Mlakar, Pioggia, Puddu, Rodriguez, Schiariti, Slapnicar, Slegers, Tartarisco, Valic, Vodopija</t>
  </si>
  <si>
    <t>A Personal Health System for Self-Management of Congestive Heart Failure (HeartMan): Development, Technical Evaluation, and Proof-of-Concept Randomized Controlled Trial</t>
  </si>
  <si>
    <t>JMIR Med Inform</t>
  </si>
  <si>
    <t>e24501</t>
  </si>
  <si>
    <t>10.2196/24501</t>
  </si>
  <si>
    <t>AI intervention, no relevant outcomes</t>
  </si>
  <si>
    <t>Uses machine learning but for patient monitoring (i.e., bloods not PA)</t>
  </si>
  <si>
    <t>Lynch, Courneya, Sethi, Patrao, Hawkes</t>
  </si>
  <si>
    <t>A randomized controlled trial of a multiple health behavior change intervention delivered to colorectal cancer survivors: effects on sedentary behavior</t>
  </si>
  <si>
    <t>2665-2672</t>
  </si>
  <si>
    <t>10.1002/cncr.28773</t>
  </si>
  <si>
    <t>Lynch, Nguyen, Moore, Reeves, Rosenberg, Boyle, Milton, Friedenreich, Vallance, English</t>
  </si>
  <si>
    <t>Maintenance of physical activity and sedentary behavior change, and physical activity and sedentary behavior change after an abridged intervention: Secondary outcomes from the ACTIVATE Trial</t>
  </si>
  <si>
    <t>2856-2860</t>
  </si>
  <si>
    <t>10.1002/cncr.32142</t>
  </si>
  <si>
    <t>Lynch, Nguyen, Moore, Reeves, Rosenberg, Boyle, Vallance, Milton, Friedenreich, English</t>
  </si>
  <si>
    <t>A randomized controlled trial of a wearable technology-based intervention for increasing moderate to vigorous physical activity and reducing sedentary behavior in breast cancer survivors: The ACTIVATE Trial</t>
  </si>
  <si>
    <t>2846-2855</t>
  </si>
  <si>
    <t>10.1002/cncr.32143</t>
  </si>
  <si>
    <t>Lyons, Swartz, Lewis, Martinez, Jennings</t>
  </si>
  <si>
    <t>Feasibility and Acceptability of a Wearable Technology Physical Activity Intervention With Telephone Counseling for Mid-Aged and Older Adults: A Randomized Controlled Pilot Trial</t>
  </si>
  <si>
    <t>e28</t>
  </si>
  <si>
    <t>10.2196/mhealth.6967</t>
  </si>
  <si>
    <t>Lystrup, Carlsen, Sharon, Crawford</t>
  </si>
  <si>
    <t>Wearable and interactive technology to share fitness goals results in weight loss but not improved diabetes outcomes</t>
  </si>
  <si>
    <t>Obes Res Clin Pract</t>
  </si>
  <si>
    <t>443-448</t>
  </si>
  <si>
    <t>10.1016/j.orcp.2020.08.006</t>
  </si>
  <si>
    <t>Ma, West, Martin Ginis</t>
  </si>
  <si>
    <t>The Effects of a Patient and Provider Co-Developed, Behavioral Physical Activity Intervention on Physical Activity, Psychosocial Predictors, and Fitness in Individuals with Spinal Cord Injury: A Randomized Controlled Trial</t>
  </si>
  <si>
    <t>Sports Med</t>
  </si>
  <si>
    <t>1117-1131</t>
  </si>
  <si>
    <t>10.1007/s40279-019-01118-5</t>
  </si>
  <si>
    <t>Ma, Ma, Li, Kim</t>
  </si>
  <si>
    <t>Effects of a Workplace Sit-Stand Desk Intervention on Health and Productivity</t>
  </si>
  <si>
    <t>11604-NA</t>
  </si>
  <si>
    <t>10.3390/ijerph182111604</t>
  </si>
  <si>
    <t>Mabweazara, Leach, Ley, Smith</t>
  </si>
  <si>
    <t>A six week contextualised physical activity intervention for women living with HIV and AIDS of low socioeconomic status: a pilot study</t>
  </si>
  <si>
    <t>AIDS Care</t>
  </si>
  <si>
    <t>sup2</t>
  </si>
  <si>
    <t>61-65</t>
  </si>
  <si>
    <t>10.1080/09540121.2018.1470309</t>
  </si>
  <si>
    <t>South Africa</t>
  </si>
  <si>
    <t>MacEwen, Saunders, MacDonald, Burr</t>
  </si>
  <si>
    <t>Sit-Stand Desks To Reduce Workplace Sitting Time In Office Workers With Abdominal Obesity: A Randomized Controlled Trial</t>
  </si>
  <si>
    <t>710-715</t>
  </si>
  <si>
    <t>10.1123/jpah.2016-0384</t>
  </si>
  <si>
    <t>MacKinnon, Elliot, Thoemmes, Kuehl, Moe, Goldberg, Burrell, Ranby</t>
  </si>
  <si>
    <t>Long-term effects of a worksite health promotion program for firefighters</t>
  </si>
  <si>
    <t>695-706</t>
  </si>
  <si>
    <t>10.5993/ajhb.34.6.6</t>
  </si>
  <si>
    <t>Mackintosh</t>
  </si>
  <si>
    <t>The effects of the CHANGE! intervention on children's physical activity and health</t>
  </si>
  <si>
    <t>Thesis, Doctor of Philophosy. Liverpool John Moores University</t>
  </si>
  <si>
    <t>https://researchonline.ljmu.ac.uk/id/eprint/6157/</t>
  </si>
  <si>
    <t>Maddison, Foley, Ni Mhurchu, Jiang, Jull, Prapavessis, Hohepa, Rodgers</t>
  </si>
  <si>
    <t>Effects of active video games on body composition: a randomized controlled trial</t>
  </si>
  <si>
    <t>Am J Clin Nutr</t>
  </si>
  <si>
    <t>156-163</t>
  </si>
  <si>
    <t>10.3945/ajcn.110.009142</t>
  </si>
  <si>
    <t>Maddison, Roberts, McRobbie, Bullen, Prapavessis, Glover, Jiang, Brown, Leung, Taylor, Tsai</t>
  </si>
  <si>
    <t>Exercise counseling to enhance smoking cessation outcomes: the Fit2Quit randomized controlled trial</t>
  </si>
  <si>
    <t>194-204</t>
  </si>
  <si>
    <t>10.1007/s12160-014-9588-9</t>
  </si>
  <si>
    <t>Maddison, Rawstorn, Stewart, Benatar, Whittaker, Rolleston, Jiang, Gao, Moodie, Warren, Meads, Gant</t>
  </si>
  <si>
    <t>Effects and costs of real-time cardiac telerehabilitation: randomised controlled non-inferiority trial</t>
  </si>
  <si>
    <t>Heart</t>
  </si>
  <si>
    <t>122-129</t>
  </si>
  <si>
    <t>10.1136/heartjnl-2018-313189</t>
  </si>
  <si>
    <t>Madsen, Thompson, Adkins, Crawford</t>
  </si>
  <si>
    <t>School-community partnerships: a cluster-randomized trial of an after-school soccer program</t>
  </si>
  <si>
    <t>JAMA Pediatr</t>
  </si>
  <si>
    <t>321-326</t>
  </si>
  <si>
    <t>10.1001/jamapediatrics.2013.1071</t>
  </si>
  <si>
    <t>Madsen, Linchey, Gerstein, Ross, Myers, Brown, Crawford</t>
  </si>
  <si>
    <t>Energy Balance 4 Kids with Play: Results from a Two-Year Cluster-Randomized Trial</t>
  </si>
  <si>
    <t>Childhood Obesity</t>
  </si>
  <si>
    <t>10.1089/chi.2015.0002</t>
  </si>
  <si>
    <t>Madsen, Linchey, Gerstein, Ross, Myers, Brown</t>
  </si>
  <si>
    <t>https://doi.org/10.1089/chi.2015.0002</t>
  </si>
  <si>
    <t>Magnusson, Sigurgeirsson, Sveinsson, Johannsson</t>
  </si>
  <si>
    <t>Assessment of a two-year school-based physical activity intervention among 7-9-year-old children</t>
  </si>
  <si>
    <t>10.1186/1479-5868-8-138</t>
  </si>
  <si>
    <t>Maher, Ferguson, Vandelanotte, Plotnikoff, De Bourdeaudhuij, Thomas, Nelson-Field, Olds</t>
  </si>
  <si>
    <t>A Web-Based, Social Networking Physical Activity Intervention for Insufficiently Active Adults Delivered via Facebook App: Randomized Controlled Trial</t>
  </si>
  <si>
    <t>e174</t>
  </si>
  <si>
    <t>10.2196/jmir.4086</t>
  </si>
  <si>
    <t>Maher, Sliwinski, Conroy</t>
  </si>
  <si>
    <t>Feasibility and preliminary efficacy of an intervention to reduce older adults' sedentary behavior</t>
  </si>
  <si>
    <t>52-61</t>
  </si>
  <si>
    <t>10.1007/s13142-016-0394-8</t>
  </si>
  <si>
    <t>Maher, Davis, Curtis, Short, Murphy</t>
  </si>
  <si>
    <t>A Physical Activity and Diet Program Delivered by Artificially Intelligent Virtual Health Coach: Proof-of-Concept Study</t>
  </si>
  <si>
    <t>e17558</t>
  </si>
  <si>
    <t>10.2196/17558</t>
  </si>
  <si>
    <t>Not RCT (proof of concept)</t>
  </si>
  <si>
    <t>Mailey, Wojcicki, Motl, Hu, Strauser, Collins, McAuley</t>
  </si>
  <si>
    <t>Internet-delivered physical activity intervention for college students with mental health disorders: a randomized pilot trial</t>
  </si>
  <si>
    <t>Psychol Health Med</t>
  </si>
  <si>
    <t>646-659</t>
  </si>
  <si>
    <t>10.1080/13548506.2010.498894</t>
  </si>
  <si>
    <t>Mailey, Huberty, Irwin</t>
  </si>
  <si>
    <t>Feasibility and Effectiveness of a Web-Based Physical Activity Intervention for Working Mothers</t>
  </si>
  <si>
    <t>822-829</t>
  </si>
  <si>
    <t>10.1123/jpah.2015-0643</t>
  </si>
  <si>
    <t>Mailey, Rosenkranz, Rosenkranz, Ablah, Talley, Biggins, Towsley, Honn</t>
  </si>
  <si>
    <t>Reducing Occupational Sitting While Working From Home: Individual and Combined Effects of a Height-Adjustable Desk and an Online Behavioral Intervention</t>
  </si>
  <si>
    <t>91-98</t>
  </si>
  <si>
    <t>10.1097/JOM.0000000000002410</t>
  </si>
  <si>
    <t>Malden, Reilly, Gibson, Bardid, Summerbell, De Craemer, Cardon, Androutsos, Manios, Hughes</t>
  </si>
  <si>
    <t>A feasibility cluster randomised controlled trial of a preschool obesity prevention intervention: ToyBox-Scotland</t>
  </si>
  <si>
    <t>10.1186/s40814-019-0521-7</t>
  </si>
  <si>
    <t>Malhotra, Rahimi, Agarwal, Katz, Kumar, Garimella, Gupta, Chopra, Kotanko, Ikizler, Larsen, Cadmus-Bertram, Ix</t>
  </si>
  <si>
    <t>The Impact of a Wearable Activity Tracker and Structured Feedback Program on Physical Activity in Hemodialysis Patients: The Step4Life Pilot Randomized Controlled Trial</t>
  </si>
  <si>
    <t>Am J Kidney Dis</t>
  </si>
  <si>
    <t>75-83</t>
  </si>
  <si>
    <t>10.1053/j.ajkd.2022.12.011</t>
  </si>
  <si>
    <t>Maloney, Threlkeld, Cook</t>
  </si>
  <si>
    <t>Comparative Effectiveness of a 12-Week Physical Activity Intervention for Overweight and Obese Youth: Exergaming with "Dance Dance Revolution"</t>
  </si>
  <si>
    <t>96-103</t>
  </si>
  <si>
    <t>10.1089/g4h.2011.0009</t>
  </si>
  <si>
    <t>Mamede, Noordzij, Jongerling, Snijders, Schop-Etman, Denktas</t>
  </si>
  <si>
    <t>Combining Web-Based Gamification and Physical Nudges With an App (MoveMore) to Promote Walking Breaks and Reduce Sedentary Behavior of Office Workers: Field Study</t>
  </si>
  <si>
    <t>e19875</t>
  </si>
  <si>
    <t>10.2196/19875</t>
  </si>
  <si>
    <t>Manios, Androutsos, Katsarou, Iotova, Socha, Geyer, Moreno, Koletzko, De Bourdeaudhuij, ToyBox-study</t>
  </si>
  <si>
    <t>Designing and implementing a kindergarten-based, family-involved intervention to prevent obesity in early childhood: the ToyBox-study</t>
  </si>
  <si>
    <t>Obes Rev</t>
  </si>
  <si>
    <t>15 Suppl 3</t>
  </si>
  <si>
    <t>10.1111/obr.12175</t>
  </si>
  <si>
    <t>Mansfield, Wong, Bryce, Brunton, Inness, Knorr, Jones, Taati, McIlroy</t>
  </si>
  <si>
    <t>Use of Accelerometer-Based Feedback of Walking Activity for Appraising Progress With Walking-Related Goals in Inpatient Stroke Rehabilitation: A Randomized Controlled Trial</t>
  </si>
  <si>
    <t>847-857</t>
  </si>
  <si>
    <t>10.1177/1545968314567968</t>
  </si>
  <si>
    <t>Mansi, Milosavljevic, Tumilty, Hendrick, Higgs, Baxter</t>
  </si>
  <si>
    <t>Investigating the effect of a 3-month workplace-based pedometer-driven walking programme on health-related quality of life in meat processing workers: a feasibility study within a randomized controlled trial</t>
  </si>
  <si>
    <t>10.1186/s12889-015-1736-z</t>
  </si>
  <si>
    <t>Mantzari, Galloway, Wijndaele, Brage, Griffin, Marteau</t>
  </si>
  <si>
    <t>Impact of sit-stand desks at work on energy expenditure, sitting time and cardio-metabolic risk factors: Multiphase feasibility study with randomised controlled component</t>
  </si>
  <si>
    <t>64-72</t>
  </si>
  <si>
    <t>10.1016/j.pmedr.2018.11.012</t>
  </si>
  <si>
    <t>Marcuzzi, Bach, Nordstoga, Bertheussen, Ashikhmin, Boldermo, Kvarner, Nilsen, Marchand, Ose, Aasdahl, Kaspersen, Bardal, Borke, Mork, Gismervik</t>
  </si>
  <si>
    <t>Individually tailored self-management app-based intervention (selfBACK) versus a self-management web-based intervention (e-Help) or usual care in people with low back and neck pain referred to secondary care: protocol for a multiarm randomised clinical trial</t>
  </si>
  <si>
    <t>e047921</t>
  </si>
  <si>
    <t>10.1136/bmjopen-2020-047921</t>
  </si>
  <si>
    <t>Mark, Rhodes</t>
  </si>
  <si>
    <t>Testing the effectiveness of exercise videogame bikes among families in the home-setting: a pilot study</t>
  </si>
  <si>
    <t>211-221</t>
  </si>
  <si>
    <t>10.1123/jpah.10.2.211</t>
  </si>
  <si>
    <t>Marques, de Gucht, Leal, Maes</t>
  </si>
  <si>
    <t>Efficacy of a randomized controlled self-regulation based physical activity intervention for chronic fatigue: Mediation effects of physical activity progress and self-regulation skills</t>
  </si>
  <si>
    <t>J Psychosom Res</t>
  </si>
  <si>
    <t>24-31</t>
  </si>
  <si>
    <t>10.1016/j.jpsychores.2016.12.012</t>
  </si>
  <si>
    <t>Martin, Murtagh</t>
  </si>
  <si>
    <t>Preliminary findings of Active Classrooms: An intervention to increase physical activity levels of primary school children during class time</t>
  </si>
  <si>
    <t>Teaching and Teacher Education</t>
  </si>
  <si>
    <t>113-127</t>
  </si>
  <si>
    <t>10.1016/j.tate.2015.09.007</t>
  </si>
  <si>
    <t>Martin, Feldman, Blumenthal, Jones, Post, McKibben, Michos, Ndumele, Ratchford, Coresh, Blaha</t>
  </si>
  <si>
    <t>mActive: A Randomized Clinical Trial of an Automated mHealth Intervention for Physical Activity Promotion</t>
  </si>
  <si>
    <t>J Am Heart Assoc</t>
  </si>
  <si>
    <t>NA-NA</t>
  </si>
  <si>
    <t>10.1161/JAHA.115.002239</t>
  </si>
  <si>
    <t>Martin, Adams, Bunn, Gill, Gray, Hunt, Maxwell, van der Ploeg, Wyke, Mutrie</t>
  </si>
  <si>
    <t>Feasibility of a real-time self-monitoring device for sitting less and moving more: a randomised controlled trial</t>
  </si>
  <si>
    <t>BMJ Open Sport Exerc Med</t>
  </si>
  <si>
    <t>e000285</t>
  </si>
  <si>
    <t>10.1136/bmjsem-2017-000285</t>
  </si>
  <si>
    <t>Active Classrooms: A Cluster Randomized Controlled Trial Evaluating the Effects of a Movement Integration Intervention on the Physical Activity Levels of Primary School Children</t>
  </si>
  <si>
    <t>290-300</t>
  </si>
  <si>
    <t>10.1123/jpah.2016-0358</t>
  </si>
  <si>
    <t>Martin, Johnson, Myers, Apolzan, Earnest, Thomas, Rood, Johannsen, Tudor-Locke, Harris, Hsia, Church</t>
  </si>
  <si>
    <t>Effect of different doses of supervised exercise on food intake, metabolism, and non-exercise physical activity: The E-MECHANIC randomized controlled trial</t>
  </si>
  <si>
    <t>583-592</t>
  </si>
  <si>
    <t>10.1093/ajcn/nqz054</t>
  </si>
  <si>
    <t>Martin-Borras, Gine-Garriga, Puig-Ribera, Martin, Sola, Cuesta-Vargas, Group</t>
  </si>
  <si>
    <t>A new model of exercise referral scheme in primary care: is the effect on adherence to physical activity sustainable in the long term? A 15-month randomised controlled trial</t>
  </si>
  <si>
    <t>e017211</t>
  </si>
  <si>
    <t>10.1136/bmjopen-2017-017211</t>
  </si>
  <si>
    <t>Martinez-Avila, Sanchez-Delgado, Acosta, Jurado-Fasoli, Oustric, Labayen, Blundell, Ruiz</t>
  </si>
  <si>
    <t>Eating Behavior, Physical Activity and Exercise Training: A Randomized Controlled Trial in Young Healthy Adults</t>
  </si>
  <si>
    <t>3685-NA</t>
  </si>
  <si>
    <t>10.3390/nu12123685</t>
  </si>
  <si>
    <t>Martins do Valle, Valle Pinheiro, Almeida Barros, Ferreira Mendonca, de Oliveira, de Oliveira Werneck, de Paula, Moura Reboredo</t>
  </si>
  <si>
    <t>Effects of intradialytic resistance training on physical activity in daily life, muscle strength, physical capacity and quality of life in hemodialysis patients: a randomized clinical trial</t>
  </si>
  <si>
    <t>Disabil Rehabil</t>
  </si>
  <si>
    <t>3638-3644</t>
  </si>
  <si>
    <t>10.1080/09638288.2019.1606857</t>
  </si>
  <si>
    <t>Masa-Font, Fernandez-San-Martin, Martin Lopez, Alba Munoz, Oller Canet, Martin Royo, San Emeterio Echevarria, Olona Tabuena, Ibarra Jato, Barroso Garcia, Gonzalez Tejon, Tajada Vitales, Diaz Mujica, Vinas Cabrera, Sanchis Catalan, Salvador Barbarroja</t>
  </si>
  <si>
    <t>The effectiveness of a program of physical activity and diet to modify cardiovascular risk factors in patients with severe mental illness after 3-month follow-up: CAPiCOR randomized clinical trial</t>
  </si>
  <si>
    <t>Eur Psychiatry</t>
  </si>
  <si>
    <t>1028-1036</t>
  </si>
  <si>
    <t>10.1016/j.eurpsy.2015.09.006</t>
  </si>
  <si>
    <t>Masajtis-Zagajewska, Muras, Nowicki</t>
  </si>
  <si>
    <t>Effects of a Structured Physical Activity Program on Habitual Physical Activity and Body Composition in Patients With Chronic Kidney Disease and in Kidney Transplant Recipients</t>
  </si>
  <si>
    <t>Exp Clin Transplant</t>
  </si>
  <si>
    <t>155-164</t>
  </si>
  <si>
    <t>10.6002/ect.2017.0305</t>
  </si>
  <si>
    <t>Mascarenhas, Chan, Vittinghoff, Van Blarigan, Hecht</t>
  </si>
  <si>
    <t>Increasing Physical Activity in Mothers Using Video Exercise Groups and Exercise Mobile Apps: Randomized Controlled Trial</t>
  </si>
  <si>
    <t>e179</t>
  </si>
  <si>
    <t>10.2196/jmir.9310</t>
  </si>
  <si>
    <t>Maselli, Gobbi, Carraro</t>
  </si>
  <si>
    <t>Effectiveness of individual counseling and activity monitors to promote physical activity among university students</t>
  </si>
  <si>
    <t>J Sports Med Phys Fitness</t>
  </si>
  <si>
    <t>132-140</t>
  </si>
  <si>
    <t>10.23736/S0022-4707.17.07981-6</t>
  </si>
  <si>
    <t>Mateo-Orcajada, Vaquero-Cristóbal, Abenza-Cano</t>
  </si>
  <si>
    <t>Gender and academic year as moderators of the efficacy of mobile app interventions to promote physical activity in adolescents: a randomized controlled trial</t>
  </si>
  <si>
    <t>Humanities and Social Sciences Communications</t>
  </si>
  <si>
    <t>10.1057/s41599-023-02502-3</t>
  </si>
  <si>
    <t>Mateo-Orcajada, Vaquero-Cristobal, Abenza-Cano</t>
  </si>
  <si>
    <t>Influence of Pokemon Go Playing Style on Physical Activity and Its Effect on Kinanthropometry Variables and Body Composition in Adolescents</t>
  </si>
  <si>
    <t>934-947</t>
  </si>
  <si>
    <t>10.1123/jpah.2023-0140</t>
  </si>
  <si>
    <t>Matsushita, Okada, Okada, Sekiyama, Iida, Shindo, Murata, Fukui</t>
  </si>
  <si>
    <t>Effect of Exercise Instructions With Ambulatory Accelerometer in Japanese Patients With Type 2 Diabetes: a Randomized Control Trial</t>
  </si>
  <si>
    <t>Front Endocrinol (Lausanne)</t>
  </si>
  <si>
    <t>10.3389/fendo.2022.949762</t>
  </si>
  <si>
    <t>Maturi, Afshary, Abedi</t>
  </si>
  <si>
    <t>Effect of physical activity intervention based on a pedometer on physical activity level and anthropometric measures after childbirth: a randomized controlled trial</t>
  </si>
  <si>
    <t>BMC Pregnancy Childbirth</t>
  </si>
  <si>
    <t>10.1186/1471-2393-11-103</t>
  </si>
  <si>
    <t>Mavilidi, Mason, Leahy, Kennedy, Eather, Hillman, Morgan, Lonsdale, Wade, Riley, Heemskerk, Lubans</t>
  </si>
  <si>
    <t>Effect of a Time-Efficient Physical Activity Intervention on Senior School Students’ On-Task Behaviour and Subjective Vitality: the ‘Burn 2 Learn’ Cluster Randomised Controlled Trial</t>
  </si>
  <si>
    <t>Educational Psychology Review</t>
  </si>
  <si>
    <t>299-323</t>
  </si>
  <si>
    <t>10.1007/s10648-020-09537-x</t>
  </si>
  <si>
    <t>Maxwell-Smith, Cohen, Platell, Tan, Levitt, Salama, Makin, Tan, Salfinger, Kader Ali Mohan, Kane, Hince, Jimenez-Castuera, Hardcastle</t>
  </si>
  <si>
    <t>Wearable Activity Technology And Action-Planning (WATAAP) to promote physical activity in cancer survivors: Randomised controlled trial protocol</t>
  </si>
  <si>
    <t>Int J Clin Health Psychol</t>
  </si>
  <si>
    <t>124-132</t>
  </si>
  <si>
    <t>10.1016/j.ijchp.2018.03.003</t>
  </si>
  <si>
    <t>Maxwell-Smith, Hince, Cohen, Bulsara, Boyle, Platell, Tan, Levitt, Salama, Tan, Salfinger, Makin, Mohan, Jimenez-Castuera, Hardcastle</t>
  </si>
  <si>
    <t>A randomized controlled trial of WATAAP to promote physical activity in colorectal and endometrial cancer survivors</t>
  </si>
  <si>
    <t>1420-1429</t>
  </si>
  <si>
    <t>10.1002/pon.5090</t>
  </si>
  <si>
    <t>Mayer, Landucci, Awoyinka, Atwood, Carmack, Demark-Wahnefried, McTavish, Gustafson</t>
  </si>
  <si>
    <t>SurvivorCHESS to increase physical activity in colon cancer survivors: can we get them moving?</t>
  </si>
  <si>
    <t>82-94</t>
  </si>
  <si>
    <t>10.1007/s11764-017-0647-7</t>
  </si>
  <si>
    <t>Maylor, Edwardson, Zakrzewski-Fruer, Champion, Bailey</t>
  </si>
  <si>
    <t>Efficacy of a Multicomponent Intervention to Reduce Workplace Sitting Time in Office Workers: A Cluster Randomized Controlled Trial</t>
  </si>
  <si>
    <t>787-795</t>
  </si>
  <si>
    <t>10.1097/JOM.0000000000001366</t>
  </si>
  <si>
    <t>Mazzoni, Brooke, Berntsen, Nordin, Demmelmaier</t>
  </si>
  <si>
    <t>Effect of self-regulatory behaviour change techniques and predictors of physical activity maintenance in cancer survivors: a 12-month follow-up of the Phys-Can RCT</t>
  </si>
  <si>
    <t>10.1186/s12885-021-08996-x</t>
  </si>
  <si>
    <t>McDermott, Domanchuk, Liu, Guralnik, Tian, Criqui, Ferrucci, Kibbe, Jones, Pearce, Zhao, Spring, Rejeski</t>
  </si>
  <si>
    <t>The Group Oriented Arterial Leg Study (GOALS) to improve walking performance in patients with peripheral arterial disease</t>
  </si>
  <si>
    <t>1311-1320</t>
  </si>
  <si>
    <t>10.1016/j.cct.2012.08.001</t>
  </si>
  <si>
    <t>McDermott, Liu, Guralnik, Criqui, Spring, Tian, Domanchuk, Ferrucci, Lloyd-Jones, Kibbe, Tao, Zhao, Liao, Rejeski</t>
  </si>
  <si>
    <t>Home-based walking exercise intervention in peripheral artery disease: a randomized clinical trial</t>
  </si>
  <si>
    <t>57-65</t>
  </si>
  <si>
    <t>10.1001/jama.2013.7231</t>
  </si>
  <si>
    <t>McDermott, Guralnik, Criqui, Ferrucci, Zhao, Liu, Domanchuk, Spring, Tian, Kibbe, Liao, Lloyd Jones, Rejeski</t>
  </si>
  <si>
    <t>Home-based walking exercise in peripheral artery disease: 12-month follow-up of the GOALS randomized trial</t>
  </si>
  <si>
    <t>e000711</t>
  </si>
  <si>
    <t>10.1161/JAHA.113.000711</t>
  </si>
  <si>
    <t>McDermott, Spring, Berger, Treat-Jacobson, Conte, Creager, Criqui, Ferrucci, Gornik, Guralnik, Hahn, Henke, Kibbe, Kohlman-Trighoff, Li, Lloyd-Jones, McCarthy, Polonsky, Skelly, Tian, Zhao, Zhang, Rejeski</t>
  </si>
  <si>
    <t>Effect of a Home-Based Exercise Intervention of Wearable Technology and Telephone Coaching on Walking Performance in Peripheral Artery Disease: The HONOR Randomized Clinical Trial</t>
  </si>
  <si>
    <t>1665-1676</t>
  </si>
  <si>
    <t>10.1001/jama.2018.3275</t>
  </si>
  <si>
    <t>McDonough, Helgeson, Liu, Gao</t>
  </si>
  <si>
    <t>Effects of a remote, YouTube-delivered exercise intervention on young adults' physical activity, sedentary behavior, and sleep during the COVID-19 pandemic: Randomized controlled trial</t>
  </si>
  <si>
    <t>J Sport Health Sci</t>
  </si>
  <si>
    <t>145-156</t>
  </si>
  <si>
    <t>10.1016/j.jshs.2021.07.009</t>
  </si>
  <si>
    <t>McGowan, North, Courneya</t>
  </si>
  <si>
    <t>Randomized controlled trial of a behavior change intervention to increase physical activity and quality of life in prostate cancer survivors</t>
  </si>
  <si>
    <t>382-393</t>
  </si>
  <si>
    <t>10.1007/s12160-013-9519-1</t>
  </si>
  <si>
    <t>McGuire, Seib, Porter-Steele, Anderson</t>
  </si>
  <si>
    <t>The Association Between Web-Based or Face-to-Face Lifestyle Interventions on the Perceived Benefits and Barriers to Exercise in Midlife Women: Three-Arm Equivalency Study</t>
  </si>
  <si>
    <t>e10963</t>
  </si>
  <si>
    <t>10.2196/10963</t>
  </si>
  <si>
    <t>McIntyre, Peacock, Miller, Koh, Marshall</t>
  </si>
  <si>
    <t>Pilot study of an individualised early postpartum intervention to increase physical activity in women with previous gestational diabetes</t>
  </si>
  <si>
    <t>Int J Endocrinol</t>
  </si>
  <si>
    <t>10.1155/2012/892019</t>
  </si>
  <si>
    <t>McLellan, Arthur, Donnelly, Bakshi, Fairclough, Taylor, Buchan</t>
  </si>
  <si>
    <t>Feasibility and Acceptability of a Classroom-Based Active Breaks Intervention for 8-12-Year-Old Children</t>
  </si>
  <si>
    <t>813-824</t>
  </si>
  <si>
    <t>10.1080/02701367.2021.1923627</t>
  </si>
  <si>
    <t>McMahon, Lewis, Oakes, Wyman, Guan, Rothman</t>
  </si>
  <si>
    <t>Assessing the Effects of Interpersonal and Intrapersonal Behavior Change Strategies on Physical Activity in Older Adults: a Factorial Experiment</t>
  </si>
  <si>
    <t>376-390</t>
  </si>
  <si>
    <t>10.1007/s12160-016-9863-z</t>
  </si>
  <si>
    <t>McMahon, Barrio, McMahon, Tutt, Firestone</t>
  </si>
  <si>
    <t>Virtual Reality Exercise Games for High School Students With Intellectual and Developmental Disabilities</t>
  </si>
  <si>
    <t>Journal of Special Education Technology</t>
  </si>
  <si>
    <t>87-96</t>
  </si>
  <si>
    <t>10.1177/0162643419836416</t>
  </si>
  <si>
    <t>McMinn, Rowe, Murtagh, Nelson</t>
  </si>
  <si>
    <t>The effect of a school-based active commuting intervention on children's commuting physical activity and daily physical activity</t>
  </si>
  <si>
    <t>316-318</t>
  </si>
  <si>
    <t>10.1016/j.ypmed.2012.02.013</t>
  </si>
  <si>
    <t>McNeil, Brenner, Stone, O'Reilly, Ruan, Vallance, Courneya, Thorpe, Klein, Friedenreich</t>
  </si>
  <si>
    <t>Activity Tracker to Prescribe Various Exercise Intensities in Breast Cancer Survivors</t>
  </si>
  <si>
    <t>930-940</t>
  </si>
  <si>
    <t>10.1249/MSS.0000000000001890</t>
  </si>
  <si>
    <t>Me, Mj, Ad, K, M, Ra</t>
  </si>
  <si>
    <t>A blended professional learning intervention for early childhood educators to target the promotion of physical activity and healthy eating: the HOPPEL cluster randomized stepped-wedge trial</t>
  </si>
  <si>
    <t>10.1186/s12889-022-13542-w</t>
  </si>
  <si>
    <t>Meerits, Tilga, Koka</t>
  </si>
  <si>
    <t>Web-based need-supportive parenting program to promote physical activity in secondary school students: a randomized controlled pilot trial</t>
  </si>
  <si>
    <t>10.1186/s12889-023-16528-4</t>
  </si>
  <si>
    <t>Mehtala, Saakslahti, Soini, Tammelin, Kulmala, Villberg, Nissinen, Poskiparta</t>
  </si>
  <si>
    <t>The effect of the cluster randomized HIPPA intervention on childcare children’s overall physical activity</t>
  </si>
  <si>
    <t>Baltic journal of Health and Physical Activity</t>
  </si>
  <si>
    <t>89-111</t>
  </si>
  <si>
    <t>10.29359/bjhpa.09.4.08</t>
  </si>
  <si>
    <t>Melnyk, Jacobson, Kelly, Belyea, Shaibi, Small, O'Haver, Marsiglia</t>
  </si>
  <si>
    <t>Promoting healthy lifestyles in high school adolescents: a randomized controlled trial</t>
  </si>
  <si>
    <t>407-415</t>
  </si>
  <si>
    <t>10.1016/j.amepre.2013.05.013</t>
  </si>
  <si>
    <t>Twelve-Month Effects of the COPE Healthy Lifestyles TEEN Program on Overweight and Depressive Symptoms in High School Adolescents</t>
  </si>
  <si>
    <t>J Sch Health</t>
  </si>
  <si>
    <t>861-870</t>
  </si>
  <si>
    <t>10.1111/josh.12342</t>
  </si>
  <si>
    <t>Mendoza, Horta, Espinoza, Aguilera, Balmaceda, Castro, Ruiz, Diaz, Hopkinson</t>
  </si>
  <si>
    <t>Pedometers to enhance physical activity in COPD: a randomised controlled trial</t>
  </si>
  <si>
    <t>Eur Respir J</t>
  </si>
  <si>
    <t>347-354</t>
  </si>
  <si>
    <t>10.1183/09031936.00084514</t>
  </si>
  <si>
    <t>Mendoza, Baranowski, Jaramillo, Fesinmeyer, Haaland, Thompson, Nicklas</t>
  </si>
  <si>
    <t>Fit 5 Kids TV Reduction Program for Latino Preschoolers: A Cluster Randomized Controlled Trial</t>
  </si>
  <si>
    <t>584-592</t>
  </si>
  <si>
    <t>10.1016/j.amepre.2015.09.017</t>
  </si>
  <si>
    <t>Mendoza, Baker, Moreno, Whitlock, Abbey-Lambertz, Waite, Colburn, Chow</t>
  </si>
  <si>
    <t>A Fitbit and Facebook mHealth intervention for promoting physical activity among adolescent and young adult childhood cancer survivors: A pilot study</t>
  </si>
  <si>
    <t>Pediatr Blood Cancer</t>
  </si>
  <si>
    <t>10.1002/pbc.26660</t>
  </si>
  <si>
    <t>Mendoza, Haaland, Jacobs, Abbey-Lambertz, Miller, Salls, Todd, Madding, Ellis, Kerr</t>
  </si>
  <si>
    <t>Bicycle Trains, Cycling, and Physical Activity: A Pilot Cluster RCT</t>
  </si>
  <si>
    <t>481-489</t>
  </si>
  <si>
    <t>10.1016/j.amepre.2017.05.001</t>
  </si>
  <si>
    <t>Mervin, Moyle, Jones, Murfield, Draper, Beattie, Shum, O'Dwyer, Thalib</t>
  </si>
  <si>
    <t>The Cost-Effectiveness of Using PARO, a Therapeutic Robotic Seal, to Reduce Agitation and Medication Use in Dementia: Findings from a Cluster-Randomized Controlled Trial</t>
  </si>
  <si>
    <t>619-622 e611</t>
  </si>
  <si>
    <t>10.1016/j.jamda.2017.10.008</t>
  </si>
  <si>
    <t xml:space="preserve">PARO </t>
  </si>
  <si>
    <t>Meslot, Gauchet, Allenet, Francois, Hagger</t>
  </si>
  <si>
    <t>Theory-Based Interventions Combining Mental Simulation and Planning Techniques to Improve Physical Activity: Null Results from Two Randomized Controlled Trials</t>
  </si>
  <si>
    <t>Front Psychol</t>
  </si>
  <si>
    <t>10.3389/fpsyg.2016.01789</t>
  </si>
  <si>
    <t>Meyer, Schindler, Zahner, Ernst, Hebestreit, van Mechelen, Brunner-La Rocca, Probst-Hensch, Puder, Kriemler</t>
  </si>
  <si>
    <t>Long-term effect of a school-based physical activity program (KISS) on fitness and adiposity in children: a cluster-randomized controlled trial</t>
  </si>
  <si>
    <t>e87929</t>
  </si>
  <si>
    <t>10.1371/journal.pone.0087929</t>
  </si>
  <si>
    <t>Meyer, Torres, Grabow, Zgierska, Teng, Coe, Barrett</t>
  </si>
  <si>
    <t>Benefits of 8-wk Mindfulness-based Stress Reduction or Aerobic Training on Seasonal Declines in Physical Activity</t>
  </si>
  <si>
    <t>1850-1858</t>
  </si>
  <si>
    <t>10.1249/MSS.0000000000001636</t>
  </si>
  <si>
    <t>Michishita, Jiang, Ariyoshi, Yoshida, Moriyama, Yamato</t>
  </si>
  <si>
    <t>The practice of active rest by workplace units improves personal relationships, mental health, and physical activity among workers</t>
  </si>
  <si>
    <t>J Occup Health</t>
  </si>
  <si>
    <t>122-130</t>
  </si>
  <si>
    <t>10.1539/joh.16-0182-OA</t>
  </si>
  <si>
    <t>Middelweerd, Te Velde, Mollee, Klein, Brug</t>
  </si>
  <si>
    <t>App-Based Intervention Combining Evidence-Based Behavior Change Techniques With a Model-Based Reasoning System to Promote Physical Activity Among Young Adults (Active2Gether): Descriptive Study of the Development and Content</t>
  </si>
  <si>
    <t>e185</t>
  </si>
  <si>
    <t>10.2196/resprot.7169</t>
  </si>
  <si>
    <t>Migneault, Dedier, Wright, Heeren, Campbell, Morisky, Rudd, Friedman</t>
  </si>
  <si>
    <t>A culturally adapted telecommunication system to improve physical activity, diet quality, and medication adherence among hypertensive African-Americans: a randomized controlled trial</t>
  </si>
  <si>
    <t>62-73</t>
  </si>
  <si>
    <t>10.1007/s12160-011-9319-4</t>
  </si>
  <si>
    <t>Mikolaizak, Taraldsen, Boulton, Gordt, Maier, Mellone, Hawley-Hague, Aminian, Chiari, Paraschiv-Ionescu, Pijnappels, Todd, Vereijken, Helbostad, Becker</t>
  </si>
  <si>
    <t>Impact of adherence to a lifestyle-integrated programme on physical function and behavioural complexity in young older adults at risk of functional decline: a multicentre RCT secondary analysis</t>
  </si>
  <si>
    <t>e054229</t>
  </si>
  <si>
    <t>10.1136/bmjopen-2021-054229</t>
  </si>
  <si>
    <t>Millar, Kremer, de Silva-Sanigorski, McCabe, Mavoa, Moodie, Utter, Bell, Malakellis, Mathews, Roberts, Robertson, Swinburn</t>
  </si>
  <si>
    <t>Reduction in overweight and obesity from a 3-year community-based intervention in Australia: the 'It's Your Move!' project</t>
  </si>
  <si>
    <t>12 Suppl 2</t>
  </si>
  <si>
    <t>20-28</t>
  </si>
  <si>
    <t>10.1111/j.1467-789X.2011.00904.x</t>
  </si>
  <si>
    <t>Miller, Christensen, Eather, Sproule, Annis-Brown, Lubans</t>
  </si>
  <si>
    <t>The PLUNGE randomized controlled trial: evaluation of a games-based physical activity professional learning program in primary school physical education</t>
  </si>
  <si>
    <t>10.1016/j.ypmed.2015.02.002</t>
  </si>
  <si>
    <t>Miller, Weinhold, Marrero, Nagaraja, Focht</t>
  </si>
  <si>
    <t>A Translational Worksite Diabetes Prevention Trial Improves Psychosocial Status, Dietary Intake, and Step Counts among Employees with Prediabetes: A Randomized Controlled Trial</t>
  </si>
  <si>
    <t>118-126</t>
  </si>
  <si>
    <t>10.1016/j.pmedr.2015.02.003</t>
  </si>
  <si>
    <t>Miller, Sadak, Shahriar, Wilson, Hampton, Bhattacharya, Towle, Turcotte</t>
  </si>
  <si>
    <t>Cancer survivors exercise at higher intensity in outdoor settings: The GECCOS trial</t>
  </si>
  <si>
    <t>e28850</t>
  </si>
  <si>
    <t>10.1002/pbc.28850</t>
  </si>
  <si>
    <t>Minneboo, Lachman, Snaterse, Jorstad, Ter Riet, Boekholdt, Scholte Op Reimer, Peters, Group</t>
  </si>
  <si>
    <t>Community-Based Lifestyle Intervention in Patients With Coronary Artery Disease: The RESPONSE-2 Trial</t>
  </si>
  <si>
    <t>J Am Coll Cardiol</t>
  </si>
  <si>
    <t>318-327</t>
  </si>
  <si>
    <t>10.1016/j.jacc.2017.05.041</t>
  </si>
  <si>
    <t>Miragall, Dominguez-Rodriguez, Navarro, Cebolla, Banos</t>
  </si>
  <si>
    <t>Increasing physical activity through an Internet-based motivational intervention supported by pedometers in a sample of sedentary students: A randomised controlled trial</t>
  </si>
  <si>
    <t>Psychol Health</t>
  </si>
  <si>
    <t>465-482</t>
  </si>
  <si>
    <t>10.1080/08870446.2017.1368511</t>
  </si>
  <si>
    <t>Mitchell, Ziviani, Boyd</t>
  </si>
  <si>
    <t>A randomized controlled trial of web-based training to increase activity in children with cerebral palsy</t>
  </si>
  <si>
    <t>Dev Med Child Neurol</t>
  </si>
  <si>
    <t>767-773</t>
  </si>
  <si>
    <t>10.1111/dmcn.13065</t>
  </si>
  <si>
    <t>Mitchell, Smith, Rowlands, Fraysse, Parfitt, Lewis, Dollman</t>
  </si>
  <si>
    <t>Promoting physical activity in rural Australian adults using an online intervention</t>
  </si>
  <si>
    <t>70-75</t>
  </si>
  <si>
    <t>10.1016/j.jsams.2018.07.002</t>
  </si>
  <si>
    <t>Mitra, Kroeger, Xu, Avery, Masedunskas, Cassidy, Wang, Hunyor, Wilcox, Huang, Chakraborty, Fontana</t>
  </si>
  <si>
    <t>Testing the Effects of App-Based Motivational Messages on Physical Activity and Resting Heart Rate Through Smartphone App Compliance in Patients With Vulnerable Coronary Artery Plaques: Protocol for a Microrandomized Trial</t>
  </si>
  <si>
    <t>e46082</t>
  </si>
  <si>
    <t>10.2196/46082</t>
  </si>
  <si>
    <t>Miyamoto, Fukuda, Oshima, Moritani</t>
  </si>
  <si>
    <t>Non-locomotive physical activity intervention using a tri-axial accelerometer reduces sedentary time in type 2 diabetes</t>
  </si>
  <si>
    <t>245-251</t>
  </si>
  <si>
    <t>10.1080/00913847.2017.1350084</t>
  </si>
  <si>
    <t>Moir, Meredith-Jones, Taylor, Gray, Heath, Dale, Galland, Lawrence, Sayers, Taylor</t>
  </si>
  <si>
    <t>Early Intervention to Encourage Physical Activity in Infants and Toddlers: A Randomized Controlled Trial</t>
  </si>
  <si>
    <t>2446-2453</t>
  </si>
  <si>
    <t>10.1249/MSS.0000000000001055</t>
  </si>
  <si>
    <t>Moller, Andersen, Lillelund, Bloomquist, Christensen, Ejlertsen, Tuxen, Oturai, Breitenstein, Kolind, Travis, Bjerg, Rorth, Adamsen</t>
  </si>
  <si>
    <t>Physical deterioration and adaptive recovery in physically inactive breast cancer patients during adjuvant chemotherapy: a randomised controlled trial</t>
  </si>
  <si>
    <t>10.1038/s41598-020-66513-9</t>
  </si>
  <si>
    <t>Monninghoff, Fuchs, Wu, Albert, Mayer</t>
  </si>
  <si>
    <t>The Effect of a Future-Self Avatar Mobile Health Intervention (FutureMe) on Physical Activity and Food Purchases: Randomized Controlled Trial</t>
  </si>
  <si>
    <t>e32487</t>
  </si>
  <si>
    <t>10.2196/32487</t>
  </si>
  <si>
    <t>Monroe, Bassett, Fitzhugh, Raynor, Thompson</t>
  </si>
  <si>
    <t>Effect of Adding Online Social Support Tools to an Adult Walking Program: A Pilot Randomized Controlled Trial</t>
  </si>
  <si>
    <t>Health Promot Pract</t>
  </si>
  <si>
    <t>84-92</t>
  </si>
  <si>
    <t>10.1177/1524839915626674</t>
  </si>
  <si>
    <t>Monroe, Cai, Edney, Jake-Schoffman, Brazendale, Bucko, Armstrong, Yang, Turner-McGrievy</t>
  </si>
  <si>
    <t>Harnessing technology and gamification to increase adult physical activity: a cluster randomized controlled trial of the Columbia Moves pilot</t>
  </si>
  <si>
    <t>10.1186/s12966-023-01530-1</t>
  </si>
  <si>
    <t>Morano, Robazza, Bortoli, Rutigliano, Ruiz, Campanozzi</t>
  </si>
  <si>
    <t>Physical Activity and Physical Competence in Overweight and Obese Children: An Intervention Study</t>
  </si>
  <si>
    <t>6370-NA</t>
  </si>
  <si>
    <t>10.3390/ijerph17176370</t>
  </si>
  <si>
    <t>Moren, Welmer, Hagstromer, Karlsson, Sommerfeld</t>
  </si>
  <si>
    <t>The Effects of "Physical Activity on Prescription" in Persons With Transient Ischemic Attack: A Randomized Controlled Study</t>
  </si>
  <si>
    <t>J Neurol Phys Ther</t>
  </si>
  <si>
    <t>176-183</t>
  </si>
  <si>
    <t>10.1097/NPT.0000000000000134</t>
  </si>
  <si>
    <t>Morgan, Collins, Plotnikoff, Cook, Berthon, Mitchell, Callister</t>
  </si>
  <si>
    <t>Efficacy of a workplace-based weight loss program for overweight male shift workers: the Workplace POWER (Preventing Obesity Without Eating like a Rabbit) randomized controlled trial</t>
  </si>
  <si>
    <t>10.1016/j.ypmed.2011.01.031</t>
  </si>
  <si>
    <t>Morgan, Collins, Plotnikoff, Callister, Burrows, Fletcher, Okely, Young, Miller, Lloyd, Cook, Cruickshank, Saunders, Lubans</t>
  </si>
  <si>
    <t>The 'Healthy Dads, Healthy Kids' community randomized controlled trial: a community-based healthy lifestyle program for fathers and their children</t>
  </si>
  <si>
    <t>10.1016/j.ypmed.2013.12.019</t>
  </si>
  <si>
    <t>Morgan, Rayward, Young, Pollock, Eather, Barnes, Kennedy, Saunders, Drew, Lubans</t>
  </si>
  <si>
    <t>Establishing Effectiveness of a Community-based, Physical Activity Program for Fathers and Daughters: A Randomized Controlled Trial</t>
  </si>
  <si>
    <t>698-711</t>
  </si>
  <si>
    <t>10.1093/abm/kaab056</t>
  </si>
  <si>
    <t>Morowatisharifabad, Asadpour, Zakeri, Abdolkarimi</t>
  </si>
  <si>
    <t>The Effect of Integrated Intervention Based on Protection Motivation Theory and Implementation Intention to Promote Physical Activity and Physiological Indicators of Patients with Type 2 Diabetes</t>
  </si>
  <si>
    <t>10.1155/2021/6637656</t>
  </si>
  <si>
    <t>Morris, Daly-Smith, Defeyter, McKenna, Zwolinsky, Lloyd, Fothergill, Graham</t>
  </si>
  <si>
    <t>A Pedometer-Based Physically Active Learning Intervention: The Importance of Using Preintervention Physical Activity Categories to Assess Effectiveness</t>
  </si>
  <si>
    <t>356-362</t>
  </si>
  <si>
    <t>10.1123/pes.2018-0128</t>
  </si>
  <si>
    <t>Morris, Daly-Smith, Archbold, Wilkins, McKenna</t>
  </si>
  <si>
    <t>The Daily Mile™ initiative: Exploring physical activity and the acute effects on executive function and academic performance in primary school children</t>
  </si>
  <si>
    <t>Psychology of Sport and Exercise</t>
  </si>
  <si>
    <t>101583-NA</t>
  </si>
  <si>
    <t>10.1016/j.psychsport.2019.101583</t>
  </si>
  <si>
    <t>Morris, Murphy, Hopkins, Low, Healy, Edwardson, Collins, Timpson, Shepherd, Cochrane, Gavin, Graves</t>
  </si>
  <si>
    <t>Sit Less and Move More-A Multicomponent Intervention With and Without Height-Adjustable Workstations in Contact Center Call Agents: A Pilot Randomized Controlled Trial</t>
  </si>
  <si>
    <t>44-56</t>
  </si>
  <si>
    <t>10.1097/JOM.0000000000002066</t>
  </si>
  <si>
    <t>Mosher, Lipkus, Sloane, Snyder, Lobach, Demark-Wahnefried</t>
  </si>
  <si>
    <t>Long-term outcomes of the FRESH START trial: exploring the role of self-efficacy in cancer survivors' maintenance of dietary practices and physical activity</t>
  </si>
  <si>
    <t>876-885</t>
  </si>
  <si>
    <t>10.1002/pon.3089</t>
  </si>
  <si>
    <t>Motl, Hubbard, Bollaert, Adamson, Kinnett-Hopkins, Balto, Sommer, Pilutti, McAuley</t>
  </si>
  <si>
    <t>Randomized controlled trial of an e-learning designed behavioral intervention for increasing physical activity behavior in multiple sclerosis</t>
  </si>
  <si>
    <t>Mult Scler J Exp Transl Clin</t>
  </si>
  <si>
    <t>10.1177/2055217317734886</t>
  </si>
  <si>
    <t>Motl, Kidwell-Chandler, Sandroff, Pilutti, Cutter, Aldunate, Bollaert</t>
  </si>
  <si>
    <t>Primary results of a phase-III, randomized controlled trial of the Behavioral Intervention for increasing Physical Activity in Multiple Sclerosis project</t>
  </si>
  <si>
    <t>Mult Scler</t>
  </si>
  <si>
    <t>415-426</t>
  </si>
  <si>
    <t>10.1177/13524585221146430</t>
  </si>
  <si>
    <t>Mouton, Cloes</t>
  </si>
  <si>
    <t>Efficacy of a web-based, center-based or combined physical activity intervention among older adults</t>
  </si>
  <si>
    <t>422-435</t>
  </si>
  <si>
    <t>10.1093/her/cyv012</t>
  </si>
  <si>
    <t>Moy, Collins, Martinez, Kadri, Roman, Holleman, Kim, Nguyen</t>
  </si>
  <si>
    <t>An Internet-Mediated Pedometer-Based Program Improves Health-Related Quality-of-Life Domains and Daily Step Counts in COPD: A Randomized Controlled Trial</t>
  </si>
  <si>
    <t>Chest</t>
  </si>
  <si>
    <t>128-137</t>
  </si>
  <si>
    <t>https://doi.org/10.1378/chest.14-1466</t>
  </si>
  <si>
    <t>Moy, Collins, Martinez, Kadri, Roman, Holleman, Kim, Nguyen, Cohen, Goodrich, Giardino, Richardson</t>
  </si>
  <si>
    <t>10.1378/chest.14-1466</t>
  </si>
  <si>
    <t>Moy, Martinez, Kadri, Roman, Holleman, Kim, Nguyen, Cohen, Goodrich, Giardino, Richardson</t>
  </si>
  <si>
    <t>Long-Term Effects of an Internet-Mediated Pedometer-Based Walking Program for Chronic Obstructive Pulmonary Disease: Randomized Controlled Trial</t>
  </si>
  <si>
    <t>e215</t>
  </si>
  <si>
    <t>10.2196/jmir.5622</t>
  </si>
  <si>
    <t>Moyle, Beattie, Draper, Shum, Thalib, Jones, O'Dwyer, Mervin</t>
  </si>
  <si>
    <t>Effect of an interactive therapeutic robotic animal on engagement, mood states, agitation and psychotropic drug use in people with dementia: a cluster-randomised controlled trial protocol</t>
  </si>
  <si>
    <t>e009097</t>
  </si>
  <si>
    <t>10.1136/bmjopen-2015-009097</t>
  </si>
  <si>
    <t>Moyle, Jones, Murfield, Thalib, Beattie, Shum, O'Dwyer, Mervin, Draper</t>
  </si>
  <si>
    <t>Use of a Robotic Seal as a Therapeutic Tool to Improve Dementia Symptoms: A Cluster-Randomized Controlled Trial</t>
  </si>
  <si>
    <t>766-773</t>
  </si>
  <si>
    <t>10.1016/j.jamda.2017.03.018</t>
  </si>
  <si>
    <t>PARO - exclude</t>
  </si>
  <si>
    <t>Moyle, Jones, Murfield, Draper, Beattie, Shum, Thalib, O'Dwyer, Mervin</t>
  </si>
  <si>
    <t>Levels of physical activity and sleep patterns among older people with dementia living in long-term care facilities: A 24-h snapshot</t>
  </si>
  <si>
    <t>Maturitas</t>
  </si>
  <si>
    <t>62-68</t>
  </si>
  <si>
    <t>10.1016/j.maturitas.2017.05.015</t>
  </si>
  <si>
    <t>Effect of a robotic seal on the motor activity and sleep patterns of older people with dementia, as measured by wearable technology: A cluster-randomised controlled trial</t>
  </si>
  <si>
    <t>10.1016/j.maturitas.2018.01.007</t>
  </si>
  <si>
    <t>PARO seal (seems to have AI). Intervention is not to decrease physical inactivity, but to increase it</t>
  </si>
  <si>
    <t>Moyle, Jones, Murfield, Thalib, Beattie, Shum, Draper</t>
  </si>
  <si>
    <t>Using a therapeutic companion robot for dementia symptoms in long-term care: reflections from a cluster-RCT</t>
  </si>
  <si>
    <t>Aging Ment Health</t>
  </si>
  <si>
    <t>329-336</t>
  </si>
  <si>
    <t>10.1080/13607863.2017.1421617</t>
  </si>
  <si>
    <t>Mueller, Richards, Jones, Whittle, Woolston, Stubbings, Sharp, Griffin, Bostock, Hughes, Hill, Ahern</t>
  </si>
  <si>
    <t>Supporting Weight Management during COVID-19: A Randomized Controlled Trial of a Web-Based, ACT-Based, Guided Self-Help Intervention</t>
  </si>
  <si>
    <t>Obes Facts</t>
  </si>
  <si>
    <t>550-559</t>
  </si>
  <si>
    <t>10.1159/000524031</t>
  </si>
  <si>
    <t>Muellmann, Buck, Voelcker-Rehage, Bragina, Lippke, Meyer, Peters, Pischke</t>
  </si>
  <si>
    <t>Effects of two web-based interventions promoting physical activity among older adults compared to a delayed intervention control group in Northwestern Germany: Results of the PROMOTE community-based intervention trial</t>
  </si>
  <si>
    <t>10.1016/j.pmedr.2019.100958</t>
  </si>
  <si>
    <t>Muftuler, Ince</t>
  </si>
  <si>
    <t>Use of Trans-Contextual Model-Based Physical Activity Course in Developing Leisure-Time Physical Activity Behavior of University Students</t>
  </si>
  <si>
    <t>Percept Mot Skills</t>
  </si>
  <si>
    <t>31-55</t>
  </si>
  <si>
    <t>10.2466/06.PMS.121c13x1</t>
  </si>
  <si>
    <t>Muniswamy, Gorhe, Parashivakumar, Chandrasekaran</t>
  </si>
  <si>
    <t>Short-term effects of a social media-based intervention on the physical and mental health of remotely working young software professionals: A randomised controlled trial</t>
  </si>
  <si>
    <t>Appl Psychol Health Well Being</t>
  </si>
  <si>
    <t>537-554</t>
  </si>
  <si>
    <t>10.1111/aphw.12318</t>
  </si>
  <si>
    <t>Murawski, Plotnikoff, Rayward, Oldmeadow, Vandelanotte, Brown, Duncan</t>
  </si>
  <si>
    <t>Efficacy of an m-Health Physical Activity and Sleep Health Intervention for Adults: A Randomized Waitlist-Controlled Trial</t>
  </si>
  <si>
    <t>503-514</t>
  </si>
  <si>
    <t>10.1016/j.amepre.2019.05.009</t>
  </si>
  <si>
    <t>Murphy, Edwards, Williams, Raisanen, Moore, Linck, Hounsome, Din, Moore</t>
  </si>
  <si>
    <t>An evaluation of the effectiveness and cost effectiveness of the National Exercise Referral Scheme in Wales, UK: a randomised controlled trial of a public health policy initiative</t>
  </si>
  <si>
    <t>745-753</t>
  </si>
  <si>
    <t>10.1136/jech-2011-200689</t>
  </si>
  <si>
    <t>Murray, French, Patterson, Kee, Gough, Tang, Hunter</t>
  </si>
  <si>
    <t>Predicting Outcomes from Engagement With Specific Components of an Internet-Based Physical Activity Intervention With Financial Incentives: Process Analysis of a Cluster Randomized Controlled Trial</t>
  </si>
  <si>
    <t>e11394</t>
  </si>
  <si>
    <t>10.2196/11394</t>
  </si>
  <si>
    <t>Murtagh, Mulvihill, Markey</t>
  </si>
  <si>
    <t>Bizzy Break! The effect of a classroom-based activity break on in-school physical activity levels of primary school children</t>
  </si>
  <si>
    <t>300-307</t>
  </si>
  <si>
    <t>10.1123/pes.25.2.300</t>
  </si>
  <si>
    <t>Mutrie, Campbell, Barry, Hefferon, McConnachie, Ritchie, Tovey</t>
  </si>
  <si>
    <t>Five-year follow-up of participants in a randomised controlled trial showing benefits from exercise for breast cancer survivors during adjuvant treatment. Are there lasting effects?</t>
  </si>
  <si>
    <t>420-430</t>
  </si>
  <si>
    <t>10.1007/s11764-012-0233-y</t>
  </si>
  <si>
    <t>Mutrie, Doolin, Fitzsimons, Grant, Granat, Grealy, Macdonald, MacMillan, McConnachie, Rowe, Shaw, Skelton</t>
  </si>
  <si>
    <t>Increasing older adults' walking through primary care: results of a pilot randomized controlled trial</t>
  </si>
  <si>
    <t>Fam Pract</t>
  </si>
  <si>
    <t>633-642</t>
  </si>
  <si>
    <t>10.1093/fampra/cms038</t>
  </si>
  <si>
    <t>Muzaffar, Nikolaus, Ogolsky, Lane, Liguori, Nickols-Richardson</t>
  </si>
  <si>
    <t>Promoting Cooking, Nutrition, and Physical Activity in Afterschool Settings</t>
  </si>
  <si>
    <t>1050-1063</t>
  </si>
  <si>
    <t>10.5993/AJHB.43.6.4</t>
  </si>
  <si>
    <t>Myers, Gerstein, Foster, Ross, Brown, Kennedy, Linchey, Madsen, Crawford</t>
  </si>
  <si>
    <t>Energy balance for kids with play: design and implementation of a multi-component school-based obesity prevention program</t>
  </si>
  <si>
    <t>Child Obes</t>
  </si>
  <si>
    <t>251-259</t>
  </si>
  <si>
    <t>10.1089/chi.2013.0075</t>
  </si>
  <si>
    <t>Naami Nazari, Reisi, Tahmasebi, Javadzade</t>
  </si>
  <si>
    <t>The effect of web-based educational intervention on physical activity-related energy expenditure among middle-aged women with overweight and obesity: An application of social cognitive theory</t>
  </si>
  <si>
    <t>Obesity Medicine</t>
  </si>
  <si>
    <t>100181-NA</t>
  </si>
  <si>
    <t>10.1016/j.obmed.2020.100181</t>
  </si>
  <si>
    <t>Najafi, Hadizadeh, Cheong, Mohafez, Abdullah, Poursadeghfard</t>
  </si>
  <si>
    <t>Effects of Tele-Pilates and Tele-Yoga on Biochemicals, Physical, and Psychological Parameters of Females with Multiple Sclerosis</t>
  </si>
  <si>
    <t>J Clin Med</t>
  </si>
  <si>
    <t>1585-1585</t>
  </si>
  <si>
    <t>10.3390/jcm12041585</t>
  </si>
  <si>
    <t>Nakata, Sasai, Tsujimoto, Hashimoto, Kobayashi</t>
  </si>
  <si>
    <t>Web-based intervention to promote weight-loss maintenance using an activity monitor: A randomized controlled trial</t>
  </si>
  <si>
    <t>10.1016/j.pmedr.2019.100839</t>
  </si>
  <si>
    <t>Nam, Cha</t>
  </si>
  <si>
    <t>Effects of a social-media-based support on premenstrual syndrome and physical activity among female university students in South Korea</t>
  </si>
  <si>
    <t>J Psychosom Obstet Gynaecol</t>
  </si>
  <si>
    <t>47-53</t>
  </si>
  <si>
    <t>10.1080/0167482X.2018.1559811</t>
  </si>
  <si>
    <t>Nanditha, Thomson, Susairaj, Srivanichakorn, Oliver, Godsland, Majeed, Darzi, Satheesh, Simon, Raghavan, Vinitha, Snehalatha, Westgate, Brage, Sharp, Wareham, Johnston, Ramachandran</t>
  </si>
  <si>
    <t>A pragmatic and scalable strategy using mobile technology to promote sustained lifestyle changes to prevent type 2 diabetes in India and the UK: a randomised controlled trial</t>
  </si>
  <si>
    <t>Diabetologia</t>
  </si>
  <si>
    <t>486-496</t>
  </si>
  <si>
    <t>10.1007/s00125-019-05061-y</t>
  </si>
  <si>
    <t>India</t>
  </si>
  <si>
    <t>Not AI and is India and UK</t>
  </si>
  <si>
    <t>Nasseri, Ghezelbash, Zhai, Patra, Riemann-Lorenz, Heesen, Rahn, Stellmann</t>
  </si>
  <si>
    <t>Feasibility of a smartphone app to enhance physical activity in progressive MS: a pilot randomized controlled pilot trial over three months</t>
  </si>
  <si>
    <t>PeerJ</t>
  </si>
  <si>
    <t>e9303</t>
  </si>
  <si>
    <t>10.7717/peerj.9303</t>
  </si>
  <si>
    <t>Natale, Messiah, Asfour, Uhlhorn, Delamater, Arheart</t>
  </si>
  <si>
    <t>Role modeling as an early childhood obesity prevention strategy: effect of parents and teachers on preschool children's healthy lifestyle habits</t>
  </si>
  <si>
    <t>J Dev Behav Pediatr</t>
  </si>
  <si>
    <t>378-387</t>
  </si>
  <si>
    <t>10.1097/DBP.0000000000000074</t>
  </si>
  <si>
    <t>Natale, Atem, Lebron, Mathew, Weerakoon, Martinez, Shelnutt, Spector, Messiah</t>
  </si>
  <si>
    <t>Cluster-randomised trial of the impact of an obesity prevention intervention on childcare centre nutrition and physical activity environment over 2 years</t>
  </si>
  <si>
    <t>3172-3181</t>
  </si>
  <si>
    <t>10.1017/S1368980021004109</t>
  </si>
  <si>
    <t>Nathan, Adams, Trost, Cross, Schipperijn, McLaughlin, Thornton, Trapp, Lester, George, Wenden, Christian</t>
  </si>
  <si>
    <t>Evaluating the effectiveness of the Play Active policy intervention and implementation support in early childhood education and care: a pragmatic cluster randomised trial protocol</t>
  </si>
  <si>
    <t>10.1186/s12889-022-12729-5</t>
  </si>
  <si>
    <t>Navarro, Cebolla, Llorens, Borrego, Banos</t>
  </si>
  <si>
    <t>Manipulating Self-Avatar Body Dimensions in Virtual Worlds to Complement an Internet-Delivered Intervention to Increase Physical Activity in Overweight Women</t>
  </si>
  <si>
    <t>4045-NA</t>
  </si>
  <si>
    <t>10.3390/ijerph17114045</t>
  </si>
  <si>
    <t>Nawrat-Szoltysik, Miodonska, Opara, Polak, Matyja, Malecki</t>
  </si>
  <si>
    <t>Effect of Physical Activity on the Quality of Life in Osteoporotic Females Living in Residential Facilities: A Randomized Controlled Trial</t>
  </si>
  <si>
    <t>J Geriatr Phys Ther</t>
  </si>
  <si>
    <t>98-104</t>
  </si>
  <si>
    <t>10.1519/JPT.0000000000000154</t>
  </si>
  <si>
    <t>Nelligan, Hinman, Kasza, Crofts, Bennell</t>
  </si>
  <si>
    <t>Effects of a Self-directed Web-Based Strengthening Exercise and Physical Activity Program Supported by Automated Text Messages for People With Knee Osteoarthritis: A Randomized Clinical Trial</t>
  </si>
  <si>
    <t>JAMA Intern Med</t>
  </si>
  <si>
    <t>776-785</t>
  </si>
  <si>
    <t>10.1001/jamainternmed.2021.0991</t>
  </si>
  <si>
    <t>Neshteruk, Willis, Smith, Vaughn, Grummon, Vu, Ward, Linnan</t>
  </si>
  <si>
    <t>Implementation of a workplace physical activity intervention in child care: process evaluation results from the Care2BWell trial</t>
  </si>
  <si>
    <t>1430-1440</t>
  </si>
  <si>
    <t>10.1093/tbm/ibab034</t>
  </si>
  <si>
    <t>Neuhaus, Healy, Dunstan, Owen, Eakin</t>
  </si>
  <si>
    <t>Workplace sitting and height-adjustable workstations: a randomized controlled trial</t>
  </si>
  <si>
    <t>30-40</t>
  </si>
  <si>
    <t>10.1016/j.amepre.2013.09.009</t>
  </si>
  <si>
    <t>Nichols, Francis, Dalrymple</t>
  </si>
  <si>
    <t>Sustainability of a Curriculum-based Intervention on Dietary Behaviours and Physical Activity among Primary School Children in Trinidad and Tobago</t>
  </si>
  <si>
    <t>West Indian Med J</t>
  </si>
  <si>
    <t>68-77</t>
  </si>
  <si>
    <t>10.7727/wimj.2014.011</t>
  </si>
  <si>
    <t>Nicolson, Hayes, Darker</t>
  </si>
  <si>
    <t>A theory-based multicomponent intervention to reduce occupational sedentary behaviour in professional male workers: protocol for a cluster randomised crossover pilot feasibility study</t>
  </si>
  <si>
    <t>10.1186/s40814-020-00716-9</t>
  </si>
  <si>
    <t>A Cluster-Randomised Crossover Pilot Feasibility Study of a Multicomponent Intervention to Reduce Occupational Sedentary Behaviour in Professional Male Employees</t>
  </si>
  <si>
    <t>9292-NA</t>
  </si>
  <si>
    <t>10.3390/ijerph18179292</t>
  </si>
  <si>
    <t>Nightingale, Rouse, Walhin, Thompson, Bilzon</t>
  </si>
  <si>
    <t>Home-Based Exercise Enhances Health-Related Quality of Life in Persons With Spinal Cord Injury: A Randomized Controlled Trial</t>
  </si>
  <si>
    <t>Arch Phys Med Rehabil</t>
  </si>
  <si>
    <t>1998-2006 e1991</t>
  </si>
  <si>
    <t>10.1016/j.apmr.2018.05.008</t>
  </si>
  <si>
    <t>Nishimura, Sasai, Nakata, Maeda</t>
  </si>
  <si>
    <t>Effects of Vibrotactile Feedback on Sedentary Behaviors in Adults: A Pilot Randomized Controlled Trial</t>
  </si>
  <si>
    <t>4612-NA</t>
  </si>
  <si>
    <t>10.3390/ijerph16234612</t>
  </si>
  <si>
    <t>Noda, Shimamoto, Kiyohara, Imanaka, Nishioka, Tateyama, Iwami</t>
  </si>
  <si>
    <t>A Brief Web-Based and Mobile Intervention of Intermittent Fasting with Meal Support for Weight Loss Among Overweight Japanese Adults: A Pilot Study of a Randomized Controlled Trial. (Preprint)</t>
  </si>
  <si>
    <t>10.2196/preprints.58930</t>
  </si>
  <si>
    <t>Nolan, Maddocks, Canavan, Jones, Delogu, Kaliaraju, Banya, Kon, Polkey, Man</t>
  </si>
  <si>
    <t>Pedometer Step Count Targets during Pulmonary Rehabilitation in Chronic Obstructive Pulmonary Disease. A Randomized Controlled Trial</t>
  </si>
  <si>
    <t>Am J Respir Crit Care Med</t>
  </si>
  <si>
    <t>1344-1352</t>
  </si>
  <si>
    <t>10.1164/rccm.201607-1372OC</t>
  </si>
  <si>
    <t>Nooijen, Stam, Bergen, Bongers-Janssen, Valent, van Langeveld, Twisk, Act-Active Research, van den Berg-Emons</t>
  </si>
  <si>
    <t>A behavioural intervention increases physical activity in people with subacute spinal cord injury: a randomised trial</t>
  </si>
  <si>
    <t>J Physiother</t>
  </si>
  <si>
    <t>35-41</t>
  </si>
  <si>
    <t>10.1016/j.jphys.2015.11.003</t>
  </si>
  <si>
    <t>Nooijen, Blom, Ekblom, Heiland, Larisch, Bojsen-Moller, Ekblom, Kallings</t>
  </si>
  <si>
    <t>The effectiveness of multi-component interventions targeting physical activity or sedentary behaviour amongst office workers: a three-arm cluster randomised controlled trial</t>
  </si>
  <si>
    <t>10.1186/s12889-020-09433-7</t>
  </si>
  <si>
    <t>Nordstoga, Bach, Sani, Wiratunga, Mork, Villumsen, Cooper</t>
  </si>
  <si>
    <t>Usability and Acceptability of an App (SELFBACK) to Support Self-Management of Low Back Pain: Mixed Methods Study</t>
  </si>
  <si>
    <t>JMIR Rehabil Assist Technol</t>
  </si>
  <si>
    <t>e18729</t>
  </si>
  <si>
    <t>10.2196/18729</t>
  </si>
  <si>
    <t>Usability and Acceptability of an App (SELFBACK) to Support Self-Management of Low Back Pain: Mixed Methods Study (Preprint)</t>
  </si>
  <si>
    <t>10.2196/preprints.18729</t>
  </si>
  <si>
    <t>Normahani, Kwasnicki, Bicknell, Allen, Jenkins, Gibbs, Cheshire, Darzi, Riga</t>
  </si>
  <si>
    <t>Wearable Sensor Technology Efficacy in Peripheral Vascular Disease (wSTEP): A Randomized Controlled Trial</t>
  </si>
  <si>
    <t>Ann Surg</t>
  </si>
  <si>
    <t>1113-1118</t>
  </si>
  <si>
    <t>10.1097/SLA.0000000000002300</t>
  </si>
  <si>
    <t>Norman, Sherburn, Osborne, Galea</t>
  </si>
  <si>
    <t>An exercise and education program improves well-being of new mothers: a randomized controlled trial</t>
  </si>
  <si>
    <t>348-355</t>
  </si>
  <si>
    <t>10.2522/ptj.20090139</t>
  </si>
  <si>
    <t>Norman, Zeebari, Nyberg, Elinder</t>
  </si>
  <si>
    <t>Parental support in promoting children's health behaviours and preventing overweight and obesity - a long-term follow-up of the cluster-randomised healthy school start study II trial</t>
  </si>
  <si>
    <t>BMC Pediatr</t>
  </si>
  <si>
    <t>10.1186/s12887-019-1467-x</t>
  </si>
  <si>
    <t>Norris, Dunsmuir, Duke-Williams, Stamatakis, Shelton</t>
  </si>
  <si>
    <t>Physically Active Lessons Improve Lesson Activity and On-Task Behavior: A Cluster-Randomized Controlled Trial of the “Virtual Traveller” Intervention</t>
  </si>
  <si>
    <t>Health Education &amp; Behavior</t>
  </si>
  <si>
    <t>945-956</t>
  </si>
  <si>
    <t>10.1177/1090198118762106</t>
  </si>
  <si>
    <t>Nyberg, Ekblom, Marcus</t>
  </si>
  <si>
    <t>A 4-Year Cluster-Randomised Controlled Intervention Study on Physical Activity Pattern and Sedentary Behaviour in Children</t>
  </si>
  <si>
    <t>Medicine &amp; Science in Sports &amp; Exercise</t>
  </si>
  <si>
    <t>24-24</t>
  </si>
  <si>
    <t>10.1249/01.MSS.0000402741.12322.4e</t>
  </si>
  <si>
    <t>Nyberg, Sundblom, Norman, Bohman, Hagberg, Elinder</t>
  </si>
  <si>
    <t>Effectiveness of a universal parental support programme to promote healthy dietary habits and physical activity and to prevent overweight and obesity in 6-year-old children: the Healthy School Start Study, a cluster-randomised controlled trial</t>
  </si>
  <si>
    <t>e0116876</t>
  </si>
  <si>
    <t>10.1371/journal.pone.0116876</t>
  </si>
  <si>
    <t>Nystrom, Sandin, Henriksson, Henriksson, Trolle-Lagerros, Larsson, Maddison, Ortega, Pomeroy, Ruiz, Silfvernagel, Timpka, Lof</t>
  </si>
  <si>
    <t>Mobile-based intervention intended to stop obesity in preschool-aged children: the MINISTOP randomized controlled trial</t>
  </si>
  <si>
    <t>10.3945/ajcn.116.150995</t>
  </si>
  <si>
    <t>Oba, Moriishi, Takano, Katahira, Kimura</t>
  </si>
  <si>
    <t>Mobile-Based Ecological Momentary Intervention for Improving Physical Activity in Adults Without Regular Physical Activity: A Pilot Randomized Controlled Trial (Preprint)</t>
  </si>
  <si>
    <t>10.2196/preprints.79360</t>
  </si>
  <si>
    <t>Obling, Overgaard, Juul, Maindal</t>
  </si>
  <si>
    <t>Effects of a motivational, individual and locally anchored exercise intervention (MILE) on cardiorespiratory fitness: a community-based randomised controlled trial</t>
  </si>
  <si>
    <t>10.1186/s12889-019-6556-0</t>
  </si>
  <si>
    <t>O'Brien, Russell, Tan, Mion, Rose, Focht, Daloul, Hathaway</t>
  </si>
  <si>
    <t>A Pilot Randomized Controlled Trial Using SystemCHANGE Approach to Increase Physical Activity in Older Kidney Transplant Recipients</t>
  </si>
  <si>
    <t>Prog Transplant</t>
  </si>
  <si>
    <t>306-314</t>
  </si>
  <si>
    <t>10.1177/1526924820958148</t>
  </si>
  <si>
    <t>O'Dolan, Grant, Lawrence, Dall</t>
  </si>
  <si>
    <t>A randomised feasibility study to investigate the impact of education and the addition of prompts on the sedentary behaviour of office workers</t>
  </si>
  <si>
    <t>10.1186/s40814-017-0226-8</t>
  </si>
  <si>
    <t>O'Dwyer, Fairclough, Knowles, Stratton</t>
  </si>
  <si>
    <t>Effect of a family focused active play intervention on sedentary time and physical activity in preschool children</t>
  </si>
  <si>
    <t>10.1186/1479-5868-9-117</t>
  </si>
  <si>
    <t>O'Dwyer, Fairclough, Ridgers, Knowles, Foweather, Stratton</t>
  </si>
  <si>
    <t>Effect of a school-based active play intervention on sedentary time and physical activity in preschool children</t>
  </si>
  <si>
    <t>931-942</t>
  </si>
  <si>
    <t>10.1093/her/cyt097</t>
  </si>
  <si>
    <t>Oftedal, Burrows, Fenton, Murawski, Rayward, Duncan</t>
  </si>
  <si>
    <t>Feasibility and Preliminary Efficacy of an m-Health Intervention Targeting Physical Activity, Diet, and Sleep Quality in Shift-Workers</t>
  </si>
  <si>
    <t>3810-NA</t>
  </si>
  <si>
    <t>10.3390/ijerph16203810</t>
  </si>
  <si>
    <t>Ogmundsdottir Michelsen, Sjolin, Back, Gonzalez Garcia, Olsson, Sandberg, Schiopu, Leosdottir</t>
  </si>
  <si>
    <t>Effect of a Lifestyle-Focused Web-Based Application on Risk Factor Management in Patients Who Have Had a Myocardial Infarction: Randomized Controlled Trial</t>
  </si>
  <si>
    <t>e25224</t>
  </si>
  <si>
    <t>10.2196/25224</t>
  </si>
  <si>
    <t>O'Halloran, Shields, Blackstock, Wintle, Taylor</t>
  </si>
  <si>
    <t>Motivational interviewing increases physical activity and self-efficacy in people living in the community after hip fracture: a randomized controlled trial</t>
  </si>
  <si>
    <t>Clin Rehabil</t>
  </si>
  <si>
    <t>1108-1119</t>
  </si>
  <si>
    <t>10.1177/0269215515617814</t>
  </si>
  <si>
    <t>Okazaki, Okano, Haga, Seki, Suzuki, Takahashi</t>
  </si>
  <si>
    <t>One-year outcome of an interactive internet-based physical activity intervention among university students</t>
  </si>
  <si>
    <t>Int J Med Inform</t>
  </si>
  <si>
    <t>354-360</t>
  </si>
  <si>
    <t>10.1016/j.ijmedinf.2014.01.012</t>
  </si>
  <si>
    <t>Okely, Lubans, Morgan, Cotton, Peralta, Miller, Batterham, Janssen</t>
  </si>
  <si>
    <t>Promoting physical activity among adolescent girls: the Girls in Sport group randomized trial</t>
  </si>
  <si>
    <t>10.1186/s12966-017-0535-6</t>
  </si>
  <si>
    <t>Okely, Stanley, Jones, Cliff, Trost, Berthelsen, Salmon, Batterham, Eckermann, Reilly, Brown, Mickle, Howard, Hinkley, Janssen, Chandler, Cross, Gowers</t>
  </si>
  <si>
    <t>'Jump start' childcare-based intervention to promote physical activity in pre-schoolers: six-month findings from a cluster randomised trial</t>
  </si>
  <si>
    <t>10.1186/s12966-020-0910-6</t>
  </si>
  <si>
    <t>Oliveira, Sherrington, Paul, Ramsay, Chamberlain, Kirkham, O'Rourke, Hassett, Tiedemann</t>
  </si>
  <si>
    <t>A combined physical activity and fall prevention intervention improved mobility-related goal attainment but not physical activity in older adults: a randomised trial</t>
  </si>
  <si>
    <t>16-22</t>
  </si>
  <si>
    <t>10.1016/j.jphys.2018.11.005</t>
  </si>
  <si>
    <t>Olson, Johnson, Shea, Marino, Rimby, Womak, Wang, Springer, Donovan, Rice</t>
  </si>
  <si>
    <t>Advancing the Safety, Health, and Well-Being of Commercial Driving Teams Who Sleep in Moving Semi-Trucks: The Tech4Rest Pilot Study</t>
  </si>
  <si>
    <t>1082-1096</t>
  </si>
  <si>
    <t>10.1097/JOM.0000000000002063</t>
  </si>
  <si>
    <t>Olson, Johnson, Shea, Marino, Springer, Rice, Rimby, Donovan</t>
  </si>
  <si>
    <t>The Tech4Rest Randomized Controlled Trial: Applying the Hierarchy of Controls to Advance the Sleep, Health, and Well-being of Team Truck Drivers</t>
  </si>
  <si>
    <t>937-948</t>
  </si>
  <si>
    <t>10.1097/JOM.0000000000002941</t>
  </si>
  <si>
    <t>Omran, Trinh, Arbour-Nicitopoulos, Mitchell, Faulkner</t>
  </si>
  <si>
    <t>Do Incentives Promote Action Planning in a Web-based Walking Intervention?</t>
  </si>
  <si>
    <t>13-22</t>
  </si>
  <si>
    <t>10.5993/AJHB.42.4.2</t>
  </si>
  <si>
    <t>O'Neill, O'Shea, McDonough, McGarvey, Bradbury, Arden, Troosters, Cosgrove, McManus, McDonnell, Bradley</t>
  </si>
  <si>
    <t>Clinician-Facilitated Physical Activity Intervention Versus Pulmonary Rehabilitation for Improving Physical Activity in COPD: A Feasibility Study</t>
  </si>
  <si>
    <t>COPD</t>
  </si>
  <si>
    <t>254-264</t>
  </si>
  <si>
    <t>10.1080/15412555.2018.1486396</t>
  </si>
  <si>
    <t>Oppezzo, Tremmel, Kapphahn, Desai, Baiocchi, Sanders, Prochaska</t>
  </si>
  <si>
    <t>Feasibility, preliminary efficacy, and accessibility of a twitter-based social support group vs Fitbit only to decrease sedentary behavior in women</t>
  </si>
  <si>
    <t>Internet Interv</t>
  </si>
  <si>
    <t>10.1016/j.invent.2021.100426</t>
  </si>
  <si>
    <t>Ortega-Perez de Villar, Martinez-Olmos, Perez-Dominguez, Benavent-Caballer, Montanez-Aguilera, Mercer, Segura-Orti</t>
  </si>
  <si>
    <t>Comparison of intradialytic versus home-based exercise programs on physical functioning, physical activity level, adherence, and health-related quality of life: pilot study</t>
  </si>
  <si>
    <t>10.1038/s41598-020-64372-y</t>
  </si>
  <si>
    <t>Ostbye, Krause, Stroo, Lovelady, Evenson, Peterson, Bastian, Swamy, West, Brouwer, Zucker</t>
  </si>
  <si>
    <t>Parent-focused change to prevent obesity in preschoolers: results from the KAN-DO study</t>
  </si>
  <si>
    <t>188-195</t>
  </si>
  <si>
    <t>10.1016/j.ypmed.2012.06.005</t>
  </si>
  <si>
    <t>Ostbye, Stroo, Brouwer, Peterson, Eisenstein, Fuemmeler, Joyner, Gulley, Dement</t>
  </si>
  <si>
    <t>Steps to Health employee weight management randomized control trial: short-term follow-up results</t>
  </si>
  <si>
    <t>10.1097/JOM.0000000000000335</t>
  </si>
  <si>
    <t>Ostlind, Eek, Stigmar, Sant'Anna, Hansson</t>
  </si>
  <si>
    <t>Promoting work ability with a wearable activity tracker in working age individuals with hip and/or knee osteoarthritis: a randomized controlled trial</t>
  </si>
  <si>
    <t>BMC Musculoskelet Disord</t>
  </si>
  <si>
    <t>10.1186/s12891-022-05041-1</t>
  </si>
  <si>
    <t>Otsuka, Morisawa, Hojo, Ishida, Tamaki</t>
  </si>
  <si>
    <t>Effect of Home-based Exercise Therapy for Peripheral Arterial Disease Patients Underwent Endovascular Treatment: A Clinical Controlled Design</t>
  </si>
  <si>
    <t>Phys Ther Res</t>
  </si>
  <si>
    <t>120-127</t>
  </si>
  <si>
    <t>10.1298/ptr.E10056</t>
  </si>
  <si>
    <t>Ottenbacher, Day, Taylor, Sharma, Sloane, Snyder, Lipkus, Jones, Demark-Wahnefried</t>
  </si>
  <si>
    <t>Long-term physical activity outcomes of home-based lifestyle interventions among breast and prostate cancer survivors</t>
  </si>
  <si>
    <t>2483-2489</t>
  </si>
  <si>
    <t>10.1007/s00520-011-1370-y</t>
  </si>
  <si>
    <t>Ozemek, Strath, Riggin, Harber, Imboden, Kaminsky</t>
  </si>
  <si>
    <t>Pedometer Feedback Interventions Increase Daily Physical Activity in Phase III Cardiac Rehabilitation Participants</t>
  </si>
  <si>
    <t>183-188</t>
  </si>
  <si>
    <t>10.1097/HCR.0000000000000472</t>
  </si>
  <si>
    <t>Paay, Kjeldskov, Papachristos, Hansen, Jørgensen, Overgaard</t>
  </si>
  <si>
    <t>Can digital personal assistants persuade people to exercise?</t>
  </si>
  <si>
    <t>Behaviour &amp; Information Technology</t>
  </si>
  <si>
    <t>416-432</t>
  </si>
  <si>
    <t>10.1080/0144929x.2020.1814412</t>
  </si>
  <si>
    <t>Pablos, Nebot, Vano-Vicent, Ceca, Elvira</t>
  </si>
  <si>
    <t>Effectiveness of a school-based program focusing on diet and health habits taught through physical exercise</t>
  </si>
  <si>
    <t>Appl Physiol Nutr Metab</t>
  </si>
  <si>
    <t>331-337</t>
  </si>
  <si>
    <t>10.1139/apnm-2017-0348</t>
  </si>
  <si>
    <t>Paldan, Steinmetz, Simanovski, Rammos, Ullrich, Janosi, Moebus, Rassaf, Lortz</t>
  </si>
  <si>
    <t>Supervised Exercise Therapy Using Mobile Health Technology in Patients With Peripheral Arterial Disease: Pilot Randomized Controlled Trial</t>
  </si>
  <si>
    <t>e24214</t>
  </si>
  <si>
    <t>10.2196/24214</t>
  </si>
  <si>
    <t>Palmer, Chinn, Robinson</t>
  </si>
  <si>
    <t>The effect of the CHAMP intervention on fundamental motor skills and outdoor physical activity in preschoolers</t>
  </si>
  <si>
    <t>98-105</t>
  </si>
  <si>
    <t>10.1016/j.jshs.2018.12.003</t>
  </si>
  <si>
    <t>Park, Cho, Salner, Dornelas</t>
  </si>
  <si>
    <t>A randomized controlled trial of two mail-based lifestyle interventions for breast cancer survivors</t>
  </si>
  <si>
    <t>3037-3046</t>
  </si>
  <si>
    <t>10.1007/s00520-016-3129-y</t>
  </si>
  <si>
    <t>Park, Bang, Lee</t>
  </si>
  <si>
    <t>Evaluating the effect of a smartphone app-based self-management program for people with COPD: A randomized controlled trial</t>
  </si>
  <si>
    <t>Appl Nurs Res</t>
  </si>
  <si>
    <t>10.1016/j.apnr.2020.151231</t>
  </si>
  <si>
    <t>Park, Elnaggar, Lee, Merek, Hoffmann, Von Oppenfeld, Ignacio, Whooley</t>
  </si>
  <si>
    <t>Mobile Health Intervention Promoting Physical Activity in Adults Post Cardiac Rehabilitation: Pilot Randomized Controlled Trial</t>
  </si>
  <si>
    <t>e20468</t>
  </si>
  <si>
    <t>10.2196/20468</t>
  </si>
  <si>
    <t>Park, Kim, El Mistiri, Kha, Banerjee, Gotzian, Chevance, Rivera, Klasnja, Hekler</t>
  </si>
  <si>
    <t>Advancing Understanding of Just-in-Time States for Supporting Physical Activity (Project JustWalk JITAI): Protocol for a System ID Study of Just-in-Time Adaptive Interventions (Preprint)</t>
  </si>
  <si>
    <t>10.2196/preprints.52161</t>
  </si>
  <si>
    <t>No evidence of AI-assistance in the intervention - notably, difficult to establish exactly what the intervention was</t>
  </si>
  <si>
    <t>Parra-Medina, Wilcox, Salinas, Addy, Fore, Poston, Wilson</t>
  </si>
  <si>
    <t>Results of the Heart Healthy and Ethnically Relevant Lifestyle trial: a cardiovascular risk reduction intervention for African American women attending community health centers</t>
  </si>
  <si>
    <t>1914-1921</t>
  </si>
  <si>
    <t>10.2105/AJPH.2011.300151</t>
  </si>
  <si>
    <t>Parrish, Trost, Howard, Batterham, Cliff, Salmon, Okely</t>
  </si>
  <si>
    <t>Evaluation of an intervention to reduce adolescent sitting time during the school day: The 'Stand Up for Health' randomised controlled trial</t>
  </si>
  <si>
    <t>1244-1249</t>
  </si>
  <si>
    <t>10.1016/j.jsams.2018.05.020</t>
  </si>
  <si>
    <t>Parry, Straker, Gilson, Smith</t>
  </si>
  <si>
    <t>Participatory workplace interventions can reduce sedentary time for office workers--a randomised controlled trial</t>
  </si>
  <si>
    <t>e78957</t>
  </si>
  <si>
    <t>10.1371/journal.pone.0078957</t>
  </si>
  <si>
    <t>Pate, Brown, Pfeiffer, Howie, Saunders, Addy, Dowda</t>
  </si>
  <si>
    <t>An Intervention to Increase Physical Activity in Children: A Randomized Controlled Trial With 4-Year-Olds in Preschools</t>
  </si>
  <si>
    <t>10.1016/j.amepre.2015.12.003</t>
  </si>
  <si>
    <t>Patel, Asch, Rosin, Small, Bellamy, Eberbach, Walters, Haff, Lee, Wesby, Hoffer, Shuttleworth, Taylor, Hilbert, Zhu, Yang, Wang, Volpp</t>
  </si>
  <si>
    <t>Individual Versus Team-Based Financial Incentives to Increase Physical Activity: A Randomized, Controlled Trial</t>
  </si>
  <si>
    <t>J Gen Intern Med</t>
  </si>
  <si>
    <t>746-754</t>
  </si>
  <si>
    <t>10.1007/s11606-016-3627-0</t>
  </si>
  <si>
    <t>Patel, Asch, Rosin, Small, Bellamy, Heuer, Sproat, Hyson, Haff, Lee, Wesby, Hoffer, Shuttleworth, Taylor, Hilbert, Zhu, Yang, Wang, Volpp</t>
  </si>
  <si>
    <t>Framing Financial Incentives to Increase Physical Activity Among Overweight and Obese Adults: A Randomized, Controlled Trial</t>
  </si>
  <si>
    <t>385-394</t>
  </si>
  <si>
    <t>10.7326/M15-1635</t>
  </si>
  <si>
    <t>Patel, Volpp, Rosin, Bellamy, Small, Fletcher, Osman-Koss, Brady, Haff, Lee, Wesby, Hoffer, Shuttleworth, Taylor, Hilbert, Zhu, Yang, Wang, Asch</t>
  </si>
  <si>
    <t>A Randomized Trial of Social Comparison Feedback and Financial Incentives to Increase Physical Activity</t>
  </si>
  <si>
    <t>Am J Health Promot</t>
  </si>
  <si>
    <t>416-424</t>
  </si>
  <si>
    <t>10.1177/0890117116658195</t>
  </si>
  <si>
    <t>Patel, Benjamin, Volpp, Fox, Small, Massaro, Lee, Hilbert, Valentino, Taylor, Manders, Mutalik, Zhu, Wang, Murabito</t>
  </si>
  <si>
    <t>Effect of a Game-Based Intervention Designed to Enhance Social Incentives to Increase Physical Activity Among Families: The BE FIT Randomized Clinical Trial</t>
  </si>
  <si>
    <t>1586-1593</t>
  </si>
  <si>
    <t>10.1001/jamainternmed.2017.3458</t>
  </si>
  <si>
    <t>Patel, Volpp, Rosin, Bellamy, Small, Heuer, Sproat, Hyson, Haff, Lee, Wesby, Hoffer, Shuttleworth, Taylor, Hilbert, Zhu, Yang, Wang, Asch</t>
  </si>
  <si>
    <t>A Randomized, Controlled Trial of Lottery-Based Financial Incentives to Increase Physical Activity Among Overweight and Obese Adults</t>
  </si>
  <si>
    <t>1568-1575</t>
  </si>
  <si>
    <t>10.1177/0890117118758932</t>
  </si>
  <si>
    <t>Patel, Small, Harrison, Fortunato, Oon, Rareshide, Reh, Szwartz, Guszcza, Steier, Kalra, Hilbert</t>
  </si>
  <si>
    <t>Effectiveness of Behaviorally Designed Gamification Interventions With Social Incentives for Increasing Physical Activity Among Overweight and Obese Adults Across the United States: The STEP UP Randomized Clinical Trial</t>
  </si>
  <si>
    <t>1624-1632</t>
  </si>
  <si>
    <t>10.1001/jamainternmed.2019.3505</t>
  </si>
  <si>
    <t>Patel, Bachireddy, Small, Harrison, Harrington, Oon, Rareshide, Snider, Volpp</t>
  </si>
  <si>
    <t>Effect of Goal-Setting Approaches Within a Gamification Intervention to Increase Physical Activity Among Economically Disadvantaged Adults at Elevated Risk for Major Adverse Cardiovascular Events: The ENGAGE Randomized Clinical Trial</t>
  </si>
  <si>
    <t>1387-1396</t>
  </si>
  <si>
    <t>10.1001/jamacardio.2021.3176</t>
  </si>
  <si>
    <t>Patel, Small, Harrison, Hilbert, Fortunato, Oon, Rareshide, Volpp</t>
  </si>
  <si>
    <t>Effect of Behaviorally Designed Gamification With Social Incentives on Lifestyle Modification Among Adults With Uncontrolled Diabetes: A Randomized Clinical Trial</t>
  </si>
  <si>
    <t>e2110255</t>
  </si>
  <si>
    <t>10.1001/jamanetworkopen.2021.10255</t>
  </si>
  <si>
    <t>Patnaik, Panigrahi, Sahoo, Mishra, Muduli, Beura</t>
  </si>
  <si>
    <t>Effectiveness of Mobile Application for Promotion of Physical Activity Among Newly Diagnosed Patients of Type II Diabetes - A Randomized Controlled Trial</t>
  </si>
  <si>
    <t>Int J Prev Med</t>
  </si>
  <si>
    <t>10.4103/ijpvm.IJPVM_92_20</t>
  </si>
  <si>
    <t>Patrick, Calfas, Norman, Rosenberg, Zabinski, Sallis, Rock, Dillon</t>
  </si>
  <si>
    <t>Outcomes of a 12-month web-based intervention for overweight and obese men</t>
  </si>
  <si>
    <t>391-401</t>
  </si>
  <si>
    <t>10.1007/s12160-011-9296-7</t>
  </si>
  <si>
    <t>Patrick, Norman, Davila, Calfas, Raab, Gottschalk, Sallis, Godbole, Covin</t>
  </si>
  <si>
    <t>Outcomes of a 12-month technology-based intervention to promote weight loss in adolescents at risk for type 2 diabetes</t>
  </si>
  <si>
    <t>J Diabetes Sci Technol</t>
  </si>
  <si>
    <t>759-770</t>
  </si>
  <si>
    <t>10.1177/193229681300700322</t>
  </si>
  <si>
    <t>Paul, Wyke, Brewster, Sattar, Gill, Alexander, Rafferty, McFadyen, Ramsay, Dybus</t>
  </si>
  <si>
    <t>Increasing physical activity in stroke survivors using STARFISH, an interactive mobile phone application: a pilot study</t>
  </si>
  <si>
    <t>Top Stroke Rehabil</t>
  </si>
  <si>
    <t>170-177</t>
  </si>
  <si>
    <t>10.1080/10749357.2015.1122266</t>
  </si>
  <si>
    <t>Paula, Viana, Neto, Leitao, Gross, Azevedo</t>
  </si>
  <si>
    <t>Effects of the DASH Diet and Walking on Blood Pressure in Patients With Type 2 Diabetes and Uncontrolled Hypertension: A Randomized Controlled Trial</t>
  </si>
  <si>
    <t>J Clin Hypertens (Greenwich)</t>
  </si>
  <si>
    <t>895-901</t>
  </si>
  <si>
    <t>10.1111/jch.12597</t>
  </si>
  <si>
    <t>Paxton, Forster, Miller, Gerron, Stevens-Lapsley, Christiansen</t>
  </si>
  <si>
    <t>A Feasibility Study for Improved Physical Activity After Total Knee Arthroplasty</t>
  </si>
  <si>
    <t>10.1123/japa.2016-0268</t>
  </si>
  <si>
    <t>Peacock, Western, Batterham, Stathi, Standage, Tapp, Bennett, Thompson</t>
  </si>
  <si>
    <t>Multidimensional individualised Physical ACTivity (Mi-PACT)--a technology-enabled intervention to promote physical activity in primary care: study protocol for a randomised controlled trial</t>
  </si>
  <si>
    <t>10.1186/s13063-015-0892-x</t>
  </si>
  <si>
    <t>Peacock, Western, Batterham, Chowdhury, Stathi, Standage, Tapp, Bennett, Thompson</t>
  </si>
  <si>
    <t>Effect of novel technology-enabled multidimensional physical activity feedback in primary care patients at risk of chronic disease - the MIPACT study: a randomised controlled trial</t>
  </si>
  <si>
    <t>10.1186/s12966-020-00998-5</t>
  </si>
  <si>
    <t>Pedersen, Halvari, Olafsen</t>
  </si>
  <si>
    <t>Worksite physical activity intervention and somatic symptoms burden: The role of coworker support for basic psychological needs and autonomous motivation</t>
  </si>
  <si>
    <t>J Occup Health Psychol</t>
  </si>
  <si>
    <t>55-65</t>
  </si>
  <si>
    <t>10.1037/ocp0000131</t>
  </si>
  <si>
    <t>Peels, van Stralen, Bolman, Golsteijn, de Vries, Mudde, Lechner</t>
  </si>
  <si>
    <t>Development of web-based computer-tailored advice to promote physical activity among people older than 50 years</t>
  </si>
  <si>
    <t>e39</t>
  </si>
  <si>
    <t>10.2196/jmir.1742</t>
  </si>
  <si>
    <t>Peels, Bolman, Golsteijn, de Vries, Mudde, van Stralen, Lechner</t>
  </si>
  <si>
    <t>Long-term efficacy of a printed or a Web-based tailored physical activity intervention among older adults</t>
  </si>
  <si>
    <t>10.1186/1479-5868-10-104</t>
  </si>
  <si>
    <t>The differentiated effectiveness of a printed versus a Web-based tailored physical activity intervention among adults aged over 50</t>
  </si>
  <si>
    <t>Health education research</t>
  </si>
  <si>
    <t>870-882</t>
  </si>
  <si>
    <t>10.1093/her/cyu039</t>
  </si>
  <si>
    <t>Backward citation searching (round 3)</t>
  </si>
  <si>
    <t>Pellegrini, Verba, Otto, Helsel, Davis, Jakicic</t>
  </si>
  <si>
    <t>The comparison of a technology-based system and an in-person behavioral weight loss intervention</t>
  </si>
  <si>
    <t>356-363</t>
  </si>
  <si>
    <t>10.1038/oby.2011.13</t>
  </si>
  <si>
    <t>Pellegrini, Steglitz, Johnston, Warnick, Adams, McFadden, Siddique, Hedeker, Spring</t>
  </si>
  <si>
    <t>Design and protocol of a randomized multiple behavior change trial: Make Better Choices 2 (MBC2)</t>
  </si>
  <si>
    <t>85-92</t>
  </si>
  <si>
    <t>10.1016/j.cct.2015.01.009</t>
  </si>
  <si>
    <t>Pellegrini, Brown, DeVivo, Lee, Wilcox</t>
  </si>
  <si>
    <t>Promoting physical activity via physical therapist following knee replacement: A pilot randomized controlled trial</t>
  </si>
  <si>
    <t>PM R</t>
  </si>
  <si>
    <t>965-975</t>
  </si>
  <si>
    <t>10.1002/pmrj.12895</t>
  </si>
  <si>
    <t>Pelletier, Gagnon, Almeras, Despres, Poirier, Tremblay, Chabot, Rheaume</t>
  </si>
  <si>
    <t>Using an activity tracker to increase motivation for physical activity in patients with type 2 diabetes in primary care: a randomized pilot trial</t>
  </si>
  <si>
    <t>Mhealth</t>
  </si>
  <si>
    <t>10.21037/mhealth-20-154</t>
  </si>
  <si>
    <t>Penalvo, Sotos-Prieto, Santos-Beneit, Pocock, Redondo, Fuster</t>
  </si>
  <si>
    <t>The Program SI! intervention for enhancing a healthy lifestyle in preschoolers: first results from a cluster randomized trial</t>
  </si>
  <si>
    <t>10.1186/1471-2458-13-1208</t>
  </si>
  <si>
    <t>Penalvo, Santos-Beneit, Sotos-Prieto, Bodega, Oliva, Orrit, Rodriguez, Fernandez-Alvira, Redondo, Vedanthan, Bansilal, Gomez, Fuster</t>
  </si>
  <si>
    <t>The SI! Program for Cardiovascular Health Promotion in Early Childhood: A Cluster-Randomized Trial</t>
  </si>
  <si>
    <t>1525-1534</t>
  </si>
  <si>
    <t>10.1016/j.jacc.2015.08.014</t>
  </si>
  <si>
    <t>Peng, Pfeiffer, Winn, Lin, Suton</t>
  </si>
  <si>
    <t>A pilot randomized, controlled trial of an active video game physical activity intervention</t>
  </si>
  <si>
    <t>34S</t>
  </si>
  <si>
    <t>1229-1239</t>
  </si>
  <si>
    <t>10.1037/hea0000302</t>
  </si>
  <si>
    <t>Penn, Ryan, White</t>
  </si>
  <si>
    <t>Feasibility, acceptability and outcomes at a 12-month follow-up of a novel community-based intervention to prevent type 2 diabetes in adults at high risk: mixed methods pilot study</t>
  </si>
  <si>
    <t>e003585</t>
  </si>
  <si>
    <t>10.1136/bmjopen-2013-003585</t>
  </si>
  <si>
    <t>Penttinen, Utriainen, Kellokumpu-Lehtinen, Raitanen, Sievanen, Nikander, Blomqvist, Huovinen, Vehmanen, Saarto</t>
  </si>
  <si>
    <t>Effectiveness of a 12-month Exercise Intervention on Physical Activity and Quality of Life of Breast Cancer Survivors; Five-year Results of the BREX-study</t>
  </si>
  <si>
    <t>In Vivo</t>
  </si>
  <si>
    <t>881-888</t>
  </si>
  <si>
    <t>10.21873/invivo.11554</t>
  </si>
  <si>
    <t>Pereira, Mullane, Toledo, Larouche, Rydell, Vuong, Feltes, Mitchell, de Brito, Hasanaj, Carlson, Gaesser, Crespo, Oakes, Buman</t>
  </si>
  <si>
    <t>Efficacy of the 'Stand and Move at Work' multicomponent workplace intervention to reduce sedentary time and improve cardiometabolic risk: a group randomized clinical trial</t>
  </si>
  <si>
    <t>10.1186/s12966-020-01033-3</t>
  </si>
  <si>
    <t>Perez-Dominguez, Casana-Granell, Garcia-Maset, Garcia-Testal, Melendez-Oliva, Segura-Orti</t>
  </si>
  <si>
    <t>Effects of exercise programs on physical function and activity levels in patients undergoing hemodialysis: a randomized controlled trial</t>
  </si>
  <si>
    <t>Eur J Phys Rehabil Med</t>
  </si>
  <si>
    <t>994-1001</t>
  </si>
  <si>
    <t>10.23736/S1973-9087.21.06694-6</t>
  </si>
  <si>
    <t>Pesola, Laukkanen, Heikkinen, Sipila, Saakslahti, Finni</t>
  </si>
  <si>
    <t>Accelerometer-assessed sedentary work, leisure time and cardio-metabolic biomarkers during one year: Effectiveness of a cluster randomized controlled trial in parents with a sedentary occupation and young children</t>
  </si>
  <si>
    <t>e0183299</t>
  </si>
  <si>
    <t>10.1371/journal.pone.0183299</t>
  </si>
  <si>
    <t>Petersen, Severin, Hansen, Curtis, Gronbaek, Tolstrup</t>
  </si>
  <si>
    <t>A population-based randomized controlled trial of the effect of combining a pedometer with an intervention toolkit on physical activity among individuals with low levels of physical activity or fitness</t>
  </si>
  <si>
    <t>125-130</t>
  </si>
  <si>
    <t>10.1016/j.ypmed.2011.12.012</t>
  </si>
  <si>
    <t>Petrella, Lattanzio, Shapiro, Overend</t>
  </si>
  <si>
    <t>Improving aerobic fitness in older adults: effects of a physician-based exercise counseling and prescription program</t>
  </si>
  <si>
    <t>Can Fam Physician</t>
  </si>
  <si>
    <t>e191-200</t>
  </si>
  <si>
    <t>https://www.cfp.ca/content/56/5/e191.long</t>
  </si>
  <si>
    <t>Petry, Barry, Pescatello, White</t>
  </si>
  <si>
    <t>A low-cost reinforcement procedure improves short-term weight loss outcomes</t>
  </si>
  <si>
    <t>Am J Med</t>
  </si>
  <si>
    <t>1082-1085</t>
  </si>
  <si>
    <t>10.1016/j.amjmed.2011.04.016</t>
  </si>
  <si>
    <t>Petry, Andrade, Barry, Byrne</t>
  </si>
  <si>
    <t>A randomized study of reinforcing ambulatory exercise in older adults</t>
  </si>
  <si>
    <t>Psychol Aging</t>
  </si>
  <si>
    <t>1164-1173</t>
  </si>
  <si>
    <t>10.1037/a0032563</t>
  </si>
  <si>
    <t>Phelan, Hagobian, Brannen, Hatley, Schaffner, Munoz-Christian, Tate</t>
  </si>
  <si>
    <t>Effect of an Internet-Based Program on Weight Loss for Low-Income Postpartum Women: A Randomized Clinical Trial</t>
  </si>
  <si>
    <t>2381-2391</t>
  </si>
  <si>
    <t>10.1001/jama.2017.7119</t>
  </si>
  <si>
    <t>Piette, Richardson, Himle, Duffy, Torres, Vogel, Barber, Valenstein</t>
  </si>
  <si>
    <t>A randomized trial of telephonic counseling plus walking for depressed diabetes patients</t>
  </si>
  <si>
    <t>Med Care</t>
  </si>
  <si>
    <t>641-648</t>
  </si>
  <si>
    <t>10.1097/MLR.0b013e318215d0c9</t>
  </si>
  <si>
    <t>Pike, Alsouqi, Headley, Tuttle, Evans, Milch, Moody, Germain, Stewart, Lipworth, Himmelfarb, Ikizler, Robinson-Cohen</t>
  </si>
  <si>
    <t>Supervised Exercise Intervention and Overall Activity in CKD</t>
  </si>
  <si>
    <t>Kidney Int Rep</t>
  </si>
  <si>
    <t>1261-1270</t>
  </si>
  <si>
    <t>10.1016/j.ekir.2020.06.006</t>
  </si>
  <si>
    <t>Pilutti, Dlugonski, Sandroff, Klaren, Motl</t>
  </si>
  <si>
    <t>Randomized controlled trial of a behavioral intervention targeting symptoms and physical activity in multiple sclerosis</t>
  </si>
  <si>
    <t>594-601</t>
  </si>
  <si>
    <t>10.1177/1352458513503391</t>
  </si>
  <si>
    <t>Pinto, Goldstein, Papandonatos, Farrell, Tilkemeier, Marcus, Todaro</t>
  </si>
  <si>
    <t>Maintenance of exercise after phase II cardiac rehabilitation: a randomized controlled trial</t>
  </si>
  <si>
    <t>274-283</t>
  </si>
  <si>
    <t>10.1016/j.amepre.2011.04.015</t>
  </si>
  <si>
    <t>Pinto, Papandonatos, Goldstein</t>
  </si>
  <si>
    <t>A randomized trial to promote physical activity among breast cancer patients</t>
  </si>
  <si>
    <t>616-626</t>
  </si>
  <si>
    <t>10.1037/a0029886</t>
  </si>
  <si>
    <t>Pinto, Papandonatos, Goldstein, Marcus, Farrell</t>
  </si>
  <si>
    <t>Home-based physical activity intervention for colorectal cancer survivors</t>
  </si>
  <si>
    <t>54-64</t>
  </si>
  <si>
    <t>10.1002/pon.2047</t>
  </si>
  <si>
    <t>Pinto, Dunsiger, Farrell, Marcus, Todaro</t>
  </si>
  <si>
    <t>Psychosocial outcomes of an exercise maintenance intervention after phase II cardiac rehabilitation</t>
  </si>
  <si>
    <t>10.1097/HCR.0b013e3182825531</t>
  </si>
  <si>
    <t>Pinto, Stein, Dunsiger</t>
  </si>
  <si>
    <t>Peers promoting physical activity among breast cancer survivors: A randomized controlled trial</t>
  </si>
  <si>
    <t>463-472</t>
  </si>
  <si>
    <t>10.1037/hea0000120</t>
  </si>
  <si>
    <t>Pinto, Dunsiger, Stein</t>
  </si>
  <si>
    <t>Does a peer-led exercise intervention affect sedentary behavior among breast cancer survivors?</t>
  </si>
  <si>
    <t>1907-1913</t>
  </si>
  <si>
    <t>10.1002/pon.4255</t>
  </si>
  <si>
    <t>Pinto, Dunsiger, Kindred, Mitchell</t>
  </si>
  <si>
    <t>Physical Activity Adoption and Maintenance Among Breast Cancer Survivors: A Randomized Trial of Peer Mentoring</t>
  </si>
  <si>
    <t>842-855</t>
  </si>
  <si>
    <t>10.1093/abm/kaab078</t>
  </si>
  <si>
    <t>Pischke, Voelcker-Rehage, Ratz, Peters, Buck, Meyer, von Holdt, Lippke</t>
  </si>
  <si>
    <t>Web-Based Versus Print-Based Physical Activity Intervention for Community-Dwelling Older Adults: Crossover Randomized Trial</t>
  </si>
  <si>
    <t>e32212</t>
  </si>
  <si>
    <t>10.2196/32212</t>
  </si>
  <si>
    <t>Pitta, Furuya, Freitas, Dessotte, Dantas, Ciol, Schmidt, Rossi</t>
  </si>
  <si>
    <t>Effect of an educational program on physical activity in individuals undergoing their first percutaneous coronary intervention: A randomized clinical trial</t>
  </si>
  <si>
    <t>Braz J Phys Ther</t>
  </si>
  <si>
    <t>10.1016/j.bjpt.2022.100443</t>
  </si>
  <si>
    <t>Plotnikoff, Karunamuni, Courneya, Sigal, Johnson, Johnson</t>
  </si>
  <si>
    <t>The Alberta Diabetes and Physical Activity Trial (ADAPT): a randomized trial evaluating theory-based interventions to increase physical activity in adults with type 2 diabetes</t>
  </si>
  <si>
    <t>45-56</t>
  </si>
  <si>
    <t>10.1007/s12160-012-9405-2</t>
  </si>
  <si>
    <t>Plow, Finlayson, Liu, Motl, Bethoux, Sattar</t>
  </si>
  <si>
    <t>Randomized Controlled Trial of a Telephone-Delivered Physical Activity and Fatigue Self-management Interventions in Adults With Multiple Sclerosis</t>
  </si>
  <si>
    <t>2006-2014</t>
  </si>
  <si>
    <t>10.1016/j.apmr.2019.04.022</t>
  </si>
  <si>
    <t>Plumb Vilardaga, Kelleher, Diachina, Riley, Somers</t>
  </si>
  <si>
    <t>Linking physical activity to personal values: feasibility and acceptability randomized pilot of a behavioral intervention for older adults with osteoarthritis pain</t>
  </si>
  <si>
    <t>10.1186/s40814-022-01121-0</t>
  </si>
  <si>
    <t>Poirier, Bennett, Jerome, Shah, Lazo, Yeh, Clark, Cobb</t>
  </si>
  <si>
    <t>Effectiveness of an Activity Tracker- and Internet-Based Adaptive Walking Program for Adults: A Randomized Controlled Trial</t>
  </si>
  <si>
    <t>e34</t>
  </si>
  <si>
    <t>10.2196/jmir.5295</t>
  </si>
  <si>
    <t>Polgreen, Anthony, Carr, Simmering, Evans, Foster, Segre, Cremer, Polgreen</t>
  </si>
  <si>
    <t>The effect of automated text messaging and goal setting on pedometer adherence and physical activity in patients with diabetes: A randomized controlled trial</t>
  </si>
  <si>
    <t>e0195797</t>
  </si>
  <si>
    <t>10.1371/journal.pone.0195797</t>
  </si>
  <si>
    <t>Pollak, Alexander, Bennett, Lyna, Coffman, Bilheimer, Farrell, Bodner, Swamy, Ostbye</t>
  </si>
  <si>
    <t>Weight-related SMS texts promoting appropriate pregnancy weight gain: a pilot study</t>
  </si>
  <si>
    <t>256-260</t>
  </si>
  <si>
    <t>10.1016/j.pec.2014.07.030</t>
  </si>
  <si>
    <t>Polman, Beckers, Burk, Smit, Buijzen, Vink, van den Broek, Larsen</t>
  </si>
  <si>
    <t>The effect of a multi-component school-based social network intervention on children's body mass index: a four-arm intervention study</t>
  </si>
  <si>
    <t>1503-1520</t>
  </si>
  <si>
    <t>10.1080/08870446.2023.2179084</t>
  </si>
  <si>
    <t>Pope, Harvey-Berino</t>
  </si>
  <si>
    <t>Burn and earn: a randomized controlled trial incentivizing exercise during fall semester for college first-year students</t>
  </si>
  <si>
    <t>197-201</t>
  </si>
  <si>
    <t>10.1016/j.ypmed.2012.12.020</t>
  </si>
  <si>
    <t>Pope, Harvey</t>
  </si>
  <si>
    <t>The efficacy of incentives to motivate continued fitness-center attendance in college first-year students: a randomized controlled trial</t>
  </si>
  <si>
    <t>J Am Coll Health</t>
  </si>
  <si>
    <t>81-90</t>
  </si>
  <si>
    <t>10.1080/07448481.2013.847840</t>
  </si>
  <si>
    <t>Pope, Barr-Anderson, Lewis, Pereira, Gao</t>
  </si>
  <si>
    <t>Use of Wearable Technology and Social Media to Improve Physical Activity and Dietary Behaviors among College Students: A 12-Week Randomized Pilot Study</t>
  </si>
  <si>
    <t>3579-NA</t>
  </si>
  <si>
    <t>10.3390/ijerph16193579</t>
  </si>
  <si>
    <t>Pope, Gao</t>
  </si>
  <si>
    <t>Feasibility of smartphone application- and social media-based intervention on college students' health outcomes: A pilot randomized trial</t>
  </si>
  <si>
    <t>89-98</t>
  </si>
  <si>
    <t>10.1080/07448481.2020.1726925</t>
  </si>
  <si>
    <t>Poppe, De Bourdeaudhuij, Verloigne, Shadid, Van Cauwenberg, Compernolle, Crombez</t>
  </si>
  <si>
    <t>Efficacy of a Self-Regulation-Based Electronic and Mobile Health Intervention Targeting an Active Lifestyle in Adults Having Type 2 Diabetes and in Adults Aged 50 Years or Older: Two Randomized Controlled Trials</t>
  </si>
  <si>
    <t>e13363</t>
  </si>
  <si>
    <t>10.2196/13363</t>
  </si>
  <si>
    <t>Poston, Bell, Croker, Flynn, Godfrey, Goff, Hayes, Khazaezadeh, Nelson, Oteng-Ntim, Pasupathy, Patel, Robson, Sandall, Sanders, Sattar, Seed, Wardle, Whitworth, Briley, Consortium</t>
  </si>
  <si>
    <t>Effect of a behavioural intervention in obese pregnant women (the UPBEAT study): a multicentre, randomised controlled trial</t>
  </si>
  <si>
    <t>Lancet Diabetes Endocrinol</t>
  </si>
  <si>
    <t>767-777</t>
  </si>
  <si>
    <t>10.1016/S2213-8587(15)00227-2</t>
  </si>
  <si>
    <t>Prado, Fernandez, St George, Lee, Lebron, Tapia, Velazquez, Messiah</t>
  </si>
  <si>
    <t>Results of a Family-Based Intervention Promoting Healthy Weight Strategies in Overweight Hispanic Adolescents and Parents: An RCT</t>
  </si>
  <si>
    <t>658-668</t>
  </si>
  <si>
    <t>10.1016/j.amepre.2020.06.010</t>
  </si>
  <si>
    <t>Prestwich, Conner, Lawton, Ward, Ayres, McEachan</t>
  </si>
  <si>
    <t>Randomized controlled trial of collaborative implementation intentions targeting working adults' physical activity</t>
  </si>
  <si>
    <t>486-495</t>
  </si>
  <si>
    <t>10.1037/a0027672</t>
  </si>
  <si>
    <t>Prestwich, Conner, Hurling, Ayres, Morris</t>
  </si>
  <si>
    <t>An experimental test of control theory-based interventions for physical activity</t>
  </si>
  <si>
    <t>Br J Health Psychol</t>
  </si>
  <si>
    <t>812-826</t>
  </si>
  <si>
    <t>10.1111/bjhp.12198</t>
  </si>
  <si>
    <t>Prestwich, Conner, Morris, Finlayson, Sykes-Muskett, Hurling</t>
  </si>
  <si>
    <t>Do web-based competitions promote physical activity? Randomized controlled trial</t>
  </si>
  <si>
    <t>10.1016/j.psychsport.2016.11.003</t>
  </si>
  <si>
    <t>Price, Brunet</t>
  </si>
  <si>
    <t>Feasibility and acceptability of a telehealth behavior change intervention for promoting physical activity and fruit and vegetable consumption among rural-living young adult cancer survivors</t>
  </si>
  <si>
    <t>J Psychosoc Oncol</t>
  </si>
  <si>
    <t>715-733</t>
  </si>
  <si>
    <t>10.1080/07347332.2021.1896616</t>
  </si>
  <si>
    <t>Feasibility study</t>
  </si>
  <si>
    <t>Prince, Reed, Cotie, Harris, Pipe, Reid</t>
  </si>
  <si>
    <t>Results of the Sedentary Intervention Trial in Cardiac Rehabilitation (SIT-CR Study): A pilot randomized controlled trial</t>
  </si>
  <si>
    <t>Int J Cardiol</t>
  </si>
  <si>
    <t>317-324</t>
  </si>
  <si>
    <t>10.1016/j.ijcard.2018.07.082</t>
  </si>
  <si>
    <t>Pu, Moyle, Jones, Todorovic</t>
  </si>
  <si>
    <t>The effect of a social robot intervention on sleep and motor activity of people living with dementia and chronic pain: A pilot randomized controlled trial</t>
  </si>
  <si>
    <t>10.1016/j.maturitas.2020.09.003</t>
  </si>
  <si>
    <t>Sandal, Overas, Nordstoga, Wood, Bach, Hartvigsen, Sogaard, Mork</t>
  </si>
  <si>
    <t>A digital decision support system (selfBACK) for improved self-management of low back pain: a pilot study with 6-week follow-up</t>
  </si>
  <si>
    <t>10.1186/s40814-020-00604-2</t>
  </si>
  <si>
    <t>Svendsen, Sandal, Kjær, Nicholl, Cooper, Mair, Hartvigsen, Stochkendahl, Søgaard, Mork, Rasmussen</t>
  </si>
  <si>
    <t>Using Intervention Mapping to Develop a Decision Support System–Based Smartphone App (selfBACK) to Support Self-management of Nonspecific Low Back Pain: Development and Usability Study (Preprint)</t>
  </si>
  <si>
    <t>10.2196/preprints.26555</t>
  </si>
  <si>
    <t>Not an RCT (selfBACK, but development of the app was, I think, independent of the Sandal 2021 RCT)</t>
  </si>
  <si>
    <t>Svendsen, Sandal, Kjaer, Nicholl, Cooper, Mair, Hartvigsen, Stochkendahl, Sogaard, Mork, Rasmussen</t>
  </si>
  <si>
    <t>Using Intervention Mapping to Develop a Decision Support System-Based Smartphone App (selfBACK) to Support Self-management of Nonspecific Low Back Pain: Development and Usability Study</t>
  </si>
  <si>
    <t>e26555</t>
  </si>
  <si>
    <t>10.2196/26555</t>
  </si>
  <si>
    <t>Verma, Bach, Mork</t>
  </si>
  <si>
    <t>External validation of prediction models for patient-reported outcome measurements collected using the selfBACK mobile app</t>
  </si>
  <si>
    <t>10.1016/j.ijmedinf.2022.104936</t>
  </si>
  <si>
    <t>Not an RCT (used data from Sandal 2021 in model training, but this doesn't feel like a sibling study given they didn't analyse the data, just use it for something else)</t>
  </si>
  <si>
    <t>Arthritis Care &amp; Research</t>
  </si>
  <si>
    <t>S11</t>
  </si>
  <si>
    <t>10.1002/acr.v63.11s</t>
  </si>
  <si>
    <t>Corresponds to entire special issue, and no (easy) way to know which article was cited by an include. Nonetheless, the special issue is all about measuring outcomes in arthritis, extremely unlikely to be useful.</t>
  </si>
  <si>
    <t>No PDF downloaded: check out the DOI, it has all the special issue PDFs if you want to check them</t>
  </si>
  <si>
    <t>Abel, Efird, Crane, Ferdinand, Foy, DeHaven</t>
  </si>
  <si>
    <t>Use of coaching and technology to improve blood pressure control in Black women with hypertension: Pilot randomized controlled trial study</t>
  </si>
  <si>
    <t>95-105</t>
  </si>
  <si>
    <t>10.1111/jch.14617</t>
  </si>
  <si>
    <t>Abu-Saad, Murad, Barid, Olmer, Ziv, Younis-Zeidan, Kaufman-Shriqui, Gillon-Keren, Rigler, Berchenko, Kalter-Leibovici</t>
  </si>
  <si>
    <t>Development and Efficacy of an Electronic, Culturally Adapted Lifestyle Counseling Tool for Improving Diabetes-Related Dietary Knowledge: Randomized Controlled Trial Among Ethnic Minority Adults With Type 2 Diabetes Mellitus</t>
  </si>
  <si>
    <t>e13674</t>
  </si>
  <si>
    <t>10.2196/13674</t>
  </si>
  <si>
    <t>Adams, Hurley, Todd, Bhuiyan, Jarrett, Tucker, Hollingshead, Angadi</t>
  </si>
  <si>
    <t>Erratum to: Adaptive goal setting and financial incentives: a 2 x 2 factorial randomized controlled trial to increase adults' physical activity</t>
  </si>
  <si>
    <t>10.1186/s12889-017-4231-x</t>
  </si>
  <si>
    <t>Erratum</t>
  </si>
  <si>
    <t>Adorni, Zanatta, Serino, Vanutelli, Caso, D'Addario, Steca</t>
  </si>
  <si>
    <t>Efficacy of a theory-based and tailored mHealth intervention promoting walking behavior: a preliminary randomized controlled trial</t>
  </si>
  <si>
    <t>10.1038/s41598-025-09634-3</t>
  </si>
  <si>
    <t>Alencar, Johnson, Mullur, Gray, Gutierrez, Korosteleva</t>
  </si>
  <si>
    <t>The efficacy of a telemedicine-based weight loss program with video conference health coaching support</t>
  </si>
  <si>
    <t>J Telemed Telecare</t>
  </si>
  <si>
    <t>151-157</t>
  </si>
  <si>
    <t>10.1177/1357633X17745471</t>
  </si>
  <si>
    <t>Alshagrawi, Abidi</t>
  </si>
  <si>
    <t>Efficacy of an mHealth Behavior Change Intervention for Promoting Physical Activity in the Workplace: Randomized Controlled Trial</t>
  </si>
  <si>
    <t>e44108</t>
  </si>
  <si>
    <t>10.2196/44108</t>
  </si>
  <si>
    <t>Amarti, Ciharova, Provoost, Schulte, Kleiboer, el Hassouni, Gonçalves, Riper</t>
  </si>
  <si>
    <t>Improving Adherence to an Online Intervention for Low Mood by a Virtual Coach or Personalized Motivational Feedback Messages: A Three-Arm Pilot Randomized Controlled Trial</t>
  </si>
  <si>
    <t>10.2139/ssrn.5357442</t>
  </si>
  <si>
    <t>Antoine Parker, Ellis</t>
  </si>
  <si>
    <t>Effect of Electronic Messaging on Physical Activity Participation among Older Adults</t>
  </si>
  <si>
    <t>J Aging Res</t>
  </si>
  <si>
    <t>10.1155/2016/6171028</t>
  </si>
  <si>
    <t>Ban, Waki, Nakada, Isogawa, Miyoshi, Waki, Kato, Sawaki, Murata, Hirota, Saito, Nishikage, Tone, Seno, Toyoda, Kajino, Yokota, Tsurutani, Yamauchi, Nangaku, Ohe</t>
  </si>
  <si>
    <t>Efficacy of a Personalized Mobile Health Intervention (BedTime) to Increase Sleep Duration Among Short-Sleeping Patients With Type 2 Diabetes: Protocol for a Pilot Randomized Controlled Trial (Preprint)</t>
  </si>
  <si>
    <t>10.2196/preprints.64023</t>
  </si>
  <si>
    <t>Efficacy of a Personalized Mobile Health Intervention (BedTime) to Increase Sleep Duration Among Short-Sleeping Patients With Type 2 Diabetes: Protocol for a Pilot Randomized Controlled Trial</t>
  </si>
  <si>
    <t>e64023</t>
  </si>
  <si>
    <t>10.2196/64023</t>
  </si>
  <si>
    <t>Bombardier, Fann, Ludman, Vannoy, Dyer, Barber, Temkin</t>
  </si>
  <si>
    <t>The Relations of Cognitive, Behavioral, and Physical Activity Variables to Depression Severity in Traumatic Brain Injury: Reanalysis of Data From a Randomized Controlled Trial</t>
  </si>
  <si>
    <t>J Head Trauma Rehabil</t>
  </si>
  <si>
    <t>343-353</t>
  </si>
  <si>
    <t>10.1097/HTR.0000000000000288</t>
  </si>
  <si>
    <t>Bretschneider, Klasek, Karbanova, Timpel, Herrmann, Schwarz</t>
  </si>
  <si>
    <t>Impact of a Digital Lifestyle Intervention on Diabetes Self-Management: A Pilot Study</t>
  </si>
  <si>
    <t>1810-1810</t>
  </si>
  <si>
    <t>10.3390/nu14091810</t>
  </si>
  <si>
    <t>Cadmus-Bertram, Marcus, Patterson, Parker, Morey</t>
  </si>
  <si>
    <t>Use of the Fitbit to Measure Adherence to a Physical Activity Intervention Among Overweight or Obese, Postmenopausal Women: Self-Monitoring Trajectory During 16 Weeks</t>
  </si>
  <si>
    <t>e96</t>
  </si>
  <si>
    <t>10.2196/mhealth.4229</t>
  </si>
  <si>
    <t>Randomized Trial of a Fitbit-Based Physical Activity Intervention for Women</t>
  </si>
  <si>
    <t>414-418</t>
  </si>
  <si>
    <t>10.1016/j.amepre.2015.01.020</t>
  </si>
  <si>
    <t>Cadmus-Bertram, Tevaarwerk, Sesto, Gangnon, Van Remortel, Date</t>
  </si>
  <si>
    <t>Building a physical activity intervention into clinical care for breast and colorectal cancer survivors in Wisconsin: a randomized controlled pilot trial</t>
  </si>
  <si>
    <t>593-602</t>
  </si>
  <si>
    <t>10.1007/s11764-019-00778-6</t>
  </si>
  <si>
    <t>Cameron, Fairhall, Langron, Lockwood, Monaghan, Aggar, Sherrington, Lord, Kurrle</t>
  </si>
  <si>
    <t>A multifactorial interdisciplinary intervention reduces frailty in older people: randomized trial</t>
  </si>
  <si>
    <t>10.1186/1741-7015-11-65</t>
  </si>
  <si>
    <t>Cameron, Epton, Norman, Sheeran, Harris, Webb, Julious, Brennan, Thomas, Petroczi, Naughton, Shah</t>
  </si>
  <si>
    <t>A theory-based online health behaviour intervention for new university students (U@Uni:LifeGuide): results from a repeat randomized controlled trial</t>
  </si>
  <si>
    <t>10.1186/s13063-015-1092-4</t>
  </si>
  <si>
    <t>Cameron-Tucker, Wood-Baker, Joseph, Walters, Schuz, Walters</t>
  </si>
  <si>
    <t>A randomized controlled trial of telephone-mentoring with home-based walking preceding rehabilitation in COPD</t>
  </si>
  <si>
    <t>1991-2000</t>
  </si>
  <si>
    <t>10.2147/COPD.S109820</t>
  </si>
  <si>
    <t>Carayol, Ninot, Senesse, Bleuse, Gourgou, Sancho-Garnier, Sari, Romieu, Romieu, Jacot</t>
  </si>
  <si>
    <t>Short- and long-term impact of adapted physical activity and diet counseling during adjuvant breast cancer therapy: the "APAD1" randomized controlled trial</t>
  </si>
  <si>
    <t>10.1186/s12885-019-5896-6</t>
  </si>
  <si>
    <t>Carfora, Biella, Catellani</t>
  </si>
  <si>
    <t>Affective components in promoting physical activity: A randomized controlled trial of message framing</t>
  </si>
  <si>
    <t>10.3389/fpsyg.2022.968109</t>
  </si>
  <si>
    <t>Carlin, Murphy, Nevill, Gallagher</t>
  </si>
  <si>
    <t>Effects of a peer-led Walking In ScHools intervention (the WISH study) on physical activity levels of adolescent girls: a cluster randomised pilot study</t>
  </si>
  <si>
    <t>10.1186/s13063-017-2415-4</t>
  </si>
  <si>
    <t>Carlin, Logue, Flynn, Murphy, Gallagher</t>
  </si>
  <si>
    <t>Development and Feasibility of a Family-Based Health Behavior Intervention Using Intelligent Personal Assistants: Randomized Controlled Trial</t>
  </si>
  <si>
    <t>e17501</t>
  </si>
  <si>
    <t>10.2196/17501</t>
  </si>
  <si>
    <t>No evidence of AI-assistance in the intervention (Smart speakers, but 2018 Echo Dot, and seems to be used simply as speakers, with staff and families making the speakers do things, not AI)</t>
  </si>
  <si>
    <t>Carmona-Teres, Lumillo-Gutierrez, Jodar-Fernandez, Rodriguez-Blanco, Moix-Queralto, Pujol-Ribera, Mas, Batlle-Gualda, Gobbo-Montoya, Berenguera</t>
  </si>
  <si>
    <t>Effectiveness and cost-effectiveness of a health coaching intervention to improve the lifestyle of patients with knee osteoarthritis: cluster randomized clinical trial</t>
  </si>
  <si>
    <t>10.1186/s12891-015-0501-x</t>
  </si>
  <si>
    <t>Carr, Dunsiger, Lewis, Ciccolo, Hartman, Bock, Dominick, Marcus</t>
  </si>
  <si>
    <t>Randomized controlled trial testing an internet physical activity intervention for sedentary adults</t>
  </si>
  <si>
    <t>328-336</t>
  </si>
  <si>
    <t>10.1037/a0028962</t>
  </si>
  <si>
    <t>Carr, Karvinen, Peavler, Smith, Cangelosi</t>
  </si>
  <si>
    <t>Multicomponent intervention to reduce daily sedentary time: a randomised controlled trial</t>
  </si>
  <si>
    <t>e003261</t>
  </si>
  <si>
    <t>10.1136/bmjopen-2013-003261</t>
  </si>
  <si>
    <t>Carr, Leonhard, Tucker, Fethke, Benzo, Gerr</t>
  </si>
  <si>
    <t>Total Worker Health Intervention Increases Activity of Sedentary Workers</t>
  </si>
  <si>
    <t>10.1016/j.amepre.2015.06.022</t>
  </si>
  <si>
    <t>Carson, Salmon, Arundell, Ridgers, Cerin, Brown, Hesketh, Ball, Chinapaw, Yildirim, Daly, Dunstan, Crawford</t>
  </si>
  <si>
    <t>Examination of mid-intervention mediating effects on objectively assessed sedentary time among children in the Transform-Us! cluster-randomized controlled trial</t>
  </si>
  <si>
    <t>10.1186/1479-5868-10-62</t>
  </si>
  <si>
    <t>Carter, Draijer, Maxwell, Morris, Pedersen, Graves, Thijssen, Hopkins</t>
  </si>
  <si>
    <t>Using an e-Health Intervention to Reduce Prolonged Sitting in UK Office Workers: A Randomised Acceptability and Feasibility Study</t>
  </si>
  <si>
    <t>8942-NA</t>
  </si>
  <si>
    <t>10.3390/ijerph17238942</t>
  </si>
  <si>
    <t>Cavallo, Tate, Ries, Brown, DeVellis, Ammerman</t>
  </si>
  <si>
    <t>A social media-based physical activity intervention: a randomized controlled trial</t>
  </si>
  <si>
    <t>527-532</t>
  </si>
  <si>
    <t>10.1016/j.amepre.2012.07.019</t>
  </si>
  <si>
    <t>Cederbom, Leveille, Bergland</t>
  </si>
  <si>
    <t>Effects of a behavioral medicine intervention on pain, health, and behavior among community-dwelling older adults: a randomized controlled trial</t>
  </si>
  <si>
    <t>Clin Interv Aging</t>
  </si>
  <si>
    <t>1207-1220</t>
  </si>
  <si>
    <t>10.2147/CIA.S208102</t>
  </si>
  <si>
    <t>Celano, Freedman, Harnedy, Park, Januzzi, Healy, Huffman</t>
  </si>
  <si>
    <t>Feasibility and preliminary efficacy of a positive psychology-based intervention to promote health behaviors in heart failure: The REACH for Health study</t>
  </si>
  <si>
    <t>10.1016/j.jpsychores.2020.110285</t>
  </si>
  <si>
    <t>Chae, Kim, Park, Hwang</t>
  </si>
  <si>
    <t>The Effects of an Academic--Workplace Partnership Intervention to Promote Physical Activity in Sedentary Office Workers</t>
  </si>
  <si>
    <t>Workplace Health Saf</t>
  </si>
  <si>
    <t>259-266</t>
  </si>
  <si>
    <t>10.1177/2165079915579576</t>
  </si>
  <si>
    <t>Chalder, Wiles, Campbell, Hollinghurst, Searle, Haase, Taylor, Fox, Baxter, Davis, Thorp, Winder, Wright, Calnan, Lawlor, Peters, Sharp, Turner, Montgomery, Lewis</t>
  </si>
  <si>
    <t>A pragmatic randomised controlled trial to evaluate the cost-effectiveness of a physical activity intervention as a treatment for depression: the treating depression with physical activity (TREAD) trial</t>
  </si>
  <si>
    <t>1-164, iii-iv</t>
  </si>
  <si>
    <t>10.3310/hta16100</t>
  </si>
  <si>
    <t>Chan, Van Blarigan, Langlais, Zhao, Ramsdill, Daniel, Macaire, Wang, Paich, Kessler, Beer, Lyons, Broering, Carroll, Kenfield, Winters-Stone</t>
  </si>
  <si>
    <t>Feasibility and Acceptability of a Remotely Delivered, Web-Based Behavioral Intervention for Men With Prostate Cancer: Four-Arm Randomized Controlled Pilot Trial</t>
  </si>
  <si>
    <t>e19238</t>
  </si>
  <si>
    <t>10.2196/19238</t>
  </si>
  <si>
    <t>Chan, Lai, Choy, Cheung, Wan, Cheng, Chan, Lau, Yung, Cheung, Lam</t>
  </si>
  <si>
    <t>Feasibility and Potential Effectiveness of a Smartphone Zero-Time Exercise Intervention for Promoting Physical Activity and Fitness in Patients With Coronary Heart Disease: A Pilot Randomized Controlled Trial</t>
  </si>
  <si>
    <t>10.3389/fpubh.2022.865712</t>
  </si>
  <si>
    <t>Chang, Chiang, Chien</t>
  </si>
  <si>
    <t>Efficacy of a multicomponent exercise training program intervention in community-dwelling older adults during the COVID-19 pandemic: A cluster randomized controlled trial</t>
  </si>
  <si>
    <t>Geriatr Nurs</t>
  </si>
  <si>
    <t>148-156</t>
  </si>
  <si>
    <t>10.1016/j.gerinurse.2022.11.019</t>
  </si>
  <si>
    <t>Chasan-Taber, Silveira, Marcus, Braun, Stanek, Markenson</t>
  </si>
  <si>
    <t>Feasibility and Efficacy of a Physical Activity Intervention Among Pregnant Women: The Behaviors Affecting Baby and You (B.A.B.Y.) Study</t>
  </si>
  <si>
    <t>s2</t>
  </si>
  <si>
    <t>S228-S238</t>
  </si>
  <si>
    <t>10.1123/jpah.8.s2.s228</t>
  </si>
  <si>
    <t>Chau, Daley, Dunn, Srinivasan, Do, Bauman, van der Ploeg</t>
  </si>
  <si>
    <t>The effectiveness of sit-stand workstations for changing office workers' sitting time: results from the Stand@Work randomized controlled trial pilot</t>
  </si>
  <si>
    <t>10.1186/s12966-014-0127-7</t>
  </si>
  <si>
    <t>Chemtob, Rocchi, Arbour-Nicitopoulos, Kairy, Fillion, Sweet</t>
  </si>
  <si>
    <t>Using tele-health to enhance motivation, leisure time physical activity, and quality of life in adults with spinal cord injury: A self-determination theory-based pilot randomized control trial</t>
  </si>
  <si>
    <t>243-252</t>
  </si>
  <si>
    <t>10.1016/j.psychsport.2019.03.008</t>
  </si>
  <si>
    <t>Chen, Godfrey, Ng, Moorthi, Liangos, Ruthazer, Jaber, Levey, Castaneda-Sceppa</t>
  </si>
  <si>
    <t>Effect of intra-dialytic, low-intensity strength training on functional capacity in adult haemodialysis patients: a randomized pilot trial</t>
  </si>
  <si>
    <t>Nephrol Dial Transplant</t>
  </si>
  <si>
    <t>1936-1943</t>
  </si>
  <si>
    <t>10.1093/ndt/gfp739</t>
  </si>
  <si>
    <t>Chen, Weiss, Heyman, Cooper, Lustig</t>
  </si>
  <si>
    <t>The efficacy of the web-based childhood obesity prevention program in Chinese American adolescents (Web ABC study)</t>
  </si>
  <si>
    <t>J Adolesc Health</t>
  </si>
  <si>
    <t>148-154</t>
  </si>
  <si>
    <t>10.1016/j.jadohealth.2010.11.243</t>
  </si>
  <si>
    <t>Chen, Chang, Kuo, Yu, Huang, Marks, Chang</t>
  </si>
  <si>
    <t>A pilot comparative study of one-way versus two-way text message program to promote physical activity among people with severe mental illness</t>
  </si>
  <si>
    <t>Mental Health and Physical Activity</t>
  </si>
  <si>
    <t>143-151</t>
  </si>
  <si>
    <t>10.1016/j.mhpa.2017.09.010</t>
  </si>
  <si>
    <t>Chen, Tolfrey, Pearson, Bingham, Edwardson, Cale, Dunstan, Barber, Clemes</t>
  </si>
  <si>
    <t>Stand Out in Class: Investigating the Potential Impact of a Sit-Stand Desk Intervention on Children's Sitting and Physical Activity during Class Time and after School</t>
  </si>
  <si>
    <t>4759-NA</t>
  </si>
  <si>
    <t>10.3390/ijerph18094759</t>
  </si>
  <si>
    <t>Chen, Ahlqvist, Henriksson, Migueles, Christiansen, Galanti, Berglind</t>
  </si>
  <si>
    <t>Increasing Children's physical Activity by Policy (CAP) in preschools within the Stockholm region: study protocol for a pragmatic cluster-randomized controlled trial</t>
  </si>
  <si>
    <t>10.1186/s13063-022-06513-4</t>
  </si>
  <si>
    <t>Cheng, Alison, Stamatakis, Dennis, McNamara, Spencer, McKeough</t>
  </si>
  <si>
    <t>Six-week behaviour change intervention to reduce sedentary behaviour in people with chronic obstructive pulmonary disease: a randomised controlled trial</t>
  </si>
  <si>
    <t>Thorax</t>
  </si>
  <si>
    <t>10.1136/thoraxjnl-2020-214885</t>
  </si>
  <si>
    <t>Cherubini, Villalobos-Zuñiga, Boldi, Bonazzi</t>
  </si>
  <si>
    <t>The Unexpected Downside of Paying or Sending Messages to People to Make Them Walk</t>
  </si>
  <si>
    <t>ACM Transactions on Computer-Human Interaction</t>
  </si>
  <si>
    <t>10.1145/3365665</t>
  </si>
  <si>
    <t>Cheung, Thiagalingam, Smith, Redfern, Barry, Mercorelli, Chow</t>
  </si>
  <si>
    <t>Text messages promoting healthy lifestyle and linked with activity monitors stimulate an immediate increase in physical activity among women after gestational diabetes</t>
  </si>
  <si>
    <t>Diabetes Res Clin Pract</t>
  </si>
  <si>
    <t>10.1016/j.diabres.2022.109991</t>
  </si>
  <si>
    <t>Chivers Seymour, Pickering, Rochester, Roberts, Ballinger, Hulbert, Kunkel, Marian, Fitton, McIntosh, Goodwin, Nieuwboer, Lamb, Ashburn</t>
  </si>
  <si>
    <t>Multicentre, randomised controlled trial of PDSAFE, a physiotherapist-delivered fall prevention programme for people with Parkinson's</t>
  </si>
  <si>
    <t>J Neurol Neurosurg Psychiatry</t>
  </si>
  <si>
    <t>774-782</t>
  </si>
  <si>
    <t>10.1136/jnnp-2018-319448</t>
  </si>
  <si>
    <t>Cho, Lee, Lee, Park, Choi, Kim</t>
  </si>
  <si>
    <t>Effect of intradialytic exercise on daily physical activity and sleep quality in maintenance hemodialysis patients</t>
  </si>
  <si>
    <t>745-754</t>
  </si>
  <si>
    <t>10.1007/s11255-018-1796-y</t>
  </si>
  <si>
    <t>Choi, Sum, Leung, Wallhead, Morgan, Milton, Ha, Sit</t>
  </si>
  <si>
    <t>Effect of sport education on students’ perceived physical literacy, motivation, and physical activity levels in university required physical education: a cluster-randomized trial</t>
  </si>
  <si>
    <t>Higher Education</t>
  </si>
  <si>
    <t>1137-1155</t>
  </si>
  <si>
    <t>10.1007/s10734-020-00603-5</t>
  </si>
  <si>
    <t>Chokshi, Adusumalli, Small, Morris, Feingold, Ha, Lynch, Rareshide, Hilbert, Patel</t>
  </si>
  <si>
    <t>Loss-Framed Financial Incentives and Personalized Goal-Setting to Increase Physical Activity Among Ischemic Heart Disease Patients Using Wearable Devices: The ACTIVE REWARD Randomized Trial</t>
  </si>
  <si>
    <t>10.1161/JAHA.118.009173</t>
  </si>
  <si>
    <t>Chow, Redfern, Hillis, Thakkar, Santo, Hackett, Jan, Graves, de Keizer, Barry, Bompoint, Stepien, Whittaker, Rodgers, Thiagalingam</t>
  </si>
  <si>
    <t>Effect of Lifestyle-Focused Text Messaging on Risk Factor Modification in Patients With Coronary Heart Disease: A Randomized Clinical Trial</t>
  </si>
  <si>
    <t>1255-1263</t>
  </si>
  <si>
    <t>10.1001/jama.2015.10945</t>
  </si>
  <si>
    <t>Christiansen, Toftager, Ersbøll, Troelsen</t>
  </si>
  <si>
    <t>Effects of a Danish multicomponent physical activity intervention on active school transport</t>
  </si>
  <si>
    <t>Journal of Transport &amp; Health</t>
  </si>
  <si>
    <t>174-181</t>
  </si>
  <si>
    <t>10.1016/j.jth.2014.05.002</t>
  </si>
  <si>
    <t>Chung, Li, Chiu, Ho, Lopez</t>
  </si>
  <si>
    <t>Sustainability of an Integrated Adventure-Based Training and Health Education Program to Enhance Quality of Life Among Chinese Childhood Cancer Survivors: A Randomized Controlled Trial</t>
  </si>
  <si>
    <t>366-374</t>
  </si>
  <si>
    <t>10.1097/NCC.0000000000000211</t>
  </si>
  <si>
    <t>Claes, Cornelissen, McDermott, Moyna, Pattyn, Cornelis, Gallagher, McCormack, Newton, Gillain, Budts, Goetschalckx, Woods, Moran, Buys</t>
  </si>
  <si>
    <t>Feasibility, Acceptability, and Clinical Effectiveness of a Technology-Enabled Cardiac Rehabilitation Platform (Physical Activity Toward Health-I): Randomized Controlled Trial</t>
  </si>
  <si>
    <t>e14221</t>
  </si>
  <si>
    <t>10.2196/14221</t>
  </si>
  <si>
    <t>Clemes, Bingham, Pearson, Chen, Edwardson, McEachan, Tolfrey, Cale, Richardson, Fray, Altunkaya, Bandelow, Jaicim, Salmon, Dunstan, Barber</t>
  </si>
  <si>
    <t>Stand Out in Class: restructuring the classroom environment to reduce sitting time - findings from a pilot cluster randomised controlled trial</t>
  </si>
  <si>
    <t>10.1186/s12966-020-00958-z</t>
  </si>
  <si>
    <t>Clemes, Varela-Mato, Bodicoat, Brookes, Chen, Edwardson, Gray, Guest, Johnson, Munir, Paine, Richardson, Ruettger, Sayyah, Sherry, Di Paola, Troughton, Yates, King</t>
  </si>
  <si>
    <t>The effectiveness of the Structured Health Intervention For Truckers (SHIFT): a cluster randomised controlled trial (RCT)</t>
  </si>
  <si>
    <t>10.1186/s12916-022-02372-7</t>
  </si>
  <si>
    <t>Cleo, Glasziou, Beller, Isenring, Thomas</t>
  </si>
  <si>
    <t>Habit-based interventions for weight loss maintenance in adults with overweight and obesity: a randomized controlled trial</t>
  </si>
  <si>
    <t>Int J Obes (Lond)</t>
  </si>
  <si>
    <t>374-383</t>
  </si>
  <si>
    <t>10.1038/s41366-018-0067-4</t>
  </si>
  <si>
    <t>Cliff, Okely, Morgan, Steele, Jones, Colyvas, Baur</t>
  </si>
  <si>
    <t>Movement skills and physical activity in obese children: randomized controlled trial</t>
  </si>
  <si>
    <t>90-100</t>
  </si>
  <si>
    <t>10.1249/MSS.0b013e3181e741e8</t>
  </si>
  <si>
    <t>Coelho, Reboredo, Valle, Malaguti, Campos, Nascimento, Carvalho, Oliveira, Pinheiro</t>
  </si>
  <si>
    <t>Effects of an unsupervised pedometer-based physical activity program on daily steps of adults with moderate to severe asthma: a randomized controlled trial</t>
  </si>
  <si>
    <t>1186-1193</t>
  </si>
  <si>
    <t>10.1080/02640414.2017.1364402</t>
  </si>
  <si>
    <t>Cohen, Morgan, Plotnikoff, Callister, Lubans</t>
  </si>
  <si>
    <t>Physical activity and skills intervention: SCORES cluster randomized controlled trial</t>
  </si>
  <si>
    <t>765-774</t>
  </si>
  <si>
    <t>10.1249/MSS.0000000000000452</t>
  </si>
  <si>
    <t>Collins, Schrack, VanSwearingen, Glynn, Pospisil, Gant, Mackey</t>
  </si>
  <si>
    <t>Randomized Controlled Trial of Exercise to Improve Walking Energetics in Older Adults</t>
  </si>
  <si>
    <t>Innov Aging</t>
  </si>
  <si>
    <t>igy022</t>
  </si>
  <si>
    <t>10.1093/geroni/igy022</t>
  </si>
  <si>
    <t>Collins, Lu, Valverde, Silva, Parra-Medina</t>
  </si>
  <si>
    <t>Efficacy of a multi-component intervention to promote physical activity among Latino adults: A randomized controlled trial</t>
  </si>
  <si>
    <t>10.1016/j.pmedr.2019.100965</t>
  </si>
  <si>
    <t>Collins, Geana, Overton, Benton, Lu, Khan, Rohleder, Ahluwalia, Resnicow, Zhu</t>
  </si>
  <si>
    <t>Use of a Smartphone App Versus Motivational Interviewing to Increase Walking Distance and Weight Loss in Overweight/Obese Adults With Peripheral Artery Disease: Pilot Randomized Trial</t>
  </si>
  <si>
    <t>e30295</t>
  </si>
  <si>
    <t>10.2196/30295</t>
  </si>
  <si>
    <t>Colon-Semenza, Latham, Quintiliani, Ellis</t>
  </si>
  <si>
    <t>Peer Coaching Through mHealth Targeting Physical Activity in People With Parkinson Disease: Feasibility Study</t>
  </si>
  <si>
    <t>e42</t>
  </si>
  <si>
    <t>10.2196/mhealth.8074</t>
  </si>
  <si>
    <t>Comeras-Chueca, Villalba-Heredia, Perez-Lasierra, Marin-Puyalto, Lozano-Berges, Matute-Llorente, Vicente-Rodriguez, Gonzalez-Aguero, Casajus</t>
  </si>
  <si>
    <t>Active Video Games Improve Muscular Fitness and Motor Skills in Children with Overweight or Obesity</t>
  </si>
  <si>
    <t>2642-2642</t>
  </si>
  <si>
    <t>10.3390/ijerph19052642</t>
  </si>
  <si>
    <t>Connelly, Kirk, Masthoff, MacRury</t>
  </si>
  <si>
    <t>A Website to Promote Physical Activity in People With Type 2 Diabetes Living in Remote or Rural Locations: Feasibility Pilot Randomized Controlled Trial</t>
  </si>
  <si>
    <t>e26</t>
  </si>
  <si>
    <t>10.2196/diabetes.6669</t>
  </si>
  <si>
    <t>Conradsson, Lofgren, Nero, Hagstromer, Stahle, Lokk, Franzen</t>
  </si>
  <si>
    <t>The Effects of Highly Challenging Balance Training in Elderly With Parkinson's Disease: A Randomized Controlled Trial</t>
  </si>
  <si>
    <t>827-836</t>
  </si>
  <si>
    <t>10.1177/1545968314567150</t>
  </si>
  <si>
    <t>Conroy, Sward, Spadaro, Tudorascu, Karpov, Jones, Kriska, Kapoor</t>
  </si>
  <si>
    <t>Effectiveness of a physical activity and weight loss intervention for middle-aged women: healthy bodies, healthy hearts randomized trial</t>
  </si>
  <si>
    <t>207-213</t>
  </si>
  <si>
    <t>10.1007/s11606-014-3077-5</t>
  </si>
  <si>
    <t>Coolbaugh, Raymond, Hawkins</t>
  </si>
  <si>
    <t>Feasibility of a dynamic web guidance approach for personalized physical activity prescription based on daily information from wearable technology</t>
  </si>
  <si>
    <t>10.2196/resprot.3966</t>
  </si>
  <si>
    <t>Coombes, Jones</t>
  </si>
  <si>
    <t>Gamification of active travel to school: A pilot evaluation of the Beat the Street physical activity intervention</t>
  </si>
  <si>
    <t>Health Place</t>
  </si>
  <si>
    <t>62-69</t>
  </si>
  <si>
    <t>10.1016/j.healthplace.2016.03.001</t>
  </si>
  <si>
    <t>Cooney, Dwan, Greig, Lawlor, Rimer, Waugh, McMurdo, Mead</t>
  </si>
  <si>
    <t>Exercise for depression</t>
  </si>
  <si>
    <t>Cochrane Database Syst Rev</t>
  </si>
  <si>
    <t>CD004366</t>
  </si>
  <si>
    <t>10.1002/14651858.CD004366.pub6</t>
  </si>
  <si>
    <t>Review</t>
  </si>
  <si>
    <t>Coppens, Martens, De Pessemier</t>
  </si>
  <si>
    <t>Motivating People to Move More with Personalized Activity and Tip Recommendations: a Randomized Controlled Trial</t>
  </si>
  <si>
    <t>28th International Conference on Intelligent User Interfaces</t>
  </si>
  <si>
    <t>123-126</t>
  </si>
  <si>
    <t>10.1145/3581754.3584149</t>
  </si>
  <si>
    <t>Coppens, De Pessemier, Martens</t>
  </si>
  <si>
    <t>Balancing Habit Repetition and New Activity Exploration: A Longitudinal Micro-Randomized Trial in Physical Activity Recommendations</t>
  </si>
  <si>
    <t>18th ACM Conference on Recommender Systems</t>
  </si>
  <si>
    <t>1147-1151</t>
  </si>
  <si>
    <t>10.1145/3640457.3691715</t>
  </si>
  <si>
    <t>Forward citation searching (round 2)</t>
  </si>
  <si>
    <t>Corder, Brown, Schiff, van Sluijs</t>
  </si>
  <si>
    <t>Feasibility study and pilot cluster-randomised controlled trial of the GoActive intervention aiming to promote physical activity among adolescents: outcomes and lessons learnt</t>
  </si>
  <si>
    <t>e012335</t>
  </si>
  <si>
    <t>10.1136/bmjopen-2016-012335</t>
  </si>
  <si>
    <t>Corder, Sharp, Jong, Foubister, Brown, Wells, Armitage, Croxson, Vignoles, Wilkinson, Wilson, van Sluijs</t>
  </si>
  <si>
    <t>Effectiveness and cost-effectiveness of the GoActive intervention to increase physical activity among UK adolescents: A cluster randomised controlled trial</t>
  </si>
  <si>
    <t>e1003210</t>
  </si>
  <si>
    <t>10.1371/journal.pmed.1003210</t>
  </si>
  <si>
    <t>Deng, Wang, Liu, He, Wang, Yan</t>
  </si>
  <si>
    <t>Randomized Controlled Trial of a Digital Therapeutics System for Treating New-onset Mild Hypertension (Preprint)</t>
  </si>
  <si>
    <t>10.2196/preprints.64322</t>
  </si>
  <si>
    <t>Domin, Uslu, Schulz, Ouzzahra, Vögele</t>
  </si>
  <si>
    <t>A Theory-Informed, Personalized mHealth Intervention for Adolescents (Mobile App for Physical Activity): Development and Pilot Study (Preprint)</t>
  </si>
  <si>
    <t>10.2196/preprints.35118</t>
  </si>
  <si>
    <t>Farrahi, Sanchez-Trigo, Schmidt, Jaitner</t>
  </si>
  <si>
    <t>Künstliche Intelligenz zur Förderung von körperlicher Aktivität</t>
  </si>
  <si>
    <t>Künstliche Intelligenz und maschinelles Lernen in der Sportwissenschaft</t>
  </si>
  <si>
    <t>303-317</t>
  </si>
  <si>
    <t>10.1007/978-3-662-68950-9_18</t>
  </si>
  <si>
    <t>Book</t>
  </si>
  <si>
    <t>jk</t>
  </si>
  <si>
    <t>Farrahi, Sánchez-Trigo, Schmidt, Jaitner</t>
  </si>
  <si>
    <t>Artificial Intelligence to Promote Physical Activity</t>
  </si>
  <si>
    <t>Artificial Intelligence and Machine Learning in Sports Science</t>
  </si>
  <si>
    <t>261-273</t>
  </si>
  <si>
    <t>10.1007/978-3-662-70155-3_18</t>
  </si>
  <si>
    <t>Feng, Jia, Liu, Bao, Wang, Wang, Huang, Jiang, Wang, Zhang, Zhang, Zhang, Zhu, He</t>
  </si>
  <si>
    <t>Effect of Telemedicine-Supported Structured Exercise Program in Patients with Chronic Low Back Pain: Study Protocol for a Randomized Controlled Trial</t>
  </si>
  <si>
    <t>J Pain Res</t>
  </si>
  <si>
    <t>2809-2822</t>
  </si>
  <si>
    <t>10.2147/JPR.S518072</t>
  </si>
  <si>
    <t>No evidence of AI-assistance in the intervention (deep learning mentioned, but pretty sure this is for measuring exercise, not used as part of the intervention)</t>
  </si>
  <si>
    <t>Fukuoka, Vittinghoff, Jong, Haskell</t>
  </si>
  <si>
    <t>Innovation to motivation--pilot study of a mobile phone intervention to increase physical activity among sedentary women</t>
  </si>
  <si>
    <t>287-289</t>
  </si>
  <si>
    <t>10.1016/j.ypmed.2010.06.006</t>
  </si>
  <si>
    <t>Geraghty, Roberts, Hill, Foster, Yardley, Hay, Stuart, Turner, Griffiths, Webley, Durcan, Morgan, Hughes, Bathers, Butler-Walley, Wathall, Mansell, Leigh, Little</t>
  </si>
  <si>
    <t>Supporting self-management of low back pain with an internet intervention in primary care: a protocol for a randomised controlled trial of clinical and cost-effectiveness (SupportBack 2)</t>
  </si>
  <si>
    <t>e040543</t>
  </si>
  <si>
    <t>10.1136/bmjopen-2020-040543</t>
  </si>
  <si>
    <t>Geraghty, Becque, Roberts, Hill, Foster, Yardley, Stuart, Turner, Hay, Griffiths, Webley, Durcan, Morgan, Hughes, Bathers, Butler-Walley, Wathall, Mansell, White, Davies, Little</t>
  </si>
  <si>
    <t>Supporting self-management of low back pain with an internet intervention with and without telephone support in primary care (SupportBack 2): a randomised controlled trial of clinical and cost-effectiveness</t>
  </si>
  <si>
    <t>Lancet Rheumatol</t>
  </si>
  <si>
    <t>e424-e437</t>
  </si>
  <si>
    <t>10.1016/S2665-9913(24)00086-9</t>
  </si>
  <si>
    <t>Goetsch, Wagle, Valilis, Razavi, McEvoy, Blumenthal, Whelton</t>
  </si>
  <si>
    <t>Dietary and Lifestyle Modification for the Prevention and Treatment of Hypertension</t>
  </si>
  <si>
    <t>Current Cardiovascular Risk Reports</t>
  </si>
  <si>
    <t>10.1007/s12170-021-00683-7</t>
  </si>
  <si>
    <t>Hales, Turner-McGrievy, Wilcox, Fahim, Davis, Huhns, Valafar</t>
  </si>
  <si>
    <t>Social networks for improving healthy weight loss behaviors for overweight and obese adults: A randomized clinical trial of the social pounds off digitally (Social POD) mobile app</t>
  </si>
  <si>
    <t>10.1016/j.ijmedinf.2016.07.003</t>
  </si>
  <si>
    <t>Hayashi, Tanemura, Taniguchi, Okano, Toyoda, Mashino, Ogata</t>
  </si>
  <si>
    <t>A randomized controlled trial of mobile intervention using health support bubbles to prevent social frailty</t>
  </si>
  <si>
    <t>NPJ Digit Med</t>
  </si>
  <si>
    <t>10.1038/s41746-025-01873-y</t>
  </si>
  <si>
    <t>Everyone used the same app, with and without buddies</t>
  </si>
  <si>
    <t>Hill, Whitehurst, Lewis, Bryan, Dunn, Foster, Konstantinou, Main, Mason, Somerville, Sowden, Vohora, Hay</t>
  </si>
  <si>
    <t>Comparison of stratified primary care management for low back pain with current best practice (STarT Back): a randomised controlled trial</t>
  </si>
  <si>
    <t>Lancet</t>
  </si>
  <si>
    <t>1560-1571</t>
  </si>
  <si>
    <t>10.1016/S0140-6736(11)60937-9</t>
  </si>
  <si>
    <t>Ikegaya, Foo, Murata, Oshima, Kim</t>
  </si>
  <si>
    <t>Using Personalized Intervention Criteria in a Mobile Just-in-Time Adaptive Intervention for Increasing Physical Activity in University Students: Pilot Study</t>
  </si>
  <si>
    <t>JMIR Hum Factors</t>
  </si>
  <si>
    <t>e66750</t>
  </si>
  <si>
    <t>10.2196/66750</t>
  </si>
  <si>
    <t>Irvine, Russell, Manocchia, Mino, Cox Glassen, Morgan, Gau, Birney, Ary</t>
  </si>
  <si>
    <t>Mobile-Web app to self-manage low back pain: randomized controlled trial</t>
  </si>
  <si>
    <t>e1</t>
  </si>
  <si>
    <t>10.2196/jmir.3130</t>
  </si>
  <si>
    <t>Jiang, Uetake, Yang</t>
  </si>
  <si>
    <t>Does Premium Version Adoption in mHealth Improve User Engagement and Health-Related Outcomes?</t>
  </si>
  <si>
    <t>SSRN Electronic Journal</t>
  </si>
  <si>
    <t>10.2139/ssrn.4298547</t>
  </si>
  <si>
    <t>Jodar-Sanchez, Carrasco Hernandez, Nunez-Benjumea, Mesa Gonzalez, Moreno Conde, Parra Calderon, Fernandez-Luque, Hors-Fraile, Civit, Bamidis, Ortega-Ruiz</t>
  </si>
  <si>
    <t>Using the Social-Local-Mobile App for Smoking Cessation in the SmokeFreeBrain Project: Protocol for a Randomized Controlled Trial</t>
  </si>
  <si>
    <t>e12464</t>
  </si>
  <si>
    <t>10.2196/12464</t>
  </si>
  <si>
    <t>Kario, Nomura, Harada, Okura, Nakagawa, Tanigawa, Hida</t>
  </si>
  <si>
    <t>Efficacy of a digital therapeutics system in the management of essential hypertension: the HERB-DH1 pivotal trial</t>
  </si>
  <si>
    <t>Eur Heart J</t>
  </si>
  <si>
    <t>4111-4122</t>
  </si>
  <si>
    <t>10.1093/eurheartj/ehab559</t>
  </si>
  <si>
    <t>No evidence of AI-assistance in the intervention (virtual nurse chatbot, but only stated to collect information, not as part of the intervention)</t>
  </si>
  <si>
    <t>Koppenaal, Pisters, Kloek, Arensman, Ostelo, Veenhof</t>
  </si>
  <si>
    <t>The 3-Month Effectiveness of a Stratified Blended Physiotherapy Intervention in Patients With Nonspecific Low Back Pain: Cluster Randomized Controlled Trial</t>
  </si>
  <si>
    <t>e31675</t>
  </si>
  <si>
    <t>10.2196/31675</t>
  </si>
  <si>
    <t>Koppenaal, van Dongen, Kloek, Arensman, Veenhof, Pisters, Ostelo</t>
  </si>
  <si>
    <t>Effectiveness and Cost-Effectiveness of a Stratified Blended Physiotherapy Intervention Compared With Face-to-Face Physiotherapy in Patients With Nonspecific Low Back Pain: Cluster Randomized Controlled Trial (Preprint)</t>
  </si>
  <si>
    <t>10.2196/preprints.43034</t>
  </si>
  <si>
    <t>Effectiveness and Cost-Effectiveness of a Stratified Blended Physiotherapy Intervention Compared With Face-to-Face Physiotherapy in Patients With Nonspecific Low Back Pain: Cluster Randomized Controlled Trial</t>
  </si>
  <si>
    <t>e43034</t>
  </si>
  <si>
    <t>10.2196/43034</t>
  </si>
  <si>
    <t>Liu, Song, Yu, Deng, Guan, Yang, Ma</t>
  </si>
  <si>
    <t>Efficacy of an mHealth App to Support Patients' Self-Management of Hypertension: Randomized Controlled Trial (Preprint)</t>
  </si>
  <si>
    <t>10.2196/preprints.43809</t>
  </si>
  <si>
    <t>China</t>
  </si>
  <si>
    <t>Efficacy of an mHealth App to Support Patients' Self-Management of Hypertension: Randomized Controlled Trial</t>
  </si>
  <si>
    <t>e43809</t>
  </si>
  <si>
    <t>10.2196/43809</t>
  </si>
  <si>
    <t>Lyles, Khoong, Stern, Abtahi, Sharma, Pletcher, Xia, Garcia, Shah, Tieu, Sarkar, consortium</t>
  </si>
  <si>
    <t>Championing Hypertension Remote Monitoring for Equity and Dissemination (CHARMED): A multi-site factorial randomized controlled trial protocol</t>
  </si>
  <si>
    <t>10.1016/j.cct.2025.107879</t>
  </si>
  <si>
    <t>Marins, Primo, Vasconcelos, Carvalho, Oppelt, Pinheiro, Scaglioni, Junior, Junior, Caputo, Vecchio, Alberton</t>
  </si>
  <si>
    <t>Effectiveness of an app-delivered, self-management exercise program in public safety workers with chronic low back pain: a randomized controlled trial</t>
  </si>
  <si>
    <t>10.1016/j.bjpt.2025.101232</t>
  </si>
  <si>
    <t>Onoue, Nishida, Nakata, Hayashi, Marutani, Sakane, Moriguchi, Muto, Kato, Masuda, Okamura, Matsuzaki, Kawamura, Tsushita</t>
  </si>
  <si>
    <t>Effectiveness of recommendations in promoting the use of mobile health applications in health guidance: a randomized controlled trial</t>
  </si>
  <si>
    <t>10.1093/joccuh/uiaf036</t>
  </si>
  <si>
    <t>Paterson, Gaboury, Bernick, Wells, Tugwell, Toupin-April</t>
  </si>
  <si>
    <t>A Pragmatic Pilot Randomized Controlled Trial of the OA Go Away Among Individuals with Osteoarthritis of the Hip or Knee</t>
  </si>
  <si>
    <t>Physiother Can</t>
  </si>
  <si>
    <t>396-403</t>
  </si>
  <si>
    <t>10.3138/ptc-2020-0110</t>
  </si>
  <si>
    <t>Peuters, Maenhout, Cardon, De Paepe, DeSmet, Lauwerier, Leta, Crombez</t>
  </si>
  <si>
    <t>A Mobile Healthy Lifestyle Intervention Including Behavior Change Techniques, a Chatbot and Narrative Videos to Promote Mental Health in Adolescence: a Mixed-Methods Study Using a Quasi-Randomized Controlled Trial Design (Preprint)</t>
  </si>
  <si>
    <t>10.2196/preprints.45668</t>
  </si>
  <si>
    <t>A mobile healthy lifestyle intervention to promote mental health in adolescence: a mixed-methods evaluation</t>
  </si>
  <si>
    <t>10.1186/s12889-023-17260-9</t>
  </si>
  <si>
    <t>Fairly sure rules based, but just in case!</t>
  </si>
  <si>
    <t>Priebe, Kerkemeyer, Haas, Achtert, Moreno Sanchez, Stockert, Spannagl, Wendlinger, Thoma, Jedamzik, Reichmann, Franke, Sundmacher, Amelung, Toelle</t>
  </si>
  <si>
    <t>Medical App Treatment of Non-Specific Low Back Pain in the 12-month Cluster-Randomized Controlled Trial Rise-uP: Where Clinical Superiority Meets Cost Savings</t>
  </si>
  <si>
    <t>2239-2255</t>
  </si>
  <si>
    <t>10.2147/JPR.S473250</t>
  </si>
  <si>
    <t>exclude</t>
  </si>
  <si>
    <t>Proestakis, di Sorrentino, Brown, van Sluijs, Mani, Caldeira, Herrmann</t>
  </si>
  <si>
    <t>Network Interventions for Changing Physical Activity Behaviour in Preadolescents</t>
  </si>
  <si>
    <t>Nat Hum Behav</t>
  </si>
  <si>
    <t>778-787</t>
  </si>
  <si>
    <t>10.1038/s41562-018-0436-y</t>
  </si>
  <si>
    <t>Puder, Marques-Vidal, Schindler, Zahner, Niederer, Burgi, Ebenegger, Nydegger, Kriemler</t>
  </si>
  <si>
    <t>Effect of multidimensional lifestyle intervention on fitness and adiposity in predominantly migrant preschool children (Ballabeina): cluster randomised controlled trial</t>
  </si>
  <si>
    <t>d6195</t>
  </si>
  <si>
    <t>10.1136/bmj.d6195</t>
  </si>
  <si>
    <t>Puhkala, Kukkonen-Harjula, Aittasalo, Mansikkamaki, Partinen, Hublin, Karmeniemi, Sallinen, Olkkonen, Tokola, Ojala, Nygard, Fogelholm</t>
  </si>
  <si>
    <t>Lifestyle counseling in overweight truck and bus drivers - Effects on dietary patterns and physical activity</t>
  </si>
  <si>
    <t>435-440</t>
  </si>
  <si>
    <t>10.1016/j.pmedr.2016.08.012</t>
  </si>
  <si>
    <t>Puig-Ribera, Bort-Roig, Gonzalez-Suarez, Martinez-Lemos, Gine-Garriga, Fortuno, Martori, Munoz-Ortiz, Mila, McKenna, Gilson</t>
  </si>
  <si>
    <t>Patterns of impact resulting from a 'sit less, move more' web-based program in sedentary office employees</t>
  </si>
  <si>
    <t>e0122474</t>
  </si>
  <si>
    <t>10.1371/journal.pone.0122474</t>
  </si>
  <si>
    <t>Quintiliani, Whiteley</t>
  </si>
  <si>
    <t>Results of a Nutrition and Physical Activity Peer Counseling Intervention among Nontraditional College Students</t>
  </si>
  <si>
    <t>J Cancer Educ</t>
  </si>
  <si>
    <t>10.1007/s13187-015-0858-4</t>
  </si>
  <si>
    <t>Quintiliani, Whiteley, Murillo, Lara, Jean, Quinn, Kane, Crouter, Heeren, Bowen</t>
  </si>
  <si>
    <t>Community health worker-delivered weight management intervention among public housing residents: A feasibility study</t>
  </si>
  <si>
    <t>10.1016/j.pmedr.2021.101360</t>
  </si>
  <si>
    <t>Quirk, Dickinson, Baune, Leicht, Golledge</t>
  </si>
  <si>
    <t>Pilot trial of motivational interviewing in patients with peripheral artery disease</t>
  </si>
  <si>
    <t>Int Angiol</t>
  </si>
  <si>
    <t>468-473</t>
  </si>
  <si>
    <t>https://www.minervamedica.it/en/journals/international-angiology/article.php?cod=R34Y2012N05A0468</t>
  </si>
  <si>
    <t>No</t>
  </si>
  <si>
    <t>No evidence of AI-assistance in the intervention - no access to paper, but abstract only mentions motivational interviewing as the intervention</t>
  </si>
  <si>
    <t>No access to paper - decide based on title/abstract</t>
  </si>
  <si>
    <t>Rabin, Pinto, Fava</t>
  </si>
  <si>
    <t>Randomized Trial of a Physical Activity and Meditation Intervention for Young Adult Cancer Survivors</t>
  </si>
  <si>
    <t>41-47</t>
  </si>
  <si>
    <t>10.1089/jayao.2015.0033</t>
  </si>
  <si>
    <t>Radhakrishnan, Julien, Baranowski, O'Hair, Lee, Sagna De Main, Allen, Viswanathan, Thomaz, Kim</t>
  </si>
  <si>
    <t>Feasibility of a Sensor-Controlled Digital Game for Heart Failure Self-management: Randomized Controlled Trial</t>
  </si>
  <si>
    <t>JMIR Serious Games</t>
  </si>
  <si>
    <t>e29044</t>
  </si>
  <si>
    <t>10.2196/29044</t>
  </si>
  <si>
    <t>Ramadi, Buijs, Threlfall, Aggarwal, Arena, Rodgers, Haennel</t>
  </si>
  <si>
    <t>Long-term Physical Activity Behavior After Completion of Traditional Versus Fast-track Cardiac Rehabilitation</t>
  </si>
  <si>
    <t>J Cardiovasc Nurs</t>
  </si>
  <si>
    <t>E1-E7</t>
  </si>
  <si>
    <t>10.1097/JCN.0000000000000341</t>
  </si>
  <si>
    <t>Ramirez, Wu</t>
  </si>
  <si>
    <t>Phone Messaging to Prompt Physical Activity and Social Support Among Low-Income Latino Patients With Type 2 Diabetes: A Randomized Pilot Study</t>
  </si>
  <si>
    <t>e8</t>
  </si>
  <si>
    <t>10.2196/diabetes.7063</t>
  </si>
  <si>
    <t>Rastogi, Tevaarwerk, Sesto, Van Remortel, Date, Gangnon, Thraen-Borowski, Cadmus-Bertram</t>
  </si>
  <si>
    <t>Effect of a technology-supported physical activity intervention on health-related quality of life, sleep, and processes of behavior change in cancer survivors: A randomized controlled trial</t>
  </si>
  <si>
    <t>1917-1926</t>
  </si>
  <si>
    <t>10.1002/pon.5524</t>
  </si>
  <si>
    <t>Rausch Osthoff, Beyer, Gisi, Rezek, Schwank, Meichtry, Sievi, Hess, Wirz</t>
  </si>
  <si>
    <t>Effect of counselling during pulmonary rehabilitation on self-determined motivation to be physically active for people with chronic obstructive pulmonary disease: a pragmatic RCT</t>
  </si>
  <si>
    <t>BMC Pulm Med</t>
  </si>
  <si>
    <t>10.1186/s12890-021-01685-2</t>
  </si>
  <si>
    <t>Ray, Figuereido, Vepsalainen, Lehto, Pajulahti, Skaffari, Sainio, Hiltunen, Lehto, Korkalo, Saaksjarvi, Sajaniemi, Erkkola, Roos</t>
  </si>
  <si>
    <t>Effects of the Preschool-Based Family-Involving DAGIS Intervention Program on Children's Energy Balance-Related Behaviors and Self-Regulation Skills: A Clustered Randomized Controlled Trial</t>
  </si>
  <si>
    <t>2599-NA</t>
  </si>
  <si>
    <t>10.3390/nu12092599</t>
  </si>
  <si>
    <t>Razak, Yoong, Wiggers, Morgan, Jones, Finch, Sutherland, Lecathelnais, Gillham, Clinton-McHarg, Wolfenden</t>
  </si>
  <si>
    <t>Impact of scheduling multiple outdoor free-play periods in childcare on child moderate-to-vigorous physical activity: a cluster randomised trial</t>
  </si>
  <si>
    <t>10.1186/s12966-018-0665-5</t>
  </si>
  <si>
    <t>Recio-Rodriguez, Agudo-Conde, Martin-Cantera, Gonzalez-Viejo, Fernandez-Alonso, Arietaleanizbeaskoa, Schmolling-Guinovart, Maderuelo-Fernandez, Rodriguez-Sanchez, Gomez-Marcos, Garcia-Ortiz, Investigators</t>
  </si>
  <si>
    <t>Short-Term Effectiveness of a Mobile Phone App for Increasing Physical Activity and Adherence to the Mediterranean Diet in Primary Care: A Randomized Controlled Trial (EVIDENT II Study)</t>
  </si>
  <si>
    <t>e331</t>
  </si>
  <si>
    <t>10.2196/jmir.6814</t>
  </si>
  <si>
    <t>Recio-Rodriguez, Agudo Conde, Calvo-Aponte, Gonzalez-Viejo, Fernandez-Alonso, Mendizabal-Gallastegui, Rodriguez-Martin, Maderuelo-Fernandez, Rodriguez-Sanchez, Gomez-Marcos, Garcia-Ortiz, Investigators</t>
  </si>
  <si>
    <t>The Effectiveness of a Smartphone Application on Modifying the Intakes of Macro and Micronutrients in Primary Care: A Randomized Controlled Trial. The EVIDENT II Study</t>
  </si>
  <si>
    <t>1473-NA</t>
  </si>
  <si>
    <t>10.3390/nu10101473</t>
  </si>
  <si>
    <t>Reedman, Boyd, Elliott, Sakzewski</t>
  </si>
  <si>
    <t>ParticiPAte CP: a protocol of a randomised waitlist controlled trial of a motivational and behaviour change therapy intervention to increase physical activity through meaningful participation in children with cerebral palsy</t>
  </si>
  <si>
    <t>e015918</t>
  </si>
  <si>
    <t>10.1136/bmjopen-2017-015918</t>
  </si>
  <si>
    <t>Reid, Morrin, Higginson, Wielgosz, Blanchard, Beaton, Nelson, McDonnell, Oldridge, Wells, Pipe</t>
  </si>
  <si>
    <t>Motivational counselling for physical activity in patients with coronary artery disease not participating in cardiac rehabilitation</t>
  </si>
  <si>
    <t>Eur J Prev Cardiol</t>
  </si>
  <si>
    <t>161-166</t>
  </si>
  <si>
    <t>10.1177/1741826711400519</t>
  </si>
  <si>
    <t>Reid, Wooding, Blanchard, Moghei, Harris, Proulx, Prince, Mullen, Ghisi, Krahn, Chessex, Pipe, Mark, Grace</t>
  </si>
  <si>
    <t>A Randomized Controlled Trial of an Exercise Maintenance Intervention in Men and Women After Cardiac Rehabilitation (ECO-PCR Trial)</t>
  </si>
  <si>
    <t>Can J Cardiol</t>
  </si>
  <si>
    <t>794-802</t>
  </si>
  <si>
    <t>10.1016/j.cjca.2020.10.015</t>
  </si>
  <si>
    <t>Reif, de Vries, Petermann, Gorres</t>
  </si>
  <si>
    <t>A patient education program is effective in reducing cancer-related fatigue: a multi-centre randomised two-group waiting-list controlled intervention trial</t>
  </si>
  <si>
    <t>Eur J Oncol Nurs</t>
  </si>
  <si>
    <t>204-213</t>
  </si>
  <si>
    <t>10.1016/j.ejon.2012.07.002</t>
  </si>
  <si>
    <t>Reinhardt, van der Ploeg, Grzegrzulka, Timperley</t>
  </si>
  <si>
    <t>lmplementing lifestyle change through phone-based motivational interviewing in rural-based women with previous gestational diabetes mellitus</t>
  </si>
  <si>
    <t>Health Promot J Austr</t>
  </si>
  <si>
    <t>10.1071/he12005</t>
  </si>
  <si>
    <t>Renaud, Jelsma, Huysmans, van Nassau, Lakerveld, Spekle, Bosmans, Stijnman, Loyen, van der Beek, van der Ploeg</t>
  </si>
  <si>
    <t>Effectiveness of the multi-component dynamic work intervention to reduce sitting time in office workers - Results from a pragmatic cluster randomised controlled trial</t>
  </si>
  <si>
    <t>10.1016/j.apergo.2019.103027</t>
  </si>
  <si>
    <t>Resaland, Aadland, Moe, Aadland, Skrede, Stavnsbo, Suominen, Steene-Johannessen, Glosvik, Andersen, Kvalheim, Engelsrud, Andersen, Holme, Ommundsen, Kriemler, van Mechelen, McKay, Ekelund, Anderssen</t>
  </si>
  <si>
    <t>Effects of physical activity on schoolchildren's academic performance: The Active Smarter Kids (ASK) cluster-randomized controlled trial</t>
  </si>
  <si>
    <t>322-328</t>
  </si>
  <si>
    <t>10.1016/j.ypmed.2016.09.005</t>
  </si>
  <si>
    <t>Resaland, Aadland, Moe, Kolotkin, Anderssen, Andersen</t>
  </si>
  <si>
    <t>Effects of a physical activity intervention on schoolchildren's health-related quality of life: The active smarter kids (ASK) cluster-randomized controlled trial</t>
  </si>
  <si>
    <t>10.1016/j.pmedr.2018.11.002</t>
  </si>
  <si>
    <t>Reznik, Wylie-Rosett, Kim, Ozuah</t>
  </si>
  <si>
    <t>A classroom-based physical activity intervention for urban kindergarten and first-grade students: a feasibility study</t>
  </si>
  <si>
    <t>314-324</t>
  </si>
  <si>
    <t>10.1089/chi.2014.0090</t>
  </si>
  <si>
    <t>Rezola-Pardo, Rodriguez-Larrad, Gomez-Diaz, Lozano-Real, Mugica-Errazquin, Patino, Bidaurrazaga-Letona, Irazusta, Gil</t>
  </si>
  <si>
    <t>Comparison Between Multicomponent Exercise and Walking Interventions in Long-Term Nursing Homes: A Randomized Controlled Trial</t>
  </si>
  <si>
    <t>Gerontologist</t>
  </si>
  <si>
    <t>1364-1373</t>
  </si>
  <si>
    <t>10.1093/geront/gnz177</t>
  </si>
  <si>
    <t>Rhodes, Blanchard, Bredin, Beauchamp, Maddison, Warburton</t>
  </si>
  <si>
    <t>Stationary cycling exergame use among inactive children in the family home: a randomized trial</t>
  </si>
  <si>
    <t>978-988</t>
  </si>
  <si>
    <t>10.1007/s10865-017-9866-7</t>
  </si>
  <si>
    <t>Rhodes, Quinlan, Naylor, Warburton, Blanchard</t>
  </si>
  <si>
    <t>Predicting Family and Child Physical Activity across Six-Months of a Family-Based Intervention: An Application of Theory of Planned Behaviour, Planning and Habit</t>
  </si>
  <si>
    <t>1461-1471</t>
  </si>
  <si>
    <t>10.1080/02640414.2021.1877460</t>
  </si>
  <si>
    <t>Ribeiro, Martins, Carvalho</t>
  </si>
  <si>
    <t>Interventions to increase physical activity in middle-age women at the workplace: a randomized controlled trial</t>
  </si>
  <si>
    <t>1008-1015</t>
  </si>
  <si>
    <t>10.1249/MSS.0000000000000190</t>
  </si>
  <si>
    <t>Richardson, Buis, Janney, Goodrich, Sen, Hess, Mehari, Fortlage, Resnick, Zikmund-Fisher, Strecher, Piette</t>
  </si>
  <si>
    <t>An online community improves adherence in an internet-mediated walking program. Part 1: results of a randomized controlled trial</t>
  </si>
  <si>
    <t>e71</t>
  </si>
  <si>
    <t>10.2196/jmir.1338</t>
  </si>
  <si>
    <t>Richardson, Goodrich, Larkin, Ronis, Holleman, Damschroder, Lowery</t>
  </si>
  <si>
    <t>A Comparative Effectiveness Trial of Three Walking Self-monitoring Strategies</t>
  </si>
  <si>
    <t>Transl J Am Coll Sports Med</t>
  </si>
  <si>
    <t>133-142</t>
  </si>
  <si>
    <t>10.1249/TJX.0000000000000017</t>
  </si>
  <si>
    <t>Ridgers, Fairclough, Stratton</t>
  </si>
  <si>
    <t>Twelve-month effects of a playground intervention on children's morning and lunchtime recess physical activity levels</t>
  </si>
  <si>
    <t>167-175</t>
  </si>
  <si>
    <t>10.1123/jpah.7.2.167</t>
  </si>
  <si>
    <t>Ridgers, Timperio, Ball, Lai, Brown, Macfarlane, Salmon</t>
  </si>
  <si>
    <t>Effect of commercial wearables and digital behaviour change resources on the physical activity of adolescents attending schools in socio-economically disadvantaged areas: the RAW-PA cluster-randomised controlled trial</t>
  </si>
  <si>
    <t>10.1186/s12966-021-01110-1</t>
  </si>
  <si>
    <t>Riera-Sampol, Bennasar-Veny, Tauler, Aguilo</t>
  </si>
  <si>
    <t>Effectiveness of physical activity prescription by primary care nurses using health assets: A randomized controlled trial</t>
  </si>
  <si>
    <t>1518-1532</t>
  </si>
  <si>
    <t>10.1111/jan.14649</t>
  </si>
  <si>
    <t>Healthcare setting (nurse-led interventions)</t>
  </si>
  <si>
    <t>Riley, Serrano, Nilsen, Atienza</t>
  </si>
  <si>
    <t>Mobile and Wireless Technologies in Health Behavior and the Potential for Intensively Adaptive Interventions</t>
  </si>
  <si>
    <t>Curr Opin Psychol</t>
  </si>
  <si>
    <t>67-71</t>
  </si>
  <si>
    <t>10.1016/j.copsyc.2015.03.024</t>
  </si>
  <si>
    <t>Riley, Lubans, Holmes, Morgan</t>
  </si>
  <si>
    <t>Findings From the EASY Minds Cluster Randomized Controlled Trial: Evaluation of a Physical Activity Integration Program for Mathematics in Primary Schools</t>
  </si>
  <si>
    <t>198-206</t>
  </si>
  <si>
    <t>10.1123/jpah.2015-0046</t>
  </si>
  <si>
    <t>Riva, Camerini, Allam, Schulz</t>
  </si>
  <si>
    <t>Interactive sections of an Internet-based intervention increase empowerment of chronic back pain patients: randomized controlled trial</t>
  </si>
  <si>
    <t>e180</t>
  </si>
  <si>
    <t>10.2196/jmir.3474</t>
  </si>
  <si>
    <t>Robbins, Ling, Sharma, Dalimonte-Merckling, Voskuil, Resnicow, Kaciroti, Pfeiffer</t>
  </si>
  <si>
    <t>Intervention Effects of "Girls on the Move" on Increasing Physical Activity: A Group Randomized Trial</t>
  </si>
  <si>
    <t>493-500</t>
  </si>
  <si>
    <t>10.1093/abm/kay054</t>
  </si>
  <si>
    <t>Robbins, Ling, Clevenger, Voskuil, Wasilevich, Kerver, Kaciroti, Pfeiffer</t>
  </si>
  <si>
    <t>A School- and Home-Based Intervention to Improve Adolescents' Physical Activity and Healthy Eating: A Pilot Study</t>
  </si>
  <si>
    <t>J Sch Nurs</t>
  </si>
  <si>
    <t>121-134</t>
  </si>
  <si>
    <t>10.1177/1059840518791290</t>
  </si>
  <si>
    <t>Robertson, Fleming, Kamal, Hamborg, Khan, Griffiths, Stewart-Brown, Stallard, Petrou, Simkiss, Harrison, Kim, Thorogood</t>
  </si>
  <si>
    <t>Randomised controlled trial and economic evaluation of the 'Families for Health' programme to reduce obesity in children</t>
  </si>
  <si>
    <t>Arch Dis Child</t>
  </si>
  <si>
    <t>416-426</t>
  </si>
  <si>
    <t>10.1136/archdischild-2016-311514</t>
  </si>
  <si>
    <t>Robertson, Lyons, Liao, Baum, Basen-Engquist</t>
  </si>
  <si>
    <t>Gamified Text Messaging Contingent on Device-Measured Steps: Randomized Feasibility Study of a Physical Activity Intervention for Cancer Survivors</t>
  </si>
  <si>
    <t>e18364</t>
  </si>
  <si>
    <t>10.2196/18364</t>
  </si>
  <si>
    <t>Robinson, Macdonald, Kerse, Broadbent</t>
  </si>
  <si>
    <t>The psychosocial effects of a companion robot: a randomized controlled trial</t>
  </si>
  <si>
    <t>661-667</t>
  </si>
  <si>
    <t>10.1016/j.jamda.2013.02.007</t>
  </si>
  <si>
    <t>Robinson, Palmer, Webster, Logan, Chinn</t>
  </si>
  <si>
    <t>The Effect of CHAMP on Physical Activity and Lesson Context in Preschoolers: A Feasibility Study</t>
  </si>
  <si>
    <t>265-271</t>
  </si>
  <si>
    <t>10.1080/02701367.2018.1441966</t>
  </si>
  <si>
    <t>Robinson, Temple, Duck, Klamm</t>
  </si>
  <si>
    <t>Feasibility and effectiveness of two built environmental interventions on physical activity among 3-5-year-old preschoolers</t>
  </si>
  <si>
    <t>J Spec Pediatr Nurs</t>
  </si>
  <si>
    <t>e12262</t>
  </si>
  <si>
    <t>10.1111/jspn.12262</t>
  </si>
  <si>
    <t>Robinson, Cooper Jr, Goldstein, Polak, Cruz Rivera, Gagnon, Samuel, Moy</t>
  </si>
  <si>
    <t>A randomised trial of a web-based physical activity self-management intervention in COPD</t>
  </si>
  <si>
    <t>https://doi.org/10.1183/23120541.00158-2021</t>
  </si>
  <si>
    <t>Robinson, Palmer, Wang, Scott-Andrews, Chinn, Sur, Wengrovius, Meng, Veldman, Miller</t>
  </si>
  <si>
    <t>Protocol for a cluster randomized clinical trial of a mastery-climate motor skills intervention, Children's Health Activity and Motor Program (CHAMP), on self-regulation in preschoolers</t>
  </si>
  <si>
    <t>e0282199</t>
  </si>
  <si>
    <t>10.1371/journal.pone.0282199</t>
  </si>
  <si>
    <t>Rocamora, González-Víllora, Fernández-Río, Arias-Palencia</t>
  </si>
  <si>
    <t>Physical activity levels, game performance and friendship goals using two different pedagogical models: Sport Education and Direct Instruction</t>
  </si>
  <si>
    <t>87-102</t>
  </si>
  <si>
    <t>10.1080/17408989.2018.1561839</t>
  </si>
  <si>
    <t>Rocchi, Robichaud Lapointe, Gainforth, Chemtob, Arbour-Nicitopoulos, Kairy, Sweet</t>
  </si>
  <si>
    <t>Delivering a tele-health intervention promoting motivation and leisure-time physical activity among adults with spinal cord injury: An implementation evaluation</t>
  </si>
  <si>
    <t>Sport, Exercise, and Performance Psychology</t>
  </si>
  <si>
    <t>114-132</t>
  </si>
  <si>
    <t>10.1037/spy0000207</t>
  </si>
  <si>
    <t>Rodriguez, Lawrence, Luu, Chirn, Gonzalez, Mann</t>
  </si>
  <si>
    <t>PAMS - A Personalized Automatic Messaging System for User Engagement with a Digital Diabetes Prevention Program</t>
  </si>
  <si>
    <t>2022 IEEE 10th International Conference on Healthcare Informatics (ICHI)</t>
  </si>
  <si>
    <t>297-308</t>
  </si>
  <si>
    <t>10.1109/ichi54592.2022.00051</t>
  </si>
  <si>
    <t>Rogers, Keller, Larkey, Ainsworth</t>
  </si>
  <si>
    <t>A randomized controlled trial to determine the efficacy of Sign Chi Do exercise on adaptation to aging</t>
  </si>
  <si>
    <t>Res Gerontol Nurs</t>
  </si>
  <si>
    <t>101-113</t>
  </si>
  <si>
    <t>10.3928/19404921-20110706-01</t>
  </si>
  <si>
    <t>Rogers, Courneya, Anton, Hopkins-Price, Verhulst, Vicari, Robbs, Mocharnuk, McAuley</t>
  </si>
  <si>
    <t>Effects of the BEAT Cancer physical activity behavior change intervention on physical activity, aerobic fitness, and quality of life in breast cancer survivors: a multicenter randomized controlled trial</t>
  </si>
  <si>
    <t>Breast Cancer Res Treat</t>
  </si>
  <si>
    <t>109-119</t>
  </si>
  <si>
    <t>10.1007/s10549-014-3216-z</t>
  </si>
  <si>
    <t>Rogers, Lang, Barone Gibbs, Davis, Burke, Kovacs, Portzer, Jakicic</t>
  </si>
  <si>
    <t>Applying a technology-based system for weight loss in adults with obesity</t>
  </si>
  <si>
    <t>Obes Sci Pract</t>
  </si>
  <si>
    <t>10.1002/osp4.18</t>
  </si>
  <si>
    <t>Rollo, Baldwin, Hutchesson, Aguiar, Wynne, Young, Callister, Haslam, Collins</t>
  </si>
  <si>
    <t>The Feasibility and Preliminary Efficacy of an eHealth Lifestyle Program in Women with Recent Gestational Diabetes Mellitus: A Pilot Study</t>
  </si>
  <si>
    <t>7115-NA</t>
  </si>
  <si>
    <t>10.3390/ijerph17197115</t>
  </si>
  <si>
    <t>Rollo, Prapavessis</t>
  </si>
  <si>
    <t>A Combined Health Action Process Approach and mHealth Intervention to Increase Non-Sedentary Behaviours in Office-Working Adults-A Randomised Controlled Trial</t>
  </si>
  <si>
    <t>660-686</t>
  </si>
  <si>
    <t>10.1111/aphw.12201</t>
  </si>
  <si>
    <t>Roos, Myezwa, van Aswegen, Musenge</t>
  </si>
  <si>
    <t>Effects of an education and home-based pedometer walking program on ischemic heart disease risk factors in people infected with HIV: a randomized trial</t>
  </si>
  <si>
    <t>J Acquir Immune Defic Syndr</t>
  </si>
  <si>
    <t>268-276</t>
  </si>
  <si>
    <t>10.1097/QAI.0000000000000299</t>
  </si>
  <si>
    <t>Rosario, Araujo, Oliveira, Padrao, Lopes, Teixeira, Moreira, Barros, Pereira, Moreira</t>
  </si>
  <si>
    <t>The impact of an intervention taught by trained teachers on childhood fruit and vegetable intake: a randomized trial</t>
  </si>
  <si>
    <t>10.1155/2012/342138</t>
  </si>
  <si>
    <t>Rosenkranz, Behrens, Dzewaltowski</t>
  </si>
  <si>
    <t>A group-randomized controlled trial for health promotion in Girl Scouts: healthier troops in a SNAP (Scouting Nutrition &amp; Activity Program)</t>
  </si>
  <si>
    <t>10.1186/1471-2458-10-81</t>
  </si>
  <si>
    <t>Rote, Klos, Brondino, Harley, Swartz</t>
  </si>
  <si>
    <t>The Efficacy of a Walking Intervention Using Social Media to Increase Physical Activity: A Randomized Trial</t>
  </si>
  <si>
    <t>12 Suppl 1</t>
  </si>
  <si>
    <t>S18-25</t>
  </si>
  <si>
    <t>10.1123/jpah.2014-0279</t>
  </si>
  <si>
    <t>Roth, Kriemler, Lehmacher, Ruf, Graf, Hebestreit</t>
  </si>
  <si>
    <t>Effects of a Physical Activity Intervention in Preschool Children</t>
  </si>
  <si>
    <t>2542-2551</t>
  </si>
  <si>
    <t>10.1249/MSS.0000000000000703</t>
  </si>
  <si>
    <t>Rouholamini, Gheibizadeh, Maraghi, Jahanshahi</t>
  </si>
  <si>
    <t>The Effects of a Training Program Based on the Health Promotion Model on Physical Activity in Women with Type 2 Diabetes: A Randomized Controlled Clinical Trial</t>
  </si>
  <si>
    <t>Iran J Nurs Midwifery Res</t>
  </si>
  <si>
    <t>224-231</t>
  </si>
  <si>
    <t>10.4103/ijnmr.IJNMR_97_19</t>
  </si>
  <si>
    <t>Rovniak, Kong, Hovell, Ding, Sallis, Ray, Kraschnewski, Matthews, Kiser, Chinchilli, George, Sciamanna</t>
  </si>
  <si>
    <t>Engineering Online and In-Person Social Networks for Physical Activity: A Randomized Trial</t>
  </si>
  <si>
    <t>885-897</t>
  </si>
  <si>
    <t>10.1007/s12160-016-9814-8</t>
  </si>
  <si>
    <t>Rowley, Lenz, Swartz, Miller, Maeda, Strath</t>
  </si>
  <si>
    <t>Efficacy of an Individually Tailored, Internet-Mediated Physical Activity Intervention in Older Adults: A Randomized Controlled Trial</t>
  </si>
  <si>
    <t>J Appl Gerontol</t>
  </si>
  <si>
    <t>1011-1022</t>
  </si>
  <si>
    <t>10.1177/0733464817735396</t>
  </si>
  <si>
    <t>Rubin, Wilson, Dumont-Driscoll, Rose</t>
  </si>
  <si>
    <t>Effectiveness of a Parent-led Physical Activity Intervention in Youth with Obesity</t>
  </si>
  <si>
    <t>805-813</t>
  </si>
  <si>
    <t>10.1249/MSS.0000000000001835</t>
  </si>
  <si>
    <t>Ruettger, Clemes, Chen, Edwardson, Guest, Gilson, Gray, Johnson, Paine, Sherry, Sayyah, Troughton, Varela-Mato, Yates, King</t>
  </si>
  <si>
    <t>Drivers with and without Obesity Respond Differently to a Multi-Component Health Intervention in Heavy Goods Vehicle Drivers</t>
  </si>
  <si>
    <t>15546-15546</t>
  </si>
  <si>
    <t>10.3390/ijerph192315546</t>
  </si>
  <si>
    <t>Ruiz, Gesell, Buchowski, Lambert, Barkin</t>
  </si>
  <si>
    <t>The relationship between hispanic parents and their preschool-aged children's physical activity</t>
  </si>
  <si>
    <t>Pediatrics</t>
  </si>
  <si>
    <t>888-895</t>
  </si>
  <si>
    <t>10.1542/peds.2010-1712</t>
  </si>
  <si>
    <t>Ruotsalainen, Kyngas, Tammelin, Heikkinen, Kaariainen</t>
  </si>
  <si>
    <t>Effectiveness of Facebook-Delivered Lifestyle Counselling and Physical Activity Self-Monitoring on Physical Activity and Body Mass Index in Overweight and Obese Adolescents: A Randomized Controlled Trial</t>
  </si>
  <si>
    <t>Nurs Res Pract</t>
  </si>
  <si>
    <t>10.1155/2015/159205</t>
  </si>
  <si>
    <t>Ryu, Jung, Kim, Kim, Lee, Kim, Lee, Shin, Roh</t>
  </si>
  <si>
    <t>Outdoor cycling improves clinical symptoms, cognition and objectively measured physical activity in patients with schizophrenia: A randomized controlled trial</t>
  </si>
  <si>
    <t>J Psychiatr Res</t>
  </si>
  <si>
    <t>144-153</t>
  </si>
  <si>
    <t>10.1016/j.jpsychires.2019.10.015</t>
  </si>
  <si>
    <t>Sacchetti, Ceciliani, Garulli, Dallolio, Beltrami, Leoni</t>
  </si>
  <si>
    <t>Effects of a 2-year school-based intervention of enhanced physical education in the primary school</t>
  </si>
  <si>
    <t>639-646</t>
  </si>
  <si>
    <t>10.1111/josh.12076</t>
  </si>
  <si>
    <t>Sacher, Kolotourou, Chadwick, Cole, Lawson, Lucas, Singhal</t>
  </si>
  <si>
    <t>Randomized controlled trial of the MEND program: a family-based community intervention for childhood obesity</t>
  </si>
  <si>
    <t>18 Suppl 1</t>
  </si>
  <si>
    <t>S62-68</t>
  </si>
  <si>
    <t>10.1038/oby.2009.433</t>
  </si>
  <si>
    <t>Safran Naimark, Madar, Shahar</t>
  </si>
  <si>
    <t>The impact of a Web-based app (eBalance) in promoting healthy lifestyles: randomized controlled trial</t>
  </si>
  <si>
    <t>e56</t>
  </si>
  <si>
    <t>10.2196/jmir.3682</t>
  </si>
  <si>
    <t>Sailer, Wieber, Propster, Stoewer, Nischk, Volk, Odenwald</t>
  </si>
  <si>
    <t>A brief intervention to improve exercising in patients with schizophrenia: a controlled pilot study with mental contrasting and implementation intentions (MCII)</t>
  </si>
  <si>
    <t>BMC Psychiatry</t>
  </si>
  <si>
    <t>10.1186/s12888-015-0513-y</t>
  </si>
  <si>
    <t>Saitoh, Ogawa, Dos Santos, Kondo, Suga, Itoh, Tabata</t>
  </si>
  <si>
    <t>Effects of Intradialytic Resistance Exercise on Protein Energy Wasting, Physical Performance and Physical Activity in Ambulatory Patients on Dialysis: A Single-Center Preliminary Study in a Japanese Dialysis Facility</t>
  </si>
  <si>
    <t>Ther Apher Dial</t>
  </si>
  <si>
    <t>632-638</t>
  </si>
  <si>
    <t>10.1111/1744-9987.12447</t>
  </si>
  <si>
    <t>Sala, Geary, Baldwin</t>
  </si>
  <si>
    <t>A Mindfulness-Based Physical Activity Intervention: A Randomized Pilot Study</t>
  </si>
  <si>
    <t>Psychosom Med</t>
  </si>
  <si>
    <t>615-623</t>
  </si>
  <si>
    <t>10.1097/PSY.0000000000000885</t>
  </si>
  <si>
    <t>Salas-Salvado, Diaz-Lopez, Ruiz-Canela, Basora, Fito, Corella, Serra-Majem, Warnberg, Romaguera, Estruch, Vidal, Martinez, Aros, Vazquez, Ros, Vioque, Lopez-Miranda, Bueno-Cavanillas, Tur, Tinahones, Martin, Lapetra, Pinto, Daimiel, Delgado-Rodriguez, Matia, Gomez-Gracia, Diez-Espino, Babio, Castaner, Sorli, Fiol, Zulet, Bullo, Goday, Martinez-Gonzalez, investigators</t>
  </si>
  <si>
    <t>Effect of a Lifestyle Intervention Program With Energy-Restricted Mediterranean Diet and Exercise on Weight Loss and Cardiovascular Risk Factors: One-Year Results of the PREDIMED-Plus Trial</t>
  </si>
  <si>
    <t>777-788</t>
  </si>
  <si>
    <t>10.2337/dc18-0836</t>
  </si>
  <si>
    <t>Salchow, Koch, Mann, von Grundherr, Elmers, Dwinger, Escherich, Vettorazzi, Reer, Sinn, Baumann, Bokemeyer, Stein, Jensen</t>
  </si>
  <si>
    <t>Effects of a structured counselling-based intervention to improve physical activity behaviour of adolescents and young adult cancer survivors - the randomized phase II Motivate AYA - MAYA trial</t>
  </si>
  <si>
    <t>1164-1174</t>
  </si>
  <si>
    <t>10.1177/0269215521997974</t>
  </si>
  <si>
    <t>Salmon, Arundell, Hume, Brown, Hesketh, Dunstan, Daly, Pearson, Cerin, Moodie, Sheppard, Ball, Bagley, Paw, Crawford</t>
  </si>
  <si>
    <t>A cluster-randomized controlled trial to reduce sedentary behavior and promote physical activity and health of 8-9 year olds: the Transform-Us! study</t>
  </si>
  <si>
    <t>10.1186/1471-2458-11-759</t>
  </si>
  <si>
    <t>Salmon, Jorna, Hume, Arundell, Chahine, Tienstra, Crawford</t>
  </si>
  <si>
    <t>A translational research intervention to reduce screen behaviours and promote physical activity among children: Switch-2-Activity</t>
  </si>
  <si>
    <t>Health Promot Int</t>
  </si>
  <si>
    <t>311-321</t>
  </si>
  <si>
    <t>10.1093/heapro/daq078</t>
  </si>
  <si>
    <t>Salvi, Ottaviano, Muuraiskangas, Martinez-Romero, Vera-Munoz, Triantafyllidis, Cabrera Umpierrez, Arredondo Waldmeyer, Skobel, Knackstedt, Liedes, Honka, Luprano, Cleland, Stut, Deighan</t>
  </si>
  <si>
    <t>An m-Health system for education and motivation in cardiac rehabilitation: the experience of HeartCycle guided exercise</t>
  </si>
  <si>
    <t>303-316</t>
  </si>
  <si>
    <t>10.1177/1357633X17697501</t>
  </si>
  <si>
    <t>Salvy, Dutton, Borgatti, Kim</t>
  </si>
  <si>
    <t>Habit formation intervention to prevent obesity in low-income preschoolers and their mothers: A randomized controlled trial protocol</t>
  </si>
  <si>
    <t>88-98</t>
  </si>
  <si>
    <t>10.1016/j.cct.2018.05.015</t>
  </si>
  <si>
    <t>Samdal, Meland, Eide, Berntsen, Abildsnes, Stea, Mildestvedt</t>
  </si>
  <si>
    <t>The Norwegian Healthy Life Centre Study: A pragmatic RCT of physical activity in primary care</t>
  </si>
  <si>
    <t>Scand J Public Health</t>
  </si>
  <si>
    <t>18-27</t>
  </si>
  <si>
    <t>10.1177/1403494818785260</t>
  </si>
  <si>
    <t>Samuel-Hodge, Holder-Cooper, Gizlice, Davis, Steele, Keyserling, Kumanyika, Brantley, Svetkey</t>
  </si>
  <si>
    <t>Family PArtners in Lifestyle Support (PALS): Family-based weight loss for African American adults with type 2 diabetes</t>
  </si>
  <si>
    <t>45-55</t>
  </si>
  <si>
    <t>10.1002/oby.21700</t>
  </si>
  <si>
    <t>Sandborg, Soderstrom, Henriksson, Bendtsen, Henstrom, Leppanen, Maddison, Migueles, Blomberg, Lof</t>
  </si>
  <si>
    <t>Effectiveness of a Smartphone App to Promote Healthy Weight Gain, Diet, and Physical Activity During Pregnancy (HealthyMoms): Randomized Controlled Trial</t>
  </si>
  <si>
    <t>e26091</t>
  </si>
  <si>
    <t>10.2196/26091</t>
  </si>
  <si>
    <t>Sandrick, Tracy, Eliasson, Roth, Bartel, Simko, Bowman, Harouse-Bell, Kashani, Vernalis</t>
  </si>
  <si>
    <t>Effect of a Counseling Session Bolstered by Text Messaging on Self-Selected Health Behaviors in College Students: A Preliminary Randomized Controlled Trial</t>
  </si>
  <si>
    <t>10.2196/mhealth.6638</t>
  </si>
  <si>
    <t>Sandroff, Klaren, Pilutti, Dlugonski, Benedict, Motl</t>
  </si>
  <si>
    <t>Randomized controlled trial of physical activity, cognition, and walking in multiple sclerosis</t>
  </si>
  <si>
    <t>J Neurol</t>
  </si>
  <si>
    <t>363-372</t>
  </si>
  <si>
    <t>10.1007/s00415-013-7204-8</t>
  </si>
  <si>
    <t>Santina, Beaulieu, Gagne, Guillaumie</t>
  </si>
  <si>
    <t>Tackling childhood obesity through a school-based physical activity programme: a cluster randomised trial</t>
  </si>
  <si>
    <t>International Journal of Sport and Exercise Psychology</t>
  </si>
  <si>
    <t>https://doi.org/10.1080/1612197X.2020.1735257</t>
  </si>
  <si>
    <t>Santos, Durksen, Rabbanni, Chanoine, Lamboo Miln, Mayer, McGavock</t>
  </si>
  <si>
    <t>Effectiveness of peer-based healthy living lesson plans on anthropometric measures and physical activity in elementary school students: a cluster randomized trial</t>
  </si>
  <si>
    <t>330-337</t>
  </si>
  <si>
    <t>10.1001/jamapediatrics.2013.3688</t>
  </si>
  <si>
    <t>Santos, Cliff, Howard, Veldman, Wright, Sousa-Sa, Pereira, Okely</t>
  </si>
  <si>
    <t>GET-UP study rationale and protocol: a cluster randomised controlled trial to evaluate the effects of reduced sitting on toddlers' cognitive development</t>
  </si>
  <si>
    <t>10.1186/s12887-016-0723-6</t>
  </si>
  <si>
    <t>Savage, Taber-Doughty, Brodhead, Bouck</t>
  </si>
  <si>
    <t>Increasing physical activity for adults with autism spectrum disorder: Comparing in-person and technology delivered praise</t>
  </si>
  <si>
    <t>Res Dev Disabil</t>
  </si>
  <si>
    <t>115-125</t>
  </si>
  <si>
    <t>10.1016/j.ridd.2017.12.019</t>
  </si>
  <si>
    <t>Savage, Tomaszewski, Hume</t>
  </si>
  <si>
    <t>Step It Up: Increasing Physical Activity for Adults With Autism Spectrum Disorder and Intellectual Disability Using Supported Self-Management and Fitbit Technology</t>
  </si>
  <si>
    <t>Focus on Autism and Other Developmental Disabilities</t>
  </si>
  <si>
    <t>146-157</t>
  </si>
  <si>
    <t>10.1177/10883576211073700</t>
  </si>
  <si>
    <t>Schade, Mahoney, Spotts, Greenauer, Veerabhadrappa</t>
  </si>
  <si>
    <t>Pokémon Go did not increase step count or distance travelled among college students</t>
  </si>
  <si>
    <t>Human Movement</t>
  </si>
  <si>
    <t>64-70</t>
  </si>
  <si>
    <t>10.5114/hm.2020.89916</t>
  </si>
  <si>
    <t>Schaller, Petrowski, Pfoertner, Froboese</t>
  </si>
  <si>
    <t>Effectiveness of a theory-based multicomponent intervention (Movement Coaching) on the promotion of total and domain-specific physical activity: a randomised controlled trial in low back pain patients</t>
  </si>
  <si>
    <t>10.1186/s12891-017-1788-6</t>
  </si>
  <si>
    <t>Schenkman, Moore, Kohrt, Hall, Delitto, Comella, Josbeno, Christiansen, Berman, Kluger, Melanson, Jain, Robichaud, Poon, Corcos</t>
  </si>
  <si>
    <t>Effect of High-Intensity Treadmill Exercise on Motor Symptoms in Patients With De Novo Parkinson Disease: A Phase 2 Randomized Clinical Trial</t>
  </si>
  <si>
    <t>JAMA Neurol</t>
  </si>
  <si>
    <t>219-226</t>
  </si>
  <si>
    <t>10.1001/jamaneurol.2017.3517</t>
  </si>
  <si>
    <t>Schlenk, Lias, Sereika, Dunbar-Jacob, Kwoh</t>
  </si>
  <si>
    <t>Improving physical activity and function in overweight and obese older adults with osteoarthritis of the knee: a feasibility study</t>
  </si>
  <si>
    <t>Rehabil Nurs</t>
  </si>
  <si>
    <t>32-42</t>
  </si>
  <si>
    <t>10.1002/j.2048-7940.2011.tb00063.x</t>
  </si>
  <si>
    <t>Schmidt, Wiskemann, Ulrich, Schneeweiss, Steindorf</t>
  </si>
  <si>
    <t>Self-reported physical activity behavior of breast cancer survivors during and after adjuvant therapy: 12 months follow-up of two randomized exercise intervention trials</t>
  </si>
  <si>
    <t>Acta Oncol</t>
  </si>
  <si>
    <t>618-627</t>
  </si>
  <si>
    <t>10.1080/0284186X.2016.1275776</t>
  </si>
  <si>
    <t>Schmitz, Kanski, Gordon, Caru, Vasakar, Truica, Wang, Doerksen, Lorenzo, Winkels, Qiu, Abdullah</t>
  </si>
  <si>
    <t>Technology-based supportive care for metastatic breast cancer patients</t>
  </si>
  <si>
    <t>10.1007/s00520-023-07884-3</t>
  </si>
  <si>
    <t>Schneider, van Osch, Schulz, Kremers, de Vries</t>
  </si>
  <si>
    <t>The influence of user characteristics and a periodic email prompt on exposure to an internet-delivered computer-tailored lifestyle program</t>
  </si>
  <si>
    <t>e40</t>
  </si>
  <si>
    <t>10.2196/jmir.1939</t>
  </si>
  <si>
    <t>Schneider, Panza, Handschin, Ma, Busch, Waring, Appelhans, Whited, Keeney, Kern, Blendea, Ockene, Pagoto</t>
  </si>
  <si>
    <t>Feasibility of Pairing Behavioral Activation With Exercise for Women With Type 2 Diabetes and Depression: The Get It Study Pilot Randomized Controlled Trial</t>
  </si>
  <si>
    <t>Behav Ther</t>
  </si>
  <si>
    <t>198-212</t>
  </si>
  <si>
    <t>10.1016/j.beth.2015.10.005</t>
  </si>
  <si>
    <t>Schneider, Schmalbach, Godkin</t>
  </si>
  <si>
    <t>Impact of a personalized versus moderate-intensity exercise prescription: a randomized controlled trial</t>
  </si>
  <si>
    <t>239-248</t>
  </si>
  <si>
    <t>10.1007/s10865-016-9776-0</t>
  </si>
  <si>
    <t>Schneider, Kusch, Dressel, Bernstein</t>
  </si>
  <si>
    <t>Can a twelve-week intervention reduce barriers to bicycling among overweight adults in low-income Latino and Black communities?</t>
  </si>
  <si>
    <t>Transportation Research Part F: Traffic Psychology and Behaviour</t>
  </si>
  <si>
    <t>99-112</t>
  </si>
  <si>
    <t>10.1016/j.trf.2018.03.023</t>
  </si>
  <si>
    <t>Schrier, Xiong, Thompson, Poort, Schumer, Liu, Krasner, Campos, Horowitz, Feltmate, Konstantinopoulos, Dinardo, Tayob, Matulonis, Patel, Wright</t>
  </si>
  <si>
    <t>Stepping into survivorship pilot study: Harnessing mobile health and principles of behavioral economics to increase physical activity in ovarian cancer survivors</t>
  </si>
  <si>
    <t>Gynecol Oncol</t>
  </si>
  <si>
    <t>581-586</t>
  </si>
  <si>
    <t>10.1016/j.ygyno.2021.02.023</t>
  </si>
  <si>
    <t>Schroe, Van Dyck, De Paepe, Poppe, Loh, Verloigne, Loeys, De Bourdeaudhuij, Crombez</t>
  </si>
  <si>
    <t>Which behaviour change techniques are effective to promote physical activity and reduce sedentary behaviour in adults: a factorial randomized trial of an e- and m-health intervention</t>
  </si>
  <si>
    <t>10.1186/s12966-020-01001-x</t>
  </si>
  <si>
    <t>Schuler, Fowler, Rubio, Kilby, Wang, Hager, Black</t>
  </si>
  <si>
    <t>Building Blocks for Healthy Children: Evaluation of a Child Care Center-Based Obesity Prevention Pilot Among Low-Income Children</t>
  </si>
  <si>
    <t>958-966</t>
  </si>
  <si>
    <t>10.1016/j.jneb.2019.04.017</t>
  </si>
  <si>
    <t>Schuna, Swift, Hendrick, Duet, Johnson, Martin, Church, Tudor-Locke</t>
  </si>
  <si>
    <t>Evaluation of a workplace treadmill desk intervention: a randomized controlled trial</t>
  </si>
  <si>
    <t>1266-1276</t>
  </si>
  <si>
    <t>10.1097/JOM.0000000000000336</t>
  </si>
  <si>
    <t>Schwartz, Bay, McFeeley, Krivanek, Daffner, Gale</t>
  </si>
  <si>
    <t>The Brain Health Champion study: Health coaching changes behaviors in patients with cognitive impairment</t>
  </si>
  <si>
    <t>Alzheimers Dement (N Y)</t>
  </si>
  <si>
    <t>771-779</t>
  </si>
  <si>
    <t>10.1016/j.trci.2019.09.008</t>
  </si>
  <si>
    <t>Schweda, Muller, Munz, Sudeck, Martus, Dierkes, Krauss</t>
  </si>
  <si>
    <t>Implementation and evaluation of an individualized physical exercise promotion program in people with manifested risk factors for multimorbidity (MultiPill-Exercise): a study protocol for a pragmatic randomized controlled trial</t>
  </si>
  <si>
    <t>10.1186/s12889-022-13400-9</t>
  </si>
  <si>
    <t>Schweitzer, Ross, Klein, Lei, Mackey</t>
  </si>
  <si>
    <t>An Electronic Wellness Program to Improve Diet and Exercise in College Students: A Pilot Study</t>
  </si>
  <si>
    <t>e29</t>
  </si>
  <si>
    <t>10.2196/resprot.4855</t>
  </si>
  <si>
    <t>Schwinn, Schinke, Fang, Kandasamy</t>
  </si>
  <si>
    <t>A web-based, health promotion program for adolescent girls and their mothers who reside in public housing</t>
  </si>
  <si>
    <t>Addict Behav</t>
  </si>
  <si>
    <t>757-760</t>
  </si>
  <si>
    <t>10.1016/j.addbeh.2013.11.029</t>
  </si>
  <si>
    <t>Scott, Breckon, Copeland</t>
  </si>
  <si>
    <t>An integrated motivational interviewing and cognitive-behavioural intervention promoting physical activity maintenance for adults with chronic health conditions: A feasibility study</t>
  </si>
  <si>
    <t>Chronic Illn</t>
  </si>
  <si>
    <t>276-292</t>
  </si>
  <si>
    <t>10.1177/1742395318769370</t>
  </si>
  <si>
    <t>Seah, Koh</t>
  </si>
  <si>
    <t>The efficacy of using mobile applications in changing adolescent girls’ physical activity behaviour during weekends</t>
  </si>
  <si>
    <t>113-131</t>
  </si>
  <si>
    <t>10.1177/1356336x20930741</t>
  </si>
  <si>
    <t>Sebire, Jago, Banfield, Edwards, Campbell, Kipping, Blair, Kadir, Garfield, Matthews, Lyons, Hollingworth</t>
  </si>
  <si>
    <t>Results of a feasibility cluster randomised controlled trial of a peer-led school-based intervention to increase the physical activity of adolescent girls (PLAN-A)</t>
  </si>
  <si>
    <t>10.1186/s12966-018-0682-4</t>
  </si>
  <si>
    <t>Seghers, Van Hoecke, Schotte, Opdenacker, Boen</t>
  </si>
  <si>
    <t>The added value of a brief self-efficacy coaching on the effectiveness of a 12-week physical activity program</t>
  </si>
  <si>
    <t>18-29</t>
  </si>
  <si>
    <t>10.1123/jpah.2011-0445</t>
  </si>
  <si>
    <t>Selcuk-Tosun, Zincir</t>
  </si>
  <si>
    <t>The effect of a transtheoretical model-based motivational interview on self-efficacy, metabolic control, and health behaviour in adults with type 2 diabetes mellitus: A randomized controlled trial</t>
  </si>
  <si>
    <t>Int J Nurs Pract</t>
  </si>
  <si>
    <t>e12742</t>
  </si>
  <si>
    <t>10.1111/ijn.12742</t>
  </si>
  <si>
    <t>Seljebotn, Skage, Riskedal, Olsen, Kvalo, Dyrstad</t>
  </si>
  <si>
    <t>Physically active academic lessons and effect on physical activity and aerobic fitness. The Active School study: A cluster randomized controlled trial</t>
  </si>
  <si>
    <t>10.1016/j.pmedr.2018.12.009</t>
  </si>
  <si>
    <t>Selzler, Jourdain, Wald, Sedeno, Janaudis-Ferreira, Goldstein, Bourbeau, Stickland</t>
  </si>
  <si>
    <t>Evaluation of an Enhanced Pulmonary Rehabilitation Program: A Randomized Controlled Trial</t>
  </si>
  <si>
    <t>Ann Am Thorac Soc</t>
  </si>
  <si>
    <t>1650-1660</t>
  </si>
  <si>
    <t>10.1513/AnnalsATS.202009-1160OC</t>
  </si>
  <si>
    <t>Semrau, Hentschke, Peters, Pfeifer</t>
  </si>
  <si>
    <t>Effects of behavioural exercise therapy on the effectiveness of multidisciplinary rehabilitation for chronic non-specific low back pain: a randomised controlled trial</t>
  </si>
  <si>
    <t>10.1186/s12891-021-04353-y</t>
  </si>
  <si>
    <t>Seneviratne, Jiang, Derraik, McCowan, Parry, Biggs, Craigie, Gusso, Peres, Rodrigues, Ekeroma, Cutfield, Hofman</t>
  </si>
  <si>
    <t>Effects of antenatal exercise in overweight and obese pregnant women on maternal and perinatal outcomes: a randomised controlled trial</t>
  </si>
  <si>
    <t>BJOG</t>
  </si>
  <si>
    <t>588-597</t>
  </si>
  <si>
    <t>10.1111/1471-0528.13738</t>
  </si>
  <si>
    <t>Sepulveda, Solano, Blanco, Lacruz, Veiga</t>
  </si>
  <si>
    <t>Feasibility, acceptability, and effectiveness of a multidisciplinary intervention in childhood obesity from primary care: Nutrition, physical activity, emotional regulation, and family</t>
  </si>
  <si>
    <t>Eur Eat Disord Rev</t>
  </si>
  <si>
    <t>184-198</t>
  </si>
  <si>
    <t>10.1002/erv.2702</t>
  </si>
  <si>
    <t>Shafieian, Kazemi</t>
  </si>
  <si>
    <t>A randomized trial to promote physical activity during pregnancy based on health belief model</t>
  </si>
  <si>
    <t>J Educ Health Promot</t>
  </si>
  <si>
    <t>10.4103/jehp.jehp_19_15</t>
  </si>
  <si>
    <t>Shah, Majeed, Yoruk, Yang, Hilton, McMahon, Hall, Walck, Luque, Ryan</t>
  </si>
  <si>
    <t>Enhancing physical function in HIV-infected older adults: A randomized controlled clinical trial</t>
  </si>
  <si>
    <t>563-573</t>
  </si>
  <si>
    <t>10.1037/hea0000311</t>
  </si>
  <si>
    <t>Shake, Crandall, Mathews, Falls, Dispennette</t>
  </si>
  <si>
    <t>Efficacy of Bingocize((R)): A Game-Centered Mobile Application to Improve Physical and Cognitive Performance in Older Adults</t>
  </si>
  <si>
    <t>253-261</t>
  </si>
  <si>
    <t>10.1089/g4h.2017.0139</t>
  </si>
  <si>
    <t>Sharp, Caperchione</t>
  </si>
  <si>
    <t>The effects of a pedometer-based intervention on first-year university students: A randomized control trial</t>
  </si>
  <si>
    <t>630-638</t>
  </si>
  <si>
    <t>10.1080/07448481.2016.1217538</t>
  </si>
  <si>
    <t>Shebib, Bailey, Smittenaar, Perez, Mecklenburg, Hunter</t>
  </si>
  <si>
    <t>Randomized controlled trial of a 12-week digital care program in improving low back pain</t>
  </si>
  <si>
    <t>10.1038/s41746-018-0076-7</t>
  </si>
  <si>
    <t>Sheshadri, Kittiskulnam, Lazar, Johansen</t>
  </si>
  <si>
    <t>A Walking Intervention to Increase Weekly Steps in Dialysis Patients: A Pilot Randomized Controlled Trial</t>
  </si>
  <si>
    <t>488-496</t>
  </si>
  <si>
    <t>10.1053/j.ajkd.2019.07.026</t>
  </si>
  <si>
    <t>Shi, Liu, Jiang, Zhang, Shi</t>
  </si>
  <si>
    <t>Effects of multidisciplinary exercise management on patients after percutaneous coronary intervention: A randomized controlled study</t>
  </si>
  <si>
    <t>Int J Nurs Sci</t>
  </si>
  <si>
    <t>286-294</t>
  </si>
  <si>
    <t>10.1016/j.ijnss.2022.06.012</t>
  </si>
  <si>
    <t>Shin, Yun, Shin, Kwon, Min, Joh, Chung, Park, Jung, Cho</t>
  </si>
  <si>
    <t>Enhancing physical activity and reducing obesity through smartcare and financial incentives: A pilot randomized trial</t>
  </si>
  <si>
    <t>302-310</t>
  </si>
  <si>
    <t>10.1002/oby.21731</t>
  </si>
  <si>
    <t>Short, James, Girgis, D'Souza, Plotnikoff</t>
  </si>
  <si>
    <t>Main outcomes of the Move More for Life Trial: a randomised controlled trial examining the effects of tailored-print and targeted-print materials for promoting physical activity among post-treatment breast cancer survivors</t>
  </si>
  <si>
    <t>771-778</t>
  </si>
  <si>
    <t>10.1002/pon.3639</t>
  </si>
  <si>
    <t>Short, Rebar, James, Duncan, Courneya, Plotnikoff, Crutzen, Vandelanotte</t>
  </si>
  <si>
    <t>How do different delivery schedules of tailored web-based physical activity advice for breast cancer survivors influence intervention use and efficacy?</t>
  </si>
  <si>
    <t>80-91</t>
  </si>
  <si>
    <t>10.1007/s11764-016-0565-0</t>
  </si>
  <si>
    <t>Siegrist, Lammel, Haller, Christle, Halle</t>
  </si>
  <si>
    <t>Effects of a physical education program on physical activity, fitness, and health in children: the JuvenTUM project</t>
  </si>
  <si>
    <t>Scand J Med Sci Sports</t>
  </si>
  <si>
    <t>323-330</t>
  </si>
  <si>
    <t>10.1111/j.1600-0838.2011.01387.x</t>
  </si>
  <si>
    <t>Siegrist, Hanssen, Lammel, Haller, Koch, Stemp, Dandl, Liestak, Parhofer, Vogeser, Halle</t>
  </si>
  <si>
    <t>Effects of a cluster-randomized school-based prevention program on physical activity and microvascular function (JuvenTUM 3)</t>
  </si>
  <si>
    <t>Atherosclerosis</t>
  </si>
  <si>
    <t>73-81</t>
  </si>
  <si>
    <t>10.1016/j.atherosclerosis.2018.09.003</t>
  </si>
  <si>
    <t>Siercke, Jorgensen, Missel, Thygesen, Moller, Sillesen, Berg</t>
  </si>
  <si>
    <t>Cardiovascular Rehabilitation Increases Walking Distance in Patients With Intermittent Claudication. Results of the CIPIC Rehab Study: A Randomised Controlled Trial</t>
  </si>
  <si>
    <t>Eur J Vasc Endovasc Surg</t>
  </si>
  <si>
    <t>768-776</t>
  </si>
  <si>
    <t>10.1016/j.ejvs.2021.04.004</t>
  </si>
  <si>
    <t>Siltanen, Portegijs, Pynnonen, Hassandra, Rantalainen, Karavirta, Saajanaho, Rantanen</t>
  </si>
  <si>
    <t>Effects of an Individualized Active Aging Counseling Intervention on Mobility and Physical Activity: Secondary Analyses of a Randomized Controlled Trial</t>
  </si>
  <si>
    <t>J Aging Health</t>
  </si>
  <si>
    <t>1316-1324</t>
  </si>
  <si>
    <t>10.1177/0898264320924258</t>
  </si>
  <si>
    <t>Silva, Minderico, Pinto, Collings, Cyrino, Sardinha</t>
  </si>
  <si>
    <t>Impact of a classroom standing desk intervention on daily objectively measured sedentary behavior and physical activity in youth</t>
  </si>
  <si>
    <t>919-924</t>
  </si>
  <si>
    <t>10.1016/j.jsams.2018.01.007</t>
  </si>
  <si>
    <t>Simon, Kellou, Dugas, Platat, Copin, Schweitzer, Hausser, Bergouignan, Lefai, Blanc</t>
  </si>
  <si>
    <t>A socio-ecological approach promoting physical activity and limiting sedentary behavior in adolescence showed weight benefits maintained 2.5 years after intervention cessation</t>
  </si>
  <si>
    <t>936-943</t>
  </si>
  <si>
    <t>10.1038/ijo.2014.23</t>
  </si>
  <si>
    <t>Simons, De Bourdeaudhuij, Clarys, De Cocker, Vandelanotte, Deforche</t>
  </si>
  <si>
    <t>Effect and Process Evaluation of a Smartphone App to Promote an Active Lifestyle in Lower Educated Working Young Adults: Cluster Randomized Controlled Trial</t>
  </si>
  <si>
    <t>e10003</t>
  </si>
  <si>
    <t>10.2196/10003</t>
  </si>
  <si>
    <t>Simpson, McNamara, Shaw, Kelson, Moriarty, Randell, Cohen, Alam, Copeland, Duncan, Espinasse, Gillespie, Hill, Owen-Jones, Tapper, Townson, Williams, Hood</t>
  </si>
  <si>
    <t>A feasibility randomised controlled trial of a motivational interviewing-based intervention for weight loss maintenance in adults</t>
  </si>
  <si>
    <t>v-vi, xix-xxv, 1-378</t>
  </si>
  <si>
    <t>10.3310/hta19500</t>
  </si>
  <si>
    <t>Simpson, Matthews, Pugmire, McConnachie, McIntosh, Coulman, Hughes, Kelson, Morgan-Trimmer, Murphy, Utkina-Macaskill, Moore</t>
  </si>
  <si>
    <t>An app-, web- and social support-based weight loss intervention for adults with obesity: the 'HelpMeDoIt!' feasibility randomised controlled trial</t>
  </si>
  <si>
    <t>10.1186/s40814-020-00656-4</t>
  </si>
  <si>
    <t>Sin, Ibarra, Tae, Murphy</t>
  </si>
  <si>
    <t>Effect of a Randomized Controlled Trial Walking Program on Walking, Stress, Depressive Symptoms and Cardiovascular Biomarkers in Elderly Korean Immigrants</t>
  </si>
  <si>
    <t>Journal of Korean Biological Nursing Science</t>
  </si>
  <si>
    <t>89-96</t>
  </si>
  <si>
    <t>10.7586/jkbns.2015.17.2.89</t>
  </si>
  <si>
    <t>Singh, Spence, Sandler, Tanner, Hayes</t>
  </si>
  <si>
    <t>Feasibility and effect of a physical activity counselling session with or without provision of an activity tracker on maintenance of physical activity in women with breast cancer - A randomised controlled trial</t>
  </si>
  <si>
    <t>283-290</t>
  </si>
  <si>
    <t>10.1016/j.jsams.2019.09.019</t>
  </si>
  <si>
    <t>Singleton, Raeside, Partridge, Hyun, Tat-Ko, Sum, Hayes, Chow, Thiagalingam, Maka, Sherman, Elder, Redfern</t>
  </si>
  <si>
    <t>Supporting women's health outcomes after breast cancer treatment comparing a text message intervention to usual care: the EMPOWER-SMS randomised clinical trial</t>
  </si>
  <si>
    <t>1533-1545</t>
  </si>
  <si>
    <t>10.1007/s11764-022-01209-9</t>
  </si>
  <si>
    <t>Sipila, Tirkkonen, Hanninen, Laukkanen, Alen, Fielding, Kivipelto, Kokko, Kulmala, Rantanen, Sihvonen, Sillanpaa, Stigsdotter-Neely, Tormakangas</t>
  </si>
  <si>
    <t>Promoting safe walking among older people: the effects of a physical and cognitive training intervention vs. physical training alone on mobility and falls among older community-dwelling men and women (the PASSWORD study): design and methods of a randomized controlled trial</t>
  </si>
  <si>
    <t>10.1186/s12877-018-0906-0</t>
  </si>
  <si>
    <t>Sjoros, Laine, Garthwaite, Vaha-Ypya, Koivumaki, Eskola, Loyttyniemi, Houttu, Laitinen, Kalliokoski, Sievanen, Vasankari, Knuuti, Heinonen</t>
  </si>
  <si>
    <t>The effects of a 6-month intervention aimed to reduce sedentary time on skeletal muscle insulin sensitivity: a randomized controlled trial</t>
  </si>
  <si>
    <t>Am J Physiol Endocrinol Metab</t>
  </si>
  <si>
    <t>E152-E162</t>
  </si>
  <si>
    <t>10.1152/ajpendo.00018.2023</t>
  </si>
  <si>
    <t>Skar, Sniehotta, Molloy, Prestwich, Araujo-Soares</t>
  </si>
  <si>
    <t>Do brief online planning interventions increase physical activity amongst university students? A randomised controlled trial</t>
  </si>
  <si>
    <t>399-417</t>
  </si>
  <si>
    <t>10.1080/08870440903456877</t>
  </si>
  <si>
    <t>Skrepnik, Spitzer, Altman, Hoekstra, Stewart, Toselli</t>
  </si>
  <si>
    <t>Assessing the Impact of a Novel Smartphone Application Compared With Standard Follow-Up on Mobility of Patients With Knee Osteoarthritis Following Treatment With Hylan G-F 20: A Randomized Controlled Trial</t>
  </si>
  <si>
    <t>e64</t>
  </si>
  <si>
    <t>10.2196/mhealth.7179</t>
  </si>
  <si>
    <t>Slomski</t>
  </si>
  <si>
    <t>Gamification Shows Promise in Motivating Physical Activity</t>
  </si>
  <si>
    <t>10.1001/jama.2017.19987</t>
  </si>
  <si>
    <t>Slootmaker, Chinapaw, Seidell, van Mechelen, Schuit</t>
  </si>
  <si>
    <t>Accelerometers and Internet for physical activity promotion in youth? Feasibility and effectiveness of a minimal intervention [ISRCTN93896459]</t>
  </si>
  <si>
    <t>31-36</t>
  </si>
  <si>
    <t>10.1016/j.ypmed.2010.03.015</t>
  </si>
  <si>
    <t>Smith, Holloman</t>
  </si>
  <si>
    <t>Comparing the effects of teen mentors to adult teachers on child lifestyle behaviors and health outcomes in Appalachia</t>
  </si>
  <si>
    <t>386-396</t>
  </si>
  <si>
    <t>10.1177/1059840512472708</t>
  </si>
  <si>
    <t>Smith, Morgan, Plotnikoff, Dally, Salmon, Okely, Finn, Lubans</t>
  </si>
  <si>
    <t>Smart-phone obesity prevention trial for adolescent boys in low-income communities: the ATLAS RCT</t>
  </si>
  <si>
    <t>e723-731</t>
  </si>
  <si>
    <t>10.1542/peds.2014-1012</t>
  </si>
  <si>
    <t>Smith, Lanningham-Foster, Welch, Campbell</t>
  </si>
  <si>
    <t>Web-Based Behavioral Intervention Increases Maternal Exercise but Does Not Prevent Excessive Gestational Weight Gain in Previously Sedentary Women</t>
  </si>
  <si>
    <t>587-593</t>
  </si>
  <si>
    <t>10.1123/jpah.2015-0219</t>
  </si>
  <si>
    <t>Smith-McLallen, Heller, Vernisi, Gulick, Cruz, Snyder</t>
  </si>
  <si>
    <t>Comparative Effectiveness of Two Walking Interventions on Participation, Step Counts, and Health</t>
  </si>
  <si>
    <t>119-127</t>
  </si>
  <si>
    <t>10.1177/0890117116658012</t>
  </si>
  <si>
    <t>Snoek, Meindersma, Prins, Van't Hof, de Boer, Hopman, Eijsvogels, de Kluiver</t>
  </si>
  <si>
    <t>The sustained effects of extending cardiac rehabilitation with a six-month telemonitoring and telecoaching programme on fitness, quality of life, cardiovascular risk factors and care utilisation in CAD patients: The TeleCaRe study</t>
  </si>
  <si>
    <t>473-483</t>
  </si>
  <si>
    <t>10.1177/1357633X19885793</t>
  </si>
  <si>
    <t>Snyder, Colvin, Gammack</t>
  </si>
  <si>
    <t>Pedometer use increases daily steps and functional status in older adults</t>
  </si>
  <si>
    <t>590-594</t>
  </si>
  <si>
    <t>10.1016/j.jamda.2010.06.007</t>
  </si>
  <si>
    <t>Solis, Martin, Caro, Tomas, Menendez, Galan</t>
  </si>
  <si>
    <t>Effectiveness of a school-based program to prevent obesity</t>
  </si>
  <si>
    <t>Anales De Pediatria</t>
  </si>
  <si>
    <t>19-25</t>
  </si>
  <si>
    <t>10.1016/j.anpede.2015.06.002</t>
  </si>
  <si>
    <t>Sousa, Fernandez, Hwang, Lu</t>
  </si>
  <si>
    <t>The Effect of Narrative on Physical Activity via Immersion During Active Video Game Play in Children: Mediation Analysis</t>
  </si>
  <si>
    <t>e17994</t>
  </si>
  <si>
    <t>10.2196/17994</t>
  </si>
  <si>
    <t>Speelman, van Nimwegen, Bloem, Munneke</t>
  </si>
  <si>
    <t>Evaluation of implementation of the ParkFit program: A multifaceted intervention aimed to promote physical activity in patients with Parkinson's disease</t>
  </si>
  <si>
    <t>Physiotherapy</t>
  </si>
  <si>
    <t>134-141</t>
  </si>
  <si>
    <t>10.1016/j.physio.2013.05.003</t>
  </si>
  <si>
    <t>Spencer, Bower, Kirk, Hancock Friesen</t>
  </si>
  <si>
    <t>Peer mentoring is associated with positive change in physical activity and aerobic fitness of grades 4, 5, and 6 students in the heart healthy kids program</t>
  </si>
  <si>
    <t>803-811</t>
  </si>
  <si>
    <t>10.1177/1524839914530402</t>
  </si>
  <si>
    <t>Speyer, Christian Brix Norgaard, Birk, Karlsen, Storch Jakobsen, Pedersen, Hjorthoj, Pisinger, Gluud, Mors, Krogh, Nordentoft</t>
  </si>
  <si>
    <t>The CHANGE trial: no superiority of lifestyle coaching plus care coordination plus treatment as usual compared to treatment as usual alone in reducing risk of cardiovascular disease in adults with schizophrenia spectrum disorders and abdominal obesity</t>
  </si>
  <si>
    <t>World Psychiatry</t>
  </si>
  <si>
    <t>155-165</t>
  </si>
  <si>
    <t>10.1002/wps.20318</t>
  </si>
  <si>
    <t>Spielmanns, Gloeckl, Jarosch, Leitl, Schneeberger, Boeselt, Huber, Kaur-Bollinger, Ulm, Mueller, Bjoerklund, Spielmanns, Windisch, Pekacka-Egli, Koczulla</t>
  </si>
  <si>
    <t>Using a smartphone application maintains physical activity following pulmonary rehabilitation in patients with COPD: a randomised controlled trial</t>
  </si>
  <si>
    <t>442-450</t>
  </si>
  <si>
    <t>10.1136/thoraxjnl-2021-218338</t>
  </si>
  <si>
    <t>Spook, Paulussen, Kok, van Empelen</t>
  </si>
  <si>
    <t>Evaluation of a Serious Self-Regulation Game Intervention for Overweight-Related Behaviors ("Balance It"): A Pilot Study</t>
  </si>
  <si>
    <t>e225</t>
  </si>
  <si>
    <t>10.2196/jmir.4964</t>
  </si>
  <si>
    <t>Sprengeler, Hebestreit, Gohres, Bucksch, Buck</t>
  </si>
  <si>
    <t>Effects of Installing Height-Adjustable Standing Desks on Daily and Domain-Specific Duration of Standing, Sitting, and Stepping in 3rd Grade Primary School Children</t>
  </si>
  <si>
    <t>10.3389/fpubh.2020.00396</t>
  </si>
  <si>
    <t>Spring, Schneider, McFadden, Vaughn, Kozak, Smith, Moller, Epstein, Demott, Hedeker, Siddique, Lloyd-Jones</t>
  </si>
  <si>
    <t>Multiple behavior changes in diet and activity: a randomized controlled trial using mobile technology</t>
  </si>
  <si>
    <t>Arch Intern Med</t>
  </si>
  <si>
    <t>789-796</t>
  </si>
  <si>
    <t>10.1001/archinternmed.2012.1044</t>
  </si>
  <si>
    <t>Stabelini Neto, Santos, Silva, Correa, da Mata, Barbosa, Zampier Ulbrich, Kennedy, Lubans</t>
  </si>
  <si>
    <t>Improving physical activity behaviors, physical fitness, cardiometabolic and mental health in adolescents - ActTeens Program: A protocol for a randomized controlled trial</t>
  </si>
  <si>
    <t>e0272629</t>
  </si>
  <si>
    <t>10.1371/journal.pone.0272629</t>
  </si>
  <si>
    <t>Staiano, Beyl, Hsia, Katzmarzyk, Newton</t>
  </si>
  <si>
    <t>Twelve weeks of dance exergaming in overweight and obese adolescent girls: Transfer effects on physical activity, screen time, and self-efficacy</t>
  </si>
  <si>
    <t>10.1016/j.jshs.2016.11.005</t>
  </si>
  <si>
    <t>Staiano, Beyl, Guan, Hendrick, Hsia, Newton</t>
  </si>
  <si>
    <t>Home-based exergaming among children with overweight and obesity: a randomized clinical trial</t>
  </si>
  <si>
    <t>Pediatr Obes</t>
  </si>
  <si>
    <t>724-733</t>
  </si>
  <si>
    <t>10.1111/ijpo.12438</t>
  </si>
  <si>
    <t>Staite, Bayley, Al-Ozairi, Stewart, Hopkins, Rundle, Basudev, Mohamedali, Ismail</t>
  </si>
  <si>
    <t>A Wearable Technology Delivering a Web-Based Diabetes Prevention Program to People at High Risk of Type 2 Diabetes: Randomized Controlled Trial</t>
  </si>
  <si>
    <t>e15448</t>
  </si>
  <si>
    <t>10.2196/15448</t>
  </si>
  <si>
    <t>Stanmore, Mavroeidi, de Jong, Skelton, Sutton, Benedetto, Munford, Meekes, Bell, Todd</t>
  </si>
  <si>
    <t>The effectiveness and cost-effectiveness of strength and balance Exergames to reduce falls risk for people aged 55 years and older in UK assisted living facilities: a multi-centre, cluster randomised controlled trial</t>
  </si>
  <si>
    <t>10.1186/s12916-019-1278-9</t>
  </si>
  <si>
    <t>Stavnsbo, Aadland, Anderssen, Chinapaw, Steene-Johannessen, Andersen, Resaland</t>
  </si>
  <si>
    <t>Effects of the Active Smarter Kids (ASK) physical activity intervention on cardiometabolic risk factors in children: A cluster-randomized controlled trial</t>
  </si>
  <si>
    <t>10.1016/j.ypmed.2019.105868</t>
  </si>
  <si>
    <t>Steenbock, Buck, Zeeb, Rach, Pischke</t>
  </si>
  <si>
    <t>Impact of the intervention program "JolinchenKids - fit and healthy in daycare" on energy balance related-behaviors: results of a cluster controlled trial</t>
  </si>
  <si>
    <t>10.1186/s12887-019-1817-8</t>
  </si>
  <si>
    <t>Steffens, Solomon, Beckenkamp, Koh, Yeo, Sandroussi, Fit-4-Home, Hancock</t>
  </si>
  <si>
    <t>Individualised, targeted step count intervention following gastrointestinal cancer surgery: The Fit-4-Home randomised clinical trial</t>
  </si>
  <si>
    <t>ANZ J Surg</t>
  </si>
  <si>
    <t>703-711</t>
  </si>
  <si>
    <t>10.1111/ans.17212</t>
  </si>
  <si>
    <t>Stephens, Winkler, Eakin, Clark, Owen, Moodie, La Montagne, Dunstan, Healy</t>
  </si>
  <si>
    <t>Temporal features of sitting, standing and stepping changes in a cluster-randomised controlled trial of a workplace sitting-reduction intervention</t>
  </si>
  <si>
    <t>10.1186/s12966-019-0879-1</t>
  </si>
  <si>
    <t>Stephenson, Garcia-Constantino, Murphy, McDonough, Nugent, Mair</t>
  </si>
  <si>
    <t>The "Worktivity" mHealth intervention to reduce sedentary behaviour in the workplace: a feasibility cluster randomised controlled pilot study</t>
  </si>
  <si>
    <t>10.1186/s12889-021-11473-6</t>
  </si>
  <si>
    <t>Stevens-Lapsley, Derlein, Churchill, Falvey, Nordon-Craft, Sullivan, Forster, Stutzbach, Butera, Burke, Mangione</t>
  </si>
  <si>
    <t>High-intensity home health physical therapy among older adult Veterans: A randomized controlled trial</t>
  </si>
  <si>
    <t>J Am Geriatr Soc</t>
  </si>
  <si>
    <t>2855-2864</t>
  </si>
  <si>
    <t>10.1111/jgs.18413</t>
  </si>
  <si>
    <t>Stolley, Sheean, Gerber, Arroyo, Schiffer, Banerjee, Visotcky, Fantuzzi, Strahan, Matthews, Dakers, Carridine-Andrews, Seligman, Springfield, Odoms-Young, Hong, Hoskins, Kaklamani, Sharp</t>
  </si>
  <si>
    <t>Efficacy of a Weight Loss Intervention for African American Breast Cancer Survivors</t>
  </si>
  <si>
    <t>J Clin Oncol</t>
  </si>
  <si>
    <t>2820-2828</t>
  </si>
  <si>
    <t>10.1200/JCO.2016.71.9856</t>
  </si>
  <si>
    <t>Storm, Dorenkamper, Reinwand, Wienert, De Vries, Lippke</t>
  </si>
  <si>
    <t>Effectiveness of a Web-Based Computer-Tailored Multiple-Lifestyle Intervention for People Interested in Reducing their Cardiovascular Risk: A Randomized Controlled Trial</t>
  </si>
  <si>
    <t>e78</t>
  </si>
  <si>
    <t>10.2196/jmir.5147</t>
  </si>
  <si>
    <t>Strother, Koepsell, Song, Faerber, Bernard, Malkowicz, Guzzo, Tasian</t>
  </si>
  <si>
    <t>Financial incentives and wearable activity monitors to increase ambulation after cystectomy: A randomized controlled trial</t>
  </si>
  <si>
    <t>Urol Oncol</t>
  </si>
  <si>
    <t>434 e431-434 e438</t>
  </si>
  <si>
    <t>10.1016/j.urolonc.2020.11.035</t>
  </si>
  <si>
    <t>Stuber, Mackenbach, de Boer, de Bruijn, Gillebaart, Harbers, Hoenink, Klein, Middel, van der Schouw, Schuitmaker-Warnaar, Velema, Vos, Waterlander, Lakerveld, Beulens</t>
  </si>
  <si>
    <t>Reducing cardiometabolic risk in adults with a low socioeconomic position: protocol of the Supreme Nudge parallel cluster-randomised controlled supermarket trial</t>
  </si>
  <si>
    <t>Nutr J</t>
  </si>
  <si>
    <t>10.1186/s12937-020-00562-8</t>
  </si>
  <si>
    <t>Stated machine learning would be included, but main paper has no evidence of machine learning in intervention, so exclude</t>
  </si>
  <si>
    <t>Stuber, Lakerveld, Kievitsbosch, Mackenbach, Beulens</t>
  </si>
  <si>
    <t>Nudging customers towards healthier food and beverage purchases in a real-life online supermarket: a multi-arm randomized controlled trial</t>
  </si>
  <si>
    <t>10.1186/s12916-021-02205-z</t>
  </si>
  <si>
    <t>Correction: Reducing cardiometabolic risk in adults with a low socioeconomic position: protocol of the Supreme Nudge parallel cluster-randomised controlled supermarket trial</t>
  </si>
  <si>
    <t>10.1186/s12937-022-00795-9</t>
  </si>
  <si>
    <t>Correction</t>
  </si>
  <si>
    <t>Stuber, Mackenbach, de Bruijn, Gillebaart, Hoenink, Middel, de Ridder, van der Schouw, Smit, Velema, Vos, Waterlander, Lakerveld, Beulens, consortium</t>
  </si>
  <si>
    <t>Real-world nudging, pricing, and mobile physical activity coaching was insufficient to improve lifestyle behaviours and cardiometabolic health: the Supreme Nudge parallel cluster-randomised controlled supermarket trial</t>
  </si>
  <si>
    <t>10.1186/s12916-024-03268-4</t>
  </si>
  <si>
    <t>Suboc, Strath, Dharmashankar, Coulliard, Miller, Wang, Tanner, Widlansky</t>
  </si>
  <si>
    <t>Relative importance of step count, intensity, and duration on physical activity's impact on vascular structure and function in previously sedentary older adults</t>
  </si>
  <si>
    <t>e000702</t>
  </si>
  <si>
    <t>10.1161/JAHA.113.000702</t>
  </si>
  <si>
    <t>Suchert, Isensee, Sargent, Weisser, Hanewinkel, lauft. Study</t>
  </si>
  <si>
    <t>Prospective effects of pedometer use and class competitions on physical activity in youth: A cluster-randomized controlled trial</t>
  </si>
  <si>
    <t>399-404</t>
  </si>
  <si>
    <t>10.1016/j.ypmed.2015.10.002</t>
  </si>
  <si>
    <t>Sun, Cheng, Bui, Liang, Ng, Chen</t>
  </si>
  <si>
    <t>Home-Based and Technology-Centered Childhood Obesity Prevention for Chinese Mothers With Preschool-Aged Children</t>
  </si>
  <si>
    <t>616-624</t>
  </si>
  <si>
    <t>10.1177/1043659617719139</t>
  </si>
  <si>
    <t>Sun, Wang, Yu, Hagger, Chen, Fong, Zhang, Huang, Baker, Dutheil, Gao</t>
  </si>
  <si>
    <t>A blended intervention to promote physical activity, health and work productivity among office employees using intervention mapping: a study protocol for a cluster-randomized controlled trial</t>
  </si>
  <si>
    <t>10.1186/s12889-020-09128-z</t>
  </si>
  <si>
    <t>Suorsa, Leskinen, Pulakka, Pentti, Loyttyniemi, Heinonen, Vahtera, Stenholm</t>
  </si>
  <si>
    <t>The Effect of a Consumer-Based Activity Tracker Intervention on Accelerometer-Measured Sedentary Time Among Retirees: A Randomized Controlled REACT Trial</t>
  </si>
  <si>
    <t>J Gerontol A Biol Sci Med Sci</t>
  </si>
  <si>
    <t>579-587</t>
  </si>
  <si>
    <t>10.1093/gerona/glab107</t>
  </si>
  <si>
    <t>Sutherland, Campbell, Lubans, Morgan, Nathan, Wolfenden, Okely, Gillham, Hollis, Oldmeadow, Williams, Davies, Wiese, Bisquera, Wiggers</t>
  </si>
  <si>
    <t>The Physical Activity 4 Everyone Cluster Randomized Trial: 2-Year Outcomes of a School Physical Activity Intervention Among Adolescents</t>
  </si>
  <si>
    <t>195-205</t>
  </si>
  <si>
    <t>10.1016/j.amepre.2016.02.020</t>
  </si>
  <si>
    <t>Sutherland, Campbell, Lubans, Morgan, Okely, Nathan, Wolfenden, Wiese, Gillham, Hollis, Wiggers</t>
  </si>
  <si>
    <t>'Physical Activity 4 Everyone' school-based intervention to prevent decline in adolescent physical activity levels: 12 month (mid-intervention) report on a cluster randomised trial</t>
  </si>
  <si>
    <t>488-495</t>
  </si>
  <si>
    <t>10.1136/bjsports-2014-094523</t>
  </si>
  <si>
    <t>Sutherland, Campbell, McLaughlin, Nathan, Wolfenden, Lubans, Morgan, Gillham, Oldmeadow, Searles, Reeves, Williams, Kajons, Bailey, Boyer, Lecathelinais, Davies, McKenzie, Hollis, Wiggers</t>
  </si>
  <si>
    <t>Scale-up of the Physical Activity 4 Everyone (PA4E1) intervention in secondary schools: 12-month implementation outcomes from a cluster randomized controlled trial</t>
  </si>
  <si>
    <t>10.1186/s12966-020-01000-y</t>
  </si>
  <si>
    <t>Sutherland, Campbell, McLaughlin, Nathan, Wolfenden, Lubans, Morgan, Gillham, Oldmeadow, Searles, Reeves, Williams, Evans, Bailey, Boyer, Lecathelinais, Davies, McKenzie, Robertson, Wiggers</t>
  </si>
  <si>
    <t>Scale-up of the Physical Activity 4 Everyone (PA4E1) intervention in secondary schools: 24-month implementation and cost outcomes from a cluster randomised controlled trial</t>
  </si>
  <si>
    <t>10.1186/s12966-021-01206-8</t>
  </si>
  <si>
    <t>Svetkey, Batch, Lin, Intille, Corsino, Tyson, Bosworth, Grambow, Voils, Loria, Gallis, Schwager, Bennett</t>
  </si>
  <si>
    <t>Cell phone intervention for you (CITY): A randomized, controlled trial of behavioral weight loss intervention for young adults using mobile technology</t>
  </si>
  <si>
    <t>2133-2141</t>
  </si>
  <si>
    <t>10.1002/oby.21226</t>
  </si>
  <si>
    <t>Swann, Hooper, Schweickle, Peoples, Mullan, Hutto, Allen, Vella</t>
  </si>
  <si>
    <t>Comparing the effects of goal types in a walking session with healthy adults: Preliminary evidence for open goals in physical activity</t>
  </si>
  <si>
    <t>101475-NA</t>
  </si>
  <si>
    <t>10.1016/j.psychsport.2019.01.003</t>
  </si>
  <si>
    <t>Swann, Schweickle, Peoples, Goddard, Stevens, Vella</t>
  </si>
  <si>
    <t>The potential benefits of nonspecific goals in physical activity promotion: Comparing open, do-your-best, and as-well-as-possible goals in a walking task</t>
  </si>
  <si>
    <t>Journal of Applied Sport Psychology</t>
  </si>
  <si>
    <t>384-408</t>
  </si>
  <si>
    <t>10.1080/10413200.2020.1815100</t>
  </si>
  <si>
    <t>Swartz, Rote, Welch, Maeda, Hart, Cho, Strath</t>
  </si>
  <si>
    <t>Prompts to disrupt sitting time and increase physical activity at work, 2011-2012</t>
  </si>
  <si>
    <t>E73</t>
  </si>
  <si>
    <t>10.5888/pcd11.130318</t>
  </si>
  <si>
    <t>Swift, Johannsen, Lavie, Earnest, Blair, Church</t>
  </si>
  <si>
    <t>Effects of clinically significant weight loss with exercise training on insulin resistance and cardiometabolic adaptations</t>
  </si>
  <si>
    <t>812-819</t>
  </si>
  <si>
    <t>10.1002/oby.21404</t>
  </si>
  <si>
    <t>Szpunar, Driediger, Johnson, Vanderloo, Burke, Irwin, Shelley, Timmons, Tucker</t>
  </si>
  <si>
    <t>Impact of the Childcare Physical Activity (PLAY) Policy on Young Children's Physical Activity and Sedentary Time: A Pilot Clustered Randomized Controlled Trial</t>
  </si>
  <si>
    <t>7468-NA</t>
  </si>
  <si>
    <t>10.3390/ijerph18147468</t>
  </si>
  <si>
    <t>Tabak, Vollenbroek-Hutten, van der Valk, van der Palen, Hermens</t>
  </si>
  <si>
    <t>A telerehabilitation intervention for patients with Chronic Obstructive Pulmonary Disease: a randomized controlled pilot trial</t>
  </si>
  <si>
    <t>582-591</t>
  </si>
  <si>
    <t>10.1177/0269215513512495</t>
  </si>
  <si>
    <t>Tabak, op den Akker, Hermens</t>
  </si>
  <si>
    <t>Motivational cues as real-time feedback for changing daily activity behavior of patients with COPD</t>
  </si>
  <si>
    <t>372-378</t>
  </si>
  <si>
    <t>10.1016/j.pec.2013.10.014</t>
  </si>
  <si>
    <t>Tabak, Brusse-Keizer, van der Valk, Hermens, Vollenbroek-Hutten</t>
  </si>
  <si>
    <t>A telehealth program for self-management of COPD exacerbations and promotion of an active lifestyle: a pilot randomized controlled trial</t>
  </si>
  <si>
    <t>935-944</t>
  </si>
  <si>
    <t>10.2147/COPD.S60179</t>
  </si>
  <si>
    <t>Tallner, Streber, Hentschke, Morgott, Geidl, Maurer, Pfeifer</t>
  </si>
  <si>
    <t>Internet-Supported Physical Exercise Training for Persons with Multiple Sclerosis-A Randomised, Controlled Study</t>
  </si>
  <si>
    <t>Int J Mol Sci</t>
  </si>
  <si>
    <t>1667-NA</t>
  </si>
  <si>
    <t>10.3390/ijms17101667</t>
  </si>
  <si>
    <t>Tamban, Isip-Tan, Jimeno</t>
  </si>
  <si>
    <t>Use of Short Message Services (SMS) for the Management of Type 2 Diabetes Mellitus: A Randomized Controlled Trial</t>
  </si>
  <si>
    <t>Journal of the ASEAN Federation of Endocrine Societies</t>
  </si>
  <si>
    <t>143-149</t>
  </si>
  <si>
    <t>10.15605/jafes.028.02.08</t>
  </si>
  <si>
    <t>Philippines</t>
  </si>
  <si>
    <t>Tan, LaMontagne, English, Howard</t>
  </si>
  <si>
    <t>Efficacy of a workplace osteoporosis prevention intervention: a cluster randomized trial</t>
  </si>
  <si>
    <t>10.1186/s12889-016-3506-y</t>
  </si>
  <si>
    <t>Tandon, Downing, Saelens, Christakis</t>
  </si>
  <si>
    <t>Two Approaches to Increase Physical Activity for Preschool Children in Child Care Centers: A Matched-Pair Cluster-Randomized Trial</t>
  </si>
  <si>
    <t>4020-NA</t>
  </si>
  <si>
    <t>10.3390/ijerph16204020</t>
  </si>
  <si>
    <t>Tanji, Tomata, Abe, Matsuyama, Kotaki, Nurrika, Matsumoto, Liu, Zhang, Lu, Sugawara, Bando, Yamazaki, Otsuka, Sone, Tsuji</t>
  </si>
  <si>
    <t>Effect of a financial incentive (shopping point) on increasing the number of daily walking steps among community-dwelling adults in Japan: a randomised controlled trial</t>
  </si>
  <si>
    <t>e037303</t>
  </si>
  <si>
    <t>10.1136/bmjopen-2020-037303</t>
  </si>
  <si>
    <t>Tarp, Domazet, Froberg, Hillman, Andersen, Bugge</t>
  </si>
  <si>
    <t>Effectiveness of a School-Based Physical Activity Intervention on Cognitive Performance in Danish Adolescents: LCoMotion-Learning, Cognition and Motion - A Cluster Randomized Controlled Trial</t>
  </si>
  <si>
    <t>e0158087</t>
  </si>
  <si>
    <t>10.1371/journal.pone.0158087</t>
  </si>
  <si>
    <t>Tarro, Llaurado, Morina, Sola, Giralt</t>
  </si>
  <si>
    <t>Follow-up of a healthy lifestyle education program (the Educacio en Alimentacio Study): 2 years after cessation of intervention</t>
  </si>
  <si>
    <t>782-789</t>
  </si>
  <si>
    <t>10.1016/j.jadohealth.2014.06.020</t>
  </si>
  <si>
    <t>Tarro, Llaurado, Aceves-Martins, Morina, Papell-Garcia, Arola, Giralt, Sola</t>
  </si>
  <si>
    <t>Impact of a youth-led social marketing intervention run by adolescents to encourage healthy lifestyles among younger school peers (EYTO-Kids project): a parallel-cluster randomised controlled pilot study</t>
  </si>
  <si>
    <t>324-333</t>
  </si>
  <si>
    <t>10.1136/jech-2017-210163</t>
  </si>
  <si>
    <t>Taylor, Paxton, Shegog, Coan, Dubin, Page, Rempel</t>
  </si>
  <si>
    <t>Impact of Booster Breaks and Computer Prompts on Physical Activity and Sedentary Behavior Among Desk-Based Workers: A Cluster-Randomized Controlled Trial</t>
  </si>
  <si>
    <t>E155</t>
  </si>
  <si>
    <t>10.5888/pcd13.160231</t>
  </si>
  <si>
    <t>Taylor, Gray, Heath, Galland, Lawrence, Sayers, Healey, Tannock, Meredith-Jones, Hanna, Hatch, Taylor</t>
  </si>
  <si>
    <t>Sleep, nutrition, and physical activity interventions to prevent obesity in infancy: follow-up of the Prevention of Overweight in Infancy (POI) randomized controlled trial at ages 3.5 and 5 y</t>
  </si>
  <si>
    <t>228-236</t>
  </si>
  <si>
    <t>10.1093/ajcn/nqy090</t>
  </si>
  <si>
    <t>Taylor, Kerse, Klenk, Borotkanics, Maddison</t>
  </si>
  <si>
    <t>Exergames to Improve the Mobility of Long-Term Care Residents: A Cluster Randomized Controlled Trial</t>
  </si>
  <si>
    <t>37-42</t>
  </si>
  <si>
    <t>10.1089/g4h.2017.0084</t>
  </si>
  <si>
    <t>Taylor, Noonan, Knowles, Owen, McGrane, Curry, Fairclough</t>
  </si>
  <si>
    <t>Evaluation of a Pilot School-Based Physical Activity Clustered Randomised Controlled Trial-Active Schools: Skelmersdale</t>
  </si>
  <si>
    <t>1011-NA</t>
  </si>
  <si>
    <t>10.3390/ijerph15051011</t>
  </si>
  <si>
    <t>Taylor, Taylor, Ingram, Anokye, Dean, Jolly, Mutrie, Lambert, Yardley, Greaves, King, McAdam, Steele, Price, Streeter, Charles, Terry, Webb, Campbell, Hughes, Ainsworth, Jones, Jane, Erwin, Little, Woolf, Cavanagh</t>
  </si>
  <si>
    <t>Adding web-based behavioural support to exercise referral schemes for inactive adults with chronic health conditions: the e-coachER RCT</t>
  </si>
  <si>
    <t>1-106</t>
  </si>
  <si>
    <t>10.3310/hta24630</t>
  </si>
  <si>
    <t>Teesson, Champion, Newton, Kay-Lambkin, Chapman, Thornton, Slade, Sunderland, Mills, Gardner, Parmenter, Lubans, Hides, McBride, Allsop, Spring, Smout, Osman, Health4Life</t>
  </si>
  <si>
    <t>Study protocol of the Health4Life initiative: a cluster randomised controlled trial of an eHealth school-based program targeting multiple lifestyle risk behaviours among young Australians</t>
  </si>
  <si>
    <t>e035662</t>
  </si>
  <si>
    <t>10.1136/bmjopen-2019-035662</t>
  </si>
  <si>
    <t>Telford, Olive, Cochrane, Davey, Telford</t>
  </si>
  <si>
    <t>Outcomes of a four-year specialist-taught physical education program on physical activity: a cluster randomized controlled trial, the LOOK study</t>
  </si>
  <si>
    <t>10.1186/s12966-016-0388-4</t>
  </si>
  <si>
    <t>Telford, Olive, Telford</t>
  </si>
  <si>
    <t>A peer coach intervention in childcare centres enhances early childhood physical activity: The Active Early Learning (AEL) cluster randomised controlled trial</t>
  </si>
  <si>
    <t>10.1186/s12966-021-01101-2</t>
  </si>
  <si>
    <t>Ter Hoeve, Sunamura, Stam, Boersma, Geleijnse, van Domburg, van den Berg-Emons</t>
  </si>
  <si>
    <t>Effects of two behavioral cardiac rehabilitation interventions on physical activity: A randomized controlled trial</t>
  </si>
  <si>
    <t>221-228</t>
  </si>
  <si>
    <t>10.1016/j.ijcard.2017.12.015</t>
  </si>
  <si>
    <t>Teuber, Leyhr, Moll, Sudeck</t>
  </si>
  <si>
    <t>Nudging digital physical activity breaks for home studying of university students-A randomized controlled trial during the COVID-19 pandemic with daily activity measures</t>
  </si>
  <si>
    <t>Front Sports Act Living</t>
  </si>
  <si>
    <t>10.3389/fspor.2022.1024996</t>
  </si>
  <si>
    <t>Tew, Humphreys, Crank, Hewitt, Nawaz, Al-Jundi, Trender, Michaels, Gorely</t>
  </si>
  <si>
    <t>The development and pilot randomised controlled trial of a group education programme for promoting walking in people with intermittent claudication</t>
  </si>
  <si>
    <t>Vasc Med</t>
  </si>
  <si>
    <t>348-357</t>
  </si>
  <si>
    <t>10.1177/1358863X15577857</t>
  </si>
  <si>
    <t>Thiengwittayaporn, Wattanapreechanon, Sakon, Peethong, Ratisoontorn, Charoenphandhu, Charoensiriwath</t>
  </si>
  <si>
    <t>Development of a mobile application to improve exercise accuracy and quality of life in knee osteoarthritis patients: a randomized controlled trial</t>
  </si>
  <si>
    <t>Arch Orthop Trauma Surg</t>
  </si>
  <si>
    <t>729-738</t>
  </si>
  <si>
    <t>10.1007/s00402-021-04149-8</t>
  </si>
  <si>
    <t>Thailand</t>
  </si>
  <si>
    <t>Thogersen-Ntoumani, Quested, Smith, Nicholas, McVeigh, Fenton, Stamatakis, Parker, Pereira, Gucciardi, Ntoumanis</t>
  </si>
  <si>
    <t>Feasibility and preliminary effects of a peer-led motivationally-embellished workplace walking intervention: A pilot cluster randomized trial (the START trial)</t>
  </si>
  <si>
    <t>10.1016/j.cct.2020.105969</t>
  </si>
  <si>
    <t>Thomas, Wise, Nietert, Brown, Sword, Diehl</t>
  </si>
  <si>
    <t>Interaction with a Health Care Professional Influences Change in Physical Activity Behaviors Among Individuals with a Spinal Cord Injury</t>
  </si>
  <si>
    <t>Topics in Spinal Cord Injury Rehabilitation</t>
  </si>
  <si>
    <t>10.1310/sci1701-94</t>
  </si>
  <si>
    <t>Thomas, Bond</t>
  </si>
  <si>
    <t>Behavioral response to a just-in-time adaptive intervention (JITAI) to reduce sedentary behavior in obese adults: Implications for JITAI optimization</t>
  </si>
  <si>
    <t>1261-1267</t>
  </si>
  <si>
    <t>10.1037/hea0000304</t>
  </si>
  <si>
    <t>Thomas, Fazakarley, Thomas, Collyer, Brenton, Perring, Scott, Thomas, Thomas, Jones, Hickson, Hillier</t>
  </si>
  <si>
    <t>Mii-vitaliSe: a pilot randomised controlled trial of a home gaming system (Nintendo Wii) to increase activity levels, vitality and well-being in people with multiple sclerosis</t>
  </si>
  <si>
    <t>e016966</t>
  </si>
  <si>
    <t>10.1136/bmjopen-2017-016966</t>
  </si>
  <si>
    <t>Thomas, Xu, Sridhar, Sedgwick, Nkemere, Badon, Quesenberry, Ferrara, Mandel, Brown, Hedderson</t>
  </si>
  <si>
    <t>A Web-Based mHealth Intervention With Telephone Support to Increase Physical Activity Among Pregnant Patients With Overweight or Obesity: Feasibility Randomized Controlled Trial</t>
  </si>
  <si>
    <t>e33929</t>
  </si>
  <si>
    <t>10.2196/33929</t>
  </si>
  <si>
    <t>Thompson, Cantu, Ramirez, Cullen, Baranowski, Mendoza, Anderson, Jago, Rodgers, Liu</t>
  </si>
  <si>
    <t>Texting to Increase Adolescent Physical Activity: Feasibility Assessment</t>
  </si>
  <si>
    <t>472-483</t>
  </si>
  <si>
    <t>10.5993/AJHB.40.4.9</t>
  </si>
  <si>
    <t>Thorndike, Sonnenberg, Healey, Myint, Kvedar, Regan</t>
  </si>
  <si>
    <t>Prevention of weight gain following a worksite nutrition and exercise program: a randomized controlled trial</t>
  </si>
  <si>
    <t>27-33</t>
  </si>
  <si>
    <t>10.1016/j.amepre.2012.02.029</t>
  </si>
  <si>
    <t>Tian, du Toit, Toriola</t>
  </si>
  <si>
    <t>The effects of an enhanced quality Physical Education programme on the physical activity levels of Grade 7 learners in Potchefstroom, South Africa</t>
  </si>
  <si>
    <t>35-50</t>
  </si>
  <si>
    <t>10.1080/17408989.2015.1072509</t>
  </si>
  <si>
    <t>Timurtas, Inceer, Mayo, Karabacak, Sertbas, Polat</t>
  </si>
  <si>
    <t>Technology-based and supervised exercise interventions for individuals with type 2 diabetes: Randomized controlled trial</t>
  </si>
  <si>
    <t>49-56</t>
  </si>
  <si>
    <t>10.1016/j.pcd.2021.12.005</t>
  </si>
  <si>
    <t>To, Green, Vandelanotte</t>
  </si>
  <si>
    <t>Feasibility, Usability, and Effectiveness of a Machine Learning-Based Physical Activity Chatbot: Quasi-Experimental Study</t>
  </si>
  <si>
    <t>e28577</t>
  </si>
  <si>
    <t>10.2196/28577</t>
  </si>
  <si>
    <t>Tobin, Leavy, Jancey</t>
  </si>
  <si>
    <t>Uprising: An examination of sit-stand workstations, mental health and work ability in sedentary office workers, in Western Australia</t>
  </si>
  <si>
    <t>Work</t>
  </si>
  <si>
    <t>359-371</t>
  </si>
  <si>
    <t>10.3233/WOR-162410</t>
  </si>
  <si>
    <t>Todorovic, Terzic-Supic, Djikanovic, Nesic, Piperac, Stamenkovic</t>
  </si>
  <si>
    <t>Can social media intervention improve physical activity of medical students?</t>
  </si>
  <si>
    <t>Public Health</t>
  </si>
  <si>
    <t>69-73</t>
  </si>
  <si>
    <t>10.1016/j.puhe.2019.05.030</t>
  </si>
  <si>
    <t>Toelle, Utpadel-Fischler, Haas, Priebe</t>
  </si>
  <si>
    <t>App-based multidisciplinary back pain treatment versus combined physiotherapy plus online education: a randomized controlled trial</t>
  </si>
  <si>
    <t>10.1038/s41746-019-0109-x</t>
  </si>
  <si>
    <t>Toftager, Christiansen, Ersboll, Kristensen, Due, Troelsen</t>
  </si>
  <si>
    <t>Intervention effects on adolescent physical activity in the multicomponent SPACE study: a cluster randomized controlled trial</t>
  </si>
  <si>
    <t>e99369</t>
  </si>
  <si>
    <t>10.1371/journal.pone.0099369</t>
  </si>
  <si>
    <t>Tomasone, Arbour-Nicitopoulos, Latimer-Cheung, Martin Ginis</t>
  </si>
  <si>
    <t>The relationship between the implementation and effectiveness of a nationwide physical activity telephone counseling service for adults with spinal cord injury</t>
  </si>
  <si>
    <t>527-537</t>
  </si>
  <si>
    <t>10.1080/09638288.2016.1261415</t>
  </si>
  <si>
    <t>Torbeyns, de Geus, Bailey, Decroix, Van Cutsem, De Pauw, Meeusen</t>
  </si>
  <si>
    <t>Bike Desks in the Classroom: Energy Expenditure, Physical Health, Cognitive Performance, Brain Functioning, and Academic Performance</t>
  </si>
  <si>
    <t>429-439</t>
  </si>
  <si>
    <t>10.1123/jpah.2016-0224</t>
  </si>
  <si>
    <t>Tore, Oskay, Haznedaroglu</t>
  </si>
  <si>
    <t>The quality of physiotherapy and rehabilitation program and the effect of telerehabilitation on patients with knee osteoarthritis</t>
  </si>
  <si>
    <t>903-915</t>
  </si>
  <si>
    <t>10.1007/s10067-022-06417-3</t>
  </si>
  <si>
    <t>Tosi, Lin, Gomes, Aprahamian, Nakagawa, Viveiro, Bacha, Jacob-Filho, Pompeu</t>
  </si>
  <si>
    <t>A multidimensional program including standing exercises, health education, and telephone support to reduce sedentary behavior in frail older adults: Randomized clinical trial</t>
  </si>
  <si>
    <t>Exp Gerontol</t>
  </si>
  <si>
    <t>10.1016/j.exger.2021.111472</t>
  </si>
  <si>
    <t>Tosta Maciel, Chiavegato, Camelier, Portella, De Souza, Padula</t>
  </si>
  <si>
    <t>Does tutors' support contribute to a telehealth program that aims to promote the quality of life of office workers? A cluster randomized controlled trial</t>
  </si>
  <si>
    <t>10.1016/j.conctc.2021.100722</t>
  </si>
  <si>
    <t>Toussaint, Streppel, Mul, Fukkink, Weijs, Janssen</t>
  </si>
  <si>
    <t>The Effects of the PLAYTOD Program on Children's Physical Activity at Preschool Playgrounds in a Deprived Urban Area: A Randomized Controlled Trial</t>
  </si>
  <si>
    <t>329-NA</t>
  </si>
  <si>
    <t>10.3390/ijerph17010329</t>
  </si>
  <si>
    <t>Toussaint, Streppel, Mul, Balledux, Drongelen, Janssen, Fukkink, Weijs</t>
  </si>
  <si>
    <t>The effects of a preschool-based intervention for Early Childhood Education and Care teachers in promoting healthy eating and physical activity in young children: A cluster randomised controlled trial</t>
  </si>
  <si>
    <t>e0255023</t>
  </si>
  <si>
    <t>10.1371/journal.pone.0255023</t>
  </si>
  <si>
    <t>Trinh, Plotnikoff, Rhodes, North, Courneya</t>
  </si>
  <si>
    <t>Feasibility and preliminary efficacy of adding behavioral counseling to supervised physical activity in kidney cancer survivors: a randomized controlled trial</t>
  </si>
  <si>
    <t>E8-22</t>
  </si>
  <si>
    <t>10.1097/NCC.0b013e3182a40fb6</t>
  </si>
  <si>
    <t>Trost, Messner, Fitzgerald, Roths</t>
  </si>
  <si>
    <t>A nutrition and physical activity intervention for family child care homes</t>
  </si>
  <si>
    <t>392-398</t>
  </si>
  <si>
    <t>10.1016/j.amepre.2011.06.030</t>
  </si>
  <si>
    <t>Trost, Sundal, Foster, Lent, Vojta</t>
  </si>
  <si>
    <t>Effects of a pediatric weight management program with and without active video games a randomized trial</t>
  </si>
  <si>
    <t>407-413</t>
  </si>
  <si>
    <t>10.1001/jamapediatrics.2013.3436</t>
  </si>
  <si>
    <t>Trost, Brookes</t>
  </si>
  <si>
    <t>Effectiveness of a novel digital application to promote fundamental movement skills in 3- to 6-year-old children: A randomized controlled trial</t>
  </si>
  <si>
    <t>453-459</t>
  </si>
  <si>
    <t>10.1080/02640414.2020.1826657</t>
  </si>
  <si>
    <t>Tsai, McNamara, Moddel, Alison, McKenzie, McKeough</t>
  </si>
  <si>
    <t>Home-based telerehabilitation via real-time videoconferencing improves endurance exercise capacity in patients with COPD: The randomized controlled TeleR Study</t>
  </si>
  <si>
    <t>699-707</t>
  </si>
  <si>
    <t>10.1111/resp.12966</t>
  </si>
  <si>
    <t>Tucker, Burke, Gaston, Irwin, Johnson, Timmons, Vanderloo, Driediger</t>
  </si>
  <si>
    <t>Supporting Physical Activity in the Childcare Environment (SPACE): rationale and study protocol for a cluster randomized controlled trial</t>
  </si>
  <si>
    <t>10.1186/s12889-016-2775-9</t>
  </si>
  <si>
    <t>Tucker, Vanderloo, Johnson, Burke, Irwin, Gaston, Driediger, Timmons</t>
  </si>
  <si>
    <t>Impact of the Supporting Physical Activity in the Childcare Environment (SPACE) intervention on preschoolers' physical activity levels and sedentary time: a single-blind cluster randomized controlled trial</t>
  </si>
  <si>
    <t>10.1186/s12966-017-0579-7</t>
  </si>
  <si>
    <t>Tugault-Lafleur, De-Jongh Gonzalez, Macdonald, Bradbury, Warshawski, Ball, Morrison, Ho, Hamilton, Buchholz, Masse</t>
  </si>
  <si>
    <t>Efficacy of the Aim2Be Intervention in Changing Lifestyle Behaviors Among Adolescents With Overweight and Obesity: Randomized Controlled Trial</t>
  </si>
  <si>
    <t>e38545</t>
  </si>
  <si>
    <t>10.2196/38545</t>
  </si>
  <si>
    <t>Tuominen, Husu, Raitanen, Luoto</t>
  </si>
  <si>
    <t>Rationale and methods for a randomized controlled trial of a movement-to-music video program for decreasing sedentary time among mother-child pairs</t>
  </si>
  <si>
    <t>10.1186/s12889-015-2347-4</t>
  </si>
  <si>
    <t>Tuominen, Husu, Raitanen, Kujala, Luoto</t>
  </si>
  <si>
    <t>The effect of a movement-to-music video program on the objectively measured sedentary time and physical activity of preschool-aged children and their mothers: A randomized controlled trial</t>
  </si>
  <si>
    <t>e0183317</t>
  </si>
  <si>
    <t>10.1371/journal.pone.0183317</t>
  </si>
  <si>
    <t>Turan Kavradim, Canli Ozer</t>
  </si>
  <si>
    <t>The effect of education and telephone follow-up intervention based on the Roy Adaptation Model after myocardial infarction: randomised controlled trial</t>
  </si>
  <si>
    <t>Scand J Caring Sci</t>
  </si>
  <si>
    <t>247-260</t>
  </si>
  <si>
    <t>10.1111/scs.12793</t>
  </si>
  <si>
    <t>Turner, Hartoonian, Sloan, Benich, Kivlahan, Hughes, Hughes, Haselkorn</t>
  </si>
  <si>
    <t>Improving fatigue and depression in individuals with multiple sclerosis using telephone-administered physical activity counseling</t>
  </si>
  <si>
    <t>J Consult Clin Psychol</t>
  </si>
  <si>
    <t>297-309</t>
  </si>
  <si>
    <t>10.1037/ccp0000086</t>
  </si>
  <si>
    <t>Turner-McGrievy, Beets, Moore, Kaczynski, Barr-Anderson, Tate</t>
  </si>
  <si>
    <t>Comparison of traditional versus mobile app self-monitoring of physical activity and dietary intake among overweight adults participating in an mHealth weight loss program</t>
  </si>
  <si>
    <t>J Am Med Inform Assoc</t>
  </si>
  <si>
    <t>513-518</t>
  </si>
  <si>
    <t>10.1136/amiajnl-2012-001510</t>
  </si>
  <si>
    <t>Turunen, Aaltonen-Maatta, Tormakangas, Rantalainen, Portegijs, Keikkala, Kinnunen, Finni, Sipila, Nikander</t>
  </si>
  <si>
    <t>Effects of an individually targeted multicomponent counseling and home-based rehabilitation program on physical activity and mobility in community-dwelling older people after discharge from hospital: a randomized controlled trial</t>
  </si>
  <si>
    <t>491-503</t>
  </si>
  <si>
    <t>10.1177/0269215519901155</t>
  </si>
  <si>
    <t>Tuvemo Johnson, Anens, Johansson, Hellstrom</t>
  </si>
  <si>
    <t>The Otago Exercise Program With or Without Motivational Interviewing for Community-Dwelling Older Adults: A 12-Month Follow-Up of a Randomized, Controlled Trial</t>
  </si>
  <si>
    <t>289-299</t>
  </si>
  <si>
    <t>10.1177/0733464820902652</t>
  </si>
  <si>
    <t>Tymms, Curtis, Routen, Thomson, Bolden, Bock, Dunn, Cooper, Elliott, Moore, Summerbell, Tiffin, Kasim</t>
  </si>
  <si>
    <t>Clustered randomised controlled trial of two education interventions designed to increase physical activity and well-being of secondary school students: the MOVE Project</t>
  </si>
  <si>
    <t>e009318</t>
  </si>
  <si>
    <t>10.1136/bmjopen-2015-009318</t>
  </si>
  <si>
    <t>Uemura, Yamada, Okamoto</t>
  </si>
  <si>
    <t>The Effectiveness of an Active Learning Program in Promoting a Healthy Lifestyle among Older Adults with Low Health Literacy: A Randomized Controlled Trial</t>
  </si>
  <si>
    <t>Gerontology</t>
  </si>
  <si>
    <t>25-35</t>
  </si>
  <si>
    <t>10.1159/000511357</t>
  </si>
  <si>
    <t>Uhm, Yoo, Chung, Lee, Lee, Kim, Lee, Nam, Park, Lee, Hwang</t>
  </si>
  <si>
    <t>Effects of exercise intervention in breast cancer patients: is mobile health (mHealth) with pedometer more effective than conventional program using brochure?</t>
  </si>
  <si>
    <t>443-452</t>
  </si>
  <si>
    <t>10.1007/s10549-016-4065-8</t>
  </si>
  <si>
    <t>Ullrich, Werner, Schonstein, Bongartz, Eckert, Beurskens, Abel, Bauer, Lamb, Hauer</t>
  </si>
  <si>
    <t>Effects of a Home-Based Physical Training and Activity Promotion Program in Community-Dwelling Older Persons with Cognitive Impairment after Discharge from Rehabilitation: A Randomized Controlled Trial</t>
  </si>
  <si>
    <t>2435-2444</t>
  </si>
  <si>
    <t>10.1093/gerona/glac005</t>
  </si>
  <si>
    <t>Ungar, Sieverding, Weidner, Ulrich, Wiskemann</t>
  </si>
  <si>
    <t>A self-regulation-based intervention to increase physical activity in cancer patients</t>
  </si>
  <si>
    <t>163-175</t>
  </si>
  <si>
    <t>10.1080/13548506.2015.1081255</t>
  </si>
  <si>
    <t>Unick, Beavers, Jakicic, Kitabchi, Knowler, Wadden, Wing, Look</t>
  </si>
  <si>
    <t>Effectiveness of lifestyle interventions for individuals with severe obesity and type 2 diabetes: results from the Look AHEAD trial</t>
  </si>
  <si>
    <t>2152-2157</t>
  </si>
  <si>
    <t>10.2337/dc11-0874</t>
  </si>
  <si>
    <t>Unick, Hogan, Neiberg, Cheskin, Dutton, Evans-Hudnall, Jeffery, Kitabchi, Nelson, Pi-Sunyer, West, Wing, Look</t>
  </si>
  <si>
    <t>Evaluation of early weight loss thresholds for identifying nonresponders to an intensive lifestyle intervention</t>
  </si>
  <si>
    <t>1608-1616</t>
  </si>
  <si>
    <t>10.1002/oby.20777</t>
  </si>
  <si>
    <t>Unick, Lang, Williams, Bond, Egan, Espeland, Wing, Tate, Group</t>
  </si>
  <si>
    <t>Objectively-assessed physical activity and weight change in young adults: a randomized controlled trial</t>
  </si>
  <si>
    <t>10.1186/s12966-017-0620-x</t>
  </si>
  <si>
    <t>Urda, Lynn, Gorman, Larouere</t>
  </si>
  <si>
    <t>Effects of a Minimal Workplace Intervention to Reduce Sedentary Behaviors and Improve Perceived Wellness in Middle-Aged Women Office Workers</t>
  </si>
  <si>
    <t>838-844</t>
  </si>
  <si>
    <t>10.1123/jpah.2015-0385</t>
  </si>
  <si>
    <t>Vahlberg, Lundstrom, Eriksson, Holmback, Cederholm</t>
  </si>
  <si>
    <t>Effects on walking performance and lower body strength by short message service guided training after stroke or transient ischemic attack (The STROKEWALK Study): a randomized controlled trial</t>
  </si>
  <si>
    <t>276-287</t>
  </si>
  <si>
    <t>10.1177/0269215520954346</t>
  </si>
  <si>
    <t>Valeiro, Rodriguez, Perez, Gomez, Mayer, Pasarin, Ibanez, Ferrer, Ramon</t>
  </si>
  <si>
    <t>Promotion of physical activity after hospitalization for COPD exacerbation: A randomized control trial</t>
  </si>
  <si>
    <t>357-365</t>
  </si>
  <si>
    <t>10.1111/resp.14394</t>
  </si>
  <si>
    <t>Valentiner, Thorsen, Kongstad, Brinklov, Larsen, Karstoft, Nielsen, Pedersen, Langberg, Ried-Larsen</t>
  </si>
  <si>
    <t>Effect of ecological momentary assessment, goal-setting and personalized phone-calls on adherence to interval walking training using the InterWalk application among patients with type 2 diabetes-A pilot randomized controlled trial</t>
  </si>
  <si>
    <t>e0208181</t>
  </si>
  <si>
    <t>10.1371/journal.pone.0208181</t>
  </si>
  <si>
    <t>Valle, Tate, Mayer, Allicock, Cai</t>
  </si>
  <si>
    <t>A randomized trial of a Facebook-based physical activity intervention for young adult cancer survivors</t>
  </si>
  <si>
    <t>355-368</t>
  </si>
  <si>
    <t>10.1007/s11764-013-0279-5</t>
  </si>
  <si>
    <t>Exploring Mediators of Physical Activity in Young Adult Cancer Survivors: Evidence from a Randomized Trial of a Facebook-Based Physical Activity Intervention</t>
  </si>
  <si>
    <t>26-33</t>
  </si>
  <si>
    <t>10.1089/jayao.2014.0034</t>
  </si>
  <si>
    <t>Valle, Tate</t>
  </si>
  <si>
    <t>Engagement of young adult cancer survivors within a Facebook-based physical activity intervention</t>
  </si>
  <si>
    <t>667-679</t>
  </si>
  <si>
    <t>10.1007/s13142-017-0483-3</t>
  </si>
  <si>
    <t>Valle, Pinto, LaRose, Diamond, Horrell, Nezami, Hatley, Coffman, Polzien, Hales, Deal, Rini, Rosenstein, Tate</t>
  </si>
  <si>
    <t>Promoting physical activity in young adult cancer survivors using mHealth and adaptive tailored feedback strategies: Design of the Improving Physical Activity after Cancer Treatment (IMPACT) randomized controlled trial</t>
  </si>
  <si>
    <t>10.1016/j.cct.2021.106293</t>
  </si>
  <si>
    <t>Valle, Diamond, Heiling, Deal, Hales, Nezami, Pinto, LaRose, Rini, Tate</t>
  </si>
  <si>
    <t>Effect of an mHealth intervention on physical activity outcomes among young adult cancer survivors: The IMPACT randomized controlled trial</t>
  </si>
  <si>
    <t>461-472</t>
  </si>
  <si>
    <t>10.1002/cncr.34556</t>
  </si>
  <si>
    <t>Vallerand, Rhodes, Walker, Courneya</t>
  </si>
  <si>
    <t>Feasibility and preliminary efficacy of an exercise telephone counseling intervention for hematologic cancer survivors: a phase II randomized controlled trial</t>
  </si>
  <si>
    <t>357-370</t>
  </si>
  <si>
    <t>10.1007/s11764-018-0675-y</t>
  </si>
  <si>
    <t>van Bakel, Kroesen, Bakker, van Miltenburg, Gunal, Scheepmaker, Aengevaeren, Willems, Wondergem, Pisters, de Bruin, Hopman, Thijssen, Eijsvogels</t>
  </si>
  <si>
    <t>Effectiveness of an intervention to reduce sedentary behaviour as a personalised secondary prevention strategy for patients with coronary artery disease: main outcomes of the SIT LESS randomised clinical trial</t>
  </si>
  <si>
    <t>10.1186/s12966-023-01419-z</t>
  </si>
  <si>
    <t>Van Blarigan, Chan, Van Loon, Kenfield, Chan, Mitchell, Zhang, Paciorek, Joseph, Laffan, Atreya, Fukuoka, Miaskowski, Meyerhardt, Venook</t>
  </si>
  <si>
    <t>Self-monitoring and reminder text messages to increase physical activity in colorectal cancer survivors (Smart Pace): a pilot randomized controlled trial</t>
  </si>
  <si>
    <t>10.1186/s12885-019-5427-5</t>
  </si>
  <si>
    <t>Van Blarigan, Dhruva, Atreya, Kenfield, Chan, Milloy, Kim, Steiding, Laffan, Zhang, Piawah, Fukuoka, Miaskowski, Hecht, Kim, Venook, Van Loon</t>
  </si>
  <si>
    <t>Feasibility and Acceptability of a Physical Activity Tracker and Text Messages to Promote Physical Activity During Chemotherapy for Colorectal Cancer: Pilot Randomized Controlled Trial (Smart Pace II) (Preprint)</t>
  </si>
  <si>
    <t>10.2196/preprints.31576</t>
  </si>
  <si>
    <t>No evidence of AI-assistance in the intervention, preprint of #13912 (inaccessible)</t>
  </si>
  <si>
    <t>Feasibility and Acceptability of a Physical Activity Tracker and Text Messages to Promote Physical Activity During Chemotherapy for Colorectal Cancer: Pilot Randomized Controlled Trial (Smart Pace II)</t>
  </si>
  <si>
    <t>e31576</t>
  </si>
  <si>
    <t>10.2196/31576</t>
  </si>
  <si>
    <t>van Dantzig, Geleijnse, van Halteren</t>
  </si>
  <si>
    <t>Toward a persuasive mobile application to reduce sedentary behavior</t>
  </si>
  <si>
    <t>Personal and Ubiquitous Computing</t>
  </si>
  <si>
    <t>1237-1246</t>
  </si>
  <si>
    <t>10.1007/s00779-012-0588-0</t>
  </si>
  <si>
    <t>van de Wiel, Stuiver, May, van Grinsven, Aaronson, Oldenburg, van der Poel, Koole, Retel, van Harten, Groen</t>
  </si>
  <si>
    <t>Effects of and Lessons Learned from an Internet-Based Physical Activity Support Program (with and without Physiotherapist Telephone Counselling) on Physical Activity Levels of Breast and Prostate Cancer Survivors: The PABLO Randomized Controlled Trial</t>
  </si>
  <si>
    <t>Cancers (Basel)</t>
  </si>
  <si>
    <t>3665-NA</t>
  </si>
  <si>
    <t>10.3390/cancers13153665</t>
  </si>
  <si>
    <t>van den Berg, Saliasi, de Groot, Chinapaw, Singh</t>
  </si>
  <si>
    <t>Improving Cognitive Performance of 9-12 Years Old Children: Just Dance? A Randomized Controlled Trial</t>
  </si>
  <si>
    <t>10.3389/fpsyg.2019.00174</t>
  </si>
  <si>
    <t>van der Swaluw, Lambooij, Mathijssen, Schipper, Zeelenberg, Berkhout, Polder, Prast</t>
  </si>
  <si>
    <t>Commitment Lotteries Promote Physical Activity Among Overweight Adults-A Cluster Randomized Trial</t>
  </si>
  <si>
    <t>342-351</t>
  </si>
  <si>
    <t>10.1093/abm/kax017</t>
  </si>
  <si>
    <t>Physical activity after commitment lotteries: examining long-term results in a cluster randomized trial</t>
  </si>
  <si>
    <t>483-493</t>
  </si>
  <si>
    <t>10.1007/s10865-018-9915-x</t>
  </si>
  <si>
    <t>van der Weegen, Verwey, Spreeuwenberg, Tange, van der Weijden, de Witte</t>
  </si>
  <si>
    <t>It's LiFe! Mobile and Web-Based Monitoring and Feedback Tool Embedded in Primary Care Increases Physical Activity: A Cluster Randomized Controlled Trial</t>
  </si>
  <si>
    <t>e184</t>
  </si>
  <si>
    <t>10.2196/jmir.4579</t>
  </si>
  <si>
    <t>Van Dyck, De Greef, Deforche, Ruige, Bouckaert, Tudor-Locke, Kaufman, De Bourdeaudhuij</t>
  </si>
  <si>
    <t>The relationship between changes in steps/day and health outcomes after a pedometer-based physical activity intervention with telephone support in type 2 diabetes patients</t>
  </si>
  <si>
    <t>539-545</t>
  </si>
  <si>
    <t>10.1093/her/cyt038</t>
  </si>
  <si>
    <t>Van Dyck, Plaete, Cardon, Crombez, De Bourdeaudhuij</t>
  </si>
  <si>
    <t>Effectiveness of the self-regulation eHealth intervention 'MyPlan1.0.' on physical activity levels of recently retired Belgian adults: a randomized controlled trial</t>
  </si>
  <si>
    <t>653-664</t>
  </si>
  <si>
    <t>10.1093/her/cyw036</t>
  </si>
  <si>
    <t>Van Dyck, Herman, Poppe, Crombez, De Bourdeaudhuij, Gheysen</t>
  </si>
  <si>
    <t>Results of MyPlan 2.0 on Physical Activity in Older Belgian Adults: Randomized Controlled Trial</t>
  </si>
  <si>
    <t>e13219</t>
  </si>
  <si>
    <t>10.2196/13219</t>
  </si>
  <si>
    <t>Van Geel, Geurts, Abasiyanik, Coninx, Feys</t>
  </si>
  <si>
    <t>Feasibility study of a 10-week community-based program using the WalkWithMe application on physical activity, walking, fatigue and cognition in persons with Multiple Sclerosis</t>
  </si>
  <si>
    <t>Mult Scler Relat Disord</t>
  </si>
  <si>
    <t>10.1016/j.msard.2020.102067</t>
  </si>
  <si>
    <t>van Genugten, van Empelen, Boon, Borsboom, Visscher, Oenema</t>
  </si>
  <si>
    <t>Results from an online computer-tailored weight management intervention for overweight adults: randomized controlled trial</t>
  </si>
  <si>
    <t>e44</t>
  </si>
  <si>
    <t>10.2196/jmir.1901</t>
  </si>
  <si>
    <t>Van Horn, Peaceman, Kwasny, Vincent, Fought, Josefson, Spring, Neff, Gernhofer</t>
  </si>
  <si>
    <t>Dietary Approaches to Stop Hypertension Diet and Activity to Limit Gestational Weight: Maternal Offspring Metabolics Family Intervention Trial, a Technology Enhanced Randomized Trial</t>
  </si>
  <si>
    <t>603-614</t>
  </si>
  <si>
    <t>10.1016/j.amepre.2018.06.015</t>
  </si>
  <si>
    <t>Van Hoye, Wijtzes, Lefevre, De Baere, Boen</t>
  </si>
  <si>
    <t>Year-round effects of a four-week randomized controlled trial using different types of feedback on employees' physical activity</t>
  </si>
  <si>
    <t>10.1186/s12889-018-5402-0</t>
  </si>
  <si>
    <t>Van Kann, Kremers, de Vries, de Vries, Jansen</t>
  </si>
  <si>
    <t>The effect of a school-centered multicomponent intervention on daily physical activity and sedentary behavior in primary school children: The Active Living study</t>
  </si>
  <si>
    <t>64-69</t>
  </si>
  <si>
    <t>10.1016/j.ypmed.2016.05.022</t>
  </si>
  <si>
    <t>van Keulen, Mesters, Ausems, van Breukelen, Campbell, Resnicow, Brug, de Vries</t>
  </si>
  <si>
    <t>Tailored print communication and telephone motivational interviewing are equally successful in improving multiple lifestyle behaviors in a randomized controlled trial</t>
  </si>
  <si>
    <t>104-118</t>
  </si>
  <si>
    <t>10.1007/s12160-010-9231-3</t>
  </si>
  <si>
    <t>Van Lippevelde, Bere, Verloigne, van Stralen, De Bourdeaudhuij, Lien, Vik, Manios, Grillenberger, Kovacs, Chin, Brug, Maes</t>
  </si>
  <si>
    <t>The role of family-related factors in the effects of the UP4FUN school-based family-focused intervention targeting screen time in 10- to 12-year-old children: the ENERGY project</t>
  </si>
  <si>
    <t>10.1186/1471-2458-14-857</t>
  </si>
  <si>
    <t>van Nassau, Singh, Cerin, Salmon, van Mechelen, Brug, Chinapaw</t>
  </si>
  <si>
    <t>The Dutch Obesity Intervention in Teenagers (DOiT) cluster controlled implementation trial: intervention effects and mediators and moderators of adiposity and energy balance-related behaviours</t>
  </si>
  <si>
    <t>10.1186/s12966-014-0158-0</t>
  </si>
  <si>
    <t>van Nimwegen, Speelman, Overeem, van de Warrenburg, Smulders, Dontje, Borm, Backx, Bloem, Munneke, ParkFit Study</t>
  </si>
  <si>
    <t>Promotion of physical activity and fitness in sedentary patients with Parkinson's disease: randomised controlled trial</t>
  </si>
  <si>
    <t>f576</t>
  </si>
  <si>
    <t>10.1136/bmj.f576</t>
  </si>
  <si>
    <t>van Stralen, de Vries, Mudde, Bolman, Lechner</t>
  </si>
  <si>
    <t>The long-term efficacy of two computer-tailored physical activity interventions for older adults: main effects and mediators</t>
  </si>
  <si>
    <t>442-452</t>
  </si>
  <si>
    <t>10.1037/a0023579</t>
  </si>
  <si>
    <t>van Waart, Stuiver, van Harten, Geleijn, Kieffer, Buffart, de Maaker-Berkhof, Boven, Schrama, Geenen, Meerum Terwogt, van Bochove, Lustig, van den Heiligenberg, Smorenburg, Hellendoorn-van Vreeswijk, Sonke, Aaronson</t>
  </si>
  <si>
    <t>Effect of Low-Intensity Physical Activity and Moderate- to High-Intensity Physical Exercise During Adjuvant Chemotherapy on Physical Fitness, Fatigue, and Chemotherapy Completion Rates: Results of the PACES Randomized Clinical Trial</t>
  </si>
  <si>
    <t>1918-1927</t>
  </si>
  <si>
    <t>10.1200/JCO.2014.59.1081</t>
  </si>
  <si>
    <t>Van Wely, Balemans, Becher, Dallmeijer</t>
  </si>
  <si>
    <t>The effectiveness of a physical activity stimulation programme for children with cerebral palsy on social participation, self-perception and quality of life: a randomized controlled trial</t>
  </si>
  <si>
    <t>972-982</t>
  </si>
  <si>
    <t>10.1177/0269215513500971</t>
  </si>
  <si>
    <t>van Woudenberg, Bevelander, Burk, Smit, Buijs, Buijzen</t>
  </si>
  <si>
    <t>A randomized controlled trial testing a social network intervention to promote physical activity among adolescents</t>
  </si>
  <si>
    <t>10.1186/s12889-018-5451-4</t>
  </si>
  <si>
    <t>Van Woudenberg, Bevelander, Burk, Smit, Buijs, Buijzen</t>
  </si>
  <si>
    <t>Testing a Social Network Intervention Using Vlogs to Promote Physical Activity Among Adolescents: A Randomized Controlled Trial</t>
  </si>
  <si>
    <t>10.3389/fpsyg.2019.02913</t>
  </si>
  <si>
    <t>Vandelanotte, Kolt, Caperchione, Savage, Rosenkranz, Maeder, Van Itallie, Tague, Oldmeadow, Mummery, Duncan</t>
  </si>
  <si>
    <t>Effectiveness of a Web 2.0 Intervention to Increase Physical Activity in Real-World Settings: Randomized Ecological Trial</t>
  </si>
  <si>
    <t>e390</t>
  </si>
  <si>
    <t>10.2196/jmir.8484</t>
  </si>
  <si>
    <t>Vandelanotte, Duncan, Maher, Schoeppe, Rebar, Power, Short, Doran, Hayman, Alley</t>
  </si>
  <si>
    <t>The Effectiveness of a Web-Based Computer-Tailored Physical Activity Intervention Using Fitbit Activity Trackers: Randomized Trial</t>
  </si>
  <si>
    <t>e11321</t>
  </si>
  <si>
    <t>10.2196/11321</t>
  </si>
  <si>
    <t>VanEpps, Troxel, Villamil, Saulsgiver, Zhu, Chin, Matson, Anarella, Roohan, Gesten, Volpp</t>
  </si>
  <si>
    <t>Effect of Process- and Outcome-Based Financial Incentives on Weight Loss Among Prediabetic New York Medicaid Patients: A Randomized Clinical Trial</t>
  </si>
  <si>
    <t>372-380</t>
  </si>
  <si>
    <t>10.1177/0890117118783594</t>
  </si>
  <si>
    <t>VanSwearingen, Perera, Brach, Wert, Studenski</t>
  </si>
  <si>
    <t>Impact of exercise to improve gait efficiency on activity and participation in older adults with mobility limitations: a randomized controlled trial</t>
  </si>
  <si>
    <t>1740-1751</t>
  </si>
  <si>
    <t>10.2522/ptj.20100391</t>
  </si>
  <si>
    <t>Varagiannis, Magriplis, Risvas, Vamvouka, Nisianaki, Papageorgiou, Pervanidou, Chrousos, Zampelas</t>
  </si>
  <si>
    <t>Effects of Three Different Family-Based Interventions in Overweight and Obese Children: The "4 Your Family" Randomized Controlled Trial</t>
  </si>
  <si>
    <t>341-NA</t>
  </si>
  <si>
    <t>10.3390/nu13020341</t>
  </si>
  <si>
    <t>Varas, Cordoba, Rodriguez-Andonaegui, Rueda, Garcia-Juez, Vilaro</t>
  </si>
  <si>
    <t>Effectiveness of a community-based exercise training programme to increase physical activity level in patients with chronic obstructive pulmonary disease: A randomized controlled trial</t>
  </si>
  <si>
    <t>Physiother Res Int</t>
  </si>
  <si>
    <t>e1740</t>
  </si>
  <si>
    <t>10.1002/pri.1740</t>
  </si>
  <si>
    <t>Varma, Tan, Gross, Harris, Romani, Fried, Rebok, Carlson</t>
  </si>
  <si>
    <t>Effect of Community Volunteering on Physical Activity: A Randomized Controlled Trial</t>
  </si>
  <si>
    <t>106-110</t>
  </si>
  <si>
    <t>10.1016/j.amepre.2015.06.015</t>
  </si>
  <si>
    <t>Varney, Weiland, Inder, Jelinek</t>
  </si>
  <si>
    <t>Effect of hospital-based telephone coaching on glycaemic control and adherence to management guidelines in type 2 diabetes, a randomised controlled trial</t>
  </si>
  <si>
    <t>Intern Med J</t>
  </si>
  <si>
    <t>890-897</t>
  </si>
  <si>
    <t>10.1111/imj.12515</t>
  </si>
  <si>
    <t>Vaughn, Hennink-Kaminski, Moore, Burney, Chittams, Parker, Luecking, Hales, Ward</t>
  </si>
  <si>
    <t>Evaluating a child care-based social marketing approach for improving children's diet and physical activity: results from the Healthy Me, Healthy We cluster-randomized controlled trial</t>
  </si>
  <si>
    <t>775-784</t>
  </si>
  <si>
    <t>10.1093/tbm/ibaa113</t>
  </si>
  <si>
    <t>Vehmanen, Sievanen, Kellokumpu-Lehtinen, Nikander, Huovinen, Ruohola, Penttinen, Utriainen, Tokola, Blomqvist, Saarto</t>
  </si>
  <si>
    <t>Five-year follow-up results of aerobic and impact training on bone mineral density in early breast cancer patients</t>
  </si>
  <si>
    <t>Osteoporos Int</t>
  </si>
  <si>
    <t>473-482</t>
  </si>
  <si>
    <t>10.1007/s00198-020-05611-w</t>
  </si>
  <si>
    <t>Velicer, Redding, Paiva, Mauriello, Blissmer, Oatley, Meier, Babbin, McGee, Prochaska, Burditt, Fernandez</t>
  </si>
  <si>
    <t>Multiple behavior interventions to prevent substance abuse and increase energy balance behaviors in middle school students</t>
  </si>
  <si>
    <t>82-93</t>
  </si>
  <si>
    <t>10.1007/s13142-013-0197-0</t>
  </si>
  <si>
    <t>Verloigne, Bere, Van Lippevelde, Maes, Lien, Vik, Brug, Cardon, De Bourdeaudhuij</t>
  </si>
  <si>
    <t>The effect of the UP4FUN pilot intervention on objectively measured sedentary time and physical activity in 10-12 year old children in Belgium: the ENERGY-project</t>
  </si>
  <si>
    <t>10.1186/1471-2458-12-805</t>
  </si>
  <si>
    <t>Verloigne, Ridgers, De Bourdeaudhuij, Cardon</t>
  </si>
  <si>
    <t>Effect and process evaluation of implementing standing desks in primary and secondary schools in Belgium: a cluster-randomised controlled trial</t>
  </si>
  <si>
    <t>10.1186/s12966-018-0726-9</t>
  </si>
  <si>
    <t>Verweij, Proper, Weel, Hulshof, van Mechelen</t>
  </si>
  <si>
    <t>The application of an occupational health guideline reduces sedentary behaviour and increases fruit intake at work: results from an RCT</t>
  </si>
  <si>
    <t>Occup Environ Med</t>
  </si>
  <si>
    <t>500-507</t>
  </si>
  <si>
    <t>10.1136/oemed-2011-100377</t>
  </si>
  <si>
    <t>Vetrovsky, Kral, Pfeiferova, Kuhnova, Novak, Wahlich, Jaklova, Jurkova, Janek, Omcirk, Capek, Maes, Steffl, Ussher, Tufano, Elavsky, Van Dyck, Cimler, Yates, Harris, Seifert</t>
  </si>
  <si>
    <t>mHealth intervention delivered in general practice to increase physical activity and reduce sedentary behaviour of patients with prediabetes and type 2 diabetes (ENERGISED): rationale and study protocol for a pragmatic randomised controlled trial</t>
  </si>
  <si>
    <t>10.1186/s12889-023-15513-1</t>
  </si>
  <si>
    <t>Vidoni, Lorenz, de Paleville</t>
  </si>
  <si>
    <t>Incorporating a movement skill programme into a preschool daily schedule</t>
  </si>
  <si>
    <t>Early Child Development and Care</t>
  </si>
  <si>
    <t>1211-1222</t>
  </si>
  <si>
    <t>10.1080/03004430.2013.856895</t>
  </si>
  <si>
    <t>Viggiano, Viggiano, Di Costanzo, Viggiano, Andreozzi, Romano, Rianna, Vicidomini, Gargano, Incarnato, Fevola, Volta, Tolomeo, Scianni, Santangelo, Battista, Monda, Viggiano, De Luca, Amaro</t>
  </si>
  <si>
    <t>Kaledo, a board game for nutrition education of children and adolescents at school: cluster randomized controlled trial of healthy lifestyle promotion</t>
  </si>
  <si>
    <t>Eur J Pediatr</t>
  </si>
  <si>
    <t>217-228</t>
  </si>
  <si>
    <t>10.1007/s00431-014-2381-8</t>
  </si>
  <si>
    <t>Viggiano, Viggiano, Di Costanzo, Viggiano, Viggiano, Andreozzi, Romano, Vicidomini, Di Tuoro, Gargano, Incarnato, Fevola, Volta, Tolomeo, Scianni, Santangelo, Apicella, Battista, Raia, Valentino, Palumbo, Messina, Messina, Monda, De Luca, Amaro</t>
  </si>
  <si>
    <t>Healthy lifestyle promotion in primary schools through the board game Kaledo: a pilot cluster randomized trial</t>
  </si>
  <si>
    <t>1371-1375</t>
  </si>
  <si>
    <t>10.1007/s00431-018-3091-4</t>
  </si>
  <si>
    <t>Vik, Lien, Berntsen, De Bourdeaudhuij, Grillenberger, Manios, Kovacs, Chinapaw, Brug, Bere</t>
  </si>
  <si>
    <t>Evaluation of the UP4FUN intervention: a cluster randomized trial to reduce and break up sitting time in European 10-12-year-old children</t>
  </si>
  <si>
    <t>e0122612</t>
  </si>
  <si>
    <t>10.1371/journal.pone.0122612</t>
  </si>
  <si>
    <t>Vlaar, Nierkens, Nicolaou, Middelkoop, Busschers, Stronks, van Valkengoed</t>
  </si>
  <si>
    <t>Effectiveness of a targeted lifestyle intervention in primary care on diet and physical activity among South Asians at risk for diabetes: 2-year results of a randomised controlled trial in the Netherlands</t>
  </si>
  <si>
    <t>e012221</t>
  </si>
  <si>
    <t>10.1136/bmjopen-2016-012221</t>
  </si>
  <si>
    <t>Vluggen, Candel, Hoving, Schaper, de Vries</t>
  </si>
  <si>
    <t>A Web-Based Computer-Tailored Program to Improve Treatment Adherence in Patients With Type 2 Diabetes: Randomized Controlled Trial</t>
  </si>
  <si>
    <t>e18524</t>
  </si>
  <si>
    <t>10.2196/18524</t>
  </si>
  <si>
    <t>Vogel, Auinger, Riedl, Kindermann, Helfert, Ocenasek</t>
  </si>
  <si>
    <t>Digitally enhanced recovery: Investigating the use of digital self-tracking for monitoring leisure time physical activity of cardiovascular disease (CVD) patients undergoing cardiac rehabilitation</t>
  </si>
  <si>
    <t>e0186261</t>
  </si>
  <si>
    <t>10.1371/journal.pone.0186261</t>
  </si>
  <si>
    <t>Vogeltanz-Holm, Holm</t>
  </si>
  <si>
    <t>Changes in Body Mass Index During a 3-Year Elementary School-Based Obesity Prevention Program for American Indian and White Rural Students</t>
  </si>
  <si>
    <t>277-285</t>
  </si>
  <si>
    <t>10.1177/1090198117714825</t>
  </si>
  <si>
    <t>Volders, Bolman, de Groot, Verboon, Lechner</t>
  </si>
  <si>
    <t>The Effect of Active Plus, a Computer-Tailored Physical Activity Intervention, on the Physical Activity of Older Adults with Chronic Illness(es)-A Cluster Randomized Controlled Trial</t>
  </si>
  <si>
    <t>2590-NA</t>
  </si>
  <si>
    <t>10.3390/ijerph17072590</t>
  </si>
  <si>
    <t>Voncken-Brewster, Tange, de Vries, Nagykaldi, Winkens, van der Weijden</t>
  </si>
  <si>
    <t>A randomized controlled trial evaluating the effectiveness of a web-based, computer-tailored self-management intervention for people with or at risk for COPD</t>
  </si>
  <si>
    <t>1061-1073</t>
  </si>
  <si>
    <t>10.2147/COPD.S81295</t>
  </si>
  <si>
    <t>Vorrink, Kort, Troosters, Zanen, Lammers</t>
  </si>
  <si>
    <t>Efficacy of an mHealth intervention to stimulate physical activity in COPD patients after pulmonary rehabilitation</t>
  </si>
  <si>
    <t>1019-1029</t>
  </si>
  <si>
    <t>10.1183/13993003.00083-2016</t>
  </si>
  <si>
    <t>Vos, de Bruijn, Klein, Boerman, Stuber, Smit</t>
  </si>
  <si>
    <t>Effectiveness of a Just-In-Time Adaptive App to Increase Daily Steps: An RCT</t>
  </si>
  <si>
    <t>154-163</t>
  </si>
  <si>
    <t>10.1016/j.amepre.2024.09.010</t>
  </si>
  <si>
    <t>Vratna, Husakova, Jarosikova, Dubsky, Woskova, Bem, Jirkovska, Kralova, Pyskova, Lanska, Fejfarova</t>
  </si>
  <si>
    <t>Effects of a 12-Week Interventional Exercise Programme on Muscle Strength, Mobility and Fitness in Patients With Diabetic Foot in Remission: Results From BIONEDIAN Randomised Controlled Trial</t>
  </si>
  <si>
    <t>10.3389/fendo.2022.869128</t>
  </si>
  <si>
    <t>Wadsworth, Johnson, Carroll, Pangelinan, Rudisill, Sassi</t>
  </si>
  <si>
    <t>Intervention Strategies to Elicit MVPA in Preschoolers during Outdoor Play</t>
  </si>
  <si>
    <t>650-NA</t>
  </si>
  <si>
    <t>10.3390/ijerph17020650</t>
  </si>
  <si>
    <t>Waki, Tsurutani, Waki, Enomoto, Kashiwabara, Fujiwara, Orime, Kinguchi, Yamauchi, Hirawa, Tamura, Terauchi, Nangaku, Ohe</t>
  </si>
  <si>
    <t>Efficacy of StepAdd, a Personalized mHealth Intervention Based on Social Cognitive Theory to Increase Physical Activity Among Patients With Type 2 Diabetes Mellitus: Protocol for a Randomized Controlled Trial (Preprint)</t>
  </si>
  <si>
    <t>10.2196/preprints.53514</t>
  </si>
  <si>
    <t>Waller, Furber, Bauman, Allman-Farinelli, van den Dolder, Hayes, Facci, Franco, Webb, Moses, Cook, Gugusheff, Owen, Colagiuri</t>
  </si>
  <si>
    <t>Effectiveness and acceptability of a text message intervention (DTEXT) on HbA1c and self-management for people with type 2 diabetes. A randomized controlled trial</t>
  </si>
  <si>
    <t>1736-1744</t>
  </si>
  <si>
    <t>10.1016/j.pec.2020.11.038</t>
  </si>
  <si>
    <t>Walsh, Corbett, Hogan, Duggan, McNamara</t>
  </si>
  <si>
    <t>An mHealth Intervention Using a Smartphone App to Increase Walking Behavior in Young Adults: A Pilot Study</t>
  </si>
  <si>
    <t>e109</t>
  </si>
  <si>
    <t>10.2196/mhealth.5227</t>
  </si>
  <si>
    <t>Walsh, Richmond, Mc Sharry, Groarke, Glynn, Kelly, Harney, Groarke</t>
  </si>
  <si>
    <t>Examining the Impact of an mHealth Behavior Change Intervention With a Brief In-Person Component for Cancer Survivors With Overweight or Obesity: Randomized Controlled Trial (Preprint)</t>
  </si>
  <si>
    <t>10.2196/preprints.24915</t>
  </si>
  <si>
    <t>Examining the Impact of an mHealth Behavior Change Intervention With a Brief In-Person Component for Cancer Survivors With Overweight or Obesity: Randomized Controlled Trial</t>
  </si>
  <si>
    <t>e24915</t>
  </si>
  <si>
    <t>10.2196/24915</t>
  </si>
  <si>
    <t>Wan, Kantorowski, Homsy, Teylan, Kadri, Richardson, Gagnon, Garshick, Moy</t>
  </si>
  <si>
    <t>Promoting physical activity in COPD: Insights from a randomized trial of a web-based intervention and pedometer use</t>
  </si>
  <si>
    <t>102-110</t>
  </si>
  <si>
    <t>10.1016/j.rmed.2017.07.057</t>
  </si>
  <si>
    <t>Wan, Kantorowski, Polak, Kadri, Richardson, Gagnon, Garshick, Moy</t>
  </si>
  <si>
    <t>Long-term effects of web-based pedometer-mediated intervention on COPD exacerbations</t>
  </si>
  <si>
    <t>10.1016/j.rmed.2020.105878</t>
  </si>
  <si>
    <t>Wang, Boehmke, Wu, Dickerson, Fisher</t>
  </si>
  <si>
    <t>Effects of a 6-week walking program on Taiwanese women newly diagnosed with early-stage breast cancer</t>
  </si>
  <si>
    <t>E1-13</t>
  </si>
  <si>
    <t>10.1097/NCC.0b013e3181e4588d</t>
  </si>
  <si>
    <t>Wang, Cadmus-Bertram, Natarajan, White, Madanat, Nichols, Ayala, Pierce</t>
  </si>
  <si>
    <t>Wearable Sensor/Device (Fitbit One) and SMS Text-Messaging Prompts to Increase Physical Activity in Overweight and Obese Adults: A Randomized Controlled Trial</t>
  </si>
  <si>
    <t>Telemed J E Health</t>
  </si>
  <si>
    <t>782-792</t>
  </si>
  <si>
    <t>10.1089/tmj.2014.0176</t>
  </si>
  <si>
    <t>Wang, Guo, Wang, Zhao</t>
  </si>
  <si>
    <t>A mobile health application to support self-management in patients with chronic obstructive pulmonary disease: a randomised controlled trial</t>
  </si>
  <si>
    <t>90-101</t>
  </si>
  <si>
    <t>10.1177/0269215520946931</t>
  </si>
  <si>
    <t>Wang, Guo, Zhang, Xie, Yu, Luo, Zhang, Ming, Li, Yang</t>
  </si>
  <si>
    <t>Promoting healthy lifestyle in Chinese college students: evaluation of a social media-based intervention applying the RE-AIM framework</t>
  </si>
  <si>
    <t>Eur J Clin Nutr</t>
  </si>
  <si>
    <t>335-344</t>
  </si>
  <si>
    <t>10.1038/s41430-020-0643-2</t>
  </si>
  <si>
    <t>Wang, Xu, Gao, Wu, Song, Shi, Su, Zang</t>
  </si>
  <si>
    <t>Effects of Internet-Based Nutrition and Exercise Interventions on the Prevention and Treatment of Sarcopenia in the Elderly</t>
  </si>
  <si>
    <t>2458-2458</t>
  </si>
  <si>
    <t>10.3390/nu14122458</t>
  </si>
  <si>
    <t>Ward, Vaughn, Burney, Hales, Benjamin-Neelon, Tovar, Ostbye</t>
  </si>
  <si>
    <t>Keys to healthy family child care homes: Results from a cluster randomized trial</t>
  </si>
  <si>
    <t>10.1016/j.ypmed.2019.105974</t>
  </si>
  <si>
    <t>Warren, Stych, Thorogood, Sharp, Murphy, Turner, Holt, Searle, Bryant, Huxley, Taylor, Campbell, Hillsdon</t>
  </si>
  <si>
    <t>Evaluation of different recruitment and randomisation methods in a trial of general practitioner-led interventions to increase physical activity: a randomised controlled feasibility study with factorial design</t>
  </si>
  <si>
    <t>10.1186/1745-6215-15-134</t>
  </si>
  <si>
    <t>Wasenius, Grattan, Harvey, Naylor, Goldfield, Adamo</t>
  </si>
  <si>
    <t>The effect of a physical activity intervention on preschoolers' fundamental motor skills - A cluster RCT</t>
  </si>
  <si>
    <t>714-719</t>
  </si>
  <si>
    <t>10.1016/j.jsams.2017.11.004</t>
  </si>
  <si>
    <t>Watanabe, Kamijo, Yanagi, Ishibashi, Harada, Kohzuki</t>
  </si>
  <si>
    <t>Home-based exercise and bone mineral density in peritoneal dialysis patients: a randomized pilot study</t>
  </si>
  <si>
    <t>BMC Nephrol</t>
  </si>
  <si>
    <t>10.1186/s12882-021-02289-y</t>
  </si>
  <si>
    <t>Watson, Bickmore, Cange, Kulshreshtha, Kvedar</t>
  </si>
  <si>
    <t>An internet-based virtual coach to promote physical activity adherence in overweight adults: randomized controlled trial</t>
  </si>
  <si>
    <t>10.2196/jmir.1629</t>
  </si>
  <si>
    <t>Watson, Timperio, Brown, Hesketh</t>
  </si>
  <si>
    <t>A pilot primary school active break program (ACTI-BREAK): Effects on academic and physical activity outcomes for students in Years 3 and 4</t>
  </si>
  <si>
    <t>438-443</t>
  </si>
  <si>
    <t>10.1016/j.jsams.2018.09.232</t>
  </si>
  <si>
    <t>Weatherson, Wunderlich, Faulkner</t>
  </si>
  <si>
    <t>Impact of a low-cost standing desk on reducing workplace sitting (StandUP UBC): A randomised controlled trial</t>
  </si>
  <si>
    <t>10.1016/j.apergo.2019.102951</t>
  </si>
  <si>
    <t>Weaver, Beets, Hutto, Saunders, Moore, Turner-McGrievy, Huberty, Ward, Pate, Beighle, Freedman</t>
  </si>
  <si>
    <t>Making healthy eating and physical activity policy practice: process evaluation of a group randomized controlled intervention in afterschool programs</t>
  </si>
  <si>
    <t>849-865</t>
  </si>
  <si>
    <t>10.1093/her/cyv052</t>
  </si>
  <si>
    <t>Weaver, Moore, Huberty, Freedman, Turner-McGrievy, Beighle, Ward, Pate, Saunders, Brazendale, Chandler, Ajja, Kyryliuk, Beets</t>
  </si>
  <si>
    <t>Process Evaluation of Making HEPA Policy Practice: A Group Randomized Trial</t>
  </si>
  <si>
    <t>631-647</t>
  </si>
  <si>
    <t>10.1177/1524839916647331</t>
  </si>
  <si>
    <t>Webber, Casey, Mayes, Katsumata, Mellin</t>
  </si>
  <si>
    <t>A comparison of a behavioral weight loss program to a stress management program: A pilot randomized controlled trial</t>
  </si>
  <si>
    <t>Nutrition</t>
  </si>
  <si>
    <t>904-909</t>
  </si>
  <si>
    <t>10.1016/j.nut.2016.01.008</t>
  </si>
  <si>
    <t>Webster, Kracht, Newton, Beyl, Staiano</t>
  </si>
  <si>
    <t>Intervention to Improve Preschool Children's Fundamental Motor Skills: Protocol for a Parent-Focused, Mobile App-Based Comparative Effectiveness Trial</t>
  </si>
  <si>
    <t>e19943</t>
  </si>
  <si>
    <t>10.2196/19943</t>
  </si>
  <si>
    <t>Weiner, Nagel, Irene Su, Hurst, Levy, Arredondo, Hekler, Hartman</t>
  </si>
  <si>
    <t>A remotely delivered, peer-led intervention to improve physical activity and quality of life in younger breast cancer survivors</t>
  </si>
  <si>
    <t>578-593</t>
  </si>
  <si>
    <t>10.1007/s10865-022-00381-8</t>
  </si>
  <si>
    <t>Weinhold, Miller, Marrero, Nagaraja, Focht, Gascon</t>
  </si>
  <si>
    <t>A Randomized Controlled Trial Translating the Diabetes Prevention Program to a University Worksite, Ohio, 2012-2014</t>
  </si>
  <si>
    <t>E210</t>
  </si>
  <si>
    <t>10.5888/pcd12.150301</t>
  </si>
  <si>
    <t>Weinstock, Petry, Pescatello, Henderson, Nelson</t>
  </si>
  <si>
    <t>Randomized clinical trial of exercise for nontreatment seeking adults with alcohol use disorder</t>
  </si>
  <si>
    <t>Psychol Addict Behav</t>
  </si>
  <si>
    <t>65-75</t>
  </si>
  <si>
    <t>10.1037/adb0000506</t>
  </si>
  <si>
    <t>West, Sanders, Cleghorn, Davies</t>
  </si>
  <si>
    <t>Randomised clinical trial of a family-based lifestyle intervention for childhood obesity involving parents as the exclusive agents of change</t>
  </si>
  <si>
    <t>Behav Res Ther</t>
  </si>
  <si>
    <t>1170-1179</t>
  </si>
  <si>
    <t>10.1016/j.brat.2010.08.008</t>
  </si>
  <si>
    <t>West, Krukowski, Finkelstein, Stansbury, Ogden, Monroe, Carpenter, Naud, Harvey</t>
  </si>
  <si>
    <t>Adding Financial Incentives to Online Group-Based Behavioral Weight Control: An RCT</t>
  </si>
  <si>
    <t>237-246</t>
  </si>
  <si>
    <t>10.1016/j.amepre.2020.03.015</t>
  </si>
  <si>
    <t>Widmer, Allison, Lennon, Lopez-Jimenez, Lerman, Lerman</t>
  </si>
  <si>
    <t>Digital health intervention during cardiac rehabilitation: A randomized controlled trial</t>
  </si>
  <si>
    <t>Am Heart J</t>
  </si>
  <si>
    <t>65-72</t>
  </si>
  <si>
    <t>10.1016/j.ahj.2017.02.016</t>
  </si>
  <si>
    <t>Widyastuti, Makhabah, Setijadi, Sutanto, Suradi, Ambrosino</t>
  </si>
  <si>
    <t>Benefits and costs of home pedometer assisted physical activity in patients with COPD. A preliminary randomized controlled trial</t>
  </si>
  <si>
    <t>Pulmonology</t>
  </si>
  <si>
    <t>211-218</t>
  </si>
  <si>
    <t>10.1016/j.pulmoe.2018.01.006</t>
  </si>
  <si>
    <t>Wienbergen, Fach, Meyer, Meyer, Stehmeier, Backhaus, Michel, Kramer, Osteresch, Schmucker, Haase, Harle, Elsasser, Hambrecht</t>
  </si>
  <si>
    <t>Effects of an intensive long-term prevention programme after myocardial infarction - a randomized trial</t>
  </si>
  <si>
    <t>522-530</t>
  </si>
  <si>
    <t>10.1177/2047487318781109</t>
  </si>
  <si>
    <t>Wijsman, Westendorp, Verhagen, Catt, Slagboom, de Craen, Broekhuizen, van Mechelen, van Heemst, van der Ouderaa, Mooijaart</t>
  </si>
  <si>
    <t>Effects of a web-based intervention on physical activity and metabolism in older adults: randomized controlled trial</t>
  </si>
  <si>
    <t>e233</t>
  </si>
  <si>
    <t>10.2196/jmir.2843</t>
  </si>
  <si>
    <t>Wilke, Mohr, Yuki, Bhundoo, Jimenez-Pavon, Laino, Murphy, Novak, Nuccio, Ortega-Gomez, Pillay, Richter, Rum, Sanchez-Ramirez, Url, Vogt, Hespanhol</t>
  </si>
  <si>
    <t>Train at home, but not alone: a randomised controlled multicentre trial assessing the effects of live-streamed tele-exercise during COVID-19-related lockdowns</t>
  </si>
  <si>
    <t>667-675</t>
  </si>
  <si>
    <t>10.1136/bjsports-2021-104994</t>
  </si>
  <si>
    <t>Wilkinson, McIntyre</t>
  </si>
  <si>
    <t>Evaluation of the 'healthy start to pregnancy' early antenatal health promotion workshop: a randomized controlled trial</t>
  </si>
  <si>
    <t>10.1186/1471-2393-12-131</t>
  </si>
  <si>
    <t>Willcox, Wilkinson, Lappas, Ball, Crawford, McCarthy, Fjeldsoe, Whittaker, Maddison, Campbell</t>
  </si>
  <si>
    <t>A mobile health intervention promoting healthy gestational weight gain for women entering pregnancy at a high body mass index: the txt4two pilot randomised controlled trial</t>
  </si>
  <si>
    <t>1718-1728</t>
  </si>
  <si>
    <t>10.1111/1471-0528.14552</t>
  </si>
  <si>
    <t>Willems, Bolman, Mesters, Kanera, Beaulen, Lechner</t>
  </si>
  <si>
    <t>The Kanker Nazorg Wijzer (Cancer Aftercare Guide) protocol: the systematic development of a web-based computer tailored intervention providing psychosocial and lifestyle support for cancer survivors</t>
  </si>
  <si>
    <t>10.1186/s12885-015-1588-z</t>
  </si>
  <si>
    <t>Williams, Stubbs, Richardson, Flower, Barr-Hamilton, Grey, Hubbard, Spaducci, Gaughran, Craig</t>
  </si>
  <si>
    <t>'Walk this way': results from a pilot randomised controlled trial of a health coaching intervention to reduce sedentary behaviour and increase physical activity in people with serious mental illness</t>
  </si>
  <si>
    <t>10.1186/s12888-019-2274-5</t>
  </si>
  <si>
    <t>Williams, O'Brien, Mulford, Mathew, Thapa, Hamilton, Cheney, Schmidt, Wu, Bird</t>
  </si>
  <si>
    <t>Effect of combined exercise training and behaviour change counselling versus usual care on physical activity in patients awaiting hip and knee arthroplasty: A randomised controlled trial</t>
  </si>
  <si>
    <t>Osteoarthr Cartil Open</t>
  </si>
  <si>
    <t>10.1016/j.ocarto.2022.100308</t>
  </si>
  <si>
    <t>Williamson, Champagne, Harsha, Han, Martin, Newton, Sothern, Stewart, Webber, Ryan</t>
  </si>
  <si>
    <t>Effect of an environmental school-based obesity prevention program on changes in body fat and body weight: a randomized trial</t>
  </si>
  <si>
    <t>1653-1661</t>
  </si>
  <si>
    <t>10.1038/oby.2012.60</t>
  </si>
  <si>
    <t>Willms, Rhodes, Liu</t>
  </si>
  <si>
    <t>Effects of Mobile-Based Financial Incentive Interventions for Adults at Risk of Developing Hypertension: Feasibility Randomized Controlled Trial</t>
  </si>
  <si>
    <t>e36562</t>
  </si>
  <si>
    <t>10.2196/36562</t>
  </si>
  <si>
    <t>Wilson, Van Horn, Kitzman-Ulrich, Saunders, Pate, Lawman, Hutto, Griffin, Zarrett, Addy, Mansard, Mixon, Brown</t>
  </si>
  <si>
    <t>Results of the "Active by Choice Today" (ACT) randomized trial for increasing physical activity in low-income and minority adolescents</t>
  </si>
  <si>
    <t>463-471</t>
  </si>
  <si>
    <t>10.1037/a0023390</t>
  </si>
  <si>
    <t>Wilson, Jung, Cramp, Simatovic, Prapavessis, Clarson</t>
  </si>
  <si>
    <t>Effects of a group-based exercise and self-regulatory intervention on obese adolescents' physical activity, social cognitions, body composition and strength: a randomized feasibility study</t>
  </si>
  <si>
    <t>J Health Psychol</t>
  </si>
  <si>
    <t>1223-1237</t>
  </si>
  <si>
    <t>10.1177/1359105311434050</t>
  </si>
  <si>
    <t>Wilson, Van Horn, Siceloff, Alia, St George, Lawman, Trumpeter, Coulon, Griffin, Wandersman, Egan, Colabianchi, Forthofer, Gadson</t>
  </si>
  <si>
    <t>The Results of the "Positive Action for Today's Health" (PATH) Trial for Increasing Walking and Physical Activity in Underserved African-American Communities</t>
  </si>
  <si>
    <t>398-410</t>
  </si>
  <si>
    <t>10.1007/s12160-014-9664-1</t>
  </si>
  <si>
    <t>Wilson, Wolf, Olszewski</t>
  </si>
  <si>
    <t>Reducing Commercial Truck Driver BMI Through Motivational Interviewing and Self-Efficacy</t>
  </si>
  <si>
    <t>270-275</t>
  </si>
  <si>
    <t>10.1177/2165079918754585</t>
  </si>
  <si>
    <t>Wilson‐Barnes, Gymnopoulos, Dimitropoulos, Solachidis, Rouskas, Russell, Oikonomidis, Hadjidimitriou, María Botana, Brkic, Mantovani, Gravina, Telo, Lalama, Buys, Hassapidou, Balula Dias, Batista, Perone, Bryant, Maas, Cobello, Bacelar, Lanham‐New, Hart</t>
  </si>
  <si>
    <t>PeRsOnalised nutriTion for hEalthy livINg: The PROTEIN project</t>
  </si>
  <si>
    <t>Nutrition Bulletin</t>
  </si>
  <si>
    <t>77-87</t>
  </si>
  <si>
    <t>10.1111/nbu.12482</t>
  </si>
  <si>
    <t>Wing, Becofsky, Wing, McCaffery, Boudreau, Evans, Unick</t>
  </si>
  <si>
    <t>Behavioral and Cardiovascular Effects of a Behavioral Weight Loss Program for People Living with HIV</t>
  </si>
  <si>
    <t>AIDS Behav</t>
  </si>
  <si>
    <t>1032-1041</t>
  </si>
  <si>
    <t>10.1007/s10461-019-02503-x</t>
  </si>
  <si>
    <t>Winters-Stone, Lyons, Dobek, Dieckmann, Bennett, Nail, Beer</t>
  </si>
  <si>
    <t>Benefits of partnered strength training for prostate cancer survivors and spouses: results from a randomized controlled trial of the Exercising Together project</t>
  </si>
  <si>
    <t>633-644</t>
  </si>
  <si>
    <t>10.1007/s11764-015-0509-0</t>
  </si>
  <si>
    <t>Winzer, Dorner, Grabovac, Haider, Kapan, Lackinger, Schindler</t>
  </si>
  <si>
    <t>Behavior changes by a buddy-style intervention including physical training, and nutritional and social support</t>
  </si>
  <si>
    <t>Geriatr Gerontol Int</t>
  </si>
  <si>
    <t>323-329</t>
  </si>
  <si>
    <t>10.1111/ggi.13616</t>
  </si>
  <si>
    <t>Wisloff, Lavie</t>
  </si>
  <si>
    <t>Taking Physical Activity, Exercise, and Fitness to a Higher Level</t>
  </si>
  <si>
    <t>Prog Cardiovasc Dis</t>
  </si>
  <si>
    <t>10.1016/j.pcad.2017.06.002</t>
  </si>
  <si>
    <t>Wisse, Boer Rookhuizen, de Kruif, van Rossum, Jordans, ten Cate, van Loon, Meesters</t>
  </si>
  <si>
    <t>Prescription of physical activity is not sufficient to change sedentary behavior and improve glycemic control in type 2 diabetes patients</t>
  </si>
  <si>
    <t>e10-13</t>
  </si>
  <si>
    <t>10.1016/j.diabres.2010.01.015</t>
  </si>
  <si>
    <t>Witham, Fulton, Greig, Johnston, Lang, van der Pol, Boyers, Struthers, McMurdo</t>
  </si>
  <si>
    <t>Efficacy and cost of an exercise program for functionally impaired older patients with heart failure: a randomized controlled trial</t>
  </si>
  <si>
    <t>Circ Heart Fail</t>
  </si>
  <si>
    <t>209-216</t>
  </si>
  <si>
    <t>10.1161/CIRCHEARTFAILURE.111.963132</t>
  </si>
  <si>
    <t>Witlox, Hiensch, Velthuis, Steins Bisschop, Los, Erdkamp, Bloemendal, Verhaar, Ten Bokkel Huinink, van der Wall, Peeters, May</t>
  </si>
  <si>
    <t>Four-year effects of exercise on fatigue and physical activity in patients with cancer</t>
  </si>
  <si>
    <t>10.1186/s12916-018-1075-x</t>
  </si>
  <si>
    <t>Wittberg, Northrup, Cottrell</t>
  </si>
  <si>
    <t>Children's aerobic fitness and academic achievement: a longitudinal examination of students during their fifth and seventh grade years</t>
  </si>
  <si>
    <t>2303-2307</t>
  </si>
  <si>
    <t>10.2105/AJPH.2011.300515</t>
  </si>
  <si>
    <t>Wolever, Dreusicke, Fikkan, Hawkins, Yeung, Wakefield, Duda, Flowers, Cook, Skinner</t>
  </si>
  <si>
    <t>Integrative health coaching for patients with type 2 diabetes: a randomized clinical trial</t>
  </si>
  <si>
    <t>Diabetes Educ</t>
  </si>
  <si>
    <t>629-639</t>
  </si>
  <si>
    <t>10.1177/0145721710371523</t>
  </si>
  <si>
    <t>Wolfenden, Jones, Parmenter, Razak, Wiggers, Morgan, Finch, Sutherland, Lecathelinais, Clinton-McHarg, Gillham, Yoong</t>
  </si>
  <si>
    <t>Efficacy of a free-play intervention to increase physical activity during childcare: a randomized controlled trial</t>
  </si>
  <si>
    <t>10.1093/her/cyy041</t>
  </si>
  <si>
    <t>Wolfenden, Barnes, Jones, Finch, Wyse, Kingsland, Tzelepis, Grady, Hodder, Booth, Yoong</t>
  </si>
  <si>
    <t>Strategies to improve the implementation of healthy eating, physical activity and obesity prevention policies, practices or programmes within childcare services</t>
  </si>
  <si>
    <t>CD011779</t>
  </si>
  <si>
    <t>10.1002/14651858.CD011779.pub3</t>
  </si>
  <si>
    <t>Wolk, Linke, Bogner, Sturm, Meissner, Mussle, Rahbari, Distler, Weitz, Welsch</t>
  </si>
  <si>
    <t>Use of Activity Tracking in Major Visceral Surgery-the Enhanced Perioperative Mobilization Trial: a Randomized Controlled Trial</t>
  </si>
  <si>
    <t>J Gastrointest Surg</t>
  </si>
  <si>
    <t>1218-1226</t>
  </si>
  <si>
    <t>10.1007/s11605-018-3998-0</t>
  </si>
  <si>
    <t>Wollesen, Fricke, Jansen, Gordt, Schwenk, Muehlbauer, Morawietz, Kruse, Gramann</t>
  </si>
  <si>
    <t>A three-armed cognitive-motor exercise intervention to increase spatial orientation and life-space mobility in nursing home residents: study protocol of a randomized controlled trial in the PROfit project</t>
  </si>
  <si>
    <t>10.1186/s12877-020-01840-0</t>
  </si>
  <si>
    <t>Wong, Leung, Chair, Sit</t>
  </si>
  <si>
    <t>Effects of a Web-Based Educational Support Intervention on Total Exercise and Cardiovascular Risk Markers in Adults With Coronary Heart Disease</t>
  </si>
  <si>
    <t>Worldviews Evid Based Nurs</t>
  </si>
  <si>
    <t>283-292</t>
  </si>
  <si>
    <t>10.1111/wvn.12456</t>
  </si>
  <si>
    <t>Woodgate, Sigurdson</t>
  </si>
  <si>
    <t>Building school-based cardiovascular health promotion capacity in youth: a mixed methods study</t>
  </si>
  <si>
    <t>10.1186/s12889-015-1759-5</t>
  </si>
  <si>
    <t>Wootton, Hill, Alison, Ng, Jenkins, Eastwood, Hillman, Jenkins, Spencer, Cecins, Straker, McKeough</t>
  </si>
  <si>
    <t>Effects of ground-based walking training on daily physical activity in people with COPD: A randomised controlled trial</t>
  </si>
  <si>
    <t>139-145</t>
  </si>
  <si>
    <t>10.1016/j.rmed.2017.10.008</t>
  </si>
  <si>
    <t>Wootton, Hill, A., Ng, Jenkins, Eastwood, Hillman, Jenkin, Cecins</t>
  </si>
  <si>
    <t>Effects of Ongoing Feedback During a 12-Month Maintenance Walking Program on Daily Physical Activity in People with COPD</t>
  </si>
  <si>
    <t>Lung</t>
  </si>
  <si>
    <t>315‐319</t>
  </si>
  <si>
    <t>10.1007/s00408-019-00216-5</t>
  </si>
  <si>
    <t>Wouda, Lundgaard, Becker, Strom</t>
  </si>
  <si>
    <t>Effects of moderate- and high-intensity aerobic training program in ambulatory subjects with incomplete spinal cord injury-a randomized controlled trial</t>
  </si>
  <si>
    <t>Spinal Cord</t>
  </si>
  <si>
    <t>955-963</t>
  </si>
  <si>
    <t>10.1038/s41393-018-0140-9</t>
  </si>
  <si>
    <t>Changes in cardiorespiratory fitness and activity levels over the first year after discharge in ambulatory persons with recent incomplete spinal cord injury</t>
  </si>
  <si>
    <t>10.1038/s41393-020-0514-7</t>
  </si>
  <si>
    <t>Wright, Phillips, Watson, Newby, Norman, Adams</t>
  </si>
  <si>
    <t>Randomized trial of a family-based, automated, conversational obesity treatment program for underserved populations</t>
  </si>
  <si>
    <t>E369-378</t>
  </si>
  <si>
    <t>10.1002/oby.20388</t>
  </si>
  <si>
    <t>Wright, Giger, Norris, Suro</t>
  </si>
  <si>
    <t>Impact of a nurse-directed, coordinated school health program to enhance physical activity behaviors and reduce body mass index among minority children: a parallel-group, randomized control trial</t>
  </si>
  <si>
    <t>727-737</t>
  </si>
  <si>
    <t>10.1016/j.ijnurstu.2012.09.004</t>
  </si>
  <si>
    <t>Wu, Brunke-Reese, Lagoa, Conroy</t>
  </si>
  <si>
    <t>Assessing the impact of message relevance and frequency on physical activity change: A secondary data analysis from the random AIM trial</t>
  </si>
  <si>
    <t>Digit Health</t>
  </si>
  <si>
    <t>10.1177/20552076241255656</t>
  </si>
  <si>
    <t>Wurz, Brunet</t>
  </si>
  <si>
    <t>Exploring the feasibility and acceptability of a mixed-methods pilot randomized controlled trial testing a 12-week physical activity intervention with adolescent and young adult cancer survivors</t>
  </si>
  <si>
    <t>10.1186/s40814-019-0530-6</t>
  </si>
  <si>
    <t>Wyke, Bunn, Andersen, Silva, van Nassau, McSkimming, Kolovos, Gill, Gray, Hunt, Anderson, Bosmans, Jelsma, Kean, Lemyre, Loudon, Macaulay, Maxwell, McConnachie, Mutrie, Nijhuis-van der Sanden, Pereira, Philpott, Roberts, Rooksby, Roynesdal, Sattar, Sorensen, Teixeira, Treweek, van Achterberg, van de Glind, van Mechelen, van der Ploeg</t>
  </si>
  <si>
    <t>The effect of a programme to improve men's sedentary time and physical activity: The European Fans in Training (EuroFIT) randomised controlled trial</t>
  </si>
  <si>
    <t>e1002736</t>
  </si>
  <si>
    <t>10.1371/journal.pmed.1002736</t>
  </si>
  <si>
    <t>Xiao, Zhao, Li, Zhang, Liu, Fan, Hu, Yao, Yang, Zou, Zeng, Huang</t>
  </si>
  <si>
    <t>Clinical Efficacy of Multimodal Exercise Telerehabilitation Based on AI for Chronic Nonspecific Low Back Pain: Randomized Controlled Trial</t>
  </si>
  <si>
    <t>JMIR Publications Inc.</t>
  </si>
  <si>
    <t>e56176-e56176</t>
  </si>
  <si>
    <t>10.2196/56176</t>
  </si>
  <si>
    <t>Forward citation searching (round 4)</t>
  </si>
  <si>
    <t>Xu, Tong, Zhang, Yu, Lian, Yu, Falter, Scherrenberg, Kaihara, Kizilkilic, Kindermans, Dendale, Li</t>
  </si>
  <si>
    <t>Smartphone-based gamification intervention to increase physical activity participation among patients with coronary heart disease: A randomized controlled trial</t>
  </si>
  <si>
    <t>1425-1436</t>
  </si>
  <si>
    <t>10.1177/1357633X221150943</t>
  </si>
  <si>
    <t>Yamada, Mori, Nishiguchi, Kajiwara, Yoshimura, Sonoda, Nagai, Arai, Aoyama</t>
  </si>
  <si>
    <t>Pedometer-Based Behavioral Change Program Can Improve Dependency in Sedentary Older Adults: A Randomized Controlled Trial</t>
  </si>
  <si>
    <t>J Frailty Aging</t>
  </si>
  <si>
    <t>39-44</t>
  </si>
  <si>
    <t>10.14283/jfa.2012.7</t>
  </si>
  <si>
    <t>Yamamoto, Ebara, Matsuda, Matsukawa, Yamamoto, Ishii, Kurihara, Yamada, Matsuki, Tani, Kamijima</t>
  </si>
  <si>
    <t>Can self-monitoring mobile health apps reduce sedentary behavior? A randomized controlled trial</t>
  </si>
  <si>
    <t>e12159</t>
  </si>
  <si>
    <t>10.1002/1348-9585.12159</t>
  </si>
  <si>
    <t>Yamashita, Sato, Akase, Doi, Tsuzuku, Yokoi, Otsuki, Harada</t>
  </si>
  <si>
    <t>Effects of social network incentives and financial incentives on physical activity and social capital among older women: a randomized controlled trial</t>
  </si>
  <si>
    <t>10.1186/s12889-021-10175-3</t>
  </si>
  <si>
    <t>Yan, Peacock, Cohen, Kurdziel, Benes, Oh, Bowling</t>
  </si>
  <si>
    <t>An 8-Week Peer Health Coaching Intervention among College Students: A Pilot Randomized Study</t>
  </si>
  <si>
    <t>1284-1284</t>
  </si>
  <si>
    <t>10.3390/nu15051284</t>
  </si>
  <si>
    <t>Yancy, Shaw, Wesby, Hilbert, Yang, Zhu, Troxel, Huffman, Foster, Wojtanowski, Volpp</t>
  </si>
  <si>
    <t>Financial incentive strategies for maintenance of weight loss: results from an internet-based randomized controlled trial</t>
  </si>
  <si>
    <t>Nutr Diabetes</t>
  </si>
  <si>
    <t>10.1038/s41387-018-0036-y</t>
  </si>
  <si>
    <t>Yancy, Shaw, Reale, Hilbert, Yan, Zhu, Troxel, Foster, Volpp</t>
  </si>
  <si>
    <t>Effect of Escalating Financial Incentive Rewards on Maintenance of Weight Loss: A Randomized Clinical Trial</t>
  </si>
  <si>
    <t>e1914393</t>
  </si>
  <si>
    <t>10.1001/jamanetworkopen.2019.14393</t>
  </si>
  <si>
    <t>Yang, Wickert, Roedel, Berg, Rothbauer, Johnson, Bredle</t>
  </si>
  <si>
    <t>Time Spent in MVPA during Exergaming with Xbox Kinect in Sedentary College Students</t>
  </si>
  <si>
    <t>International Journal of Exercise Science</t>
  </si>
  <si>
    <t>10.70252/qzlp4964</t>
  </si>
  <si>
    <t>Yarimkaya, Esenturk, Ilhan, Karasu</t>
  </si>
  <si>
    <t>A WhatsApp-delivered intervention to promote physical activity in young children with autism spectrum disorder</t>
  </si>
  <si>
    <t>Int J Dev Disabil</t>
  </si>
  <si>
    <t>732-743</t>
  </si>
  <si>
    <t>10.1080/20473869.2021.1887436</t>
  </si>
  <si>
    <t>Yarimkaya, Esenturk, Ilhan, Kurtipek, Isim</t>
  </si>
  <si>
    <t>Zoom-delivered Physical Activities Can Increase Perceived Physical Activity Level in Children with Autism Spectrum Disorder: a Pilot Study</t>
  </si>
  <si>
    <t>J Dev Phys Disabil</t>
  </si>
  <si>
    <t>189-207</t>
  </si>
  <si>
    <t>10.1007/s10882-022-09854-9</t>
  </si>
  <si>
    <t>Yates, Norman, Meza, Krogstrand, Harrington, Shurmur, Johnson, Schumacher</t>
  </si>
  <si>
    <t>Effects of partners together in health intervention on physical activity and healthy eating behaviors: a pilot study</t>
  </si>
  <si>
    <t>109-120</t>
  </si>
  <si>
    <t>10.1097/JCN.0000000000000127</t>
  </si>
  <si>
    <t>Yates, Edwardson, Henson, Gray, Ashra, Troughton, Khunti, Davies</t>
  </si>
  <si>
    <t>Walking Away from Type 2 diabetes: a cluster randomized controlled trial</t>
  </si>
  <si>
    <t>Diabet Med</t>
  </si>
  <si>
    <t>698-707</t>
  </si>
  <si>
    <t>10.1111/dme.13254</t>
  </si>
  <si>
    <t>Yeom, Fleury</t>
  </si>
  <si>
    <t>A Motivational Physical Activity Intervention for Improving Mobility in Older Korean Americans</t>
  </si>
  <si>
    <t>West J Nurs Res</t>
  </si>
  <si>
    <t>713-731</t>
  </si>
  <si>
    <t>10.1177/0193945913511546</t>
  </si>
  <si>
    <t>Yildirim, Arundell, Cerin, Carson, Brown, Crawford, Hesketh, Ridgers, Te Velde, Chinapaw, Salmon</t>
  </si>
  <si>
    <t>What helps children to move more at school recess and lunchtime? Mid-intervention results from Transform-Us! cluster-randomised controlled trial</t>
  </si>
  <si>
    <t>271-277</t>
  </si>
  <si>
    <t>10.1136/bjsports-2013-092466</t>
  </si>
  <si>
    <t>Yin, Moore, Johnson, Vernon, Gutin</t>
  </si>
  <si>
    <t>The impact of a 3-year after-school obesity prevention program in elementary school children</t>
  </si>
  <si>
    <t>60-70</t>
  </si>
  <si>
    <t>10.1089/chi.2011.0085</t>
  </si>
  <si>
    <t>Yin, Ullevig, Sosa, Liang, Olmstead, Howard, Errisuriz, Estrada, Martinez, He, Small, Schoenmakers, Parra-Medina</t>
  </si>
  <si>
    <t>Study protocol for a cluster randomized controlled trial to test " inverted exclamation markMiranos! Look at Us, We Are Healthy!" - an early childhood obesity prevention program</t>
  </si>
  <si>
    <t>10.1186/s12887-019-1541-4</t>
  </si>
  <si>
    <t>Yonchuk, Mohan, LeBrasseur, George, Singh, Tal-Singer</t>
  </si>
  <si>
    <t>Development of Respercise(R) a Digital Application for Standardizing Home Exercise in COPD Clinical Trials</t>
  </si>
  <si>
    <t>Chronic Obstr Pulm Dis</t>
  </si>
  <si>
    <t>269-276</t>
  </si>
  <si>
    <t>10.15326/jcopdf.2020.0194</t>
  </si>
  <si>
    <t>Yoong, Grady, Stacey, Polimeni, Clayton, Jones, Nathan, Wyse, Wolfenden</t>
  </si>
  <si>
    <t>A pilot randomized controlled trial examining the impact of a sleep intervention targeting home routines on young children's (3-6 years) physical activity</t>
  </si>
  <si>
    <t>e12481</t>
  </si>
  <si>
    <t>10.1111/ijpo.12481</t>
  </si>
  <si>
    <t>Yoshimura, Tajiri, Michiwaki, Matsumoto, Hatamoto, Tanaka</t>
  </si>
  <si>
    <t>Long-term Effects of the Use of a Step Count-Specific Smartphone App on Physical Activity and Weight Loss: Randomized Controlled Clinical Trial</t>
  </si>
  <si>
    <t>e35628</t>
  </si>
  <si>
    <t>10.2196/35628</t>
  </si>
  <si>
    <t>Young, Hertzog, Barnason</t>
  </si>
  <si>
    <t>Effects of a home-based activation intervention on self-management adherence and readmission in rural heart failure patients: the PATCH randomized controlled trial</t>
  </si>
  <si>
    <t>BMC Cardiovasc Disord</t>
  </si>
  <si>
    <t>10.1186/s12872-016-0339-7</t>
  </si>
  <si>
    <t>Young, Nguyen, Yamamoto, Pomichowski, Cornejo, Paz, Coleman, Sallis, Fortmann</t>
  </si>
  <si>
    <t>Telephone-based motivational interviewing versus usual care in primary care to increase physical activity: a randomized pilot study</t>
  </si>
  <si>
    <t>10.1186/s40814-019-0390-0</t>
  </si>
  <si>
    <t>Young, March, Highton, Graham-Brown, Churchward, Grantham, Goodliffe, Jones, Cheung, Greenwood, Eborall, Conroy, Singh, Smith, Burton</t>
  </si>
  <si>
    <t>Exercise for people living with frailty and receiving haemodialysis: a mixed-methods randomised controlled feasibility study</t>
  </si>
  <si>
    <t>e041227</t>
  </si>
  <si>
    <t>10.1136/bmjopen-2020-041227</t>
  </si>
  <si>
    <t>Yudi, Clark, Tsang, Jelinek, Kalten, Joshi, Phan, Ramchand, Nasis, Amerena, Koshy, Murphy, Arunothayaraj, Si, Reid, Farouque</t>
  </si>
  <si>
    <t>SMARTphone-based, early cardiac REHABilitation in patients with acute coronary syndromes: a randomized controlled trial</t>
  </si>
  <si>
    <t>Coron Artery Dis</t>
  </si>
  <si>
    <t>432-440</t>
  </si>
  <si>
    <t>10.1097/MCA.0000000000000938</t>
  </si>
  <si>
    <t>Yun, Lim, Lee, Kim, Shin, Kim, Park, Jeong, Ryu, Han, Jung, Park, Kim, Kim, Shim, Oh, Lee, Ryoo, Woo, Noh, Park, In Moon, Kim, Nam, Lee, Zo, Park, Kang, Rhee, Jung, Sim, Lee, Shin</t>
  </si>
  <si>
    <t>Efficacy of health coaching and a web-based program on physical activity, weight, and distress management among cancer survivors: A multi-centered randomised controlled trial</t>
  </si>
  <si>
    <t>1105-1114</t>
  </si>
  <si>
    <t>10.1002/pon.5394</t>
  </si>
  <si>
    <t>Zabaleta-Del-Olmo, Casajuana-Closas, Lopez-Jimenez, Pombo, Pons-Vigues, Pujol-Ribera, Cabezas-Pena, Llobera, Marti-Lluch, Vicens, Motrico, Gomez-Gomez, Maderuelo-Fernandez, Recio-Rodriguez, Masluk, Contreras-Martos, Jacques-Avino, Aznar-Lou, Gil-Girbau, Claveria, Magallon-Botaya, Bellon, Ramos, Sanchez-Perez, Moreno-Peral, Leiva, Gonzalez-Formoso, Bolibar</t>
  </si>
  <si>
    <t>Multiple health behaviour change primary care intervention for smoking cessation, physical activity and healthy diet in adults 45 to 75 years old (EIRA study): a hybrid effectiveness-implementation cluster randomised trial</t>
  </si>
  <si>
    <t>10.1186/s12889-021-11982-4</t>
  </si>
  <si>
    <t>Zamanillo-Campos, Fiol-deRoque, Serrano-Ripoll, Mira-Martinez, Ricci-Cabello</t>
  </si>
  <si>
    <t>Development and evaluation of DiabeText, a personalized mHealth intervention to support medication adherence and lifestyle change behaviour in patients with type 2 diabetes in Spain: A mixed-methods phase II pragmatic randomized controlled clinical trial</t>
  </si>
  <si>
    <t>10.1016/j.ijmedinf.2023.105103</t>
  </si>
  <si>
    <t>Zan</t>
  </si>
  <si>
    <t>The Impact of an Exergaming Intervention on Urban School Children's Physical Activity Levels and Academic Outcomes</t>
  </si>
  <si>
    <t>Asian Journal of Exercise &amp; Sports Science</t>
  </si>
  <si>
    <t>Zarkogianni, Chatzidaki, Polychronaki, Kalafatis, Nicolaides, Voutetakis, Chioti, Kitani, Mitsis, Perakis, Athanasiou, Antonopoulou, Pervanidou, Kanaka-Gantenbein, Nikita</t>
  </si>
  <si>
    <t>The ENDORSE Feasibility Study: Exploring the Use of M-Health, Artificial Intelligence and Serious Games for the Management of Childhood Obesity</t>
  </si>
  <si>
    <t>1451-1451</t>
  </si>
  <si>
    <t>10.3390/nu15061451</t>
  </si>
  <si>
    <t>Zask, Adams, Brooks, Hughes</t>
  </si>
  <si>
    <t>Tooty Fruity Vegie: an obesity prevention intervention evaluation in Australian preschools</t>
  </si>
  <si>
    <t>10.1071/he12010</t>
  </si>
  <si>
    <t>Zeng, Lee, Gao</t>
  </si>
  <si>
    <t>Effects of home-based exergaming on preschool children’s cognition, sedentary behavior, and physical activity: A randomized crossover trial</t>
  </si>
  <si>
    <t>Brain Behavior and Immunity Integrative</t>
  </si>
  <si>
    <t>100002-100002</t>
  </si>
  <si>
    <t>10.1016/j.bbii.2023.100002</t>
  </si>
  <si>
    <t>Zengin Alpozgen, Kardes, Acikbas, Demirhan, Sagir, Avcil</t>
  </si>
  <si>
    <t>The effectiveness of synchronous tele-exercise to maintain the physical fitness, quality of life, and mood of older people - a randomized and controlled study</t>
  </si>
  <si>
    <t>Eur Geriatr Med</t>
  </si>
  <si>
    <t>1177-1185</t>
  </si>
  <si>
    <t>10.1007/s41999-022-00672-y</t>
  </si>
  <si>
    <t>Zhang, Cooke</t>
  </si>
  <si>
    <t>Using a combined motivational and volitional intervention to promote exercise and healthy dietary behaviour among undergraduates</t>
  </si>
  <si>
    <t>215-223</t>
  </si>
  <si>
    <t>10.1016/j.diabres.2011.10.006</t>
  </si>
  <si>
    <t>Zhang, Brackbill, Yang, Centola</t>
  </si>
  <si>
    <t>Efficacy and causal mechanism of an online social media intervention to increase physical activity: Results of a randomized controlled trial</t>
  </si>
  <si>
    <t>651-657</t>
  </si>
  <si>
    <t>10.1016/j.pmedr.2015.08.005</t>
  </si>
  <si>
    <t>Zhang, Jemmott, O'Leary, Stevens, Jemmott, Icard, Hsu, Rutledge</t>
  </si>
  <si>
    <t>Efficacy and Mediation of a Theory-Based Physical Activity Intervention for African American Men Who Have Sex with Men: A Randomized Controlled Trial</t>
  </si>
  <si>
    <t>106-116</t>
  </si>
  <si>
    <t>10.1007/s12160-016-9832-6</t>
  </si>
  <si>
    <t>Zhang, Jemmott Iii</t>
  </si>
  <si>
    <t>Mobile App-Based Small-Group Physical Activity Intervention for Young African American Women: a Pilot Randomized Controlled Trial</t>
  </si>
  <si>
    <t>Prev Sci</t>
  </si>
  <si>
    <t>863-872</t>
  </si>
  <si>
    <t>10.1007/s11121-019-01006-4</t>
  </si>
  <si>
    <t>Zhang, Oh, Lange, Yu, Fukuoka</t>
  </si>
  <si>
    <t>Artificial Intelligence Chatbot Behavior Change Model for Designing Artificial Intelligence Chatbots to Promote Physical Activity and a Healthy Diet: Viewpoint</t>
  </si>
  <si>
    <t>e22845</t>
  </si>
  <si>
    <t>10.2196/22845</t>
  </si>
  <si>
    <t>Zhou</t>
  </si>
  <si>
    <t>Using Virtual Reality to Promote Physical Activity</t>
  </si>
  <si>
    <t>Journal of Software Engineering and Applications</t>
  </si>
  <si>
    <t>312-326</t>
  </si>
  <si>
    <t>10.4236/jsea.2020.1311021</t>
  </si>
  <si>
    <t>Zourladani, Zafrakas, Chatzigiannis, Papasozomenou, Vavilis, Matziari</t>
  </si>
  <si>
    <t>The effect of physical exercise on postpartum fitness, hormone and lipid levels: a randomized controlled trial in primiparous, lactating women</t>
  </si>
  <si>
    <t>Arch Gynecol Obstet</t>
  </si>
  <si>
    <t>525-530</t>
  </si>
  <si>
    <t>10.1007/s00404-014-3418-y</t>
  </si>
  <si>
    <t>Aadahl, Linneberg, Moller, Rosenorn, Dunstan, Witte, Jorgensen</t>
  </si>
  <si>
    <t>Motivational counseling to reduce sitting time: a community-based randomized controlled trial in adults</t>
  </si>
  <si>
    <t>576-586</t>
  </si>
  <si>
    <t>10.1016/j.amepre.2014.06.020</t>
  </si>
  <si>
    <t>Aadland, Tjomsland, Johannessen, Nilsen, Resaland, Glosvik, Lykkebo, Stokke, Andersen, Anderssen, Pfeiffer, Tomporowski, Storksen, Bartholomew, Ommundsen, Howard, Okely, Aadland</t>
  </si>
  <si>
    <t>Active Learning Norwegian Preschool(er)s (ACTNOW) - Design of a Cluster Randomized Controlled Trial of Staff Professional Development to Promote Physical Activity, Motor Skills, and Cognition in Preschoolers</t>
  </si>
  <si>
    <t>10.3389/fpsyg.2020.01382</t>
  </si>
  <si>
    <t>Abeltino, Bianchetti, Serantoni, Riente, De Spirito, Maulucci</t>
  </si>
  <si>
    <t>Digital Biohacking Approach to Dietary Interventions: A Comprehensive Strategy for Healthy and Sustainable Weight Loss</t>
  </si>
  <si>
    <t>10.3390/nu16132021</t>
  </si>
  <si>
    <t>Abraczinskas, Zarrett</t>
  </si>
  <si>
    <t>Youth Participatory Action Research for Health Equity: Increasing Youth Empowerment and Decreasing Physical Activity Access Inequities in Under-resourced Programs and Schools</t>
  </si>
  <si>
    <t>Am J Community Psychol</t>
  </si>
  <si>
    <t>10.1002/ajcp.12433</t>
  </si>
  <si>
    <t>Accogli, Denti, Costi, Fugazzaro</t>
  </si>
  <si>
    <t>Therapeutic education and physical activity are feasible and safe in hematologic cancer patients referred to chemotherapy: results of a randomized controlled trial</t>
  </si>
  <si>
    <t>10.1007/s00520-022-07530-4</t>
  </si>
  <si>
    <t>Healthcare setting (hospital, physical therapists)</t>
  </si>
  <si>
    <t>Acevedo, Varleta, Casas-Cordero, Berrios, Navarrete, Valentino, Lopez, Smith</t>
  </si>
  <si>
    <t>Mobile-phone text messaging to promote ideal cardiovascular health in women</t>
  </si>
  <si>
    <t>Open Heart</t>
  </si>
  <si>
    <t>e002214-e002214</t>
  </si>
  <si>
    <t>10.1136/openhrt-2022-002214</t>
  </si>
  <si>
    <t>Aceves-Martins, Llaurado, Tarro, Morina, Papell-Garcia, Prades-Tena, Kettner-Hoeberg, Puiggros, Arola, Davies, Giralt, Sola</t>
  </si>
  <si>
    <t>A School-Based, Peer-Led, Social Marketing Intervention To Engage Spanish Adolescents in a Healthy Lifestyle ("We Are Cool"-Som la Pera Study): A Parallel-Cluster Randomized Controlled Study</t>
  </si>
  <si>
    <t>300-313</t>
  </si>
  <si>
    <t>10.1089/chi.2016.0216</t>
  </si>
  <si>
    <t>6. Retracted</t>
  </si>
  <si>
    <t>Retracted</t>
  </si>
  <si>
    <t>Adab, Pallan, Lancashire, Hemming, Frew, Barrett, Bhopal, Cade, Canaway, Clarke, Daley, Deeks, Duda, Ekelund, Gill, Griffin, McGee, Hurley, Martin, Parry, Passmore, Cheng</t>
  </si>
  <si>
    <t>Effectiveness of a childhood obesity prevention programme delivered through schools, targeting 6 and 7 year olds: cluster randomised controlled trial (WAVES study)</t>
  </si>
  <si>
    <t>k211</t>
  </si>
  <si>
    <t>10.1136/bmj.k211</t>
  </si>
  <si>
    <t>Adamo, Barrowman, Naylor, Yaya, Harvey, Grattan, Goldfield</t>
  </si>
  <si>
    <t>Activity Begins in Childhood (ABC) - inspiring healthy active behaviour in preschoolers: study protocol for a cluster randomized controlled trial</t>
  </si>
  <si>
    <t>10.1186/1745-6215-15-305</t>
  </si>
  <si>
    <t>Adamo, Wasenius, Grattan, Harvey, Naylor, Barrowman, Goldfield</t>
  </si>
  <si>
    <t>Effects of a Preschool Intervention on Physical Activity and Body Composition</t>
  </si>
  <si>
    <t>42-49 e42</t>
  </si>
  <si>
    <t>10.1016/j.jpeds.2017.05.082</t>
  </si>
  <si>
    <t>Adams, LaRowe, Cronin, Prince, Jobe</t>
  </si>
  <si>
    <t>Healthy Children, Strong Families: Results of a Randomized Trial of Obesity Prevention For Preschool American Indian Children and Their Families</t>
  </si>
  <si>
    <t>Obesity</t>
  </si>
  <si>
    <t>S1</t>
  </si>
  <si>
    <t>S110</t>
  </si>
  <si>
    <t>10.1038/oby.2011.226</t>
  </si>
  <si>
    <t>Adams, Sallis, Norman, Hovell, Hekler, Perata</t>
  </si>
  <si>
    <t>An adaptive physical activity intervention for overweight adults: a randomized controlled trial</t>
  </si>
  <si>
    <t>e82901</t>
  </si>
  <si>
    <t>10.1371/journal.pone.0082901</t>
  </si>
  <si>
    <t>Adaptive goal setting and financial incentives: a 2 x 2 factorial randomized controlled trial to increase adults' physical activity</t>
  </si>
  <si>
    <t>10.1186/s12889-017-4197-8</t>
  </si>
  <si>
    <t>Agarwal, Waddell, Small, Evans, Harrington, Djaraher, Oon, Patel</t>
  </si>
  <si>
    <t>Effect of Gamification With and Without Financial Incentives to Increase Physical Activity Among Veterans Classified as Having Obesity or Overweight: A Randomized Clinical Trial</t>
  </si>
  <si>
    <t>e2116256</t>
  </si>
  <si>
    <t>10.1001/jamanetworkopen.2021.16256</t>
  </si>
  <si>
    <t>Agboola, Jethwani, Lopez, Searl, O'Keefe, Kvedar</t>
  </si>
  <si>
    <t>Text to Move: A Randomized Controlled Trial of a Text-Messaging Program to Improve Physical Activity Behaviors in Patients With Type 2 Diabetes Mellitus</t>
  </si>
  <si>
    <t>e307</t>
  </si>
  <si>
    <t>10.2196/jmir.6439</t>
  </si>
  <si>
    <t>Aguilera, Figueroa, Hernandez-Ramos, Sarkar, Cemballi, Gomez-Pathak, Miramontes, Yom-Tov, Chakraborty, Yan, Xu, Modiri, Aggarwal, Jay Williams, Lyles</t>
  </si>
  <si>
    <t>mHealth app using machine learning to increase physical activity in diabetes and depression: clinical trial protocol for the DIAMANTE Study</t>
  </si>
  <si>
    <t>e034723</t>
  </si>
  <si>
    <t>10.1136/bmjopen-2019-034723</t>
  </si>
  <si>
    <t>Ahmed, Kolbe-Alexander, Khan</t>
  </si>
  <si>
    <t>Effectiveness of a school-based intervention on physical activity and screen time among adolescents</t>
  </si>
  <si>
    <t>242-248</t>
  </si>
  <si>
    <t>10.1016/j.jsams.2021.10.007</t>
  </si>
  <si>
    <t>Bangladesh</t>
  </si>
  <si>
    <t>Ainscough, O'Brien, Lindsay, Kennelly, O'Sullivan, O'Brien, McCarthy, De Vito, McAuliffe</t>
  </si>
  <si>
    <t>Nutrition, Behavior Change and Physical Activity Outcomes From the PEARS RCT-An mHealth-Supported, Lifestyle Intervention Among Pregnant Women With Overweight and Obesity</t>
  </si>
  <si>
    <t>10.3389/fendo.2019.00938</t>
  </si>
  <si>
    <t>Aittasalo, Tiilikainen, Tokola, Suni, Sievanen, Vaha-Ypya, Vasankari, Seimela, Metsapuro, Foster, Titze</t>
  </si>
  <si>
    <t>Socio-Ecological Natural Experiment with Randomized Controlled Trial to Promote Active Commuting to Work: Process Evaluation, Behavioral Impacts, and Changes in the Use and Quality of Walking and Cycling Paths</t>
  </si>
  <si>
    <t>1661-NA</t>
  </si>
  <si>
    <t>10.3390/ijerph16091661</t>
  </si>
  <si>
    <t>Akinci, Yeldan, Satman, Dirican, Ozdincler</t>
  </si>
  <si>
    <t>The effects of Internet-based exercise compared with supervised group exercise in people with type 2 diabetes: a randomized controlled study</t>
  </si>
  <si>
    <t>799-810</t>
  </si>
  <si>
    <t>10.1177/0269215518757052</t>
  </si>
  <si>
    <t>Albright, Steffen, Novotny, Nigg, Wilkens, Saiki, Yamada, Hedemark, Maddock, Dunn, Brown</t>
  </si>
  <si>
    <t>Baseline results from Hawaii's Na Mikimiki Project: a physical activity intervention tailored to multiethnic postpartum women</t>
  </si>
  <si>
    <t>265-291</t>
  </si>
  <si>
    <t>10.1080/03630242.2012.662935</t>
  </si>
  <si>
    <t>Albright, Steffen, Wilkens, White, Novotny, Nigg, Saiki, Brown</t>
  </si>
  <si>
    <t>Effectiveness of a 12-month randomized clinical trial to increase physical activity in multiethnic postpartum women: results from Hawaii's Na Mikimiki Project</t>
  </si>
  <si>
    <t>214-223</t>
  </si>
  <si>
    <t>10.1016/j.ypmed.2014.09.019</t>
  </si>
  <si>
    <t>Alexandrou, Henriksson, Henstrom, Henriksson, Delisle Nystrom, Bendtsen, Lof</t>
  </si>
  <si>
    <t>Effectiveness of a Smartphone App (MINISTOP 2.0) integrated in primary child health care to promote healthy diet and physical activity behaviors and prevent obesity in preschool-aged children: randomized controlled trial</t>
  </si>
  <si>
    <t>10.1186/s12966-023-01405-5</t>
  </si>
  <si>
    <t>Alghafri, Alharthi, Al-Farsi, Alrawahi, Bannerman, Craigie, Anderson</t>
  </si>
  <si>
    <t>'MOVEdiabetes': a cluster randomized controlled trial to increase physical activity in adults with type 2 diabetes in primary health in Oman</t>
  </si>
  <si>
    <t>BMJ Open Diabetes Res Care</t>
  </si>
  <si>
    <t>e000605</t>
  </si>
  <si>
    <t>10.1136/bmjdrc-2018-000605</t>
  </si>
  <si>
    <t>Alhassan, Nwaokelemeh, Ghazarian, Roberts, Mendoza, Shitole</t>
  </si>
  <si>
    <t>Effects of locomotor skill program on minority preschoolers' physical activity levels</t>
  </si>
  <si>
    <t>435-449</t>
  </si>
  <si>
    <t>10.1123/pes.24.3.435</t>
  </si>
  <si>
    <t>Alhassan, Nwaokelemeh, Lyden, Goldsby, Mendoza</t>
  </si>
  <si>
    <t>A Pilot Study to Examine the Effect of Additional Structured Outdoor Playtime on Preschoolers' Physical Activity Levels</t>
  </si>
  <si>
    <t>Child Care in Practice</t>
  </si>
  <si>
    <t>23-35</t>
  </si>
  <si>
    <t>10.1080/13575279.2012.712034</t>
  </si>
  <si>
    <t>Alhassan, Nwaokelemeh, Greever, Burkart, Ahmadi, St Laurent, Barr-Anderson</t>
  </si>
  <si>
    <t>Effect of a culturally-tailored mother-daughter physical activity intervention on pre-adolescent African-American girls' physical activity levels</t>
  </si>
  <si>
    <t>10.1016/j.pmedr.2018.05.009</t>
  </si>
  <si>
    <t>Alhassan, St Laurent, Burkart, Greever, Ahmadi</t>
  </si>
  <si>
    <t>Feasibility of Integrating Physical Activity Into Early Education Learning Standards on Preschooler's Physical Activity Levels</t>
  </si>
  <si>
    <t>101-107</t>
  </si>
  <si>
    <t>10.1123/jpah.2017-0628</t>
  </si>
  <si>
    <t>Alhassan, Sudarsky, Dangol, Zhou, Turley, Sylvia, Laws</t>
  </si>
  <si>
    <t>Feasibility and Preliminary Efficacy of a Childcare Provider-led Activity Intervention on Toddlers’ Physical Activity Levels: A Pilot Randomized Controlled Study</t>
  </si>
  <si>
    <t>34-48</t>
  </si>
  <si>
    <t>10.1080/13575279.2022.2082381</t>
  </si>
  <si>
    <t>Alkhajah, Reeves, Eakin, Winkler, Owen, Healy</t>
  </si>
  <si>
    <t>Sit-stand workstations: a pilot intervention to reduce office sitting time</t>
  </si>
  <si>
    <t>298-303</t>
  </si>
  <si>
    <t>10.1016/j.amepre.2012.05.027</t>
  </si>
  <si>
    <t>Alkon, Crowley, Neelon, Hill, Pan, Nguyen, Rose, Savage, Forestieri, Shipman, Kotch</t>
  </si>
  <si>
    <t>Nutrition and physical activity randomized control trial in child care centers improves knowledge, policies, and children's body mass index</t>
  </si>
  <si>
    <t>10.1186/1471-2458-14-215</t>
  </si>
  <si>
    <t>Allen, Stephens, Dennison Himmelfarb, Stewart, Hauck</t>
  </si>
  <si>
    <t>Randomized controlled pilot study testing use of smartphone technology for obesity treatment</t>
  </si>
  <si>
    <t>10.1155/2013/151597</t>
  </si>
  <si>
    <t>Alley, Kolt, Duncan, Caperchione, Savage, Maeder, Rosenkranz, Tague, Van Itallie, Kerry Mummery, Vandelanotte</t>
  </si>
  <si>
    <t>The effectiveness of a web 2.0 physical activity intervention in older adults - a randomised controlled trial</t>
  </si>
  <si>
    <t>10.1186/s12966-017-0641-5</t>
  </si>
  <si>
    <t>Alley, van Uffelen, Schoeppe, Parkinson, Hunt, Power, Waterman, Waterman, To, Duncan, Schneiders, Vandelanotte</t>
  </si>
  <si>
    <t>The Effectiveness of a Computer-Tailored Web-Based Physical Activity Intervention Using Fitbit Activity Trackers in Older Adults (Active for Life): Randomized Controlled Trial</t>
  </si>
  <si>
    <t>e31352</t>
  </si>
  <si>
    <t>10.2196/31352</t>
  </si>
  <si>
    <t>Alley, Schoeppe, To, Parkinson, van Uffelen, Hunt, Duncan, Schneiders, Vandelanotte</t>
  </si>
  <si>
    <t>Engagement, acceptability, usability and satisfaction with Active for Life, a computer-tailored web-based physical activity intervention using Fitbits in older adults</t>
  </si>
  <si>
    <t>10.1186/s12966-023-01406-4</t>
  </si>
  <si>
    <t>Allman-Farinelli, Partridge, McGeechan, Balestracci, Hebden, Wong, Phongsavan, Denney-Wilson, Harris, Bauman</t>
  </si>
  <si>
    <t>A Mobile Health Lifestyle Program for Prevention of Weight Gain in Young Adults (TXT2BFiT): Nine-Month Outcomes of a Randomized Controlled Trial</t>
  </si>
  <si>
    <t>10.2196/mhealth.5768</t>
  </si>
  <si>
    <t>Not sure as it includes a staging algorithim</t>
  </si>
  <si>
    <t>Almeida, Smith-Ray, Dzewaltowski, Glasgow, Lee, Thomas, Xu, Estabrooks</t>
  </si>
  <si>
    <t>An Interactive Computer Session to Initiate Physical Activity in Sedentary Cardiac Patients: Randomized Controlled Trial</t>
  </si>
  <si>
    <t>e206</t>
  </si>
  <si>
    <t>10.2196/jmir.3759</t>
  </si>
  <si>
    <t>Al-Nawaiseh, McIntosh, McKyer</t>
  </si>
  <si>
    <t>An-m-Health Intervention Using Smartphone App to Improve Physical Activity in College Students: A Randomized Controlled Trial</t>
  </si>
  <si>
    <t>7228-7228</t>
  </si>
  <si>
    <t>10.3390/ijerph19127228</t>
  </si>
  <si>
    <t>Alonso-Dominguez, Patino-Alonso, Sanchez-Aguadero, Garcia-Ortiz, Recio-Rodriguez, Gomez-Marcos</t>
  </si>
  <si>
    <t>Effect of a multifactorial intervention on the increase in physical activity in subjects with type 2 diabetes mellitus: a randomized clinical trial (EMID Study)</t>
  </si>
  <si>
    <t>Eur J Cardiovasc Nurs</t>
  </si>
  <si>
    <t>399-409</t>
  </si>
  <si>
    <t>10.1177/1474515119835048</t>
  </si>
  <si>
    <t>Alothman, Alshehri, Almasud, Aljubairi, Alrashed, Abu Shaphe, Alghannam</t>
  </si>
  <si>
    <t>Virtual Behavioral Intervention to Promote Healthy Lifestyle Behaviors: A Feasibility RCT during COVID-19 Pandemic</t>
  </si>
  <si>
    <t>Healthcare (Basel)</t>
  </si>
  <si>
    <t>91-91</t>
  </si>
  <si>
    <t>10.3390/healthcare11010091</t>
  </si>
  <si>
    <t>Alshahrani, Siddiqui, Khalil, Farag, Alshahrani, Alsabaani, Korairi</t>
  </si>
  <si>
    <t>WhatsApp-based intervention for promoting physical activity among female college students, Saudi Arabia: a randomized controlled trial</t>
  </si>
  <si>
    <t>East Mediterr Health J</t>
  </si>
  <si>
    <t>10.26719/emhj.21.012</t>
  </si>
  <si>
    <t>Alter, O'Sullivan, Oh, Redelmeier, Marzolini, Liu, Forhan, Silver, Goodman, Bartel</t>
  </si>
  <si>
    <t>Synchronized personalized music audio-playlists to improve adherence to physical activity among patients participating in a structured exercise program: a proof-of-principle feasibility study</t>
  </si>
  <si>
    <t>Sports Med Open</t>
  </si>
  <si>
    <t>10.1186/s40798-015-0017-9</t>
  </si>
  <si>
    <t>Aminian, Hinckson, Stewart</t>
  </si>
  <si>
    <t>Modifying the classroom environment to increase standing and reduce sitting</t>
  </si>
  <si>
    <t>Building Research and Information</t>
  </si>
  <si>
    <t>631-645</t>
  </si>
  <si>
    <t>10.1080/09613218.2015.1058093</t>
  </si>
  <si>
    <t>Ammann, Vandelanotte, de Vries, Mummery</t>
  </si>
  <si>
    <t>Can a website-delivered computer-tailored physical activity intervention be acceptable, usable, and effective for older people?</t>
  </si>
  <si>
    <t>160-170</t>
  </si>
  <si>
    <t>10.1177/1090198112461791</t>
  </si>
  <si>
    <t>Ammar, Awad</t>
  </si>
  <si>
    <t>Effect of a Supervised Peridialytic Exercise Program on Serum Asymmetric Dimethylarginine in Maintenance Hemodialysis Patients</t>
  </si>
  <si>
    <t>Int J Nephrol</t>
  </si>
  <si>
    <t>10.1155/2020/8878306</t>
  </si>
  <si>
    <t>An, Demers, Kirch, Considine-Dunn, Nair, Dasgupta, Narisetty, Resnicow, Ahluwalia</t>
  </si>
  <si>
    <t>A randomized trial of an avatar-hosted multiple behavior change intervention for young adult smokers</t>
  </si>
  <si>
    <t>J Natl Cancer Inst Monogr</t>
  </si>
  <si>
    <t>209-215</t>
  </si>
  <si>
    <t>10.1093/jncimonographs/lgt021</t>
  </si>
  <si>
    <t>An, Morielli, Kang, Friedenreich, McKenzie, Gelmon, Mackey, Reid, Courneya</t>
  </si>
  <si>
    <t>Effects of exercise dose and type during breast cancer chemotherapy on longer-term patient-reported outcomes and health-related fitness: A randomized controlled trial</t>
  </si>
  <si>
    <t>Int J Cancer</t>
  </si>
  <si>
    <t>150-160</t>
  </si>
  <si>
    <t>10.1002/ijc.32493</t>
  </si>
  <si>
    <t>An, Kang, Morielli, Friedenreich, Reid, McKenzie, Gelmon, Mackey, Courneya</t>
  </si>
  <si>
    <t>Patterns and predictors of exercise behavior during 24 months of follow-up after a supervised exercise program during breast cancer chemotherapy</t>
  </si>
  <si>
    <t>10.1186/s12966-020-00924-9</t>
  </si>
  <si>
    <t>Anand, Ziolkowski, Bootwala, Li, Pham, Cobb, Lobelo</t>
  </si>
  <si>
    <t>Group-Based Exercise in CKD Stage 3b to 4: A Randomized Clinical Trial</t>
  </si>
  <si>
    <t>951-961 e951</t>
  </si>
  <si>
    <t>10.1016/j.xkme.2021.04.022</t>
  </si>
  <si>
    <t>Andersen, Sundstrup, Boysen, Jakobsen, Mortensen, Persson</t>
  </si>
  <si>
    <t>Cardiovascular health effects of internet-based encouragements to do daily workplace stair-walks: randomized controlled trial</t>
  </si>
  <si>
    <t>e127</t>
  </si>
  <si>
    <t>10.2196/jmir.2340</t>
  </si>
  <si>
    <t>Andersen, Bang-Kittilsen, Bigseth, Egeland, Holmen, Martinsen, Stensrud, Engh</t>
  </si>
  <si>
    <t>Effect of high-intensity interval training on cardiorespiratory fitness, physical activity and body composition in people with schizophrenia: a randomized controlled trial</t>
  </si>
  <si>
    <t>10.1186/s12888-020-02827-2</t>
  </si>
  <si>
    <t>Andersen, Ovreas, Jorgensen, Borch-Jenssen, Moser</t>
  </si>
  <si>
    <t>Children's physical activity level and sedentary behaviour in Norwegian early childhood education and care: effects of a staff-led cluster-randomised controlled trial</t>
  </si>
  <si>
    <t>10.1186/s12889-020-09725-y</t>
  </si>
  <si>
    <t>Anderson, Kimmick, McCoy, Hopkins, Levine, Miller, Ribisl, Mihalko</t>
  </si>
  <si>
    <t>A randomized trial of exercise on well-being and function following breast cancer surgery: the RESTORE trial</t>
  </si>
  <si>
    <t>172-181</t>
  </si>
  <si>
    <t>10.1007/s11764-011-0208-4</t>
  </si>
  <si>
    <t>Anderson, Craigie, Caswell, Treweek, Stead, Macleod, Daly, Belch, Rodger, Kirk, Ludbrook, Rauchhaus, Norwood, Thompson, Wardle, Steele</t>
  </si>
  <si>
    <t>The impact of a bodyweight and physical activity intervention (BeWEL) initiated through a national colorectal cancer screening programme: randomised controlled trial</t>
  </si>
  <si>
    <t>g1823</t>
  </si>
  <si>
    <t>10.1136/bmj.g1823</t>
  </si>
  <si>
    <t>Anderson, Howe, Kipping, Campbell, Jago, Noble, Wells, Chittleborough, Peters, Lawlor</t>
  </si>
  <si>
    <t>Long-term effects of the Active for Life Year 5 (AFLY5) school-based cluster-randomised controlled trial</t>
  </si>
  <si>
    <t>e010957</t>
  </si>
  <si>
    <t>10.1136/bmjopen-2015-010957</t>
  </si>
  <si>
    <t>Anderson, Dunlop, Gallant, Macleod, Miedzybrodzka, Mutrie, O'Carroll, Stead, Steele, Taylor, Vinnicombe, Berg</t>
  </si>
  <si>
    <t>Feasibility study to assess the impact of a lifestyle intervention ('LivingWELL') in people having an assessment of their family history of colorectal or breast cancer</t>
  </si>
  <si>
    <t>e019410</t>
  </si>
  <si>
    <t>10.1136/bmjopen-2017-019410</t>
  </si>
  <si>
    <t>Andrade, Umeda, Fuchs, Mastrocola, Rossi-Neto, Moreira, Oliveira, Andre, Cahalin, Nakagawa</t>
  </si>
  <si>
    <t>Home-based training program in patients with chronic heart failure and reduced ejection fraction: a randomized pilot study</t>
  </si>
  <si>
    <t>Clinics (Sao Paulo)</t>
  </si>
  <si>
    <t>e2550</t>
  </si>
  <si>
    <t>10.6061/clinics/2021/e2550</t>
  </si>
  <si>
    <t>Andrews, Cooper, Montgomery, Norcross, Peters, Sharp, Jackson, Fitzsimons, Bright, Coulman, England, Gorton, McLenaghan, Paxton, Polet, Thompson, Dayan</t>
  </si>
  <si>
    <t>Diet or diet plus physical activity versus usual care in patients with newly diagnosed type 2 diabetes: the Early ACTID randomised controlled trial</t>
  </si>
  <si>
    <t>129-139</t>
  </si>
  <si>
    <t>10.1016/S0140-6736(11)60442-X</t>
  </si>
  <si>
    <t>Ang, Kaleth, Bigatti, Mazzuca, Jensen, Hilligoss, Slaven, Saha</t>
  </si>
  <si>
    <t>Research to encourage exercise for fibromyalgia (REEF): use of motivational interviewing, outcomes from a randomized-controlled trial</t>
  </si>
  <si>
    <t>Clin J Pain</t>
  </si>
  <si>
    <t>296-304</t>
  </si>
  <si>
    <t>10.1097/AJP.0b013e318254ac76</t>
  </si>
  <si>
    <t>Annesi, Smith, Tennant</t>
  </si>
  <si>
    <t>Effects of the Start For Life treatment on physical activity in primarily African American preschool children of ages 3-5 years</t>
  </si>
  <si>
    <t>300-309</t>
  </si>
  <si>
    <t>10.1080/13548506.2012.712704</t>
  </si>
  <si>
    <t>Reducing high BMI in African American preschoolers: effects of a behavior-based physical activity intervention on caloric expenditure</t>
  </si>
  <si>
    <t>South Med J</t>
  </si>
  <si>
    <t>456-459</t>
  </si>
  <si>
    <t>10.1097/SMJ.0b013e3182a05bef</t>
  </si>
  <si>
    <t>Effects of a cognitive-behaviorally based physical activity treatment for 4- and 5-year-old children attending US preschools</t>
  </si>
  <si>
    <t>Int J Behav Med</t>
  </si>
  <si>
    <t>562-566</t>
  </si>
  <si>
    <t>10.1007/s12529-013-9361-7</t>
  </si>
  <si>
    <t>Cognitive-behavioural physical activity treatment in African-American pre-schoolers: effects of age, sex, and BMI</t>
  </si>
  <si>
    <t>J Paediatr Child Health</t>
  </si>
  <si>
    <t>E128-132</t>
  </si>
  <si>
    <t>10.1111/jpc.12082</t>
  </si>
  <si>
    <t>Annesi, Vaughn</t>
  </si>
  <si>
    <t>Evidence-Based Referral: Effects of the Revised "Youth Fit 4 Life" Protocol on Physical Activity Outputs</t>
  </si>
  <si>
    <t>Perm J</t>
  </si>
  <si>
    <t>48-53</t>
  </si>
  <si>
    <t>10.7812/TPP/14-228</t>
  </si>
  <si>
    <t>Annesi, Smith, Walsh, Mareno, Smith</t>
  </si>
  <si>
    <t>Effects of an after-school care-administered physical activity and nutrition protocol on body mass index, fitness levels, and targeted psychological factors in 5- to 8-year-olds</t>
  </si>
  <si>
    <t>347-357</t>
  </si>
  <si>
    <t>10.1007/s13142-015-0372-6</t>
  </si>
  <si>
    <t>Annesi, Walsh, Greenwood</t>
  </si>
  <si>
    <t>Increasing Children's Voluntary Physical Activity Outside of School Hours Through Targeting Social Cognitive Theory Variables</t>
  </si>
  <si>
    <t>J Prim Care Community Health</t>
  </si>
  <si>
    <t>234-241</t>
  </si>
  <si>
    <t>10.1177/2150131916656177</t>
  </si>
  <si>
    <t>Annesi, Walsh, Greenwood, Mareno, Unruh-Rewkowski</t>
  </si>
  <si>
    <t>Effects of the Youth Fit 4 Life physical activity/nutrition protocol on body mass index, fitness and targeted social cognitive theory variables in 9- to 12-year-olds during after-school care</t>
  </si>
  <si>
    <t>365-373</t>
  </si>
  <si>
    <t>10.1111/jpc.13447</t>
  </si>
  <si>
    <t>Ansari, Afshari, Abedi, Haghighizadeh</t>
  </si>
  <si>
    <t>Comparing the effects of text messaging and mobile social networking on physical activity and anthropometric indices of middle-aged women: a randomized controlled trial</t>
  </si>
  <si>
    <t>10.1186/s12905-022-01598-0</t>
  </si>
  <si>
    <t>Antypas, Wangberg</t>
  </si>
  <si>
    <t>An Internet- and mobile-based tailored intervention to enhance maintenance of physical activity after cardiac rehabilitation: short-term results of a randomized controlled trial</t>
  </si>
  <si>
    <t>e77</t>
  </si>
  <si>
    <t>10.2196/jmir.3132</t>
  </si>
  <si>
    <t>Apinaniz, Cobos-Campos, Saez de Lafuente-Morinigo, Parraza, Aizpuru, Perez, Goicoechea, Trapaga, Garcia</t>
  </si>
  <si>
    <t>Effectiveness of randomized controlled trial of a mobile app to promote healthy lifestyle in obese and overweight patients</t>
  </si>
  <si>
    <t>699-705</t>
  </si>
  <si>
    <t>10.1093/fampra/cmz020</t>
  </si>
  <si>
    <t>Aranda-Balboa, Huertas-Delgado, Galvez-Fernandez, Saucedo-Araujo, Molina-Soberanes, Campos-Garzon, Herrador-Colmenero, Lara-Sanchez, Molina-Garcia, Queralt, Crone, Chillon</t>
  </si>
  <si>
    <t>The Effect of a School-Based Intervention on Children's Cycling Knowledge, Mode of Commuting and Perceived Barriers: A Randomized Controlled Trial</t>
  </si>
  <si>
    <t>9626-9626</t>
  </si>
  <si>
    <t>10.3390/ijerph19159626</t>
  </si>
  <si>
    <t>Arbillaga-Etxarri, Gimeno-Santos, Barberan-Garcia, Balcells, Benet, Borrell, Celorrio, Delgado, Jane, Marin, Martin-Cantera, Monteagudo, Montella, Munoz, Ortega, Rodriguez, Rodriguez-Roisin, Simonet, Toran-Monserrat, Torrent-Pallicer, Vall-Casas, Vilaro, Garcia-Aymerich</t>
  </si>
  <si>
    <t>Long-term efficacy and effectiveness of a behavioural and community-based exercise intervention (Urban Training) to increase physical activity in patients with COPD: a randomised controlled trial</t>
  </si>
  <si>
    <t>1800063-NA</t>
  </si>
  <si>
    <t>10.1183/13993003.00063-2018</t>
  </si>
  <si>
    <t>Arbour-Nicitopoulos, Sweet, Lamontagne, Ginis, Jeske, Routhier, Latimer-Cheung</t>
  </si>
  <si>
    <t>A randomized controlled trial to test the efficacy of the SCI Get Fit Toolkit on leisure-time physical activity behaviour and social-cognitive processes in adults with spinal cord injury</t>
  </si>
  <si>
    <t>Spinal Cord Ser Cases</t>
  </si>
  <si>
    <t>10.1038/scsandc.2017.44</t>
  </si>
  <si>
    <t>Arguello, Thorndike, Cloutier, Morton, Castaneda-Sceppa, John</t>
  </si>
  <si>
    <t>Effects of an "Active-Workstation" Cluster RCT on Daily Waking Physical Behaviors</t>
  </si>
  <si>
    <t>1434-1445</t>
  </si>
  <si>
    <t>10.1249/MSS.0000000000002594</t>
  </si>
  <si>
    <t>Arias Labrador, Vilaro Casamitjana, Blanco Diaz, Brugue Pascual, Buxo Pujolras, Grau, Ramos Blanes, Brugada Terradellas</t>
  </si>
  <si>
    <t>[Effects of a Phase III cardiac rehabilitation program on functional capacity and body composition for coronary heart disease]</t>
  </si>
  <si>
    <t>Rehabilitacion (Madr)</t>
  </si>
  <si>
    <t>10.1016/j.rh.2022.10.003</t>
  </si>
  <si>
    <t>Armbrust, Bos, Wulffraat, van Brussel, Cappon, Dijkstra, Geertzen, Legger, van Rossum, Sauer, Lelieveld</t>
  </si>
  <si>
    <t>Internet Program for Physical Activity and Exercise Capacity in Children With Juvenile Idiopathic Arthritis: A Multicenter Randomized Controlled Trial</t>
  </si>
  <si>
    <t>1040-1049</t>
  </si>
  <si>
    <t>10.1002/acr.23100</t>
  </si>
  <si>
    <t>Arovah, Kushartanti, Washington, Heesch</t>
  </si>
  <si>
    <t>Walking with Diabetes (WW-DIAB) programme a walking programme for Indonesian type 2 diabetes mellitus patients: A pilot randomised controlled trial</t>
  </si>
  <si>
    <t>SAGE Open Med</t>
  </si>
  <si>
    <t>10.1177/2050312118814391</t>
  </si>
  <si>
    <t>Arrieta, Astrugue, Regueme, Durrieu, Maillard, Rieger, Terrebonne, Laurent, Maget, Servent, Lavau-Denes, Dauba, Fonck, Thiebaut, Bourdel-Marchasson</t>
  </si>
  <si>
    <t>Effects of a physical activity programme to prevent physical performance decline in onco-geriatric patients: a randomized multicentre trial</t>
  </si>
  <si>
    <t>J Cachexia Sarcopenia Muscle</t>
  </si>
  <si>
    <t>287-297</t>
  </si>
  <si>
    <t>10.1002/jcsm.12382</t>
  </si>
  <si>
    <t>Arrogi, Bogaerts, Seghers, Devloo, Vanden Abeele, Geurts, Wauters, Boen</t>
  </si>
  <si>
    <t>Evaluation of stAPP: a smartphone-based intervention to reduce prolonged sitting among Belgian adults</t>
  </si>
  <si>
    <t>16-27</t>
  </si>
  <si>
    <t>10.1093/heapro/dax046</t>
  </si>
  <si>
    <t>Åsberg, Lundgren, Henriksson, Henriksson, Bendtsen, Löf, Bendtsen</t>
  </si>
  <si>
    <t>Multiple lifestyle behaviour mHealth intervention targeting Swedish college and university students: protocol for theBuddyrandomised factorial trial</t>
  </si>
  <si>
    <t>e051044-e051044</t>
  </si>
  <si>
    <t>10.1136/bmjopen-2021-051044</t>
  </si>
  <si>
    <t>e051044</t>
  </si>
  <si>
    <t>Asberg, Blomqvist, Lundgren, Henriksson, Henriksson, Bendtsen, Lof, Bendtsen</t>
  </si>
  <si>
    <t>Digital multiple health behaviour change intervention targeting online help seekers: protocol for the COACH randomised factorial trial</t>
  </si>
  <si>
    <t>e061024</t>
  </si>
  <si>
    <t>10.1136/bmjopen-2022-061024</t>
  </si>
  <si>
    <t>Ashe, Winters, Hoppmann, Dawes, Gardiner, Giangregorio, Madden, McAllister, Wong, Puyat, Singer, Sims-Gould, McKay</t>
  </si>
  <si>
    <t>Not just another walking program: Everyday Activity Supports You (EASY) model—a randomized pilot study for a parallel randomized controlled trial</t>
  </si>
  <si>
    <t>Pilot and feasibility studies</t>
  </si>
  <si>
    <t>10.1186/2055-5784-1-4</t>
  </si>
  <si>
    <t>Ashton, Morgan, Hutchesson, Rollo, Collins</t>
  </si>
  <si>
    <t>Feasibility and preliminary efficacy of the 'HEYMAN' healthy lifestyle program for young men: a pilot randomised controlled trial</t>
  </si>
  <si>
    <t>10.1186/s12937-017-0227-8</t>
  </si>
  <si>
    <t>Assawasaksakul, Sirichana, Joosri, Kulaputana, Eksakulkla, Ketanun, Kittiskulnam, Chantadisai, Takkavatakarn, Susantitaphong, Praditpornsilpa, Eiam-Ong, Tiranathanagul</t>
  </si>
  <si>
    <t>Effects of intradialytic cycling exercise on daily physical activity, physical fitness, body composition, and clinical parameters in high-volume online hemodiafiltration patients: a pilot randomized-controlled trial</t>
  </si>
  <si>
    <t>10.1007/s11255-020-02677-7</t>
  </si>
  <si>
    <t>Audrey, Fisher, Cooper, Gaunt, Garfield, Metcalfe, Hollingworth, Gillison, Gabe-Walters, Rodgers, Davis, Insall, Procter</t>
  </si>
  <si>
    <t>Evaluation of an intervention to promote walking during the commute to work: a cluster randomised controlled trial</t>
  </si>
  <si>
    <t>10.1186/s12889-019-6791-4</t>
  </si>
  <si>
    <t>Aunger, Greaves, Davis, Greig</t>
  </si>
  <si>
    <t>A novel behavioural INTErvention to REduce Sitting Time in older adults undergoing orthopaedic surgery (INTEREST): protocol for a randomised controlled feasibility study</t>
  </si>
  <si>
    <t>10.1186/s40814-019-0437-2</t>
  </si>
  <si>
    <t>Aunger, Greaves, Davis, Asamane, Whittaker, Greig</t>
  </si>
  <si>
    <t>A novel behavioural INTErvention to REduce Sitting Time in older adults undergoing orthopaedic surgery (INTEREST): results of a randomised-controlled feasibility study</t>
  </si>
  <si>
    <t>Aging Clin Exp Res</t>
  </si>
  <si>
    <t>2565-2585</t>
  </si>
  <si>
    <t>10.1007/s40520-020-01475-6</t>
  </si>
  <si>
    <t>Babic, Smith, Morgan, Lonsdale, Plotnikoff, Eather, Skinner, Baker, Pollock, Lubans</t>
  </si>
  <si>
    <t>Intervention to reduce recreational screen-time in adolescents: Outcomes and mediators from the 'Switch-Off 4 Healthy Minds' (S4HM) cluster randomized controlled trial</t>
  </si>
  <si>
    <t>50-57</t>
  </si>
  <si>
    <t>10.1016/j.ypmed.2016.07.014</t>
  </si>
  <si>
    <t>Bade, Gan, Li, Lu, Tanoue, Silvestri, Irwin</t>
  </si>
  <si>
    <t>Randomized trial of physical activity on quality of life and lung cancer biomarkers in patients with advanced stage lung cancer: a pilot study</t>
  </si>
  <si>
    <t>10.1186/s12885-021-08084-0</t>
  </si>
  <si>
    <t>Baert, Clays, Bolliger, De Smedt, Lustrek, Vodopija, Bohanec, Puddu, Ciancarelli, Schiariti, Derboven, Tartarisco, Pardaens, HeartMan</t>
  </si>
  <si>
    <t>A Personal Decision Support System for Heart Failure Management (HeartMan): study protocol of the HeartMan randomized controlled trial</t>
  </si>
  <si>
    <t>10.1186/s12872-018-0921-2</t>
  </si>
  <si>
    <t>Bailey, Mugridge, Dong, Zhang, Chater</t>
  </si>
  <si>
    <t>Randomised Controlled Feasibility Study of the MyHealthAvatar-Diabetes Smartphone App for Reducing Prolonged Sitting Time in Type 2 Diabetes Mellitus</t>
  </si>
  <si>
    <t>4414-NA</t>
  </si>
  <si>
    <t>10.3390/ijerph17124414</t>
  </si>
  <si>
    <t>Bakkum, de Groot, Stolwijk-Swuste, van Kuppevelt, Allrisc, van der Woude, Janssen</t>
  </si>
  <si>
    <t>Effects of hybrid cycling versus handcycling on wheelchair-specific fitness and physical activity in people with long-term spinal cord injury: a 16-week randomized controlled trial</t>
  </si>
  <si>
    <t>395-401</t>
  </si>
  <si>
    <t>10.1038/sc.2014.237</t>
  </si>
  <si>
    <t>Balducci, Sacchetti, Haxhi, Orlando, Zanuso, Cardelli, Cavallo, D'Errico, Ribaudo, Di Biase, Salvi, Vitale, Bollanti, Conti, Nicolucci, Pugliese, Italian, Exercise Study</t>
  </si>
  <si>
    <t>The Italian Diabetes and Exercise Study 2 (IDES-2): a long-term behavioral intervention for adoption and maintenance of a physically active lifestyle</t>
  </si>
  <si>
    <t>10.1186/s13063-015-1088-0</t>
  </si>
  <si>
    <t>Balducci, D'Errico, Haxhi, Sacchetti, Orlando, Cardelli, Vitale, Bollanti, Conti, Zanuso, Nicolucci, Pugliese, Italian, Exercise Study</t>
  </si>
  <si>
    <t>Effect of a Behavioral Intervention Strategy for Adoption and Maintenance of a Physically Active Lifestyle: The Italian Diabetes and Exercise Study 2 (IDES_2): A Randomized Controlled Trial</t>
  </si>
  <si>
    <t>1444-1452</t>
  </si>
  <si>
    <t>10.2337/dc17-0594</t>
  </si>
  <si>
    <t>Balducci, D'Errico, Haxhi, Sacchetti, Orlando, Cardelli, Vitale, Bollanti, Conti, Zanuso, Lucisano, Nicolucci, Pugliese, Italian, Exercise Study</t>
  </si>
  <si>
    <t>Effect of a Behavioral Intervention Strategy on Sustained Change in Physical Activity and Sedentary Behavior in Patients With Type 2 Diabetes: The IDES_2 Randomized Clinical Trial</t>
  </si>
  <si>
    <t>880-890</t>
  </si>
  <si>
    <t>10.1001/jama.2019.0922</t>
  </si>
  <si>
    <t>Balducci, Haxhi, Sacchetti, Orlando, Cardelli, Vitale, Mattia, Iacobini, Bollanti, Conti, Zanuso, Nicolucci, Pugliese, Italian, Exercise Study</t>
  </si>
  <si>
    <t>Relationships of Changes in Physical Activity and Sedentary Behavior With Changes in Physical Fitness and Cardiometabolic Risk Profile in Individuals With Type 2 Diabetes: The Italian Diabetes and Exercise Study 2 (IDES_2)</t>
  </si>
  <si>
    <t>213-221</t>
  </si>
  <si>
    <t>10.2337/dc21-1505</t>
  </si>
  <si>
    <t>Baldursdottir, Taehtinen, Sigfusdottir, Krettek, Valdimarsdottir</t>
  </si>
  <si>
    <t>Impact of a physical activity intervention on adolescents' subjective sleep quality: a pilot study</t>
  </si>
  <si>
    <t>Glob Health Promot</t>
  </si>
  <si>
    <t>14-22</t>
  </si>
  <si>
    <t>10.1177/1757975915626112</t>
  </si>
  <si>
    <t>Balk-Moller, Poulsen, Larsen</t>
  </si>
  <si>
    <t>Effect of a Nine-Month Web- and App-Based Workplace Intervention to Promote Healthy Lifestyle and Weight Loss for Employees in the Social Welfare and Health Care Sector: A Randomized Controlled Trial</t>
  </si>
  <si>
    <t>e108</t>
  </si>
  <si>
    <t>10.2196/jmir.6196</t>
  </si>
  <si>
    <t>Balogh, Hudelist, Bliznuks, Raghothama, Becker, Horace, Krentel, Horne, Bourdel, Marki, Tomassetti, Kirk, Acs, Bokor</t>
  </si>
  <si>
    <t>FEMaLe: The use of machine learning for early diagnosis of endometriosis based on patient self-reported data-Study protocol of a multicenter trial</t>
  </si>
  <si>
    <t>e0300186</t>
  </si>
  <si>
    <t>10.1371/journal.pone.0300186</t>
  </si>
  <si>
    <t>Bantum, Albright, White, Berenberg, Layi, Ritter, Laurent, Plant, Lorig</t>
  </si>
  <si>
    <t>Surviving and thriving with cancer using a Web-based health behavior change intervention: randomized controlled trial</t>
  </si>
  <si>
    <t>e54</t>
  </si>
  <si>
    <t>10.2196/jmir.3020</t>
  </si>
  <si>
    <t>Baquet, Aucouturier, Gamelin, Berthoin</t>
  </si>
  <si>
    <t>Longitudinal Follow-Up of Physical Activity During School Recess: Impact of Playground Markings</t>
  </si>
  <si>
    <t>10.3389/fpubh.2018.00283</t>
  </si>
  <si>
    <t>BarĞI</t>
  </si>
  <si>
    <t>Effectiveness of Physical Activity Counseling in University Students Educated by Distance Learning During COVID-19 Pandemic: A Randomized-Controlled Trial</t>
  </si>
  <si>
    <t>Journal of Basic and Clinical Health Sciences</t>
  </si>
  <si>
    <t>374-384</t>
  </si>
  <si>
    <t>10.30621/jbachs.1027410</t>
  </si>
  <si>
    <t>Barisch-Fritz, Shah, Krafft, Geda, Wu, Woll, Krell-Roesch</t>
  </si>
  <si>
    <t>Physical activity and the outcome of cognitive trajectory: a machine learning approach</t>
  </si>
  <si>
    <t>10.1186/s11556-024-00367-2</t>
  </si>
  <si>
    <t>Barkin, Heerman, Sommer, Martin, Buchowski, Schlundt, Po'e, Burgess, Escarfuller, Pratt, Truesdale, Stevens</t>
  </si>
  <si>
    <t>Effect of a Behavioral Intervention for Underserved Preschool-Age Children on Change in Body Mass Index: A Randomized Clinical Trial</t>
  </si>
  <si>
    <t>450-460</t>
  </si>
  <si>
    <t>10.1001/jama.2018.9128</t>
  </si>
  <si>
    <t>Barnason, Zimmerman, Schulz, Pullen, Schuelke</t>
  </si>
  <si>
    <t>Weight management telehealth intervention for overweight and obese rural cardiac rehabilitation participants: A randomised trial</t>
  </si>
  <si>
    <t>1808-1818</t>
  </si>
  <si>
    <t>10.1111/jocn.14784</t>
  </si>
  <si>
    <t>Barnes, Plotnikoff, Collins, Morgan</t>
  </si>
  <si>
    <t>Feasibility and Preliminary Efficacy of the MADE4Life Program: A Pilot Randomized Controlled Trial</t>
  </si>
  <si>
    <t>1378-1393</t>
  </si>
  <si>
    <t>10.1123/jpah.2014-0331</t>
  </si>
  <si>
    <t>Barnett, Zask, Rose, Hughes, Adams</t>
  </si>
  <si>
    <t>Three-year follow-up of an early childhood intervention: what about physical activity and weight status?</t>
  </si>
  <si>
    <t>319-321</t>
  </si>
  <si>
    <t>10.1123/jpah.2013-0419</t>
  </si>
  <si>
    <t>Barone Gibbs, Brach, Byard, Creasy, Davis, McCoy, Peluso, Rogers, Rupp, Jakicic</t>
  </si>
  <si>
    <t>Reducing Sedentary Behavior Versus Increasing Moderate-to-Vigorous Intensity Physical Activity in Older Adults</t>
  </si>
  <si>
    <t>247-267</t>
  </si>
  <si>
    <t>10.1177/0898264316635564</t>
  </si>
  <si>
    <t>Barr-Anderson, Laska, Veblen-Mortenson, Farbakhsh, Dudovitz, Story</t>
  </si>
  <si>
    <t>A school-based, peer leadership physical activity intervention for 6th graders: feasibility and results of a pilot study</t>
  </si>
  <si>
    <t>492-499</t>
  </si>
  <si>
    <t>10.1123/jpah.9.4.492</t>
  </si>
  <si>
    <t>Barrett, Begg, O'Halloran, Kingsley</t>
  </si>
  <si>
    <t>Integrated motivational interviewing and cognitive behaviour therapy can increase physical activity and improve health of adult ambulatory care patients in a regional hospital: the Healthy4U randomised controlled trial</t>
  </si>
  <si>
    <t>10.1186/s12889-018-6064-7</t>
  </si>
  <si>
    <t>Cost-effectiveness of telephone coaching for physically inactive ambulatory care hospital patients: economic evaluation alongside the Healthy4U randomised controlled trial</t>
  </si>
  <si>
    <t>e032500</t>
  </si>
  <si>
    <t>10.1136/bmjopen-2019-032500</t>
  </si>
  <si>
    <t>Barrett, Begg, O'Halloran, Doran, Kingsley</t>
  </si>
  <si>
    <t>Physical activity telephone coaching intervention for insufficiently physically active ambulatory hospital patients: Economic evaluation of the Healthy 4U-2 randomised controlled trial</t>
  </si>
  <si>
    <t>e0270211</t>
  </si>
  <si>
    <t>10.1371/journal.pone.0270211</t>
  </si>
  <si>
    <t>Bartholdy, Bliddal, Henriksen</t>
  </si>
  <si>
    <t>Effectiveness of text messages for decreasing inactive behaviour in patients with knee osteoarthritis: a pilot randomised controlled study</t>
  </si>
  <si>
    <t>10.1186/s40814-019-0494-6</t>
  </si>
  <si>
    <t>Barwais, Cuddihy, Tomson</t>
  </si>
  <si>
    <t>Physical activity, sedentary behavior and total wellness changes among sedentary adults: a 4-week randomized controlled trial</t>
  </si>
  <si>
    <t>Health Qual Life Outcomes</t>
  </si>
  <si>
    <t>10.1186/1477-7525-11-183</t>
  </si>
  <si>
    <t>Bassett, Ginis</t>
  </si>
  <si>
    <t>Risky business: the effects of an individualized health information intervention on health risk perceptions and leisure time physical activity among people with spinal cord injury</t>
  </si>
  <si>
    <t>Disabil Health J</t>
  </si>
  <si>
    <t>165-176</t>
  </si>
  <si>
    <t>10.1016/j.dhjo.2010.12.001</t>
  </si>
  <si>
    <t>Beauchamp, Hulteen, Ruissen, Liu, Rhodes, Wierts, Waldhauser, Harden, Puterman</t>
  </si>
  <si>
    <t>Online-Delivered Group and Personal Exercise Programs to Support Low Active Older Adults' Mental Health During the COVID-19 Pandemic: Randomized Controlled Trial</t>
  </si>
  <si>
    <t>e30709</t>
  </si>
  <si>
    <t>10.2196/30709</t>
  </si>
  <si>
    <t>Beetham, Krishnasamy, Stanton, Sacre, Douglas, Isbel, Coombes, Howden</t>
  </si>
  <si>
    <t>Effect of a 3-Year Lifestyle Intervention in Patients with Chronic Kidney Disease: A Randomized Clinical Trial</t>
  </si>
  <si>
    <t>J Am Soc Nephrol</t>
  </si>
  <si>
    <t>431-441</t>
  </si>
  <si>
    <t>10.1681/ASN.2021050668</t>
  </si>
  <si>
    <t>Beets, Weaver, Turner-McGrievy, Huberty, Ward, Pate, Freedman, Hutto, Moore, Beighle</t>
  </si>
  <si>
    <t>Making policy practice in afterschool programs: a randomized controlled trial on physical activity changes</t>
  </si>
  <si>
    <t>694-706</t>
  </si>
  <si>
    <t>10.1016/j.amepre.2015.01.012</t>
  </si>
  <si>
    <t>Beets, Weaver, Turner-McGrievy, Huberty, Ward, Pate, Freedman, Hutto, Moore, Bottai, Chandler, Brazendale, Beighle</t>
  </si>
  <si>
    <t>Physical activity outcomes in afterschool programs: A group randomized controlled trial</t>
  </si>
  <si>
    <t>207-215</t>
  </si>
  <si>
    <t>10.1016/j.ypmed.2016.07.002</t>
  </si>
  <si>
    <t>Bélanger, Mummery, Clark, Courneya</t>
  </si>
  <si>
    <t>Effects of Targeted Print Materials on Physical Activity and Quality of Life in Young Adult Cancer Survivors During and After Treatment: An Exploratory Randomized Controlled Trial</t>
  </si>
  <si>
    <t>Journal of Adolescent and Young Adult Oncology</t>
  </si>
  <si>
    <t>83-91</t>
  </si>
  <si>
    <t>10.1089/jayao.2013.0021</t>
  </si>
  <si>
    <t>Belanger-Gravel, Godin, Bilodeau, Poirier</t>
  </si>
  <si>
    <t>The effect of implementation intentions on physical activity among obese older adults: a randomised control study</t>
  </si>
  <si>
    <t>217-233</t>
  </si>
  <si>
    <t>10.1080/08870446.2012.723711</t>
  </si>
  <si>
    <t>Bellanger, Peurois, Connan, Navasiolava, Missud, Py, Begue</t>
  </si>
  <si>
    <t>Comparing physical activity prescription with verbal advice for general practice patients with cardiovascular risk factors: results from the PEPPER randomised controlled trial</t>
  </si>
  <si>
    <t>10.1186/s12889-023-16302-6</t>
  </si>
  <si>
    <t>Healthcare setting (GP)</t>
  </si>
  <si>
    <t>Bellows, Davies, Anderson, Kennedy</t>
  </si>
  <si>
    <t>Effectiveness of a physical activity intervention for Head Start preschoolers: a randomized intervention study</t>
  </si>
  <si>
    <t>Am J Occup Ther</t>
  </si>
  <si>
    <t>28-36</t>
  </si>
  <si>
    <t>10.5014/ajot.2013.005777</t>
  </si>
  <si>
    <t>Belogianni, Ooms, Lykou, Nikoletou, Jayne Moir</t>
  </si>
  <si>
    <t>An online game-based intervention using quizzes to improve nutrition and physical activity outcomes among university students</t>
  </si>
  <si>
    <t>636-650</t>
  </si>
  <si>
    <t>10.1177/00178969231179032</t>
  </si>
  <si>
    <t>Belton, McCarren, McGrane, Powell, Issartel</t>
  </si>
  <si>
    <t>The Youth-Physical Activity Towards Health (Y-PATH) intervention: Results of a 24 month cluster randomised controlled trial</t>
  </si>
  <si>
    <t>e0221684</t>
  </si>
  <si>
    <t>10.1371/journal.pone.0221684</t>
  </si>
  <si>
    <t>Benavides, Benitez-Andrades, Marques-Sanchez, Arias</t>
  </si>
  <si>
    <t>eHealth Intervention to Improve Health Habits in the Adolescent Population: Mixed Methods Study</t>
  </si>
  <si>
    <t>e20217</t>
  </si>
  <si>
    <t>10.2196/20217</t>
  </si>
  <si>
    <t>Bender, Cooper, Park, Padash, Arai</t>
  </si>
  <si>
    <t>A Feasible and Efficacious Mobile-Phone Based Lifestyle Intervention for Filipino Americans with Type 2 Diabetes: Randomized Controlled Trial</t>
  </si>
  <si>
    <t>e30</t>
  </si>
  <si>
    <t>10.2196/diabetes.8156</t>
  </si>
  <si>
    <t>Benito, Lopez-Plaza, Bermejo, Peinado, Cupeiro, Butragueno, Rojo-Tirado, Gonzalez-Lamuno, Gomez-Candela, On Behalf Of The Pronaf Study</t>
  </si>
  <si>
    <t>Strength plus Endurance Training and Individualized Diet Reduce Fat Mass in Overweight Subjects: A Randomized Clinical Trial</t>
  </si>
  <si>
    <t>2596-NA</t>
  </si>
  <si>
    <t>10.3390/ijerph17072596</t>
  </si>
  <si>
    <t>Benjamin Neelon, Taveras, Ostbye, Gillman</t>
  </si>
  <si>
    <t>Preventing obesity in infants and toddlers in child care: results from a pilot randomized controlled trial</t>
  </si>
  <si>
    <t>Matern Child Health J</t>
  </si>
  <si>
    <t>1246-1257</t>
  </si>
  <si>
    <t>10.1007/s10995-013-1359-x</t>
  </si>
  <si>
    <t>Bennell, Campbell, Egerton, Metcalf, Kasza, Forbes, Bills, Gale, Harris, Kolt, Bunker, Hunter, Brand, Hinman</t>
  </si>
  <si>
    <t>Telephone Coaching to Enhance a Home-Based Physical Activity Program for Knee Osteoarthritis: A Randomized Clinical Trial</t>
  </si>
  <si>
    <t>84-94</t>
  </si>
  <si>
    <t>10.1002/acr.22915</t>
  </si>
  <si>
    <t>Bennell, Nelligan, Rini, Keefe, Kasza, French, Forbes, Dobson, Abbott, Dalwood, Harris, Vicenzino, Hodges, Hinman</t>
  </si>
  <si>
    <t>Effects of internet-based pain coping skills training before home exercise for individuals with hip osteoarthritis (HOPE trial): a randomised controlled trial</t>
  </si>
  <si>
    <t>Pain</t>
  </si>
  <si>
    <t>1833-1842</t>
  </si>
  <si>
    <t>10.1097/j.pain.0000000000001281</t>
  </si>
  <si>
    <t>Bennett, Hussein, Matthews, West, Smith, Reiterman, Alagadan, Shragge, Patel, Schiller</t>
  </si>
  <si>
    <t>An Exercise Program for Peritoneal Dialysis Patients in the United States: A Feasibility Study</t>
  </si>
  <si>
    <t>267-275</t>
  </si>
  <si>
    <t>10.1016/j.xkme.2020.01.005</t>
  </si>
  <si>
    <t>Bentley, Powell, Potter, Parker, Mountain, Bartlett, Farwer, O'Connor, Burns, Cresswell, Dunn, Hawley</t>
  </si>
  <si>
    <t>The Use of a Smartphone App and an Activity Tracker to Promote Physical Activity in the Management of Chronic Obstructive Pulmonary Disease: Randomized Controlled Feasibility Study</t>
  </si>
  <si>
    <t>e16203</t>
  </si>
  <si>
    <t>10.2196/16203</t>
  </si>
  <si>
    <t>Benzo, Hoult, McEvoy, Clark, Benzo, Johnson, Novotny</t>
  </si>
  <si>
    <t>Promoting Chronic Obstructive Pulmonary Disease Wellness through Remote Monitoring and Health Coaching: A Clinical Trial</t>
  </si>
  <si>
    <t>1808-1817</t>
  </si>
  <si>
    <t>10.1513/AnnalsATS.202203-214OC</t>
  </si>
  <si>
    <t>Bergh, van Stralen, Grydeland, Bjelland, Lien, Andersen, Anderssen, Ommundsen</t>
  </si>
  <si>
    <t>Exploring mediators of accelerometer assessed physical activity in young adolescents in the Health In Adolescents Study - a group randomized controlled trial</t>
  </si>
  <si>
    <t>10.1186/1471-2458-12-814</t>
  </si>
  <si>
    <t>Bergh, van Stralen, Grydeland, Bjelland, Lien, Andersen, et al.</t>
  </si>
  <si>
    <t>https://doi.org/10.1186/1471-2458-12-814</t>
  </si>
  <si>
    <t>Berglind, Yacaman-Mendez, Lavebratt, Forsell</t>
  </si>
  <si>
    <t>The Effect of Smartphone Apps Versus Supervised Exercise on Physical Activity, Cardiorespiratory Fitness, and Body Composition Among Individuals With Mild-to-Moderate Mobility Disability: Randomized Controlled Trial</t>
  </si>
  <si>
    <t>e14615</t>
  </si>
  <si>
    <t>10.2196/14615</t>
  </si>
  <si>
    <t>Bergman, Wahlstrom, Stomby, Otten, Lanthen, Renklint, Waling, Sorlin, Boraxbekk, Wennberg, Ohberg, Levine, Olsson</t>
  </si>
  <si>
    <t>Treadmill workstations in office workers who are overweight or obese: a randomised controlled trial</t>
  </si>
  <si>
    <t>Lancet Public Health</t>
  </si>
  <si>
    <t>e523-e535</t>
  </si>
  <si>
    <t>10.1016/S2468-2667(18)30163-4</t>
  </si>
  <si>
    <t>Berli, Stadler, Inauen, Scholz</t>
  </si>
  <si>
    <t>Action control in dyads: A randomized controlled trial to promote physical activity in everyday life</t>
  </si>
  <si>
    <t>Soc Sci Med</t>
  </si>
  <si>
    <t>89-97</t>
  </si>
  <si>
    <t>10.1016/j.socscimed.2016.07.003</t>
  </si>
  <si>
    <t>Bickmore, Schulman, Sidner</t>
  </si>
  <si>
    <t>Automated interventions for multiple health behaviors using conversational agents</t>
  </si>
  <si>
    <t>142-148</t>
  </si>
  <si>
    <t>10.1016/j.pec.2013.05.011</t>
  </si>
  <si>
    <t>Bickmore, Silliman, Nelson, Cheng, Winter, Henault, Paasche-Orlow</t>
  </si>
  <si>
    <t>A randomized controlled trial of an automated exercise coach for older adults</t>
  </si>
  <si>
    <t>1676-1683</t>
  </si>
  <si>
    <t>10.1111/jgs.12449</t>
  </si>
  <si>
    <t>Embodied conversational agent, but no mention of AI in its programming (deterministic?)</t>
  </si>
  <si>
    <t>Biddle, Edwardson, Wilmot, Yates, Gorely, Bodicoat, Ashra, Khunti, Nimmo, Davies</t>
  </si>
  <si>
    <t>A Randomised Controlled Trial to Reduce Sedentary Time in Young Adults at Risk of Type 2 Diabetes Mellitus: Project STAND (Sedentary Time ANd Diabetes)</t>
  </si>
  <si>
    <t>e0143398</t>
  </si>
  <si>
    <t>10.1371/journal.pone.0143398</t>
  </si>
  <si>
    <t>Bijlholt, Ameye, Van Uytsel, Devlieger, Bogaerts</t>
  </si>
  <si>
    <t>The INTER-ACT E-Health Supported Lifestyle Intervention Improves Postpartum Food Intake and Eating Behavior, but Not Physical Activity and Sedentary Behavior-A Randomized Controlled Trial</t>
  </si>
  <si>
    <t>1287-NA</t>
  </si>
  <si>
    <t>10.3390/nu13041287</t>
  </si>
  <si>
    <t>Birimoglu Okuyan, Deveci</t>
  </si>
  <si>
    <t>The effectiveness of Tai Chi Chuan on fear of movement, prevention of falls, physical activity, and cognitive status in older adults with mild cognitive impairment: A randomized controlled trial</t>
  </si>
  <si>
    <t>Perspect Psychiatr Care</t>
  </si>
  <si>
    <t>1273-1281</t>
  </si>
  <si>
    <t>10.1111/ppc.12684</t>
  </si>
  <si>
    <t>Bisson, Almeras, Dufresne, Robitaille, Rheaume, Bujold, Frenette, Tremblay, Marc</t>
  </si>
  <si>
    <t>A 12-Week Exercise Program for Pregnant Women with Obesity to Improve Physical Activity Levels: An Open Randomised Preliminary Study</t>
  </si>
  <si>
    <t>e0137742</t>
  </si>
  <si>
    <t>10.1371/journal.pone.0137742</t>
  </si>
  <si>
    <t>Bivia-Roig, Blasco-Sanz, Boldo-Roda, Vara, Escriva-Martinez, Herrero, La Rosa, Banos, Lison</t>
  </si>
  <si>
    <t>Efficacy of an Internet-Based Intervention to Promote a Healthy Lifestyle on the Reproductive Parameters of Overweight and Obese Women: Study Protocol for a Randomised Controlled Trial</t>
  </si>
  <si>
    <t>8312-NA</t>
  </si>
  <si>
    <t>10.3390/ijerph17228312</t>
  </si>
  <si>
    <t>Bizhanova, Sereika, Brooks, Rockette-Wagner, Kariuki, Burke</t>
  </si>
  <si>
    <t>Identifying Predictors of Adherence to the Physical Activity Goal: A Secondary Analysis of the SMARTER Weight Loss Trial</t>
  </si>
  <si>
    <t>856-864</t>
  </si>
  <si>
    <t>10.1249/MSS.0000000000003114</t>
  </si>
  <si>
    <t>Not an RCT (secondary analysis, but also no evidence intervention was AI-assisted)</t>
  </si>
  <si>
    <t>Bjerre, Petersen, Jorgensen, Johansen, Krustrup, Langdahl, Poulsen, Madsen, Ostergren, Borre, Rorth, Brasso, Midtgaard</t>
  </si>
  <si>
    <t>Community-based football in men with prostate cancer: 1-year follow-up on a pragmatic, multicentre randomised controlled trial</t>
  </si>
  <si>
    <t>e1002936</t>
  </si>
  <si>
    <t>10.1371/journal.pmed.1002936</t>
  </si>
  <si>
    <t>Bjornara, Berntsen, S, Fyhri, Deforche, Andersen, Bere</t>
  </si>
  <si>
    <t>From cars to bikes - The effect of an intervention providing access to different bike types: A randomized controlled trial</t>
  </si>
  <si>
    <t>e0219304</t>
  </si>
  <si>
    <t>10.1371/journal.pone.0219304</t>
  </si>
  <si>
    <t>Black, Hager, Le, Anliker, Arteaga, Diclemente, Gittelsohn, Magder, Papas, Snitker, Treuth, Wang</t>
  </si>
  <si>
    <t>Challenge! Health promotion/obesity prevention mentorship model among urban, black adolescents</t>
  </si>
  <si>
    <t>280-288</t>
  </si>
  <si>
    <t>10.1542/peds.2009-1832</t>
  </si>
  <si>
    <t>Black, Brunet</t>
  </si>
  <si>
    <t>A Wearable Activity Tracker Intervention With and Without Weekly Behavioral Support Emails to Promote Physical Activity Among Women Who Are Overweight or Obese: Randomized Controlled Trial</t>
  </si>
  <si>
    <t>e28128</t>
  </si>
  <si>
    <t>10.2196/28128</t>
  </si>
  <si>
    <t>Blackford, Jancey, Lee, James, Howat, Waddell</t>
  </si>
  <si>
    <t>Effects of a home-based intervention on diet and physical activity behaviours for rural adults with or at risk of metabolic syndrome: a randomised controlled trial</t>
  </si>
  <si>
    <t>10.1186/s12966-016-0337-2</t>
  </si>
  <si>
    <t>Blake, Suggs, Coman, Aguirre, Batt</t>
  </si>
  <si>
    <t>Active8! Technology-Based Intervention to Promote Physical Activity in Hospital Employees</t>
  </si>
  <si>
    <t>109-118</t>
  </si>
  <si>
    <t>10.4278/ajhp.140415-QUAN-143</t>
  </si>
  <si>
    <t>Block, Azar, Romanelli, Block, Palaniappan, Dolginsky, Block</t>
  </si>
  <si>
    <t>Improving diet, activity and wellness in adults at risk of diabetes: randomized controlled trial</t>
  </si>
  <si>
    <t>e231</t>
  </si>
  <si>
    <t>10.1038/nutd.2016.42</t>
  </si>
  <si>
    <t>Bock, Dunsiger, Ciccolo, Serber, Wu, Tilkemeier, Walaska, Marcus</t>
  </si>
  <si>
    <t>Exercise Videogames, Physical Activity, and Health: Wii Heart Fitness: A Randomized Clinical Trial</t>
  </si>
  <si>
    <t>501-511</t>
  </si>
  <si>
    <t>10.1016/j.amepre.2018.11.026</t>
  </si>
  <si>
    <t>Bogg, Vo</t>
  </si>
  <si>
    <t>Realistic effort action plans (REAP) for exercise among underactive and inactive university students: A randomized trial</t>
  </si>
  <si>
    <t>2127-2136</t>
  </si>
  <si>
    <t>10.1080/07448481.2022.2103382</t>
  </si>
  <si>
    <t>Bohm, Stewart, Onyskie-Marcus, Esliger, Kriellaars, Rigatto</t>
  </si>
  <si>
    <t>Effects of intradialytic cycling compared with pedometry on physical function in chronic outpatient hemodialysis: a prospective randomized trial</t>
  </si>
  <si>
    <t>1947-1955</t>
  </si>
  <si>
    <t>10.1093/ndt/gfu248</t>
  </si>
  <si>
    <t>Bolam, Mijwel, Rundqvist, Wengstrom</t>
  </si>
  <si>
    <t>Two-year follow-up of the OptiTrain randomised controlled exercise trial</t>
  </si>
  <si>
    <t>637-648</t>
  </si>
  <si>
    <t>10.1007/s10549-019-05204-0</t>
  </si>
  <si>
    <t>Bolmsjo, Wolff, Nymberg, Sandberg, Midlov, Calling</t>
  </si>
  <si>
    <t>Text message-based lifestyle intervention in primary care patients with hypertension: a randomized controlled pilot trial</t>
  </si>
  <si>
    <t>Scand J Prim Health Care</t>
  </si>
  <si>
    <t>10.1080/02813432.2020.1794392</t>
  </si>
  <si>
    <t>Bombardier, Ehde, Gibbons, Wadhwani, Sullivan, Rosenberg, Kraft</t>
  </si>
  <si>
    <t>Telephone-based physical activity counseling for major depression in people with multiple sclerosis</t>
  </si>
  <si>
    <t>89-99</t>
  </si>
  <si>
    <t>10.1037/a0031242</t>
  </si>
  <si>
    <t>Bombardier, Dyer, Burns, Crane, Takahashi, Barber, Nash</t>
  </si>
  <si>
    <t>A tele-health intervention to increase physical fitness in people with spinal cord injury and cardiometabolic disease or risk factors: a pilot randomized controlled trial</t>
  </si>
  <si>
    <t>63-73</t>
  </si>
  <si>
    <t>10.1038/s41393-020-0523-6</t>
  </si>
  <si>
    <t>Bonato, Turrini, V, Meloni, Plebani, Brambilla, Giordani, Vitobello, Caccia, Piacentini, A, Lazzarin, Merati, Galli, Cinque</t>
  </si>
  <si>
    <t>A Mobile Application for Exercise Intervention in People Living with HIV</t>
  </si>
  <si>
    <t>425-433</t>
  </si>
  <si>
    <t>10.1249/MSS.0000000000002125</t>
  </si>
  <si>
    <t>Bonis, Loftin, Ward, Tseng, Clesi, Sothern</t>
  </si>
  <si>
    <t>Improving physical activity in daycare interventions</t>
  </si>
  <si>
    <t>334-341</t>
  </si>
  <si>
    <t>10.1089/chi.2014.0040</t>
  </si>
  <si>
    <t>Bonn, Alexandrou, Hjorleifsdottir Steiner, Wiklander, Ostenson, Lof, Trolle Lagerros</t>
  </si>
  <si>
    <t>App-technology to increase physical activity among patients with diabetes type 2 - the DiaCert-study, a randomized controlled trial</t>
  </si>
  <si>
    <t>10.1186/s12889-018-5026-4</t>
  </si>
  <si>
    <t>Bonn, Hult, Spetz, Eke, Andersson, Wiren, Lof, Trolle Lagerros</t>
  </si>
  <si>
    <t>Effect of a Smartphone Application on Physical Activity and Weight Loss After Bariatric Surgery-Results from a Randomized Controlled Trial</t>
  </si>
  <si>
    <t>2841-2850</t>
  </si>
  <si>
    <t>10.1007/s11695-023-06753-6</t>
  </si>
  <si>
    <t>Bonnefoy, Boutitie, Mercier, Gueyffier, Carre, Guetemme, Ravis, Laville, Cornu</t>
  </si>
  <si>
    <t>Efficacy of a home-based intervention programme on the physical activity level and functional ability of older people using domestic services: a randomised study</t>
  </si>
  <si>
    <t>J Nutr Health Aging</t>
  </si>
  <si>
    <t>370-377</t>
  </si>
  <si>
    <t>10.1007/s12603-011-0352-6</t>
  </si>
  <si>
    <t>Bonney, Ferguson, Smits-Engelsman</t>
  </si>
  <si>
    <t>The efficacy of two activity-based interventions in adolescents with Developmental Coordination Disorder</t>
  </si>
  <si>
    <t>223-236</t>
  </si>
  <si>
    <t>10.1016/j.ridd.2017.10.013</t>
  </si>
  <si>
    <t>Bonvin, Barral, Kakebeeke, Kriemler, Longchamp, Schindler, Marques-Vidal, Puder</t>
  </si>
  <si>
    <t>Effect of a governmentally-led physical activity program on motor skills in young children attending child care centers: a cluster randomized controlled trial</t>
  </si>
  <si>
    <t>10.1186/1479-5868-10-90</t>
  </si>
  <si>
    <t>Bootwong, Intarut</t>
  </si>
  <si>
    <t>The Effects of Text Messages for Promoting Physical Activities in Prediabetes: A Randomized Controlled Trial</t>
  </si>
  <si>
    <t>896-903</t>
  </si>
  <si>
    <t>10.1089/tmj.2021.0303</t>
  </si>
  <si>
    <t>Bopp, Sims, Matthews, Rovniak, Poole, Colgan</t>
  </si>
  <si>
    <t>Development, Implementation, and Evaluation of Active Lions: A Campaign to Promote Active Travel to a University Campus</t>
  </si>
  <si>
    <t>536-545</t>
  </si>
  <si>
    <t>10.1177/0890117117694287</t>
  </si>
  <si>
    <t>Borschmann, Moore, Russell, Ledgerwood, Renehan, Lin, Brown, Sison</t>
  </si>
  <si>
    <t>Overcoming barriers to physical activity among culturally and linguistically diverse older adults: a randomised controlled trial</t>
  </si>
  <si>
    <t>Australas J Ageing</t>
  </si>
  <si>
    <t>77-80</t>
  </si>
  <si>
    <t>10.1111/j.1741-6612.2009.00390.x</t>
  </si>
  <si>
    <t>Bort-Roig, Chirveches-Perez, Gine-Garriga, Navarro-Blasco, Bausa-Peris, Iturrioz-Rosell, Gonzalez-Suarez, Martinez-Lemos, Puigoriol-Juvanteny, Dowd, Puig-Ribera</t>
  </si>
  <si>
    <t>An mHealth Workplace-Based "Sit Less, Move More" Program: Impact on Employees' Sedentary and Physical Activity Patterns at Work and Away from Work</t>
  </si>
  <si>
    <t>8844-NA</t>
  </si>
  <si>
    <t>10.3390/ijerph17238844</t>
  </si>
  <si>
    <t>Bossen, Veenhof, Van Beek, Spreeuwenberg, Dekker, De Bakker</t>
  </si>
  <si>
    <t>Effectiveness of a web-based physical activity intervention in patients with knee and/or hip osteoarthritis: randomized controlled trial</t>
  </si>
  <si>
    <t>e257</t>
  </si>
  <si>
    <t>10.2196/jmir.2662</t>
  </si>
  <si>
    <t>Boudreau, Godin, Poirier</t>
  </si>
  <si>
    <t>Effectiveness of a computer-tailored print-based physical activity intervention among French Canadians with type 2 diabetes in a real-life setting</t>
  </si>
  <si>
    <t>573-585</t>
  </si>
  <si>
    <t>10.1093/her/cyr008</t>
  </si>
  <si>
    <t>Boudreau, Moreau, Cote</t>
  </si>
  <si>
    <t>Effectiveness of Computer Tailoring Versus Peer Support Web-Based Interventions in Promoting Physical Activity Among Insufficiently Active Canadian Adults With Type 2 Diabetes: Protocol for a Randomized Controlled Trial</t>
  </si>
  <si>
    <t>e20</t>
  </si>
  <si>
    <t>10.2196/resprot.5019</t>
  </si>
  <si>
    <t>Bourke, Gilbert, Hooper, Steed, Joshi, Catto, Saxton, Rosario</t>
  </si>
  <si>
    <t>Lifestyle changes for improving disease-specific quality of life in sedentary men on long-term androgen-deprivation therapy for advanced prostate cancer: a randomised controlled trial</t>
  </si>
  <si>
    <t>865-872</t>
  </si>
  <si>
    <t>10.1016/j.eururo.2013.09.040</t>
  </si>
  <si>
    <t>Brakenridge, Fjeldsoe, Young, Winkler, Dunstan, Straker, Brakenridge, Healy</t>
  </si>
  <si>
    <t>Organizational-Level Strategies With or Without an Activity Tracker to Reduce Office Workers' Sitting Time: Rationale and Study Design of a Pilot Cluster-Randomized Trial</t>
  </si>
  <si>
    <t>e73</t>
  </si>
  <si>
    <t>10.2196/resprot.5438</t>
  </si>
  <si>
    <t>Brakenridge, Fjeldsoe, Young, Winkler, Dunstan, Straker, Healy</t>
  </si>
  <si>
    <t>Evaluating the effectiveness of organisational-level strategies with or without an activity tracker to reduce office workers' sitting time: a cluster-randomised trial</t>
  </si>
  <si>
    <t>10.1186/s12966-016-0441-3</t>
  </si>
  <si>
    <t>Brame, Kohl, Wurst, Fuchs, Tinsel, Maiwald, Fichtner, Armbruster, Bischoff, Farin-Glattacker, Lindinger, Bredenkamp, Gollhofer, Konig</t>
  </si>
  <si>
    <t>Health Effects of a 12-Week Web-Based Lifestyle Intervention for Physically Inactive and Overweight or Obese Adults: Study Protocol of Two Randomized Controlled Clinical Trials</t>
  </si>
  <si>
    <t>1393-1393</t>
  </si>
  <si>
    <t>10.3390/ijerph19031393</t>
  </si>
  <si>
    <t>Brandes, Sell, Buck, Busse, Zeeb, Brandes</t>
  </si>
  <si>
    <t>Use of a toolbox of tailored evidence-based interventions to improve children's physical activity and cardiorespiratory fitness in primary schools: results of the ACTIPROS cluster-randomized feasibility trial</t>
  </si>
  <si>
    <t>10.1186/s12966-023-01497-z</t>
  </si>
  <si>
    <t>Bray, Beauchamp, Latimer, Hoar, Shields, Bruner</t>
  </si>
  <si>
    <t>Effects of a print-mediated intervention on physical activity during transition to the first year of university</t>
  </si>
  <si>
    <t>Behav Med</t>
  </si>
  <si>
    <t>60-69</t>
  </si>
  <si>
    <t>10.1080/08964289.2011.571306</t>
  </si>
  <si>
    <t>Braz de Oliveira, Rigo Lima, da Silva, Firmino Vaz Figueira, David Truax, Smaili</t>
  </si>
  <si>
    <t>Effect of aquatic exercise programs according to the International Classification of Functionality, Disability and Health domains in individuals with Parkinson's disease: a systematic review and meta-analysis with GRADE quality assessment</t>
  </si>
  <si>
    <t>429-442</t>
  </si>
  <si>
    <t>10.1080/09638288.2022.2164800</t>
  </si>
  <si>
    <t>Breslin, Brennan, Rafferty, Gallagher, Hanna</t>
  </si>
  <si>
    <t>The effect of a healthy lifestyle programme on 8-9 year olds from social disadvantage</t>
  </si>
  <si>
    <t>618-624</t>
  </si>
  <si>
    <t>10.1136/archdischild-2011-301108</t>
  </si>
  <si>
    <t>Breslin, Shannon, Rafferty, Fitzpatrick, Belton, O'Brien, Chambers, Haughey, Hanna, Gormley, McCullagh, Brennan</t>
  </si>
  <si>
    <t>The effect of sport for LIFE: all island in children from low socio-economic status: a clustered randomized controlled trial</t>
  </si>
  <si>
    <t>10.1186/s12955-019-1133-x</t>
  </si>
  <si>
    <t>Brickwood, Ahuja, Watson, O'Brien, Williams</t>
  </si>
  <si>
    <t>Effects of Activity Tracker Use With Health Professional Support or Telephone Counseling on Maintenance of Physical Activity and Health Outcomes in Older Adults: Randomized Controlled Trial</t>
  </si>
  <si>
    <t>e18686</t>
  </si>
  <si>
    <t>10.2196/18686</t>
  </si>
  <si>
    <t>Broekhuizen, van Poppel, Koppes, Kindt, Brug, van Mechelen</t>
  </si>
  <si>
    <t>Can multiple lifestyle behaviours be improved in people with familial hypercholesterolemia? Results of a parallel randomised controlled trial</t>
  </si>
  <si>
    <t>e50032</t>
  </si>
  <si>
    <t>10.1371/journal.pone.0050032</t>
  </si>
  <si>
    <t>Bronikowski, Bronikowska</t>
  </si>
  <si>
    <t>Will they stay fit and healthy? A three-year follow-up evaluation of a physical activity and health intervention in Polish youth</t>
  </si>
  <si>
    <t>704-713</t>
  </si>
  <si>
    <t>10.1177/1403494811421059</t>
  </si>
  <si>
    <t>Bronikowski, Bronikowska, Pluta, Maciaszek, Tomczak, Glapa</t>
  </si>
  <si>
    <t>Positive Impact on Physical Activity and Health Behaviour Changes of a 15-Week Family Focused Intervention Program: "Juniors for Seniors"</t>
  </si>
  <si>
    <t>10.1155/2016/5489348</t>
  </si>
  <si>
    <t>Brovold, Skelton, Bergland</t>
  </si>
  <si>
    <t>Older adults recently discharged from the hospital: effect of aerobic interval exercise on health-related quality of life, physical fitness, and physical activity</t>
  </si>
  <si>
    <t>1580-1585</t>
  </si>
  <si>
    <t>10.1111/jgs.12400</t>
  </si>
  <si>
    <t>Brown, Bray, Beatty, Kwan</t>
  </si>
  <si>
    <t>Healthy active living: a residence community-based intervention to increase physical activity and healthy eating during the transition to first-year university</t>
  </si>
  <si>
    <t>234-242</t>
  </si>
  <si>
    <t>10.1080/07448481.2014.887572</t>
  </si>
  <si>
    <t>Brown, Conley, Sanchez, Resnicow, Cowdery, Sais, Murphy, Skolarus, Lisabeth, Morgenstern</t>
  </si>
  <si>
    <t>A Multicomponent Behavioral Intervention to Reduce Stroke Risk Factor Behaviors: The Stroke Health and Risk Education Cluster-Randomized Controlled Trial</t>
  </si>
  <si>
    <t>Stroke</t>
  </si>
  <si>
    <t>2861-2867</t>
  </si>
  <si>
    <t>10.1161/STROKEAHA.115.010678</t>
  </si>
  <si>
    <t>Brown, Stewart, Rogers, Anne Powell, Hardy, Baskin, Oster, Pisu, Demark-Wahnefried, Pekmezi</t>
  </si>
  <si>
    <t>Assessing the built environment, programs, and policies that support physical activity opportunities in the rural Deep South</t>
  </si>
  <si>
    <t>10.1016/j.pmedr.2023.102223</t>
  </si>
  <si>
    <t>Browne, Kechadi, O'Donnell, Dow, Tully, Doyle, O'Malley</t>
  </si>
  <si>
    <t>Mobile Health Apps in Pediatric Obesity Treatment: Process Outcomes From a Feasibility Study of a Multicomponent Intervention</t>
  </si>
  <si>
    <t>e16925</t>
  </si>
  <si>
    <t>10.2196/16925</t>
  </si>
  <si>
    <t>Browne, Boland, Baum, Ikemiya, Harris, Phillips, Neufeld, Gomez, Goldman, Dolezal</t>
  </si>
  <si>
    <t>Lifestyle Modification Using a Wearable Biometric Ring and Guided Feedback Improve Sleep and Exercise Behaviors: A 12-Month Randomized, Placebo-Controlled Study</t>
  </si>
  <si>
    <t>10.3389/fphys.2021.777874</t>
  </si>
  <si>
    <t>Brunet, Sharma, Price, Black</t>
  </si>
  <si>
    <t>Acceptability and Usability of a Theory-Driven Intervention via Email to Promote Physical Activity in Women Who Are Overweight or Obese: Substudy Within a Randomized Controlled Trial</t>
  </si>
  <si>
    <t>e48301</t>
  </si>
  <si>
    <t>10.2196/48301</t>
  </si>
  <si>
    <t>Bryant, Burton, Collinson, Martin, Copsey, Groves-Williams, Foster, Willis, Garnett, O'Cathain</t>
  </si>
  <si>
    <t>Effectiveness and cost-effectiveness of a sustainable obesity prevention programme for preschool children delivered at scale 'HENRY' (Health, Exercise, Nutrition for the Really Young): protocol for the HENRY III cluster randomised controlled trial</t>
  </si>
  <si>
    <t>e081861</t>
  </si>
  <si>
    <t>10.1136/bmjopen-2023-081861</t>
  </si>
  <si>
    <t>Buckingham-Schutt, Ellingson, Vazou, Campbell</t>
  </si>
  <si>
    <t>The Behavioral Wellness in Pregnancy study: a randomized controlled trial of a multi-component intervention to promote appropriate weight gain</t>
  </si>
  <si>
    <t>1071-1079</t>
  </si>
  <si>
    <t>10.1093/ajcn/nqy359</t>
  </si>
  <si>
    <t>Buder, Zick, Waitzman, Simonsen, Sunada, Digre</t>
  </si>
  <si>
    <t>It Takes a Village Coach: Cost-Effectiveness of an Intervention to Improve Diet and Physical Activity Among Minority Women</t>
  </si>
  <si>
    <t>819-826</t>
  </si>
  <si>
    <t>10.1123/jpah.2017-0285</t>
  </si>
  <si>
    <t>Budworth, Prestwich, Sykes-Muskett, Khatun, Ireland, Clancy, Conner</t>
  </si>
  <si>
    <t>A feasibility study to assess the individual and combined effects of financial incentives and monetary contingency contracts on physical activity</t>
  </si>
  <si>
    <t>42-50</t>
  </si>
  <si>
    <t>10.1016/j.psychsport.2019.04.021</t>
  </si>
  <si>
    <t>Bughin, Bui, Ayoub, Blervaque, Saey, Avignon, Brun, Molinari, Pomies, Mercier, Gouzi, Hayot</t>
  </si>
  <si>
    <t>Impact of a Mobile Telerehabilitation Solution on Metabolic Health Outcomes and Rehabilitation Adherence in Patients With Obesity: Randomized Controlled Trial</t>
  </si>
  <si>
    <t>e28242</t>
  </si>
  <si>
    <t>10.2196/28242</t>
  </si>
  <si>
    <t>Bundy, Naughton, Tranter, Wyver, Baur, Schiller, Bauman, Engelen, Ragen, Luckett, Niehues, Stewart, Jessup, Brentnall</t>
  </si>
  <si>
    <t>The Sydney playground project: popping the bubblewrap--unleashing the power of play: a cluster randomized controlled trial of a primary school playground-based intervention aiming to increase children's physical activity and social skills</t>
  </si>
  <si>
    <t>10.1186/1471-2458-11-680</t>
  </si>
  <si>
    <t>Burtin, Langer, van Remoortel, Demeyer, Gosselink, Decramer, Dobbels, Janssens, Troosters</t>
  </si>
  <si>
    <t>Physical Activity Counselling during Pulmonary Rehabilitation in Patients with COPD: A Randomised Controlled Trial</t>
  </si>
  <si>
    <t>e0144989</t>
  </si>
  <si>
    <t>10.1371/journal.pone.0144989</t>
  </si>
  <si>
    <t>PLoS ONE [Electronic Resource]</t>
  </si>
  <si>
    <t>https://doi.org/10.1371/journal.pone.0144989</t>
  </si>
  <si>
    <t>Byun, Lau, Brusseau</t>
  </si>
  <si>
    <t>Feasibility and Effectiveness of a Wearable Technology-Based Physical Activity Intervention in Preschoolers: A Pilot Study</t>
  </si>
  <si>
    <t>1821-NA</t>
  </si>
  <si>
    <t>10.3390/ijerph15091821</t>
  </si>
  <si>
    <t>Caperchione, Duncan, Rosenkranz, Vandelanotte, Van Itallie, Savage, Hooker, Maeder, Mummery, Kolt</t>
  </si>
  <si>
    <t>Recruitment, screening, and baseline participant characteristics in the WALK 2.0 study: A randomized controlled trial using web 2.0 applications to promote physical activity</t>
  </si>
  <si>
    <t>25-33</t>
  </si>
  <si>
    <t>10.1016/j.conctc.2015.12.004</t>
  </si>
  <si>
    <t>Carraca, Rodrigues, Franco, Nobre, Jeronimo, Ilharco, Gabriel, Ribeiro, Palmeira, Silva</t>
  </si>
  <si>
    <t>Promoting physical activity through supervised vs motivational behavior change interventions in breast cancer survivors on aromatase inhibitors (PAC-WOMAN): protocol for a 3-arm pragmatic randomized controlled trial</t>
  </si>
  <si>
    <t>10.1186/s12885-023-11137-1</t>
  </si>
  <si>
    <t>Cohavi, Del Din, Gazit, Pelosin, Avanzino, Nieuwboer, Bloem, Cereatti, Croce, Rochester, Giladi, Hausdorff, Mirelman</t>
  </si>
  <si>
    <t>A motor-cognitive intervention impacts daily-living gait and activity in Parkinson’s disease fallers differently than a motor intervention: analysis using a machine learning approach</t>
  </si>
  <si>
    <t>Mov Disord</t>
  </si>
  <si>
    <t>S1-S666</t>
  </si>
  <si>
    <t>10.1002/mds.29223</t>
  </si>
  <si>
    <t>Coll-Planas, Blancafort Alias, Tully, Caserotti, Gine-Garriga, Blackburn, Skjodt, Wirth, Deidda, McIntosh, Rothenbacher, Gallardo Rodriguez, Jerez-Roig, Sansano-Nadal, Santiago, Wilson, Guerra-Balic, Martin-Borras, Gonzalez, Lefebvre, Denkinger, Kee, Salva Casanovas, Roque, group</t>
  </si>
  <si>
    <t>Exercise referral schemes enhanced by self-management strategies to reduce sedentary behaviour and increase physical activity among community-dwelling older adults from four European countries: protocol for the process evaluation of the SITLESS randomised controlled trial</t>
  </si>
  <si>
    <t>e027073</t>
  </si>
  <si>
    <t>10.1136/bmjopen-2018-027073</t>
  </si>
  <si>
    <t>Coppinger, Lacey, O'Neill, Burns</t>
  </si>
  <si>
    <t>'Project Spraoi': A randomized control trial to improve nutrition and physical activity in school children</t>
  </si>
  <si>
    <t>94-101</t>
  </si>
  <si>
    <t>10.1016/j.conctc.2016.04.007</t>
  </si>
  <si>
    <t>Cornette, Vincent, Mandigout, Antonini, Leobon, Labrunie, Venat, Lavau-Denes, Tubiana-Mathieu</t>
  </si>
  <si>
    <t>Effects of home-based exercise training on VO&lt;sub&gt;2&lt;/sub&gt; in breast cancer patients under adjuvant or neoadjuvant chemotherapy (SAPA): a randomized controlled trial</t>
  </si>
  <si>
    <t>EUROPEAN JOURNAL OF PHYSICAL AND REHABILITATION MEDICINE</t>
  </si>
  <si>
    <t>223-232</t>
  </si>
  <si>
    <t>https://www.minervamedica.it/en/journals/europa-medicophysica/article.php?cod=R33Y2016N02A0223</t>
  </si>
  <si>
    <t>Cummings, Crochiere, Lansing, Patel, Stanger</t>
  </si>
  <si>
    <t>A Digital Health Program Targeting Physical Activity Among Adolescents With Overweight or Obesity: Open Trial</t>
  </si>
  <si>
    <t>JMIR Pediatr Parent</t>
  </si>
  <si>
    <t>e32420</t>
  </si>
  <si>
    <t>10.2196/32420</t>
  </si>
  <si>
    <t>De Wilde, Bekhuis, Claessen, Kuznetsova, Cauwenberghs, Hansen, Gojevic, Vancraenenbroeck, Michielsen, Decorte, Claes, Cornelissen</t>
  </si>
  <si>
    <t>Personalized remotely guided preventive exercise therapy for a healthy heart: protocol and design of the PRIORITY study</t>
  </si>
  <si>
    <t>European Journal of Preventive Cardiology</t>
  </si>
  <si>
    <t>Supplement_1</t>
  </si>
  <si>
    <t>i190</t>
  </si>
  <si>
    <t>10.1093/eurjpc/zwac056.132</t>
  </si>
  <si>
    <t>De Wilde, Bekhuis, Kuznetsova, Claes, Claessen, Coninx, Decorte, De Smedt, Hansen, Lannoo, Van Craenenbroeck, Verhaeghe, Cornelissen</t>
  </si>
  <si>
    <t>Personalized remotely guided preventive exercise therapy for a healthy heart (PRIORITY): protocol for an assessor-blinded, multicenter randomized controlled trial</t>
  </si>
  <si>
    <t>Front Cardiovasc Med</t>
  </si>
  <si>
    <t>10.3389/fcvm.2023.1194693</t>
  </si>
  <si>
    <t>den Uijl, van den Berg-Emons, Sunamura, Lenzen, Stam, Boersma, Tenbult-van Limpt, Kemps, Geleijnse, Ter Hoeve</t>
  </si>
  <si>
    <t>Effects of a Dedicated Cardiac Rehabilitation Program for Patients With Obesity on Body Weight, Physical Activity, Sedentary Behavior, and Physical Fitness: The OPTICARE XL Randomized Controlled Trial</t>
  </si>
  <si>
    <t>10.1093/ptj/pzad055</t>
  </si>
  <si>
    <t>Dhillon, Bell, van der Ploeg, Turner, Kabourakis, Spencer, Lewis, Hui, Blinman, Clarke, Boyer, Vardy</t>
  </si>
  <si>
    <t>Impact of physical activity on fatigue and quality of life in people with advanced lung cancer: a randomized controlled trial</t>
  </si>
  <si>
    <t>Ann Oncol</t>
  </si>
  <si>
    <t>1889-1897</t>
  </si>
  <si>
    <t>10.1093/annonc/mdx205</t>
  </si>
  <si>
    <t>Doherty, Lambe, O'Grady, O'Reilly-Morgan, Smyth, Lawlor, Hurley, Tragos</t>
  </si>
  <si>
    <t>An Evaluation of the Effect of App-Based Exercise Prescription Using Reinforcement Learning on Satisfaction and Exercise Intensity: Randomized Crossover Trial</t>
  </si>
  <si>
    <t>e49443</t>
  </si>
  <si>
    <t>10.2196/49443</t>
  </si>
  <si>
    <t>Relevant intervention, but only assessing engagement with individual exercise sessions, not physical activity generally</t>
  </si>
  <si>
    <t>Drazich, Anokye, Zhu, Teleb, Galik, Colloca, Resnick</t>
  </si>
  <si>
    <t>Motivating older adults through immersive virtual exercise (MOTIVE): A randomized pilot study</t>
  </si>
  <si>
    <t>229-236</t>
  </si>
  <si>
    <t>10.1016/j.gerinurse.2023.09.019</t>
  </si>
  <si>
    <t>Dulin, Dunsiger, Benitez, Larsen, Marcus, Champion, Gans</t>
  </si>
  <si>
    <t>The Hombres Saludables Physical Activity Web-Based and Mobile Phone Intervention: Pilot Randomized Controlled Trial With Latino Men</t>
  </si>
  <si>
    <t>e39310</t>
  </si>
  <si>
    <t>10.2196/39310</t>
  </si>
  <si>
    <t>Edna Mayela, Miriam, Ana Isabel, Oscar, Alejandra</t>
  </si>
  <si>
    <t>Effectiveness of an online multicomponent physical exercise intervention on the physical performance of community-dwelling older adults: A randomized controlled trial</t>
  </si>
  <si>
    <t>83-93</t>
  </si>
  <si>
    <t>10.1016/j.gerinurse.2023.08.018</t>
  </si>
  <si>
    <t>Ek, Brissman, Chirita Emandi, Tur, Nordin, Eli, Bouzas, Argelich, Lacrimioara Serban, Simina, Martinez, Lof, Saez, Nowicka</t>
  </si>
  <si>
    <t>Treatment of Obesity in Children and Adolescents</t>
  </si>
  <si>
    <t>Obesity Facts</t>
  </si>
  <si>
    <t>Suppl. 1</t>
  </si>
  <si>
    <t>7-515</t>
  </si>
  <si>
    <t>10.1159/000538577</t>
  </si>
  <si>
    <t>English, Attia, Bernhardt, Bonevski, Burke, Galloway, Hankey, Janssen, Kuys, Lindley, Lynch, Marsden, Nilsson, Ramage, Said, Spratt, Zacharia, Macdonald-Wicks, Patterson</t>
  </si>
  <si>
    <t>Secondary Prevention of Stroke: Study Protocol for a Telehealth-Delivered Physical Activity and Diet Pilot Randomized Trial (ENAbLE-Pilot)</t>
  </si>
  <si>
    <t>Cerebrovasc Dis</t>
  </si>
  <si>
    <t>605-611</t>
  </si>
  <si>
    <t>10.1159/000515689</t>
  </si>
  <si>
    <t>English, Ramage, Attia, Bernhardt, Bonevski, Burke, Galloway, Hankey, Janssen, Lindley, Lynch, Oldmeadow, Said, Spratt, Zacharia, MacDonald-Wicks, Patterson</t>
  </si>
  <si>
    <t>Secondary prevention of stroke. A telehealth-delivered physical activity and diet pilot randomized trial (ENAbLE-pilot)</t>
  </si>
  <si>
    <t>Int J Stroke</t>
  </si>
  <si>
    <t>199-208</t>
  </si>
  <si>
    <t>10.1177/17474930231201360</t>
  </si>
  <si>
    <t>Finkelstein, Tan, Malhotra, Lee, Goh, Saw</t>
  </si>
  <si>
    <t>A cluster randomized controlled trial of an incentive-based outdoor physical activity program</t>
  </si>
  <si>
    <t>167-172 e161</t>
  </si>
  <si>
    <t>10.1016/j.jpeds.2013.01.009</t>
  </si>
  <si>
    <t>Finkelstein, Lim, Ward, Evenson</t>
  </si>
  <si>
    <t>Leveraging family dynamics to increase the effectiveness of incentives for physical activity: the FIT-FAM randomized controlled trial</t>
  </si>
  <si>
    <t>10.1186/s12966-020-01018-2</t>
  </si>
  <si>
    <t>Ford, Stewart, Garcia, Sharma, Whitlock, Getachew, Rossum, Duhamel, Verrelli, Zacharias, Komenda, Tangri, Rigatto, MacRae, Bohm</t>
  </si>
  <si>
    <t>Randomized Controlled Trial of the Effect of an Exercise Rehabilitation Program on Symptom Burden in Maintenance Hemodialysis: A Clinical Research Protocol</t>
  </si>
  <si>
    <t>Can J Kidney Health Dis</t>
  </si>
  <si>
    <t>10.1177/20543581241234724</t>
  </si>
  <si>
    <t>Francis, Simmering, Polgreen, Evans, Hosteng, Carr, Cremer, Coe, Cavanaugh, Segre, Polgreen</t>
  </si>
  <si>
    <t>Gamifying accelerometer use increases physical activity levels of individuals pre-disposed to type II diabetes</t>
  </si>
  <si>
    <t>10.1016/j.pmedr.2021.101426</t>
  </si>
  <si>
    <t>Friederichs, Oenema, Bolman, Guyaux, Van Keulen, Lechner</t>
  </si>
  <si>
    <t>Motivational interviewing in a web-based physical activity intervention: questions and reflections</t>
  </si>
  <si>
    <t>803-815</t>
  </si>
  <si>
    <t>10.1093/heapro/dat069</t>
  </si>
  <si>
    <t>Furukawa, Horikoshi, Fujita, Tsujino, Jinnin, Kako, Ogawa, Sato, Kitagawa, Shinagawa, Ikeda, Imai, Tajika, Ogawa, Akechi, Yamada, Shimodera, Watanabe, Inagaki, Hasegawa</t>
  </si>
  <si>
    <t>Cognitive and Behavioral Skills Exercises Completed by Patients with Major Depression During Smartphone Cognitive Behavioral Therapy: Secondary Analysis of a Randomized Controlled Trial</t>
  </si>
  <si>
    <t>JMIR Ment Health</t>
  </si>
  <si>
    <t>10.2196/mental.9092</t>
  </si>
  <si>
    <t>Gay, Garcia, Leong</t>
  </si>
  <si>
    <t>Using Asynchronous Exergames to Encourage an Active Ageing Lifestyle: Solitaire Fitness Study Protocol</t>
  </si>
  <si>
    <t>Stud Health Technol Inform</t>
  </si>
  <si>
    <t>10.3233/SHTI190775</t>
  </si>
  <si>
    <t>Gentry, Erickson, Sereika, Casillo, Crisafio, Donahue, Grove, Marsland, Watt, Bender</t>
  </si>
  <si>
    <t>Protocol for Exercise Program in Cancer and Cognition (EPICC): A randomized controlled trial of the effects of aerobic exercise on cognitive function in postmenopausal women with breast cancer receiving aromatase inhibitor therapy</t>
  </si>
  <si>
    <t>109-115</t>
  </si>
  <si>
    <t>10.1016/j.cct.2018.02.012</t>
  </si>
  <si>
    <t>Gittelsohn, Jock, Redmond, Fleischhacker, Eckmann, Bleich, Loh, Ogburn, Gadhoke, Swartz, Pardilla, Caballero</t>
  </si>
  <si>
    <t>OPREVENT2: Design of a multi-institutional intervention for obesity control and prevention for American Indian adults</t>
  </si>
  <si>
    <t>10.1186/s12889-017-4018-0</t>
  </si>
  <si>
    <t>Glynn, Hayes, Casey, Glynn, Alvarez-Iglesias, Newell, G, Heaney, O'Donnell, Murphy</t>
  </si>
  <si>
    <t>Effectiveness of a smartphone application to promote physical activity in primary care: the SMART MOVE randomised controlled trial</t>
  </si>
  <si>
    <t>Br J Gen Pract</t>
  </si>
  <si>
    <t>e384-391</t>
  </si>
  <si>
    <t>10.3399/bjgp14X680461</t>
  </si>
  <si>
    <t>Godino, van Sluijs, Marteau, Sutton, Sharp, Griffin</t>
  </si>
  <si>
    <t>Effect of communicating genetic and phenotypic risk for type 2 diabetes in combination with lifestyle advice on objectively measured physical activity: protocol of a randomised controlled trial</t>
  </si>
  <si>
    <t>10.1186/1471-2458-12-444</t>
  </si>
  <si>
    <t>Godino, Watkinson, Corder, Marteau, Sutton, Sharp, Griffin, van Sluijs</t>
  </si>
  <si>
    <t>Impact of personalised feedback about physical activity on change in objectively measured physical activity (the FAB study): a randomised controlled trial</t>
  </si>
  <si>
    <t>e75398</t>
  </si>
  <si>
    <t>10.1371/journal.pone.0075398</t>
  </si>
  <si>
    <t>Lifestyle Advice Combined with Personalized Estimates of Genetic or Phenotypic Risk of Type 2 Diabetes, and Objectively Measured Physical Activity: A Randomized Controlled Trial</t>
  </si>
  <si>
    <t>e1002185</t>
  </si>
  <si>
    <t>10.1371/journal.pmed.1002185</t>
  </si>
  <si>
    <t>Goldin, Ziv, Jazaieri, Gross</t>
  </si>
  <si>
    <t>Randomized controlled trial of mindfulness-based stress reduction versus aerobic exercise: effects on the self-referential brain network in social anxiety disorder</t>
  </si>
  <si>
    <t>Front Hum Neurosci</t>
  </si>
  <si>
    <t>10.3389/fnhum.2012.00295</t>
  </si>
  <si>
    <t>Guirado, Metz, Pereira, Bergouignan, Thivel, Duclos</t>
  </si>
  <si>
    <t>Effects of cycling workstation to get tertiary employee moving on their overall health: study protocol for a REMOVE trial</t>
  </si>
  <si>
    <t>10.1186/s13063-021-05317-2</t>
  </si>
  <si>
    <t>Hansen, Marinus, Cornelissen, Ramakers, Coninx</t>
  </si>
  <si>
    <t>Exercise prescription by physiotherapists to patients with cardiovascular disease is in greater agreement with European recommendations after using the EXPERT training tool</t>
  </si>
  <si>
    <t>Med Educ Online</t>
  </si>
  <si>
    <t>10.1080/10872981.2023.2182660</t>
  </si>
  <si>
    <t>Hardman, Horne, Fergus Lowe</t>
  </si>
  <si>
    <t>Effects of rewards, peer-modelling and pedometer targets on children's physical activity: a school-based intervention study</t>
  </si>
  <si>
    <t>10.1080/08870440903318119</t>
  </si>
  <si>
    <t>Hartman, Nelson, Weiner</t>
  </si>
  <si>
    <t>Patterns of Fitbit Use and Activity Levels Throughout a Physical Activity Intervention: Exploratory Analysis from a Randomized Controlled Trial</t>
  </si>
  <si>
    <t>10.2196/mhealth.8503</t>
  </si>
  <si>
    <t>Hassoon, Baig, Naiman, Celentano, Lansey, Stearns, Coresh, Schrack, Martin, Yeh, Zeilberger, Appel</t>
  </si>
  <si>
    <t>Randomized trial of two artificial intelligence coaching interventions to increase physical activity in cancer survivors</t>
  </si>
  <si>
    <t>10.1038/s41746-021-00539-9</t>
  </si>
  <si>
    <t>Henriksen, Nielsen, Christensen, Kristensen, Bliddal, Bartholdy, Boesen, Ellegaard, Hunter, Altman, Bandak</t>
  </si>
  <si>
    <t>Who are likely to benefit from the Good Life with osteoArthritis in Denmark (GLAD) exercise and education program? An effect modifier analysis of a randomised controlled trial</t>
  </si>
  <si>
    <t>Osteoarthritis Cartilage</t>
  </si>
  <si>
    <t>106-114</t>
  </si>
  <si>
    <t>10.1016/j.joca.2022.09.001</t>
  </si>
  <si>
    <t>Hirschey, Pan, Kimmick, Hockenberry, Shaw, Lipkus</t>
  </si>
  <si>
    <t>Feasibility intervention to increase exercise outcome expectations among breast cancer survivors</t>
  </si>
  <si>
    <t>Journal of Clinical Oncology</t>
  </si>
  <si>
    <t>https://doi.org/10.1200/JCO.2017.35.15_suppl.e21584</t>
  </si>
  <si>
    <t>Holden, O'Halloran, Davidson, Breckon, Rahayu, Monfries, Taylor</t>
  </si>
  <si>
    <t>Embedded motivational interviewing combined with a smartphone application to increase physical activity in people with sub-acute low back pain: a cluster randomised controlled trial</t>
  </si>
  <si>
    <t>10.1016/j.bjpt.2024.101091</t>
  </si>
  <si>
    <t>Horstmannshoff, Skudlik, Petermann, Kiesel, Doringer, Crispin, Hermsdorfer, Koberlein-Neu, Jahn, Schadler, Bauer, Voigt, Muller</t>
  </si>
  <si>
    <t>Effectiveness of an evidence-based care pathway to improve mobility and participation in older patients with vertigo and balance disorders in primary care (MobilE-PHY2): study protocol for a multicentre cluster-randomised controlled trial</t>
  </si>
  <si>
    <t>10.1186/s13063-022-07017-x</t>
  </si>
  <si>
    <t>Hu, Wang, Pan</t>
  </si>
  <si>
    <t>Effect of acupuncture combined with lower limb gait rehabilitation robot on improving walking function in stroke patients with hemiplegia</t>
  </si>
  <si>
    <t>NeuroRehabilitation</t>
  </si>
  <si>
    <t>309-317</t>
  </si>
  <si>
    <t>10.3233/NRE-230258</t>
  </si>
  <si>
    <t>Huckvale, Hoon, Stech, Newby, Zheng, Han, Vasa, Gupta, Barnett, Senadeera, Cameron, Kurniawan, Agarwal, Kupper, Asbury, Willie, Grant, Cutler, Parkinson, Ahumada-Canale, Beames, Logothetis, Bautista, Rosenberg, Shvetcov, Quinn, Mackinnon, Rana, Tran, Rosenbaum, Mouzakis, Werner-Seidler, Whitton, Venkatesh, Christensen</t>
  </si>
  <si>
    <t>Protocol for a bandit-based response adaptive trial to evaluate the effectiveness of brief self-guided digital interventions for reducing psychological distress in university students: the Vibe Up study</t>
  </si>
  <si>
    <t>e066249</t>
  </si>
  <si>
    <t>10.1136/bmjopen-2022-066249</t>
  </si>
  <si>
    <t>Hung, Chen, Chang, Shiao, Peng, Lai</t>
  </si>
  <si>
    <t>Effects of Interactive Video Game-Based Exercise on Balance in Diabetic Patients with Peripheral Neuropathy: An Open-Level, Crossover Pilot Study</t>
  </si>
  <si>
    <t>Evid Based Complement Alternat Med</t>
  </si>
  <si>
    <t>10.1155/2019/4540709</t>
  </si>
  <si>
    <t>Javed, Kim, Hershman, Shcherbina, Johnson, Tolas, O’Sullivan, McConnell, Lazzeroni, King, Christle, Oppezzo, Mattsson, Harrington, Wheeler, Ashley</t>
  </si>
  <si>
    <t>Personalized digital behavior interventions increase short term physical activity: a randomized control crossover trial substudy of the MyHeart Counts Cardiovascular Health study</t>
  </si>
  <si>
    <t>medRxiv</t>
  </si>
  <si>
    <t>10.1101/2023.04.09.23287650</t>
  </si>
  <si>
    <t>Jiang, Chow, Oide, Chen, Lee, Chua, Yoong</t>
  </si>
  <si>
    <t>Crafting Community Well-Being: Development of an AI-Powered SinDance Exergame for Older Adults in Singapore-A Pilot Randomized Trial</t>
  </si>
  <si>
    <t>10.1016/j.jamda.2024.105043</t>
  </si>
  <si>
    <t>AI-assisted intervention, but no physical activity outcomes</t>
  </si>
  <si>
    <t>Jung, Lee, Lee, Park, Chung, Min, Park, Lee, Chung, Son, Ahn, Chung</t>
  </si>
  <si>
    <t>The Impact of a Mobile Support Group on Distress and Physical Activity in Breast Cancer Survivors: Randomized, Parallel-Group, Open-Label, Controlled Trial</t>
  </si>
  <si>
    <t>e47158</t>
  </si>
  <si>
    <t>10.2196/47158</t>
  </si>
  <si>
    <t>Karanja, Aickin, Lutz, Mist, Jobe, Maupome, Ritenbaugh</t>
  </si>
  <si>
    <t>A community-based intervention to prevent obesity beginning at birth among American Indian children: study design and rationale for the PTOTS study</t>
  </si>
  <si>
    <t>J Prim Prev</t>
  </si>
  <si>
    <t>161-174</t>
  </si>
  <si>
    <t>10.1007/s10935-012-0278-8</t>
  </si>
  <si>
    <t>Kilz, Sidoti Abate, Wieland, Egen, Haney, Antoniewicz, Studier-Fischer, Worst, Michel, Honeck, Westhoff, Kriegmair, Kowalewski</t>
  </si>
  <si>
    <t>Preoperative Physical Activity Improvement with the Use of Activity Trackers in Patients Undergoing Radical Cystectomy-A Bicentric, Open-label, Randomised Controlled Trial: A Clinical Study Protocol of the PreAct Trial</t>
  </si>
  <si>
    <t>Eur Urol Open Sci</t>
  </si>
  <si>
    <t>78-86</t>
  </si>
  <si>
    <t>10.1016/j.euros.2024.11.003</t>
  </si>
  <si>
    <t>Kim, Kim, Kim, Choi, Seo, Lee, Bae, Kim, Kim, Lee, Kim</t>
  </si>
  <si>
    <t>Effect of a Wearable Device-Based Physical Activity Intervention in North Korean Refugees: Pilot Randomized Controlled Trial</t>
  </si>
  <si>
    <t>e45975</t>
  </si>
  <si>
    <t>10.2196/45975</t>
  </si>
  <si>
    <t>Kim, Mizushima, Morimoto, Fujita, Shibuichi, Kato, Gosho, Nakata</t>
  </si>
  <si>
    <t>Effectiveness of a multicomponent intervention to promote physical activity among Japanese remote workers: a pilot open-label randomized controlled trial</t>
  </si>
  <si>
    <t>10.1093/joccuh/uiae052</t>
  </si>
  <si>
    <t>Kodal, Muirhead, Reilly, Wergeland, Thorsen, Bovim, Elgen</t>
  </si>
  <si>
    <t>Development and feasibility testing of a physical activity intervention for youth with anxiety and depression: a study protocol</t>
  </si>
  <si>
    <t>10.1186/s40814-022-01010-6</t>
  </si>
  <si>
    <t>Koomen, van de Meent, Deenik, van Dellen, Schnack, van Werkhoven, Swildens, van Meijel, Staal, Jorg, Scheepers, Cahn</t>
  </si>
  <si>
    <t>Muva physical activity intervention to improve social functioning in people with a severe mental illness: study protocol of a pragmatic stepped wedge cluster randomized trial</t>
  </si>
  <si>
    <t>10.1186/s12888-022-04321-3</t>
  </si>
  <si>
    <t>Kramer-Kostecka, Grace, Wagner, Friend, Beaudette, Barr-Anderson, Fulkerson</t>
  </si>
  <si>
    <t>From Free Play to Farm Chores: Using the Youth Compendium to Characterize Physical Activity Behaviors Among Rural Children</t>
  </si>
  <si>
    <t>Health Promotion Practice</t>
  </si>
  <si>
    <t>10.1177/15248399241302060</t>
  </si>
  <si>
    <t>Kwan, Lee, Lee, Tse, Cheung, Thiamwong, Choi</t>
  </si>
  <si>
    <t>Effects of an mHealth Brisk Walking Intervention on Increasing Physical Activity in Older People With Cognitive Frailty: Pilot Randomized Controlled Trial</t>
  </si>
  <si>
    <t>e16596</t>
  </si>
  <si>
    <t>10.2196/16596</t>
  </si>
  <si>
    <t>Kwon, Lee, Lee, Kim, Lee, Jang</t>
  </si>
  <si>
    <t>Mobile App-Based Lifestyle Coaching Intervention for Patients With Nonalcoholic Fatty Liver Disease: Randomized Controlled Trial</t>
  </si>
  <si>
    <t>e49839</t>
  </si>
  <si>
    <t>10.2196/49839</t>
  </si>
  <si>
    <t>Relevant intervention, but no physical activity outcomes</t>
  </si>
  <si>
    <t>Lakoski, Savage, Berkman, Penalosa, Crocker, Ades, Kahn, Cushman</t>
  </si>
  <si>
    <t>The safety and efficacy of early-initiation exercise training after acute venous thromboembolism: a randomized clinical trial</t>
  </si>
  <si>
    <t>J Thromb Haemost</t>
  </si>
  <si>
    <t>1238-1244</t>
  </si>
  <si>
    <t>10.1111/jth.12989</t>
  </si>
  <si>
    <t>Lao, Wang, Wang, Chang</t>
  </si>
  <si>
    <t>The Combined Effects of Sports Smart Bracelet and Multi-Component Exercise Program on Exercise Motivation among the Elderly in Macau</t>
  </si>
  <si>
    <t>Medicina (Kaunas)</t>
  </si>
  <si>
    <t>10.3390/medicina57010034</t>
  </si>
  <si>
    <t>Lee, Lee, Kim, Yoo, Kim, Suh, Son, Yoon</t>
  </si>
  <si>
    <t>Feasibility of a Smartphone-Based Exercise Program for Office Workers With Neck Pain: An Individualized Approach Using a Self-Classification Algorithm</t>
  </si>
  <si>
    <t>80-87</t>
  </si>
  <si>
    <t>10.1016/j.apmr.2016.09.002</t>
  </si>
  <si>
    <t>Lee, Kim, Lim, Lee, Kim</t>
  </si>
  <si>
    <t>Exercise with a wearable hip-assist robot improved physical function and walking efficiency in older adults</t>
  </si>
  <si>
    <t>10.1038/s41598-023-32335-8</t>
  </si>
  <si>
    <t>Li, Lei, Liao, Ma</t>
  </si>
  <si>
    <t>DTx-based cardio-oncology rehabilitation for lung cancer survivors: A randomized controlled trial</t>
  </si>
  <si>
    <t>https://ascopubs.org/doi/10.1200/JCO.2024.42.16_suppl.12024</t>
  </si>
  <si>
    <t>"AI-driven prescriptions", but conference abstract, and no relevant outcomes mentioned: "Outcome measurements included VO2PEAK (primary outcome), FEV1, DLCO, cardiac function, safety, compliance, and scales assessing symptoms (MDASI), psychology (HADS), sleep (PSQI), fatigue (MSFI-SF), and quality of life (QLQ-C30)."</t>
  </si>
  <si>
    <t>Li, Huang, Wang, Lin, Yuan, Zhu</t>
  </si>
  <si>
    <t>Effectiveness of a mHealth platform-based lifestyle integrated multicomponent exercise (PF-Life) program to reverse pre-frailty in community-dwelling older adults: a randomized controlled trial study protocol</t>
  </si>
  <si>
    <t>10.3389/fpubh.2024.1389297</t>
  </si>
  <si>
    <t>Liu, Lu, Du, Sun, Ge, Wang, Wang, Zou, Xu, Ren, Wen, Liu, Cheng, Tan, Pekkala, Munukka, Wiklund, Chen, Gu, Xia, Liu, Liu, Chen, Zhang, Li, Borra, Yao, Chen, Cheng</t>
  </si>
  <si>
    <t>Effect of aerobic exercise and low carbohydrate diet on pre-diabetic non-alcoholic fatty liver disease in postmenopausal women and middle aged men--the role of gut microbiota composition: study protocol for the AELC randomized controlled trial</t>
  </si>
  <si>
    <t>10.1186/1471-2458-14-48</t>
  </si>
  <si>
    <t>Luley, Blaik, Gotz, Kicherer, Kropf, Isermann, Stumm, Westphal</t>
  </si>
  <si>
    <t>Weight loss by telemonitoring of nutrition and physical activity in patients with metabolic syndrome for 1 year</t>
  </si>
  <si>
    <t>J Am Coll Nutr</t>
  </si>
  <si>
    <t>363-374</t>
  </si>
  <si>
    <t>10.1080/07315724.2013.875437</t>
  </si>
  <si>
    <t>Ma, Pei, Li, Wang, Tang, Piao</t>
  </si>
  <si>
    <t>Systematic Development of an AI Chatbot for Physical Activity Habit Formation in Prehypertension Individual Integrating Needs, Theories, and Evidence</t>
  </si>
  <si>
    <t>581-582</t>
  </si>
  <si>
    <t>10.3233/SHTI240226</t>
  </si>
  <si>
    <t>Maddison, Marsh, Foley, Epstein, Olds, Dewes, Heke, Carter, Jiang, Mhurchu</t>
  </si>
  <si>
    <t>Screen-Time Weight-loss Intervention Targeting Children at Home (SWITCH): a randomized controlled trial</t>
  </si>
  <si>
    <t>10.1186/s12966-014-0111-2</t>
  </si>
  <si>
    <t>Mahs, Pithan, Bergmann, Gabrys, Graf, Holzemann, Van Laerhoven, Otto-Hagemann, Popescu, Schwermann, Wenz, Pahmeier, Teti</t>
  </si>
  <si>
    <t>Activity tracker-based intervention to increase physical activity in patients with type 2 diabetes and healthy individuals: study protocol for a randomized controlled trial</t>
  </si>
  <si>
    <t>10.1186/s13063-022-06550-z</t>
  </si>
  <si>
    <t>Mendonca, Ferreira de Faria, Marcio da Silva, Massuto, Castilho Dos Santos, Correa, Ferreira Dos Santos, Sasaki, Neto</t>
  </si>
  <si>
    <t>Effects of aerobic exercise combined with resistance training on health-related physical fitness in adolescents: A randomized controlled trial</t>
  </si>
  <si>
    <t>J Exerc Sci Fit</t>
  </si>
  <si>
    <t>182-189</t>
  </si>
  <si>
    <t>10.1016/j.jesf.2022.03.002</t>
  </si>
  <si>
    <t>Mendoza-Vasconez, Solis Becerra, Badii, Crespo, Hurst, Larsen, Marcus, Arredondo</t>
  </si>
  <si>
    <t>Regular and App-enhanced Maintenance of Physical Activity among Latinas: A Feasibility Study</t>
  </si>
  <si>
    <t>10.1249/tjx.0000000000000188</t>
  </si>
  <si>
    <t>Methapatara, Srisurapanont</t>
  </si>
  <si>
    <t>Pedometer walking plus motivational interviewing program for Thai schizophrenic patients with obesity or overweight: a 12-week, randomized, controlled trial</t>
  </si>
  <si>
    <t>Psychiatry Clin Neurosci</t>
  </si>
  <si>
    <t>374-380</t>
  </si>
  <si>
    <t>10.1111/j.1440-1819.2011.02225.x</t>
  </si>
  <si>
    <t>Minetama, Kawakami, Teraguchi, Kagotani, Mera, Sumiya, Nakagawa, Yamamoto, Matsuo, Koike, Sakon, Nakatani, Kitano, Nakagawa</t>
  </si>
  <si>
    <t>Supervised physical therapy vs. home exercise for patients with lumbar spinal stenosis: a randomized controlled trial</t>
  </si>
  <si>
    <t>Spine J</t>
  </si>
  <si>
    <t>1310-1318</t>
  </si>
  <si>
    <t>10.1016/j.spinee.2019.04.009</t>
  </si>
  <si>
    <t>Minian, Lingam, Moineddin, Thorpe, Veldhuizen, Dragonetti, Zawertailo, Taylor, Hahn, deRuiter, Melamed, Selby</t>
  </si>
  <si>
    <t>Impact of a Web-Based Clinical Decision Support System to Assist Practitioners in Addressing Physical Activity and/or Healthy Eating for Smoking Cessation Treatment: Protocol for a Hybrid Type I Randomized Controlled Trial</t>
  </si>
  <si>
    <t>e19157</t>
  </si>
  <si>
    <t>10.2196/19157</t>
  </si>
  <si>
    <t>The Impact of a Clinical Decision Support System for Addressing Physical Activity and Healthy Eating During Smoking Cessation Treatment: Hybrid Type I Randomized Controlled Trial</t>
  </si>
  <si>
    <t>e37900</t>
  </si>
  <si>
    <t>10.2196/37900</t>
  </si>
  <si>
    <t>Montoye, Pivarnik, Mudd, Biswas, Pfeiffer</t>
  </si>
  <si>
    <t>Evaluation of the activPAL accelerometer for physical activity and energy expenditure estimation in a semi-structured setting</t>
  </si>
  <si>
    <t>1003-1007</t>
  </si>
  <si>
    <t>10.1016/j.jsams.2017.04.011</t>
  </si>
  <si>
    <t>Murphy, Davis, Curtis, Maher</t>
  </si>
  <si>
    <t>Delivery of a 3-month Mediterranean diet and physical activity lifestyle intervention via artificial-intelligence chatbot, can achieve behaviour change: MedLiPal pilot-study</t>
  </si>
  <si>
    <t>Proceedings of the Nutrition Society</t>
  </si>
  <si>
    <t>OCE2</t>
  </si>
  <si>
    <t>10.1017/s0029665120000944</t>
  </si>
  <si>
    <t>Myers, Kokkinos, Cadenas-Sanchez, Liappis, Lavie, Goraya, Weintrob, Pittaras, Ladas, Heimall, Faselis</t>
  </si>
  <si>
    <t>Impact of Cardiorespiratory Fitness on COVID-19-Related Outcomes: The Exercise Testing and Health Outcomes Study (ETHOS)</t>
  </si>
  <si>
    <t>Mayo Clin Proc</t>
  </si>
  <si>
    <t>1744-1755</t>
  </si>
  <si>
    <t>10.1016/j.mayocp.2024.07.004</t>
  </si>
  <si>
    <t>Neil-Sztramko, Smith-Turchyn, Richardson, Dobbins</t>
  </si>
  <si>
    <t>A Mobility-Focused Knowledge Translation Randomized Controlled Trial to Improve Physical Activity: Process Evaluation of the Move4Age Study</t>
  </si>
  <si>
    <t>e13965</t>
  </si>
  <si>
    <t>10.2196/13965</t>
  </si>
  <si>
    <t>Nelson, Natarajan, Patterson, Hartman, Thompson, Godbole, Johnson, Marinac, Kerr</t>
  </si>
  <si>
    <t>Physical Activity Change in an RCT: Comparison of Measurement Methods</t>
  </si>
  <si>
    <t>543-555</t>
  </si>
  <si>
    <t>10.5993/AJHB.43.3.9</t>
  </si>
  <si>
    <t>No evidence of AI-assistance in the intervention (note: machine learning was used for outcome data, but not as an intervention)</t>
  </si>
  <si>
    <t>Netz, Argov, Yekutieli, Ayalon, Tchelet, Ben-Sira, Amar, Jacobs</t>
  </si>
  <si>
    <t>Personalized multicomponent exercise programs using smartphone technology among older people: protocol for a randomized controlled trial</t>
  </si>
  <si>
    <t>10.1186/s12877-021-02559-2</t>
  </si>
  <si>
    <t>Netz, Yekutieli, Arnon, Argov, Tchelet, Benmoha, Jacobs</t>
  </si>
  <si>
    <t>Personalized Exercise Programs Based upon Remote Assessment of Motor Fitness: A Pilot Study among Healthy People Aged 65 Years and Older</t>
  </si>
  <si>
    <t>465-479</t>
  </si>
  <si>
    <t>10.1159/000517918</t>
  </si>
  <si>
    <t>Neves, Haghighi, Pereira, Costa, Carlos, Ferreira, Moreno, Ferreira, Machado, Goncalves, Moreira, Leite, da Silva</t>
  </si>
  <si>
    <t>Impact of a wearable-based physical activity and sleep intervention in multimorbidity patients: protocol for a randomized controlled trial</t>
  </si>
  <si>
    <t>10.1186/s12877-023-04511-y</t>
  </si>
  <si>
    <t>Nicolucci, Balducci, Cardelli, Cavallo, Fallucca, Bazuro, Simonelli, Iacobini, Zanuso, Pugliese, Italian Diabetes Exercise Study</t>
  </si>
  <si>
    <t>Relationship of exercise volume to improvements of quality of life with supervised exercise training in patients with type 2 diabetes in a randomised controlled trial: the Italian Diabetes and Exercise Study (IDES)</t>
  </si>
  <si>
    <t>579-588</t>
  </si>
  <si>
    <t>10.1007/s00125-011-2425-9</t>
  </si>
  <si>
    <t>Nishi, Kavanagh, Ramboanga, Ayoub-Charette, Modol, Dias, Kendall, Sievenpiper, Chiavaroli</t>
  </si>
  <si>
    <t>Effect of digital health applications with or without gamification on physical activity and cardiometabolic risk factors: a systematic review and meta-analysis of randomized controlled trials</t>
  </si>
  <si>
    <t>EClinicalMedicine</t>
  </si>
  <si>
    <t>10.1016/j.eclinm.2024.102798</t>
  </si>
  <si>
    <t>Nishiwaki, Kuriyama, Ikegami, Nakashima, Matsumoto</t>
  </si>
  <si>
    <t>A pilot crossover study: effects of an intervention using an activity monitor with computerized game functions on physical activity and body composition</t>
  </si>
  <si>
    <t>J Physiol Anthropol</t>
  </si>
  <si>
    <t>10.1186/1880-6805-33-35</t>
  </si>
  <si>
    <t>Nissim, Rottenberg, Karniel, Ratzon</t>
  </si>
  <si>
    <t>Effects of aquatic exercise program versus on-land exercise program on cancer-related fatigue, neuropathy, activity and participation, quality of life, and return to work for cancer patients: study protocol for a randomized controlled trial</t>
  </si>
  <si>
    <t>BMC Complement Med Ther</t>
  </si>
  <si>
    <t>10.1186/s12906-024-04367-8</t>
  </si>
  <si>
    <t>Nyrop, Callahan, Cleveland, Arbeeva, Hackney, Muss</t>
  </si>
  <si>
    <t>Randomized Controlled Trial of a Home-Based Walking Program to Reduce Moderate to Severe Aromatase Inhibitor-Associated Arthralgia in Breast Cancer Survivors</t>
  </si>
  <si>
    <t>Oncologist</t>
  </si>
  <si>
    <t>1238-1249</t>
  </si>
  <si>
    <t>10.1634/theoncologist.2017-0174</t>
  </si>
  <si>
    <t>Oh, An, Min, Park</t>
  </si>
  <si>
    <t>Comparative Effectiveness of Artificial Intelligence-Based Interactive Home Exercise Applications in Adolescents with Obesity</t>
  </si>
  <si>
    <t>10.3390/s22197352</t>
  </si>
  <si>
    <t>Relevant intervention, but not assessing physical activity generally, just VO2 max, 6-min walking test, and calorie consumption and rate of perceived exhaustion in individual exercises</t>
  </si>
  <si>
    <t>Ooms, Dutton, Parsons, Fordham, Hing, Lamb, Smith</t>
  </si>
  <si>
    <t>Statistical analysis plan for a pragmatic phase III randomised controlled trial examining behaviour change physiotherapy intervention to increase physical activity following hip and knee replacements: the PEP-TALK trial</t>
  </si>
  <si>
    <t>10.1186/s13063-021-05362-x</t>
  </si>
  <si>
    <t>Orleans-Pobee, Browne, Ludwig, Merritt, Battaglini, Jarskog, Sheeran, Penn</t>
  </si>
  <si>
    <t>Physical Activity Can Enhance Life (PACE-Life): results from a 10-week walking intervention for individuals with schizophrenia spectrum disorders</t>
  </si>
  <si>
    <t>J Ment Health</t>
  </si>
  <si>
    <t>10.1080/09638237.2021.1875403</t>
  </si>
  <si>
    <t>Osuka, Fujita, Kitano, Kosaki, Seol, Sawano, Shi, Fujii, Maeda, Okura, Kobayashi, Tanaka</t>
  </si>
  <si>
    <t>Effects of Aerobic and Resistance Training Combined with Fortified Milk on Muscle Mass, Muscle Strength, and Physical Performance in Older Adults: A Randomized Controlled Trial</t>
  </si>
  <si>
    <t>1349-1357</t>
  </si>
  <si>
    <t>10.1007/s12603-016-0864-1</t>
  </si>
  <si>
    <t>Otto, Pietschmann, Appelles, Bebenek, Bischoff, Hildebrand, Johnen, Jollenbeck, Kemmler, Klotzbier, Korbus, Rudisch, Schott, Schoene, Voelcker-Rehage, Vogel, Vogt, Weigelt, Wilke, Zwingmann, Wollesen</t>
  </si>
  <si>
    <t>Physical activity and health promotion for nursing staff in elderly care: a study protocol for a randomised controlled trial</t>
  </si>
  <si>
    <t>e038202</t>
  </si>
  <si>
    <t>10.1136/bmjopen-2020-038202</t>
  </si>
  <si>
    <t>Papandreou, Gioxari, Daskalou, Grammatikopoulou, Skouroliakou, Bogdanos</t>
  </si>
  <si>
    <t>Mediterranean Diet and Physical Activity Nudges versus Usual Care in Women with Rheumatoid Arthritis: Results from the MADEIRA Randomized Controlled Trial</t>
  </si>
  <si>
    <t>10.3390/nu15030676</t>
  </si>
  <si>
    <t>Partridge, Raeside, Singleton, Hyun, Latham, Grunseit, Steinbeck, Chow, Redfern</t>
  </si>
  <si>
    <t>Text Message Behavioral Intervention for Teens on Eating, Physical Activity and Social Wellbeing (TEXTBITES): Protocol for a Randomized Controlled Trial</t>
  </si>
  <si>
    <t>e16481</t>
  </si>
  <si>
    <t>10.2196/16481</t>
  </si>
  <si>
    <t>Pasco, Roure, Kermarrec, Pope, Gao</t>
  </si>
  <si>
    <t>The effects of a bike active video game on players' physical activity and motivation</t>
  </si>
  <si>
    <t>25-32</t>
  </si>
  <si>
    <t>10.1016/j.jshs.2016.11.007</t>
  </si>
  <si>
    <t>Pekmezi, Ainsworth, Joseph, Bray, Kvale, Isaac, Desmond, Meneses, Marcus, Demark-Wahnefried</t>
  </si>
  <si>
    <t>Rationale, design, and baseline findings from HIPP: A randomized controlled trial testing a home-based, individually-tailored physical activity print intervention for African American women in the Deep South</t>
  </si>
  <si>
    <t>340-348</t>
  </si>
  <si>
    <t>10.1016/j.cct.2016.02.009</t>
  </si>
  <si>
    <t>Baseline data only</t>
  </si>
  <si>
    <t>Pekmezi, Ainsworth, Joseph, Williams, Desmond, Meneses, Marcus, Demark-Wahnefried</t>
  </si>
  <si>
    <t>Pilot Trial of a Home-based Physical Activity Program for African American Women</t>
  </si>
  <si>
    <t>2528-2536</t>
  </si>
  <si>
    <t>10.1249/MSS.0000000000001370</t>
  </si>
  <si>
    <t>Pekmezi, Ainsworth, Holly, Williams, Benitez, Wang, Rogers, Marcus, Demark-Wahnefried</t>
  </si>
  <si>
    <t>Rationale, design, and baseline findings from a pilot randomized trial of an IVR-Supported physical activity intervention for cancer prevention in the Deep South: the DIAL study</t>
  </si>
  <si>
    <t>218-226</t>
  </si>
  <si>
    <t>10.1016/j.conctc.2017.10.008</t>
  </si>
  <si>
    <t>Pekmezi, Ainsworth, Holly, Williams, Joseph, Wang, Rogers, Marcus, Demark-Wahnefried</t>
  </si>
  <si>
    <t>PHYSICAL ACTIVITY AND PSYCHOSOCIAL OUTCOMES FROM A PILOT RANDOMIZED TRIAL OF AN IVR-SUPPORTED INTERVENTION IN THE DEEP SOUTH</t>
  </si>
  <si>
    <t>ANNALS OF BEHAVIORAL MEDICINE</t>
  </si>
  <si>
    <t>S159-S159</t>
  </si>
  <si>
    <t>https://academic.oup.com/abm/article/52/suppl_1/S1/4968064?login=true</t>
  </si>
  <si>
    <t>Pekmezi, Ainsworth, Holly, Williams, Joseph, Wang, Rogers, Marcus, Desmond, Demark-Wahnefried</t>
  </si>
  <si>
    <t>Physical Activity and Related Psychosocial Outcomes From a Pilot Randomized Trial of an Interactive Voice Response System-Supported Intervention in the Deep South</t>
  </si>
  <si>
    <t>957-966</t>
  </si>
  <si>
    <t>10.1177/1090198118775492</t>
  </si>
  <si>
    <t>Pekmezi, Ainsworth, Desmond, Pisu, Williams, Wang, Holly, Meneses, Marcus, Demark-Wahnefried</t>
  </si>
  <si>
    <t>Physical Activity Maintenance Following Home-Based, Individually Tailored Print Interventions for African American Women</t>
  </si>
  <si>
    <t>10.1177/1524839918798819</t>
  </si>
  <si>
    <t>Persell, Peprah, Lipiszko, Lee, Li, Ciolino, Karmali, DeLury, Sato</t>
  </si>
  <si>
    <t>Home blood pressure monitoring plus a mobile phone-based hypertension health coaching app or a blood pressure tracking app: A randomized controlled clinical trial</t>
  </si>
  <si>
    <t>Circulation</t>
  </si>
  <si>
    <t>https://www.ahajournals.org/doi/10.1161/circ.140.suppl_1.13403</t>
  </si>
  <si>
    <t>Persell, Peprah, Lipiszko, Lee, Li, Ciolino, Karmali, Sato</t>
  </si>
  <si>
    <t>Effect of Home Blood Pressure Monitoring via a Smartphone Hypertension Coaching Application or Tracking Application on Adults With Uncontrolled Hypertension: A Randomized Clinical Trial</t>
  </si>
  <si>
    <t>e200255</t>
  </si>
  <si>
    <t>10.1001/jamanetworkopen.2020.0255</t>
  </si>
  <si>
    <t>Quigley, O'Brien, Brouillette, MacKay-Lyons</t>
  </si>
  <si>
    <t>Evaluating the Feasibility and Impact of a Yoga Intervention on Cognition, Physical Function, Physical Activity, and Affective Outcomes in People Living With HIV: Protocol for a Randomized Pilot Trial</t>
  </si>
  <si>
    <t>e13818</t>
  </si>
  <si>
    <t>10.2196/13818</t>
  </si>
  <si>
    <t>Rabbi, Pfammatter, Zhang, Spring, Choudhury</t>
  </si>
  <si>
    <t>Automated personalized feedback for physical activity and dietary behavior change with mobile phones: a randomized controlled trial on adults</t>
  </si>
  <si>
    <t>10.2196/mhealth.4160</t>
  </si>
  <si>
    <t>Reid, Morrin, Beaton, Papadakis, Kocourek, McDonnell, Slovinec D'Angelo, Tulloch, Suskin, Unsworth, Blanchard, Pipe</t>
  </si>
  <si>
    <t>Randomized trial of an internet-based computer-tailored expert system for physical activity in patients with heart disease</t>
  </si>
  <si>
    <t>1357-1364</t>
  </si>
  <si>
    <t>10.1177/1741826711422988</t>
  </si>
  <si>
    <t>Rimmer, Thirumalai, Young, Pekmezi, Tracy, Riser, Mehta</t>
  </si>
  <si>
    <t>Rationale and design of the tele-exercise and multiple sclerosis (TEAMS) study: A comparative effectiveness trial between a clinic- and home-based telerehabilitation intervention for adults with multiple sclerosis (MS) living in the deep south</t>
  </si>
  <si>
    <t>186-193</t>
  </si>
  <si>
    <t>10.1016/j.cct.2018.05.016</t>
  </si>
  <si>
    <t>Rince, Volteau, Fortin, Couturier, Rulleau</t>
  </si>
  <si>
    <t>Impact of telephone coaching supporting a physical maintenance exercise programme for older adults at risk of falls: a randomised controlled trial</t>
  </si>
  <si>
    <t>10.1186/s12877-024-05488-y</t>
  </si>
  <si>
    <t>Roemmich, Lobarinas, Barkley, White, Paluch, Epstein</t>
  </si>
  <si>
    <t>Use of an open-loop system to increase physical activity</t>
  </si>
  <si>
    <t>384-398</t>
  </si>
  <si>
    <t>10.1123/pes.24.3.384</t>
  </si>
  <si>
    <t>Sacikara, Cingil</t>
  </si>
  <si>
    <t>The effect of multiple nursing interventions on physical activity and health promotion in the elderly: A randomized controlled trial</t>
  </si>
  <si>
    <t>150-158</t>
  </si>
  <si>
    <t>10.1016/j.gerinurse.2024.06.036</t>
  </si>
  <si>
    <t>Santaularia, Arnau, Jaarsma, Tora, Vazquez-Oliva</t>
  </si>
  <si>
    <t>Efficacy of a supervised exercise training program on five-year readmission rates in patients with acute coronary syndrome. A randomised controlled trial</t>
  </si>
  <si>
    <t>10.1016/j.rh.2021.12.001</t>
  </si>
  <si>
    <t>Schlechter, Rosenkranz, Guagliano, Dzewaltowski</t>
  </si>
  <si>
    <t>Impact of troop leader training on the implementation of physical activity opportunities in Girl Scout troop meetings</t>
  </si>
  <si>
    <t>824-830</t>
  </si>
  <si>
    <t>10.1093/tbm/iby091</t>
  </si>
  <si>
    <t>Schmidt, Magalhaes, Gois Basilio, Gouveia, Teixeira, Santos, Tavares, Ferreira, Ribeiro, Santos</t>
  </si>
  <si>
    <t>Home- versus centre-based EXercise InTervention in patients with Heart Failure (EXIT-HF trial): A pragmatic randomized controlled trial</t>
  </si>
  <si>
    <t>Rev Port Cardiol</t>
  </si>
  <si>
    <t>149-158</t>
  </si>
  <si>
    <t>10.1016/j.repc.2023.05.013</t>
  </si>
  <si>
    <t>Healthcare setting (hospital based intervention)</t>
  </si>
  <si>
    <t>Schoeppe, Duncan, Plotnikoff, Mummery, Rebar, Alley, To, Short, Vandelanotte</t>
  </si>
  <si>
    <t>Acceptability, usefulness, and satisfaction with a web-based video-tailored physical activity intervention: The TaylorActive randomized controlled trial</t>
  </si>
  <si>
    <t>133-144</t>
  </si>
  <si>
    <t>10.1016/j.jshs.2021.09.001</t>
  </si>
  <si>
    <t>No evidence of AI-assistance in the intervention (note: they mention AI in the paper, but only in the discussion, it doesn't look like the tailoring used AI - IF-THEN statements instead)</t>
  </si>
  <si>
    <t>Shcherbina, Hershman, Lazzeroni, King, O'Sullivan, Hekler, Moayedi, Pavlovic, Waggott, Sharma, Yeung, Christle, Wheeler, McConnell, Harrington, Ashley</t>
  </si>
  <si>
    <t>The effect of digital physical activity interventions on daily step count: a randomised controlled crossover substudy of the MyHeart Counts Cardiovascular Health Study</t>
  </si>
  <si>
    <t>Lancet Digit Health</t>
  </si>
  <si>
    <t>e344-e352</t>
  </si>
  <si>
    <t>10.1016/S2589-7500(19)30129-3</t>
  </si>
  <si>
    <t>Shen, Lyu, Li</t>
  </si>
  <si>
    <t>Artificial Intelligence Technology Helps Inform the Sports Industry</t>
  </si>
  <si>
    <t>Applied Mathematics and Nonlinear Sciences</t>
  </si>
  <si>
    <t>10.2478/amns-2024-1105</t>
  </si>
  <si>
    <t>Shin, Joh, Yun, Kwon, Lee, Min, Shin, Chung, Park, Cho</t>
  </si>
  <si>
    <t>Design and baseline characteristics of participants in the Enhancing Physical Activity and Reducing Obesity through Smartcare and Financial Incentives (EPAROSFI): A pilot randomized controlled trial</t>
  </si>
  <si>
    <t>115-122</t>
  </si>
  <si>
    <t>10.1016/j.cct.2015.12.019</t>
  </si>
  <si>
    <t>Short, Chadwick, Cannady, Branam, Wharton, Tullier, Thompson, Copeland</t>
  </si>
  <si>
    <t>Using financial incentives to promote physical activity in American Indian adolescents: A randomized controlled trial</t>
  </si>
  <si>
    <t>e0198390</t>
  </si>
  <si>
    <t>10.1371/journal.pone.0198390</t>
  </si>
  <si>
    <t>Smith, Parsons, Ooms, Dutton, Fordham, Garrett, Hing, Lamb, Collaborators</t>
  </si>
  <si>
    <t>Randomised controlled trial of a behaviour change physiotherapy intervention to increase physical activity following hip and knee replacement: the PEP-TALK trial</t>
  </si>
  <si>
    <t>e061373</t>
  </si>
  <si>
    <t>10.1136/bmjopen-2022-061373</t>
  </si>
  <si>
    <t>Sniehotta, Presseau, Hobbs, Araujo-Soares</t>
  </si>
  <si>
    <t>Testing self-regulation interventions to increase walking using factorial randomized N-of-1 trials</t>
  </si>
  <si>
    <t>733-737</t>
  </si>
  <si>
    <t>10.1037/a0027337</t>
  </si>
  <si>
    <t>Stamatakis, Ahmadi, Biswas, del Pozo Cruz, Thøgersen-Ntoumani, Murphy, Sabag, Lear, Gill, Chow, Hamer</t>
  </si>
  <si>
    <t>Device-measured vigorous intermittent lifestyle physical activity and major cardiovascular events</t>
  </si>
  <si>
    <t>10.1101/2023.10.23.23297430</t>
  </si>
  <si>
    <t>Stansbury, Harvey, Krukowski, Pellegrini, Wang, West</t>
  </si>
  <si>
    <t>Describing Transitions in Adherence to Physical Activity Self-monitoring and Goal Attainment in an Online Behavioral Weight Loss Program: Secondary Analysis of a Randomized Controlled Trial</t>
  </si>
  <si>
    <t>e30673</t>
  </si>
  <si>
    <t>10.2196/30673</t>
  </si>
  <si>
    <t>Stephens, Eakin, Clark, Winkler, Owen, LaMontagne, Moodie, Lawler, Dunstan, Healy</t>
  </si>
  <si>
    <t>What strategies do desk-based workers choose to reduce sitting time and how well do they work? Findings from a cluster randomised controlled trial</t>
  </si>
  <si>
    <t>10.1186/s12966-018-0731-z</t>
  </si>
  <si>
    <t>Sturm, Bachner, Renninger, Haug, Demetriou</t>
  </si>
  <si>
    <t>A cluster randomized trial to evaluate need-supportive teaching in physical education on physical activity of sixth-grade girls: A mixed method study</t>
  </si>
  <si>
    <t>10.1016/j.psychsport.2021.101902</t>
  </si>
  <si>
    <t>Subhi, Manor, Elazary, Kaluti, Ben-Porat</t>
  </si>
  <si>
    <t>Effects of a 6-month physical activity behavioral intervention in patients following metabolic bariatric surgery: a randomized controlled trial</t>
  </si>
  <si>
    <t>Surg Obes Relat Dis</t>
  </si>
  <si>
    <t>1072-1083</t>
  </si>
  <si>
    <t>10.1016/j.soard.2024.08.017</t>
  </si>
  <si>
    <t>Sunahara, Matsuzawa, Nakagawa, Kusaba, Tamaki</t>
  </si>
  <si>
    <t>The effectiveness of an accelerometer-based physical activity enhancement intervention for patients undergoing lung resection - A pilot randomized controlled trial</t>
  </si>
  <si>
    <t>Eur J Surg Oncol</t>
  </si>
  <si>
    <t>10.1016/j.ejso.2023.03.237</t>
  </si>
  <si>
    <t>Swartz, Cho, Welch, Widlansky, Maeda, Strath</t>
  </si>
  <si>
    <t>Pattern Analysis of Sedentary Behavior Change after a Walking Intervention</t>
  </si>
  <si>
    <t>10.5993/AJHB.42.3.9</t>
  </si>
  <si>
    <t>Sweeney, Wilson, Zarrett, Simmons, Mansfield, Decker</t>
  </si>
  <si>
    <t>Using formative process evaluation to improve program implementation and accessibility of competitive group-based physical activity in the TEAM-PA trial</t>
  </si>
  <si>
    <t>10.1186/s12966-024-01635-1</t>
  </si>
  <si>
    <t>Takeda, Takatori</t>
  </si>
  <si>
    <t>The effect of a buddy-style intervention on physical activity in community-dwelling older adults with disabilities: A 24-week follow-up of a randomized controlled trial</t>
  </si>
  <si>
    <t>1590-1600</t>
  </si>
  <si>
    <t>10.1177/02692155221111924</t>
  </si>
  <si>
    <t>Effect of buddy-style intervention on exercise adherence in community-dwelling disabled older adults: A pilot randomized controlled trial</t>
  </si>
  <si>
    <t>379-387</t>
  </si>
  <si>
    <t>10.1177/02692155211041104</t>
  </si>
  <si>
    <t>Taul-Madsen, Hvid, Sellebjerg, Christensen, Ratzer, Sejbaek, Svendsen, Papp, Hojsgaard Chow, Lundbye-Jensen, Dawes, Dalgas</t>
  </si>
  <si>
    <t>Study protocol: effects of exercise booster sessions on preservation of exercise-induced adaptations in persons with multiple sclerosis, a multicentre randomised controlled trial-the MS BOOSTER trial</t>
  </si>
  <si>
    <t>e085241</t>
  </si>
  <si>
    <t>10.1136/bmjopen-2024-085241</t>
  </si>
  <si>
    <t>Tegner, Rolving, Henriksen, Bech-Azeddine, Lundberg, Esbensen</t>
  </si>
  <si>
    <t>The Effect of Graded Activity and Pain Education After Lumbar Spinal Fusion on Sedentary Behavior 3 and 12 Months Postsurgery: A Randomized Controlled Trial</t>
  </si>
  <si>
    <t>1480-1489</t>
  </si>
  <si>
    <t>10.1016/j.apmr.2024.04.005</t>
  </si>
  <si>
    <t>Ten Velde, Plasqui, Willeboordse, Winkens, Vreugdenhil</t>
  </si>
  <si>
    <t>Feasibility and Effect of the Exergame BOOSTH Introduced to Improve Physical Activity and Health in Children: Protocol for a Randomized Controlled Trial</t>
  </si>
  <si>
    <t>e24035</t>
  </si>
  <si>
    <t>10.2196/24035</t>
  </si>
  <si>
    <t>Thebault, Duflos, Le Perf</t>
  </si>
  <si>
    <t>Effectiveness of a pain neuroscience education programme on the physical activity of patients with chronic low back pain compared with a standard back school programme: protocol for a randomised controlled study (END-LC)</t>
  </si>
  <si>
    <t>e080079</t>
  </si>
  <si>
    <t>10.1136/bmjopen-2023-080079</t>
  </si>
  <si>
    <t>Tomayko, Prince, Cronin, Kim, Parker, Adams</t>
  </si>
  <si>
    <t>The Healthy Children, Strong Families 2 (HCSF2) Randomized Controlled Trial Improved Healthy Behaviors in American Indian Families with Young Children</t>
  </si>
  <si>
    <t>Curr Dev Nutr</t>
  </si>
  <si>
    <t>Suppl 2</t>
  </si>
  <si>
    <t>53-62</t>
  </si>
  <si>
    <t>10.1093/cdn/nzy087</t>
  </si>
  <si>
    <t>Trehout, Leroux, Bigot, Jego, Leconte, Reboursiere, Morello, Chapon, Herbinet, Quarck, Dollfus</t>
  </si>
  <si>
    <t>A web-based adapted physical activity program (e-APA) versus health education program (e-HE) in patients with schizophrenia and healthy volunteers: study protocol for a randomized controlled trial (PEPSY V@Si)</t>
  </si>
  <si>
    <t>Eur Arch Psychiatry Clin Neurosci</t>
  </si>
  <si>
    <t>325-337</t>
  </si>
  <si>
    <t>10.1007/s00406-020-01140-z</t>
  </si>
  <si>
    <t>Turnin, Gourdy, Martini, Buisson, Chauchard, Delaunay, Schirr-Bonnans, Taoui, Poncet, Cosma, Lablanche, Coustols-Valat, Chaillous, Thivolet, Sanz, Penfornis, Lepage, Colineaux, Mounie, Costa, Molinier, Hanaire, Educ@dom Study</t>
  </si>
  <si>
    <t>Impact of a Remote Monitoring Programme Including Lifestyle Education Software in Type 2 Diabetes: Results of the Educ@dom Randomised Multicentre Study</t>
  </si>
  <si>
    <t>Diabetes Ther</t>
  </si>
  <si>
    <t>2059-2075</t>
  </si>
  <si>
    <t>10.1007/s13300-021-01095-x</t>
  </si>
  <si>
    <t>Valentiner, Ried-Larsen, Karstoft, Brinklov, Brons, Nielsen, Christensen, Nielsen, Vaag, Pedersen, Langberg</t>
  </si>
  <si>
    <t>Long-term effect of smartphone-delivered Interval Walking Training on physical activity in patients with type 2 diabetes: protocol for a parallel group single-blinded randomised controlled trial</t>
  </si>
  <si>
    <t>e014036</t>
  </si>
  <si>
    <t>10.1136/bmjopen-2016-014036</t>
  </si>
  <si>
    <t>van der Schoot, Ormel, Westerink, May, Elias, Hummel, Lefrandt, van der Meer, van Melle, Poppema, Stel, van der Velden, Vrieling, Wempe, Ten Wolde, Nijland, de Vries, Gietema, Walenkamp</t>
  </si>
  <si>
    <t>Optimal Timing of a Physical Exercise Intervention to Improve Cardiorespiratory Fitness: During or After Chemotherapy</t>
  </si>
  <si>
    <t>JACC CardioOncol</t>
  </si>
  <si>
    <t>10.1016/j.jaccao.2022.07.006</t>
  </si>
  <si>
    <t>Vandelanotte, Trost, Hodgetts, Imam, Rashid, To, Maher</t>
  </si>
  <si>
    <t>Increasing physical activity using an just-in-time adaptive digital assistant supported by machine learning: A novel approach for hyper-personalised mHealth interventions</t>
  </si>
  <si>
    <t>10.1016/j.jbi.2023.104435</t>
  </si>
  <si>
    <t>Not an RCT, nor a protocol for an RCT, just a concept</t>
  </si>
  <si>
    <t>Vandelanotte, Short, Plotnikoff, Schoeppe, Alley, To, Rebar, Duncan</t>
  </si>
  <si>
    <t>Does intervention engagement mediate physical activity change in a web-based computer-tailored physical activity intervention?-Secondary outcomes from a randomised controlled trial</t>
  </si>
  <si>
    <t>Front Digit Health</t>
  </si>
  <si>
    <t>10.3389/fdgth.2024.1356067</t>
  </si>
  <si>
    <t>Volckaerts, Vissers, Burtin, Van Meerbeeck, de Soomer, Oostveen, Claes, Roelant, Verhaegen, Thomeer, Criel, Quadflieg, Cops, Ruttens, Lapperre</t>
  </si>
  <si>
    <t>Randomised, controlled, open-label pragmatic trial evaluating changes in functional exercise capacity after primary care PUlmonary REhabilitation in patients with long COVID: protocol of the PuRe-COVID trial in Belgium</t>
  </si>
  <si>
    <t>e071098</t>
  </si>
  <si>
    <t>10.1136/bmjopen-2022-071098</t>
  </si>
  <si>
    <t>Healthcare setting (primary care physiotherapist)</t>
  </si>
  <si>
    <t>Efficacy of StepAdd, a Personalized mHealth Intervention Based on Social Cognitive Theory to Increase Physical Activity Among Patients With Type 2 Diabetes Mellitus: Protocol for a Randomized Controlled Trial</t>
  </si>
  <si>
    <t>e53514</t>
  </si>
  <si>
    <t>10.2196/53514</t>
  </si>
  <si>
    <t>Wallbank, Sherrington, Hassett, Kwasnicka, Chau, Phongsavan, Grunseit, Martin, Canning, Baird, Shepherd, Tiedemann</t>
  </si>
  <si>
    <t>Acceptability and feasibility of an online physical activity program for women over 50: a pilot trial</t>
  </si>
  <si>
    <t>225-236</t>
  </si>
  <si>
    <t>10.1093/tbm/ibab161</t>
  </si>
  <si>
    <t>Walters, LaMarr, Levy, Pearson, Maresca, Mohammed, Simoni, Evans-Campbell, Fredriksen-Goldsen, Fryberg, Jobe, helidxw Intervention</t>
  </si>
  <si>
    <t>Project heli?dx(w)/Healthy Hearts Across Generations: development and evaluation design of a tribally based cardiovascular disease prevention intervention for American Indian families</t>
  </si>
  <si>
    <t>The journal of primary prevention</t>
  </si>
  <si>
    <t>197 EP - 207</t>
  </si>
  <si>
    <t>https://doi.org/10.1007/s10935-012-0274-z</t>
  </si>
  <si>
    <t>Wang, Goel, Rahemi, Zhang, Lepow, Najafi</t>
  </si>
  <si>
    <t>Effectiveness of Daily Use of Bilateral Custom-Made Ankle-Foot Orthoses on Balance, Fear of Falling, and Physical Activity in Older Adults: A Randomized Controlled Trial</t>
  </si>
  <si>
    <t>299-307</t>
  </si>
  <si>
    <t>10.1159/000494114</t>
  </si>
  <si>
    <t>Webb, Stewart</t>
  </si>
  <si>
    <t>Let's Move with Leon. A randomised controlled trial of a UK digital intervention to improve physical activity in people with a musculoskeletal condition</t>
  </si>
  <si>
    <t>125-132</t>
  </si>
  <si>
    <t>10.1016/j.puhe.2023.01.030</t>
  </si>
  <si>
    <t>Weishaupt, Mages-Torluoglu, Kunze, Weidmann, Steinhausen, Bailer</t>
  </si>
  <si>
    <t>Mobile Digital Health Intervention to Promote Nutrition and Physical Activity Behaviors Among Long-term Unemployed in Rural Areas: Protocol for a Randomized Controlled Trial</t>
  </si>
  <si>
    <t>e40321</t>
  </si>
  <si>
    <t>10.2196/40321</t>
  </si>
  <si>
    <t>Williamson, Huckstep, Frangou, Mohamed, Tan, Alsharqi, Bertagnolli, Lapidaire, Newton, Hanssen, McManus, Dawes, Foster, Lewandowski, Leeson</t>
  </si>
  <si>
    <t>Trial of exercise to prevent HypeRtension in young adults (TEPHRA) a randomized controlled trial: study protocol</t>
  </si>
  <si>
    <t>10.1186/s12872-018-0944-8</t>
  </si>
  <si>
    <t>Williamson, Lewandowski, Huckstep, Lapidaire, Ooms, Tan, Mohamed, Alsharqi, Bertagnolli, Woodward, Dockerill, McCourt, Kenworthy, Burchert, Doherty, Newton, Hanssen, Cruickshank, McManus, Holmes, Ji, Love, Frangou, Everett, Hillsdon, Dawes, Foster, Leeson</t>
  </si>
  <si>
    <t>Effect of moderate to high intensity aerobic exercise on blood pressure in young adults: The TEPHRA open, two-arm, parallel superiority randomized clinical trial</t>
  </si>
  <si>
    <t>10.1016/j.eclinm.2022.101445</t>
  </si>
  <si>
    <t>Wilzeck, Hufschmid, Bischof, Hansi, Nagele, Beer, Hufschmid</t>
  </si>
  <si>
    <t>A significant increase in exercise test performance with virtual group motivation: a randomised open-label controlled trial</t>
  </si>
  <si>
    <t>Swiss Med Wkly</t>
  </si>
  <si>
    <t>w20287</t>
  </si>
  <si>
    <t>10.4414/smw.2020.20287</t>
  </si>
  <si>
    <t>Witowski, Foraita, Pitsiladis, Pigeot, Wirsik</t>
  </si>
  <si>
    <t>Using hidden markov models to improve quantifying physical activity in accelerometer data - a simulation study</t>
  </si>
  <si>
    <t>e114089</t>
  </si>
  <si>
    <t>10.1371/journal.pone.0114089</t>
  </si>
  <si>
    <t>Włodarczyk, Maga, Wachsmann-Maga, Schonborn, Trynkiewicz, Cebeńko, Krężel, Kłapacz, Nowobilski</t>
  </si>
  <si>
    <t>The Effects of KAATSU Training on an Acute Angiogenic Response in Post-Interventional Rehabilitation of Peripheral Arterial Disease Patients</t>
  </si>
  <si>
    <t>Heart, Lung and Circulation</t>
  </si>
  <si>
    <t>S285</t>
  </si>
  <si>
    <t>10.1016/j.hlc.2021.06.423</t>
  </si>
  <si>
    <t>Wlodarczyk, Wachsmann-Maga, Schonborn, Trynkiewicz, Cebenko, Maga, Nowobilski, Maga</t>
  </si>
  <si>
    <t>The effects of Kaatsu training on an acute angiogenic response in post-interventional rehabilitation of peripheral arterial disease patients</t>
  </si>
  <si>
    <t>European Heart Journal</t>
  </si>
  <si>
    <t>i145</t>
  </si>
  <si>
    <t>10.1093/eurheartj/ehab849.120</t>
  </si>
  <si>
    <t>Woldaregay, Launonen, Albers, Igual, Arsand, Hartvigsen</t>
  </si>
  <si>
    <t>A Novel Approach for Continuous Health Status Monitoring and Automatic Detection of Infection Incidences in People With Type 1 Diabetes Using Machine Learning Algorithms (Part 2): A Personalized Digital Infectious Disease Detection Mechanism</t>
  </si>
  <si>
    <t>e18912</t>
  </si>
  <si>
    <t>10.2196/18912</t>
  </si>
  <si>
    <t>Wu, Kuang, Wan, Shi, Li, Xia, Wan, Chen</t>
  </si>
  <si>
    <t>Effect of a Baduanjin intervention on the risk of falls in the elderly individuals with mild cognitive impairment: a study protocol for a randomized controlled trial</t>
  </si>
  <si>
    <t>10.1186/s12906-023-04050-4</t>
  </si>
  <si>
    <t>Xu, Wu, Zhu, Chen</t>
  </si>
  <si>
    <t>Effects of AI-assisted dance skills teaching, evaluation and visual feedback on dance students' learning performance, motivation and self-efficacy</t>
  </si>
  <si>
    <t>International Journal of Human-Computer Studies</t>
  </si>
  <si>
    <t>10.1016/j.ijhcs.2024.103410</t>
  </si>
  <si>
    <t>Relevant intervention, but not assessing physical activity generally, just dance skills, motivation, and self-efficacy</t>
  </si>
  <si>
    <t>Yeo, Oh, Yu, Sinn, Hwang</t>
  </si>
  <si>
    <t>The effect of mHealth-based exercise on Insulin Sensitivity for patients with Hepatocellular carcinoma and insulin resistance (mISH): protocol of a randomized controlled trial</t>
  </si>
  <si>
    <t>10.1186/s13063-022-06858-w</t>
  </si>
  <si>
    <t>Yu, Mi</t>
  </si>
  <si>
    <t>Application Model for Innovative Sports Practice Teaching in Colleges Using Internet of Things and Artificial Intelligence</t>
  </si>
  <si>
    <t>Electronics</t>
  </si>
  <si>
    <t>10.3390/electronics12040874</t>
  </si>
  <si>
    <t>Zhou, Fukuoka, Mintz, Goldberg, Kaminsky, Flowers, Aswani</t>
  </si>
  <si>
    <t>Evaluating Machine Learning-Based Automated Personalized Daily Step Goals Delivered Through a Mobile Phone App: Randomized Controlled Trial</t>
  </si>
  <si>
    <t>10.2196/mhealth.9117</t>
  </si>
  <si>
    <t>Zia, Brassart, Mullins, Thomas, Jones</t>
  </si>
  <si>
    <t>Personalized and unexpected rewards using a text-only artificial intelligence rewards platform can increase patient engagement and physical activity: TRUSTR pilot results underscore the need for intelligent patient-reported outcomes</t>
  </si>
  <si>
    <t>J Manag Care Spec Pharm</t>
  </si>
  <si>
    <t>10-a Suppl</t>
  </si>
  <si>
    <t>S1-S100</t>
  </si>
  <si>
    <t>10.18553/jmcp.2019.25.10-a.s1</t>
  </si>
  <si>
    <t>Zoetewei, Herman, Brozgol, Ginis, Thumm, Ceulemans, Decaluwe, Palmerini, Ferrari, Nieuwboer, Hausdorff</t>
  </si>
  <si>
    <t>Protocol for the DeFOG trial: A randomized controlled trial on the effects of smartphone-based, on-demand cueing for freezing of gait in Parkinson's disease</t>
  </si>
  <si>
    <t>10.1016/j.conctc.2021.100817</t>
  </si>
  <si>
    <t>Corella, Zaragoza, Julian, Rodriguez-Ontiveros, Medrano, Plaza, Abarca-Sos</t>
  </si>
  <si>
    <t>Improving Physical Activity Levels and Psychological Variables on University Students in the Contemplation Stage</t>
  </si>
  <si>
    <t>4368-NA</t>
  </si>
  <si>
    <t>10.3390/ijerph16224368</t>
  </si>
  <si>
    <t>No AI - Accelerometer</t>
  </si>
  <si>
    <t>Corepal, Best, O'Neill, Kee, Badham, Dunne, Miller, Connolly, Cupples, van Sluijs, Tully, Hunter</t>
  </si>
  <si>
    <t>A feasibility study of 'The StepSmart Challenge' to promote physical activity in adolescents</t>
  </si>
  <si>
    <t>10.1186/s40814-019-0523-5</t>
  </si>
  <si>
    <t>No AI - gamified pedometer</t>
  </si>
  <si>
    <t>Effects of home-based exercise training on VO2 in breast cancer patients under adjuvant or neoadjuvant chemotherapy (SAPA): a randomized controlled trial</t>
  </si>
  <si>
    <t>Cancer population - No AI intervention</t>
  </si>
  <si>
    <t>Cosco, Wells, Monsur, Goodell, Zhang, Xu, Hales, Moore</t>
  </si>
  <si>
    <t>Research Design, Protocol, and Participant Characteristics of COLEAFS: A Cluster Randomized Controlled Trial of a Childcare Garden Intervention</t>
  </si>
  <si>
    <t>13066-13066</t>
  </si>
  <si>
    <t>10.3390/ijerph182413066</t>
  </si>
  <si>
    <t>Costigan, Ridgers, Eather, Plotnikoff, Harris, Lubans</t>
  </si>
  <si>
    <t>Exploring the impact of high intensity interval training on adolescents' objectively measured physical activity: Findings from a randomized controlled trial</t>
  </si>
  <si>
    <t>1087-1094</t>
  </si>
  <si>
    <t>10.1080/02640414.2017.1356026</t>
  </si>
  <si>
    <t>Accelerometer</t>
  </si>
  <si>
    <t>Cotten, Prapavessis</t>
  </si>
  <si>
    <t>Increasing Nonsedentary Behaviors in University Students Using Text Messages: Randomized Controlled Trial</t>
  </si>
  <si>
    <t>e99</t>
  </si>
  <si>
    <t>10.2196/mhealth.5411</t>
  </si>
  <si>
    <t>No AI</t>
  </si>
  <si>
    <t>Coumans, Bolman, Oenema, Lechner</t>
  </si>
  <si>
    <t>The effects of a web-based computer-tailored diet and physical activity intervention based on self-determination theory and motivational interviewing: A randomized controlled trial</t>
  </si>
  <si>
    <t>10.1016/j.invent.2022.100537</t>
  </si>
  <si>
    <t>Courneya, Stevinson, McNeely, Sellar, Friedenreich, Peddle-McIntyre, Chua, Reiman</t>
  </si>
  <si>
    <t>Effects of supervised exercise on motivational outcomes and longer-term behavior</t>
  </si>
  <si>
    <t>542-549</t>
  </si>
  <si>
    <t>10.1249/MSS.0b013e3182301e06</t>
  </si>
  <si>
    <t>Courneya, Vardy, O'Callaghan, Friedenreich, Campbell, Prapavessis, Crawford, O'Brien, Dhillon, Jonker, Chua, Lupichuk, Sanatani, Gill, Meyer, Begbie, Bonaventura, Burge, Turner, Tu, Booth</t>
  </si>
  <si>
    <t>Effects of a Structured Exercise Program on Physical Activity and Fitness in Colon Cancer Survivors: One Year Feasibility Results from the CHALLENGE Trial</t>
  </si>
  <si>
    <t>Cancer Epidemiol Biomarkers Prev</t>
  </si>
  <si>
    <t>969-977</t>
  </si>
  <si>
    <t>10.1158/1055-9965.EPI-15-1267</t>
  </si>
  <si>
    <t>Cradock, Barrett, Giles, Lee, Kenney, deBlois, Thayer, Gortmaker</t>
  </si>
  <si>
    <t>Promoting Physical Activity With the Out of School Nutrition and Physical Activity (OSNAP) Initiative: A Cluster-Randomized Controlled Trial</t>
  </si>
  <si>
    <t>155-162</t>
  </si>
  <si>
    <t>10.1001/jamapediatrics.2015.3406</t>
  </si>
  <si>
    <t>Crist, Jankowska, Schipperijn, Rosenberg, Takemoto, Zlatar, Natarajan, Benmarhnia</t>
  </si>
  <si>
    <t>Change in GPS-assessed walking locations following a cluster-randomized controlled physical activity trial in older adults, results from the MIPARC trial</t>
  </si>
  <si>
    <t>10.1016/j.healthplace.2021.102573</t>
  </si>
  <si>
    <t>Crist, Full, Linke, Tuz-Zahra, Bolling, Lewars, Liu, Shi, Rosenberg, Jankowska, Benmarhnia, Natarajan</t>
  </si>
  <si>
    <t>Health effects and cost-effectiveness of a multilevel physical activity intervention in low-income older adults; results from the PEP4PA cluster randomized controlled trial</t>
  </si>
  <si>
    <t>10.1186/s12966-022-01309-w</t>
  </si>
  <si>
    <t>Croker, Lucas, Wardle</t>
  </si>
  <si>
    <t>Cluster-randomised trial to evaluate the 'Change for Life' mass media/ social marketing campaign in the UK</t>
  </si>
  <si>
    <t>10.1186/1471-2458-12-404</t>
  </si>
  <si>
    <t>Cruz, Brooks, Marques</t>
  </si>
  <si>
    <t>Walk2Bactive: A randomised controlled trial of a physical activity-focused behavioural intervention beyond pulmonary rehabilitation in chronic obstructive pulmonary disease</t>
  </si>
  <si>
    <t>Chron Respir Dis</t>
  </si>
  <si>
    <t>57-66</t>
  </si>
  <si>
    <t>10.1177/1479972315619574</t>
  </si>
  <si>
    <t>Cunningham, Swanson, O'Carroll, Holdsworth</t>
  </si>
  <si>
    <t>Randomized clinical trial of a brief psychological intervention to increase walking in patients with intermittent claudication</t>
  </si>
  <si>
    <t>Br J Surg</t>
  </si>
  <si>
    <t>10.1002/bjs.7714</t>
  </si>
  <si>
    <t>Cunningham, Swanson, Holdsworth, O'Carroll</t>
  </si>
  <si>
    <t>Late effects of a brief psychological intervention in patients with intermittent claudication in a randomized clinical trial</t>
  </si>
  <si>
    <t>756-760</t>
  </si>
  <si>
    <t>10.1002/bjs.9100</t>
  </si>
  <si>
    <t>Currie, Sinclair, Liddle, Nevill, Murphy</t>
  </si>
  <si>
    <t>Application of objective physical activity measurement in an antenatal physical activity consultation intervention: a randomised controlled trial</t>
  </si>
  <si>
    <t>10.1186/s12889-015-2548-x</t>
  </si>
  <si>
    <t>Currie, Collier, Raedeke, Lutes, Kemble, DuBose</t>
  </si>
  <si>
    <t>The effects of a low-dose physical activity intervention on physical activity and body mass index in severely obese adolescents</t>
  </si>
  <si>
    <t>Int J Adolesc Med Health</t>
  </si>
  <si>
    <t>10.1515/ijamh-2016-0121</t>
  </si>
  <si>
    <t>Dalli Peydro, Sanz Sevilla, Tuzon Segarra, Miro Palau, Sanchez Torrijos, Cosin Sales</t>
  </si>
  <si>
    <t>A randomized controlled clinical trial of cardiac telerehabilitation with a prolonged mobile care monitoring strategy after an acute coronary syndrome</t>
  </si>
  <si>
    <t>Clin Cardiol</t>
  </si>
  <si>
    <t>31-41</t>
  </si>
  <si>
    <t>10.1002/clc.23757</t>
  </si>
  <si>
    <t>Danks, Pohlig, Reisman</t>
  </si>
  <si>
    <t>Combining Fast-Walking Training and a Step Activity Monitoring Program to Improve Daily Walking Activity After Stroke: A Preliminary Study</t>
  </si>
  <si>
    <t>9 Suppl</t>
  </si>
  <si>
    <t>S185-193</t>
  </si>
  <si>
    <t>10.1016/j.apmr.2016.01.039</t>
  </si>
  <si>
    <t>Danquah, Kloster, Holtermann, Aadahl, Bauman, Ersboll, Tolstrup</t>
  </si>
  <si>
    <t>Take a Stand!-a multi-component intervention aimed at reducing sitting time among office workers-a cluster randomized trial</t>
  </si>
  <si>
    <t>Int J Epidemiol</t>
  </si>
  <si>
    <t>128-140</t>
  </si>
  <si>
    <t>10.1093/ije/dyw009</t>
  </si>
  <si>
    <t>Darker, French, Eves, Sniehotta</t>
  </si>
  <si>
    <t>An intervention to promote walking amongst the general population based on an 'extended' theory of planned behaviour: a waiting list randomised controlled trial</t>
  </si>
  <si>
    <t>71-88</t>
  </si>
  <si>
    <t>10.1080/08870440902893716</t>
  </si>
  <si>
    <t>Darvall, Wang, Nazeem, Harrison, Clarke, Mendoza, Parker, Harrap, Teale, Story, Hessian</t>
  </si>
  <si>
    <t>A Pedometer-Guided Physical Activity Intervention for Obese Pregnant Women (the Fit MUM Study): Randomized Feasibility Study</t>
  </si>
  <si>
    <t>e15112</t>
  </si>
  <si>
    <t>10.2196/15112</t>
  </si>
  <si>
    <t>Dasgupta, Rosenberg, Joseph, Cooke, Trudeau, Bacon, Chan, Sherman, Rabasa-Lhoret, Daskalopoulou, Group</t>
  </si>
  <si>
    <t>Physician step prescription and monitoring to improve ARTERial health (SMARTER): A randomized controlled trial in patients with type 2 diabetes and hypertension</t>
  </si>
  <si>
    <t>Diabetes Obes Metab</t>
  </si>
  <si>
    <t>695-704</t>
  </si>
  <si>
    <t>10.1111/dom.12874</t>
  </si>
  <si>
    <t>Davies, Gray, Troughton, Gray, Tuomilehto, Farooqi, Khunti, Yates, Let's Prevent Diabetes</t>
  </si>
  <si>
    <t>A community based primary prevention programme for type 2 diabetes integrating identification and lifestyle intervention for prevention: the Let's Prevent Diabetes cluster randomised controlled trial</t>
  </si>
  <si>
    <t>48-56</t>
  </si>
  <si>
    <t>10.1016/j.ypmed.2015.12.012</t>
  </si>
  <si>
    <t>De Bock, Genser, Raat, Fischer, Renz-Polster</t>
  </si>
  <si>
    <t>A participatory physical activity intervention in preschools: a cluster randomized controlled trial</t>
  </si>
  <si>
    <t>64-74</t>
  </si>
  <si>
    <t>10.1016/j.amepre.2013.01.032</t>
  </si>
  <si>
    <t>De Bourdeaudhuij, Maes, De Henauw, De Vriendt, Moreno, Kersting, Sarri, Manios, Widhalm, Sjostrom, Ruiz, Haerens, Group</t>
  </si>
  <si>
    <t>Evaluation of a computer-tailored physical activity intervention in adolescents in six European countries: the Activ-O-Meter in the HELENA intervention study</t>
  </si>
  <si>
    <t>458-466</t>
  </si>
  <si>
    <t>10.1016/j.jadohealth.2009.10.006</t>
  </si>
  <si>
    <t>De Brito-Gomes, Perrier-Melo, Melo de Oliveira, De Sá Pereira Guimarães, Costa</t>
  </si>
  <si>
    <t>Psyhical effort, energy expediture, and motivation in structured and unstructured active video games: a randomized controlled trial</t>
  </si>
  <si>
    <t>190-198</t>
  </si>
  <si>
    <t>10.1515/humo-2016-0021</t>
  </si>
  <si>
    <t>De Cocker, De Bourdeaudhuij, Cardon, Vandelanotte</t>
  </si>
  <si>
    <t>The Effectiveness of a Web-Based Computer-Tailored Intervention on Workplace Sitting: A Randomized Controlled Trial</t>
  </si>
  <si>
    <t>10.2196/jmir.5266</t>
  </si>
  <si>
    <t>De Coen, De Bourdeaudhuij, Vereecken, Verbestel, Haerens, Huybrechts, Van Lippevelde, Maes</t>
  </si>
  <si>
    <t>Effects of a 2-year healthy eating and physical activity intervention for 3-6-year-olds in communities of high and low socio-economic status: the POP (Prevention of Overweight among Pre-school and school children) project</t>
  </si>
  <si>
    <t>1737-1745</t>
  </si>
  <si>
    <t>10.1017/S1368980012000687</t>
  </si>
  <si>
    <t>De Craemer, De Decker, Verloigne, De Bourdeaudhuij, Manios, Cardon, ToyBox-study</t>
  </si>
  <si>
    <t>The effect of a kindergarten-based, family-involved intervention on objectively measured physical activity in Belgian preschool boys and girls of high and low SES: the ToyBox-study</t>
  </si>
  <si>
    <t>10.1186/1479-5868-11-38</t>
  </si>
  <si>
    <t>The effect of a cluster randomised control trial on objectively measured sedentary time and parental reports of time spent in sedentary activities in Belgian preschoolers: the ToyBox-study</t>
  </si>
  <si>
    <t>10.1186/s12966-015-0325-y</t>
  </si>
  <si>
    <t>De Craemer, Verloigne, De Bourdeaudhuij, Androutsos, Iotova, Moreno, Koletzko, Socha, Manios, Cardon, ToyBox-study</t>
  </si>
  <si>
    <t>Effect and process evaluation of a kindergarten-based, family-involved cluster randomised controlled trial in six European countries on four- to six-year-old children's steps per day: the ToyBox-study</t>
  </si>
  <si>
    <t>10.1186/s12966-017-0574-z</t>
  </si>
  <si>
    <t>De Decker, De Craemer, De Bourdeaudhuij, Verbestel, Duvinage, Iotova, Grammatikaki, Wildgruber, Mouratidou, Manios, Cardon</t>
  </si>
  <si>
    <t>Using the intervention mapping protocol to reduce European preschoolers' sedentary behavior, an application to the ToyBox-Study</t>
  </si>
  <si>
    <t>10.1186/1479-5868-11-19</t>
  </si>
  <si>
    <t>De Greef, Deforche, Tudor-Locke, De Bourdeaudhuij</t>
  </si>
  <si>
    <t>A cognitive-behavioural pedometer-based group intervention on physical activity and sedentary behaviour in individuals with type 2 diabetes</t>
  </si>
  <si>
    <t>724-736</t>
  </si>
  <si>
    <t>10.1093/her/cyq017</t>
  </si>
  <si>
    <t>Increasing physical activity in Belgian type 2 diabetes patients: a three-arm randomized controlled trial</t>
  </si>
  <si>
    <t>188-198</t>
  </si>
  <si>
    <t>10.1007/s12529-010-9124-7</t>
  </si>
  <si>
    <t>de Oliveira, de Freitas, de Paula, Gubert, Miller, Schuchmann, Souza, Viana</t>
  </si>
  <si>
    <t>DASH diet vs. DASH diet plus physical activity in older patients with type 2 diabetes and high blood pressure: A randomized clinical trial</t>
  </si>
  <si>
    <t>Nutr Health</t>
  </si>
  <si>
    <t>389-398</t>
  </si>
  <si>
    <t>10.1177/02601060221124201</t>
  </si>
  <si>
    <t>de Vries, Staal, van der Wees, Adang, Akkermans, Olde Rikkert, Nijhuis-van der Sanden</t>
  </si>
  <si>
    <t>Patient-centred physical therapy is (cost-) effective in increasing physical activity and reducing frailty in older adults with mobility problems: a randomized controlled trial with 6 months follow-up</t>
  </si>
  <si>
    <t>10.1002/jcsm.12091</t>
  </si>
  <si>
    <t>Dekker Nitert, Barrett, Denny, McIntyre, Callaway, group</t>
  </si>
  <si>
    <t>Exercise in pregnancy does not alter gestational weight gain, MCP-1 or leptin in obese women</t>
  </si>
  <si>
    <t>Aust N Z J Obstet Gynaecol</t>
  </si>
  <si>
    <t>10.1111/ajo.12300</t>
  </si>
  <si>
    <t>Delaney, Jackson, Jones, Hall, Dives, Wedesweiler, Campbell, Nathan, Romiti, Trost, Lum, Colliver, Hernandez, Yoong</t>
  </si>
  <si>
    <t>A Cluster Randomised Controlled Trial of an Intervention to Increase Physical Activity of Preschool-Aged Children Attending Early Childhood Education and Care: Study Protocol for the 'Everybody Energise' Trial</t>
  </si>
  <si>
    <t>4275-NA</t>
  </si>
  <si>
    <t>10.3390/ijerph16214275</t>
  </si>
  <si>
    <t>Delbaere, Valenzuela, Lord, Clemson, Zijlstra, Close, Lung, Woodbury, Chow, McInerney, Miles, Toson, Briggs, van Schooten</t>
  </si>
  <si>
    <t>E-health StandingTall balance exercise for fall prevention in older people: results of a two year randomised controlled trial</t>
  </si>
  <si>
    <t>n740</t>
  </si>
  <si>
    <t>10.1136/bmj.n740</t>
  </si>
  <si>
    <t>Delisle Nystrom, Sandin, Henriksson, Henriksson, Maddison, Lof</t>
  </si>
  <si>
    <t>A 12-month follow-up of a mobile-based (mHealth) obesity prevention intervention in pre-school children: the MINISTOP randomized controlled trial</t>
  </si>
  <si>
    <t>10.1186/s12889-018-5569-4</t>
  </si>
  <si>
    <t>Demeyer, Louvaris, Frei, Rabinovich, de Jong, Gimeno-Santos, Loeckx, Buttery</t>
  </si>
  <si>
    <t>Physical activity is increased by a 12-week semiautomated telecoaching programme in patients with COPD: a multicentre randomised controlled trial</t>
  </si>
  <si>
    <t>415-423</t>
  </si>
  <si>
    <t>https://doi.org/10.1136/thoraxjnl-2016-209026</t>
  </si>
  <si>
    <t>Dennett, Shields, Peiris, Prendergast, O'Halloran, Parente, Taylor</t>
  </si>
  <si>
    <t>Motivational interviewing added to oncology rehabilitation did not improve moderate-intensity physical activity in cancer survivors: a randomised trial</t>
  </si>
  <si>
    <t>255-263</t>
  </si>
  <si>
    <t>10.1016/j.jphys.2018.08.003</t>
  </si>
  <si>
    <t>Devi, Powell, Singh</t>
  </si>
  <si>
    <t>A web-based program improves physical activity outcomes in a primary care angina population: randomized controlled trial</t>
  </si>
  <si>
    <t>e186</t>
  </si>
  <si>
    <t>10.2196/jmir.3340</t>
  </si>
  <si>
    <t>Devine, Viola, Levonyan-Radloff, Mackowski, Bozzini, Chandler, Xu, Ohman-Strickland, Mayans, Farrar-Anton, Sahler, Masterson, Manne, Arent</t>
  </si>
  <si>
    <t>Feasibility of FitSurvivor: A technology-enhanced group-based fitness intervention for adolescent and young adult survivors of childhood cancer</t>
  </si>
  <si>
    <t>e28530</t>
  </si>
  <si>
    <t>10.1002/pbc.28530</t>
  </si>
  <si>
    <t>Dewar, Morgan, Plotnikoff, Okely, Collins, Batterham, Callister, Lubans</t>
  </si>
  <si>
    <t>The nutrition and enjoyable activity for teen girls study: a cluster randomized controlled trial</t>
  </si>
  <si>
    <t>313-317</t>
  </si>
  <si>
    <t>10.1016/j.amepre.2013.04.014</t>
  </si>
  <si>
    <t>Dewar, Morgan, Plotnikoff, Okely, Batterham, Lubans</t>
  </si>
  <si>
    <t>Exploring changes in physical activity, sedentary behaviors and hypothesized mediators in the NEAT girls group randomized controlled trial</t>
  </si>
  <si>
    <t>39-46</t>
  </si>
  <si>
    <t>10.1016/j.jsams.2013.02.003</t>
  </si>
  <si>
    <t>Dillon, Rollo, Prapavessis</t>
  </si>
  <si>
    <t>A combined health action process approach and mHealth intervention to reduce sedentary behaviour in university students - a randomized controlled trial</t>
  </si>
  <si>
    <t>692-711</t>
  </si>
  <si>
    <t>10.1080/08870446.2021.1900574</t>
  </si>
  <si>
    <t>Ding, Karunanithi, Ireland, McCarthy, Hakim, Phillips, Pradhan, Seah, Bowman, Fong, Masel, Yang</t>
  </si>
  <si>
    <t>Evaluation of an innovative mobile health programme for the self-management of chronic obstructive pulmonary disease (MH-COPD): protocol of a randomised controlled trial</t>
  </si>
  <si>
    <t>e025381</t>
  </si>
  <si>
    <t>10.1136/bmjopen-2018-025381</t>
  </si>
  <si>
    <t>Ding, Gou, Guan, Wang, Bi, Hong</t>
  </si>
  <si>
    <t>WeChat-assisted dietary and exercise intervention for prevention of gestational diabetes mellitus in overweight/obese pregnant women: a two-arm randomized clinical trial</t>
  </si>
  <si>
    <t>609-618</t>
  </si>
  <si>
    <t>10.1007/s00404-021-05984-1</t>
  </si>
  <si>
    <t>Direito, Jiang, Whittaker, Maddison</t>
  </si>
  <si>
    <t>Apps for IMproving FITness and Increasing Physical Activity Among Young People: The AIMFIT Pragmatic Randomized Controlled Trial</t>
  </si>
  <si>
    <t>e210</t>
  </si>
  <si>
    <t>10.2196/jmir.4568</t>
  </si>
  <si>
    <t>Direito, Tooley, Hinbarji, Albatal, Jiang, Whittaker, Maddison</t>
  </si>
  <si>
    <t>Tailored Daily Activity: An Adaptive Physical Activity Smartphone Intervention</t>
  </si>
  <si>
    <t>426-437</t>
  </si>
  <si>
    <t>10.1089/tmj.2019.0034</t>
  </si>
  <si>
    <t>Dlugonski, Motl, Mohr, Sandroff</t>
  </si>
  <si>
    <t>Internet-delivered behavioral intervention to increase physical activity in persons with multiple sclerosis: sustainability and secondary outcomes</t>
  </si>
  <si>
    <t>636-651</t>
  </si>
  <si>
    <t>10.1080/13548506.2011.652640</t>
  </si>
  <si>
    <t>Dodd, Cramp, Sui, Yelland, Deussen, Grivell, Moran, Crowther, Turnbull, McPhee, Wittert, Owens, Robinson, Group</t>
  </si>
  <si>
    <t>The effects of antenatal dietary and lifestyle advice for women who are overweight or obese on maternal diet and physical activity: the LIMIT randomised trial</t>
  </si>
  <si>
    <t>10.1186/s12916-014-0161-y</t>
  </si>
  <si>
    <t>Dohrn, Hagstromer, Hellenius, Stahle</t>
  </si>
  <si>
    <t>Short- and Long-Term Effects of Balance Training on Physical Activity in Older Adults With Osteoporosis: A Randomized Controlled Trial</t>
  </si>
  <si>
    <t>102-111</t>
  </si>
  <si>
    <t>10.1519/JPT.0000000000000077</t>
  </si>
  <si>
    <t>Dong, Zhang, Yin</t>
  </si>
  <si>
    <t>Effects of intradialytic resistance exercise on systemic inflammation in maintenance hemodialysis patients with sarcopenia: a randomized controlled trial</t>
  </si>
  <si>
    <t>1415-1424</t>
  </si>
  <si>
    <t>10.1007/s11255-019-02200-7</t>
  </si>
  <si>
    <t>Donnelly, Blaney, Lowe-Strong, Rankin, Campbell, McCrum-Gardner, Gracey</t>
  </si>
  <si>
    <t>A randomised controlled trial testing the feasibility and efficacy of a physical activity behavioural change intervention in managing fatigue with gynaecological cancer survivors</t>
  </si>
  <si>
    <t>10.1016/j.ygyno.2011.05.029</t>
  </si>
  <si>
    <t>Dorsch, Golbus, Stevens, Trumpower, Basu, Luff, Warden, Giacalone, Bailey, Rubick, Mishra, Klasnja, Newman, Skolarus, Nallamothu</t>
  </si>
  <si>
    <t>Physical activity and diet just-in-time adaptive intervention to reduce blood pressure: a randomized controlled trial</t>
  </si>
  <si>
    <t>10.1038/s41746-025-01844-3</t>
  </si>
  <si>
    <t>Downing, Salmon, Hinkley, Hnatiuk, Hesketh</t>
  </si>
  <si>
    <t>Feasibility and Efficacy of a Parent-Focused, Text Message-Delivered Intervention to Reduce Sedentary Behavior in 2- to 4-Year-Old Children (Mini Movers): Pilot Randomized Controlled Trial</t>
  </si>
  <si>
    <t>10.2196/mhealth.8573</t>
  </si>
  <si>
    <t>Downs, Savage, Rivera, Pauley, Leonard, Hohman, Guo, McNitt, Stetter, Kunselman</t>
  </si>
  <si>
    <t>Adaptive, behavioral intervention impact on weight gain, physical activity, energy intake, and motivational determinants: results of a feasibility trial in pregnant women with overweight/obesity</t>
  </si>
  <si>
    <t>605-621</t>
  </si>
  <si>
    <t>10.1007/s10865-021-00227-9</t>
  </si>
  <si>
    <t>Drew, Morgan, Collins, Callister, Kay-Lambkin, Kelly, Young</t>
  </si>
  <si>
    <t>Behavioral and Cognitive Outcomes of an Online Weight Loss Program for Men With Low Mood: A Randomized Controlled Trial</t>
  </si>
  <si>
    <t>1026-1041</t>
  </si>
  <si>
    <t>10.1093/abm/kaab109</t>
  </si>
  <si>
    <t>Dreyhaupt, Koch, Wirt, Schreiber, Brandstetter, Kesztyus, Wartha, Kobel, Kettner, Prokopchuk, Hundsdorfer, Klepsch, Wiedom, Sufeida, Fischbach, Muche, Seufert, Steinacker</t>
  </si>
  <si>
    <t>Evaluation of a health promotion program in children: Study protocol and design of the cluster-randomized Baden-Wurttemberg primary school study [DRKS-ID: DRKS00000494]</t>
  </si>
  <si>
    <t>10.1186/1471-2458-12-157</t>
  </si>
  <si>
    <t>Driediger, Truelove, Johnson, Vanderloo, Timmons, Burke, Irwin, Tucker</t>
  </si>
  <si>
    <t>The Impact of Shorter, More Frequent Outdoor Play Periods on Preschoolers' Physical Activity during Childcare: A Cluster Randomized Controlled Trial</t>
  </si>
  <si>
    <t>4126-NA</t>
  </si>
  <si>
    <t>10.3390/ijerph16214126</t>
  </si>
  <si>
    <t>Drummy, Murtagh, McKee, Breslin, Davison, Murphy</t>
  </si>
  <si>
    <t>The effect of a classroom activity break on physical activity levels and adiposity in primary school children</t>
  </si>
  <si>
    <t>745-749</t>
  </si>
  <si>
    <t>10.1111/jpc.13182</t>
  </si>
  <si>
    <t>Duan, Liang, Wang, Lippke, Lin, Shang, Baker</t>
  </si>
  <si>
    <t>The Effectiveness of Sequentially Delivered Web-Based Interventions on Promoting Physical Activity and Fruit-Vegetable Consumption Among Chinese College Students: Mixed Methods Study</t>
  </si>
  <si>
    <t>e30566</t>
  </si>
  <si>
    <t>10.2196/30566</t>
  </si>
  <si>
    <t>Duda, Williams, Ntoumanis, Daley, Eves, Mutrie, Rouse, Lodhia, Blamey, Jolly</t>
  </si>
  <si>
    <t>Effects of a standard provision versus an autonomy supportive exercise referral programme on physical activity, quality of life and well-being indicators: a cluster randomised controlled trial</t>
  </si>
  <si>
    <t>10.1186/1479-5868-11-10</t>
  </si>
  <si>
    <t>Dudley, Okely, Pearson, Peat</t>
  </si>
  <si>
    <t>Engaging adolescent girls from linguistically diverse and low income backgrounds in school sport: a pilot randomised controlled trial</t>
  </si>
  <si>
    <t>217-224</t>
  </si>
  <si>
    <t>10.1016/j.jsams.2009.04.008</t>
  </si>
  <si>
    <t>Duncan, Vandelanotte, Kolt, Rosenkranz, Caperchione, George, Ding, Hooker, Karunanithi, Maeder, Noakes, Tague, Taylor, Viljoen, Mummery</t>
  </si>
  <si>
    <t>Effectiveness of a web- and mobile phone-based intervention to promote physical activity and healthy eating in middle-aged males: randomized controlled trial of the ManUp study</t>
  </si>
  <si>
    <t>e136</t>
  </si>
  <si>
    <t>10.2196/jmir.3107</t>
  </si>
  <si>
    <t>Duncan, Peters, Rivas, Goff</t>
  </si>
  <si>
    <t>Reducing risk of Type 2 diabetes in HIV: a mixed-methods investigation of the STOP-Diabetes diet and physical activity intervention</t>
  </si>
  <si>
    <t>1705-1714</t>
  </si>
  <si>
    <t>10.1111/dme.13927</t>
  </si>
  <si>
    <t>Duncan, Fenton, Brown, Collins, Glozier, Kolt, Holliday, Morgan, Murawski, Plotnikoff, Rayward, Stamatakis, Vandelanotte, Burrows</t>
  </si>
  <si>
    <t>Efficacy of a Multi-component m-Health Weight-loss Intervention in Overweight and Obese Adults: A Randomised Controlled Trial</t>
  </si>
  <si>
    <t>6200-NA</t>
  </si>
  <si>
    <t>10.3390/ijerph17176200</t>
  </si>
  <si>
    <t>Duscha, Piner, Patel, Craig, Brady, McGarrah, Chen, Kraus</t>
  </si>
  <si>
    <t>Effects of a 12-week mHealth program on peak VO(2) and physical activity patterns after completing cardiac rehabilitation: A randomized controlled trial</t>
  </si>
  <si>
    <t>105-114</t>
  </si>
  <si>
    <t>10.1016/j.ahj.2018.02.001</t>
  </si>
  <si>
    <t>Duscha, Piner, Patel, Crawford, Jones, Patel, Kraus</t>
  </si>
  <si>
    <t>Effects of a 12-Week mHealth Program on FunctionalCapacity and Physical Activity in Patients With PeripheralArtery Disease</t>
  </si>
  <si>
    <t>Am J Cardiol</t>
  </si>
  <si>
    <t>879-884</t>
  </si>
  <si>
    <t>10.1016/j.amjcard.2018.05.018</t>
  </si>
  <si>
    <t>Dutta, Koepp, Stovitz, Levine, Pereira</t>
  </si>
  <si>
    <t>Using sit-stand workstations to decrease sedentary time in office workers: a randomized crossover trial</t>
  </si>
  <si>
    <t>6653-6665</t>
  </si>
  <si>
    <t>10.3390/ijerph110706653</t>
  </si>
  <si>
    <t>Duvinage, Ibrugger, Kreichauf, Wildgruber, De Craemer, De Decker, Androutsos, Lateva, Iotova, Socha, Zych, Mouratidou, Mesana Graffe, Manios, Koletzko, ToyBox-study</t>
  </si>
  <si>
    <t>Developing the intervention material to increase physical activity levels of European preschool children: the ToyBox-study</t>
  </si>
  <si>
    <t>27-39</t>
  </si>
  <si>
    <t>10.1111/obr.12176</t>
  </si>
  <si>
    <t>Dwinger, Rezvani, Kriston, Herbarth, Harter, Dirmaier</t>
  </si>
  <si>
    <t>Effects of telephone-based health coaching on patient-reported outcomes and health behavior change: A randomized controlled trial</t>
  </si>
  <si>
    <t>e0236861</t>
  </si>
  <si>
    <t>10.1371/journal.pone.0236861</t>
  </si>
  <si>
    <t>Dzewaltowski, Rosenkranz, Geller, Coleman, Welk, Hastmann, Milliken</t>
  </si>
  <si>
    <t>HOP'N after-school project: an obesity prevention randomized controlled trial</t>
  </si>
  <si>
    <t>10.1186/1479-5868-7-90</t>
  </si>
  <si>
    <t>Eakin, Reeves, Winkler, Lawler, Owen</t>
  </si>
  <si>
    <t>Maintenance of physical activity and dietary change following a telephone-delivered intervention</t>
  </si>
  <si>
    <t>566-573</t>
  </si>
  <si>
    <t>10.1037/a0021359</t>
  </si>
  <si>
    <t>Eakin, Winkler, Dunstan, Healy, Owen, Marshall, Graves, Reeves</t>
  </si>
  <si>
    <t>Living well with diabetes: 24-month outcomes from a randomized trial of telephone-delivered weight loss and physical activity intervention to improve glycemic control</t>
  </si>
  <si>
    <t>2177-2185</t>
  </si>
  <si>
    <t>10.2337/dc13-2427</t>
  </si>
  <si>
    <t>Eather, Morgan, Lubans</t>
  </si>
  <si>
    <t>Improving the fitness and physical activity levels of primary school children: results of the Fit-4-Fun group randomized controlled trial</t>
  </si>
  <si>
    <t>10.1016/j.ypmed.2012.10.019</t>
  </si>
  <si>
    <t>Social support from teachers mediates physical activity behavior change in children participating in the Fit-4-Fun intervention</t>
  </si>
  <si>
    <t>10.1186/1479-5868-10-68</t>
  </si>
  <si>
    <t>Feasibility and preliminary efficacy of the Fit4Fun intervention for improving physical fitness in a sample of primary school children: a pilot study</t>
  </si>
  <si>
    <t>Physical Education &amp; Sport Pedagogy</t>
  </si>
  <si>
    <t>389-411</t>
  </si>
  <si>
    <t>10.1080/17408989.2012.690375</t>
  </si>
  <si>
    <t>Edney, Olds, Ryan, Vandelanotte, Plotnikoff, Curtis, Maher</t>
  </si>
  <si>
    <t>A Social Networking and Gamified App to Increase Physical Activity: Cluster RCT</t>
  </si>
  <si>
    <t>e51-e62</t>
  </si>
  <si>
    <t>10.1016/j.amepre.2019.09.009</t>
  </si>
  <si>
    <t>Edwardson, Yates, Biddle, Davies, Dunstan, Esliger, Gray, Jackson, O'Connell, Waheed, Munir</t>
  </si>
  <si>
    <t>Effectiveness of the Stand More AT (SMArT) Work intervention: cluster randomised controlled trial</t>
  </si>
  <si>
    <t>k3870</t>
  </si>
  <si>
    <t>10.1136/bmj.k3870</t>
  </si>
  <si>
    <t>Edwardson, Biddle, Clemes, Davies, Dunstan, Eborall, Granat, Gray, Healy, Jaicim, Lawton, Maylor, Munir, Richardson, Yates, Clarke-Cornwell</t>
  </si>
  <si>
    <t>Effectiveness of an intervention for reducing sitting time and improving health in office workers: three arm cluster randomised controlled trial</t>
  </si>
  <si>
    <t>e069288</t>
  </si>
  <si>
    <t>10.1136/bmj-2021-069288</t>
  </si>
  <si>
    <t>Ee, Parry, Oliveira, McVeigh, Howie, Straker</t>
  </si>
  <si>
    <t>Does a Classroom Standing Desk Intervention Modify Standing and Sitting Behaviour and Musculoskeletal Symptoms during School Time and Physical Activity during Waking Time?</t>
  </si>
  <si>
    <t>1668-NA</t>
  </si>
  <si>
    <t>10.3390/ijerph15081668</t>
  </si>
  <si>
    <t>Effing, Zielhuis, Kerstjens, van der Valk, van der Palen</t>
  </si>
  <si>
    <t>Community based physiotherapeutic exercise in COPD self-management: a randomised controlled trial</t>
  </si>
  <si>
    <t>418-426</t>
  </si>
  <si>
    <t>10.1016/j.rmed.2010.09.017</t>
  </si>
  <si>
    <t>Egilsson, Bjarnason, Njardvik</t>
  </si>
  <si>
    <t>Usage and Weekly Attrition in a Smartphone-Based Health Behavior Intervention for Adolescents: Pilot Randomized Controlled Trial</t>
  </si>
  <si>
    <t>e21432</t>
  </si>
  <si>
    <t>10.2196/21432</t>
  </si>
  <si>
    <t>Eisenberg, Phillips, Fowler, Moore</t>
  </si>
  <si>
    <t>The Impact of E-diaries and Accelerometers on Young Adults' Perceived and Objectively Assessed Physical Activity</t>
  </si>
  <si>
    <t>Psychol Sport Exerc</t>
  </si>
  <si>
    <t>55-63</t>
  </si>
  <si>
    <t>10.1016/j.psychsport.2017.01.008</t>
  </si>
  <si>
    <t>Ek, Alexandrou, Delisle Nystrom, Direito, Eriksson, Hammar, Henriksson, Maddison, Trolle Lagerros, Lof</t>
  </si>
  <si>
    <t>The Smart City Active Mobile Phone Intervention (SCAMPI) study to promote physical activity through active transportation in healthy adults: a study protocol for a randomised controlled trial</t>
  </si>
  <si>
    <t>10.1186/s12889-018-5658-4</t>
  </si>
  <si>
    <t>Ek, Alexandrou, Soderstrom, Bergman, Delisle Nystrom, Direito, Eriksson, Henriksson, Maddison, Trolle Lagerros, Bendtsen, Lof</t>
  </si>
  <si>
    <t>Effectiveness of a 3-Month Mobile Phone-Based Behavior Change Program on Active Transportation and Physical Activity in Adults: Randomized Controlled Trial</t>
  </si>
  <si>
    <t>e18531</t>
  </si>
  <si>
    <t>10.2196/18531</t>
  </si>
  <si>
    <t>Elder, McKenzie, Arredondo, Crespo, Ayala</t>
  </si>
  <si>
    <t>Effects of a multi-pronged intervention on children's activity levels at recess: the Aventuras para Ninos study</t>
  </si>
  <si>
    <t>Adv Nutr</t>
  </si>
  <si>
    <t>171S-176S</t>
  </si>
  <si>
    <t>10.3945/an.111.000380</t>
  </si>
  <si>
    <t>Elder, Crespo, Corder, Ayala, Slymen, Lopez, Moody, McKenzie</t>
  </si>
  <si>
    <t>Childhood obesity prevention and control in city recreation centres and family homes: the MOVE/me Muevo Project</t>
  </si>
  <si>
    <t>218-231</t>
  </si>
  <si>
    <t>10.1111/j.2047-6310.2013.00164.x</t>
  </si>
  <si>
    <t>Ellingson, Lansing, DeShaw, Peyer, Bai, Perez, Phillips, Welk</t>
  </si>
  <si>
    <t>Evaluating Motivational Interviewing and Habit Formation to Enhance the Effect of Activity Trackers on Healthy Adults' Activity Levels: Randomized Intervention</t>
  </si>
  <si>
    <t>e10988</t>
  </si>
  <si>
    <t>10.2196/10988</t>
  </si>
  <si>
    <t>Ellis, Cavanaugh, DeAngelis, Hendron, Thomas, Saint-Hilaire, Pencina, Latham</t>
  </si>
  <si>
    <t>Comparative Effectiveness of mHealth-Supported Exercise Compared With Exercise Alone for People With Parkinson Disease: Randomized Controlled Pilot Study</t>
  </si>
  <si>
    <t>203-216</t>
  </si>
  <si>
    <t>10.1093/ptj/pzy131</t>
  </si>
  <si>
    <t>Ellis, Cliff, Howard, Okely</t>
  </si>
  <si>
    <t>Feasibility, acceptability, and potential efficacy of a childcare-based intervention to reduce sitting time among pre-schoolers: A pilot randomised controlled trial</t>
  </si>
  <si>
    <t>146-155</t>
  </si>
  <si>
    <t>10.1080/02640414.2018.1486362</t>
  </si>
  <si>
    <t>Engel, Broderick, van Doorn, Hardy, Ward, Kwai, Parmenter</t>
  </si>
  <si>
    <t>Effect of a Fundamental Motor Skills Intervention on Fundamental Motor Skill and Physical Activity in a Preschool Setting: A Cluster Randomized Controlled Trial</t>
  </si>
  <si>
    <t>10.1123/pes.2021-0021</t>
  </si>
  <si>
    <t>Engelen, Bundy, Naughton, Simpson, Bauman, Ragen, et al.</t>
  </si>
  <si>
    <t>Increasing physical activity in young primary school children — it's child's play: A cluster randomised controlled trial</t>
  </si>
  <si>
    <t>Preventive Medicine</t>
  </si>
  <si>
    <t>319-325</t>
  </si>
  <si>
    <t>https://doi.org/10.1016/j.ypmed.2013.02.007</t>
  </si>
  <si>
    <t>Engelen, van Dulmen, Puijk-Hekman, Vermeulen, Nijhuis-van der Sanden, Bredie, van Gaal</t>
  </si>
  <si>
    <t>Evaluation of a Web-Based Self-Management Program for Patients With Cardiovascular Disease: Explorative Randomized Controlled Trial</t>
  </si>
  <si>
    <t>e17422</t>
  </si>
  <si>
    <t>10.2196/17422</t>
  </si>
  <si>
    <t>Epton, Norman, Dadzie, Harris, Webb, Sheeran, Julious, Ciravegna, Brennan, Meier, Naughton, Petroczi, Kruger, Shah</t>
  </si>
  <si>
    <t>A theory-based online health behaviour intervention for new university students (U@Uni): results from a randomised controlled trial</t>
  </si>
  <si>
    <t>10.1186/1471-2458-14-563</t>
  </si>
  <si>
    <t>Erickson, Tokarek, Ke, Swartz</t>
  </si>
  <si>
    <t>A Randomized Controlled Trial of a Physical Activity Intervention for Self-management of Fatigue in Adolescents and Young Adults With Cancer</t>
  </si>
  <si>
    <t>263-271</t>
  </si>
  <si>
    <t>10.1097/NCC.0000000000000834</t>
  </si>
  <si>
    <t>Errickson, Maloney, Thorpe, Giuliani, Rosenberg</t>
  </si>
  <si>
    <t>Dance Dance Revolution Used by 7- and 8-Year-Olds to Boost Physical Activity: Is Coaching Necessary for Adherence to an Exercise Prescription?</t>
  </si>
  <si>
    <t>45-50</t>
  </si>
  <si>
    <t>10.1089/g4h.2011.0028</t>
  </si>
  <si>
    <t>Escriva-Boulley, Tessier, Ntoumanis, Sarrazin</t>
  </si>
  <si>
    <t>Need-supportive professional development in elementary school physical education: Effects of a cluster-randomized control trial on teachers’ motivating style and student physical activity</t>
  </si>
  <si>
    <t>218-234</t>
  </si>
  <si>
    <t>10.1037/spy0000119</t>
  </si>
  <si>
    <t>Evans, Fawole, Sheriff, Dall, Grant, Ryan</t>
  </si>
  <si>
    <t>Point-of-choice prompts to reduce sitting time at work: a randomized trial</t>
  </si>
  <si>
    <t>293-297</t>
  </si>
  <si>
    <t>10.1016/j.amepre.2012.05.010</t>
  </si>
  <si>
    <t>Evans, Galvao, Forbes, Girard, Vandelanotte, Newton, Vincent, Wittert, Kichenadasse, Chambers, Brook, Short</t>
  </si>
  <si>
    <t>Acceptability and Preliminary Efficacy of a Web- and Telephone-Based Personalised Exercise Intervention for Individuals with Metastatic Prostate Cancer: The ExerciseGuide Pilot Randomised Controlled Trial</t>
  </si>
  <si>
    <t>5925-NA</t>
  </si>
  <si>
    <t>10.3390/cancers13235925</t>
  </si>
  <si>
    <t>Ezendam, Brug, Oenema</t>
  </si>
  <si>
    <t>Evaluation of the Web-based computer-tailored FATaintPHAT intervention to promote energy balance among adolescents: results from a school cluster randomized trial</t>
  </si>
  <si>
    <t>248-255</t>
  </si>
  <si>
    <t>10.1001/archpediatrics.2011.204</t>
  </si>
  <si>
    <t>Ezzati, Riboli</t>
  </si>
  <si>
    <t>Can noncommunicable diseases be prevented? Lessons from studies of populations and individuals</t>
  </si>
  <si>
    <t>Science</t>
  </si>
  <si>
    <t>1482-1487</t>
  </si>
  <si>
    <t>10.1126/science.1227001</t>
  </si>
  <si>
    <t>Faghih, Kaveh, Nazari, Khademi, Hasanzadeh</t>
  </si>
  <si>
    <t>Effect of health belief model-based training and social support on the physical activity of overweight middle-aged women: a randomized controlled trial</t>
  </si>
  <si>
    <t>10.3389/fpubh.2024.1250152</t>
  </si>
  <si>
    <t>Fairclough, Hackett, Davies, Gobbi, Mackintosh, Warburton, Stratton, van Sluijs, Boddy</t>
  </si>
  <si>
    <t>Promoting healthy weight in primary school children through physical activity and nutrition education: a pragmatic evaluation of the CHANGE! randomised intervention study</t>
  </si>
  <si>
    <t>10.1186/1471-2458-13-626</t>
  </si>
  <si>
    <t>Fairclough, McGrane, Sanders, Taylor, Owen, Curry</t>
  </si>
  <si>
    <t>A non-equivalent group pilot trial of a school-based physical activity and fitness intervention for 10-11 year old english children: born to move</t>
  </si>
  <si>
    <t>10.1186/s12889-016-3550-7</t>
  </si>
  <si>
    <t>Falz, Bischoff, Thieme, Tegtbur, Hillemanns, Stolzenburg, Aktas, Bork, Weitz, Lassing, Leps, Voss, Lordick, Schulze, Gockel, Busse</t>
  </si>
  <si>
    <t>Effect of home-based online training and activity feedback on oxygen uptake in patients after surgical cancer therapy: a randomized controlled trial</t>
  </si>
  <si>
    <t>10.1186/s12916-023-03010-6</t>
  </si>
  <si>
    <t>Fanning, Awick, Wojcicki, Gothe, Roberts, Ehlers, Motl, McAuley</t>
  </si>
  <si>
    <t>Effects of a DVD-Delivered Exercise Intervention on Maintenance of Physical Activity in Older Adults</t>
  </si>
  <si>
    <t>594-598</t>
  </si>
  <si>
    <t>10.1123/jpah.2015-0173</t>
  </si>
  <si>
    <t>Fanning, Roberts, Hillman, Mullen, Ritterband, McAuley</t>
  </si>
  <si>
    <t>A smartphone "app"-delivered randomized factorial trial targeting physical activity in adults</t>
  </si>
  <si>
    <t>712-729</t>
  </si>
  <si>
    <t>10.1007/s10865-017-9838-y</t>
  </si>
  <si>
    <t>Farmer, Williams, Mann, Schofield, McPhee, Taylor</t>
  </si>
  <si>
    <t>The effect of increasing risk and challenge in the school playground on physical activity and weight in children: a cluster randomised controlled trial (PLAY)</t>
  </si>
  <si>
    <t>793-800</t>
  </si>
  <si>
    <t>10.1038/ijo.2017.41</t>
  </si>
  <si>
    <t>Farrand, Pentecost, Greaves, Taylor, Warren, Green, Hillsdon, Evans, Welsman, Taylor</t>
  </si>
  <si>
    <t>A written self-help intervention for depressed adults comparing behavioural activation combined with physical activity promotion with a self-help intervention based upon behavioural activation alone: study protocol for a parallel group pilot randomised controlled trial (BAcPAc)</t>
  </si>
  <si>
    <t>10.1186/1745-6215-15-196</t>
  </si>
  <si>
    <t>Felker, Sharma, Mentz, She, Green, Granger, Heitner, Cooper, Teuteberg, Grodin, Rosenfield, Hudson, Kwee, Ilkayeva, Shah</t>
  </si>
  <si>
    <t>A Randomized Controlled Trial of Mobile Health Intervention in Patients With Heart Failure and Diabetes</t>
  </si>
  <si>
    <t>J Card Fail</t>
  </si>
  <si>
    <t>1575-1583</t>
  </si>
  <si>
    <t>10.1016/j.cardfail.2022.07.048</t>
  </si>
  <si>
    <t>Fennell</t>
  </si>
  <si>
    <t>Effects of Supervised Training Compared to Unsupervised Training on Physical Activity, Muscular Endurance, and Cardiovascular Parameters</t>
  </si>
  <si>
    <t>MOJ Orthopedics &amp; Rheumatology</t>
  </si>
  <si>
    <t>10.15406/mojor.2016.05.00184</t>
  </si>
  <si>
    <t>Fielding, Guralnik, King, Pahor, McDermott, Tudor-Locke, Manini, Glynn, Marsh, Axtell, Hsu, Rejeski, group</t>
  </si>
  <si>
    <t>Dose of physical activity, physical functioning and disability risk in mobility-limited older adults: Results from the LIFE study randomized trial</t>
  </si>
  <si>
    <t>e0182155</t>
  </si>
  <si>
    <t>10.1371/journal.pone.0182155</t>
  </si>
  <si>
    <t>Figueroa, Deliu, Chakraborty, Modiri, Xu, Aggarwal, Jay Williams, Lyles, Aguilera</t>
  </si>
  <si>
    <t>Daily Motivational Text Messages to Promote Physical Activity in University Students: Results From a Microrandomized Trial</t>
  </si>
  <si>
    <t>212-218</t>
  </si>
  <si>
    <t>10.1093/abm/kaab028</t>
  </si>
  <si>
    <t>Fillon, Fearnbach, Vieira, Gelinier, Bagot, Bailly, Boscaro, Pelissier, Siroux, Grasteau, Bertsch, Pereira, Duclos, Lambert, Thivel</t>
  </si>
  <si>
    <t>Changes in Sedentary Time and Implicit Preference for Sedentary Behaviors in Response to a One-Month Educational Intervention in Primary School Children: Results from the Globe Trotter Pilot Cluster-Randomized Study</t>
  </si>
  <si>
    <t>1089-1089</t>
  </si>
  <si>
    <t>10.3390/ijerph20021089</t>
  </si>
  <si>
    <t>Finch, Wolfenden, Morgan, Freund, Jones, Wiggers</t>
  </si>
  <si>
    <t>A cluster randomized trial of a multi-level intervention, delivered by service staff, to increase physical activity of children attending center-based childcare</t>
  </si>
  <si>
    <t>10.1016/j.ypmed.2013.10.004</t>
  </si>
  <si>
    <t>Finkelstein, Haaland, Bilger, Sahasranaman, Sloan, Nang, Evenson</t>
  </si>
  <si>
    <t>Effectiveness of activity trackers with and without incentives to increase physical activity (TRIPPA): a randomised controlled trial</t>
  </si>
  <si>
    <t>983-995</t>
  </si>
  <si>
    <t>10.1016/S2213-8587(16)30284-4</t>
  </si>
  <si>
    <t>Finlay, Evans, Vincent, Wittert, Vandelanotte, Short</t>
  </si>
  <si>
    <t>Optimising Web-Based Computer-Tailored Physical Activity Interventions for Prostate Cancer Survivors: A Randomised Controlled Trial Examining the Impact of Website Architecture on User Engagement</t>
  </si>
  <si>
    <t>7920-NA</t>
  </si>
  <si>
    <t>10.3390/ijerph17217920</t>
  </si>
  <si>
    <t>Fischer, Kreppke, Zahner, Gerber, Faude, Donath</t>
  </si>
  <si>
    <t>Telephone-Based Coaching and Prompting for Physical Activity: Short- and Long-Term Findings of a Randomized Controlled Trial (Movingcall)</t>
  </si>
  <si>
    <t>2626-NA</t>
  </si>
  <si>
    <t>10.3390/ijerph16142626</t>
  </si>
  <si>
    <t>Fisher, Reeder, Harrison, Bruner, Ashworth, Pahwa, Sari, Sheppard, Shields, Chad</t>
  </si>
  <si>
    <t>Comparing Class-Based and Home-Based Exercise for Older Adults With Chronic Health Conditions: 12-Month Follow-Up of a Randomized Clinical Trial</t>
  </si>
  <si>
    <t>471-485</t>
  </si>
  <si>
    <t>10.1123/japa.2016-0285</t>
  </si>
  <si>
    <t>Fitzgibbon, Stolley, Schiffer, Braunschweig, Gomez, Van Horn, Dyer</t>
  </si>
  <si>
    <t>Hip-Hop to Health Jr. Obesity Prevention Effectiveness Trial: postintervention results</t>
  </si>
  <si>
    <t>994-1003</t>
  </si>
  <si>
    <t>10.1038/oby.2010.314</t>
  </si>
  <si>
    <t>Fitzsimons, Baker, Gray, Nimmo, Mutrie, Scottish Physical Activity Research</t>
  </si>
  <si>
    <t>Does physical activity counselling enhance the effects of a pedometer-based intervention over the long-term: 12-month findings from the Walking for Wellbeing in the west study</t>
  </si>
  <si>
    <t>10.1186/1471-2458-12-206</t>
  </si>
  <si>
    <t>Fitzsimons, Kirk, Baker, Michie, Kane, Mutrie</t>
  </si>
  <si>
    <t>Using an individualised consultation and activPAL feedback to reduce sedentary time in older Scottish adults: results of a feasibility and pilot study</t>
  </si>
  <si>
    <t>718-720</t>
  </si>
  <si>
    <t>10.1016/j.ypmed.2013.07.017</t>
  </si>
  <si>
    <t>Fiuza-Luces, Padilla, Soares-Miranda, Santana-Sosa, Quiroga, Santos-Lozano, Pareja-Galeano, Sanchis-Gomar, Lorenzo-Gonzalez, Verde, Lopez-Mojares, Lassaletta, Fleck, Perez, Perez-Martinez, Lucia</t>
  </si>
  <si>
    <t>Exercise Intervention in Pediatric Patients with Solid Tumors: The Physical Activity in Pediatric Cancer Trial</t>
  </si>
  <si>
    <t>223-230</t>
  </si>
  <si>
    <t>10.1249/MSS.0000000000001094</t>
  </si>
  <si>
    <t>Healthcare setting (hospital)</t>
  </si>
  <si>
    <t>Hospital setting</t>
  </si>
  <si>
    <t>Fjeldsoe, Miller, Marshall</t>
  </si>
  <si>
    <t>MobileMums: a randomized controlled trial of an SMS-based physical activity intervention</t>
  </si>
  <si>
    <t>101-111</t>
  </si>
  <si>
    <t>10.1007/s12160-010-9170-z</t>
  </si>
  <si>
    <t>Fjeldsoe, Miller, Graves, Barnett, Marshall</t>
  </si>
  <si>
    <t>Randomized Controlled Trial of an Improved Version of MobileMums, an Intervention for Increasing Physical Activity in Women with Young Children</t>
  </si>
  <si>
    <t>487-499</t>
  </si>
  <si>
    <t>10.1007/s12160-014-9675-y</t>
  </si>
  <si>
    <t>Fjeldsoe, Goode, Job, Eakin, Spilsbury, Winkler</t>
  </si>
  <si>
    <t>Dose and engagement during an extended contact physical activity and dietary behavior change intervention delivered via tailored text messaging: exploring relationships with behavioral outcomes</t>
  </si>
  <si>
    <t>10.1186/s12966-021-01179-8</t>
  </si>
  <si>
    <t>Foccardi, Vecchiato, Neunhaeuserer, Mezzaro, Quinto, Battista, Duregon, Carlon, Ermolao</t>
  </si>
  <si>
    <t>Effectiveness of Text Messaging as an Incentive to Maintain Physical Activity after Cardiac Rehabilitation: A Randomized Controlled Pilot Study</t>
  </si>
  <si>
    <t>6645-NA</t>
  </si>
  <si>
    <t>10.3390/ijerph18126645</t>
  </si>
  <si>
    <t>Forster, Airlie, Ellwood, Godfrey, Green, Cundill, Dawkins, McMaster, Hulme, Cicero, McLellan, Graham, Gallagher, Ellard, Firth, Farrin, Team</t>
  </si>
  <si>
    <t>An intervention to increase physical activity in care home residents: results of a cluster-randomised, controlled feasibility trial (the REACH trial)</t>
  </si>
  <si>
    <t>Age Ageing</t>
  </si>
  <si>
    <t>2063-2078</t>
  </si>
  <si>
    <t>10.1093/ageing/afab130</t>
  </si>
  <si>
    <t>Foucaut, Morelle, Kempf-Lepine, Baudinet, Meyrand, Guillemaut, Metzger, Bourne-Branchu, Grinand, Chabaud, Perol, Carretier, Berthouze, Reynes, Perrier, Rebattu, Heudel, Bachelot, Bachmann, Fervers, Tredan, Touillaud</t>
  </si>
  <si>
    <t>Feasibility of an exercise and nutritional intervention for weight management during adjuvant treatment for localized breast cancer: the PASAPAS randomized controlled trial</t>
  </si>
  <si>
    <t>3449-3461</t>
  </si>
  <si>
    <t>10.1007/s00520-019-4658-y</t>
  </si>
  <si>
    <t>Frandin, Gronstedt, Helbostad, Bergland, Andresen, Puggaard, Harms-Ringdahl, Granbo, Hellstrom</t>
  </si>
  <si>
    <t>Long-Term Effects of Individually Tailored Physical Training and Activity on Physical Function, Well-Being and Cognition in Scandinavian Nursing Home Residents: A Randomized Controlled Trial</t>
  </si>
  <si>
    <t>571-580</t>
  </si>
  <si>
    <t>10.1159/000443611</t>
  </si>
  <si>
    <t>Freitas, Passos, Carvalho-Pinto, Martins, Cavalheri, Hill, Stelmach, Carvalho</t>
  </si>
  <si>
    <t>A Behavior Change Intervention Aimed at Increasing Physical Activity Improves Clinical Control in Adults With Asthma: A Randomized Controlled Trial</t>
  </si>
  <si>
    <t>46-57</t>
  </si>
  <si>
    <t>10.1016/j.chest.2020.08.2113</t>
  </si>
  <si>
    <t>French, Sherwood, Veblen-Mortenson, Crain, JaKa, Mitchell, Hotop, Berge, Kunin Batson, Truesdale, Stevens, Pratt, Esposito</t>
  </si>
  <si>
    <t>Multicomponent Obesity Prevention Intervention in Low-Income Preschoolers: Primary and Subgroup Analyses of the NET-Works Randomized Clinical Trial, 2012-2017</t>
  </si>
  <si>
    <t>1695-1706</t>
  </si>
  <si>
    <t>10.2105/AJPH.2018.304696</t>
  </si>
  <si>
    <t>Friederichs, Oenema, Bolman, Guyaux, van Keulen, Lechner</t>
  </si>
  <si>
    <t>I Move: systematic development of a web-based computer tailored physical activity intervention, based on motivational interviewing and self-determination theory</t>
  </si>
  <si>
    <t>10.1186/1471-2458-14-212</t>
  </si>
  <si>
    <t>Friederichs, Oenema, Bolman, Lechner</t>
  </si>
  <si>
    <t>Long term effects of self-determination theory and motivational interviewing in a web-based physical activity intervention: randomized controlled trial</t>
  </si>
  <si>
    <t>10.1186/s12966-015-0262-9</t>
  </si>
  <si>
    <t>Motivational interviewing and self-determination theory in a web-based computer tailored physical activity intervention: A randomized controlled trial</t>
  </si>
  <si>
    <t>907-930</t>
  </si>
  <si>
    <t>10.1080/08870446.2016.1151018</t>
  </si>
  <si>
    <t>Friel, Robles, Butler, Pahlevan-Ibrekic, Duer-Hefele, Vicari, Chandereng, Cheung, Suls, Davidson</t>
  </si>
  <si>
    <t>Testing Behavior Change Techniques to Increase Physical Activity in Middle-Aged and Older Adults: Protocol for a Randomized Personalized Trial Series</t>
  </si>
  <si>
    <t>e43418</t>
  </si>
  <si>
    <t>10.2196/43418</t>
  </si>
  <si>
    <t>Froberg, Jonsson, Berg, Lindgren, Korp, Lindwall, Raustorp, Larsson</t>
  </si>
  <si>
    <t>Effects of an Empowerment-Based Health-Promotion School Intervention on Physical Activity and Sedentary Time among Adolescents in a Multicultural Area</t>
  </si>
  <si>
    <t>2542-NA</t>
  </si>
  <si>
    <t>10.3390/ijerph15112542</t>
  </si>
  <si>
    <t>non-randomized, longitudinal pretest-posttest design</t>
  </si>
  <si>
    <t>Froehlich-Grobe, Lee, Ochoa, Lopez, Sarker, Driver, Shegog, Lin</t>
  </si>
  <si>
    <t>Effectiveness and feasibility of the workout on wheels internet intervention (WOWii) for individuals with spinal cord injury: a randomized controlled trial</t>
  </si>
  <si>
    <t>862-874</t>
  </si>
  <si>
    <t>10.1038/s41393-022-00787-w</t>
  </si>
  <si>
    <t>Fu, Burns, Constantino, Zhang</t>
  </si>
  <si>
    <t>Differences in Step Counts, Motor Competence, and Enjoyment Between an Exergaming Group and a Non-Exergaming Group</t>
  </si>
  <si>
    <t>335-340</t>
  </si>
  <si>
    <t>10.1089/g4h.2017.0188</t>
  </si>
  <si>
    <t>Fukaya, Welden, Bukari, Khan, Leeper, Mohler</t>
  </si>
  <si>
    <t>Incentivizing physical activity through activity monitoring interventions in PAD - a pilot study</t>
  </si>
  <si>
    <t>Vasa</t>
  </si>
  <si>
    <t>145-150</t>
  </si>
  <si>
    <t>10.1024/0301-1526/a000924</t>
  </si>
  <si>
    <t>Fukui, Suzuki, Kaneda, Kuroda, Komiya, Maeda, Urabe</t>
  </si>
  <si>
    <t>Do “Stay-at-Home Exercise” Videos Induce Behavioral Changes in College Students? A Randomized Controlled Trial</t>
  </si>
  <si>
    <t>Sustainability</t>
  </si>
  <si>
    <t>11600-NA</t>
  </si>
  <si>
    <t>10.3390/su132111600</t>
  </si>
  <si>
    <t>Fukuoka, Komatsu, Suarez, Vittinghoff, Haskell, Noorishad, Pham</t>
  </si>
  <si>
    <t>The mPED randomized controlled clinical trial: applying mobile persuasive technologies to increase physical activity in sedentary women protocol</t>
  </si>
  <si>
    <t>10.1186/1471-2458-11-933</t>
  </si>
  <si>
    <t>Fukuoka, Haskell, Lin, Vittinghoff</t>
  </si>
  <si>
    <t>Short- and Long-term Effects of a Mobile Phone App in Conjunction With Brief In-Person Counseling on Physical Activity Among Physically Inactive Women: The mPED Randomized Clinical Trial</t>
  </si>
  <si>
    <t>e194281</t>
  </si>
  <si>
    <t>10.1001/jamanetworkopen.2019.4281</t>
  </si>
  <si>
    <t>Galaviz, Levesque, Kotecha</t>
  </si>
  <si>
    <t>Evaluating the effectiveness of a physical activity referral scheme among women</t>
  </si>
  <si>
    <t>167-171</t>
  </si>
  <si>
    <t>10.1177/2150131912463243</t>
  </si>
  <si>
    <t>Galik, Resnick, Holmes, Vigne, Lynch, Ellis, Zhu, Barr</t>
  </si>
  <si>
    <t>A Cluster Randomized Controlled Trial Testing the Impact of Function and Behavior Focused Care for Nursing Home Residents With Dementia</t>
  </si>
  <si>
    <t>1421-1428 e1424</t>
  </si>
  <si>
    <t>10.1016/j.jamda.2020.12.020</t>
  </si>
  <si>
    <t>Gallotta, Iazzoni, Emerenziani, Meucci, Migliaccio, Guidetti, Baldari</t>
  </si>
  <si>
    <t>Effects of combined physical education and nutritional programs on schoolchildren's healthy habits</t>
  </si>
  <si>
    <t>e1880</t>
  </si>
  <si>
    <t>10.7717/peerj.1880</t>
  </si>
  <si>
    <t>Galvao, Newton, Girgis, Lepore, Stiller, Mihalopoulos, Gardiner, Taaffe, Occhipinti, Chambers</t>
  </si>
  <si>
    <t>Randomized controlled trial of a peer led multimodal intervention for men with prostate cancer to increase exercise participation</t>
  </si>
  <si>
    <t>199-207</t>
  </si>
  <si>
    <t>10.1002/pon.4495</t>
  </si>
  <si>
    <t>Gammon, Morton, Atkin, Corder, Daly-Smith, Quarmby, Suhrcke, Turner, van Sluijs</t>
  </si>
  <si>
    <t>Introducing physically active lessons in UK secondary schools: feasibility study and pilot cluster-randomised controlled trial</t>
  </si>
  <si>
    <t>e025080</t>
  </si>
  <si>
    <t>10.1136/bmjopen-2018-025080</t>
  </si>
  <si>
    <t>Gans, Tovar, Kang, Ward, Stowers, von Ash, Dionne, Papandonatos, Mena, Jiang, Risica</t>
  </si>
  <si>
    <t>A multi-component tailored intervention in family childcare homes improves diet quality and sedentary behavior of preschool children compared to an attention control: results from the Healthy Start-Comienzos Sanos cluster randomized trial</t>
  </si>
  <si>
    <t>10.1186/s12966-022-01272-6</t>
  </si>
  <si>
    <t>Gao, Xiang</t>
  </si>
  <si>
    <t>Effects of exergaming based exercise on urban children's physical activity participation and body composition</t>
  </si>
  <si>
    <t>992-998</t>
  </si>
  <si>
    <t>10.1123/jpah.2012-0228</t>
  </si>
  <si>
    <t>Gao, Nevala, Cronin, Finni</t>
  </si>
  <si>
    <t>Effects of environmental intervention on sedentary time, musculoskeletal comfort and work ability in office workers</t>
  </si>
  <si>
    <t>Eur J Sport Sci</t>
  </si>
  <si>
    <t>747-754</t>
  </si>
  <si>
    <t>10.1080/17461391.2015.1106590</t>
  </si>
  <si>
    <t>controlled intervention study</t>
  </si>
  <si>
    <t>Gao, Lee, Zeng, Pope, Zhang, Li</t>
  </si>
  <si>
    <t>Home-Based Exergaming on Preschoolers' Energy Expenditure, Cardiovascular Fitness, Body Mass Index and Cognitive Flexibility: A Randomized Controlled Trial</t>
  </si>
  <si>
    <t>1745-NA</t>
  </si>
  <si>
    <t>10.3390/jcm8101745</t>
  </si>
  <si>
    <t>Gao, Pope, Lee, Quan</t>
  </si>
  <si>
    <t>Effects of Active Video Games on Children's Psychosocial Beliefs and School Day Energy Expenditure</t>
  </si>
  <si>
    <t>1268-NA</t>
  </si>
  <si>
    <t>10.3390/jcm8091268</t>
  </si>
  <si>
    <t>Gao, Zeng, Pope, Wang, Yu</t>
  </si>
  <si>
    <t>Effects of exergaming on motor skill competence, perceived competence, and physical activity in preschool children</t>
  </si>
  <si>
    <t>106-113</t>
  </si>
  <si>
    <t>10.1016/j.jshs.2018.12.001</t>
  </si>
  <si>
    <t>Garcia-Ortiz, Recio-Rodriguez, Agudo-Conde, Patino-Alonso, Maderuelo-Fernandez, Repiso Gento, Puigdomenech Puig, Gonzalez-Viejo, Arietaleanizbeaskoa, Schmolling-Guinovart, Gomez-Marcos, Rodriguez-Sanchez, Group, Mobilizing Minds Research</t>
  </si>
  <si>
    <t>Long-Term Effectiveness of a Smartphone App for Improving Healthy Lifestyles in General Population in Primary Care: Randomized Controlled Trial (Evident II Study)</t>
  </si>
  <si>
    <t>e107</t>
  </si>
  <si>
    <t>10.2196/mhealth.9218</t>
  </si>
  <si>
    <t>Garde, Umedaly, Abulnaga, Junker, Chanoine, Johnson, Ansermino, Dumont</t>
  </si>
  <si>
    <t>Evaluation of a Novel Mobile Exergame in a School-Based Environment</t>
  </si>
  <si>
    <t>Cyberpsychol Behav Soc Netw</t>
  </si>
  <si>
    <t>186-192</t>
  </si>
  <si>
    <t>10.1089/cyber.2015.0281</t>
  </si>
  <si>
    <t>Garde, Chowdhury, Rollinson, Johnson, Prescod, Chanoine, Ansermino, Dumont</t>
  </si>
  <si>
    <t>A Multi-Week Assessment of a Mobile Exergame Intervention in an Elementary School</t>
  </si>
  <si>
    <t>10.1089/g4h.2017.0023</t>
  </si>
  <si>
    <t>Garrett, Zhao, Pickens, Mehta, Preston, Powell, Benden</t>
  </si>
  <si>
    <t>Computer-based Prompt's impact on postural variability and sit-stand desk usage behavior; a cluster randomized control trial</t>
  </si>
  <si>
    <t>17-24</t>
  </si>
  <si>
    <t>10.1016/j.apergo.2019.04.003</t>
  </si>
  <si>
    <t>Gaskin, Craike, Mohebbi, Courneya, Livingston</t>
  </si>
  <si>
    <t>A Clinician Referral and 12-Week Exercise Training Program for Men With Prostate Cancer: Outcomes to 12 Months of the ENGAGE Cluster Randomized Controlled Trial</t>
  </si>
  <si>
    <t>353-359</t>
  </si>
  <si>
    <t>10.1123/jpah.2016-0431</t>
  </si>
  <si>
    <t>Gates, Banks, Johnston, Campbell, Gaughan, Ross, Engsberg, Tucker</t>
  </si>
  <si>
    <t>Randomized controlled trial assessing participation and quality of life in a supported speed treadmill training exercise program vs. a strengthening program for children with cerebral palsy</t>
  </si>
  <si>
    <t>J Pediatr Rehabil Med</t>
  </si>
  <si>
    <t>75-88</t>
  </si>
  <si>
    <t>10.3233/PRM-2012-0199</t>
  </si>
  <si>
    <t>Gawlik, Boss, Kleinert</t>
  </si>
  <si>
    <t>Increasing workplace physical activity through motivational and volitional coaching – a randomized controlled trial with truck drivers</t>
  </si>
  <si>
    <t>International Journal of Workplace Health Management</t>
  </si>
  <si>
    <t>215-234</t>
  </si>
  <si>
    <t>10.1108/ijwhm-04-2021-0077</t>
  </si>
  <si>
    <t>Gehring, Kloek, Aaronson, Janssen, Jones, Sitskoorn, Stuiver</t>
  </si>
  <si>
    <t>Feasibility of a home-based exercise intervention with remote guidance for patients with stable grade II and III gliomas: a pilot randomized controlled trial</t>
  </si>
  <si>
    <t>352-366</t>
  </si>
  <si>
    <t>10.1177/0269215517728326</t>
  </si>
  <si>
    <t>Geidl, Carl, Schuler, Mino, Lehbert, Wittmann, Pfeifer, Schultz</t>
  </si>
  <si>
    <t>Long-Term Benefits of Adding a Pedometer to Pulmonary Rehabilitation for COPD: The Randomized Controlled STAR Trial</t>
  </si>
  <si>
    <t>International journal of chronic obstructive pulmonary disease</t>
  </si>
  <si>
    <t>1977-1988</t>
  </si>
  <si>
    <t>10.2147/copd.s304976</t>
  </si>
  <si>
    <t>Gell, Wadsworth</t>
  </si>
  <si>
    <t>The Use of Text Messaging to Promote Physical Activity in Working Women: A Randomized Controlled Trial</t>
  </si>
  <si>
    <t>756-763</t>
  </si>
  <si>
    <t>10.1123/jpah.2013-0144</t>
  </si>
  <si>
    <t>Gell, Grover, Humble, Sexton, Dittus</t>
  </si>
  <si>
    <t>Efficacy, feasibility, and acceptability of a novel technology-based intervention to support physical activity in cancer survivors</t>
  </si>
  <si>
    <t>1291-1300</t>
  </si>
  <si>
    <t>10.1007/s00520-016-3523-5</t>
  </si>
  <si>
    <t>Genin, Degoutte, Finaud, Pereira, Thivel, Duclos</t>
  </si>
  <si>
    <t>Effect of a 5-Month Worksite Physical Activity Program on Tertiary Employees Overall Health and Fitness</t>
  </si>
  <si>
    <t>e3-e10</t>
  </si>
  <si>
    <t>10.1097/JOM.0000000000000945</t>
  </si>
  <si>
    <t>Gerber, Schiffer, Brown, Berbaum, Rimmer, Braunschweig, Fitzgibbon</t>
  </si>
  <si>
    <t>Video telehealth for weight maintenance of African-American women</t>
  </si>
  <si>
    <t>10.1177/1357633X13490901</t>
  </si>
  <si>
    <t>Gibson, Gupta, Greene, Lee, Mount, Sullivan</t>
  </si>
  <si>
    <t>Feasibility and acceptability of a televideo physical activity and nutrition program for recent kidney transplant recipients</t>
  </si>
  <si>
    <t>10.1186/s40814-020-00672-4</t>
  </si>
  <si>
    <t>Gilbert, Lee, Ehrlich-Jones, Semanik, Song, Pellegrini, Pinto Pt, Dunlop, Chang</t>
  </si>
  <si>
    <t>A randomized trial of a motivational interviewing intervention to increase lifestyle physical activity and improve self-reported function in adults with arthritis</t>
  </si>
  <si>
    <t>Semin Arthritis Rheum</t>
  </si>
  <si>
    <t>10.1016/j.semarthrit.2017.10.003</t>
  </si>
  <si>
    <t>Gill, Goldenberg, Starnes, Phelan</t>
  </si>
  <si>
    <t>Outdoor adventure therapy to increase physical activity in young adult cancer survivors</t>
  </si>
  <si>
    <t>184-199</t>
  </si>
  <si>
    <t>10.1080/07347332.2016.1157718</t>
  </si>
  <si>
    <t>Gill, Blunt, Boa Sorte Silva, Stiller-Moldovan, Zou, Petrella</t>
  </si>
  <si>
    <t>The HealtheSteps lifestyle prescription program to improve physical activity and modifiable risk factors for chronic disease: a pragmatic randomized controlled trial</t>
  </si>
  <si>
    <t>10.1186/s12889-019-7141-2</t>
  </si>
  <si>
    <t>Gillham, Endacott</t>
  </si>
  <si>
    <t>Impact of enhanced secondary prevention on health behaviour in patients following minor stroke and transient ischaemic attack: a randomized controlled trial</t>
  </si>
  <si>
    <t>822-830</t>
  </si>
  <si>
    <t>10.1177/0269215510367970</t>
  </si>
  <si>
    <t>Ginja, Arnott, Araujo-Soares, Namdeo, McColl</t>
  </si>
  <si>
    <t>Feasibility of an incentive scheme to promote active travel to school: a pilot cluster randomised trial</t>
  </si>
  <si>
    <t>10.1186/s40814-017-0197-9</t>
  </si>
  <si>
    <t>Givon, Zeilig, Weingarden, Rand</t>
  </si>
  <si>
    <t>Video-games used in a group setting is feasible and effective to improve indicators of physical activity in individuals with chronic stroke: a randomized controlled trial</t>
  </si>
  <si>
    <t>383-392</t>
  </si>
  <si>
    <t>10.1177/0269215515584382</t>
  </si>
  <si>
    <t>Glasgow, Kurz, King, Dickman, Faber, Halterman, Woolley, Toobert, Strycker, Estabrooks, Osuna, Ritzwoller</t>
  </si>
  <si>
    <t>Twelve-month outcomes of an Internet-based diabetes self-management support program</t>
  </si>
  <si>
    <t>81-92</t>
  </si>
  <si>
    <t>10.1016/j.pec.2011.07.024</t>
  </si>
  <si>
    <t>Glavas, Scott, Sood, George, Daly, Gvozdenko, de Courten, Jansons</t>
  </si>
  <si>
    <t>Exploring the Feasibility of Digital Voice Assistants for Delivery of a Home-Based Exercise Intervention in Older Adults With Obesity and Type 2 Diabetes Mellitus: Randomized Controlled Trial (Preprint)</t>
  </si>
  <si>
    <t>10.2196/preprints.53064</t>
  </si>
  <si>
    <t>Late exclude: I think Alexa is only being used to transmit information, not to interpret anything (no evidence of NLP or other AI-assistance) - professionals seem to do the work, along with a simple clinical decision tree</t>
  </si>
  <si>
    <t>AI enabled delivery device but not an AI assisted intervention</t>
  </si>
  <si>
    <t>Exploring the Feasibility of Digital Voice Assistants for Delivery of a Home-Based Exercise Intervention in Older Adults With Obesity and Type 2 Diabetes Mellitus: Randomized Controlled Trial</t>
  </si>
  <si>
    <t>JMIR Aging</t>
  </si>
  <si>
    <t>e53064</t>
  </si>
  <si>
    <t>10.2196/53064</t>
  </si>
  <si>
    <t>Golbus, Gupta, Stevens, Jeganathan, Luff, Shi, Dempsey, Boyden, Mukherjee, Kohnstamm, Taralunga, Kheterpal, Murphy, Klasnja, Kheterpal, Nallamothu</t>
  </si>
  <si>
    <t>A randomized trial of a mobile health intervention to augment cardiac rehabilitation</t>
  </si>
  <si>
    <t>10.1038/s41746-023-00921-9</t>
  </si>
  <si>
    <t>Golbus, Jeganathan, Stevens, Ekechukwu, Farhan, Contreras, Rao, Trumpower, Basu, Luff, Skolarus, Newman, Nallamothu, Dorsch</t>
  </si>
  <si>
    <t>A Physical Activity and Diet Just-in-Time Adaptive Intervention to Reduce Blood Pressure: The myBPmyLife Study Rationale and Design</t>
  </si>
  <si>
    <t>e031234</t>
  </si>
  <si>
    <t>10.1161/JAHA.123.031234</t>
  </si>
  <si>
    <t>Goldfield, Harvey, Grattan, Temple, Naylor, Alberga, Ferraro, Wilson, Cameron, Barrowman, Adamo</t>
  </si>
  <si>
    <t>Effects of Child Care Intervention on Physical Activity and Body Composition</t>
  </si>
  <si>
    <t>225-231</t>
  </si>
  <si>
    <t>10.1016/j.amepre.2016.03.024</t>
  </si>
  <si>
    <t>Golsteijn, Bolman, Volders, Peels, de Vries, Lechner</t>
  </si>
  <si>
    <t>Short-term efficacy of a computer-tailored physical activity intervention for prostate and colorectal cancer patients and survivors: a randomized controlled trial</t>
  </si>
  <si>
    <t>10.1186/s12966-018-0734-9</t>
  </si>
  <si>
    <t>Gomersall, Maher, English, Rowlands, Olds</t>
  </si>
  <si>
    <t>Time regained: when people stop a physical activity program, how does their time use change? A randomised controlled trial</t>
  </si>
  <si>
    <t>e0126665</t>
  </si>
  <si>
    <t>10.1371/journal.pone.0126665</t>
  </si>
  <si>
    <t>Gomersall, Norton, Maher, English, Olds</t>
  </si>
  <si>
    <t>In search of lost time: When people undertake a new exercise program, where does the time come from? A randomized controlled trial</t>
  </si>
  <si>
    <t>43-48</t>
  </si>
  <si>
    <t>10.1016/j.jsams.2014.01.004</t>
  </si>
  <si>
    <t>Gomersall, Skinner, Winkler, Healy, Eakin, Fjeldsoe</t>
  </si>
  <si>
    <t>Feasibility, acceptability and efficacy of a text message-enhanced clinical exercise rehabilitation intervention for increasing 'whole-of-day' activity in people living with and beyond cancer</t>
  </si>
  <si>
    <t>10.1186/s12889-019-6767-4</t>
  </si>
  <si>
    <t>Gomez Quinonez, Walthouwer, Schulz, de Vries</t>
  </si>
  <si>
    <t>mHealth or eHealth? Efficacy, Use, and Appreciation of a Web-Based Computer-Tailored Physical Activity Intervention for Dutch Adults: A Randomized Controlled Trial</t>
  </si>
  <si>
    <t>e278</t>
  </si>
  <si>
    <t>10.2196/jmir.6171</t>
  </si>
  <si>
    <t>Gonzalez-Plaza, Bellart, Arranz, Lujan-Barroso, Crespo Mirasol, Seguranyes</t>
  </si>
  <si>
    <t>Effectiveness of a Step Counter Smartband and Midwife Counseling Intervention on Gestational Weight Gain and Physical Activity in Pregnant Women With Obesity (Pas and Pes Study): Randomized Controlled Trial</t>
  </si>
  <si>
    <t>e28886</t>
  </si>
  <si>
    <t>10.2196/28886</t>
  </si>
  <si>
    <t>Gordon, Patrao, Kularatna, Hawkes</t>
  </si>
  <si>
    <t>A telephone-delivered multiple health behaviour change intervention for colorectal cancer survivors: making the case for cost-effective healthcare</t>
  </si>
  <si>
    <t>Eur J Cancer Care (Engl)</t>
  </si>
  <si>
    <t>854-861</t>
  </si>
  <si>
    <t>10.1111/ecc.12345</t>
  </si>
  <si>
    <t>Gorely, Morris, Musson, Brown, Nevill, Nevill</t>
  </si>
  <si>
    <t>Physical activity and body composition outcomes of the GreatFun2Run intervention at 20 month follow-up</t>
  </si>
  <si>
    <t>10.1186/1479-5868-8-74</t>
  </si>
  <si>
    <t>Görer, Salah, Akın</t>
  </si>
  <si>
    <t>An autonomous robotic exercise tutor for elderly people</t>
  </si>
  <si>
    <t>Autonomous Robots</t>
  </si>
  <si>
    <t>657-678</t>
  </si>
  <si>
    <t>10.1007/s10514-016-9598-5</t>
  </si>
  <si>
    <t>quantitative evaluation study</t>
  </si>
  <si>
    <t>Gorin, Raynor, Fava, Maguire, Robichaud, Trautvetter, Crane, Wing</t>
  </si>
  <si>
    <t>Randomized controlled trial of a comprehensive home environment-focused weight-loss program for adults</t>
  </si>
  <si>
    <t>10.1037/a0026959</t>
  </si>
  <si>
    <t>Gourlan, Sarrazin, Trouilloud</t>
  </si>
  <si>
    <t>Motivational interviewing as a way to promote physical activity in obese adolescents: a randomised-controlled trial using self-determination theory as an explanatory framework</t>
  </si>
  <si>
    <t>1265-1286</t>
  </si>
  <si>
    <t>10.1080/08870446.2013.800518</t>
  </si>
  <si>
    <t>Goyder, Hind, Breckon, Dimairo, Minton, Everson-Hock, Read, Copeland, Crank, Horspool, Humphreys, Hutchison, Kesterton, Latimer, Scott, Swaile, Walters, Wood, Collins, Cooper</t>
  </si>
  <si>
    <t>A randomised controlled trial and cost-effectiveness evaluation of 'booster' interventions to sustain increases in physical activity in middle-aged adults in deprived urban neighbourhoods</t>
  </si>
  <si>
    <t>1-210</t>
  </si>
  <si>
    <t>10.3310/hta18130</t>
  </si>
  <si>
    <t>Granet, Peyrusque, Ruiz, Buckinx, Abdelkader, Dang-Vu, Sirois, Gouin, Pageaux, Aubertin-Leheudre</t>
  </si>
  <si>
    <t>Web-Based Physical Activity Interventions Are Feasible and Beneficial Solutions to Prevent Physical and Mental Health Declines in Community-Dwelling Older Adults During Isolation Periods</t>
  </si>
  <si>
    <t>535-544</t>
  </si>
  <si>
    <t>10.1093/gerona/glac127</t>
  </si>
  <si>
    <t>Grasten, Yli-Piipari</t>
  </si>
  <si>
    <t>The Patterns of Moderate to Vigorous Physical Activity and Physical Education Enjoyment Through a 2-Year School-Based Program</t>
  </si>
  <si>
    <t>10.1111/josh.12717</t>
  </si>
  <si>
    <t>quasi-experimental study</t>
  </si>
  <si>
    <t>Grau-Pellicer, Lalanza, Jovell-Fernandez, Capdevila</t>
  </si>
  <si>
    <t>Impact of mHealth technology on adherence to healthy PA after stroke: a randomized study</t>
  </si>
  <si>
    <t>354-368</t>
  </si>
  <si>
    <t>10.1080/10749357.2019.1691816</t>
  </si>
  <si>
    <t>Graves, Ridgers, Atkinson, Stratton</t>
  </si>
  <si>
    <t>The effect of active video gaming on children's physical activity, behavior preferences and body composition</t>
  </si>
  <si>
    <t>535-546</t>
  </si>
  <si>
    <t>10.1123/pes.22.4.535</t>
  </si>
  <si>
    <t>Greaves, Gillison, Stathi, Bennett, Reddy, Dunbar, Perry, Messom, Chandler, Francis, Davis, Green, Evans, Taylor</t>
  </si>
  <si>
    <t>Waste the waist: a pilot randomised controlled trial of a primary care based intervention to support lifestyle change in people with high cardiovascular risk</t>
  </si>
  <si>
    <t>10.1186/s12966-014-0159-z</t>
  </si>
  <si>
    <t>Greene, White, Hoerr, Lohse, Schembre, Riebe, Patterson, Kattelmann, Shoff, Horacek, Blissmer, Phillips</t>
  </si>
  <si>
    <t>Impact of an online healthful eating and physical activity program for college students</t>
  </si>
  <si>
    <t>e47-58</t>
  </si>
  <si>
    <t>10.4278/ajhp.110606-QUAN-239</t>
  </si>
  <si>
    <t>Greene, Sacks, Piniewski, Kil, Hahn</t>
  </si>
  <si>
    <t>The impact of an online social network with wireless monitoring devices on physical activity and weight loss</t>
  </si>
  <si>
    <t>189-194</t>
  </si>
  <si>
    <t>10.1177/2150131912469546</t>
  </si>
  <si>
    <t>Greenwood, Young, Briggs, Castle, Walklin, Haggis, Balkin, Asgari, Bhandari, Burton, Billany, Bishop, Bramham, Campbell, Chilcot, Cooper, Deelchand, Graham-Brown, Hamilton, Jesky, Kalra, Koufaki, McCafferty, Nixon, Noble, Saynor, Taal, Tollit, Wheeler, Wilkinson, Worboys, Macdonald</t>
  </si>
  <si>
    <t>Evaluating the effect of a digital health intervention to enhance physical activity in people with chronic kidney disease (Kidney BEAM): a multicentre, randomised controlled trial in the UK</t>
  </si>
  <si>
    <t>10.1016/S2589-7500(23)00204-2</t>
  </si>
  <si>
    <t>Gregg, Chen, Wagenknecht, Clark, Delahanty, Bantle, Pownall, Johnson, Safford, Kitabchi, Pi-Sunyer, Wing, Bertoni, Look</t>
  </si>
  <si>
    <t>Association of an intensive lifestyle intervention with remission of type 2 diabetes</t>
  </si>
  <si>
    <t>2489-2496</t>
  </si>
  <si>
    <t>10.1001/jama.2012.67929</t>
  </si>
  <si>
    <t>Gremaud, Carr, Simmering, Evans, Cremer, Segre, Polgreen, Polgreen</t>
  </si>
  <si>
    <t>Gamifying Accelerometer Use Increases Physical Activity Levels of Sedentary Office Workers</t>
  </si>
  <si>
    <t>10.1161/JAHA.117.007735</t>
  </si>
  <si>
    <t>Grey, Thompson, Gillison</t>
  </si>
  <si>
    <t>Effects of a Web-Based, Evolutionary Mismatch-Framed Intervention Targeting Physical Activity and Diet: a Randomised Controlled Trial</t>
  </si>
  <si>
    <t>645-657</t>
  </si>
  <si>
    <t>10.1007/s12529-019-09821-3</t>
  </si>
  <si>
    <t>Greysen, Changolkar, Small, Reale, Rareshide, Mercede, Snider, Greysen, Trotta, Halpern, Patel</t>
  </si>
  <si>
    <t>Effect of Behaviorally Designed Gamification With a Social Support Partner to Increase Mobility After Hospital Discharge: A Randomized Clinical Trial</t>
  </si>
  <si>
    <t>e210952</t>
  </si>
  <si>
    <t>10.1001/jamanetworkopen.2021.0952</t>
  </si>
  <si>
    <t>Griffin, Struempler, Funderburk, Parmer, Tran, Wadsworth</t>
  </si>
  <si>
    <t>My Quest, a Community-Based mHealth Intervention to Increase Physical Activity and Promote Weight Loss in Predominantly Rural-Dwelling, Low-Income, Alabama Women</t>
  </si>
  <si>
    <t>Fam Community Health</t>
  </si>
  <si>
    <t>131-140</t>
  </si>
  <si>
    <t>10.1097/FCH.0000000000000251</t>
  </si>
  <si>
    <t>single-group pre-post test study</t>
  </si>
  <si>
    <t>Grillich, Kien, Takuya, Weber, Gartlehner</t>
  </si>
  <si>
    <t>Effectiveness evaluation of a health promotion programme in primary schools: a cluster randomised controlled trial</t>
  </si>
  <si>
    <t>10.1186/s12889-016-3330-4</t>
  </si>
  <si>
    <t>Grimes, Baker</t>
  </si>
  <si>
    <t>The Effects of a Citywide Bike Share System on Active Transportation Among College Students: A Randomized Controlled Pilot Study</t>
  </si>
  <si>
    <t>412-418</t>
  </si>
  <si>
    <t>10.1177/1090198120914244</t>
  </si>
  <si>
    <t>Groeneveld, Proper, van der Beek, Hildebrandt, van Mechelen</t>
  </si>
  <si>
    <t>Short and long term effects of a lifestyle intervention for construction workers at risk for cardiovascular disease: a randomized controlled trial</t>
  </si>
  <si>
    <t>10.1186/1471-2458-11-836</t>
  </si>
  <si>
    <t>Gronstedt, Frandin, Bergland, Helbostad, Granbo, Puggaard, Andresen, Hellstrom</t>
  </si>
  <si>
    <t>Effects of individually tailored physical and daily activities in nursing home residents on activities of daily living, physical performance and physical activity level: a randomized controlled trial</t>
  </si>
  <si>
    <t>220-229</t>
  </si>
  <si>
    <t>10.1159/000345416</t>
  </si>
  <si>
    <t>Grydeland, Bergh, Bjelland, Lien, Andersen, Ommundsen</t>
  </si>
  <si>
    <t>Intervention effects on physical activity: The HEIA study - a cluster randomized controlled trial</t>
  </si>
  <si>
    <t>International Journal of Behavioral Nutrition and Physical Activity</t>
  </si>
  <si>
    <t>https://doi.org/10.1186/1479-5868-10-17</t>
  </si>
  <si>
    <t>Gu, Chen, Jackson, Zhang</t>
  </si>
  <si>
    <t>Impact of a pedometer-based goal-setting intervention onchildren's motivation, motor competence, and physical activity in physical education</t>
  </si>
  <si>
    <t>54-65</t>
  </si>
  <si>
    <t>https://doi.org/10.1080/17408989.2017.1341475</t>
  </si>
  <si>
    <t>Guagliano, Armitage, Brown, Coombes, Fusco, Hughes, Jones, Morton, van Sluijs</t>
  </si>
  <si>
    <t>A whole family-based physical activity promotion intervention: findings from the families reporting every step to health (FRESH) pilot randomised controlled trial</t>
  </si>
  <si>
    <t>10.1186/s12966-020-01025-3</t>
  </si>
  <si>
    <t>Guelinckx, Devlieger, Mullie, Vansant</t>
  </si>
  <si>
    <t>Effect of lifestyle intervention on dietary habits, physical activity, and gestational weight gain in obese pregnant women: a randomized controlled trial</t>
  </si>
  <si>
    <t>373-380</t>
  </si>
  <si>
    <t>10.3945/ajcn.2009.28166</t>
  </si>
  <si>
    <t>Gür, Gür, Ayan</t>
  </si>
  <si>
    <t>The Effect of the ERVE Smartphone App on Physical Activity, Quality of Life, Self-Efficacy, and Exercise Motivation for Inactive People: A Randomized Controlled Trial</t>
  </si>
  <si>
    <t>European Journal of Integrative Medicine</t>
  </si>
  <si>
    <t>101198-NA</t>
  </si>
  <si>
    <t>10.1016/j.eujim.2020.101198</t>
  </si>
  <si>
    <t>Turkey</t>
  </si>
  <si>
    <t>LMIC</t>
  </si>
  <si>
    <t>Ha, Lonsdale, Ng, Lubans</t>
  </si>
  <si>
    <t>A school-based rope skipping program for adolescents: Results of a randomized trial</t>
  </si>
  <si>
    <t>188-194</t>
  </si>
  <si>
    <t>10.1016/j.ypmed.2017.06.001</t>
  </si>
  <si>
    <t>Habib-Mourad, Ghandour, Maliha, Awada, Dagher, Hwalla</t>
  </si>
  <si>
    <t>Impact of a one-year school-based teacher-implemented nutrition and physical activity intervention: main findings and future recommendations</t>
  </si>
  <si>
    <t>10.1186/s12889-020-8351-3</t>
  </si>
  <si>
    <t>Hajian, Aslani, Sarbakhsh, Fathnezhad-Kazemi</t>
  </si>
  <si>
    <t>The effectiveness of healthy lifestyle interventions on weight gain in overweight pregnant women: A cluster-randomized controlled trial</t>
  </si>
  <si>
    <t>Nurs Open</t>
  </si>
  <si>
    <t>1876-1886</t>
  </si>
  <si>
    <t>10.1002/nop2.577</t>
  </si>
  <si>
    <t>Hamari, Jarvela, Lahteenmaki, Arola, Axelin, Vahlberg, Salantera</t>
  </si>
  <si>
    <t>The effect of an active video game intervention on physical activity, motor performance, and fatigue in children with cancer: a randomized controlled trial</t>
  </si>
  <si>
    <t>BMC Res Notes</t>
  </si>
  <si>
    <t>10.1186/s13104-019-4821-z</t>
  </si>
  <si>
    <t>Hamilton, Richardson, McGraw, Owens, Higginbotham</t>
  </si>
  <si>
    <t>A Controlled Evaluation of a CBPR Intervention's Effects on Physical Activity and the Related Psychosocial Constructs Among Minority Children in an Underserved Community</t>
  </si>
  <si>
    <t>37-44</t>
  </si>
  <si>
    <t>10.1123/jpah.2019-0135</t>
  </si>
  <si>
    <t>Hammersley, Okely, Batterham, Jones</t>
  </si>
  <si>
    <t>An Internet-Based Childhood Obesity Prevention Program (Time2bHealthy) for Parents of Preschool-Aged Children: Randomized Controlled Trial</t>
  </si>
  <si>
    <t>e11964</t>
  </si>
  <si>
    <t>10.2196/11964</t>
  </si>
  <si>
    <t>Hammersley, Wyse, Jones, Stacey, Okely, Wolfenden, Batterham, Yoong, Eckermann, Green, Xu, Innes-Hughes, Jackson, Li, Rissel</t>
  </si>
  <si>
    <t>Translation of Two Healthy Eating and Active Living Support Programs for Parents of 2-6-Year-Old Children: Outcomes of the 'Time for Healthy Habits' Parallel Partially Randomised Preference Trial</t>
  </si>
  <si>
    <t>3348-NA</t>
  </si>
  <si>
    <t>10.3390/nu13103348</t>
  </si>
  <si>
    <t>Han, Tian, Zhao, Zhou</t>
  </si>
  <si>
    <t>An Intervention Pattern of Family Parent-Child Physical Activity Based on a Smartphone App for Preschool Children during COVID-19</t>
  </si>
  <si>
    <t>10.1155/2022/2777079</t>
  </si>
  <si>
    <t>LMIC; digital intervention</t>
  </si>
  <si>
    <t>Hankey, Woodfield, Birch, Duncan</t>
  </si>
  <si>
    <t>Physical Activity Levels During a 6-Week, School-Based, Active Videogaming Intervention Using the Gamercize Power Stepper in British Children</t>
  </si>
  <si>
    <t>Medicina Sportiva</t>
  </si>
  <si>
    <t>81-87</t>
  </si>
  <si>
    <t>10.2478/v10036-011-0014-0</t>
  </si>
  <si>
    <t>Haque, Kangas, Jamsa</t>
  </si>
  <si>
    <t>A Persuasive mHealth Behavioral Change Intervention for Promoting Physical Activity in the Workplace: Feasibility Randomized Controlled Trial</t>
  </si>
  <si>
    <t>e15083</t>
  </si>
  <si>
    <t>10.2196/15083</t>
  </si>
  <si>
    <t>Hardcastle, Taylor, Bailey, Harley, Hagger</t>
  </si>
  <si>
    <t>Effectiveness of a motivational interviewing intervention on weight loss, physical activity and cardiovascular disease risk factors: a randomised controlled trial with a 12-month post-intervention follow-up</t>
  </si>
  <si>
    <t>10.1186/1479-5868-10-40</t>
  </si>
  <si>
    <t>Hardcastle, Jimenez-Castuera, Maxwell-Smith, Bulsara, Hince</t>
  </si>
  <si>
    <t>Fitbit wear-time and patterns of activity in cancer survivors throughout a physical activity intervention and follow-up: Exploratory analysis from a randomised controlled trial</t>
  </si>
  <si>
    <t>e0240967</t>
  </si>
  <si>
    <t>10.1371/journal.pone.0240967</t>
  </si>
  <si>
    <t>Hardcastle, Maxwell-Smith, Hince, Bulsara, Boyle, Tan, Levitt, Salama, Mohan, Salfinger, Makin, Tan, Platell, Cohen</t>
  </si>
  <si>
    <t>The wearable activity technology and action-planning trial in cancer survivors: Physical activity maintenance post-intervention</t>
  </si>
  <si>
    <t>902-907</t>
  </si>
  <si>
    <t>10.1016/j.jsams.2021.04.004</t>
  </si>
  <si>
    <t>Hardcastle, Maxwell-Smith, Cavalheri, Boyle, Roman, Platell, Levitt, Saunders, Sardelic, Nightingale, McCormick, Lynch, Cohen, Bulsara, Hince</t>
  </si>
  <si>
    <t>A randomized controlled trial of Promoting Physical Activity in Regional and Remote Cancer Survivors (PPARCS)</t>
  </si>
  <si>
    <t>81-89</t>
  </si>
  <si>
    <t>10.1016/j.jshs.2023.01.003</t>
  </si>
  <si>
    <t>Harkins, Kullgren, Bellamy, Karlawish, Glanz</t>
  </si>
  <si>
    <t>A Trial of Financial and Social Incentives to Increase Older Adults' Walking</t>
  </si>
  <si>
    <t>e123-e130</t>
  </si>
  <si>
    <t>10.1016/j.amepre.2016.11.011</t>
  </si>
  <si>
    <t>Harries, Eslambolchilar, Rettie, Stride, Walton, van Woerden</t>
  </si>
  <si>
    <t>Effectiveness of a smartphone app in increasing physical activity amongst male adults: a randomised controlled trial</t>
  </si>
  <si>
    <t>10.1186/s12889-016-3593-9</t>
  </si>
  <si>
    <t>Harrington, Davies, Bodicoat, Charles, Chudasama, Gorely, Khunti, Plekhanova, Rowlands, Sherar, Tudor Edwards, Yates, Edwardson</t>
  </si>
  <si>
    <t>Effectiveness of the 'Girls Active' school-based physical activity programme: A cluster randomised controlled trial</t>
  </si>
  <si>
    <t>10.1186/s12966-018-0664-6</t>
  </si>
  <si>
    <t>Harrington, Davies, Bodicoat, Charles, Chudasama, Gorely, Khunti, Rowlands, Sherar, Tudor-Edwards, Yates, Edwardson</t>
  </si>
  <si>
    <t>A school-based intervention ('Girls Active') to increase physical activity levels among 11- to 14-year-old girls: cluster RCT</t>
  </si>
  <si>
    <t>1-162</t>
  </si>
  <si>
    <t>10.3310/phr07050</t>
  </si>
  <si>
    <t>Harrison, Lombard, Strauss, Teede</t>
  </si>
  <si>
    <t>Optimizing healthy gestational weight gain in women at high risk of gestational diabetes: a randomized controlled trial</t>
  </si>
  <si>
    <t>10.1002/oby.20163</t>
  </si>
  <si>
    <t>Hartman, Nelson, Myers, Natarajan, Sears, Palmer, Weiner, Parker, Patterson</t>
  </si>
  <si>
    <t>Randomized controlled trial of increasing physical activity on objectively measured and self-reported cognitive functioning among breast cancer survivors: The memory &amp; motion study</t>
  </si>
  <si>
    <t>192-202</t>
  </si>
  <si>
    <t>10.1002/cncr.30987</t>
  </si>
  <si>
    <t>Hassandra, Lintunen, Hagger, Heikkinen, Vanhala, Kettunen</t>
  </si>
  <si>
    <t>An mHealth App for Supporting Quitters to Manage Cigarette Cravings With Short Bouts of Physical Activity: A Randomized Pilot Feasibility and Acceptability Study</t>
  </si>
  <si>
    <t>e74</t>
  </si>
  <si>
    <t>10.2196/mhealth.6252</t>
  </si>
  <si>
    <t>Hawkes, Chambers, Pakenham, Patrao, Baade, Lynch, Aitken, Meng, Courneya</t>
  </si>
  <si>
    <t>Effects of a telephone-delivered multiple health behavior change intervention (CanChange) on health and behavioral outcomes in survivors of colorectal cancer: a randomized controlled trial</t>
  </si>
  <si>
    <t>2313-2321</t>
  </si>
  <si>
    <t>10.1200/JCO.2012.45.5873</t>
  </si>
  <si>
    <t>Hawkes, Patrao, Atherton, Ware, Taylor, O'Neil, Foreman, Oldenburg</t>
  </si>
  <si>
    <t>Effect of a telephone-delivered coronary heart disease secondary prevention program (proactive heart) on quality of life and health behaviours: primary outcomes of a randomised controlled trial</t>
  </si>
  <si>
    <t>413-424</t>
  </si>
  <si>
    <t>10.1007/s12529-012-9250-5</t>
  </si>
  <si>
    <t>Hawkins, Hosker, Marcus, Rosal, Braun, Stanek, Markenson, Chasan-Taber</t>
  </si>
  <si>
    <t>A pregnancy lifestyle intervention to prevent gestational diabetes risk factors in overweight Hispanic women: a feasibility randomized controlled trial</t>
  </si>
  <si>
    <t>108-115</t>
  </si>
  <si>
    <t>10.1111/dme.12601</t>
  </si>
  <si>
    <t>Hayman, Reaburn, Browne, Vandelanotte, Alley, Short</t>
  </si>
  <si>
    <t>Feasibility, acceptability and efficacy of a web-based computer-tailored physical activity intervention for pregnant women - the Fit4Two randomised controlled trial</t>
  </si>
  <si>
    <t>10.1186/s12884-017-1277-9</t>
  </si>
  <si>
    <t>Healy, Eakin, Owen, Lamontagne, Moodie, Winkler, Fjeldsoe, Wiesner, Willenberg, Dunstan</t>
  </si>
  <si>
    <t>A Cluster Randomized Controlled Trial to Reduce Office Workers' Sitting Time: Effect on Activity Outcomes</t>
  </si>
  <si>
    <t>1787-1797</t>
  </si>
  <si>
    <t>10.1249/MSS.0000000000000972</t>
  </si>
  <si>
    <t>Healy, Marchand</t>
  </si>
  <si>
    <t>The Feasibility of Project CHASE: A Facebook-Delivered, Parent-Mediated Physical Activity Intervention for Children with Autism</t>
  </si>
  <si>
    <t>International Journal of Disability, Development and Education</t>
  </si>
  <si>
    <t>225-242</t>
  </si>
  <si>
    <t>10.1080/1034912x.2019.1597968</t>
  </si>
  <si>
    <t>Hebden, Cook, van der Ploeg, King, Bauman, Allman-Farinelli</t>
  </si>
  <si>
    <t>A mobile health intervention for weight management among young adults: a pilot randomised controlled trial</t>
  </si>
  <si>
    <t>J Hum Nutr Diet</t>
  </si>
  <si>
    <t>322-332</t>
  </si>
  <si>
    <t>10.1111/jhn.12155</t>
  </si>
  <si>
    <t>Hebert, Hurley, Harmon, Heiney, Hebert, Steck</t>
  </si>
  <si>
    <t>A diet, physical activity, and stress reduction intervention in men with rising prostate-specific antigen after treatment for prostate cancer</t>
  </si>
  <si>
    <t>Cancer Epidemiol</t>
  </si>
  <si>
    <t>e128-136</t>
  </si>
  <si>
    <t>10.1016/j.canep.2011.09.008</t>
  </si>
  <si>
    <t>Heinrich, Patel, O'Neal, Heinrich</t>
  </si>
  <si>
    <t>High-intensity compared to moderate-intensity training for exercise initiation, enjoyment, adherence, and intentions: an intervention study</t>
  </si>
  <si>
    <t>10.1186/1471-2458-14-789</t>
  </si>
  <si>
    <t>Heitkamp, Spanier, von Korn, Knapp, Gross, Haller, Halle</t>
  </si>
  <si>
    <t>Feasibility of a 12-Month Exercise Intervention in Postsurgical Colorectal Cancer Patients</t>
  </si>
  <si>
    <t>Transl Sports Med</t>
  </si>
  <si>
    <t>10.1155/2023/4488334</t>
  </si>
  <si>
    <t>Henderson, Daneman, Huot, McGrath, Lambert, Hux, Booth, Hanley</t>
  </si>
  <si>
    <t>The impact of exercise consultation on activity levels and metabolic markers in obese adolescents: a pilot study</t>
  </si>
  <si>
    <t>Int J Pediatr Endocrinol</t>
  </si>
  <si>
    <t>10.1155/2010/681510</t>
  </si>
  <si>
    <t>Hergenroeder, Quinn, Perdomo, Kline, Gibbs</t>
  </si>
  <si>
    <t>Effect of a 6-month sedentary behavior reduction intervention on well-being and workplace health in desk workers with low back pain</t>
  </si>
  <si>
    <t>1145-1155</t>
  </si>
  <si>
    <t>10.3233/WOR-205178</t>
  </si>
  <si>
    <t>Hernandez-Reyes, Camara-Martos, Molina-Luque, Moreno-Rojas</t>
  </si>
  <si>
    <t>Effect of an mHealth Intervention Using a Pedometer App With Full In-Person Counseling on Body Composition of Overweight Adults: Randomized Controlled Weight Loss Trial</t>
  </si>
  <si>
    <t>e16999</t>
  </si>
  <si>
    <t>10.2196/16999</t>
  </si>
  <si>
    <t>Hernandez-Reyes, Camara-Martos, Molina Recio, Molina-Luque, Romero-Saldana, Moreno Rojas</t>
  </si>
  <si>
    <t>Push Notifications From a Mobile App to Improve the Body Composition of Overweight or Obese Women: Randomized Controlled Trial</t>
  </si>
  <si>
    <t>e13747</t>
  </si>
  <si>
    <t>10.2196/13747</t>
  </si>
  <si>
    <t>Hiles, Urroz, Gibson, Bogdanovs, McDonald</t>
  </si>
  <si>
    <t>A feasibility randomised controlled trial of Novel Activity Management in severe ASthma-Tailored Exercise (NAMASTE): yoga and mindfulness</t>
  </si>
  <si>
    <t>10.1186/s12890-021-01436-3</t>
  </si>
  <si>
    <t>Hinman, Campbell, Lawford, Briggs, Gale, Bills, Kasza, Harris, French, Bunker, Forbes, Bennell</t>
  </si>
  <si>
    <t>Does telephone-delivered exercise advice and support by physiotherapists improve pain and/or function in people with knee osteoarthritis? Telecare randomised controlled trial</t>
  </si>
  <si>
    <t>790-797</t>
  </si>
  <si>
    <t>10.1136/bjsports-2019-101183</t>
  </si>
  <si>
    <t>Hinrichs, Bucker, Klaassen-Mielke, Brach, Wilm, Platen, Mai</t>
  </si>
  <si>
    <t>Home-Based Exercise Supported by General Practitioner Practices: Ineffective in a Sample of Chronically Ill, Mobility-Limited Older Adults (the HOMEfit Randomized Controlled Trial)</t>
  </si>
  <si>
    <t>2270-2279</t>
  </si>
  <si>
    <t>10.1111/jgs.14392</t>
  </si>
  <si>
    <t>Hiraki, Shibagaki, Izawa, Hotta, Wakamiya, Sakurada, Yasuda, Kimura</t>
  </si>
  <si>
    <t>Effects of home-based exercise on pre-dialysis chronic kidney disease patients: a randomized pilot and feasibility trial</t>
  </si>
  <si>
    <t>10.1186/s12882-017-0613-7</t>
  </si>
  <si>
    <t>Hochsmann, Muller, Ambuhl, Klenk, Konigstein, Infanger, Walz, Schmidt-Trucksass</t>
  </si>
  <si>
    <t>Novel Smartphone Game Improves Physical Activity Behavior in Type 2 Diabetes</t>
  </si>
  <si>
    <t>41-50</t>
  </si>
  <si>
    <t>10.1016/j.amepre.2019.02.017</t>
  </si>
  <si>
    <t>Digital intervention, not AI</t>
  </si>
  <si>
    <t>Hoda, Arshad, Khan, Kohli, Kareem, Akhtar, Najmi</t>
  </si>
  <si>
    <t>Impact of a mHealth Intervention in Type 2 Diabetes Mellitus Patients: A Randomized Clinical Trial</t>
  </si>
  <si>
    <t>SN Comprehensive Clinical Medicine</t>
  </si>
  <si>
    <t>10.1007/s42399-023-01564-3</t>
  </si>
  <si>
    <t>Hoffman, Schmidt, Arguello, Eyllon, Castaneda-Sceppa, Cloutier, Hillman</t>
  </si>
  <si>
    <t>Online preschool teacher training to promote physical activity in young children: A pilot cluster randomized controlled trial</t>
  </si>
  <si>
    <t>Sch Psychol</t>
  </si>
  <si>
    <t>118-127</t>
  </si>
  <si>
    <t>10.1037/spq0000349</t>
  </si>
  <si>
    <t>Hollis, Williams, Morgan, Collins</t>
  </si>
  <si>
    <t>The 40‐Something Randomised Controlled Trial improved fruit intake and nutrient density of the diet in mid‐age women</t>
  </si>
  <si>
    <t>Nutrition &amp; Dietetics</t>
  </si>
  <si>
    <t>316-326</t>
  </si>
  <si>
    <t>10.1111/1747-0080.12215</t>
  </si>
  <si>
    <t>Hollis, Sutherland, Campbell, Morgan, Lubans, Nathan, Wolfenden, Okely, Davies, Williams, Cohen, Oldmeadow, Gillham, Wiggers</t>
  </si>
  <si>
    <t>Effects of a 'school-based' physical activity intervention on adiposity in adolescents from economically disadvantaged communities: secondary outcomes of the 'Physical Activity 4 Everyone' RCT</t>
  </si>
  <si>
    <t>1486-1493</t>
  </si>
  <si>
    <t>10.1038/ijo.2016.107</t>
  </si>
  <si>
    <t>Holmen, Torbjornsen, Wahl, Jenum, Smastuen, Arsand, Ribu</t>
  </si>
  <si>
    <t>A Mobile Health Intervention for Self-Management and Lifestyle Change for Persons With Type 2 Diabetes, Part 2: One-Year Results From the Norwegian Randomized Controlled Trial RENEWING HEALTH</t>
  </si>
  <si>
    <t>e57</t>
  </si>
  <si>
    <t>10.2196/mhealth.3882</t>
  </si>
  <si>
    <t>Holt, Gossage-Worrall, Hind, Bradburn, McCrone, Morris, Edwardson, Barnard, Carey, Davies, Dickens, Doherty, Etherington, French, Gaughran, Greenwood, Kalidindi, Khunti, Laugharne, Pendlebury, Rathod, Saxon, Shiers, Siddiqi, Swaby, Waller, Wright</t>
  </si>
  <si>
    <t>Structured lifestyle education for people with schizophrenia, schizoaffective disorder and first-episode psychosis (STEPWISE): randomised controlled trial</t>
  </si>
  <si>
    <t>Br J Psychiatry</t>
  </si>
  <si>
    <t>10.1192/bjp.2018.167</t>
  </si>
  <si>
    <t>Holtdirk, Mehnert, Weiss, Mayer, Meyer, Brode, Claus, Watzl</t>
  </si>
  <si>
    <t>Results of the Optimune trial: A randomized controlled trial evaluating a novel Internet intervention for breast cancer survivors</t>
  </si>
  <si>
    <t>e0251276</t>
  </si>
  <si>
    <t>10.1371/journal.pone.0251276</t>
  </si>
  <si>
    <t>Hornikx, Demeyer, Camillo, Janssens, Troosters</t>
  </si>
  <si>
    <t>The effects of a physical activity counseling program after an exacerbation in patients with Chronic Obstructive Pulmonary Disease: a randomized controlled pilot study</t>
  </si>
  <si>
    <t>10.1186/s12890-015-0126-8</t>
  </si>
  <si>
    <t>Houle, Doyon, Vadeboncoeur, Turbide, Diaz, Poirier</t>
  </si>
  <si>
    <t>Innovative program to increase physical activity following an acute coronary syndrome: randomized controlled trial</t>
  </si>
  <si>
    <t>e237-244</t>
  </si>
  <si>
    <t>10.1016/j.pec.2011.03.018</t>
  </si>
  <si>
    <t>Healthcare setting (clinical nurse specialist)</t>
  </si>
  <si>
    <t>Houser, Cawley, Kolen, Rainham, Rehman, Turner, Kirk, Stone</t>
  </si>
  <si>
    <t>A Loose Parts Randomized Controlled Trial to Promote Active Outdoor Play in Preschool-aged Children: Physical Literacy in the Early Years (PLEY) Project</t>
  </si>
  <si>
    <t>Methods Protoc</t>
  </si>
  <si>
    <t>27-NA</t>
  </si>
  <si>
    <t>10.3390/mps2020027</t>
  </si>
  <si>
    <t>How, Whipp, Dimmock, Jackson</t>
  </si>
  <si>
    <t>The Effects of Choice on Autonomous Motivation, Perceived Autonomy Support, and Physical Activity Levels in High School Physical Education</t>
  </si>
  <si>
    <t>Journal of Teaching in Physical Education</t>
  </si>
  <si>
    <t>131-148</t>
  </si>
  <si>
    <t>10.1123/jtpe.32.2.131</t>
  </si>
  <si>
    <t>Howard-Wilson, Ching, Gentile, Ho, Garcia, Ayturk, Lazar, Hammerquist, McManus, Barton, Bird, Moore, Soni</t>
  </si>
  <si>
    <t>Efficacy of a Multimodal Digital Behavior Change Intervention on Lifestyle Behavior, Cardiometabolic Biomarkers, and Medical Expenditure: Protocol for a Randomized Controlled Trial (Preprint)</t>
  </si>
  <si>
    <t>10.2196/preprints.50378</t>
  </si>
  <si>
    <t>Efficacy of a Multimodal Digital Behavior Change Intervention on Lifestyle Behavior, Cardiometabolic Biomarkers, and Medical Expenditure: Protocol for a Randomized Controlled Trial</t>
  </si>
  <si>
    <t>e50378</t>
  </si>
  <si>
    <t>10.2196/50378</t>
  </si>
  <si>
    <t>Howe, Harris, Gutin</t>
  </si>
  <si>
    <t>A 10-month physical activity intervention improves body composition in young black boys</t>
  </si>
  <si>
    <t>10.1155/2011/358581</t>
  </si>
  <si>
    <t>Howie, Campbell, Straker</t>
  </si>
  <si>
    <t>An active video game intervention does not improve physical activity and sedentary time of children at-risk for developmental coordination disorder: a crossover randomized trial</t>
  </si>
  <si>
    <t>Child Care Health Dev</t>
  </si>
  <si>
    <t>253-260</t>
  </si>
  <si>
    <t>10.1111/cch.12305</t>
  </si>
  <si>
    <t>Huang, Dillon, Terrones, Schubert, Roberts, Finklestein, Swartz, Norman, Patrick</t>
  </si>
  <si>
    <t>Fit4Life: a weight loss intervention for children who have survived childhood leukemia</t>
  </si>
  <si>
    <t>894-900</t>
  </si>
  <si>
    <t>10.1002/pbc.24937</t>
  </si>
  <si>
    <t>Huang, Hung, Shyu, Chou, Chang, Wai</t>
  </si>
  <si>
    <t>Field Test of an m-Health Worksite Health Promotion Program to Increase Physical Activity in Taiwanese Employees: A Cluster-Randomized Controlled Trial</t>
  </si>
  <si>
    <t>14-21</t>
  </si>
  <si>
    <t>10.1177/21650799221082304</t>
  </si>
  <si>
    <t>Hunter, Gordon, Lythgo, Bird, Benson</t>
  </si>
  <si>
    <t>Exercise at an onsite facility with or without direct exercise supervision improves health-related physical fitness and exercise participation: An 8-week randomised controlled trial with 15-month follow-up</t>
  </si>
  <si>
    <t>10.1002/hpja.2</t>
  </si>
  <si>
    <t>Hunter, Murray, Gough, Tang, Patterson, French, McIntosh, Xin, Kee, Physical Activity Loyalty Study</t>
  </si>
  <si>
    <t>Effectiveness and cost-effectiveness of a loyalty scheme for physical activity behaviour change maintenance: results from a cluster randomised controlled trial</t>
  </si>
  <si>
    <t>10.1186/s12966-018-0758-1</t>
  </si>
  <si>
    <t>Hunter, Gough, Murray, Tang, Brennan, Chrzanowski-Smith, Carlin, Patterson, Longo, Hutchinson, Prior, Tully, French, Adams, McIntosh, Xin, Kee</t>
  </si>
  <si>
    <t>A loyalty scheme to encourage physical activity in office workers: a cluster RCT</t>
  </si>
  <si>
    <t>1-144</t>
  </si>
  <si>
    <t>10.3310/phr07150</t>
  </si>
  <si>
    <t>Hurkmans, Matthys, Bogaerts, Scheys, Devloo, Seghers</t>
  </si>
  <si>
    <t>Face-to-Face Versus Mobile Versus Blended Weight Loss Program: Randomized Clinical Trial</t>
  </si>
  <si>
    <t>e14</t>
  </si>
  <si>
    <t>10.2196/mhealth.7713</t>
  </si>
  <si>
    <t>Hurmuz, Jansen-Kosterink, Mork, Bach, Hermens</t>
  </si>
  <si>
    <t>Factors influencing the use of an artificial intelligence-based app (selfBACK) for tailored self-management support among adults with neck and/or low back pain</t>
  </si>
  <si>
    <t>958-967</t>
  </si>
  <si>
    <t>10.1080/09638288.2024.2361811</t>
  </si>
  <si>
    <t>Qual study</t>
  </si>
  <si>
    <t>Hyndman, Benson, Ullah, Telford</t>
  </si>
  <si>
    <t>Evaluating the effects of the Lunchtime Enjoyment Activity and Play (LEAP) school playground intervention on children's quality of life, enjoyment and participation in physical activity</t>
  </si>
  <si>
    <t>10.1186/1471-2458-14-164</t>
  </si>
  <si>
    <t>Imam, Miller, Finlayson, Eng, Jarus</t>
  </si>
  <si>
    <t>A randomized controlled trial to evaluate the feasibility of the Wii Fit for improving walking in older adults with lower limb amputation</t>
  </si>
  <si>
    <t>82-92</t>
  </si>
  <si>
    <t>10.1177/0269215515623601</t>
  </si>
  <si>
    <t>Ingraham, Harbatkin, Lorvick, Plumb, Minnis</t>
  </si>
  <si>
    <t>Women's Health and Mindfulness (WHAM): A Randomized Intervention Among Older Lesbian/Bisexual Women</t>
  </si>
  <si>
    <t>10.1177/1524839916670874</t>
  </si>
  <si>
    <t>Invernizzi, Crotti, Bosio, Cavaggioni, Alberti, Scurati</t>
  </si>
  <si>
    <t>Multi-Teaching Styles Approach and Active Reflection: Effectiveness in Improving Fitness Level, Motor Competence, Enjoyment, Amount of Physical Activity, and Effects on the Perception of Physical Education Lessons in Primary School Children</t>
  </si>
  <si>
    <t>405-NA</t>
  </si>
  <si>
    <t>10.3390/su11020405</t>
  </si>
  <si>
    <t>Invernizzi, Signorini, Scurati, Michielon, Benedini, Bosio, Staiano</t>
  </si>
  <si>
    <t>The UP150: A Multifactorial Environmental Intervention to Promote Employee Physical and Mental Well-Being</t>
  </si>
  <si>
    <t>1175-1175</t>
  </si>
  <si>
    <t>10.3390/ijerph19031175</t>
  </si>
  <si>
    <t>Irvine, Gelatt, Seeley, Macfarlane, Gau</t>
  </si>
  <si>
    <t>Web-based intervention to promote physical activity by sedentary older adults: randomized controlled trial</t>
  </si>
  <si>
    <t>e19</t>
  </si>
  <si>
    <t>10.2196/jmir.2158</t>
  </si>
  <si>
    <t>Isensee, Suchert, Hansen, Weisser, Hanewinkel</t>
  </si>
  <si>
    <t>Effects of a School-Based Pedometer Intervention in Adolescents: 1-Year Follow-Up of a Cluster-Randomized Controlled Trial</t>
  </si>
  <si>
    <t>717-724</t>
  </si>
  <si>
    <t>10.1111/josh.12676</t>
  </si>
  <si>
    <t>Ismail, Bayley, Twist, Stewart, Ridge, Britneff, Greenough, Ashworth, Rundle, Cook, Whincup, Treasure, McCrone, Winkley, Stahl</t>
  </si>
  <si>
    <t>Reducing weight and increasing physical activity in people at high risk of cardiovascular disease: a randomised controlled trial comparing the effectiveness of enhanced motivational interviewing intervention with usual care</t>
  </si>
  <si>
    <t>447-454</t>
  </si>
  <si>
    <t>10.1136/heartjnl-2019-315656</t>
  </si>
  <si>
    <t>Izawa, Watanabe, Hiraki, Morio, Kasahara, Takeichi, Oka, Osada, Omiya</t>
  </si>
  <si>
    <t>Determination of the effectiveness of accelerometer use in the promotion of physical activity in cardiac patients: a randomized controlled trial</t>
  </si>
  <si>
    <t>1896-1902</t>
  </si>
  <si>
    <t>10.1016/j.apmr.2012.06.015</t>
  </si>
  <si>
    <t>Aguilera, Arevalo Avalos, Xu, Chakraborty, Figueroa, Garcia, Rosales, Hernandez-Ramos, Karr, Williams, Ochoa-Frongia, Sarkar, Yom-Tov, Lyles</t>
  </si>
  <si>
    <t>Effectiveness of a Digital Health Intervention Leveraging Reinforcement Learning: Results From the Diabetes and Mental Health Adaptive Notification Tracking and Evaluation (DIAMANTE) Randomized Clinical Trial</t>
  </si>
  <si>
    <t>e60834</t>
  </si>
  <si>
    <t>10.2196/60834</t>
  </si>
  <si>
    <t>Physical Activity and Skills Intervention: SCORES Cluster Randomized Controlled Trial</t>
  </si>
  <si>
    <t>Medicine and science in sports and exercise</t>
  </si>
  <si>
    <t>Chronic Respiratory Disease</t>
  </si>
  <si>
    <t>https://doi.org/10.1177/1479972315619574</t>
  </si>
  <si>
    <t>Demeyer, Louvaris, Frei, Rabinovich, de Jong, Gimeno-Santos, Loeckx, Buttery, Rubio, Van der Molen, Hopkinson, Vogiatzis, Puhan, Garcia-Aymerich, Polkey, Troosters, Mr Papp, the</t>
  </si>
  <si>
    <t>10.1136/thoraxjnl-2016-209026</t>
  </si>
  <si>
    <t>The effect of a classroomactivity break on physical activity levels and adiposity in primary school children</t>
  </si>
  <si>
    <t>Journal of Paediatrics and Child Health</t>
  </si>
  <si>
    <t>Phys Educ Sport Pedag</t>
  </si>
  <si>
    <t>https://doi.org/10.1080/17408989.2012.690375</t>
  </si>
  <si>
    <t>Engelen, Bundy, Naughton, Simpson, Bauman, Ragen, Baur, Wyver, Tranter, Niehues, Schiller, Perry, Jessup, van der Ploeg</t>
  </si>
  <si>
    <t>Increasing physical activity in young primary school children--it's child's play: a cluster randomised controlled trial</t>
  </si>
  <si>
    <t>10.1016/j.ypmed.2013.02.007</t>
  </si>
  <si>
    <t>Grydeland, Bergh, Bjelland, Lien, Andersen, Ommundsen, Klepp, Anderssen</t>
  </si>
  <si>
    <t>Intervention effects on physical activity: the HEIA study - a cluster randomized controlled trial</t>
  </si>
  <si>
    <t>10.1186/1479-5868-10-17</t>
  </si>
  <si>
    <t>Hassoon, Schrack, Naiman, Lansey, Baig, Stearns, Celentano, Martin, Appel</t>
  </si>
  <si>
    <t>Increasing Physical Activity Amongst Overweight and Obese Cancer Survivors Using an Alexa-Based Intelligent Agent for Patient Coaching: Protocol for the Physical Activity by Technology Help (PATH) Trial</t>
  </si>
  <si>
    <t>e27</t>
  </si>
  <si>
    <t>10.2196/resprot.9096</t>
  </si>
  <si>
    <t>https://doi.org/10.2147/copd.s279293</t>
  </si>
  <si>
    <t>Kwan, Yoon, Tai, Tan, Phang, Tan, Tan, Tan, Koot, Quah, Teo, Low</t>
  </si>
  <si>
    <t>Empowering patients with comorbid diabetes and hypertension through a multi-component intervention of mobile app, health coaching and shared decision-making: Protocol for an effectiveness-implementation of randomised controlled trial</t>
  </si>
  <si>
    <t>e0296338</t>
  </si>
  <si>
    <t>10.1371/journal.pone.0296338</t>
  </si>
  <si>
    <t>European Respiratory Journal</t>
  </si>
  <si>
    <t>https://doi.org/10.1183/09031936.00084514</t>
  </si>
  <si>
    <t>Moy, Martinez, Kadri, Roman, Holleman, Kim, Nguyen, Cohen, Goodrich, Richardson</t>
  </si>
  <si>
    <t>Journal of Medical Internet Research</t>
  </si>
  <si>
    <t>https://doi.org/10.2196/jmir.5622</t>
  </si>
  <si>
    <t>Nakata, Sasai, Gosho, Kobayashi, Shi, Ohigashi, Mizuno, Murayama, Kobayashi, Sasaki</t>
  </si>
  <si>
    <t>A Smartphone Healthcare Application, CALO mama Plus, to Promote Weight Loss: A Randomized Controlled Trial</t>
  </si>
  <si>
    <t>4608-4608</t>
  </si>
  <si>
    <t>10.3390/nu14214608</t>
  </si>
  <si>
    <t>American Journal of Respiratory &amp; Critical Care Medicine</t>
  </si>
  <si>
    <t>https://doi.org/10.1164/rccm.201607-1372oc</t>
  </si>
  <si>
    <t>Robinson, Cooper, Goldstein, Polak, Cruz Rivera, Gagnon, Samuelson, Moore, Kadri, Richardson, Moy</t>
  </si>
  <si>
    <t>00158-02021</t>
  </si>
  <si>
    <t>10.1183/23120541.00158-2021</t>
  </si>
  <si>
    <t>2267-2267</t>
  </si>
  <si>
    <t>Plos One</t>
  </si>
  <si>
    <t>https://doi.org/10.1371/journal.pone.0158087</t>
  </si>
  <si>
    <t>https://doi.org/10.1183/13993003.00083-2016</t>
  </si>
  <si>
    <t>Respiratory Medicine</t>
  </si>
  <si>
    <t>https://doi.org/10.1016/j.rmed.2017.07.057</t>
  </si>
  <si>
    <t>https://doi.org/10.1016/j.rmed.2020.105878</t>
  </si>
  <si>
    <t>Widyastuti, Makhabah, Setijadi, Sutanto, Ambrosino</t>
  </si>
  <si>
    <t>Wootton, Hill, Alison, Ng, Jenkins, Eastwood, Hillman, Jenkins, Spencer, Cecins, McKeough</t>
  </si>
  <si>
    <t>315-319</t>
  </si>
  <si>
    <t>Yom-Tov, Feraru, Kozdoba, Mannor, Tennenholtz, Hochberg</t>
  </si>
  <si>
    <t>Encouraging Physical Activity in Patients With Diabetes: Intervention Using a Reinforcement Learning System</t>
  </si>
  <si>
    <t>e338</t>
  </si>
  <si>
    <t>10.2196/jmir.7994</t>
  </si>
  <si>
    <t>Kongstad, Overas, Skovsgaard, Sandal, Hartvigsen, Sogaard, Mork, Stochkendahl</t>
  </si>
  <si>
    <t>Cost-effectiveness analysis of app-delivered self-management support (selfBACK) in addition to usual care for people with low back pain in Denmark</t>
  </si>
  <si>
    <t>e086800</t>
  </si>
  <si>
    <t>10.1136/bmjopen-2024-086800</t>
  </si>
  <si>
    <t>Nordstoga, Aasdahl, Sandal, Dalager, Kongsvold, Mork, Nilsen</t>
  </si>
  <si>
    <t>The role of pain duration and pain intensity on the effectiveness of app-delivered self-management for low back pain: Secondary analysis of the SELFBACK randomized controlled trial (Preprint)</t>
  </si>
  <si>
    <t>10.2196/preprints.40422</t>
  </si>
  <si>
    <t>Part of Sandal 2021</t>
  </si>
  <si>
    <t>The Role of Pain Duration and Pain Intensity on the Effectiveness of App-Delivered Self-Management for Low Back Pain (selfBACK): Secondary Analysis of a Randomized Controlled Trial</t>
  </si>
  <si>
    <t>e40422</t>
  </si>
  <si>
    <t>10.2196/40422</t>
  </si>
  <si>
    <t>Pathak, Hernandez-Ramos, Rosales, Miramontes-Gomez, Garcia, Yip, Sudarshan, Cemballi, Lyles, Aguilera</t>
  </si>
  <si>
    <t>Using Social Media to Recruit a Diverse Sample of Participants for a Mobile Health (mHealth) Intervention to Increase Physical Activity: Exploratory Study</t>
  </si>
  <si>
    <t>e56329</t>
  </si>
  <si>
    <t>10.2196/56329</t>
  </si>
  <si>
    <t>Part of Aguilera 2024</t>
  </si>
  <si>
    <t>Jódar-Sánchez, Hernández, Núñez-Benjumea, González, Conde, Calderón, Fernandez-Luque, Hors-Fraile, Civit, Bamidis, Ortega-Ruiz</t>
  </si>
  <si>
    <t>JMIR research protocols</t>
  </si>
  <si>
    <t>12464-NA</t>
  </si>
  <si>
    <t>Leng, Arevalo Avalos, Aguilera, Lyles</t>
  </si>
  <si>
    <t>The Impact of an Adaptive mHealth Intervention on Improving Patient-Provider Health Care Communication: Secondary Analysis of the DIAMANTE Trial</t>
  </si>
  <si>
    <t>e64296</t>
  </si>
  <si>
    <t>10.2196/64296</t>
  </si>
  <si>
    <t>Machine-learning-guided smartphone intervention</t>
  </si>
  <si>
    <t>Liang, Sun, Zhang, Fang, Yu, Ye, Zhang, Liao, Mo, Wang</t>
  </si>
  <si>
    <t>Chatbot-Delivered Stage of Change–Tailored Web-Based Intervention to Promote Physical Activity Among Inactive Community-Dwelling People Aged 65 years or More: Protocol for a Randomized Controlled Trial (Preprint)</t>
  </si>
  <si>
    <t>10.2196/preprints.68796</t>
  </si>
  <si>
    <t>Chatbot</t>
  </si>
  <si>
    <t>Chatbot-Delivered Stage of Change-Tailored Web-Based Intervention to Promote Physical Activity Among Inactive Community-Dwelling People Aged 65 years or More: Protocol for a Randomized Controlled Trial</t>
  </si>
  <si>
    <t>e68796</t>
  </si>
  <si>
    <t>10.2196/68796</t>
  </si>
  <si>
    <t>Mork, Bach</t>
  </si>
  <si>
    <t>A Decision Support System to Enhance Self-Management of Low Back Pain: Protocol for the selfBACK Project</t>
  </si>
  <si>
    <t>e167-NA</t>
  </si>
  <si>
    <t>10.2196/resprot.9379</t>
  </si>
  <si>
    <t>Oh, Liang, Kim, Zhang, Yu, Fukuoka, Zhang</t>
  </si>
  <si>
    <t>Enhancing physical activity through a relational artificial intelligence chatbot: A feasibility and usability study</t>
  </si>
  <si>
    <t>10.1177/20552076251324445</t>
  </si>
  <si>
    <t>Overas, Nilsen, Nicholl, Rughani, Wood, Sogaard, Mair, Hartvigsen</t>
  </si>
  <si>
    <t>Multimorbidity and co-occurring musculoskeletal pain do not modify the effect of the SELFBACK app on low back pain-related disability</t>
  </si>
  <si>
    <t>10.1186/s12916-022-02237-z</t>
  </si>
  <si>
    <t>Marcuzzi, Nordstoga, Bach, Aasdahl, Nilsen, Bardal, Boldermo, Falkener Bertheussen, Marchand, Gismervik, Mork</t>
  </si>
  <si>
    <t>Effect of an Artificial Intelligence-Based Self-Management App on Musculoskeletal Health in Patients With Neck and/or Low Back Pain Referred to Specialist Care: A Randomized Clinical Trial</t>
  </si>
  <si>
    <t>e2320400</t>
  </si>
  <si>
    <t>10.1001/jamanetworkopen.2023.20400</t>
  </si>
  <si>
    <t>Investigating different recommender algorithms in the domain of physical activity recommendations: a longitudinal between-subjects user study</t>
  </si>
  <si>
    <t>User Modeling and User-Adapted Interaction</t>
  </si>
  <si>
    <t>10.1007/s11257-025-09427-3</t>
  </si>
  <si>
    <t>Intervention/control groups assigned randomly by app (even if sequentially), so I'd say counts as an RCT</t>
  </si>
  <si>
    <t>Aguilera, Arévalo Avalos, Xu, Chakraborty, Figueroa, Garcia, Rosales, Hernandez-Ramos, Karr, Williams, Ochoa-Frongia, Sarkar, Yom-Tov, Lyles</t>
  </si>
  <si>
    <t>Effectiveness of a Digital Health Intervention Leveraging Reinforcement Learning: Results From the Diabetes and Mental Health Adaptive Notification Tracking and Evaluation (DIAMANTE) Randomized Clinical Trial (Preprint)</t>
  </si>
  <si>
    <t>10.2196/preprints.60834</t>
  </si>
  <si>
    <t>Preprint</t>
  </si>
  <si>
    <t>Bardal, Sandal, Nilsen, Nicholl, Mork, Sogaard</t>
  </si>
  <si>
    <t>Do age, gender, and education modify the effectiveness of app-delivered and tailored self-management support among adults with low back pain?-Secondary analysis of the selfBACK randomised controlled trial</t>
  </si>
  <si>
    <t>PLOS Digit Health</t>
  </si>
  <si>
    <t>e0000302</t>
  </si>
  <si>
    <t>10.1371/journal.pdig.0000302</t>
  </si>
  <si>
    <t>Carrasco-Hernandez, Jódar-Sánchez, Núñez-Benjumea, Moreno Conde, Mesa González, Civit-Balcells, Hors-Fraile, Parra-Calderón, Bamidis, Ortega-Ruiz</t>
  </si>
  <si>
    <t>A Mobile Health Solution Complementing Psychopharmacology-Supported Smoking Cessation: Randomized Controlled Trial (Preprint)</t>
  </si>
  <si>
    <t>10.2196/preprints.17530</t>
  </si>
  <si>
    <t>Inaccessible preprint of included study</t>
  </si>
  <si>
    <t>No access to paper, decide based on title/abstract</t>
  </si>
  <si>
    <t>Carrasco-Hernandez, Jodar-Sanchez, Nunez-Benjumea, Moreno Conde, Mesa Gonzalez, Civit-Balcells, Hors-Fraile, Parra-Calderon, Bamidis, Ortega-Ruiz</t>
  </si>
  <si>
    <t>A Mobile Health Solution Complementing Psychopharmacology-Supported Smoking Cessation: Randomized Controlled Trial</t>
  </si>
  <si>
    <t>e17530</t>
  </si>
  <si>
    <t>10.2196/17530</t>
  </si>
  <si>
    <t>Note: healthcare setting, but app, so could be used in non-healthcare settings</t>
  </si>
  <si>
    <t>Caso, Carfora, Capasso, Oliano, Conner</t>
  </si>
  <si>
    <t>Using Messages Targeting Psychological versus Physical Health Benefits to Promote Walking Behaviour: A Randomised Controlled Trial</t>
  </si>
  <si>
    <t>152-173</t>
  </si>
  <si>
    <t>10.1111/aphw.12224</t>
  </si>
  <si>
    <t>Chatbot with AI</t>
  </si>
  <si>
    <t>Collombon, Bolman, Peels, de Bruijn, de Groot, Lechner</t>
  </si>
  <si>
    <t>Adding Mobile Elements to Online Physical Activity Interventions Targeted at Adults Aged 50 Years and Older: Protocol for a Systematic Design (Preprint)</t>
  </si>
  <si>
    <t>10.2196/preprints.31677</t>
  </si>
  <si>
    <t>Adding Mobile Elements to Online Physical Activity Interventions Targeted at Adults Aged 50 Years and Older: Protocol for a Systematic Design</t>
  </si>
  <si>
    <t>e31677</t>
  </si>
  <si>
    <t>10.2196/31677</t>
  </si>
  <si>
    <t>Collombon, Peels, Bolman, de Bruijn, Lechner</t>
  </si>
  <si>
    <t>Adding Mobile Elements to Online Physical Activity Interventions for Adults Aged Over 50 Years: Prototype Development Study</t>
  </si>
  <si>
    <t>e42394</t>
  </si>
  <si>
    <t>10.2196/42394</t>
  </si>
  <si>
    <t>Collombon, Bolman, de Bruijn, Peels, Verboon, Lechner</t>
  </si>
  <si>
    <t>The efficacy of online physical activity interventions with added mobile elements within adults aged 50 years and over: Randomized controlled trial</t>
  </si>
  <si>
    <t>1921-1943</t>
  </si>
  <si>
    <t>10.1111/aphw.12568</t>
  </si>
  <si>
    <t>Collombon, Bolman, de Bruijn, Peels, van der Velden, Lechner</t>
  </si>
  <si>
    <t>Use and appreciation of combined computer- and mobile-based physical activity interventions within adults aged 50 years and older: Randomized controlled trial</t>
  </si>
  <si>
    <t>10.1177/20552076241283359</t>
  </si>
  <si>
    <t>Exploring the added effect of three recommender system techniques in mobile health interventions for physical activity: a longitudinal randomized controlled trial</t>
  </si>
  <si>
    <t>1835-1890</t>
  </si>
  <si>
    <t>10.1007/s11257-024-09407-z</t>
  </si>
  <si>
    <t>Recommender system</t>
  </si>
  <si>
    <t>Rasmussen, Svendsen, Wood, Nicholl, Mair, Sandal, Mork, Sogaard, Bach, Stochkendahl</t>
  </si>
  <si>
    <t>App-Delivered Self-Management Intervention Trial selfBACK for People With Low Back Pain: Protocol for Implementation and Process Evaluation</t>
  </si>
  <si>
    <t>e20308</t>
  </si>
  <si>
    <t>10.2196/20308</t>
  </si>
  <si>
    <t>Rasmussen, Svendsen, Wood, Nicholl, Mair, Sandal, Mork, Søgaard, Bach, Stochkendahl</t>
  </si>
  <si>
    <t>App-Delivered Self-Management Intervention Trial selfBACK for People With Low Back Pain: Protocol for Implementation and Process Evaluation (Preprint)</t>
  </si>
  <si>
    <t>10.2196/preprints.20308</t>
  </si>
  <si>
    <t>Rasmussen, Sandal, Holtermann, Stochkendahl, Mork, Sogaard</t>
  </si>
  <si>
    <t>Effect of a smartphone self-management digital support system for low-back pain (selfBACK) among workers with high physical work demands - secondary analysis of a randomized controlled trial</t>
  </si>
  <si>
    <t>Scand J Work Environ Health</t>
  </si>
  <si>
    <t>613-621</t>
  </si>
  <si>
    <t>10.5271/sjweh.4186</t>
  </si>
  <si>
    <t>Rughani, Nilsen, Wood, Mair, Hartvigsen, Mork, Nicholl</t>
  </si>
  <si>
    <t>The selfBACK artificial intelligence-based smartphone app can improve low back pain outcome even in patients with high levels of depression or stress</t>
  </si>
  <si>
    <t>Eur J Pain</t>
  </si>
  <si>
    <t>568-579</t>
  </si>
  <si>
    <t>10.1002/ejp.2080</t>
  </si>
  <si>
    <t>Sandal, Stochkendahl, Svendsen, Wood, Øverås, Nordstoga, Villumsen, Rasmussen, Nicholl, Cooper, Kjaer, Mair, Sjøgaard, Nilsen, Hartvigsen, Bach, Mork, Søgaard</t>
  </si>
  <si>
    <t>An App-Delivered Self-Management Program for People With Low Back Pain: Protocol for the selfBACK Randomized Controlled Trial</t>
  </si>
  <si>
    <t>e14720-NA</t>
  </si>
  <si>
    <t>10.2196/14720</t>
  </si>
  <si>
    <t>An App-Delivered Self-Management Program for People With Low Back Pain: Protocol for the selfBACK Randomized Controlled Trial (Preprint)</t>
  </si>
  <si>
    <t>10.2196/preprints.14720</t>
  </si>
  <si>
    <t>Sandal, Bach, Overas, Svendsen, Dalager, Stejnicher Drongstrup Jensen, Kongsvold, Nordstoga, Bardal, Ashikhmin, Wood, Rasmussen, Stochkendahl, Nicholl, Wiratunga, Cooper, Hartvigsen, Kjaer, Sjogaard, Nilsen, Mair, Sogaard, Mork</t>
  </si>
  <si>
    <t>Effectiveness of App-Delivered, Tailored Self-management Support for Adults With Lower Back Pain-Related Disability: A selfBACK Randomized Clinical Trial</t>
  </si>
  <si>
    <t>1288-1296</t>
  </si>
  <si>
    <t>10.1001/jamainternmed.2021.4097</t>
  </si>
  <si>
    <t>AI app</t>
  </si>
  <si>
    <t>Shi, Sasaki, Ishimura, Mizuno, Nakata</t>
  </si>
  <si>
    <t>Exploring Determinants of Successful Weight Loss with the Use of a Smartphone Healthcare Application: Secondary Analysis of a Randomized Clinical Trial</t>
  </si>
  <si>
    <t>2108-2108</t>
  </si>
  <si>
    <t>10.3390/nu16132108</t>
  </si>
  <si>
    <t>Stochkendahl, Nicholl, Wood, Mair, Mork, Sogaard, Rasmussen</t>
  </si>
  <si>
    <t>The engagement of healthcare providers in implementing the selfBACK randomised controlled trial - A mixed-methods process evaluation</t>
  </si>
  <si>
    <t>10.1177/20552076241313159</t>
  </si>
  <si>
    <t>Svendsen, Nicholl, Mair, Wood, Rasmussen, Stochkendahl</t>
  </si>
  <si>
    <t>One size does not fit all: Participants' experiences of the selfBACK app to support self-management of low back pain-a qualitative interview study</t>
  </si>
  <si>
    <t>Chiropr Man Therap</t>
  </si>
  <si>
    <t>10.1186/s12998-022-00452-2</t>
  </si>
  <si>
    <t>Reinforcement learning app</t>
  </si>
  <si>
    <t>App with machine learning</t>
  </si>
  <si>
    <t>Zhou, Mintz, Fukuoka, Goldberg, Flowers, Kaminsky, Castillejo, Aswani</t>
  </si>
  <si>
    <t>Personalizing Mobile Fitness Apps using Reinforcement Learning</t>
  </si>
  <si>
    <t>https://pmc.ncbi.nlm.nih.gov/articles/PMC7220419/</t>
  </si>
  <si>
    <t>Abusamaan, Ballreich, Dobs, Kane, Maruthur, McGready, Riekert, Wanigatunga, Alderfer, Alver, Lalani, Ringham, Vandi, Zade, Mathioudakis</t>
  </si>
  <si>
    <t>Effectiveness of artificial intelligence vs. human coaching in diabetes prevention: a study protocol for a randomized controlled trial</t>
  </si>
  <si>
    <t>10.1186/s13063-024-08177-8</t>
  </si>
  <si>
    <t>Protocol, diabetes prevention app</t>
  </si>
  <si>
    <t>Reviews &amp; RCTs</t>
  </si>
  <si>
    <t>Protocol for #14079</t>
  </si>
  <si>
    <t>App: reinforcement learning algorithm</t>
  </si>
  <si>
    <t>Al Ghafri, Anwar, Al Hinai, Al Harthi, Al Jufaili, Al Siyabi, Al Harthi, Al Hasani, Al Harthi, Al Harthi</t>
  </si>
  <si>
    <t>Study protocol: behaviour change intervention to promote healthy diet and physical activity in overweight/obese adults with diabetes attending health care facilities in Muscat: a cluster rendomised control trial</t>
  </si>
  <si>
    <t>10.1186/s12889-021-11549-3</t>
  </si>
  <si>
    <t>Protocol only</t>
  </si>
  <si>
    <t>Conversational agent</t>
  </si>
  <si>
    <t>Forman, Berry, Butryn, Hagerman, Huang, Juarascio, LaFata, Ontanon, Tilford, Zhang</t>
  </si>
  <si>
    <t>Using artificial intelligence to optimize delivery of weight loss treatment: Protocol for an efficacy and cost-effectiveness trial</t>
  </si>
  <si>
    <t>10.1016/j.cct.2022.107029</t>
  </si>
  <si>
    <t>Habibovic, Douma, Gatsios, Gonzalez-Juanatey, Pena-Gil, Widdershoven, Bosch, Mooren, Schmitz</t>
  </si>
  <si>
    <t>A PATIENT-CENTERED INTERVENTION PLATFORM TO SUPPORT HEALTH BEHAVIOUR CHANGE AND THE CONTINUUM OF CARE IN PATIENTS WITH CORONARY ARTERY DISEASE: THE TIMELY RANDOMIZED CONTROLLED TRIALS</t>
  </si>
  <si>
    <t>Psychosomatic Medicine</t>
  </si>
  <si>
    <t>A53</t>
  </si>
  <si>
    <t>https://journals.lww.com/bsam/citation/2023/05000/abstracts_of_the_80th_annual_scientific_meeting,.11.aspx</t>
  </si>
  <si>
    <t>Conference abstract protocol only (relevant for smoking too)</t>
  </si>
  <si>
    <t>Protocol for #12970</t>
  </si>
  <si>
    <t>Hassoon, Baig, Naimann, Celentano, Lansey, Stearns, Schrack, Martin, Appel</t>
  </si>
  <si>
    <t>Addressing cardiovascular health using artificial intelligence: Randomized clinical trial to increase physical activity in cancer survivors using intelligent voice assist (Amazon Alexa) for patient coaching</t>
  </si>
  <si>
    <t>https://www.ahajournals.org/doi/10.1161/circ.141.suppl_1.54</t>
  </si>
  <si>
    <t>Conference abstract for #12970</t>
  </si>
  <si>
    <t>AI coaching intervention</t>
  </si>
  <si>
    <t>Habibovic, Douma, Schafer, Sestayo-Fernandez, Roovers, Sun, Schmidt, Kotewitsch, Widdershoven, Cantarero-Prieto, Mooren, Pena-Gil, Gonzalez Juanatey, Schmidt, Malberg, Tsakanikas, Fotiadis, Gatsios, Bosch, Kop, Schmitz</t>
  </si>
  <si>
    <t>Patient-Centered Risk Prediction, Prevention, and Intervention Platform (TIMELY) to Support the Continuum of Care in Coronary Artery Disease Using eHealth and Artificial Intelligence: Protocol for a Randomized Controlled Trial</t>
  </si>
  <si>
    <t>e66283</t>
  </si>
  <si>
    <t>10.2196/66283</t>
  </si>
  <si>
    <t>Forward citation searching (round 6)</t>
  </si>
  <si>
    <t>This is a specialised population with a history of coronary artery disease [CAD]. If 'any population' in the inclusion criteria includes people who are have pre-existing conditions than this is in.</t>
  </si>
  <si>
    <t>Hochberg, Feraru, Kozdoba, Mannor, Tennenholtz, Yom-Tov</t>
  </si>
  <si>
    <t>Encouraging Physical Activity in Patients With Diabetes Through Automatic Personalized Feedback via Reinforcement Learning Improves Glycemic Control</t>
  </si>
  <si>
    <t>e59-60</t>
  </si>
  <si>
    <t>10.2337/dc15-2340</t>
  </si>
  <si>
    <t>Reinforcement leaning algorithm</t>
  </si>
  <si>
    <t>Letter reporting on a trial. Useful to check if they have referenced the actual trial</t>
  </si>
  <si>
    <t>Checked?</t>
  </si>
  <si>
    <t>Abaraogu, Dall, Seenan, Rhodes, Gorely, McParland, Brittenden, Anieto, Booth, Gormal, Dearling, Fenton, Audsley, Fairer, Bearne, Skelton</t>
  </si>
  <si>
    <t>Effect of Behavior-Change Interventions on Daily Physical Activity in Patients with Intermittent Claudication: The OPTIMA Systematic Review and Meta-Analysis</t>
  </si>
  <si>
    <t>156-168</t>
  </si>
  <si>
    <t>10.1093/eurjpc/zwae296</t>
  </si>
  <si>
    <t>CitationChaser</t>
  </si>
  <si>
    <t>C:\Users\sh1384\OneDrive - University of Exeter\Documents\Projects\04 - AI and Public Health\3. Physical inactivity\PDFs - Reviews</t>
  </si>
  <si>
    <t>Adnan, Roikjaer, Samadzadeh, Richter, Weinshenker, Paul, Skou, Dalgas, Asgari</t>
  </si>
  <si>
    <t>At home e-based physical exercise programs in patients with multiple sclerosis: a scoping review</t>
  </si>
  <si>
    <t>Front Neurol</t>
  </si>
  <si>
    <t>10.3389/fneur.2024.1449519</t>
  </si>
  <si>
    <t>Aggarwal, Tam, Wu, Li, Qiao</t>
  </si>
  <si>
    <t>Artificial Intelligence-Based Chatbots for Promoting Health Behavioral Changes: Systematic Review</t>
  </si>
  <si>
    <t>e40789</t>
  </si>
  <si>
    <t>10.2196/40789</t>
  </si>
  <si>
    <t>Agirre-Elordui, Fernandez-Landa, Olasagasti-Ibargoien, Castaneda-Babarro</t>
  </si>
  <si>
    <t>Physical activity maintenance in colorectal cancer survivors after an exercise intervention applying behaviour change techniques: a systematic review and meta-analysis</t>
  </si>
  <si>
    <t>10.1007/s11764-024-01654-8</t>
  </si>
  <si>
    <t>Agnes, Nayak, Kulakarni, Maiya</t>
  </si>
  <si>
    <t>Physical activity promotion through digital technology among older adults with type 2 diabetes mellitus: A scoping review</t>
  </si>
  <si>
    <t>J Taibah Univ Med Sci</t>
  </si>
  <si>
    <t>1024-1034</t>
  </si>
  <si>
    <t>10.1016/j.jtumed.2024.10.001</t>
  </si>
  <si>
    <t>Ahern, Timmons, Lamb, McCullagh</t>
  </si>
  <si>
    <t>A systematic review of Behaviour Change Interventions to improve exercise self-efficacy and adherence in people with Parkinson's disease using the Theoretical Domains Framework</t>
  </si>
  <si>
    <t>J Frailty Sarcopenia Falls</t>
  </si>
  <si>
    <t>66-68</t>
  </si>
  <si>
    <t>10.22540/JFSF-09-066</t>
  </si>
  <si>
    <t>Ahmed, Lazo Green, McGarrigle, Money, Pendleton, Todd</t>
  </si>
  <si>
    <t>Interventions Based on Behavior Change Techniques to Encourage Physical Activity or Decrease Sedentary Behavior in Community-Dwelling Adults Aged 50-70: Systematic Review With Intervention Component Analysis</t>
  </si>
  <si>
    <t>554-577</t>
  </si>
  <si>
    <t>10.1123/japa.2023-0140</t>
  </si>
  <si>
    <t>Aleid, Sabi, Alharbi, Alharthi, Alshuqayfi, Alnefiae, Ismail, Allhybi, Alrasheeday, Alshammari, Alabbasi, Al Mutair</t>
  </si>
  <si>
    <t>The Impact of Parental Involvement in the Prevention and Management of Obesity in Children: A Systematic Review and Meta-Analysis of Randomized Controlled Trials</t>
  </si>
  <si>
    <t>10.3390/children11060739</t>
  </si>
  <si>
    <t>Ali, Kennedy, Salma</t>
  </si>
  <si>
    <t>A Scoping Review on Community-Based Programs to Promote Physical Activity in Older Immigrants</t>
  </si>
  <si>
    <t>144-154</t>
  </si>
  <si>
    <t>10.1123/japa.2021-0258</t>
  </si>
  <si>
    <t>Al-Walah, Donnelly, Cunningham, Heron</t>
  </si>
  <si>
    <t>Which behaviour change techniques are associated with interventions that increase physical activity in pre-school children? A systematic review</t>
  </si>
  <si>
    <t>10.1186/s12889-023-16885-0</t>
  </si>
  <si>
    <t>Aminde, Burton, Thng, Clanchy</t>
  </si>
  <si>
    <t>A systematic review and meta-analysis evaluating the effectiveness of minimally supervised home and community exercise interventions in improving physical activity, body adiposity and quality of life in adults living with HIV</t>
  </si>
  <si>
    <t>10.1016/j.ypmed.2024.108144</t>
  </si>
  <si>
    <t>An, Shen, Wang, Yang</t>
  </si>
  <si>
    <t>A scoping review of methodologies for applying artificial intelligence to physical activity interventions</t>
  </si>
  <si>
    <t>428-441</t>
  </si>
  <si>
    <t>10.1016/j.jshs.2023.09.010</t>
  </si>
  <si>
    <t>Anico, Wilson, Eyre, Smith</t>
  </si>
  <si>
    <t>The effectiveness of school-based run/walk programmes to develop physical literacy and physical activity components in primary school children: A systematic review</t>
  </si>
  <si>
    <t>2552-2569</t>
  </si>
  <si>
    <t>10.1080/02640414.2023.2174720</t>
  </si>
  <si>
    <t>Ariie, Takasaki, Okoba, Chiba, Handa, Miki, Taito, Tsutsumi, Morita</t>
  </si>
  <si>
    <t>The effectiveness of exercise with behavior change techniques in people with knee osteoarthritis: A systematic review with meta-analysis</t>
  </si>
  <si>
    <t>1012-1025</t>
  </si>
  <si>
    <t>10.1002/pmrj.12898</t>
  </si>
  <si>
    <t>Arntzen, Bidhendi-Yarandi, Sivertsen, Knutsen, Dahl, Hartvedt, Normann, Behboudi-Gandevani</t>
  </si>
  <si>
    <t>The effect of exercise and physical activity-interventions on step count and intensity level in individuals with multiple sclerosis: a systematic review and meta-analysis of randomized controlled trials</t>
  </si>
  <si>
    <t>10.3389/fspor.2023.1162278</t>
  </si>
  <si>
    <t>Atencia-Rodríguez, García-Pérez, Puga-González, Padial-Ruz</t>
  </si>
  <si>
    <t>Programas De Intervención En Danza Y Sus Beneficios Para La Salud En Escolares: Revisión Sistemática (Dance intervention programs and their health benefits in school children: systematic review)</t>
  </si>
  <si>
    <t>Retos</t>
  </si>
  <si>
    <t>925-930</t>
  </si>
  <si>
    <t>10.47197/retos.v56.104801</t>
  </si>
  <si>
    <t>Au, Recchia, Fong, Wong, Chan, Capio, Yu, Wong, Sit, Ip, Chen, Thompson, Siu</t>
  </si>
  <si>
    <t>Effect of wearable activity trackers on physical activity in children and adolescents: a systematic review and meta-analysis</t>
  </si>
  <si>
    <t>e625-e639</t>
  </si>
  <si>
    <t>10.1016/S2589-7500(24)00139-0</t>
  </si>
  <si>
    <t>Bailey, Vašíčková, Payne, Raya Demidoff, Scheuer</t>
  </si>
  <si>
    <t>Active transport to school and health-enhancing physical activity: a rapid review of European evidence</t>
  </si>
  <si>
    <t>Cities &amp; Health</t>
  </si>
  <si>
    <t>875-887</t>
  </si>
  <si>
    <t>10.1080/23748834.2023.2213428</t>
  </si>
  <si>
    <t>Balderas-Arteaga, Mendez, Gonzalez-Rocha, Pacheco-Miranda, Bonvecchio, Denova-Gutierrez</t>
  </si>
  <si>
    <t>Healthy lifestyle interventions within the curriculum in school-age children: systematic review and meta-analysis</t>
  </si>
  <si>
    <t>10.1093/heapro/daae020</t>
  </si>
  <si>
    <t>Barnet-Hepples, Dario, Oliveira, Maher, Tiedemann, Amorim</t>
  </si>
  <si>
    <t>Health coaching improves physical activity, disability and pain in adults with chronic non-cancer pain: a systematic review</t>
  </si>
  <si>
    <t>115-123</t>
  </si>
  <si>
    <t>10.1016/j.jphys.2024.01.001</t>
  </si>
  <si>
    <t>Barrett, Begg, Lawrence, Barrett, Nitschke, O'Halloran, Breckon, Pinheiro, Sherrington, Doran, Kingsley</t>
  </si>
  <si>
    <t>Behaviour change interventions to improve physical activity in adults: a systematic review of economic evaluations</t>
  </si>
  <si>
    <t>10.1186/s12966-024-01614-6</t>
  </si>
  <si>
    <t>Bi, Yuan, Wang, Zhang, Zhang, Zhang, Zhu, Luo</t>
  </si>
  <si>
    <t>Effectiveness of Digital Health Interventions in Promoting Physical Activity Among College Students: Systematic Review and Meta-Analysis</t>
  </si>
  <si>
    <t>e51714</t>
  </si>
  <si>
    <t>10.2196/51714</t>
  </si>
  <si>
    <t>Boonmanunt, Pattanaprateep, Ongphiphadhanakul, McKay, Attia, Vlaev, Thakkinstian</t>
  </si>
  <si>
    <t>Evaluation of the Effectiveness of Behavioral Economic Incentive Programs for Goal Achievement on Healthy Diet, Weight Control and Physical Activity: A Systematic Review and Network Meta-analysis</t>
  </si>
  <si>
    <t>277-287</t>
  </si>
  <si>
    <t>10.1093/abm/kaac066</t>
  </si>
  <si>
    <t>Brons, Wang, Visser, Krose, Bakkes, Veltkamp</t>
  </si>
  <si>
    <t>Machine Learning Methods to Personalize Persuasive Strategies in mHealth Interventions That Promote Physical Activity: Scoping Review and Categorization Overview</t>
  </si>
  <si>
    <t>e47774</t>
  </si>
  <si>
    <t>10.2196/47774</t>
  </si>
  <si>
    <t>Buchanan, Wethington, Finnie, Mercer, Merlo, Michael, Sliwa, Pratt, Ochiai, Community Preventive Services Task</t>
  </si>
  <si>
    <t>A Community Guide Systematic Review: School Dietary and Physical Activity Interventions</t>
  </si>
  <si>
    <t>441-451</t>
  </si>
  <si>
    <t>10.1016/j.amepre.2022.10.003</t>
  </si>
  <si>
    <t>Buckler, Faulkner, Beauchamp, Rizzardo, DeSouza, Puterman</t>
  </si>
  <si>
    <t>A Systematic Review of Educator-Led Physical Literacy and Activity Interventions</t>
  </si>
  <si>
    <t>742-760</t>
  </si>
  <si>
    <t>10.1016/j.amepre.2023.01.010</t>
  </si>
  <si>
    <t>Buja, Lo Bue, Mariotti, Miatton, Zampieri, Leone</t>
  </si>
  <si>
    <t>Promotion of Physical Activity Among University Students With Social Media Or Text Messaging: A Systematic Review</t>
  </si>
  <si>
    <t>Inquiry</t>
  </si>
  <si>
    <t>10.1177/00469580241248131</t>
  </si>
  <si>
    <t>Bujosa-Quetglas, Sampol, Ramos, Conti</t>
  </si>
  <si>
    <t>Effectiveness of self-regulated learning in physical education interventions that promote physical activity. Systematic review</t>
  </si>
  <si>
    <t>RETOS-NUEVAS TENDENCIAS EN EDUCACION FISICA DEPORTE Y RECREACION</t>
  </si>
  <si>
    <t>https://doi.org/10.47197/retos.v50.99702</t>
  </si>
  <si>
    <t>Carrasco-Uribarren, Ortega-Martinez, Amor-Barbosa, Cadellans-Arroniz, Cabanillas-Barea, Bagur-Calafat</t>
  </si>
  <si>
    <t>Improvement of In-School Physical Activity with Active School-Based Interventions to Interrupt Prolonged Sitting: A Systematic Review and Meta-Analysis</t>
  </si>
  <si>
    <t>10.3390/ijerph20021636</t>
  </si>
  <si>
    <t>Chanpariyavatevong, Champahom, Se, Jomnonkwao, Ratanavaraha</t>
  </si>
  <si>
    <t>The intervention design to promote active travel mode among children and adolescents: A systematic review</t>
  </si>
  <si>
    <t>Heliyon</t>
  </si>
  <si>
    <t>e26072</t>
  </si>
  <si>
    <t>10.1016/j.heliyon.2024.e26072</t>
  </si>
  <si>
    <t>Cholley-Gomez, Laujac, Delpierre, Carayol</t>
  </si>
  <si>
    <t>Effectiveness of multilevel interventions based on socio-ecological model to decrease sedentary time in children: a systematic review of controlled studies</t>
  </si>
  <si>
    <t>10.3389/fpubh.2023.1106206</t>
  </si>
  <si>
    <t>Chua, Lau, Ang, Boey, Lau</t>
  </si>
  <si>
    <t>Effectiveness of wearable technology-based physical activity interventions for adults with type 2 diabetes mellitus: A systematic review and meta-regression</t>
  </si>
  <si>
    <t>J Diabetes</t>
  </si>
  <si>
    <t>e70002</t>
  </si>
  <si>
    <t>10.1111/1753-0407.70002</t>
  </si>
  <si>
    <t>Ciriminna, Veronese, Cannizzo, D’Aleo, Ganci, Montana Lampo, Bifara, Battaglia, Messina, Giustino, Palma, Barbagallo, Dominguez</t>
  </si>
  <si>
    <t>Effectiveness of Physical Activity Interventions in Sedentary People during COVID-19 Lockdown: A Systematic Review of Randomized Controlled Trials</t>
  </si>
  <si>
    <t>10.3390/su16031331</t>
  </si>
  <si>
    <t>Contardo Ayala, Parker, Mazzoli, Lander, Ridgers, Timperio, Lubans, Abbott, Koorts, Salmon</t>
  </si>
  <si>
    <t>Effectiveness of Intervention Strategies to Increase Adolescents' Physical Activity and Reduce Sedentary Time in Secondary School Settings, Including Factors Related to Implementation: A Systematic Review and Meta-Analysis</t>
  </si>
  <si>
    <t>10.1186/s40798-024-00688-7</t>
  </si>
  <si>
    <t>Crane, Cobbold, Beck, Nau, Standen, Rissel, Smith, Greaves, Bellew, Bauman</t>
  </si>
  <si>
    <t>Interventions Designed to Support Physical Activity and Disease Prevention for Working from Home: A Scoping Review</t>
  </si>
  <si>
    <t>10.3390/ijerph20010073</t>
  </si>
  <si>
    <t>Danso, Kekäläinen, Koehler, Knittle, Nijhuis, Burunat, Neto, Mavrolampados, Randall, Hansen, Ansani, Rantalainen, Alluri, Hartmann, Schaefer, Ihalainen, Rousi, Agres, MacRitchie, Toiviainen, Saarikallio, Chastin, Luck</t>
  </si>
  <si>
    <t>Personalised Interactive Music Systems for Physical Activity and Exercise: A Systematic Review and Meta-Analysis</t>
  </si>
  <si>
    <t>10.1101/2024.05.28.24308089</t>
  </si>
  <si>
    <t>Davergne, Meidinger, Dechartres, Gossec</t>
  </si>
  <si>
    <t>The Effectiveness of Digital Apps Providing Personalized Exercise Videos: Systematic Review With Meta-Analysis</t>
  </si>
  <si>
    <t>e45207</t>
  </si>
  <si>
    <t>10.2196/45207</t>
  </si>
  <si>
    <t>Dederichs, Voss, Falz</t>
  </si>
  <si>
    <t>[eHealth applications for promotion of physical activity after visceral surgery : A systematic review]</t>
  </si>
  <si>
    <t>Chirurgie (Heidelb)</t>
  </si>
  <si>
    <t>443-450</t>
  </si>
  <si>
    <t>10.1007/s00104-024-02060-7</t>
  </si>
  <si>
    <t>Diamant, Perez, Drouin</t>
  </si>
  <si>
    <t>Nudging interventions to improve children's sleep, physical activity and sedentary behavior: A scoping review</t>
  </si>
  <si>
    <t>10.1016/j.ypmed.2023.107572</t>
  </si>
  <si>
    <t>Dore, Gaudreault, Everard, Ayena, Abboud, Robitaille, Batcho</t>
  </si>
  <si>
    <t>Acceptability, Feasibility, and Effectiveness of Immersive Virtual Technologies to Promote Exercise in Older Adults: A Systematic Review and Meta-Analysis</t>
  </si>
  <si>
    <t>10.3390/s23052506</t>
  </si>
  <si>
    <t>Dos Santos, de Lima, Yoong, Guerra, Segurado</t>
  </si>
  <si>
    <t>Home-based interventions to promote physical activity for people living with HIV - a systematic review</t>
  </si>
  <si>
    <t>25-34</t>
  </si>
  <si>
    <t>10.1080/09540121.2022.2091102</t>
  </si>
  <si>
    <t>El Kirat, van Belle, Khattabi, Belrhiti</t>
  </si>
  <si>
    <t>Behavioral change interventions, theories, and techniques to reduce physical inactivity and sedentary behavior in the general population: a scoping review</t>
  </si>
  <si>
    <t>10.1186/s12889-024-19600-9</t>
  </si>
  <si>
    <t>Elaheebocus, Grant</t>
  </si>
  <si>
    <t>Exergaming Characteristics in Interventions Addressing Physical Activity and Nutrition: A Systematic Literature Review</t>
  </si>
  <si>
    <t>EAI Endorsed Transactions on Pervasive Health and Technology</t>
  </si>
  <si>
    <t>10.4108/eetpht.9.2674</t>
  </si>
  <si>
    <t>Emeran, Burrows, Loyson, Behardien, Wiemers, Lambert</t>
  </si>
  <si>
    <t>The Effect of Text Message-Based mHealth Interventions on Physical Activity and Weight Loss: A Systematic Review and Meta-Analysis</t>
  </si>
  <si>
    <t>Am J Lifestyle Med</t>
  </si>
  <si>
    <t>10.1177/15598276241268324</t>
  </si>
  <si>
    <t>Favieri, French, Casagrande, Chen</t>
  </si>
  <si>
    <t>Physical activity interventions have a moderate effect in increasing physical activity in university students-a meta-analysis</t>
  </si>
  <si>
    <t>2823-2834</t>
  </si>
  <si>
    <t>10.1080/07448481.2021.1998070</t>
  </si>
  <si>
    <t>Franca, Ashraf, Marques, Ihle, Lopes, Campos, Gouveia</t>
  </si>
  <si>
    <t>Effects of Exergaming on Physical Fitness of Youth with Overweight and Obesity: A Systematic Review with Meta-Analysis</t>
  </si>
  <si>
    <t>10.1089/g4h.2024.0192</t>
  </si>
  <si>
    <t>Gabarron, Larbi, Rivera-Romero, Denecke</t>
  </si>
  <si>
    <t>Human Factors in AI-Driven Digital Solutions for Increasing Physical Activity: Scoping Review</t>
  </si>
  <si>
    <t>e55964</t>
  </si>
  <si>
    <t>10.2196/55964</t>
  </si>
  <si>
    <t>Garstang, Jackman, Healy, Cooper, Magistro</t>
  </si>
  <si>
    <t>What Effect Do Goal Setting Interventions Have on Physical Activity and Psychological Outcomes in Insufficiently Active Adults? A Systematic Review and Meta-Analysis</t>
  </si>
  <si>
    <t>541-553</t>
  </si>
  <si>
    <t>10.1123/jpah.2023-0340</t>
  </si>
  <si>
    <t>Gasana, O'Keeffe, Withers, Greaves</t>
  </si>
  <si>
    <t>A systematic review and meta-analysis of the long-term effects of physical activity interventions on objectively measured outcomes</t>
  </si>
  <si>
    <t>10.1186/s12889-023-16541-7</t>
  </si>
  <si>
    <t>Goldschmidt, Schmidt, Steindorf</t>
  </si>
  <si>
    <t>Long-term effects of exercise interventions on physical activity in breast cancer patients: a systematic review and meta-analysis of randomized controlled trials</t>
  </si>
  <si>
    <t>10.1007/s00520-022-07485-6</t>
  </si>
  <si>
    <t>Grady, Lorch, Giles, Lamont, Anderson, Pearson, Romiti, Lum, Stuart, Leigh, Yoong</t>
  </si>
  <si>
    <t>The impact of early childhood education and care-based interventions on child physical activity, anthropometrics, fundamental movement skills, cognitive functioning, and social-emotional wellbeing: A systematic review and meta-analysis</t>
  </si>
  <si>
    <t>e13852</t>
  </si>
  <si>
    <t>10.1111/obr.13852</t>
  </si>
  <si>
    <t>Greco, Poli, Clemente, Francesco, Cataldi, Maugeri</t>
  </si>
  <si>
    <t>The Effectiveness of New Digital Technologies in Increasing Physical Activity Levels and Promoting Active and Healthy Ageing: A Narrative Review</t>
  </si>
  <si>
    <t>Health &amp; Social Care in the Community</t>
  </si>
  <si>
    <t>10.1155/2023/2803620</t>
  </si>
  <si>
    <t>Hanrahan, Broderick, O'Connor, McVeigh</t>
  </si>
  <si>
    <t>Behaviour change interventions for physical activity in adults with chronic obstructive pulmonary disease; A systematic review and meta-analysis</t>
  </si>
  <si>
    <t>Respir Med Res</t>
  </si>
  <si>
    <t>10.1016/j.resmer.2023.101068</t>
  </si>
  <si>
    <t>Hao, Goetze, Alessa, Hawley</t>
  </si>
  <si>
    <t>Effectiveness of Computer-Tailored Health Communication in Increasing Physical Activity in People With or at Risk of Long-Term Conditions: Systematic Review and Meta-Analysis</t>
  </si>
  <si>
    <t>e46622</t>
  </si>
  <si>
    <t>10.2196/46622</t>
  </si>
  <si>
    <t>Hawn, Stevens, Basha, Kwekkeboom</t>
  </si>
  <si>
    <t>A Systematic Review of the Characteristics and Effects of Physical Activity Interventions on Physical Activity Engagement, Long-Term and Late Effects, and Quality of Life in Adolescent and Young Adult Cancer Survivors</t>
  </si>
  <si>
    <t>444-464</t>
  </si>
  <si>
    <t>10.1089/jayao.2023.0150</t>
  </si>
  <si>
    <t>He, Zhao, Li, Xing, Xu, Yang, Wang</t>
  </si>
  <si>
    <t>Effects of using wearable devices on reducing sedentary time and prolonged sitting in healthy adults: a network meta-analysis</t>
  </si>
  <si>
    <t>e080186</t>
  </si>
  <si>
    <t>10.1136/bmjopen-2023-080186</t>
  </si>
  <si>
    <t>He, Hassan, Saiz-Gonzalez, Ryu, Wang, Gao</t>
  </si>
  <si>
    <t>Smartphone app-based interventions on physical activity behaviors and psychological correlates in healthy young adults: A systematic review</t>
  </si>
  <si>
    <t>e0301088</t>
  </si>
  <si>
    <t>10.1371/journal.pone.0301088</t>
  </si>
  <si>
    <t>Heizmann, Chapelle, Laporte, Roche, Hupin, Le Hello</t>
  </si>
  <si>
    <t>Impact of wearable device-based interventions with feedback for increasing daily walking activity and physical capacities in cardiovascular patients: a systematic review and meta-analysis of randomised controlled trials</t>
  </si>
  <si>
    <t>e069966</t>
  </si>
  <si>
    <t>10.1136/bmjopen-2022-069966</t>
  </si>
  <si>
    <t>Hernaiz-Sánchez, Bäder-Gilabert</t>
  </si>
  <si>
    <t>Influence of Physical Education on physical activity levels in adolescence. A systematic review</t>
  </si>
  <si>
    <t>REVISTA DE EDUCACION</t>
  </si>
  <si>
    <t>123-146</t>
  </si>
  <si>
    <t>10.4438/1988-592X-RE-2023-401-586</t>
  </si>
  <si>
    <t>Hirohama, Tamura, Hamada, Mitsutake, Imura, Tanaka, Tanaka</t>
  </si>
  <si>
    <t>Effects of Non-Face-to-Face and Noncontact Interventions on Knee Pain and Physical Activity in Older Adults With Knee Osteoarthritis: A Systematic Review and Meta-Analysis</t>
  </si>
  <si>
    <t>319-329</t>
  </si>
  <si>
    <t>10.1123/japa.2022-0037</t>
  </si>
  <si>
    <t>Ikezawa, Yoshihara, Kitamura, Osumi, Kanejima, Ishihara, Izawa</t>
  </si>
  <si>
    <t>Web-Based Exercise Interventions for Children with Neurodevelopmental Disorders</t>
  </si>
  <si>
    <t>Pediatr Rep</t>
  </si>
  <si>
    <t>119-128</t>
  </si>
  <si>
    <t>10.3390/pediatric15010010</t>
  </si>
  <si>
    <t>Jayasinghe, Hills</t>
  </si>
  <si>
    <t>Strategies to Improve Physical Activity and Nutrition Behaviours in Children and Adolescents: A Review</t>
  </si>
  <si>
    <t>10.3390/nu15153370</t>
  </si>
  <si>
    <t>Jiang, Ng, Chong, Peng, Ha</t>
  </si>
  <si>
    <t>Effects of eHealth Interventions on 24-Hour Movement Behaviors Among Preschoolers: Systematic Review and Meta-Analysis</t>
  </si>
  <si>
    <t>e52905</t>
  </si>
  <si>
    <t>10.2196/52905</t>
  </si>
  <si>
    <t>John, Ho, Raber, Basen-Engquist, Jacobson, Strong</t>
  </si>
  <si>
    <t>Dyad and group-based interventions in physical activity, diet, and weight loss: a systematic review of the evidence</t>
  </si>
  <si>
    <t>355-373</t>
  </si>
  <si>
    <t>10.1007/s10865-023-00457-z</t>
  </si>
  <si>
    <t>Keats, Yu, Sweeney Magee, Forbes, Grandy, Sweeney, Dummer</t>
  </si>
  <si>
    <t>Use of Wearable Activity-Monitoring Technologies to Promote Physical Activity in Cancer Survivors: Challenges and Opportunities for Improved Cancer Care</t>
  </si>
  <si>
    <t>10.3390/ijerph20064784</t>
  </si>
  <si>
    <t>Kelly, Liston, Dowd, Lane</t>
  </si>
  <si>
    <t>A Review of the Impact of Sporting Role Model-Led Interventions on Physical Activity and Sport Participation of Female Youth</t>
  </si>
  <si>
    <t>Women in Sport and Physical Activity Journal</t>
  </si>
  <si>
    <t>10.1123/wspaj.2023-0010</t>
  </si>
  <si>
    <t>Khudair, Marcuzzi, Tempest, Ng, Peric, Bartos, Maier, Brandes, Carlin, Ciaccioni, Cortis, Corvino, di Credico, Drid, Galle, Izzicupo, Jahre, Kolovelonis, Kongsvold, Kouidi, Mork, Palumbo, Rumbold, Sandu, Stavnsbo, Syrmpas, Vilela, Woods, Wunsch, Capranica, MacDonncha, Ling, De</t>
  </si>
  <si>
    <t>DE-PASS Best Evidence Statement (BESt): A Systematic Review and Meta-analysis on the Effectiveness of Trials on Device-Measured Physical Activity and Sedentary Behaviour and Their Determinants in Children Aged 5-12 Years</t>
  </si>
  <si>
    <t>10.1007/s40279-024-02136-8</t>
  </si>
  <si>
    <t>Kim, Ahn</t>
  </si>
  <si>
    <t>Effectiveness of Immersive Virtual Reality Simulation Programs Using Head-Mounted Displays in Promoting Physical Activity in Older Adults: A Systematic Review</t>
  </si>
  <si>
    <t>Clinical Simulation in Nursing</t>
  </si>
  <si>
    <t>10.1016/j.ecns.2024.101593</t>
  </si>
  <si>
    <t>Langworthy, Gokal, Kettle, Daley</t>
  </si>
  <si>
    <t>Effects of physical activity interventions on physical activity and health outcomes in young people during treatment for cancer: a systematic review and meta-analysis of randomised controlled trials</t>
  </si>
  <si>
    <t>e001466</t>
  </si>
  <si>
    <t>10.1136/bmjsem-2022-001466</t>
  </si>
  <si>
    <t>Larbi, Gabarron, Zanaboni, Wynn, Arsand, Denecke</t>
  </si>
  <si>
    <t>Security and Privacy in Physical Activity Chatbots on Social Media: A Scoping Review</t>
  </si>
  <si>
    <t>1926-1930</t>
  </si>
  <si>
    <t>10.3233/SHTI240809</t>
  </si>
  <si>
    <t>Lavelle, Knopp, Gunther, Hopkins</t>
  </si>
  <si>
    <t>Youth and Peer Mentor Led Interventions to Improve Biometric-, Nutrition, Physical Activity, and Psychosocial-Related Outcomes in Children and Adolescents: A Systematic Review</t>
  </si>
  <si>
    <t>10.3390/nu15122658</t>
  </si>
  <si>
    <t>Lee, Patel, Myers, Pfeiffer, Smith, Kelly</t>
  </si>
  <si>
    <t>A Systematic Review of eHealth Interventions to Promote Physical Activity in Adults with Obesity or Overweight</t>
  </si>
  <si>
    <t>213-230</t>
  </si>
  <si>
    <t>10.1080/08964289.2022.2065239</t>
  </si>
  <si>
    <t>Lee, Ahn, Patel, Myers</t>
  </si>
  <si>
    <t>A meta-analysis of eHealth interventions to promote physical activity in young, middle-aged, and late middle-aged adults with obesity or overweight</t>
  </si>
  <si>
    <t>e13898</t>
  </si>
  <si>
    <t>10.1111/obr.13898</t>
  </si>
  <si>
    <t>Lu, Lau, Song, Zhang, Ghani, Wang</t>
  </si>
  <si>
    <t>The effect of electronic health (eHealth) interventions for promoting physical activity self-efficacy in children: A systematic review and meta-analysis</t>
  </si>
  <si>
    <t>417-428</t>
  </si>
  <si>
    <t>10.1016/j.jesf.2024.09.002</t>
  </si>
  <si>
    <t>Luijk, Mortensen, Hamborg, Zangger, Ahler, Christensen, Skou, Tang</t>
  </si>
  <si>
    <t>The effectiveness of digital health interventions for the maintenance of physical activity following cardiac rehabilitation: A systematic review and meta-analysis</t>
  </si>
  <si>
    <t>10.1177/20552076241286641</t>
  </si>
  <si>
    <t>Maite Marie Bernal, Lena, Nicolas, Francois, Julien</t>
  </si>
  <si>
    <t>Objectively assessed school-based intervention to reduce children's sedentary time: a systematic review</t>
  </si>
  <si>
    <t>10.1093/heapro/daad140</t>
  </si>
  <si>
    <t>Martinez-Merino, Rico-González</t>
  </si>
  <si>
    <t>Effects of Physical Education on Preschool Children’s Physical Activity Levels and Motor, Cognitive, and Social Competences: A Systematic Review</t>
  </si>
  <si>
    <t>696-706</t>
  </si>
  <si>
    <t>10.1123/jtpe.2023-0183</t>
  </si>
  <si>
    <t>Martin-Nunez, Calvache-Mateo, Lopez-Lopez, Heredia-Ciuro, Cabrera-Martos, Rodriguez-Torres, Valenza</t>
  </si>
  <si>
    <t>Effects of Exercise-Based Interventions on Physical Activity Levels in Persons With Parkinson's Disease: A Systematic Review With Meta-analysis</t>
  </si>
  <si>
    <t>10.1519/JPT.0000000000000373</t>
  </si>
  <si>
    <t>Mersha, Bryant, Booth, Watson, Kennedy</t>
  </si>
  <si>
    <t>The effectiveness of internet-based group behavioural interventions on lifestyle modifications: A systematic review</t>
  </si>
  <si>
    <t>10.1016/j.ypmed.2024.108099</t>
  </si>
  <si>
    <t>Mino, Pfeifer, Hanson, Schuler, Brandmeier, Klamroth, Naber, Weissenfels, McHale, Abu-Omar, Gelius, Whiting, Wickramasinghe, Galea, Geidl</t>
  </si>
  <si>
    <t>Are physical activity referral scheme components associated with increased physical activity, scheme uptake, and adherence rate? A meta-analysis and meta-regression</t>
  </si>
  <si>
    <t>10.1186/s12966-024-01623-5</t>
  </si>
  <si>
    <t>Mo, Chen, Zhou, Bone, Maddocks, Evans</t>
  </si>
  <si>
    <t>Sarcopenia interventions in long-term care facilities targeting sedentary behaviour and physical inactivity: A systematic review</t>
  </si>
  <si>
    <t>2208-2233</t>
  </si>
  <si>
    <t>10.1002/jcsm.13576</t>
  </si>
  <si>
    <t>Mocco, Valmaggia, Bernardi, Alfieri, Tarricone</t>
  </si>
  <si>
    <t>Enhancing Physical Activity with Immersive Virtual Reality: A Systematic Review</t>
  </si>
  <si>
    <t>10.1089/cyber.2023.0394</t>
  </si>
  <si>
    <t>Moller, Sousa, Lee, Alon, Lu</t>
  </si>
  <si>
    <t>Active Video Game Interventions Targeting Physical Activity Behaviors: Systematic Review and Meta-analysis</t>
  </si>
  <si>
    <t>e45243</t>
  </si>
  <si>
    <t>10.2196/45243</t>
  </si>
  <si>
    <t>Myers-Ingram, Sampford, Milton-Cole, Jones</t>
  </si>
  <si>
    <t>Effectiveness of eHealth weight management interventions in overweight and obese adults from low socioeconomic groups: a systematic review</t>
  </si>
  <si>
    <t>Syst Rev</t>
  </si>
  <si>
    <t>10.1186/s13643-023-02207-3</t>
  </si>
  <si>
    <t>Neshteruk, Burkart, Flanagan, Melnick, Luecking, Kracht</t>
  </si>
  <si>
    <t>Policy, systems, and environmental interventions addressing physical activity in early childhood education settings: A systematic review</t>
  </si>
  <si>
    <t>10.1016/j.ypmed.2023.107606</t>
  </si>
  <si>
    <t>Ning, Jia, Zhu, Ding, Wang, Han</t>
  </si>
  <si>
    <t>Effect and feasibility of gamification interventions for improving physical activity and health-related outcomes in cancer survivors: an early systematic review and meta-analysis</t>
  </si>
  <si>
    <t>10.1007/s00520-022-07550-0</t>
  </si>
  <si>
    <t>O'Connor, Willcox, de Jersey, Wright, Wilkinson</t>
  </si>
  <si>
    <t>Digital preconception interventions targeting weight, diet and physical activity: A systematic review</t>
  </si>
  <si>
    <t>Nutr Diet</t>
  </si>
  <si>
    <t>244-260</t>
  </si>
  <si>
    <t>10.1111/1747-0080.12842</t>
  </si>
  <si>
    <t>Oyibo, Wang, Morita</t>
  </si>
  <si>
    <t>Using Smart Home Technologies to Promote Physical Activity Among the General and Aging Populations: Scoping Review</t>
  </si>
  <si>
    <t>e41942</t>
  </si>
  <si>
    <t>10.2196/41942</t>
  </si>
  <si>
    <t>Pares-Salomon, Sene-Mir, Martin-Bozas, Loef, Coffey, Dowd, Jabardo-Camprubi, Proper, Puig-Ribera, Bort-Roig</t>
  </si>
  <si>
    <t>Effectiveness of workplace interventions with digital elements to reduce sedentary behaviours in office employees: a systematic review and meta-analysis</t>
  </si>
  <si>
    <t>10.1186/s12966-024-01595-6</t>
  </si>
  <si>
    <t>Peckham, Tew, Lorimer, Bailey, Beeken, Cooper, Gascoyne, Gilbody, Jones, Machaczek, Pickering, Traviss-Turner, Stubbs</t>
  </si>
  <si>
    <t>Interventions to increase physical activity and reduce sedentary behaviour in severe mental ill health: How effective are they?’- A systematic review</t>
  </si>
  <si>
    <t>10.1016/j.mhpa.2023.100547</t>
  </si>
  <si>
    <t>Peng, Yuan, Othman, Zhou, Shen, Liang</t>
  </si>
  <si>
    <t>The Effectiveness of E-Health Interventions Promoting Physical Activity and Reducing Sedentary Behavior in College Students: A Systematic Review and Meta-Analysis of Randomized Controlled Trials</t>
  </si>
  <si>
    <t>10.3390/ijerph20010318</t>
  </si>
  <si>
    <t>Peng, Othman, Khairani, Zeng, Xiaogang, Fang</t>
  </si>
  <si>
    <t>Effectiveness of pedometer- and accelerometer-based interventions in improving physical activity and health-related outcomes among college students: A systematic review and meta-analysis</t>
  </si>
  <si>
    <t>10.1177/20552076231188213</t>
  </si>
  <si>
    <t>Peng, Othman, Khairani, Zhou, Zhou, Yuan, Liang</t>
  </si>
  <si>
    <t>Meta-Analysis of Implementation Intentions Interventions in Promoting Physical Activity among University Students</t>
  </si>
  <si>
    <t>10.3390/su151612457</t>
  </si>
  <si>
    <t>Peng, Khairani, Yuan, Uba, Yang</t>
  </si>
  <si>
    <t>Behavior Change Techniques in Physical Activity Interventions Targeting Overweight and Obese Children and Adolescents: A Systematic Review</t>
  </si>
  <si>
    <t>Behav Sci (Basel)</t>
  </si>
  <si>
    <t>10.3390/bs14121143</t>
  </si>
  <si>
    <t>Peterson, Wilson, Herrick, Frederick, Fedewa, Sullivan, Bopp</t>
  </si>
  <si>
    <t>A Scoping Review of Physical Activity Interventions Among Sexual Minority Adults: A Call to Action for Future Research</t>
  </si>
  <si>
    <t>1286-1295</t>
  </si>
  <si>
    <t>10.1123/jpah.2024-0336</t>
  </si>
  <si>
    <t>Petro-Petro, Arango-Paternina, Patino-Villada, Ramirez-Villada, Brownson</t>
  </si>
  <si>
    <t>Implementation processes of social network interventions for physical activity and sedentary behavior among children and adolescents: a scoping review</t>
  </si>
  <si>
    <t>10.1186/s12889-024-18615-6</t>
  </si>
  <si>
    <t>Pinillos-Medina, Cieza-Mostacero, Rodríguez-Peña</t>
  </si>
  <si>
    <t>Systematic Review: Influence of video games on physical activity</t>
  </si>
  <si>
    <t>RISTI - Revista Iberica de Sistemas e Tecnologias de Informacao</t>
  </si>
  <si>
    <t>233-244</t>
  </si>
  <si>
    <t>https://dialnet.unirioja.es/servlet/articulo?codigo=10009163</t>
  </si>
  <si>
    <t>Porter, Walker, House, Salway, Dawson, Ijaz, de Vocht, Jago</t>
  </si>
  <si>
    <t>Physical activity interventions in European primary schools: a scoping review to create a framework for the design of tailored interventions in European countries</t>
  </si>
  <si>
    <t>10.3389/fpubh.2024.1321167</t>
  </si>
  <si>
    <t>Reilly, Sails, Stavropoulos-Kalinoglou, Birch, McKenna, Clifton, Peckham, Birch, Price</t>
  </si>
  <si>
    <t>Physical activity promotion interventions in chronic airways disease: a systematic review and meta-analysis</t>
  </si>
  <si>
    <t>Eur Respir Rev</t>
  </si>
  <si>
    <t>10.1183/16000617.0109-2022</t>
  </si>
  <si>
    <t>Reisgies, Shukri, Scheckel, Karasch, Wiesen, Stock, Muller</t>
  </si>
  <si>
    <t>Effectiveness of behavioural economics-informed interventions to promote physical activity: A systematic review and meta-analysis</t>
  </si>
  <si>
    <t>10.1016/j.socscimed.2023.116341</t>
  </si>
  <si>
    <t>Rhodes, Hollman, Sui</t>
  </si>
  <si>
    <t>Family-based physical activity interventions and family functioning: A systematic review</t>
  </si>
  <si>
    <t>Fam Process</t>
  </si>
  <si>
    <t>392-413</t>
  </si>
  <si>
    <t>10.1111/famp.12864</t>
  </si>
  <si>
    <t>Rintala, Kossi, Bonnechere, Evers, Printemps, Feys</t>
  </si>
  <si>
    <t>Mobile health applications for improving physical function, physical activity, and quality of life in stroke survivors: a systematic review</t>
  </si>
  <si>
    <t>4001-4015</t>
  </si>
  <si>
    <t>10.1080/09638288.2022.2140844</t>
  </si>
  <si>
    <t>Roaf, Larrington-Spencer, Lawlor</t>
  </si>
  <si>
    <t>Interventions to increase active travel: A systematic review</t>
  </si>
  <si>
    <t>10.1016/j.jth.2024.101860</t>
  </si>
  <si>
    <t>Rosa</t>
  </si>
  <si>
    <t>The potential role of artificial intelligence to promote the participation and inclusion in physical exercise and sports for people with disabilities: A narrative review</t>
  </si>
  <si>
    <t>Journal of Bodywork and Movement Therapies</t>
  </si>
  <si>
    <t>127-131</t>
  </si>
  <si>
    <t>10.1016/j.jbmt.2024.12.024</t>
  </si>
  <si>
    <t>Rotta, Raaymakers, Poling</t>
  </si>
  <si>
    <t>Using Positive Reinforcement to Increase the Physical Activity of Individuals with Developmental Disabilities: A Review</t>
  </si>
  <si>
    <t>Journal of Developmental and Physical Disabilities</t>
  </si>
  <si>
    <t>551-575</t>
  </si>
  <si>
    <t>10.1007/s10882-022-09873-6</t>
  </si>
  <si>
    <t>Santos, Sousa, Gouveia, Lopes, Peralta, Martins, Murawska-Cialowicz, Zurek, Marques</t>
  </si>
  <si>
    <t>School-Based Family-Oriented Health Interventions to Promote Physical Activity in Children and Adolescents: A Systematic Review</t>
  </si>
  <si>
    <t>243-262</t>
  </si>
  <si>
    <t>10.1177/08901171221113836</t>
  </si>
  <si>
    <t>Saravanamuttoo, Bourke, Szpunar, Tucker</t>
  </si>
  <si>
    <t>The Effectiveness of Physical Activity Policies in Center-Based Childcare: A Systematic Review and Meta-Analysis</t>
  </si>
  <si>
    <t>555-568</t>
  </si>
  <si>
    <t>10.1080/02701367.2023.2252030</t>
  </si>
  <si>
    <t>Schulz, Marmura, Hewitt, Parkinson, Thornton</t>
  </si>
  <si>
    <t>Encouraging New Moms to Move More-Are We Missing the Mark? A Systematic Review With Meta-Analysis of the Effect of Exercise Interventions on Postpartum Physical Activity Levels and Cardiorespiratory Fitness</t>
  </si>
  <si>
    <t>J Orthop Sports Phys Ther</t>
  </si>
  <si>
    <t>687-701</t>
  </si>
  <si>
    <t>10.2519/jospt.2024.12666</t>
  </si>
  <si>
    <t>Seims, Hall, Bingham, Creaser, Christoforou, Barber, Daly-Smith</t>
  </si>
  <si>
    <t>Interventions targeting children and young people's physical activity behavior at home: A systematic review</t>
  </si>
  <si>
    <t>e0289831</t>
  </si>
  <si>
    <t>10.1371/journal.pone.0289831</t>
  </si>
  <si>
    <t>Selles, Santos, Romero, Lunardi</t>
  </si>
  <si>
    <t>Effectiveness of gamified exercise programs on the level of physical activity in adults with chronic diseases: a systematic review</t>
  </si>
  <si>
    <t>6231-6239</t>
  </si>
  <si>
    <t>10.1080/09638288.2024.2323614</t>
  </si>
  <si>
    <t>Sequi-Dominguez, Cavero-Redondo, Alvarez-Bueno, Lopez-Gil, Martinez-Vizcaino, Pascual-Morena</t>
  </si>
  <si>
    <t>Effectiveness of eHealth Interventions Promoting Physical Activity in Children and Adolescents: Systematic Review and Meta-Analysis</t>
  </si>
  <si>
    <t>e41649</t>
  </si>
  <si>
    <t>10.2196/41649</t>
  </si>
  <si>
    <t>Shi, Xie, Xie, Shao, Lao, Zhang</t>
  </si>
  <si>
    <t>Behavior change techniques to increase physical activity among older adults living in long-term care facilities: A systematic review</t>
  </si>
  <si>
    <t>10.1177/13591053241270491</t>
  </si>
  <si>
    <t>Shiyab, Halcomb, Rolls, Ferguson</t>
  </si>
  <si>
    <t>The Impact of Social Media Interventions on Weight Reduction and Physical Activity Improvement Among Healthy Adults: Systematic Review</t>
  </si>
  <si>
    <t>e38429</t>
  </si>
  <si>
    <t>10.2196/38429</t>
  </si>
  <si>
    <t>Silva, Hipolito, Machado, Flora, Cruz</t>
  </si>
  <si>
    <t>Technological features of smartphone apps for physical activity promotion in patients with CxsOPD: A systematic review</t>
  </si>
  <si>
    <t>10.1016/j.pulmoe.2023.06.005</t>
  </si>
  <si>
    <t>Sliwa, Chang Chusan, Dahlstrom</t>
  </si>
  <si>
    <t>Opportunities in the Extended Day: Approaches for Promoting Physical Activity and Healthy Eating During Out-of-School Time</t>
  </si>
  <si>
    <t>813-827</t>
  </si>
  <si>
    <t>10.1111/josh.13370</t>
  </si>
  <si>
    <t>Smith, Salmani, LeSarge, Dillon-Rossiter, Morava, Prapavessis</t>
  </si>
  <si>
    <t>Interventions to reduce sedentary behaviour in adults with type 2 diabetes: A systematic review and meta-analysis</t>
  </si>
  <si>
    <t>e0306439</t>
  </si>
  <si>
    <t>10.1371/journal.pone.0306439</t>
  </si>
  <si>
    <t>Soto-Lagos, Castillo-Parada, Pozo-Gomez, Romero-Alvarez, Urzua</t>
  </si>
  <si>
    <t>How to Reduce Physical Inactivity in School Context? A Systematic Review of the Concept of Body Practices</t>
  </si>
  <si>
    <t>10.3390/ijerph21091204</t>
  </si>
  <si>
    <t>Sousa Junior, Souto, Camargos, Clutterbuck, Leite</t>
  </si>
  <si>
    <t>Moving together is better: a systematic review with meta-analysis of sports-focused interventions aiming to improve physical activity participation in children and adolescents with cerebral palsy</t>
  </si>
  <si>
    <t>2398-2408</t>
  </si>
  <si>
    <t>10.1080/09638288.2022.2098394</t>
  </si>
  <si>
    <t>Stecher, Pfisterer, Harden, Epstein, Hirschmann, Wunsch, Buman</t>
  </si>
  <si>
    <t>Assessing the Pragmatic Nature of Mobile Health Interventions Promoting Physical Activity: Systematic Review and Meta-analysis</t>
  </si>
  <si>
    <t>e43162</t>
  </si>
  <si>
    <t>10.2196/43162</t>
  </si>
  <si>
    <t>Su, Guo, Kuo</t>
  </si>
  <si>
    <t>Effects of internet-based digital health interventions on the physical activity and quality of life of colorectal cancer survivors: a systematic review and meta-analysis</t>
  </si>
  <si>
    <t>10.1007/s00520-024-08369-7</t>
  </si>
  <si>
    <t>Suffoletto</t>
  </si>
  <si>
    <t>Deceptively Simple yet Profoundly Impactful: Text Messaging Interventions to Support Health</t>
  </si>
  <si>
    <t>e58726</t>
  </si>
  <si>
    <t>10.2196/58726</t>
  </si>
  <si>
    <t>Szinay, Forbes, Busse, DeSmet, Smit, Konig</t>
  </si>
  <si>
    <t>Is the uptake, engagement, and effectiveness of exclusively mobile interventions for the promotion of weight-related behaviors equal for all? A systematic review</t>
  </si>
  <si>
    <t>e13542</t>
  </si>
  <si>
    <t>10.1111/obr.13542</t>
  </si>
  <si>
    <t>Takemura, Ho, Cheung, Lin</t>
  </si>
  <si>
    <t>Effectiveness of motivational strategies on physical activity behavior and associated outcomes in patients with cancer: A systematic review and meta-analysis</t>
  </si>
  <si>
    <t>253-262</t>
  </si>
  <si>
    <t>10.1111/wvn.12691</t>
  </si>
  <si>
    <t>Taylor, Williams, Harris, Shegog</t>
  </si>
  <si>
    <t>Computer Prompt Software to Reduce Sedentary Behavior and Promote Physical Activity Among Desk-Based Workers: A Systematic Review</t>
  </si>
  <si>
    <t>Hum Factors</t>
  </si>
  <si>
    <t>891-908</t>
  </si>
  <si>
    <t>10.1177/00187208211034271</t>
  </si>
  <si>
    <t>Temlali, Lust, Klaperski-van der Wal, Steenbergen</t>
  </si>
  <si>
    <t>The effectiveness of exergames in improving physical activity behaviour and physical literacy domains in adolescents with developmental coordination disorder and cerebral palsy: A scoping review</t>
  </si>
  <si>
    <t>e13293</t>
  </si>
  <si>
    <t>10.1111/cch.13293</t>
  </si>
  <si>
    <t>Teo, Bird, Butler-Henderson, Zheng</t>
  </si>
  <si>
    <t>Scoping Review of Digitally Delivered Physical Activity and Exercise Programs for Older Adults</t>
  </si>
  <si>
    <t>Social Sciences</t>
  </si>
  <si>
    <t>10.3390/socsci13120663</t>
  </si>
  <si>
    <t>Turner, Clanchy, Vincze</t>
  </si>
  <si>
    <t>Telehealth interventions for physical activity and exercise participation in postpartum women: A quantitative systematic review</t>
  </si>
  <si>
    <t>10.1016/j.ypmed.2022.107413</t>
  </si>
  <si>
    <t>Vachova, Fini, Wittwer, Peiris</t>
  </si>
  <si>
    <t>Effectiveness of interventions to increase physical activity in adults with SCI: a systematic review and meta-analysis</t>
  </si>
  <si>
    <t>5158-5168</t>
  </si>
  <si>
    <t>10.1080/09638288.2023.2291550</t>
  </si>
  <si>
    <t>Van Biesen, Van Damme, Morgulec-Adamowicz, Buchholz, Anjum, Healy</t>
  </si>
  <si>
    <t>A Systematic Review of Digital Interventions to Promote Physical Activity in People With Intellectual Disabilities and/or Autism</t>
  </si>
  <si>
    <t>Adapt Phys Activ Q</t>
  </si>
  <si>
    <t>330-350</t>
  </si>
  <si>
    <t>10.1123/apaq.2023-0061</t>
  </si>
  <si>
    <t>Van Oeckel, Vandendriessche, Deforche, Altenburg, Koobasi, Pauwels, Verloigne</t>
  </si>
  <si>
    <t>Participatory developed school-based interventions targeting physical activity and sedentary behaviour among children and adolescents: A scoping review</t>
  </si>
  <si>
    <t>10.1177/14034948241290854</t>
  </si>
  <si>
    <t>van Wissen, Berger, Schoones, Gademan, van den Ende, Vliet Vlieland, van Weely</t>
  </si>
  <si>
    <t>Reporting quality of interventions using a wearable activity tracker to improve physical activity in patients with inflammatory arthritis or osteoarthritis: a systematic review</t>
  </si>
  <si>
    <t>Rheumatol Int</t>
  </si>
  <si>
    <t>803-824</t>
  </si>
  <si>
    <t>10.1007/s00296-022-05241-x</t>
  </si>
  <si>
    <t>Varman, Jones, Kelly, Hammersley, Parrish, Stanley, Cliff</t>
  </si>
  <si>
    <t>The effect of experiential learning interventions on physical activity outcomes in children: A systematic review</t>
  </si>
  <si>
    <t>e0294987</t>
  </si>
  <si>
    <t>10.1371/journal.pone.0294987</t>
  </si>
  <si>
    <t>Vasilopoulou, Asimakopoulou, Velissari, Vicha, Rizogianni, Pusa, Stoven, Ficarra, Bianco, Jimenez-Pavon, Ponce Gonzalez Jesus, Tavares Paula, Gomes, Bayer, Silva, Nogueira, Papakonstantinou, Musa, Glorioso, Vantarakis</t>
  </si>
  <si>
    <t>Interventions about physical activity and diet and their impact on adolescent and young adult cancer survivors: a Prisma systematic review</t>
  </si>
  <si>
    <t>10.1007/s00520-024-08516-0</t>
  </si>
  <si>
    <t>Virgara, Singh, O'Connor, Szeto, Merkx, Rees, Gilson, Maher</t>
  </si>
  <si>
    <t>Keep on truckin': how effective are health behaviour interventions on truck drivers' health? A systematic review and meta-analysis</t>
  </si>
  <si>
    <t>10.1186/s12889-024-19929-1</t>
  </si>
  <si>
    <t>Vitzthum, Kruger, Weyh</t>
  </si>
  <si>
    <t>The impact of financial incentives on physical activity for employees in the context of workplace health promotion: a systematic review</t>
  </si>
  <si>
    <t>10.1093/joccuh/uiae048</t>
  </si>
  <si>
    <t>Vorage, Vincze, Tudehope, Harris</t>
  </si>
  <si>
    <t>Effectiveness of Interventions Promoting Dietary Intake, Physical Activity, and Healthy Weight Status of Children in Family Child Care: A Systematic Review</t>
  </si>
  <si>
    <t>242-255</t>
  </si>
  <si>
    <t>10.1016/j.jneb.2023.12.011</t>
  </si>
  <si>
    <t>Walha, Koubaa, Chagnon, Lortie-Milner, Aubertin-Leheudre, Levasseur, Boissy</t>
  </si>
  <si>
    <t>e-Health Interventions for Promoting Physical Activity in Aging Adults: A Scoping Review</t>
  </si>
  <si>
    <t>10.1089/tmj.2024.0414</t>
  </si>
  <si>
    <t>Wallbank, Voukelatos, Taki, Hughes, Gammack, Pokhrel, Bedford, Simone, Wen</t>
  </si>
  <si>
    <t>Health promotion programs for middle-aged adults that promote physical activity or healthy eating and involve local governments and health services: A rapid review</t>
  </si>
  <si>
    <t>825-841</t>
  </si>
  <si>
    <t>10.1002/hpja.707</t>
  </si>
  <si>
    <t>Wan, Kim, Tsujimoto, Mizushima, Shi, Kiyohara, Nakata</t>
  </si>
  <si>
    <t>Effectiveness and Components of Health Behavior Interventions on Increasing Physical Activity Among Healthy Young and Middle-Aged Adults: A Systematic Review with Meta-Analyses</t>
  </si>
  <si>
    <t>10.3390/bs14121224</t>
  </si>
  <si>
    <t>Wang, Sun, Yin, Zou, Li</t>
  </si>
  <si>
    <t>Effects of behavioral change techniques on diet and physical activity in colorectal cancer patients: a systematic review and meta-analysis</t>
  </si>
  <si>
    <t>10.1007/s00520-022-07511-7</t>
  </si>
  <si>
    <t>Wang, Kassavou</t>
  </si>
  <si>
    <t>Digital Health Behavioural Interventions to Support Physical Activity and Sedentary Behaviour in Adults after Stroke: A Systematic Literature Review with Meta-Analysis of Controlled Trials</t>
  </si>
  <si>
    <t>10.3390/bs13010062</t>
  </si>
  <si>
    <t>Wang, Lu, Sun, Chang, Tsang</t>
  </si>
  <si>
    <t>Effectiveness of interventions on sedentary behaviors in office workers: a systematic review and meta-analysis</t>
  </si>
  <si>
    <t>45-51</t>
  </si>
  <si>
    <t>10.1016/j.puhe.2024.02.013</t>
  </si>
  <si>
    <t>Wang, Zhu, Shuling, Fan, Jin, Gao, Chen, Li</t>
  </si>
  <si>
    <t>Effectiveness of mHealth App-Based Interventions for Increasing Physical Activity and Improving Physical Fitness in Children and Adolescents: Systematic Review and Meta-Analysis</t>
  </si>
  <si>
    <t>e51478</t>
  </si>
  <si>
    <t>10.2196/51478</t>
  </si>
  <si>
    <t>Watson, Eitivipart, Davis, Arora, Middleton, De Oliveira</t>
  </si>
  <si>
    <t>Effects of behaviour change interventions on physical activity in people with spinal cord injury: A systematic review and meta-analysis</t>
  </si>
  <si>
    <t>10.1016/j.psychsport.2023.102408</t>
  </si>
  <si>
    <t>Wintle, Taylor, Harding, O'Halloran, Peiris</t>
  </si>
  <si>
    <t>Physical therapist-delivered motivational interviewing and health-related behaviour change: A systematic review and meta-analysis</t>
  </si>
  <si>
    <t>10.1016/j.bjpt.2024.101168</t>
  </si>
  <si>
    <t>Wu, Li, Du, Chen, Zhang, He</t>
  </si>
  <si>
    <t>The effectiveness of wearable activity trackers for increasing physical activity and reducing sedentary time in older adults: A systematic review and meta-analysis</t>
  </si>
  <si>
    <t>10.1177/20552076231176705</t>
  </si>
  <si>
    <t>Wu, Li, Shi, Ge, Chen, Zhang, He</t>
  </si>
  <si>
    <t>Comparative effectiveness of interventions on promoting physical activity in older adults: A systematic review and network meta-analysis</t>
  </si>
  <si>
    <t>10.1177/20552076241239182</t>
  </si>
  <si>
    <t>Wylie, Kroll, Witham, Morris</t>
  </si>
  <si>
    <t>Increasing physical activity levels in care homes for older people: a quantitative scoping review of intervention studies to guide future research</t>
  </si>
  <si>
    <t>3160-3176</t>
  </si>
  <si>
    <t>10.1080/09638288.2022.2118869</t>
  </si>
  <si>
    <t>Xiao, Tang, Chen, Zhou, Yang, Wang</t>
  </si>
  <si>
    <t>The effectiveness of E-health interventions promoting physical activity in cancer survivors: a systematic review and meta-analysis of randomized controlled trials</t>
  </si>
  <si>
    <t>J Cancer Res Clin Oncol</t>
  </si>
  <si>
    <t>10.1007/s00432-023-05546-9</t>
  </si>
  <si>
    <t>Yang, Duan, Liang, Peiris, Baker</t>
  </si>
  <si>
    <t>Effects of Face-to-Face and eHealth Blended Interventions on Physical Activity, Diet, and Weight-Related Outcomes among Adults: A Systematic Review and Meta-Analysis</t>
  </si>
  <si>
    <t>10.3390/ijerph20021560</t>
  </si>
  <si>
    <t>Yen, Jin, Chiu</t>
  </si>
  <si>
    <t>Smartphone app-based interventions targeting physical activity for weight management: A meta-analysis of randomized controlled trials</t>
  </si>
  <si>
    <t>10.1016/j.ijnurstu.2022.104384</t>
  </si>
  <si>
    <t>Yida, Jun, Xiaoling, Liyan, Chengru, Xuexiao</t>
  </si>
  <si>
    <t>Effects of wearable electronic device-based interventions on physical activity and sedentary behavior in healthy adolescents: a meta-analysis</t>
  </si>
  <si>
    <t>Chinese Journal of Tissue Engineering Research</t>
  </si>
  <si>
    <t>1693 EP - 1704</t>
  </si>
  <si>
    <t>https://dx.doi.org/10.12307/2025.242</t>
  </si>
  <si>
    <t>Yoshikawa, Uzawa, Ishida, Asakawa, Kubo</t>
  </si>
  <si>
    <t>Effects of interventions on life-space mobility for community-dwelling older adults: A systematic review and meta-analysis</t>
  </si>
  <si>
    <t>842-848</t>
  </si>
  <si>
    <t>10.1111/ggi.14694</t>
  </si>
  <si>
    <t>Young, Henson, Dempsey, Willis, Billany, Curtis, Gray, Greenwood, Herring, Highton, Kelsey, Lock, March, Patel, Sargeant, Sathanapally, Sayer, Thomas, Vadaszy, Watson, Yates, Davies</t>
  </si>
  <si>
    <t>Physical activity and sedentary behaviour interventions for people living with both frailty and multiple long-term conditions and their informal carers: a scoping review and stakeholder consultation</t>
  </si>
  <si>
    <t>10.1093/ageing/afae255</t>
  </si>
  <si>
    <t>Yu, Xu, Sui, Zhang, Pang, Yu, Lian, Zeng, Wu, Leng, Li</t>
  </si>
  <si>
    <t>Effectiveness of eHealth Interventions on Moderate-to-Vigorous Intensity Physical Activity Among Patients in Cardiac Rehabilitation: Systematic Review and Meta-analysis</t>
  </si>
  <si>
    <t>e42845</t>
  </si>
  <si>
    <t>10.2196/42845</t>
  </si>
  <si>
    <t>Yuan, Peng, Khairani, Liang</t>
  </si>
  <si>
    <t>A Systematic Review and Meta-Analysis of the Efficacy of Physical Activity Interventions among University Students</t>
  </si>
  <si>
    <t>10.3390/su16041369</t>
  </si>
  <si>
    <t>Zangger, Bricca, Liaghat, Juhl, Mortensen, Andersen, Damsted, Hamborg, Ried-Larsen, Tang, Thygesen, Skou</t>
  </si>
  <si>
    <t>Benefits and Harms of Digital Health Interventions Promoting Physical Activity in People With Chronic Conditions: Systematic Review and Meta-Analysis</t>
  </si>
  <si>
    <t>e46439</t>
  </si>
  <si>
    <t>10.2196/46439</t>
  </si>
  <si>
    <t>Zhang, Wang, Huang, Bai, Zhang</t>
  </si>
  <si>
    <t>Interventions to increase physical activity level in patients with whole spectrum chronic kidney disease: a systematic review and meta-analysis</t>
  </si>
  <si>
    <t>Ren Fail</t>
  </si>
  <si>
    <t>10.1080/0886022X.2023.2255677</t>
  </si>
  <si>
    <t>Zhang, Li, Yang, Meng, Hao</t>
  </si>
  <si>
    <t>Intervention strategies for reducing sedentary behavior among older adults:a scoping review</t>
  </si>
  <si>
    <t>Chinese Journal of Nursing</t>
  </si>
  <si>
    <t>1012-1020</t>
  </si>
  <si>
    <t>https://zh.zhhlzzs.com/EN/10.3761/j.issn.0254-1769.2024.08.017</t>
  </si>
  <si>
    <t>Zhang, Qiao, Peng, Gao, Hao</t>
  </si>
  <si>
    <t>Digital Behavior Change Interventions to Reduce Sedentary Behavior and Promote Physical Activity in Adults with Diabetes: A Systematic Review and Meta-Analysis of Randomized Controlled Trials</t>
  </si>
  <si>
    <t>959-973</t>
  </si>
  <si>
    <t>10.1007/s12529-023-10188-9</t>
  </si>
  <si>
    <t>Zhang, Zhao, Zhang, Xie, Xu, Guo, Mao, Feng</t>
  </si>
  <si>
    <t>Theory-based interventions aimed at promoting physical activity in pregnant women: A systematic review and meta-analysis of randomized controlled trials</t>
  </si>
  <si>
    <t>10.1016/j.ijnurstu.2024.104761</t>
  </si>
  <si>
    <t>Zhao, Forbes, Ghazaleh, He, Huang, Asaad, Cheng, Duaso</t>
  </si>
  <si>
    <t>Interventions and behaviour change techniques for improving physical activity level in working-age people (18-60 years) with type 2 diabetes: A systematic review and network meta-analysis</t>
  </si>
  <si>
    <t>10.1016/j.ijnurstu.2024.104884</t>
  </si>
  <si>
    <t>Zhao, Soh, Saad, Liu, Ding</t>
  </si>
  <si>
    <t>Effects of active video games on physical activity among overweight and obese college students: a systematic review</t>
  </si>
  <si>
    <t>10.3389/fpubh.2024.1320112</t>
  </si>
  <si>
    <t>Zhou, Deng, Xu, Wu, Shang, E, Wang, Liang, Yang, Li</t>
  </si>
  <si>
    <t>The effects of active workstations on reducing work-specific sedentary time in office workers: a network meta-analysis of 23 randomized controlled trials</t>
  </si>
  <si>
    <t>10.1186/s12966-023-01467-5</t>
  </si>
  <si>
    <t>Zhou, Deng, Guo, Hou, Hui, Wu, Xu, Wang, Liang, Yang, Li</t>
  </si>
  <si>
    <t>Effectiveness of Multicomponent Interventions in Office-Based Workers to Mitigate Occupational Sedentary Behavior: Systematic Review and Meta-Analysis</t>
  </si>
  <si>
    <t>JMIR Public Health Surveill</t>
  </si>
  <si>
    <t>e44745</t>
  </si>
  <si>
    <t>10.2196/44745</t>
  </si>
  <si>
    <t>Zhou, Li, Lau, Yan, Song, Shi</t>
  </si>
  <si>
    <t>Effectiveness of parent-based electronic health (eHealth) intervention on physical activity, dietary behaviors, and sleep in preschoolers: A systematic review</t>
  </si>
  <si>
    <t>10.1016/j.jesf.2023.10.004</t>
  </si>
  <si>
    <t>Zhu, Sinha, Kirk, Michalopoulou, Hajizadeh, Wren, Doody, Mackillop, Smith, Jebb, Astbury</t>
  </si>
  <si>
    <t>Effectiveness of behavioural interventions with motivational interviewing on physical activity outcomes in adults: systematic review and meta-analysis</t>
  </si>
  <si>
    <t>e078713</t>
  </si>
  <si>
    <t>10.1136/bmj-2023-078713</t>
  </si>
  <si>
    <t>Levack</t>
  </si>
  <si>
    <t>Are interventions outside the workplace to reduce sedentary behavior in adults effective? - A Cochrane Review summary with commentary</t>
  </si>
  <si>
    <t>J Rehabil Med</t>
  </si>
  <si>
    <t>jrm00384</t>
  </si>
  <si>
    <t>10.2340/jrm.v55.9645</t>
  </si>
  <si>
    <t>Cochrane review was 2020, so not relevant</t>
  </si>
  <si>
    <t>Ilieva, Ilieva</t>
  </si>
  <si>
    <t>What is the effect of the interventions for reducing sedentary behaviour in people with stroke? A Cochrane Review summary with commentary</t>
  </si>
  <si>
    <t>311-313</t>
  </si>
  <si>
    <t>10.3233/NRE-230000</t>
  </si>
  <si>
    <t>Cochrane review was 2021, so not relevant</t>
  </si>
  <si>
    <t>Adnan, Roikjar, Berglova, Samadzadeh, Weinshenker, Paul, Skou, Dalgas, Asgari</t>
  </si>
  <si>
    <t>MSMilan 2023 – ePoster</t>
  </si>
  <si>
    <t>Multiple Sclerosis Journal</t>
  </si>
  <si>
    <t>3_suppl</t>
  </si>
  <si>
    <t>650-1044</t>
  </si>
  <si>
    <t>10.1177/13524585231196195</t>
  </si>
  <si>
    <t>Conference abstract, no references</t>
  </si>
  <si>
    <t>Beratto, Bressy, Agostino, Malandrone, Brichetto, Ponzano</t>
  </si>
  <si>
    <t>Geohagen, Hamer, Lowton, Guerra, Milton-Cole, Ellery, Finbarr, Lam, Sackley, Sheehan</t>
  </si>
  <si>
    <t>P84: The Effectiveness of Rehabilitation Interventions Including Outdoor Mobility On Older Adults’ Physical Activity, Endurance, Outdoor Mobility, And Falls-Related Self-Efficacy</t>
  </si>
  <si>
    <t>Geriatric Orthopaedic Surgery &amp; Rehabilitation</t>
  </si>
  <si>
    <t>33 EP - 34</t>
  </si>
  <si>
    <t>10.1177/21514593231164064</t>
  </si>
  <si>
    <t>Nohr, Zangger, Dalum, Skou, Juhl, Bricca</t>
  </si>
  <si>
    <t>WHICH ARE THE MOST EFFECTIVE DIGITAL HEALTH COMPONENTS TO PROMOTE PHYSICAL ACTIVITY IN INTERVENTIONS FOR PEOPLE WITH A CHRONIC CONDITION?</t>
  </si>
  <si>
    <t>BMJ Open Sport and Exercise Medicine</t>
  </si>
  <si>
    <t>A8</t>
  </si>
  <si>
    <t>https://dx.doi.org/10.1136/bmjsem-2024-sportskongres2024.22</t>
  </si>
  <si>
    <t>Tadrous, Forster, Farrin, Coventry, Clegg</t>
  </si>
  <si>
    <t>1717 Interventions to Reduce Sedentary Behaviour in Community-Dwelling Older Adults: A Mixed Method Review</t>
  </si>
  <si>
    <t>Age and Ageing</t>
  </si>
  <si>
    <t>i32 EP - i33</t>
  </si>
  <si>
    <t>10.1093/ageing/afad246.119</t>
  </si>
  <si>
    <t>Zhao, Duaso, Ghazaleh, Cheng, Forbes</t>
  </si>
  <si>
    <t>Effectiveness of interventions for improving physical activity level in working-age people (aged 18-60 years) with type 2 diabetes: a systematic review and meta-analysis</t>
  </si>
  <si>
    <t>402 Suppl 1</t>
  </si>
  <si>
    <t>S97</t>
  </si>
  <si>
    <t>10.1016/S0140-6736(23)02145-1</t>
  </si>
  <si>
    <t>Duplicate</t>
  </si>
  <si>
    <t>Allcott-Watson, Chater, Troop, Howlett</t>
  </si>
  <si>
    <t>A systematic review of interventions targeting physical activity and/or healthy eating behaviours in adolescents: practice and training</t>
  </si>
  <si>
    <t>Health Psychol Rev</t>
  </si>
  <si>
    <t>117-140</t>
  </si>
  <si>
    <t>10.1080/17437199.2023.2173631</t>
  </si>
  <si>
    <t>Extra studies extracted</t>
  </si>
  <si>
    <t>Bell, Porcellato, Holland, Morris, Smith, Haines, Graves</t>
  </si>
  <si>
    <t>A systematic scoping review of health-promoting interventions for contact centre employees examined through a behaviour change wheel lens</t>
  </si>
  <si>
    <t>e0298150</t>
  </si>
  <si>
    <t>10.1371/journal.pone.0298150</t>
  </si>
  <si>
    <t>Buffey, Langley, Carson, Donnelly, Salsberg</t>
  </si>
  <si>
    <t>Participatory Approaches in the Context of Research Into Workplace Health Promotion to Improve Physical Activity Levels and Reduce Sedentary Behavior Among Office-Based Workers: Scoping Review</t>
  </si>
  <si>
    <t>e50195</t>
  </si>
  <si>
    <t>10.2196/50195</t>
  </si>
  <si>
    <t>Han, Todd, Wardak, Partridge, Raeside</t>
  </si>
  <si>
    <t>Feasibility and Acceptability of Chatbots for Nutrition and Physical Activity Health Promotion Among Adolescents: Systematic Scoping Review With Adolescent Consultation</t>
  </si>
  <si>
    <t>e43227</t>
  </si>
  <si>
    <t>10.2196/43227</t>
  </si>
  <si>
    <t>Letton, Tran, Flower, Wewege, Wang, Sandler, Sen, Arnold</t>
  </si>
  <si>
    <t>Digital Physical Activity and Exercise Interventions for People Living with Chronic Kidney Disease: A Systematic Review of Health Outcomes and Feasibility</t>
  </si>
  <si>
    <t>J Med Syst</t>
  </si>
  <si>
    <t>10.1007/s10916-024-02081-z</t>
  </si>
  <si>
    <t>Megaritis, Hume, Chynkiamis, Buckley, Polhemus, Watz, Troosters, Vogiatzis</t>
  </si>
  <si>
    <t>Effects of pharmacological and non-pharmacological interventions on physical activity outcomes in COPD: a systematic review and meta-analysis</t>
  </si>
  <si>
    <t>10.1183/23120541.00409-2023</t>
  </si>
  <si>
    <t>Moeller, Oestergaard, Rasmussen, Schmidt-Persson, Larsen, Juhl</t>
  </si>
  <si>
    <t>How to get children moving? The effectiveness of school-based interventions promoting physical activity in children and adolescents - A systematic review and meta-analysis of randomized controlled- and controlled studies</t>
  </si>
  <si>
    <t>10.1016/j.healthplace.2024.103333</t>
  </si>
  <si>
    <t>Sheeran, Wright, Listrom, Klein, Rothman</t>
  </si>
  <si>
    <t>Which Intervention Strategies Promote the Adoption and Maintenance of Physical Activity? Evidence From Behavioral Trials With Cancer Survivors</t>
  </si>
  <si>
    <t>708-721</t>
  </si>
  <si>
    <t>10.1093/abm/kaad002</t>
  </si>
  <si>
    <t>Vasconcelos, Sousa</t>
  </si>
  <si>
    <t>Effects of Combined Interventions of Physical Activity and Diet in Childhood Cancer Survivors: A Systematic Review</t>
  </si>
  <si>
    <t>10.3390/children11070853</t>
  </si>
  <si>
    <t>Yu, Li, Qian, Yue, Ossowski, Szumilewicz</t>
  </si>
  <si>
    <t>A Systematic Review and Bayesian Network Meta-Analysis Comparing In-Person, Remote, and Blended Interventions in Physical Activity, Diet, Education, and Behavioral Modification on Gestational Weight Gain among Overweight or Obese Pregnant Individuals</t>
  </si>
  <si>
    <t>10.1016/j.advnut.2024.100253</t>
  </si>
  <si>
    <t>Adhikari, Teare, Belon, Lee, Kim, Nykiforuk</t>
  </si>
  <si>
    <t>Screening, brief intervention, and referral to treatment for tobacco consumption, alcohol misuse, and physical inactivity: an equity-informed rapid review</t>
  </si>
  <si>
    <t>237-247</t>
  </si>
  <si>
    <t>10.1016/j.puhe.2023.11.001</t>
  </si>
  <si>
    <t>Healthcare settings only</t>
  </si>
  <si>
    <t>Guerra, Sposito, da Costa, Fermino, Papini, Rech</t>
  </si>
  <si>
    <t>Effectiveness of the 5A Counseling Model-Based Interventions on Physical Activity Indicators in Adults: A Systematic Review</t>
  </si>
  <si>
    <t>10.3390/bs13060476</t>
  </si>
  <si>
    <t>Alhelal, AlSalem, Alasmari, Alqarni, Alamri, Alshahrani, Hassan, Almalki, Alenezi, Abdulrahim, Aiyed</t>
  </si>
  <si>
    <t>Effectiveness of School-Based Interventions for Preventing Obesity in Children: A Narrative Review</t>
  </si>
  <si>
    <t>Cureus</t>
  </si>
  <si>
    <t>e75104</t>
  </si>
  <si>
    <t>10.7759/cureus.75104</t>
  </si>
  <si>
    <t>Narrative review, one review identified for inclusion here {Varman, 2023 #221}</t>
  </si>
  <si>
    <t>Sivaramakrishnan, Davis, Obadimeji, Valentine, Wood, Shetty, Finlay-Jones</t>
  </si>
  <si>
    <t>Behavior Change Techniques Involved in Physical Activity Interventions for Children With Chronic Conditions: A Systematic Review</t>
  </si>
  <si>
    <t>527-538</t>
  </si>
  <si>
    <t>10.1093/abm/kaae033</t>
  </si>
  <si>
    <t>No reference list for included studies (even in supplement)</t>
  </si>
  <si>
    <t>An, Tanaka, Hirota, Sasai, Takahashi, Ogawa, Horai, Inoue, Rakwal, Kato</t>
  </si>
  <si>
    <t>A scoping review of adapted physical activity interventions for children and youth with disabilities using international classification of functioning, disability and health: children and youth version as a reference</t>
  </si>
  <si>
    <t>1127-1152</t>
  </si>
  <si>
    <t>10.1080/20473869.2022.2161987</t>
  </si>
  <si>
    <t>No relevant RCTs with physical activity outcomes</t>
  </si>
  <si>
    <t>Arrieta-Leandro, Moncada-Jimenez, Morales-Scholz, Hernandez-Elizondo</t>
  </si>
  <si>
    <t>The effect of chronic high-intensity interval training programs on glycaemic control, aerobic resistance, and body composition in type 2 diabetic patients: a meta-analysis</t>
  </si>
  <si>
    <t>J Endocrinol Invest</t>
  </si>
  <si>
    <t>2423-2443</t>
  </si>
  <si>
    <t>10.1007/s40618-023-02144-x</t>
  </si>
  <si>
    <t>Calancie, Brown, Choi, Caouette, McCann, Nam, Werner</t>
  </si>
  <si>
    <t>Systematic review of interventions in early pregnancy among pregnant individuals at risk for hyperglycemia</t>
  </si>
  <si>
    <t>Am J Obstet Gynecol MFM</t>
  </si>
  <si>
    <t>10.1016/j.ajogmf.2025.101606</t>
  </si>
  <si>
    <t>Deng, Liang, Chen</t>
  </si>
  <si>
    <t>Greenway interventions effectively enhance physical activity levels-A systematic review with meta-analysis</t>
  </si>
  <si>
    <t>10.3389/fpubh.2023.1268502</t>
  </si>
  <si>
    <t>Hernandez, Cobo, Cahalin, Seron</t>
  </si>
  <si>
    <t>Impact of structural-level environmental interventions on physical activity: a systematic review</t>
  </si>
  <si>
    <t>Int Arch Occup Environ Health</t>
  </si>
  <si>
    <t>815-838</t>
  </si>
  <si>
    <t>10.1007/s00420-023-01973-w</t>
  </si>
  <si>
    <t>Johannes, Roman, Onagbiye, Titus, Leach</t>
  </si>
  <si>
    <t>Strategies and Best Practices That Enhance the Physical Activity Levels of Undergraduate University Students: A Systematic Review</t>
  </si>
  <si>
    <t>10.3390/ijerph21020173</t>
  </si>
  <si>
    <t>Liang, Wang, An</t>
  </si>
  <si>
    <t>Influence of Pokemon GO on Physical Activity and Psychosocial Well-Being in Children and Adolescents: Systematic Review</t>
  </si>
  <si>
    <t>e49019</t>
  </si>
  <si>
    <t>10.2196/49019</t>
  </si>
  <si>
    <t>Pang, Chan, Lau, Reeves, Chung, Hui, Leung, Fu</t>
  </si>
  <si>
    <t>The impacts of physical activity on psychological and behavioral problems, and changes in physical activity, sleep and quality of life during the COVID-19 pandemic in preschoolers, children, and adolescents: A systematic review and meta-analysis</t>
  </si>
  <si>
    <t>Front Pediatr</t>
  </si>
  <si>
    <t>10.3389/fped.2023.1015943</t>
  </si>
  <si>
    <t>Rytterstrom, Stromberg, Jaarsma, Klompstra</t>
  </si>
  <si>
    <t>Exergaming to Increase Physical Activity in Older Adults: Feasibility and Practical Implications</t>
  </si>
  <si>
    <t>Curr Heart Fail Rep</t>
  </si>
  <si>
    <t>439-459</t>
  </si>
  <si>
    <t>10.1007/s11897-024-00675-9</t>
  </si>
  <si>
    <t>Schoser, Melcher, Froböse, Wilke</t>
  </si>
  <si>
    <t>Bewegungsförderung an weiterführenden Schulen in Deutschland</t>
  </si>
  <si>
    <t>Prävention und Gesundheitsförderung</t>
  </si>
  <si>
    <t>10.1007/s11553-023-01041-8</t>
  </si>
  <si>
    <t>Vega-Diaz, Gonzalez-Garcia, de Labra</t>
  </si>
  <si>
    <t>Influence of parental involvement and parenting styles in children's active lifestyle: a systematic review</t>
  </si>
  <si>
    <t>e16668</t>
  </si>
  <si>
    <t>10.7717/peerj.16668</t>
  </si>
  <si>
    <t>Wang, Pang, Yang, Jia, Huang, Yu, Hou</t>
  </si>
  <si>
    <t>School-based environment and physical activity in adolescents: A systematic review and meta-analysis</t>
  </si>
  <si>
    <t>10.1016/j.ypmed.2025.108221</t>
  </si>
  <si>
    <t>Zhao, Lu, Zhang, Zhao, Wu, Huang, Li</t>
  </si>
  <si>
    <t>Effects of exergames on student physical education learning in the context of the artificial intelligence era: a meta-analysis</t>
  </si>
  <si>
    <t>10.1038/s41598-024-57357-8</t>
  </si>
  <si>
    <t>Mateo-Orcajada</t>
  </si>
  <si>
    <t>Promoting aerobic physical activity of adolescents aged 12 to 16 years old during after-school hours using mobile applications: a critical review</t>
  </si>
  <si>
    <t>CULTURA CIENCIA Y DEPORTE</t>
  </si>
  <si>
    <t>Not a review</t>
  </si>
  <si>
    <t>Wilcox, Liu, Sevoyan, Parker-Brown, Turner-McGrievy</t>
  </si>
  <si>
    <t>Effects of a behavioral intervention on physical activity, diet, and health-related quality of life in postpartum women with elevated weight: results of the HIPP randomized controlled trial</t>
  </si>
  <si>
    <t>10.1186/s12884-024-07007-8</t>
  </si>
  <si>
    <t>Umstattd Meyer, Houghtaling, Wende, Kheshaifaty, Delgado, Eze, Mecate, Summerall Woodward, Morgan, Krey</t>
  </si>
  <si>
    <t>A scoping review of policies to encourage breastfeeding, healthy eating, and physical activity among rural people and places in the United States</t>
  </si>
  <si>
    <t>10.1186/s12889-024-19173-7</t>
  </si>
  <si>
    <t>Policies only: no studies look like RCTs</t>
  </si>
  <si>
    <t>Cousins, McKechnie, Jackman, Middleton, Rasekaba, Blackberry</t>
  </si>
  <si>
    <t>Interventions to Increase Physical Activity in Community-Dwelling Older Adults in Regional and Rural Areas: A Realist Synthesis Review Protocol</t>
  </si>
  <si>
    <t>10.3390/mps6020029</t>
  </si>
  <si>
    <t>Miki, Nohara, Nomura</t>
  </si>
  <si>
    <t>Effectiveness of mHealth interventions to promote physical activity and reduce sedentary behaviours on work-related productivity and performance: a systematic review protocol</t>
  </si>
  <si>
    <t>e080240</t>
  </si>
  <si>
    <t>10.1136/bmjopen-2023-080240</t>
  </si>
  <si>
    <t>Alam, Zhang, Harris, Fletcher, Reneker</t>
  </si>
  <si>
    <t>The Impact of Consumer Wearable Devices on Physical Activity and Adherence to Physical Activity in Patients with Cardiovascular Disease: A Systematic Review of Systematic Reviews and Meta-Analyses</t>
  </si>
  <si>
    <t>986-1000</t>
  </si>
  <si>
    <t>10.1089/tmj.2022.0280</t>
  </si>
  <si>
    <t>Umbrella review from 2023: unlikely to have new reviews for inclusion, no need for full text</t>
  </si>
  <si>
    <t>Konig, Western, Denton, Krukowski</t>
  </si>
  <si>
    <t>Umbrella review of social inequality in digital interventions targeting dietary and physical activity behaviors</t>
  </si>
  <si>
    <t>10.1038/s41746-024-01405-0</t>
  </si>
  <si>
    <t>Umbrella review, 2 new reviews added {Myers-Ingram, 2023 #222}{Szinay, 2023 #223}</t>
  </si>
  <si>
    <t>Alalawi, Blank, Goyder</t>
  </si>
  <si>
    <t>Umbrella review of international evidence for the effectiveness of school-based physical activity interventions</t>
  </si>
  <si>
    <t>e0304513</t>
  </si>
  <si>
    <t>10.1371/journal.pone.0304513</t>
  </si>
  <si>
    <t>Umbrella review, no new reviews identified</t>
  </si>
  <si>
    <t>Alessy, Malkin, Finkelstein, AlAhmed, Baattaiah, Evenson, Rakic, Cetinkaya, Herbst, Al-Hazzaa, Alqahtani</t>
  </si>
  <si>
    <t>Effectiveness of Interventions Promoting Physical Activity and Reducing Sedentary Behavior in Community-Dwelling Older Adults: An Umbrella Review With Application to Saudi Arabia</t>
  </si>
  <si>
    <t>J Epidemiol Glob Health</t>
  </si>
  <si>
    <t>361-373</t>
  </si>
  <si>
    <t>10.1007/s44197-023-00111-6</t>
  </si>
  <si>
    <t>Alghannam, Malkin, Al-Hazzaa, AlAhmed, Evenson, Rakic, Alsukait, Herbst, Alqahtani, Finkelstein</t>
  </si>
  <si>
    <t>Public policies to increase physical activity and reduce sedentary behavior: a narrative synthesis of "reviews of reviews"</t>
  </si>
  <si>
    <t>Glob Health Action</t>
  </si>
  <si>
    <t>10.1080/16549716.2023.2194715</t>
  </si>
  <si>
    <t>Alley, Waters, Parker, Peiris, Fien, Rebar, Vandelanotte</t>
  </si>
  <si>
    <t>The effectiveness of digital physical activity interventions in older adults: a systematic umbrella review and meta-meta-analysis</t>
  </si>
  <si>
    <t>10.1186/s12966-024-01694-4</t>
  </si>
  <si>
    <t>Jung, Geidl, Matting, Hoessel, Siemens, Sudeck, Pfeifer</t>
  </si>
  <si>
    <t>Efficacy of Physical Activity Promoting Interventions in Physical Therapy and Exercise Therapy for Persons With Noncommunicable Diseases: An Overview of Systematic Reviews</t>
  </si>
  <si>
    <t>10.1093/ptj/pzae053</t>
  </si>
  <si>
    <t>Longhini, Marzaro, Bargeri, Palese, Dell'Isola, Turolla, Pillastrini, Battista, Castellini, Cook, Gianola, Rossettini</t>
  </si>
  <si>
    <t>Wearable Devices to Improve Physical Activity and Reduce Sedentary Behaviour: An Umbrella Review</t>
  </si>
  <si>
    <t>10.1186/s40798-024-00678-9</t>
  </si>
  <si>
    <t>Mobile application interventions to increase physical activity and their effect on kinanthropometrics, body composition and fitness variables in adolescent aged 12-16 years old: An umbrella review</t>
  </si>
  <si>
    <t>e13146</t>
  </si>
  <si>
    <t>10.1111/cch.13146</t>
  </si>
  <si>
    <t>Qiu, Ye, Tong, Jin</t>
  </si>
  <si>
    <t>Promoting physical activity among cancer survivors: an umbrella review of systematic reviews</t>
  </si>
  <si>
    <t>10.1007/s00520-023-07760-0</t>
  </si>
  <si>
    <t>Rodriguez-Gonzalez, Iglesias, Fernandez-Rio, Gao</t>
  </si>
  <si>
    <t>Effectiveness of interventions using apps to improve physical activity, sedentary behavior and diet: An umbrella review</t>
  </si>
  <si>
    <t>Complement Ther Clin Pract</t>
  </si>
  <si>
    <t>10.1016/j.ctcp.2022.101711</t>
  </si>
  <si>
    <t>Sheeran, Kenny, Evans, Listrom, Bermudez, Rothman</t>
  </si>
  <si>
    <t>The dose-response relationship in physical activity interventions: Does greater duration, number of sessions, and contact time enhance behavior change?</t>
  </si>
  <si>
    <t>10.1037/hea0001436</t>
  </si>
  <si>
    <t>RIS</t>
  </si>
  <si>
    <t>Isensee, B., Suchert, V., Hansen, J., Weisser, B., &amp; Hanewinkel, R.</t>
  </si>
  <si>
    <t xml:space="preserve">Effects of a school-based pedometer intervention in adolescents: 1-year follow-up of a cluster-randomized controlled trial. </t>
  </si>
  <si>
    <t xml:space="preserve">Journal of School Health, </t>
  </si>
  <si>
    <t>717–724</t>
  </si>
  <si>
    <t>https://doi.org/10.1111/josh.12676</t>
  </si>
  <si>
    <t xml:space="preserve">Chau JY, Sukala W, Fedel K, Do A, Engelen L, Kingham M, et al. </t>
  </si>
  <si>
    <t xml:space="preserve">More standing and just as productive: Effects of a sit-stand desk intervention on call center workers' sitting, standing, and productivity at work in the Opt to Stand pilot study. </t>
  </si>
  <si>
    <t xml:space="preserve">Prev Med Rep. </t>
  </si>
  <si>
    <t>68-74</t>
  </si>
  <si>
    <t xml:space="preserve">Garrett G, Benden M, Mehta R, Pickens A, Peres SC, Zhao H. </t>
  </si>
  <si>
    <t xml:space="preserve">Call Center Productivity Over 6 Months Following a Standing Desk Intervention. </t>
  </si>
  <si>
    <t xml:space="preserve">IIE Transactions on Occupational Ergonomics and Human Factors. </t>
  </si>
  <si>
    <t>188-95</t>
  </si>
  <si>
    <t xml:space="preserve">Morris AS, Murphy RC, Hopkins ND, Low DA, Healy GN, Edwardson CL, et al. </t>
  </si>
  <si>
    <t xml:space="preserve">Sit Less and Move More-A Multicomponent Intervention With and Without Height-Adjustable Workstations in Contact Center Call Agents: A Pilot Randomized Controlled Trial. </t>
  </si>
  <si>
    <t xml:space="preserve">J Occup Environ Med. </t>
  </si>
  <si>
    <t xml:space="preserve">Pickens AW, Kress MM, Benden ME, Zhao H, Wendel M, Congleton JJ. </t>
  </si>
  <si>
    <t xml:space="preserve">Stand-capable desk use in a call center: a six-month follow-up pilot study. </t>
  </si>
  <si>
    <t xml:space="preserve">Public Health. </t>
  </si>
  <si>
    <t>131-4</t>
  </si>
  <si>
    <t>Morris AS, Murphy RC, Shepherd SO, Healy GN, Edwardson CL, Graves LEF. A multi-component intervention to sit less and move more in a contact centre setting: a feasibility study. BMC Public Health. 2019;19(1):292.</t>
  </si>
  <si>
    <t xml:space="preserve">A multi-component intervention to sit less and move more in a contact centre setting: a feasibility study. </t>
  </si>
  <si>
    <t xml:space="preserve">BMC Public Health. </t>
  </si>
  <si>
    <t xml:space="preserve">Tan AM, LaMontagne AD, English DR, Howard P. </t>
  </si>
  <si>
    <t xml:space="preserve">Efficacy of a workplace osteoporosis prevention intervention: a cluster randomized trial. </t>
  </si>
  <si>
    <t xml:space="preserve">Parry S, Straker L, Gilson ND, Smith AJ. </t>
  </si>
  <si>
    <t xml:space="preserve">Participatory workplace interventions can reduce sedentary time for office workers--a randomised controlled trial. </t>
  </si>
  <si>
    <t xml:space="preserve">Pyky R, Koivumaa-Honkanen H, Leinonen A, Ahola R, Hirvonen N, Enwald H, et al. </t>
  </si>
  <si>
    <t xml:space="preserve">Effect of tailored, gamified, mobile physical activity intervention on life satisfaction and self-rated health in young adolescent men: A population-based, randomized controlled trial (MOPO study). </t>
  </si>
  <si>
    <t xml:space="preserve">Comput Hum Behav </t>
  </si>
  <si>
    <t xml:space="preserve">13-22 </t>
  </si>
  <si>
    <t>10.1016/j.chb.2017.02.032</t>
  </si>
  <si>
    <t xml:space="preserve">Stasinaki A, Büchter D, Shih CI, Heldt K, Güsewell S, Brogle B, et al. </t>
  </si>
  <si>
    <t xml:space="preserve">Effects of a novel mobile health intervention compared to a multi-component behaviour changing program on body mass index, physical capacities and stress parameters in adolescents with obesity: a randomized controlled trial. </t>
  </si>
  <si>
    <t xml:space="preserve">BMC Pediatr </t>
  </si>
  <si>
    <t>10.1186/s12887-021-02781-2</t>
  </si>
  <si>
    <t xml:space="preserve">Ki, E.J. and H.S. So, </t>
  </si>
  <si>
    <t xml:space="preserve">Development and effects of smartphone app-based exercise program for hemodialysis patients. </t>
  </si>
  <si>
    <t>Journal of Korean Academy of Nursing</t>
  </si>
  <si>
    <t>52–65</t>
  </si>
  <si>
    <t xml:space="preserve">Li, W.-Y., et al., </t>
  </si>
  <si>
    <t xml:space="preserve">Mobile health app with social media to support self-management for patients with chronic kidney disease: prospective randomized controlled study. </t>
  </si>
  <si>
    <t>Journal of medical Internet research</t>
  </si>
  <si>
    <t xml:space="preserve">Castle, E.M., et al., </t>
  </si>
  <si>
    <t xml:space="preserve">The feasibility and user-experience of a digital health intervention designed to prevent weight gain in new kidney transplant recipients—The ExeRTiOn2 trial. </t>
  </si>
  <si>
    <t>Frontiers in nutrition</t>
  </si>
  <si>
    <t xml:space="preserve">Greenwood, S.A., et al., </t>
  </si>
  <si>
    <t xml:space="preserve">Evaluating the effect of a digital health intervention to enhance physical activity in people with chronic kidney disease (Kidney BEAM): a multicentre, randomised controlled trial in the UK. </t>
  </si>
  <si>
    <t>The Lancet Digital Health</t>
  </si>
  <si>
    <t>A. Blondeel, H. Demeyer, M. Loeckx, F. Rodrigues, S. Breuls, W. Janssens and T. Troosters</t>
  </si>
  <si>
    <t xml:space="preserve">The effect of tele coaching after pulmonary rehabilitation on patients’ experience of physical activity in patients with COPD. </t>
  </si>
  <si>
    <t xml:space="preserve">suppl 64 </t>
  </si>
  <si>
    <t xml:space="preserve">H. Demeyer, Z. Louvaris, A. Frei, R. A. Rabinovich, C. e Jong, E. Gimeno-Santos, M. Loeckx, S. C. Buttery, N. Rubio, T. Van der Molen, N. S. Hopkinson, I. Vogiatzis, M. A. Puhan, J. Garcia-Aymerich, M. I. Polkey, T. Troosters, P. s. g. Mr Papp and P. c. the, </t>
  </si>
  <si>
    <t xml:space="preserve">Physical activity is increased by a 12-week semiautomated telecoaching programme in patients with COPD: a multicentre randomised controlled trial. </t>
  </si>
  <si>
    <t>A. A. Etxarri, E. Gimeno-Santos, E. Balcells, A. Barberan-Garcia, M. Benet, N. Celorrio, A. Delgado, C. Jané, A. Marín, P. Ortega, D. A. Rodríguez, R. Rodriguez-Roisín, M. Monteagudo, N. Montellà, L. Muñoz, P. Toràn, J. Torrent-Pallicer, P. Simonet, C. Martín-Cantera, E. Borrel, P. Vall-Casas, J. Vilaró and J. Garcia-Aymerich</t>
  </si>
  <si>
    <t xml:space="preserve">Effectiveness of an intervention of Urban Training in patients with COPD: A randomized controlled trial. </t>
  </si>
  <si>
    <t xml:space="preserve">M. Hornikx, H. Demeyer, C. A. Camillo, W. Janssens and T. Troosters, </t>
  </si>
  <si>
    <t xml:space="preserve">The effects of a physical activity counseling program after an exacerbation in patients with Chronic Obstructive Pulmonary Disease: a randomized controlled pilot study. </t>
  </si>
  <si>
    <t xml:space="preserve">D. Kohlbrenner, N. A. Sievi, O. Senn, M. Kohler and C. F. Clarenbach, </t>
  </si>
  <si>
    <t xml:space="preserve">Long-Term Effects of Pedometer-Based Physical Activity Coaching in Severe COPD: A Randomized Controlled Trial. </t>
  </si>
  <si>
    <t xml:space="preserve">L. Mendoza, P. Horta, J. Espinoza, M. Aguilera, N. Balmaceda, A. Castro, M. Ruiz, O. Diaz and N. S. Hopkinson, </t>
  </si>
  <si>
    <t xml:space="preserve">Pedometers to enhance physical activity in COPD: a randomised controlled trial. </t>
  </si>
  <si>
    <t>347-54</t>
  </si>
  <si>
    <t xml:space="preserve">M. L. Moy, C. H. Martinez, R. Kadri, P. Roman, R. G. Holleman, H. M. Kim, H. Q. Nguyen, M. D. Cohen, D. E. Goodrich, N. D. Giardino and C. R. Richardson, </t>
  </si>
  <si>
    <t xml:space="preserve">Long-Term Effects of an Internet-Mediated Pedometer-Based Walking Program for Chronic Obstructive Pulmonary Disease: Randomized Controlled Trial. </t>
  </si>
  <si>
    <t xml:space="preserve">M. L. Moy, R. J. Collins, C. H. Martinez, R. Kadri, P. Roman, R. G. Holleman, H. M. Kim, H. Q. Nguyen, M. D. Cohen, D. E. Goodrich, N. D. Giardino and C. R. Richardson, </t>
  </si>
  <si>
    <t xml:space="preserve">An Internet-Mediated Pedometer-Based Program Improves Health-Related Quality-of-Life Domains and Daily Step Counts in COPD: A Randomized Controlled Trial. </t>
  </si>
  <si>
    <t xml:space="preserve">S. K. Park, C. H. Bang and S. H. Lee, </t>
  </si>
  <si>
    <t xml:space="preserve">Evaluating the effect of a smartphone app-based self-management program for people with COPD: A randomized controlled trial. </t>
  </si>
  <si>
    <t xml:space="preserve">S. A. Robinson, J. A. Cooper, Jr., R. L. Goldstein, M. Polak, P. N. Cruz Rivera, D. R. Gagnon, A. Samuelson, S. Moore, R. Kadri, C. R. Richardson and M. L. Moy, </t>
  </si>
  <si>
    <t xml:space="preserve">A randomised trial of a web-based physical activity self-management intervention in COPD. </t>
  </si>
  <si>
    <t xml:space="preserve">M. Tabak, M. M. Vollenbroek-Hutten, P. D. van der Valk, J. van der Palen and H. J. Hermens, </t>
  </si>
  <si>
    <t xml:space="preserve">A telerehabilitation intervention for patients with Chronic Obstructive Pulmonary Disease: a randomized controlled pilot trial. </t>
  </si>
  <si>
    <t>582-91</t>
  </si>
  <si>
    <t xml:space="preserve">S. N. Vorrink, H. S. Kort, T. Troosters, P. Zanen and J. J. Lammers, </t>
  </si>
  <si>
    <t xml:space="preserve">Efficacy of an mHealth intervention to stimulate physical activity in COPD patients after pulmonary rehabilitation. </t>
  </si>
  <si>
    <t xml:space="preserve">E. S. Wan, A. Kantorowski, D. Homsy, M. Teylan, R. Kadri, C. R. Richardson, D. R. Gagnon, E. Garshick and M. L. Moy, </t>
  </si>
  <si>
    <t xml:space="preserve">Promoting physical activity in COPD: Insights from a randomized trial of a web-based intervention and pedometer use. </t>
  </si>
  <si>
    <t xml:space="preserve">E. S. Wan, A. Kantorowski, M. Polak, R. Kadri, C. R. Richardson, D. R. Gagnon, E. Garshick and M. L. Moy, </t>
  </si>
  <si>
    <t xml:space="preserve">Long-term effects of web-based pedometer-mediated intervention on COPD exacerbations. </t>
  </si>
  <si>
    <t xml:space="preserve">M. Armstrong, E. Hume, L. McNeillie, F. Chambers, L. Wakenshaw, G. Burns, K. H. Marshall and I. Vogiatzis, </t>
  </si>
  <si>
    <t xml:space="preserve">Behavioural modification interventions alongside pulmonary rehabilitation improve COPD patients' experiences of physical activity. </t>
  </si>
  <si>
    <t xml:space="preserve">J. Cruz, D. Brooks and A. Marques, </t>
  </si>
  <si>
    <t xml:space="preserve">Walk2Bactive: A randomised controlled trial of a physical activity-focused behavioural intervention beyond pulmonary rehabilitation in chronic obstructive pulmonary disease. </t>
  </si>
  <si>
    <t xml:space="preserve">W. Geidl, J. Carl, M. Schuler, E. Mino, N. Lehbert, M. Wittmann, K. Pfeifer and K. Schultz, </t>
  </si>
  <si>
    <t xml:space="preserve">Long-Term Benefits of Adding a Pedometer to Pulmonary Rehabilitation for COPD: The Randomized Controlled STAR Trial. </t>
  </si>
  <si>
    <t xml:space="preserve">International journal of chronic obstructive pulmonary disease, </t>
  </si>
  <si>
    <t xml:space="preserve">A. Kawagoshi, N. Kiyokawa, M. Iwakura, K. Okura, K. Sugawara, H. Takahashi, S. Sakata, M. Satake and T. Shioya, </t>
  </si>
  <si>
    <t xml:space="preserve">Effects of low-intensity exercise and home-based pulmonary rehabilitation with pedometer feedback on physical activity in elderly patients with COPD. </t>
  </si>
  <si>
    <t xml:space="preserve">M. Loeckx, F. Rodrigues, H. Demeyer, W. Janssens and T. Troosters, </t>
  </si>
  <si>
    <t xml:space="preserve">Improving physical activity to obtain sustainable benefits in extra-pulmonary consequences of COPD after pulmonary rehabilitation: A randomized controlled trial. </t>
  </si>
  <si>
    <t xml:space="preserve">N. R. Morris, C. Atkinson, H. Seale and J. Walsh, </t>
  </si>
  <si>
    <t xml:space="preserve">The addition of a pedometer guided intervention to pulmonary rehabilitation. </t>
  </si>
  <si>
    <t xml:space="preserve">C. M. Nolan, M. Maddocks, J. L. Canavan, S. E. Jones, V. Delogu, D. Kaliaraju, W. Banya, S. S. C. Kon, M. I. Polkey and W. D. Man, </t>
  </si>
  <si>
    <t xml:space="preserve">Pedometer Step Count Targets during Pulmonary Rehabilitation in Chronic Obstructive Pulmonary Disease. A Randomized Controlled Trial. </t>
  </si>
  <si>
    <t xml:space="preserve">S. L. Wootton, K. Hill, J. A. Alison, L. W. C. Ng, S. Jenkins, P. R. Eastwood, D. R. Hillman, C. Jenkins, L. M. Spencer and N. Cecins, </t>
  </si>
  <si>
    <t xml:space="preserve">Effects of Ongoing Feedback During a 12-Month Maintenance Walking Program on Daily Physical Activity in People with COPD. </t>
  </si>
  <si>
    <t xml:space="preserve">B. O'Neill, O. O'Shea, S. McDonough, L. McGarvey, I. Bradbury, M. Arden, T. Troosters, D. Cosgrove, T. McManus, T. McDonnell and J. Bradley, </t>
  </si>
  <si>
    <t xml:space="preserve">Clinician-Facilitated Physical Activity Intervention Versus Pulmonary Rehabilitation for Improving Physical Activity in COPD: A Feasibility Study. </t>
  </si>
  <si>
    <t>Copd: Journal of Chronic Obstructive Pulmonary Disease</t>
  </si>
  <si>
    <t xml:space="preserve">K. Widyastuti, D. N. Makhabah, A. R. Setijadi, Y. S. Sutanto and N. Ambrosino, </t>
  </si>
  <si>
    <t xml:space="preserve">Benefits and costs of home pedometer assisted physical activity in patients with COPD. A preliminary randomized controlled trial. </t>
  </si>
  <si>
    <t xml:space="preserve">A. Blondeel, C. Dooms, L. Ceulemans, H. Demeyer, S. Everaerts, S. Breuls, J. Coolen, D. Van Raemdonck, G. Verleden, T. Troosters and W. Janssens, </t>
  </si>
  <si>
    <t xml:space="preserve">The effect of lung volume reduction on the success of physical activity coaching in patients with severe COPD. </t>
  </si>
  <si>
    <t xml:space="preserve">C. Burtin, D. Langer, H. van Remoortel, H. Demeyer, R. Gosselink, M. Decramer, F. Dobbels, W. Janssens and T. Troosters, </t>
  </si>
  <si>
    <t xml:space="preserve">Physical Activity Counselling during Pulmonary Rehabilitation in Patients with COPD: A Randomised Controlled Trial. </t>
  </si>
  <si>
    <t xml:space="preserve">A. K. Rausch Osthoff, S. Beyer, D. Gisi, S. Rezek, A. Schwank, A. Meichtry, N. A. Sievi, T. Hess and M. Wirz, </t>
  </si>
  <si>
    <t xml:space="preserve">Effect of counselling during pulmonary rehabilitation on self-determined motivation to be physically active for people with chronic obstructive pulmonary disease: a pragmatic RCT. </t>
  </si>
  <si>
    <t>Aburto NJ, Fulton JE, Safdie M, Duque T, Bonvecchio A, Rivera JA</t>
  </si>
  <si>
    <t>Effect of a school-based intervention on physical activity: cluster-randomized trial</t>
  </si>
  <si>
    <t>2011</t>
  </si>
  <si>
    <t>43</t>
  </si>
  <si>
    <t>10</t>
  </si>
  <si>
    <t>1898-906</t>
  </si>
  <si>
    <t>Adab P, Pallan MJ, Cade J, Ekelund U, Barrett T, Daley A, et al</t>
  </si>
  <si>
    <t>Preventing childhood obesity, phase II feasibility study focusing on South Asians: BEACHeS</t>
  </si>
  <si>
    <t>2014</t>
  </si>
  <si>
    <t>4</t>
  </si>
  <si>
    <t>Adab P, Pallan MJ, Lancashire ER, Hemming K, Frew E, Barrett T, et al</t>
  </si>
  <si>
    <t>Bmj-British Medical Journal</t>
  </si>
  <si>
    <t>2018</t>
  </si>
  <si>
    <t>360</t>
  </si>
  <si>
    <t>15</t>
  </si>
  <si>
    <t>Ahamed Y, Macdonald H, Reed K, Naylor PJ, Liu-Ambrose T, McKay H</t>
  </si>
  <si>
    <t>School-based physical activity does not compromise children's academic performance</t>
  </si>
  <si>
    <t>Medicine and Science in Sports and Exercise</t>
  </si>
  <si>
    <t>2007</t>
  </si>
  <si>
    <t>39</t>
  </si>
  <si>
    <t>2</t>
  </si>
  <si>
    <t>371-6</t>
  </si>
  <si>
    <t>Aminian S, Hinckson EA, Stewart T</t>
  </si>
  <si>
    <t>2015</t>
  </si>
  <si>
    <t>5</t>
  </si>
  <si>
    <t>631-45</t>
  </si>
  <si>
    <t>Anderson EL, Howe LD, Kipping RR, Campbell R, Jago R, Noble SM, et al</t>
  </si>
  <si>
    <t>Bmj Open</t>
  </si>
  <si>
    <t>2016</t>
  </si>
  <si>
    <t>6</t>
  </si>
  <si>
    <t>11</t>
  </si>
  <si>
    <t>Andrade S, Lachat C, Ochoa-Aviles A, Verstraeten R, Huybregts L, Roberfroid D, et al</t>
  </si>
  <si>
    <t>A school-based intervention improves physical fitness in Ecuadorian adolescents: a cluster-randomized controlled trial</t>
  </si>
  <si>
    <t>17</t>
  </si>
  <si>
    <t>Angelopoulos PD, Milionis HJ, Grammatikaki E, Moschonis G, Manios Y</t>
  </si>
  <si>
    <t>Changes in BMI and blood pressure after a school based intervention: The CHILDREN study</t>
  </si>
  <si>
    <t>European journal of public health</t>
  </si>
  <si>
    <t>2009</t>
  </si>
  <si>
    <t>19</t>
  </si>
  <si>
    <t>3</t>
  </si>
  <si>
    <t>319-25</t>
  </si>
  <si>
    <t>Araujo-Soares V, McIntyre T, MacLennan G, Sniehotta FF</t>
  </si>
  <si>
    <t>Development and exploratory cluster-randomised opportunistic trial of a theory-based intervention to enhance physical activity among adolescents</t>
  </si>
  <si>
    <t>Psychology and Health</t>
  </si>
  <si>
    <t>24</t>
  </si>
  <si>
    <t>7</t>
  </si>
  <si>
    <t>805-22</t>
  </si>
  <si>
    <t>Ardic A, Erdogan S</t>
  </si>
  <si>
    <t>The effectiveness of the COPE healthy lifestyles TEEN program: a school-based intervention in middle school adolescents with 12-month follow-up</t>
  </si>
  <si>
    <t>Journal of Advanced Nursing</t>
  </si>
  <si>
    <t>2017</t>
  </si>
  <si>
    <t>73</t>
  </si>
  <si>
    <t>1377-89</t>
  </si>
  <si>
    <t>Ariza C, Sanchez-Martinez F, Serral G, Valmayor S, Juarez O, Pasarin MI, et al</t>
  </si>
  <si>
    <t>The Incidence of Obesity, Assessed as Adiposity, Is Reduced After 1 Year in Primary Schoolchildren by the POIBA Intervention</t>
  </si>
  <si>
    <t>Journal of Nutrition</t>
  </si>
  <si>
    <t>2019</t>
  </si>
  <si>
    <t>149</t>
  </si>
  <si>
    <t>258-69</t>
  </si>
  <si>
    <t>Azevedo LB, Watson DB, Haighton C, Adams J</t>
  </si>
  <si>
    <t>The effect of dance mat exergaming systems on physical activity and health - related outcomes in secondary schools: results from a natural experiment</t>
  </si>
  <si>
    <t>14</t>
  </si>
  <si>
    <t>13</t>
  </si>
  <si>
    <t>Baquet G, Aucouturier J, Gamelin FX, Berthoin S</t>
  </si>
  <si>
    <t>Frontiers in Public Health</t>
  </si>
  <si>
    <t>Barbosa VC, da Silva KS, Mota J, Beck C, Lopes AD</t>
  </si>
  <si>
    <t>A Physical Activity Intervention for Brazilian Students From Low Human Development Index Areas: A Cluster-Randomized Controlled Trial</t>
  </si>
  <si>
    <t>Journal of Physical Activity &amp; Health</t>
  </si>
  <si>
    <t>1174-82</t>
  </si>
  <si>
    <t>Bell SL, Audrey S, Cooper AR, Noble S, Campbell R</t>
  </si>
  <si>
    <t>Lessons from a peer-led obesity prevention programme in English schools</t>
  </si>
  <si>
    <t>Health promotion international</t>
  </si>
  <si>
    <t>Belton S, McCarren A, McGrane B, Powell D, Issartel J</t>
  </si>
  <si>
    <t>9</t>
  </si>
  <si>
    <t>16</t>
  </si>
  <si>
    <t>Bergh IH, Stralen MM, Grydeland M, Bjelland M, Lien N, Andersen LF, et al</t>
  </si>
  <si>
    <t>2012</t>
  </si>
  <si>
    <t>12</t>
  </si>
  <si>
    <t>814</t>
  </si>
  <si>
    <t>Bhave S, Pandit A, Yeravdekar R, Madkaikar V, Chinchwade T, Shaikh N, et al</t>
  </si>
  <si>
    <t>Effectiveness of a 5-year school-based intervention programme to reduce adiposity and improve fitness and lifestyle in Indian children; the SYM-KEM study</t>
  </si>
  <si>
    <t>Archives of Disease in Childhood</t>
  </si>
  <si>
    <t>101</t>
  </si>
  <si>
    <t>1</t>
  </si>
  <si>
    <t>Bohnert AM, Ward AK</t>
  </si>
  <si>
    <t>Making a Difference: Evaluating the Girls in the Game (GIG) After-School Program</t>
  </si>
  <si>
    <t>J Early Adolesc</t>
  </si>
  <si>
    <t>2013</t>
  </si>
  <si>
    <t>33</t>
  </si>
  <si>
    <t>104-30</t>
  </si>
  <si>
    <t>Boyle-Holmes T, Grost L, Russell L, Laris BA, Robin L, Haller E, et al</t>
  </si>
  <si>
    <t>Promoting elementary physical education: Results of a school-based evaluation study</t>
  </si>
  <si>
    <t>Health Education and Behavior</t>
  </si>
  <si>
    <t>2010</t>
  </si>
  <si>
    <t>37</t>
  </si>
  <si>
    <t>377-89</t>
  </si>
  <si>
    <t>Breslin G, Brennan D, Rafferty R, Gallagher AM, Hanna D</t>
  </si>
  <si>
    <t>97</t>
  </si>
  <si>
    <t>618-24</t>
  </si>
  <si>
    <t>Breslin G, Shannon S, Rafferty R, Fitzpatrick B, Belton S, O'Brien W, et al</t>
  </si>
  <si>
    <t>Health and Quality of Life Outcomes</t>
  </si>
  <si>
    <t>Brittin J, Frerichs L, Sirard JR, Wells NM, Myers BM, Garcia J, et al</t>
  </si>
  <si>
    <t>Impacts of active school design on school-time sedentary behavior and physical activity: A pilot natural experiment</t>
  </si>
  <si>
    <t>Bronikowski M, Bronikowska M</t>
  </si>
  <si>
    <t>Scandinavian journal of public health</t>
  </si>
  <si>
    <t>704-13</t>
  </si>
  <si>
    <t>Cardon GM, De Clercq DLR, Geldhof EJA, Verstraete S, De Bourdeaudhuij IMM</t>
  </si>
  <si>
    <t>Back education in elementary schoolchildren: The effects of adding a physical activity promotion program to a back care program</t>
  </si>
  <si>
    <t>European Spine Journal</t>
  </si>
  <si>
    <t>125-33</t>
  </si>
  <si>
    <t>Carlin A, Murphy MH, Nevill A, Gallagher AM</t>
  </si>
  <si>
    <t>Carson RL, Castelli DM, Kuhn ACP, Moore JB, Beets MW, Beighle A, et al</t>
  </si>
  <si>
    <t>Impact of trained champions of comprehensive school physical activity programs on school physical activity offerings, youth physical activity and sedentary behaviors</t>
  </si>
  <si>
    <t>69</t>
  </si>
  <si>
    <t>S12-S9</t>
  </si>
  <si>
    <t>Cohen KE, Morgan PJ, Plotnikoff RC, Callister R, Lubans DR</t>
  </si>
  <si>
    <t>Covelli MM</t>
  </si>
  <si>
    <t>Efficacy of a school-based cardiac health promotion intervention program for African-American adolescents</t>
  </si>
  <si>
    <t>Applied Nursing Research</t>
  </si>
  <si>
    <t>2008</t>
  </si>
  <si>
    <t>21</t>
  </si>
  <si>
    <t>173-80</t>
  </si>
  <si>
    <t>Cradock AL, Barrett JL, Carter J, McHugh A, Sproul J, Russo ET, et al</t>
  </si>
  <si>
    <t>Impact of the Boston Active School Day policy to promote physical activity among children</t>
  </si>
  <si>
    <t>American journal of health promotion : AJHP</t>
  </si>
  <si>
    <t>28</t>
  </si>
  <si>
    <t>3 Suppl</t>
  </si>
  <si>
    <t>S54-64</t>
  </si>
  <si>
    <t>Cui Z, Shah S, Yan L, Pan Y, Gao A, Shi X, et al</t>
  </si>
  <si>
    <t>Effect of a school-based peer education intervention on physical activity and sedentary behaviour in Chinese adolescents: A pilot study</t>
  </si>
  <si>
    <t>da Silva LSM, Fisberg M, de Souza Pires MM, Nassar SM, Sottovia CB</t>
  </si>
  <si>
    <t>The effectiveness of a physical activity and nutrition education program in the prevention of overweight in schoolchildren in Criciúma, Brazil</t>
  </si>
  <si>
    <t>European Journal of Clinical Nutrition</t>
  </si>
  <si>
    <t>67</t>
  </si>
  <si>
    <t>1200-4</t>
  </si>
  <si>
    <t>De Meij JSB, Chinapaw MJM, Van Stralen MM, Van Der Wal MF, Van Dieren L, Van Mechelen W</t>
  </si>
  <si>
    <t>Effectiveness of JUMP-in, a Dutch primary schoolbased community intervention aimed at the promotion of physical activity</t>
  </si>
  <si>
    <t>British Journal of Sports Medicine</t>
  </si>
  <si>
    <t>45</t>
  </si>
  <si>
    <t>1052-7</t>
  </si>
  <si>
    <t>Dewar DL, Morgan PJ, Plotnikoff RC, Okely AD, Batterham M, Lubans DR</t>
  </si>
  <si>
    <t>Journal of Science and Medicine in Sport</t>
  </si>
  <si>
    <t>Drenowatz C, Wartha O, Brandstetter S, Steinacker JM</t>
  </si>
  <si>
    <t>Effects of a Teacher-Centred, School-Based Intervention Program on Health Behavior and Cardiovascular Disease Risk in Elementary School Children</t>
  </si>
  <si>
    <t>ISRN Public Health</t>
  </si>
  <si>
    <t>1-8</t>
  </si>
  <si>
    <t>Drummy C, Murtagh EM, McKee DP, Breslin G, Davison GW, Murphy MH</t>
  </si>
  <si>
    <t>52</t>
  </si>
  <si>
    <t>745-9</t>
  </si>
  <si>
    <t>Dudley DA, Okely AD, Pearson P, Peat J</t>
  </si>
  <si>
    <t>Engaging adolescent girls from linguistically diverse and low income backgrounds in school sport: A pilot randomised controlled trial</t>
  </si>
  <si>
    <t>217-24</t>
  </si>
  <si>
    <t>Eather N, Morgan PJ, Lubans DR</t>
  </si>
  <si>
    <t>18</t>
  </si>
  <si>
    <t>Improving the fitness and physical activity levels of primary school children: Results of the Fit-4-Fun group randomized controlled trial</t>
  </si>
  <si>
    <t>56</t>
  </si>
  <si>
    <t>12-9</t>
  </si>
  <si>
    <t>Efrat MW</t>
  </si>
  <si>
    <t>Exploring Effective Strategies for Increasing the Amount of Moderate-to-Vigorous Physical Activity Children Accumulate During Recess: A Quasi-Experimental Intervention Study</t>
  </si>
  <si>
    <t>Journal of School Health</t>
  </si>
  <si>
    <t>83</t>
  </si>
  <si>
    <t>265-72</t>
  </si>
  <si>
    <t>Engelen L, Bundy AC, Naughton G, Simpson JM, Bauman A, Ragen J, et al</t>
  </si>
  <si>
    <t>Ermetici F, Zelaschi RF, Briganti S, Dozio E, Gaeta M, Ambrogi F, et al</t>
  </si>
  <si>
    <t>Association Between a School-Based Intervention and Adiposity Outcomes in Adolescents: The Italian "EAT" Project</t>
  </si>
  <si>
    <t>687-95</t>
  </si>
  <si>
    <t>Ezendam NP, Brug J, Oenema A</t>
  </si>
  <si>
    <t>Archives of pediatrics &amp; adolescent medicine</t>
  </si>
  <si>
    <t>166</t>
  </si>
  <si>
    <t>248-55</t>
  </si>
  <si>
    <t>Fairclough SJ, Hackett AF, Davies IG, Gobbi R, Mackintosh KA, Warburton GL, et al</t>
  </si>
  <si>
    <t>Farmer VL, Williams SM, Mann JI, Schofield G, McPhee JC, Taylor RW</t>
  </si>
  <si>
    <t>International Journal of Obesity</t>
  </si>
  <si>
    <t>41</t>
  </si>
  <si>
    <t>Ford PA, Perkins G, Swaine I</t>
  </si>
  <si>
    <t>Effects of a 15-week accumulated brisk walking programme on the body composition of primary school children</t>
  </si>
  <si>
    <t>Journal of sports sciences</t>
  </si>
  <si>
    <t>31</t>
  </si>
  <si>
    <t>114-22</t>
  </si>
  <si>
    <t>Froberg A, Jonsson L, Berg C, Lindgren EC, Korp P, Lindwall M, et al</t>
  </si>
  <si>
    <t>International Journal of Environmental Research and Public Health</t>
  </si>
  <si>
    <t>Gallotta MC, Iazzoni S, Emerenziani GP, Meucci M, Migliaccio S, Guidetti L, et al</t>
  </si>
  <si>
    <t>Peerj</t>
  </si>
  <si>
    <t>20</t>
  </si>
  <si>
    <t>Gao Z, Huang C, Liu T, Xiong W</t>
  </si>
  <si>
    <t>Impact of interactive dance games on urban children's physical activity correlates and behavior</t>
  </si>
  <si>
    <t>Journal of Exercise Science and Fitness</t>
  </si>
  <si>
    <t>107-12</t>
  </si>
  <si>
    <t>Gao Z, Pope ZC, Lee JE, Quan MH</t>
  </si>
  <si>
    <t>Journal of Clinical Medicine</t>
  </si>
  <si>
    <t>8</t>
  </si>
  <si>
    <t>Gorely T, Morris JG, Musson H, Brown S, Nevill A, Nevill ME</t>
  </si>
  <si>
    <t>74</t>
  </si>
  <si>
    <t>Gorely T, Nevill ME, Morris JG, Stensel DJ, Nevill A</t>
  </si>
  <si>
    <t>Effect of a school-based intervention to promote healthy lifestyles in 7-11 year old children</t>
  </si>
  <si>
    <t>International journal of behavioral nutrition and physical activity</t>
  </si>
  <si>
    <t>Grasten A, Yli-Piipari S</t>
  </si>
  <si>
    <t>89</t>
  </si>
  <si>
    <t>Greening L, Harrell KT, Low AK, Fielder CE</t>
  </si>
  <si>
    <t>Efficacy of a school-based childhood obesity intervention program in a rural southern community: TEAM Mississippi Project</t>
  </si>
  <si>
    <t>Obesity (Silver Spring, Md)</t>
  </si>
  <si>
    <t>1213-9</t>
  </si>
  <si>
    <t>Grydeland M, Bergh IH, Bjelland M, Lien N, Andersen LF, Ommundsen Y, et al</t>
  </si>
  <si>
    <t>Gu XL, Chen YL, Jackson AW, Zhang T</t>
  </si>
  <si>
    <t>23</t>
  </si>
  <si>
    <t>Gutierrez-Martinez L, Martinez RG, Gonzalez SA, Bolivar MA, Estupinan OV, Sarmiento OL</t>
  </si>
  <si>
    <t>Effects of a strategy for the promotion of physical activity in students from Bogota</t>
  </si>
  <si>
    <t>Revista De Saude Publica</t>
  </si>
  <si>
    <t>Ha AS, Lonsdale C, Ng JYY, Lubans DR</t>
  </si>
  <si>
    <t>188-94</t>
  </si>
  <si>
    <t>Habib-Mourad C, Ghandour LA, Maliha C, Awada N, Dagher M, Hwalla N</t>
  </si>
  <si>
    <t>Bmc Public Health</t>
  </si>
  <si>
    <t>2020</t>
  </si>
  <si>
    <t>Habib-Mourad C, Ghandour LA, Moore HJ, Nabhani-Zeidan M, Adetayo K, Hwalla N, et al</t>
  </si>
  <si>
    <t>Promoting healthy eating and physical activity among school children: Findings from Health-E-PALS, the first pilot intervention from Lebanon</t>
  </si>
  <si>
    <t>Haerens L, Bourdeaudhuij I, Maes L, Cardon G, Deforche B</t>
  </si>
  <si>
    <t>School-based randomized controlled trial of a physical activity intervention among adolescents</t>
  </si>
  <si>
    <t>Journal of adolescent health</t>
  </si>
  <si>
    <t>40</t>
  </si>
  <si>
    <t>258-65</t>
  </si>
  <si>
    <t>Haerens L, Deforche B, Vandelanotte C, Maes L, Bourdeaudhuij I</t>
  </si>
  <si>
    <t>Acceptability, feasibility and effectiveness of a computer-tailored physical activity intervention in adolescents</t>
  </si>
  <si>
    <t>Patient education and counseling</t>
  </si>
  <si>
    <t>66</t>
  </si>
  <si>
    <t>303-10</t>
  </si>
  <si>
    <t>Hamer M, Aggio D, Knock G, Kipps C, Shankar A, Smith L</t>
  </si>
  <si>
    <t>Effect of major school playground reconstruction on physical activity and sedentary behaviour: Camden active spaces</t>
  </si>
  <si>
    <t>Hardman CA, Horne PJ, Lowe CF</t>
  </si>
  <si>
    <t>Effects of rewards, peer-modelling and pedometer targets on children's physical activity: A school-based intervention study</t>
  </si>
  <si>
    <t>26</t>
  </si>
  <si>
    <t>3-21</t>
  </si>
  <si>
    <t>Harrabi I, Maatoug J, Gaha M, Kebaili R, Gaha R, Ghannem H</t>
  </si>
  <si>
    <t>School-based Intervention to Promote Healthy Lifestyles in Sousse, Tunisia</t>
  </si>
  <si>
    <t>Indian journal of community medicine : official publication of Indian Association of Preventive &amp; Social Medicine</t>
  </si>
  <si>
    <t>35</t>
  </si>
  <si>
    <t>94-9</t>
  </si>
  <si>
    <t>Harrington DM, Davies MJ, Bodicoat DH, Charles JM, Chudasama YV, Gorely T, et al</t>
  </si>
  <si>
    <t>Heelan KA, Abbey BM, Donnelly JE, Mayo MS, Welk GJ</t>
  </si>
  <si>
    <t>Evaluation of a walking school bus for promoting physical activity in youth</t>
  </si>
  <si>
    <t>Journal of Physical Activity and Health</t>
  </si>
  <si>
    <t>560-7</t>
  </si>
  <si>
    <t>Hendy HM, Williams KE, Camise TS</t>
  </si>
  <si>
    <t>Kid's Choice Program improves weight management behaviors and weight status in school children</t>
  </si>
  <si>
    <t>Appetite</t>
  </si>
  <si>
    <t>484-94</t>
  </si>
  <si>
    <t>Herbert PC, Lohrmann DK, Seo DC, Stright AD, Kolbe LJ</t>
  </si>
  <si>
    <t>Effectiveness of the energize elementary school program to improve diet and exercise</t>
  </si>
  <si>
    <t>780-6</t>
  </si>
  <si>
    <t>Hobin E, Erickson T, Comte M, Zuo F, Pasha S, Murnaghan D, et al</t>
  </si>
  <si>
    <t>Examining the impact of a province-wide physical education policy on secondary students' physical activity as a natural experiment</t>
  </si>
  <si>
    <t>Hollis JL, Sutherland R, Campbell L, Morgan PJ, Lubans DR, Nathan N, et al</t>
  </si>
  <si>
    <t>1486-93</t>
  </si>
  <si>
    <t>Horne PJ, Hardman CA, Lowe CF, Rowlands AV</t>
  </si>
  <si>
    <t>Increasing children's physical activity: A peer modelling, rewards and pedometer-based intervention</t>
  </si>
  <si>
    <t>63</t>
  </si>
  <si>
    <t>191-8</t>
  </si>
  <si>
    <t>Howe CA, Freedson PS, Alhassan S, Feldman HA, Osganian SK</t>
  </si>
  <si>
    <t>A recess intervention to promote moderate-to-vigorous physical activity</t>
  </si>
  <si>
    <t>Pediatric Obesity</t>
  </si>
  <si>
    <t>82-8</t>
  </si>
  <si>
    <t>Huberty JL, Beets MW, Beighle A, Saint-Maurice PF, Welk G</t>
  </si>
  <si>
    <t>Effects of ready for recess, an environmental intervention, on physical activity in third- through sixth-grade children</t>
  </si>
  <si>
    <t>384-95</t>
  </si>
  <si>
    <t>Hyndman BP, Benson AC, Ullah S, Telford A</t>
  </si>
  <si>
    <t>164</t>
  </si>
  <si>
    <t>Innerd AL, Azevedo LB, Batterham AM</t>
  </si>
  <si>
    <t>The effect of a curriculum-based physical activity intervention on accelerometer-assessed physical activity in schoolchildren: A non-randomised mixed methods controlled before-and-after study</t>
  </si>
  <si>
    <t>Invernizzi PL, Crotti M, Bosio A, Cavaggioni L, Alberti G, Scurati R</t>
  </si>
  <si>
    <t>Jago R, Edwards MJ, Sebire SJ, Tomkinson K, Bird EL, Banfield K, et al</t>
  </si>
  <si>
    <t>Jago R, McMurray RG, Drews KL, Moe EL, Murray T, Pham TH, et al</t>
  </si>
  <si>
    <t>HEALTHY intervention: Fitness, physical activity, and metabolic syndrome results</t>
  </si>
  <si>
    <t>1513-22</t>
  </si>
  <si>
    <t>Jago R, Sebire SJ, Cooper AR, Haase AM, Powell J, Davis L, et al</t>
  </si>
  <si>
    <t>Bristol Girls Dance Project Feasibility Trial: Outcome and process evaluation results</t>
  </si>
  <si>
    <t>Jago R, Sebire SJ, Davies B, Wood L, Edwards MJ, Banfield K, et al</t>
  </si>
  <si>
    <t>Jago R, Tibbitts B, Sanderson E, Bird EL, Porter A, Metcalfe C, et al</t>
  </si>
  <si>
    <t>Janssen M, Twisk JW, Toussaint HM, van Mechelen W, Verhagen EA</t>
  </si>
  <si>
    <t>British journal of sports medicine</t>
  </si>
  <si>
    <t>Jensen B, Kattelmann K, Ren C, Wey H</t>
  </si>
  <si>
    <t>The efficacy of KidQuest: A nutrition and physical activity curriculum for 5th and 6th grade youth</t>
  </si>
  <si>
    <t>Journal of Extension</t>
  </si>
  <si>
    <t>47</t>
  </si>
  <si>
    <t>Jones D, Hoelscher DM, Kelder SH, Hergenroeder A, Sharma SV</t>
  </si>
  <si>
    <t>Increasing physical activity and decreasing sedentary activity in adolescent girls - The Incorporating More Physical Activity and Calcium in Teens (IMPACT) study</t>
  </si>
  <si>
    <t>42</t>
  </si>
  <si>
    <t>Kalaja SP, Jaakkola TT, Liukkonen JO, Digelidis N</t>
  </si>
  <si>
    <t>Development of junior high school students' fundamental movement skills and physical activity in a naturalistic physical education setting</t>
  </si>
  <si>
    <t>411-28</t>
  </si>
  <si>
    <t>Kipping RR, Howe LD, Jago R, Campbell R, Wells S, Chittleborough CR, et al</t>
  </si>
  <si>
    <t>Effect of intervention aimed at increasing physical activity, reducing sedentary behaviour, and increasing fruit and vegetable consumption in children: Active for Life Year 5 (AFLY5) school based cluster randomised controlled trial</t>
  </si>
  <si>
    <t>BMJ (Online)</t>
  </si>
  <si>
    <t>348</t>
  </si>
  <si>
    <t>Kipping RR, Payne C, Lawlor DA</t>
  </si>
  <si>
    <t>Randomised controlled trial adapting US school obesity prevention to England</t>
  </si>
  <si>
    <t>93</t>
  </si>
  <si>
    <t>469-73</t>
  </si>
  <si>
    <t>Kobel S, Wirt T, Schreiber A, Kesztyus D, Kettner S, Erkelenz N, et al</t>
  </si>
  <si>
    <t>Journal of obesity</t>
  </si>
  <si>
    <t>476230</t>
  </si>
  <si>
    <t>Kocken PL, Scholten AM, Westhoff E, De Kok BPH, Taal EM, Goldbohm RA</t>
  </si>
  <si>
    <t>Kriemler S, Zahner L, Schindler C, Meyer U, Hartmann T, Hebestreit H, et al</t>
  </si>
  <si>
    <t>BMJ (Clinical research ed)</t>
  </si>
  <si>
    <t>340</t>
  </si>
  <si>
    <t>LaChausse RG</t>
  </si>
  <si>
    <t>Health Education Research</t>
  </si>
  <si>
    <t>32</t>
  </si>
  <si>
    <t>375-83</t>
  </si>
  <si>
    <t>Larson JN, Brusseau TA, Wengreen H, Fairclough SJ, Newton MM, Hannon JC</t>
  </si>
  <si>
    <t>Fit "N" Cool Kids: The Effects of Character Modeling and Goal Setting on Children's Physical Activity and Fruit and Vegetable Consumption</t>
  </si>
  <si>
    <t>Clinical Medicine Insights-Pediatrics</t>
  </si>
  <si>
    <t>Lee J, Zhang T, Chu TL, Gu XL</t>
  </si>
  <si>
    <t>Children-Basel</t>
  </si>
  <si>
    <t>Lee LL, Kuo YC, Fanaw D, Perng SJ, Juang IF</t>
  </si>
  <si>
    <t>Journal of Clinical Nursing</t>
  </si>
  <si>
    <t>7-8</t>
  </si>
  <si>
    <t>914-22</t>
  </si>
  <si>
    <t>Lennox A, Pienaar AE</t>
  </si>
  <si>
    <t>154-68</t>
  </si>
  <si>
    <t>Levy TS, Ruan CM, Castellanos CA, Coronel AS, Aguilar AJ, Humaran IMG</t>
  </si>
  <si>
    <t>Li B, Pallan M, Liu WJ, Hemming K, Frew E, Lin R, et al</t>
  </si>
  <si>
    <t>The CHIRPY DRAGON intervention in preventing obesity in Chinese primary-school--aged children: A cluster-randomised controlled trial</t>
  </si>
  <si>
    <t>Plos Medicine</t>
  </si>
  <si>
    <t>Li XH, Lin ST, Guo HX, Huang YL, Wu LJ, Zhang ZL, et al</t>
  </si>
  <si>
    <t>Effectiveness of a school-based physical activity intervention on obesity in school children: a nonrandomized controlled trial</t>
  </si>
  <si>
    <t>Liu AL, Hu XQ, Ma GS, Cui ZH, Pan YP, Chang SUY, et al</t>
  </si>
  <si>
    <t>Report on childhood obesity in China (6) evaluation of a classroom-based physical activity promotion program</t>
  </si>
  <si>
    <t>Biomedical and Environmental Sciences</t>
  </si>
  <si>
    <t>19-23</t>
  </si>
  <si>
    <t>Liu Z, Li Q, Maddison R, Mhurchu CN, Jiang YN, Wei DM, et al</t>
  </si>
  <si>
    <t>A School-Based Comprehensive Intervention for Childhood Obesity in China: A Cluster Randomized Controlled Trial</t>
  </si>
  <si>
    <t>105-15</t>
  </si>
  <si>
    <t>Llargues E, Franco R, Recasens A, Nadal A, Vila M, Perez MJ, et al</t>
  </si>
  <si>
    <t>Assessment of a school-based intervention in eating habits and physical activity in school children: The AVall study</t>
  </si>
  <si>
    <t>Journal of Epidemiology and Community Health</t>
  </si>
  <si>
    <t>65</t>
  </si>
  <si>
    <t>Llargués E, Recasens A, Franco R, Nadal A, Vila M, Pérez MJ, et al</t>
  </si>
  <si>
    <t>Medium-term evaluation of an educational intervention on dietary and physical exercise habits in schoolchildren: The Avall 2 study</t>
  </si>
  <si>
    <t>Endocrinologia y Nutricion</t>
  </si>
  <si>
    <t>59</t>
  </si>
  <si>
    <t>288-95</t>
  </si>
  <si>
    <t>Llaurado E, Tarro L, Morina D, Queral R, Giralt M, Sola R</t>
  </si>
  <si>
    <t>Lloyd J, Creanor S, Logan S, Green C, Dean SG, Hillsdon M, et al</t>
  </si>
  <si>
    <t>Effectiveness of the Healthy Lifestyles Programme (HeLP) to prevent obesity in UK primary-school children: a cluster randomised controlled trial</t>
  </si>
  <si>
    <t>Lancet Child &amp; Adolescent Health</t>
  </si>
  <si>
    <t>35-45</t>
  </si>
  <si>
    <t>Lloyd JJ, Wyatt KM, Creanor S</t>
  </si>
  <si>
    <t>Behavioural and weight status outcomes from an exploratory trial of the Healthy Lifestyles Programme (HeLP): A novel school-based obesity prevention programme</t>
  </si>
  <si>
    <t>Löfgren B, Dencker M, Nilsson JÅ, Karlsson MK</t>
  </si>
  <si>
    <t>A 4-year exercise program in children increases bone mass without increasing fracture risk</t>
  </si>
  <si>
    <t>129</t>
  </si>
  <si>
    <t>e1468-e76</t>
  </si>
  <si>
    <t>Lonsdale C, Lester A, Owen KB, White RL, Peralta L, Kirwan M, et al</t>
  </si>
  <si>
    <t>53</t>
  </si>
  <si>
    <t>Louise Bush P, Laberge S, Laforest S</t>
  </si>
  <si>
    <t>Physical activity promotion among underserved adolescents: "make it fun, easy, and popular"</t>
  </si>
  <si>
    <t>Health promotion practice</t>
  </si>
  <si>
    <t>79S-87S</t>
  </si>
  <si>
    <t>Lubans DR, Morgan PJ, Okely AD, Dewar D, Collins CE, Batterham M, et al</t>
  </si>
  <si>
    <t>Preventing obesity among adolescent girls: One-year outcomes of the nutrition and enjoyable activity for teen girls (NEAT Girls) cluster randomized controlled trial</t>
  </si>
  <si>
    <t>Archives of Pediatrics and Adolescent Medicine</t>
  </si>
  <si>
    <t>821-7</t>
  </si>
  <si>
    <t>Mackintosh KA</t>
  </si>
  <si>
    <t>Madsen K, Linchey J, Gerstein D, Ross M, Myers E, Brown K, et al</t>
  </si>
  <si>
    <t>Magnusson KT, Sigurgeirsson I, Sveinsson T, Johannsson E</t>
  </si>
  <si>
    <t>Manley D, Cowan P, Graff C, Perlow M, Rice P, Richey P, et al</t>
  </si>
  <si>
    <t>Self-efficacy, physical activity, and aerobic fitness in middle school children: examination of a pedometer intervention program</t>
  </si>
  <si>
    <t>Journal of pediatric nursing</t>
  </si>
  <si>
    <t>29</t>
  </si>
  <si>
    <t>228-37</t>
  </si>
  <si>
    <t>Martin R, Murtagh E</t>
  </si>
  <si>
    <t>Masini A, Marini S, Leoni E, Lorusso G, Toselli S, Tessari A, et al</t>
  </si>
  <si>
    <t>Active Breaks: A Pilot and Feasibility Study to Evaluate the Effectiveness of Physical Activity Levels in a School Based Intervention in an Italian Primary School</t>
  </si>
  <si>
    <t>Mauriello LM, Ciavatta MMH, Paiva AL, Sherman KJ, Castle PH, Johnson JL, et al</t>
  </si>
  <si>
    <t>Results of a multi-media multiple behavior obesity prevention program for adolescents</t>
  </si>
  <si>
    <t>51</t>
  </si>
  <si>
    <t>451-6</t>
  </si>
  <si>
    <t>McKee R, Mutrie N, Crawford F, Green B</t>
  </si>
  <si>
    <t>Promoting walking to school: results of a quasi-experimental trial</t>
  </si>
  <si>
    <t>Journal of epidemiology and community health</t>
  </si>
  <si>
    <t>61</t>
  </si>
  <si>
    <t>818-23</t>
  </si>
  <si>
    <t>McKinney C, Bishop V, Cabrera K, Medina R, Takawira D, Donate N, et al</t>
  </si>
  <si>
    <t>NuFit: Nutrition and Fitness CBPR Program Evaluation</t>
  </si>
  <si>
    <t>Journal of Prevention &amp; Intervention in the Community</t>
  </si>
  <si>
    <t>112-24</t>
  </si>
  <si>
    <t>McManus AM, Masters RSW, Laukkanen RMT, Yu CCW, Sit CHP, Ling FCM</t>
  </si>
  <si>
    <t>Using heart-rate feedback to increase physical activity in children</t>
  </si>
  <si>
    <t>402-8</t>
  </si>
  <si>
    <t>Melnyk BM, Jacobson D, Kelly S, Belyea M, Shaibi G, Small L, et al</t>
  </si>
  <si>
    <t>Promoting healthy lifestyles in high school adolescents: A randomized controlled trial</t>
  </si>
  <si>
    <t>American Journal of Preventive Medicine</t>
  </si>
  <si>
    <t>407-15</t>
  </si>
  <si>
    <t>Meyer U, Schindler C, Zahner L, Ernst D, Hebestreit H, Van Mechelen W, et al</t>
  </si>
  <si>
    <t>Long-term effect of a school-based physical activity program (KISS) on fitness and adiposity in children: A cluster-randomized controlled trial</t>
  </si>
  <si>
    <t>PLoS ONE</t>
  </si>
  <si>
    <t>Miller A, Christensen EM, Eather N, Sproule J, Annis-Brown L, Lubans DR</t>
  </si>
  <si>
    <t>The PLUNGE randomized controlled trial: Evaluation of a games-based physical activity professional learning program in primary school physical education</t>
  </si>
  <si>
    <t>Muller I, Schindler C, Adams L, Endes K, Gall S, Gerber M, et al</t>
  </si>
  <si>
    <t>Effect of a Multidimensional Physical Activity Intervention on Body Mass Index, Skinfolds and Fitness in South African Children: Results from a Cluster-Randomised Controlled Trial</t>
  </si>
  <si>
    <t>Murtagh E, Mulvihill M, Markey O</t>
  </si>
  <si>
    <t>Pediatric exercise science</t>
  </si>
  <si>
    <t>25</t>
  </si>
  <si>
    <t>300-7</t>
  </si>
  <si>
    <t>Muth ND, Chatterjee A, Williams D, Cross A, Flower K</t>
  </si>
  <si>
    <t>Making an IMPACT: effect of a school-based pilot intervention</t>
  </si>
  <si>
    <t>North Carolina medical journal</t>
  </si>
  <si>
    <t>432-40</t>
  </si>
  <si>
    <t>Nathan N, Sutherland R, Beauchamp MR, Cohen K, Hulteen RM, Babic M, et al</t>
  </si>
  <si>
    <t>Feasibility and efficacy of the Great Leaders Active Students (GLASS) program on children's physical activity and object control skill competency: A non-randomised trial</t>
  </si>
  <si>
    <t>1081-6</t>
  </si>
  <si>
    <t>Naylor PJ, Macdonald HM, Warburton DER, Reed KE, McKay HA</t>
  </si>
  <si>
    <t>An active school model to promote physical activity in elementary schools: Action schools! BC</t>
  </si>
  <si>
    <t>338-43</t>
  </si>
  <si>
    <t>Nichols SD, Francis MP, Dalrymple N</t>
  </si>
  <si>
    <t>The West Indian medical journal</t>
  </si>
  <si>
    <t>73-82</t>
  </si>
  <si>
    <t>Norris E, Dunsmuir S, Duke-Williams O, Stamatakis E, Shelton N</t>
  </si>
  <si>
    <t>Physically Active Lessons Improve Lesson Activity and On-Task Behavior: A Cluster-Randomized Controlled Trial of the "Virtual Traveller" Intervention</t>
  </si>
  <si>
    <t>945-56</t>
  </si>
  <si>
    <t>Okely AD, Lubans DR, Morgan PJ, Cotton W, Peralta L, Miller J, et al</t>
  </si>
  <si>
    <t>Pardo BM, Bengoechea EG, Clemente JAJ, Lanaspa EG</t>
  </si>
  <si>
    <t>Motivational Outcomes and Predictors of Moderate-to-Vigorous Physical Activity and Sedentary Time for Adolescents in the Sigue La Huella Intervention</t>
  </si>
  <si>
    <t>International Journal of Behavioral Medicine</t>
  </si>
  <si>
    <t>135-42</t>
  </si>
  <si>
    <t>Plachta-Danielzik S, Landsberg B, Lange D, Seiberl J, Muller MJ</t>
  </si>
  <si>
    <t>Eight-year follow-up of school-based intervention on childhood overweight - The Kiel obesity prevention study</t>
  </si>
  <si>
    <t>35-43</t>
  </si>
  <si>
    <t>Plachta-Danielzik S, Pust S, Asbeck I, Czerwinski-Mast M, Langnase K, Fischer C, et al</t>
  </si>
  <si>
    <t>Four-year follow-up of school-based intervention on overweight children: The KOPS study</t>
  </si>
  <si>
    <t>3159-69</t>
  </si>
  <si>
    <t>Resaland GK, Aadland E, Moe VF, Aadland KN, Skrede T, Stavnsbo M, et al</t>
  </si>
  <si>
    <t>91</t>
  </si>
  <si>
    <t>322-8</t>
  </si>
  <si>
    <t>Reznik M, Wylie-Rosett J, Kim M, Ozuah PO</t>
  </si>
  <si>
    <t>A Classroom-Based Physical Activity Intervention for Urban Kindergarten and First-Grade Students: A Feasibility Study</t>
  </si>
  <si>
    <t>314-24</t>
  </si>
  <si>
    <t>Ridgers ND, Fairclough SJ, Stratton G</t>
  </si>
  <si>
    <t>167-75</t>
  </si>
  <si>
    <t>Robbins LB, Ling JY, Clevenger K, Voskuil VR, Wasilevich E, Kerver JM, et al</t>
  </si>
  <si>
    <t>Journal of School Nursing</t>
  </si>
  <si>
    <t>36</t>
  </si>
  <si>
    <t>121-34</t>
  </si>
  <si>
    <t>Robbins LB, Ling JY, Sharma DB, Dalimonte-Merckling DM, Voskuil VR, Resnicow K, et al</t>
  </si>
  <si>
    <t>Annals of Behavioral Medicine</t>
  </si>
  <si>
    <t>Rosário R, Araújo A, Oliveira B, Padrão P, Lopes O, Teixeira V, et al</t>
  </si>
  <si>
    <t>The Impact of an Intervention Taught by Trained Teachers on Childhood Fruit and Vegetable Intake: A Randomized Trial</t>
  </si>
  <si>
    <t>Journal of Obesity</t>
  </si>
  <si>
    <t>Rosario R, Araujo A, Padrao P, Lopes O, Moreira A, Pereira B, et al</t>
  </si>
  <si>
    <t>Health Promotion Intervention to Improve Diet Quality in Children: A Randomized Trial</t>
  </si>
  <si>
    <t>253-62</t>
  </si>
  <si>
    <t>Rostami-Moez M, Rezapur-Shahkolai F, Hazavehei SMM, Karami M, Karimi-Shahanjarini A, Nazem F</t>
  </si>
  <si>
    <t>Effect of Educational Program, Based on PRECEDE and Trans-Theoretical Models, on Preventing Decline in Regular Physical Activity and Improving it among Students</t>
  </si>
  <si>
    <t>Journal of Research in Health Sciences</t>
  </si>
  <si>
    <t>Sacchetti R, Ceciliani A, Garulli A, Dallolio L, Beltrami P, Leoni E</t>
  </si>
  <si>
    <t>639-46</t>
  </si>
  <si>
    <t>Salmon J, Ball K, Hume C, Booth M, Crawford D</t>
  </si>
  <si>
    <t>Outcomes of a group-randomized trial to prevent excess weight gain, reduce screen behaviours and promote physical activity in 10-year-old children: Switch-Play</t>
  </si>
  <si>
    <t>601-12</t>
  </si>
  <si>
    <t>Salmon J, Jorna M, Hume C, Arundell L, Chahine N, Tienstra M, et al</t>
  </si>
  <si>
    <t>311-21</t>
  </si>
  <si>
    <t>Santina T, Beaulieu D, Gagne C, Guillaumie L</t>
  </si>
  <si>
    <t>Santos RG, Durksen A, Rabbanni R, Chanoine JP, Miln AL, Mayer T, et al</t>
  </si>
  <si>
    <t>Effectiveness of peer-based healthy living lesson plans on anthropometric measures and physical activity in elementary school students a cluster randomized trial</t>
  </si>
  <si>
    <t>JAMA Pediatrics</t>
  </si>
  <si>
    <t>168</t>
  </si>
  <si>
    <t>330-7</t>
  </si>
  <si>
    <t>Saraf DS, Gupta SK, Pandav CS, Nongkinrih B, Kapoor SK, Pradhan SK, et al</t>
  </si>
  <si>
    <t>Effectiveness of a School Based Intervention for Prevention of Non-communicable Diseases in Middle School Children of Rural North India: A Randomized Controlled Trial</t>
  </si>
  <si>
    <t>Indian journal of pediatrics</t>
  </si>
  <si>
    <t>Indian Journal of Pediatrics</t>
  </si>
  <si>
    <t>82</t>
  </si>
  <si>
    <t>354-62</t>
  </si>
  <si>
    <t>Shannon S, Brennan D, Hanna D, Younger Z, Hassan J, Breslin G</t>
  </si>
  <si>
    <t>The Effect of a School-Based Intervention on Physical Activity and Well-Being: a Non-Randomised Controlled Trial with Children of Low Socio-Economic Status</t>
  </si>
  <si>
    <t>Sports Medicine-Open</t>
  </si>
  <si>
    <t>Siegrist M, Hanssen H, Lammel C, Haller B, Koch AM, Stemp P, et al</t>
  </si>
  <si>
    <t>278</t>
  </si>
  <si>
    <t>Siegrist M, Lammel C, Haller B, Christle J, Halle M</t>
  </si>
  <si>
    <t>Effects of a physical education program on physical activity, fitness, and health in children: The JuvenTUM project</t>
  </si>
  <si>
    <t>Scandinavian Journal of Medicine and Science in Sports</t>
  </si>
  <si>
    <t>323-30</t>
  </si>
  <si>
    <t>Sigmund E, El Ansari W, Sigmundová D</t>
  </si>
  <si>
    <t>Does school-based physical activity decrease overweight and obesity in children aged 6-9 years? A two-year non-randomized longitudinal intervention study in the Czech Republic</t>
  </si>
  <si>
    <t>570-82</t>
  </si>
  <si>
    <t>Sigmund E, Sigmundova D</t>
  </si>
  <si>
    <t>Longitudinal 2-year follow-up on the effect of a non-randomised school-based physical activity intervention on reducing overweight and obesity of Czech children aged 10-12 years</t>
  </si>
  <si>
    <t>International journal of environmental research and public health</t>
  </si>
  <si>
    <t>3667-83</t>
  </si>
  <si>
    <t>Singh AS, Chin A Paw MJM, Brug J, Van Mechelen W</t>
  </si>
  <si>
    <t>Dutch obesity intervention in teenagers: Effectiveness of a school-based program on body composition and behavior</t>
  </si>
  <si>
    <t>163</t>
  </si>
  <si>
    <t>309-17</t>
  </si>
  <si>
    <t>Singhal N, Misra A, Shah P, Gulati S</t>
  </si>
  <si>
    <t>Effects of controlled school-based multi-component model of nutrition and lifestyle interventions on behavior modification, anthropometry and metabolic risk profile of urban Asian Indian adolescents in North India</t>
  </si>
  <si>
    <t>64</t>
  </si>
  <si>
    <t>364-73</t>
  </si>
  <si>
    <t>Slusser WM, Sharif MZ, Erausquin JT, Kinsler JJ, Collin D, Prelip ML</t>
  </si>
  <si>
    <t>Improving overweight among at-risk minority youth: Results of a pilot intervention in after-school programs</t>
  </si>
  <si>
    <t>Journal of Health Care for the Poor and Underserved</t>
  </si>
  <si>
    <t>SUPPL. 2</t>
  </si>
  <si>
    <t>12-24</t>
  </si>
  <si>
    <t>Solhi M, Zinat Motlagh F</t>
  </si>
  <si>
    <t>Peer education physical activity promotion program among Iranian guidance student based on theory of planned behavior</t>
  </si>
  <si>
    <t>World Applied Sciences Journal</t>
  </si>
  <si>
    <t>1073-8</t>
  </si>
  <si>
    <t>Solis DP, Martin JJD, Caro FA, Tomas IS, Menendez ES, Galan IR</t>
  </si>
  <si>
    <t>Spruijt-Metz D, Nguyen-Michel ST, Goran MI, Chih-Ping C, Huang TTK</t>
  </si>
  <si>
    <t>Reducing sedentary behavior in minority girls via a theory-based, tailored classroom media intervention</t>
  </si>
  <si>
    <t>International Journal of Pediatric Obesity</t>
  </si>
  <si>
    <t>240-8</t>
  </si>
  <si>
    <t>Suchert V, Isensee B, Sargent J, Weisser B, Hanewinkel R, Lauft Study G</t>
  </si>
  <si>
    <t>81</t>
  </si>
  <si>
    <t>Tarp J, Domazet SL, Froberg K, Hillman CH, Andersen LB, Bugge A</t>
  </si>
  <si>
    <t>Tarro L, Llaurado E, Aceves-Martins M, Morina D, Papell-Garcia I, Arola L, et al</t>
  </si>
  <si>
    <t>324-33</t>
  </si>
  <si>
    <t>Tarro L, Llauradó E, Albaladejo R, Moriña D, Arija V, Solá R, et al</t>
  </si>
  <si>
    <t>A primary-school-based study to reduce the prevalence of childhood obesity - the EdAl (Educacio en Alimentacio) study: a randomized controlled trial</t>
  </si>
  <si>
    <t>1-24</t>
  </si>
  <si>
    <t>Tarro L, Llaurado E, Morina D, Sola R, Giralt M</t>
  </si>
  <si>
    <t>Follow-up of a Healthy Lifestyle Education Program (the Educacio en Alimentacio Study): 2 Years After Cessation of Intervention</t>
  </si>
  <si>
    <t>The Journal of adolescent health : official publication of the Society for Adolescent Medicine</t>
  </si>
  <si>
    <t>Taylor RW, McAuley KA, Barbezat W, Strong A, Williams SM, Mann JI</t>
  </si>
  <si>
    <t>APPLE Project: 2-y findings of a community-based obesity prevention program in primary school-age children</t>
  </si>
  <si>
    <t>American Journal of Clinical Nutrition</t>
  </si>
  <si>
    <t>86</t>
  </si>
  <si>
    <t>735-42</t>
  </si>
  <si>
    <t>Taylor SL, Noonan RJ, Knowles ZR, Owen MB, McGrane B, Curry WB, et al</t>
  </si>
  <si>
    <t>Evaluation of a Pilot School-Based Physical Activity Clustered Randomised Controlled TrialActive Schools: Skelmersdale</t>
  </si>
  <si>
    <t>Taymoori P, Niknami S, Berry T, Lubans D, Ghofranipour F, Kazemnejad A</t>
  </si>
  <si>
    <t>A school-based randomized controlled trial to improve physical activity among Iranian high school girls</t>
  </si>
  <si>
    <t>Telford RM, Olive LS, Cochrane T, Davey R, Telford RD</t>
  </si>
  <si>
    <t>Tian HL, du Toit D, Toriola AL</t>
  </si>
  <si>
    <t>22</t>
  </si>
  <si>
    <t>Toftager M, Christiansen LB, Ersbøll AK, Kristensen PL, Due P, Troelsen J</t>
  </si>
  <si>
    <t>Intervention Effects on Adolescent Physical Activity in the Multicomponent SPACE Study: A Cluster Randomized Controlled Trial</t>
  </si>
  <si>
    <t>1-11</t>
  </si>
  <si>
    <t>Van Kann DHH, de Vries SI, Schipperijn J, de Vries NK, Jansen MWJ, Kremers SPJ</t>
  </si>
  <si>
    <t>A Multicomponent Schoolyard Intervention Targeting Children's Recess Physical Activity and Sedentary Behavior: Effects After 1 Year</t>
  </si>
  <si>
    <t>866-75</t>
  </si>
  <si>
    <t>Velicer WF, Redding CA, Paiva AL, Mauriello LM, Blissmer B, Oatley K, et al</t>
  </si>
  <si>
    <t>Translational Behavioral Medicine</t>
  </si>
  <si>
    <t>Verstraete SJM, Cardon GM, De Clercq DLR, De Bourdeaudhuij IMM</t>
  </si>
  <si>
    <t>A comprehensive physical activity promotion programme at elementary school: the effects on physical activity, physical fitness and psychosocial correlates of physical activity</t>
  </si>
  <si>
    <t>Public Health Nutrition</t>
  </si>
  <si>
    <t>477-84</t>
  </si>
  <si>
    <t>Viggiano A, Viggiano E, Di Costanzo A, Viggiano A, Andreozzi E, Romano V, et al</t>
  </si>
  <si>
    <t>European journal of pediatrics</t>
  </si>
  <si>
    <t>Viggiano E, Viggiano A, Di Costanzo A, Viggiano A, Viggiano A, Andreozzi E, et al</t>
  </si>
  <si>
    <t>European Journal of Pediatrics</t>
  </si>
  <si>
    <t>177</t>
  </si>
  <si>
    <t>1371-5</t>
  </si>
  <si>
    <t>Villa-Gonzalez E, Ruiz JR, Mendoza JA, Chillon P</t>
  </si>
  <si>
    <t>Effects of a school-based intervention on active commuting to school and health-related fitness</t>
  </si>
  <si>
    <t>Wang Z, Xu F, Ye Q, Tse LA, Xue H, Tan Z, et al</t>
  </si>
  <si>
    <t>Childhood obesity prevention through a community-based cluster randomized controlled physical activity intervention among schools in china: the health legacy project of the 2nd world summer youth olympic Games (YOG-Obesity study)</t>
  </si>
  <si>
    <t>625-33</t>
  </si>
  <si>
    <t>Weaver RG, Webster CA, Egan C, Campos CMC, Michael RD, Vazou S</t>
  </si>
  <si>
    <t>Partnerships for Active Children in Elementary Schools: Outcomes of a 2-Year Pilot Study to Increase Physical Activity During the School Day</t>
  </si>
  <si>
    <t>American Journal of Health Promotion</t>
  </si>
  <si>
    <t>621-30</t>
  </si>
  <si>
    <t>Wen LM, Fry D, Merom D, Rissel C, Dirkis H, Balafas A</t>
  </si>
  <si>
    <t>Increasing active travel to school: Are we on the right track? A cluster randomised controlled trial from Sydney, Australia</t>
  </si>
  <si>
    <t>612-8</t>
  </si>
  <si>
    <t>Williamson DA, Champagne CM, Harsha DW, Han H, Martin CK, Newton Jr. Jr RL, et al</t>
  </si>
  <si>
    <t>Effect of an environmental school-based obesity prevention program on changes in body fat and body weight: A randomized trial</t>
  </si>
  <si>
    <t>1653-61</t>
  </si>
  <si>
    <t>Williamson DA, Copeland AL, Anton SD, Champagne C, Han H, Lewis L, et al</t>
  </si>
  <si>
    <t>Wise mind project: A school-based environmental approach for preventing weight gain in children</t>
  </si>
  <si>
    <t>906-17</t>
  </si>
  <si>
    <t>Wilson DK, Lee Van Horn M, Kitzman-Ulrich H, Saunders R, Pate R, Lawman HG, et al</t>
  </si>
  <si>
    <t>Results of the " Active by Choice Today" (ACT) Randomized Trial for Increasing Physical Activity in Low-Income and Minority Adolescents</t>
  </si>
  <si>
    <t>Health Psychology</t>
  </si>
  <si>
    <t>30</t>
  </si>
  <si>
    <t>463-71</t>
  </si>
  <si>
    <t>Xu F, Ware RS, Leslie E, Tse LA, Wang ZY, Li JQ, et al</t>
  </si>
  <si>
    <t>Effectiveness of a Randomized Controlled Lifestyle Intervention to Prevent Obesity among Chinese Primary School Students: CLICK-Obesity Study</t>
  </si>
  <si>
    <t>Yang Y, Kang B, Lee EY, Yang HK, Kim HS, Lim SY, et al</t>
  </si>
  <si>
    <t>Effect of an obesity prevention program focused on motivating environments in childhood: a school-based prospective study</t>
  </si>
  <si>
    <t>1027-34</t>
  </si>
  <si>
    <t>Yew Meng H, Whipp P, Dimmock J, Jackson B</t>
  </si>
  <si>
    <t>131-48</t>
  </si>
  <si>
    <t>Yildirim M, Arundell L, Cerin E, Carson V, Brown H, Crawford D, et al</t>
  </si>
  <si>
    <t>What helps children to move more at school recess and lunchtime? Mid-Intervention results from Transform-Us! Cluster-randomised controlled trial</t>
  </si>
  <si>
    <t>48</t>
  </si>
  <si>
    <t>271-7</t>
  </si>
  <si>
    <t>Zan G</t>
  </si>
  <si>
    <t>1-10</t>
  </si>
  <si>
    <t>Zhang Y, Yin Y, Liu JX, Yang M, Liu ZS, Ma XD</t>
  </si>
  <si>
    <t>Impact of Combined Theory-Based Intervention on Psychological Effects and Physical Activity among Chinese Adolescents</t>
  </si>
  <si>
    <t>Ainsworth, C.</t>
  </si>
  <si>
    <t>Examining the Role of Perceived Benefits and Barriers in Physical Activity Behavior for Cancer Prevention and Control</t>
  </si>
  <si>
    <t>(Doctoral dissertation, The University of Alabama at Birmingham, 2018). Ann Arbor, MI: ProQuest.</t>
  </si>
  <si>
    <t>Arrieta, H., Astrugue, C., Regueme, S., Durrieu, J., Maillard, A., Rieger, A., Bourdel‐Marchasson, I.</t>
  </si>
  <si>
    <t>Effects of a physical activity programme to prevent physical performance decline in onco‐geriatric patients: A randomized multicentre trial</t>
  </si>
  <si>
    <t>Journal of Cachexia, Sarcopenia and Muscle</t>
  </si>
  <si>
    <t>Baumann, F. T., Bieck, O., Oberste, M., Kuhn, R., Schmitt, J., Wentrock, S., Reuss-Borst, M.</t>
  </si>
  <si>
    <t>Sustainable impact of an individualized exercise program on physical activity level and fatigue syndrome on breast cancer patients in two German rehabilitation centers</t>
  </si>
  <si>
    <t>Supportive Care in Cancer</t>
  </si>
  <si>
    <t>1047-1054</t>
  </si>
  <si>
    <t>10.1007/s00520-016-3490-x</t>
  </si>
  <si>
    <t>Bélanger, L. J., Mummery, W. K., Clark, A. M., &amp; Courneya, K. S.</t>
  </si>
  <si>
    <t>Effects of targeted print materials on physical activity and quality of life in young adult cancer survivors during and after treatment: An exploratory randomized controlled trial</t>
  </si>
  <si>
    <t>83–91</t>
  </si>
  <si>
    <t>Bjerre, E. D., Petersen, T. H., Jørgensen, A. B., Johansen, C., Krustrup, P., Langdahl, B., Midtgaard, J.</t>
  </si>
  <si>
    <t>PLOS Medicine</t>
  </si>
  <si>
    <t>Bourke, L., Gilbert, S., Hooper, R., Steed, L. A., Joshi, M., Catto, J. W., Rosario, D. J.</t>
  </si>
  <si>
    <t>Lifestyle changes for improving diseasespecific quality of life in sedentary men on long-term androgen-deprivation therapy for advanced prostate cancer: A randomised controlled trial</t>
  </si>
  <si>
    <t>European Urology</t>
  </si>
  <si>
    <t>865–872</t>
  </si>
  <si>
    <t>Cantarero-Villanueva, I., Fernández-Lao, C., Díaz-Rodriguez, L., Fernández-de-las-Peñas, C., del Moral-Avila, R., &amp; Arroyo-Morales, M.</t>
  </si>
  <si>
    <t>A multimodal exercise program and multimedia support reduce cancer-related fatigue in breast cancer survivors: A randomised controlled clinical trial</t>
  </si>
  <si>
    <t>e189–e200</t>
  </si>
  <si>
    <t>10.1016/j.eujim.2011.08.001</t>
  </si>
  <si>
    <t>Capozzi, L. C., McNeely, M. L., Lau, H. Y., Reimer, R. A., Giese-Davis, J., Fung, T. S., &amp; Culos-Reed, S. N.</t>
  </si>
  <si>
    <t>Patient-reported outcomes, body composition, and nutrition status in patients with head and neck cancer: Results from an exploratory randomized controlled exercise trial</t>
  </si>
  <si>
    <t>122</t>
  </si>
  <si>
    <t>1185–1200</t>
  </si>
  <si>
    <t>10.1002/cncr.29863</t>
  </si>
  <si>
    <t>Carayol, M., Ninot, G., Senesse, P., Bleuse, J., Gourgou, S., Sancho-Garnier, H., Jacot, W.</t>
  </si>
  <si>
    <t>Short- and long-term impact of adapted physical activity and diet counseling during adjuvant breast cancer therapy: The “APAD1” randomized controlled trial</t>
  </si>
  <si>
    <t>Chung, O. K. J., Li, H. C. W., Chiu, S. Y., Ho, K. Y., &amp; Lopez, V.</t>
  </si>
  <si>
    <t>Sustainability of an integrated adventure-based training and health education program to enhance quality of life among Chinese childhood cancer survivors: A randomized controlled trial</t>
  </si>
  <si>
    <t>Cancer Nursing</t>
  </si>
  <si>
    <t>38</t>
  </si>
  <si>
    <t>366–374</t>
  </si>
  <si>
    <t>Daley, A. J., Crank, H., Saxton, J. M., Mutrie, N., Coleman, R., &amp; Roalfe, A.</t>
  </si>
  <si>
    <t>Randomized trial of exercise therapy in women treated for breast cancer</t>
  </si>
  <si>
    <t>1713–1721</t>
  </si>
  <si>
    <t>10.1200/JCO.2006.09.5083</t>
  </si>
  <si>
    <t>Demark-Wahnefried, W., Clipp, E. C., Morey, M. C., Pieper, C. F., Sloane, R., Snyder, D. C., &amp; Cohen, H. J.</t>
  </si>
  <si>
    <t>Lifestyle intervention development study to improve physical function in older adults with cancer: Outcomes from Project LEAD</t>
  </si>
  <si>
    <t>2006</t>
  </si>
  <si>
    <t>3465–3473</t>
  </si>
  <si>
    <t>10.1200/JCO.2006.05.7224</t>
  </si>
  <si>
    <t>Demark-Wahnefried, W., Clipp, E. C., Lipkus, I. M., Lobach, D., Snyder, D. C., Sloane, R.,... Kraus, W. E.</t>
  </si>
  <si>
    <t>Main outcomes of the FRESH START trial: A sequentially tailored, diet and exercise mailed print intervention among breast and prostate cancer survivors</t>
  </si>
  <si>
    <t>2709–2718</t>
  </si>
  <si>
    <t>10.1200/JCO.2007.10.7094</t>
  </si>
  <si>
    <t>Donnelly, C. M., Blaney, J. M., Lowe-Strong, A., Rankin, J. P., Campbell, A., McCrum-Gardner, E., &amp; Gracey, J. H.</t>
  </si>
  <si>
    <t>Gynecologic Oncology</t>
  </si>
  <si>
    <t>618–624</t>
  </si>
  <si>
    <t>Furzer, B. J., Ackland, T. R., Wallman, K. E., Petterson, A. S., Gordon, S. M., Wright, K. E., &amp; Joske, D. J.</t>
  </si>
  <si>
    <t>A randomised controlled trial comparing the effects of a 12-week supervised exercise versus usual care on outcomes in haematological cancer patients</t>
  </si>
  <si>
    <t>1697–1707</t>
  </si>
  <si>
    <t>10.1007/s00520-015-2955-7</t>
  </si>
  <si>
    <t>Galvão, D. A., Newton, R. U., Girgis, A., Lepore, S. J., Stiller, A., Mihalopoulos, C., Chambers, S. K.</t>
  </si>
  <si>
    <t>Psycho-Oncology</t>
  </si>
  <si>
    <t>27</t>
  </si>
  <si>
    <t>Gaskin, C. J., Craike, M., Mohebbi, M., Courneya, K. S., &amp; Livingston, P. M.</t>
  </si>
  <si>
    <t>Greenlee, H. A., Crew, K. D., Mata, J. M., McKinley, P. S., Rundle, A. G., Zhang, W.,... Hershman, D. L.</t>
  </si>
  <si>
    <t>A pilot randomized controlled trial of a commercial diet and exercise weight loss program in minority breast cancer survivors</t>
  </si>
  <si>
    <t>65–76</t>
  </si>
  <si>
    <t>10.1002/oby.20245</t>
  </si>
  <si>
    <t>Hamari, L., Järvelä, L. S., Lähteenmäki, P. M., Arola, M., Axelin, A., Vahlberg, T., &amp; Salanterä, S.</t>
  </si>
  <si>
    <t>The effect of an active video game intervention on physical activity, motor performance, and fatigue in children with cancer: A randomized controlled trial</t>
  </si>
  <si>
    <t>BMC Research Notes</t>
  </si>
  <si>
    <t>10.1186/s1310019-4821-z</t>
  </si>
  <si>
    <t>Hawkes, A. L., Chambers, S. K., Pakenham, K. I., Patrao, T. A., Baade, P. D., Lynch, B. M.,... Courneya, K. S.</t>
  </si>
  <si>
    <t>Effects of a telephonedelivered multiple health behavior change intervention (CanChange) on health and behavioral outcomes in survivors of colorectal cancer: A randomized controlled trial</t>
  </si>
  <si>
    <t>2313– 2321</t>
  </si>
  <si>
    <t>Hébert, J. R., Hurley, T. G., Harmon, B. E., Heiney, S., Hebert, C. J., &amp; Steck, S. E.</t>
  </si>
  <si>
    <t>Cancer Epidemiology</t>
  </si>
  <si>
    <t>e128–e136</t>
  </si>
  <si>
    <t>Heim, M. E., v d Malsburg, M. L., &amp; Niklas, A.</t>
  </si>
  <si>
    <t>Randomized controlled trial of a structured training program in breast cancer patients with tumor-related chronic fatigue</t>
  </si>
  <si>
    <t>Oncology Research and Treatment</t>
  </si>
  <si>
    <t>429–434</t>
  </si>
  <si>
    <t>10.1159/000104097</t>
  </si>
  <si>
    <t>Husebø, A. M. L., Dyrstad, S. M., Mjaaland, I., Søreide, J. A., &amp; Bru, E.</t>
  </si>
  <si>
    <t>Effects of scheduled exercise on cancer-related fatigue in women with early breast cancer</t>
  </si>
  <si>
    <t>The Scientific World Journal</t>
  </si>
  <si>
    <t>271828</t>
  </si>
  <si>
    <t>10.1155/2014/271828</t>
  </si>
  <si>
    <t>Irwin, M. R., Olmstead, R., Breen, E. C., Witarama, T., Carrillo, C., Sadeghi, N., Cole, S.</t>
  </si>
  <si>
    <t>Tai chi, cellular inflammation, and transcriptome dynamics in breast cancer survivors with insomnia: A randomized controlled trial</t>
  </si>
  <si>
    <t>Journal of the National Cancer Institute Monographs</t>
  </si>
  <si>
    <t>295–301</t>
  </si>
  <si>
    <t>10.1093/jncimonographs/lgu028</t>
  </si>
  <si>
    <t>James, E. L., Stacey, F. G., Chapman, K., Boyes, A. W., Burrows, T., Girgis, A.,... Lubans, D. R.</t>
  </si>
  <si>
    <t>Impact of a nutrition and physical activity intervention (ENRICH: Exercise and Nutrition Routine Improving Cancer Health) on health behaviors of cancer survivors and carers: A pragmatic randomized controlled trial</t>
  </si>
  <si>
    <t>710</t>
  </si>
  <si>
    <t>Jarden, M., Baadsgaard, M. T., Hovgaard, D. J., Boesen, E., &amp; Adamsen, L.</t>
  </si>
  <si>
    <t>A randomized trial on the effect of a multimodal intervention on physical capacity, functional performance and quality of life in adult patients undergoing allogeneic SCT</t>
  </si>
  <si>
    <t>Bone Marrow Transplantation</t>
  </si>
  <si>
    <t>725–737</t>
  </si>
  <si>
    <t>10.1038/bmt.2009.27</t>
  </si>
  <si>
    <t>Koutoukidis, D. A., Beeken, R. J., Manchanda, R., Burnell, M., Ziauddeen, N., Michalopoulou, M., Lanceley, A.</t>
  </si>
  <si>
    <t>Diet, physical activity, and health-related outcomes of endometrial cancer survivors in a behavioral lifestyle program: The Diet and Exercise in Uterine Cancer Survivors (DEUS) parallel randomized controlled pilot trial</t>
  </si>
  <si>
    <t>International Journal of Gynecologic Cancer</t>
  </si>
  <si>
    <t>Lee, C. F., Ho, J. W., Fong, D. Y., Macfarlane, D. J., Cerin, E., Lee, A. M., Cheng, K.</t>
  </si>
  <si>
    <t>Scientific Reports</t>
  </si>
  <si>
    <t>Li, H. C. W., Chung, O. K. J., Ho, K. Y., Chiu, S. Y., &amp; Lopez, V.</t>
  </si>
  <si>
    <t>2601–2610</t>
  </si>
  <si>
    <t>Lynch, B. M., Courneya, K. S., Sethi, P., Patrao, T. A., &amp; Hawkes, A. L.</t>
  </si>
  <si>
    <t>A randomized controlled trial of a multiple health behavior change intervention delivered to colorectal cancer survivors: Effects on sedentary behavior</t>
  </si>
  <si>
    <t>120</t>
  </si>
  <si>
    <t>2665–2672</t>
  </si>
  <si>
    <t>May, A. M., Van Weert, E., Korstjens, I., Hoekstra-Weebers, J. E., Van Der Schans, C. P., Zonderland, M. L.,... Ros, W. D.</t>
  </si>
  <si>
    <t>Improved physical fitness of cancer survivors: A randomised controlled trial comparing physical training with physical and cognitive-behavioural training</t>
  </si>
  <si>
    <t>Acta Oncologica</t>
  </si>
  <si>
    <t>825–834</t>
  </si>
  <si>
    <t>10.1080/ 02841860701666063</t>
  </si>
  <si>
    <t>May, A. M., Korstjens, I., van Weert, E., van den Borne, B., HoekstraWeebers, J. E., van der Schans, C. P.,... Ros, W. J.</t>
  </si>
  <si>
    <t>Long-term effects on cancer survivors’ quality of life of physical training versus physical training combined with cognitive-behavioral therapy: Results from a randomized trial</t>
  </si>
  <si>
    <t>653–663</t>
  </si>
  <si>
    <t>10.1007/s00520-008-0519-9</t>
  </si>
  <si>
    <t>Mayer, D. K., Landucci, G., Awoyinka, L., Atwood, A. K., Carmack, C. L., Demark-Wahnefried, W., Gustafson, D. H.</t>
  </si>
  <si>
    <t>SurvivorCHESS to increase physical activity in colon cancer survivors: Can we get them moving?</t>
  </si>
  <si>
    <t>Journal of Cancer Survivorship</t>
  </si>
  <si>
    <t>McGowan, E. L., North, S., &amp; Courneya, K. S.</t>
  </si>
  <si>
    <t>46</t>
  </si>
  <si>
    <t>382–393</t>
  </si>
  <si>
    <t>10.1007/s12160- 013-9519-1</t>
  </si>
  <si>
    <t>McNeil, J., Brenner, D. R., Stone, C. R., O’Reilly, R., Ruan, Y., Vallance, J. K., Friedenreich, C. M.</t>
  </si>
  <si>
    <t>10.1249/mss.0000000000001890</t>
  </si>
  <si>
    <t>Mosher, C. E., Lipkus, I., Sloane, R., Snyder, D. C., Lobach, D. F., &amp; Demark-Wahnefried, W.</t>
  </si>
  <si>
    <t>Long-term outcomes of the FRESH START trial: Exploring the role of self-efficacy in cancer survivors’ maintenance of dietary practices and physical activity</t>
  </si>
  <si>
    <t>PsychoOncology</t>
  </si>
  <si>
    <t>876–885</t>
  </si>
  <si>
    <t>Mustian, K. M., Peppone, L., Darling, T. V., Palesh, O., Heckler, C. E., &amp; Morrow, G. R.</t>
  </si>
  <si>
    <t>A 4-week home-based aerobic and resistance exercise program during radiation therapy: A pilot randomized clinical trial</t>
  </si>
  <si>
    <t>The Journal of Supportive Oncology</t>
  </si>
  <si>
    <t>158–167</t>
  </si>
  <si>
    <t>Mutrie, N., Campbell, A., Barry, S., Hefferon, K., McConnachie, A., Ritchie, D., &amp; Tovey, S.</t>
  </si>
  <si>
    <t>Journal of Cancer Survivorship: Research and Practice</t>
  </si>
  <si>
    <t>420–430</t>
  </si>
  <si>
    <t>Mutrie, N., Campbell, A. M., Whyte, F., McConnachie, A., Emslie, C., Lee, L.,... Ritchie, D.</t>
  </si>
  <si>
    <t>Benefits of supervised group exercise programme for women being treated for early stage breast cancer: Pragmatic randomised controlled trial</t>
  </si>
  <si>
    <t>British Medical Journal</t>
  </si>
  <si>
    <t>334</t>
  </si>
  <si>
    <t>517</t>
  </si>
  <si>
    <t>10.1136/bmj.39094.648553.AE</t>
  </si>
  <si>
    <t>Park, C. L., Cho, D., Salner, A. L., &amp; Dornelas, E.</t>
  </si>
  <si>
    <t>3037–3046</t>
  </si>
  <si>
    <t>Pinto, B. M., Frierson, G. M., Rabin, C., Trunzo, J. J., &amp; Marcus, B. H.</t>
  </si>
  <si>
    <t>Home-based physical activity intervention for breast cancer patients</t>
  </si>
  <si>
    <t>2005</t>
  </si>
  <si>
    <t>3577–3587</t>
  </si>
  <si>
    <t>10.1200/JCO.2005.03.080</t>
  </si>
  <si>
    <t>Pinto, B. M., Papandonatos, G. D., &amp; Goldstein, M. G.</t>
  </si>
  <si>
    <t>616–626</t>
  </si>
  <si>
    <t>Pinto, B. M., Papandonatos, G. D., Goldstein, M. G., Marcus, B. H., &amp; Farrell, N.</t>
  </si>
  <si>
    <t>54–64</t>
  </si>
  <si>
    <t>Pinto, B. M., Rabin, C., Papandonatos, G. D., Frierson, G. M., Trunzo, J. J., &amp; Marcus, B. H.</t>
  </si>
  <si>
    <t>Maintenance of effects of a home-based physical activity program among breast cancer survivors</t>
  </si>
  <si>
    <t>1279–1289</t>
  </si>
  <si>
    <t>10.1007/s00520-008-0434-0</t>
  </si>
  <si>
    <t>Pinto, B. M., Stein, K., &amp; Dunsiger, S.</t>
  </si>
  <si>
    <t>34</t>
  </si>
  <si>
    <t>463–472</t>
  </si>
  <si>
    <t>Pinto, B., Dunsiger, S., &amp; Stein, K.</t>
  </si>
  <si>
    <t>1907–1913</t>
  </si>
  <si>
    <t>Rabin, C., Pinto, B., &amp; Fava, J.</t>
  </si>
  <si>
    <t>Randomized trial of a physical activity and meditation intervention for young adult cancer survivors</t>
  </si>
  <si>
    <t>41–47</t>
  </si>
  <si>
    <t>Reif, K., de Vries, U., Petermann, F., &amp; Görres, S.</t>
  </si>
  <si>
    <t>A patient education program is effective in reducing cancer-related fatigue: A multi-centre randomised two-group waiting-list controlled intervention trial</t>
  </si>
  <si>
    <t>European Journal of Oncology Nursing</t>
  </si>
  <si>
    <t>204–213</t>
  </si>
  <si>
    <t>Rogers, L. Q., Hopkins-Price, P., Vicari, S., Markwell, S., Pamenter, R., Courneya, K. S.,... Verhulst, S.</t>
  </si>
  <si>
    <t>Physical activity and health outcomes three months after completing a physical activity behavior change intervention: Persistent and delayed effects</t>
  </si>
  <si>
    <t>Cancer Epidemiology, Biomarkers &amp; Prevention</t>
  </si>
  <si>
    <t>1410–1418</t>
  </si>
  <si>
    <t>10.1158/1055-9965.EPI-08-1045</t>
  </si>
  <si>
    <t>Rogers, L. Q., Hopkins-Price, P., Vicari, S., Pamenter, R., Courneya, K. S., Markwell, S.,... Lowy, M.</t>
  </si>
  <si>
    <t>A randomized trial to increase physical activity in breast cancer survivors</t>
  </si>
  <si>
    <t>935–946</t>
  </si>
  <si>
    <t>10.1249/MSS.0b013e31818e0e1b</t>
  </si>
  <si>
    <t>Rogers, L. Q., Courneya, K. S., Anton, P. M., Hopkins-Price, P., Verhulst, S., Vicari, S. K.,... McAuley, E.</t>
  </si>
  <si>
    <t>Effects of the BEAT Cancer physical activity behavior change intervention on physical activity, aerobic fitness, and quality of life in breast cancer survivors: A multicenter randomized controlled trial</t>
  </si>
  <si>
    <t>Breast Cancer Research and Treatment</t>
  </si>
  <si>
    <t>109–119</t>
  </si>
  <si>
    <t>Schmidt, M. E., Wiskemann, J., Ulrich, C. M., Schneeweiss, A., &amp; Steindorf, K.</t>
  </si>
  <si>
    <t>10.1080/0284186x.2016.1275776</t>
  </si>
  <si>
    <t>Short, C. E., James, E. L., Girgis, A., D’Souza, M. I., &amp; Plotnikoff, R. C.</t>
  </si>
  <si>
    <t>Main outcomes of the Move More for Life Trial: A randomised controlled trial examining the effects of tailored-print and targeted-print materials for promoting physical activity among post-treatment breast cancer survivors</t>
  </si>
  <si>
    <t>771–778</t>
  </si>
  <si>
    <t>Stolley, M., Sheean, P., Gerber, B., Arroyo, C., Schiffer, L., Banerjee, A., Sharp, L.</t>
  </si>
  <si>
    <t>10.1200/jco.2016.71.9856</t>
  </si>
  <si>
    <t>Ungar, N., Sieverding, M., Weidner, G., Ulrich, C. M., &amp; Wiskemann, J.</t>
  </si>
  <si>
    <t>Psychology Health and Medicine</t>
  </si>
  <si>
    <t>163–175</t>
  </si>
  <si>
    <t>Vallance, J. K., Courneya, K. S., Plotnikoff, R. C., Yasui, Y., &amp; Mackey, J. R.</t>
  </si>
  <si>
    <t>Randomized controlled trial of the effects of print materials and step pedometers on physical activity and quality of life in breast cancer survivors</t>
  </si>
  <si>
    <t>2352–2359</t>
  </si>
  <si>
    <t>10.1200/JCO.2006.07.9988</t>
  </si>
  <si>
    <t>Vallance, J. K., Courneya, K. S., Plotnikoff, R. C., Dinu, I., &amp; Mackey, J. R.</t>
  </si>
  <si>
    <t>Maintenance of physical activity in breast cancer survivors after a randomized trial</t>
  </si>
  <si>
    <t>173–180</t>
  </si>
  <si>
    <t>10.1249/mss.0b013e3181586b41</t>
  </si>
  <si>
    <t>von Gruenigen, V. E., Courneya, K. S., Gibbons, H. E., Kavanagh, M. B., Waggoner, S. E., &amp; Lerner, E.</t>
  </si>
  <si>
    <t>Feasibility and effectiveness of a lifestyle intervention program in obese endometrial cancer patients: A randomized trial</t>
  </si>
  <si>
    <t>109</t>
  </si>
  <si>
    <t>19–26</t>
  </si>
  <si>
    <t>10.1016/j.ygyno.2007.12.026</t>
  </si>
  <si>
    <t>Witlox, L., Hiensch, A. E., Velthuis, M. J., Bisschop, C. N., Los, M., Erdkamp, F. L., May, A. M.</t>
  </si>
  <si>
    <t>BMC Medicine</t>
  </si>
  <si>
    <t xml:space="preserve">Huang, J.S.; Dillon, L.; Terrones, L.; Schubert, L.; Roberts, W.; Finklestein, J.; Swartz, M.C.; Norman, G.J.; Patrick, K. </t>
  </si>
  <si>
    <t xml:space="preserve">Fit4Life: A Weight Loss Intervention for Children Who Have Survived Childhood Leukemia. </t>
  </si>
  <si>
    <t xml:space="preserve">Pediatr. Blood Cancer </t>
  </si>
  <si>
    <t>894–900</t>
  </si>
  <si>
    <t xml:space="preserve">Ainscough, K.M.; O'Brien, E.C.; Lindsay, K.L.; Kennelly, M.A.; O'Sullivan, E.J.; O'Brien, O.A.; McCarthy, M.; De Vito, G.; McAuliffe, F.M. </t>
  </si>
  <si>
    <t>Nutrition, Behavior Change and Physical Activity Outcomes From the PEARS RCT—An mHealth-Supported, Lifestyle Intervention Among Pregnant Women With Overweight and Obesity</t>
  </si>
  <si>
    <t>Frontiers in Endocrinology</t>
  </si>
  <si>
    <t xml:space="preserve">Althuizen, E.; van der Wijden, C.L.; van Mechelen, W.; Seidell, J.C.; van Poppel, M.N. </t>
  </si>
  <si>
    <t>The effect of a counselling intervention on weight changes during and after pregnancy: a randomised trial</t>
  </si>
  <si>
    <t>Bjog</t>
  </si>
  <si>
    <t>92-99</t>
  </si>
  <si>
    <t>10.1111/1471-0528.12014</t>
  </si>
  <si>
    <t xml:space="preserve">Asbee, S.M.; Jenkins, T.R.; Butler, J.R.; White, J.; Elliot, M.; Rutledge, A. </t>
  </si>
  <si>
    <t>Preventing excessive weight gain during pregnancy through dietary and lifestyle counseling: a randomized controlled trial</t>
  </si>
  <si>
    <t>305-312</t>
  </si>
  <si>
    <t>10.1097/AOG.0b013e318195baef</t>
  </si>
  <si>
    <t xml:space="preserve">Ruben, B.; Yaiza, C.; Javier, C.; Maria, L.; Rocio, M. </t>
  </si>
  <si>
    <t>Exercise during pregnancy improves maternal glucose screen at 24–28 weeks: a randomised controlled trial</t>
  </si>
  <si>
    <t>bjsports-2011-090009</t>
  </si>
  <si>
    <t>10.1136/bjsports-2011-090009</t>
  </si>
  <si>
    <t xml:space="preserve">Bogaerts, A.F.L.; Devlieger, R.; Nuyts, E.; Witters, I.; Gyselaers, W.; Van den Bergh, B.R.H. </t>
  </si>
  <si>
    <t>Effects of lifestyle intervention in obese pregnant women on gestational weight gain and mental health: a randomized controlled trial</t>
  </si>
  <si>
    <t>814-821</t>
  </si>
  <si>
    <t>10.1038/ijo.2012.162</t>
  </si>
  <si>
    <t xml:space="preserve">Byrne, N.M.; Groves, A.M.; McIntyre, H.D.; Callaway, L.K. </t>
  </si>
  <si>
    <t>Changes in resting and walking energy expenditure and walking speed during pregnancy in obese women</t>
  </si>
  <si>
    <t>819-830</t>
  </si>
  <si>
    <t>10.3945/ajcn.110.009399</t>
  </si>
  <si>
    <t xml:space="preserve">Dahl, A.A. </t>
  </si>
  <si>
    <t>Healthy Motivations for Moms-To-Be (Healthy MoM2B) Study: A mobile health intervention targeting gestational weight gain among US women</t>
  </si>
  <si>
    <t>University of South Carolina</t>
  </si>
  <si>
    <t xml:space="preserve">Darvall, J.N.; Wang, A.; Nazeem, M.N.; Harrison, C.L.; Clarke, L.; Mendoza, C.; Parker, A.; Harrap, B.; Teale, G.; Story, D.; et al. </t>
  </si>
  <si>
    <t xml:space="preserve">Dekker Nitert, M.; Barrett, H.L.; Denny, K.J.; McIntyre, H.D.; Callaway, L.K.; the BAMBINO group </t>
  </si>
  <si>
    <t>Australian and New Zealand Journal of Obstetrics and Gynaecology</t>
  </si>
  <si>
    <t>https://doi.org/10.1111/ajo.12300</t>
  </si>
  <si>
    <t xml:space="preserve">Dodd, J.M.; Cramp, C.; Sui, Z.; Yelland, L.N.; Deussen, A.R.; Grivell, R.M.; Moran, L.J.; Crowther, C.A.; Turnbull, D.; McPhee, A.J.; et al. </t>
  </si>
  <si>
    <t xml:space="preserve">Downs, D.S.; Savage, J.S.; Rivera, D.E.; Pauley, A.M.; Leonard, K.S.; Hohman, E.E.; Guo, P.; McNitt, K.M.; Stetter, C.; Kunselman, A. </t>
  </si>
  <si>
    <t>Journal of Behavioral Medicine</t>
  </si>
  <si>
    <t xml:space="preserve">Ferrara, A.; Hedderson, M.M.; Brown, S.D.; Ehrlich, S.F.; Tsai, A.-L.; Feng, J.; Galarce, M.; Marcovina, S.; Catalano, P.; Quesenberry, C.P. </t>
  </si>
  <si>
    <t>A telehealth lifestyle intervention to reduce excess gestational weight gain in pregnant women with overweight or obesity (GLOW): a randomised, parallel-group, controlled trial</t>
  </si>
  <si>
    <t>The Lancet Diabetes &amp; Endocrinology</t>
  </si>
  <si>
    <t>490-500</t>
  </si>
  <si>
    <t>10.1016/S2213-8587(20)30107-8</t>
  </si>
  <si>
    <t xml:space="preserve">Garmendia, M.L.; Casanello, P.; Flores, M.; Kusanovic, J.P.; Uauy, R. </t>
  </si>
  <si>
    <t>The effects of a combined intervention (docosahexaenoic acid supplementation and home-based dietary counseling) on metabolic control in obese and overweight pregnant women: the MIGHT study</t>
  </si>
  <si>
    <t>American Journal of Obstetrics and Gynecology</t>
  </si>
  <si>
    <t>526.e521-526.e525</t>
  </si>
  <si>
    <t>https://doi.org/10.1016/j.ajog.2020.10.048</t>
  </si>
  <si>
    <t xml:space="preserve">Garnæs, K.K.; Mørkved, S.; Salvesen, Ø.; Moholdt, T. </t>
  </si>
  <si>
    <t>Exercise Training and Weight Gain in Obese Pregnant Women: A Randomized Controlled Trial (ETIP Trial)</t>
  </si>
  <si>
    <t>e1002079</t>
  </si>
  <si>
    <t>10.1371/journal.pmed.1002079</t>
  </si>
  <si>
    <t xml:space="preserve">Garnæs, K.K.; Mørkved, S.; Salvesen, K.Å.; Salvesen, Ø.; Moholdt, T. </t>
  </si>
  <si>
    <t>Exercise training during pregnancy reduces circulating insulin levels in overweight/obese women postpartum: secondary analysis of a randomised controlled trial (the ETIP trial)</t>
  </si>
  <si>
    <t>BMC Pregnancy and Childbirth</t>
  </si>
  <si>
    <t>10.1186/s12884-017-1653-5</t>
  </si>
  <si>
    <t xml:space="preserve">Gesell, S.B.; Katula, J.A.; Strickland, C.; Vitolins, M.Z. </t>
  </si>
  <si>
    <t>Feasibility and Initial Efficacy Evaluation of a Community-Based Cognitive-Behavioral Lifestyle Intervention to Prevent Excessive Weight Gain During Pregnancy in Latina Women</t>
  </si>
  <si>
    <t>Maternal and Child Health Journal</t>
  </si>
  <si>
    <t>1842-1852</t>
  </si>
  <si>
    <t>10.1007/s10995-015-1698-x</t>
  </si>
  <si>
    <t xml:space="preserve">Gonzalez-Plaza, E.; Bellart, J.; Arranz, Á.; Luján-Barroso, L.; Crespo Mirasol, E.; Seguranyes, G. </t>
  </si>
  <si>
    <t xml:space="preserve">Graham, M.L.; Uesugi, K.H.; Niederdeppe, J.; Gay, G.K.; Olson, C.M. </t>
  </si>
  <si>
    <t>The Theory, Development, and Implementation of an e-Intervention to Prevent Excessive Gestational Weight Gain: e-Moms Roc</t>
  </si>
  <si>
    <t>Telemedicine and e-Health</t>
  </si>
  <si>
    <t>1135-1142</t>
  </si>
  <si>
    <t>10.1089/tmj.2013.0354</t>
  </si>
  <si>
    <t xml:space="preserve">Guelinckx, I.; Devlieger, R.; Mullie, P.; Vansant, G. </t>
  </si>
  <si>
    <t xml:space="preserve">Hajian, S.; Aslani, A.; Sarbakhsh, P.; Fathnezhad-Kazemi, A. </t>
  </si>
  <si>
    <t xml:space="preserve">Harden, S.M.; Beauchamp, M.R.; Pitts, B.H.; Nault, E.M.; Davy, B.M.; You, W.; Weiss, P.; Estabrooks, P.A. </t>
  </si>
  <si>
    <t>Group-based lifestyle sessions for gestational weight gain management: a mixed method approach</t>
  </si>
  <si>
    <t>560-569</t>
  </si>
  <si>
    <t>10.5993/ajhb.38.4.9</t>
  </si>
  <si>
    <t xml:space="preserve">Harreiter, J.; Simmons, D.; Desoye, G.; Corcoy, R.; Adelantado, J.M.; Devlieger, R.; Galjaard, S.; Damm, P.; Mathiesen, E.R.; Jensen, D.M.; et al. </t>
  </si>
  <si>
    <t>Nutritional Lifestyle Intervention in Obese Pregnant Women, Including Lower Carbohydrate Intake, Is Associated With Increased Maternal Free Fatty Acids, 3-β-Hydroxybutyrate, and Fasting Glucose Concentrations: A Secondary Factorial Analysis of the European Multicenter, Randomized Controlled DALI Lifestyle Intervention Trial</t>
  </si>
  <si>
    <t>1380-1389</t>
  </si>
  <si>
    <t>10.2337/dc19-0418</t>
  </si>
  <si>
    <t xml:space="preserve">Harrison, C.L.; Lombard, C.B.; Strauss, B.J.; Teede, H.J. </t>
  </si>
  <si>
    <t xml:space="preserve">Hawkins, M.; Hosker, M.; Marcus, B.H.; Rosal, M.C.; Braun, B.; Stanek, E.J., 3rd; Markenson, G.; Chasan-Taber, L. </t>
  </si>
  <si>
    <t xml:space="preserve">Herring, S.J.; Cruice, J.F.; Bennett, G.G.; Rose, M.Z.; Davey, A.; Foster, G.D. </t>
  </si>
  <si>
    <t>Preventing excessive gestational weight gain among African American women: A randomized clinical trial</t>
  </si>
  <si>
    <t>30-36</t>
  </si>
  <si>
    <t>10.1002/oby.21240</t>
  </si>
  <si>
    <t xml:space="preserve">Van Horn, L.; Peaceman, A.; Kwasny, M.; Vincent, E.; Fought, A.; Josefson, J.; Spring, B.; Neff, L.M.; Gernhofer, N. </t>
  </si>
  <si>
    <t xml:space="preserve">Hui, A.L.; Ludwig, S.; Gardiner, P.; Sevenhuysen, G.; Murray, R.; Morris, M.; Shen, G.X. </t>
  </si>
  <si>
    <t>Community-based Exercise and Dietary Intervention During Pregnancy:A Pilot Study</t>
  </si>
  <si>
    <t>Canadian Journal of Diabetes</t>
  </si>
  <si>
    <t>https://doi.org/10.1016/S1499-2671(06)02010-7</t>
  </si>
  <si>
    <t xml:space="preserve">Jeffries, K.; Shub, A.; Walker, S.P.; Hiscock, R.; Permezel, M. </t>
  </si>
  <si>
    <t>Reducing excessive weight gain in pregnancy: a randomised controlled trial</t>
  </si>
  <si>
    <t>Med J Aust</t>
  </si>
  <si>
    <t>429-433</t>
  </si>
  <si>
    <t>10.5694/j.1326-5377.2009.tb02877.x</t>
  </si>
  <si>
    <t xml:space="preserve">Kennelly, M.A.; Ainscough, K.; Lindsay, K.L.; O'Sullivan, E.; Gibney, E.R.; McCarthy, M.; Segurado, R.; DeVito, G.; Maguire, O.; Smith, T.; et al. </t>
  </si>
  <si>
    <t>10.1097/aog.0000000000002582</t>
  </si>
  <si>
    <t xml:space="preserve">Koivusalo, S.B.; Rönö, K.; Klemetti, M.M.; Roine, R.P.; Lindström, J.; Erkkola, M.; Kaaja, R.J.; Pöyhönen-Alho, M.; Tiitinen, A.; Huvinen, E.; et al. </t>
  </si>
  <si>
    <t xml:space="preserve">Krebs, F.; Lorenz, L.; Nawabi, F.; Alayli, A.; Stock, S. </t>
  </si>
  <si>
    <t>Effectiveness of a Brief Lifestyle Intervention in the Prenatal Care Setting to Prevent Excessive Gestational Weight Gain and Improve Maternal and Infant Health Outcomes</t>
  </si>
  <si>
    <t>10.3390/ijerph19105863</t>
  </si>
  <si>
    <t xml:space="preserve">Liu, J.; Wilcox, S.; Wingard, E.; Turner-McGrievy, G.; Hutto, B.; Burgis, J. </t>
  </si>
  <si>
    <t xml:space="preserve">Luoto, R.; Kinnunen, T.I.; Aittasalo, M.; Kolu, P.; Raitanen, J.; Ojala, K.; Mansikkamäki, K.; Lamberg, S.; Vasankari, T.; Komulainen, T.; et al. </t>
  </si>
  <si>
    <t xml:space="preserve">McCarthy, E.A.; Walker, S.P.; Ugoni, A.; Lappas, M.; Leong, O.; Shub, A. </t>
  </si>
  <si>
    <t>Self-weighing and simple dietary advice for overweight and obese pregnant women to reduce obstetric complications without impact on quality of life: a randomised controlled trial</t>
  </si>
  <si>
    <t>965-973</t>
  </si>
  <si>
    <t>10.1111/1471-0528.13919</t>
  </si>
  <si>
    <t xml:space="preserve">McNitt, K.M.; Hohman, E.E.; Rivera, D.E.; Guo, P.; Pauley, A.M.; Gernand, A.D.; Symons Downs, D.; Savage, J.S. </t>
  </si>
  <si>
    <t>Underreporting of Energy Intake Increases over Pregnancy: An Intensive Longitudinal Study of Women with Overweight and Obesity</t>
  </si>
  <si>
    <t>10.3390/nu14112326</t>
  </si>
  <si>
    <t xml:space="preserve">Nascimento, S.L.; Surita, F.G.; Parpinelli, M.; Siani, S.; Pinto e Silva, J.L. </t>
  </si>
  <si>
    <t>The effect of an antenatal physical exercise programme on maternal/perinatal outcomes and quality of life in overweight and obese pregnant women: a randomised clinical trial</t>
  </si>
  <si>
    <t>1455-1463</t>
  </si>
  <si>
    <t>10.1111/j.1471-0528.2011.03084.x</t>
  </si>
  <si>
    <t xml:space="preserve">Olson, C.M.; Groth, S.W.; Graham, M.L.; Reschke, J.E.; Strawderman, M.S.; Fernandez, I.D. </t>
  </si>
  <si>
    <t>The effectiveness of an online intervention in preventing excessive gestational weight gain: the e-moms roc randomized controlled trial</t>
  </si>
  <si>
    <t>10.1186/s12884-018-1767-4</t>
  </si>
  <si>
    <t xml:space="preserve">Ong, M.J.; Guelfi, K.J.; Hunter, T.; Wallman, K.E.; Fournier, P.A.; Newnham, J.P. </t>
  </si>
  <si>
    <t>Supervised home-based exercise may attenuate the decline of glucose tolerance in obese pregnant women</t>
  </si>
  <si>
    <t>Diabetes Metab</t>
  </si>
  <si>
    <t>418-421</t>
  </si>
  <si>
    <t>10.1016/j.diabet.2009.04.008</t>
  </si>
  <si>
    <t xml:space="preserve">Petrella, E.; Malavolti, M.; Bertarini, V.; Pignatti, L.; Neri, I.; Battistini, N.C.; Facchinetti, F. </t>
  </si>
  <si>
    <t>Gestational weight gain in overweight and obese women enrolled in a healthy lifestyle and eating habits program</t>
  </si>
  <si>
    <t>J Matern Fetal Neonatal Med</t>
  </si>
  <si>
    <t>1348-1352</t>
  </si>
  <si>
    <t>10.3109/14767058.2013.858318</t>
  </si>
  <si>
    <t xml:space="preserve">Phelan, S.; Phipps, M.G.; Abrams, B.; Darroch, F.; Schaffner, A.; Wing, R.R. </t>
  </si>
  <si>
    <t>Randomized trial of a behavioral intervention to prevent excessive gestational weight gain: the Fit for Delivery Study</t>
  </si>
  <si>
    <t>772-779</t>
  </si>
  <si>
    <t>10.3945/ajcn.110.005306</t>
  </si>
  <si>
    <t xml:space="preserve">Pollak, K.I.; Alexander, S.C.; Bennett, G.; Lyna, P.; Coffman, C.J.; Bilheimer, A.; Farrell, D.; Bodner, M.E.; Swamy, G.K.; Østbye, T. </t>
  </si>
  <si>
    <t xml:space="preserve">Polley, B.A.; Wing, R.R.; Sims, C.J. </t>
  </si>
  <si>
    <t>Randomized controlled trial to prevent excessive weight gain in pregnant women</t>
  </si>
  <si>
    <t>Int J Obes Relat Metab Disord</t>
  </si>
  <si>
    <t>1494-1502</t>
  </si>
  <si>
    <t>10.1038/sj.ijo.0802130</t>
  </si>
  <si>
    <t xml:space="preserve">Poston, L.; Bell, R.; Croker, H.; Flynn, A.C.; Godfrey, K.M.; Goff, L.; Hayes, L.; Khazaezadeh, N.; Nelson, S.M.; Oteng-Ntim, E.; et al. </t>
  </si>
  <si>
    <t>10.1016/s2213-8587(15)00227-2</t>
  </si>
  <si>
    <t xml:space="preserve">Quinlivan, J.A.; Lam, L.T.; Fisher, J. </t>
  </si>
  <si>
    <t>A randomised trial of a four-step multidisciplinary approach to the antenatal care of obese pregnant women</t>
  </si>
  <si>
    <t>141-146</t>
  </si>
  <si>
    <t>10.1111/j.1479-828X.2010.01268.x</t>
  </si>
  <si>
    <t xml:space="preserve">Redman, L.M.; Gilmore, L.A.; Breaux, J.; Thomas, D.M.; Elkind-Hirsch, K.; Stewart, T.; Hsia, D.S.; Burton, J.; Apolzan, J.W.; Cain, L.E.; et al. </t>
  </si>
  <si>
    <t>Effectiveness of SmartMoms, a Novel eHealth Intervention for Management of Gestational Weight Gain: Randomized Controlled Pilot Trial</t>
  </si>
  <si>
    <t>e133</t>
  </si>
  <si>
    <t>10.2196/mhealth.8228</t>
  </si>
  <si>
    <t xml:space="preserve">Renault, K.M.; Nørgaard, K.; Nilas, L.; Carlsen, E.M.; Cortes, D.; Pryds, O.; Secher, N.J. </t>
  </si>
  <si>
    <t>The Treatment of Obese Pregnant Women (TOP) study: a randomized controlled trial of the effect of physical activity intervention assessed by pedometer with or without dietary intervention in obese pregnant women</t>
  </si>
  <si>
    <t>Am J Obstet Gynecol</t>
  </si>
  <si>
    <t>134.e131-139</t>
  </si>
  <si>
    <t>10.1016/j.ajog.2013.09.029</t>
  </si>
  <si>
    <t xml:space="preserve">Rhodes, E.T.; Pawlak, D.B.; Takoudes, T.C.; Ebbeling, C.B.; Feldman, H.A.; Lovesky, M.M.; Cooke, E.A.; Leidig, M.M.; Ludwig, D.S. </t>
  </si>
  <si>
    <t>Effects of a low-glycemic load diet in overweight and obese pregnant women: a pilot randomized controlled trial</t>
  </si>
  <si>
    <t>1306-1315</t>
  </si>
  <si>
    <t>10.3945/ajcn.2010.30130</t>
  </si>
  <si>
    <t xml:space="preserve">Ruiz, J.R.; Perales, M.; Pelaez, M.; Lopez, C.; Lucia, A.; Barakat, R. </t>
  </si>
  <si>
    <t>Supervised exercise-based intervention to prevent excessive gestational weight gain: a randomized controlled trial</t>
  </si>
  <si>
    <t>1388-1397</t>
  </si>
  <si>
    <t>10.1016/j.mayocp.2013.07.020</t>
  </si>
  <si>
    <t xml:space="preserve">Sandborg, J.; Söderström, E.; Henriksson, P.; Bendtsen, M.; Henström, M.; Leppänen, M.H.; Maddison, R.; Migueles, J.H.; Blomberg, M.; Löf, M. </t>
  </si>
  <si>
    <t xml:space="preserve">Sandborg, J.; Henriksson, P.; Söderström, E.; Migueles, J.H.; Bendtsen, M.; Blomberg, M.; Löf, M. </t>
  </si>
  <si>
    <t>The effects of a lifestyle intervention (the HealthyMoms app) during pregnancy on infant body composition: Secondary outcome analysis from a randomized controlled trial</t>
  </si>
  <si>
    <t>e12894</t>
  </si>
  <si>
    <t>10.1111/ijpo.12894</t>
  </si>
  <si>
    <t xml:space="preserve">Santos, I.A.; Stein, R.; Fuchs, S.C.; Duncan, B.B.; Ribeiro, J.P.; Kroeff, L.R.; Carballo, M.T.; Schmidt, M.I. </t>
  </si>
  <si>
    <t>Aerobic exercise and submaximal functional capacity in overweight pregnant women: a randomized trial</t>
  </si>
  <si>
    <t>243-249</t>
  </si>
  <si>
    <t>10.1097/01.Aog.0000171113.36624.86</t>
  </si>
  <si>
    <t xml:space="preserve">Sartorelli, D.S.; Crivellenti, L.C.; Baroni, N.F.; de Andrade Miranda, D.E.G.; da Silva Santos, I.; Carvalho, M.R.; de Lima, M.C.; Carreira, N.P.; Chaves, A.V.L.; Manochio-Pina, M.G.; et al. </t>
  </si>
  <si>
    <t>Effectiveness of a minimally processed food-based nutritional counselling intervention on weight gain in overweight pregnant women: a randomized controlled trial</t>
  </si>
  <si>
    <t>Eur J Nutr</t>
  </si>
  <si>
    <t>443-454</t>
  </si>
  <si>
    <t>10.1007/s00394-022-02995-9</t>
  </si>
  <si>
    <t xml:space="preserve">Seneviratne, S.N.; Jiang, Y.; Derraik, J.; McCowan, L.; Parry, G.K.; Biggs, J.B.; Craigie, S.; Gusso, S.; Peres, G.; Rodrigues, R.O.; et al. </t>
  </si>
  <si>
    <t xml:space="preserve">Smith, K.; Lanningham-Foster, L.; Welch, A.; Campbell, C. </t>
  </si>
  <si>
    <t xml:space="preserve">Thomas, T.; Xu, F.; Sridhar, S.; Sedgwick, T.; Nkemere, L.; Badon, S.E.; Quesenberry, C.; Ferrara, A.; Mandel, S.; Brown, S.D.; et al. </t>
  </si>
  <si>
    <t xml:space="preserve">Thornton, Y.S.; Smarkola, C.; Kopacz, S.M.; Ishoof, S.B. </t>
  </si>
  <si>
    <t>Perinatal outcomes in nutritionally monitored obese pregnant women: a randomized clinical trial</t>
  </si>
  <si>
    <t>J Natl Med Assoc</t>
  </si>
  <si>
    <t>569-577</t>
  </si>
  <si>
    <t>10.1016/s0027-9684(15)30942-1</t>
  </si>
  <si>
    <t xml:space="preserve">Vesco, K.K.; Karanja, N.; King, J.C.; Gillman, M.W.; Leo, M.C.; Perrin, N.; McEvoy, C.T.; Eckhardt, C.L.; Smith, K.S.; Stevens, V.J. </t>
  </si>
  <si>
    <t>Efficacy of a group-based dietary intervention for limiting gestational weight gain among obese women: a randomized trial</t>
  </si>
  <si>
    <t>1989-1996</t>
  </si>
  <si>
    <t>10.1002/oby.20831</t>
  </si>
  <si>
    <t xml:space="preserve">Vinter, C.A.; Jensen, D.M.; Ovesen, P.; Beck-Nielsen, H.; Jørgensen, J.S. </t>
  </si>
  <si>
    <t>The LiP (Lifestyle in Pregnancy) study: a randomized controlled trial of lifestyle intervention in 360 obese pregnant women</t>
  </si>
  <si>
    <t>2502-2507</t>
  </si>
  <si>
    <t>10.2337/dc11-1150</t>
  </si>
  <si>
    <t xml:space="preserve">Beauchesne, A.R.; Cara, K.C.; Chen, J.; Yao, Q.; Penkert, L.P.; Yang, W.; Chung, M. </t>
  </si>
  <si>
    <t>Effectiveness of multimodal nutrition interventions during pregnancy to achieve 2009 Institute of Medicine gestational weight gain guidelines: a systematic review and meta-analysis</t>
  </si>
  <si>
    <t>Ann Med</t>
  </si>
  <si>
    <t>1179-1197</t>
  </si>
  <si>
    <t>10.1080/07853890.2021.1947521</t>
  </si>
  <si>
    <t xml:space="preserve">Wolff, S.; Legarth, J.; Vangsgaard, K.; Toubro, S.; Astrup, A. </t>
  </si>
  <si>
    <t>A randomized trial of the effects of dietary counseling on gestational weight gain and glucose metabolism in obese pregnant women</t>
  </si>
  <si>
    <t>495-501</t>
  </si>
  <si>
    <t>10.1038/sj.ijo.0803710</t>
  </si>
  <si>
    <t>Group</t>
  </si>
  <si>
    <t>Additional information</t>
  </si>
  <si>
    <t>PDF 1</t>
  </si>
  <si>
    <t>PDF 2</t>
  </si>
  <si>
    <t>Aguilera 2024</t>
  </si>
  <si>
    <t>Main paper</t>
  </si>
  <si>
    <t>{Aguilera, 2024 #14079}</t>
  </si>
  <si>
    <t>No additional information</t>
  </si>
  <si>
    <t>{Aguilera, 2024 #24731}</t>
  </si>
  <si>
    <t>Secondary analysis</t>
  </si>
  <si>
    <t>{Pathak, 2025 #15751}</t>
  </si>
  <si>
    <t>{Leng, 2025 #15448}</t>
  </si>
  <si>
    <t>Protocol</t>
  </si>
  <si>
    <t>{Aguilera, 2020 #12362}</t>
  </si>
  <si>
    <t>Bickmore 2013</t>
  </si>
  <si>
    <t>{Bickmore, 2013 #12506}</t>
  </si>
  <si>
    <t>Carrasco-Hernandez 2020</t>
  </si>
  <si>
    <t>{Carrasco-Hernandez, 2020 #14374}</t>
  </si>
  <si>
    <t>Preprint, inaccessible (no PDF)</t>
  </si>
  <si>
    <t>{Carrasco-Hernandez, 2019 #26542}</t>
  </si>
  <si>
    <t>{Jódar-Sánchez, 2018 #16871}</t>
  </si>
  <si>
    <t>Caso 2021</t>
  </si>
  <si>
    <t>{Caso, 2021 #12593}</t>
  </si>
  <si>
    <t>Collombon 2024</t>
  </si>
  <si>
    <t>{Collombon, 2024 #24737}</t>
  </si>
  <si>
    <t>{Collombon, 2022 #15517}</t>
  </si>
  <si>
    <t>{Collombon, 2021 #15366}</t>
  </si>
  <si>
    <t>Protocol for project as a whole</t>
  </si>
  <si>
    <t>{Collombon, 2023 #25280}</t>
  </si>
  <si>
    <t>Satisfaction outcomes</t>
  </si>
  <si>
    <t>{Collombon, 2024 #25265}</t>
  </si>
  <si>
    <t>Coppens 2024</t>
  </si>
  <si>
    <t>{Coppens, 2024 #24723}</t>
  </si>
  <si>
    <t>Coppens 2025</t>
  </si>
  <si>
    <t>{Coppens, 2025 #25268}</t>
  </si>
  <si>
    <t>Hassoon 2021</t>
  </si>
  <si>
    <t>{Hassoon, 2021 #12970}</t>
  </si>
  <si>
    <t>{Hassoon, 2018 #14132}</t>
  </si>
  <si>
    <t>{Hassoon, 2020 #14210}</t>
  </si>
  <si>
    <t>Marcuzzi 2023</t>
  </si>
  <si>
    <t>{Marcuzzi, 2023 #26774}</t>
  </si>
  <si>
    <t>{Marcuzzi, 2021 #26786}</t>
  </si>
  <si>
    <t>Nakata 2022</t>
  </si>
  <si>
    <t>{Nakata, 2022 #15082}</t>
  </si>
  <si>
    <t>{Shi, 2024 #15374}</t>
  </si>
  <si>
    <t>Oh 2025</t>
  </si>
  <si>
    <t>{Oh, 2025 #24735}</t>
  </si>
  <si>
    <t>Persell 2020</t>
  </si>
  <si>
    <t>{Persell, 2020 #13583}</t>
  </si>
  <si>
    <t>{Persell, 2018 #17305}</t>
  </si>
  <si>
    <t>Rabbi 2015</t>
  </si>
  <si>
    <t>{Rabbi, 2015 #13641}</t>
  </si>
  <si>
    <t>Sandal 2021</t>
  </si>
  <si>
    <t>{Sandal, 2021 #13734}</t>
  </si>
  <si>
    <t>{Sandal, 2019 #16984}</t>
  </si>
  <si>
    <t>Secondary analysis by pain duration/intensity</t>
  </si>
  <si>
    <t>{Nordstoga, 2023 #15384}</t>
  </si>
  <si>
    <t>{Nordstoga, 2022 #15226}</t>
  </si>
  <si>
    <t>Moderation analyses by PROGRESS-Plus characteristics, but no physical activity outcomes</t>
  </si>
  <si>
    <t>{Rasmussen, 2024 #15506}</t>
  </si>
  <si>
    <t>Secondary analysis by depression and stress</t>
  </si>
  <si>
    <t>{Rughani, 2023 #15319}</t>
  </si>
  <si>
    <t>Process evaluation</t>
  </si>
  <si>
    <t>{Stochkendahl, 2025 #15515}</t>
  </si>
  <si>
    <t>{Bardal, 2023 #15284}</t>
  </si>
  <si>
    <t>Cost-effectiveness</t>
  </si>
  <si>
    <t>{Kongstad, 2024 #15148}</t>
  </si>
  <si>
    <t>Qualitative study</t>
  </si>
  <si>
    <t>{Svendsen, 2022 #15108}</t>
  </si>
  <si>
    <t>Secondary analysis by multimorbidity</t>
  </si>
  <si>
    <t>{Overas, 2022 #15152}</t>
  </si>
  <si>
    <t>Protocol for process evaluation</t>
  </si>
  <si>
    <t>{Rasmussen, 2020 #24709}</t>
  </si>
  <si>
    <t>{Rasmussen, 2020 #24721}</t>
  </si>
  <si>
    <t>{Sandal, 2019 #24743}</t>
  </si>
  <si>
    <t>{Overas, 2022 #26772}</t>
  </si>
  <si>
    <t>{Mork, 2018 #16796}</t>
  </si>
  <si>
    <t>Yom-Tov 2017</t>
  </si>
  <si>
    <t>{Yom-Tov, 2017 #15065}</t>
  </si>
  <si>
    <t>Hochberg 2016</t>
  </si>
  <si>
    <t>{Hochberg, 2016 #12996}</t>
  </si>
  <si>
    <t>Zhou 2018a</t>
  </si>
  <si>
    <t>{Zhou, 2018 #14044}</t>
  </si>
  <si>
    <t>Zhou 2018b</t>
  </si>
  <si>
    <t>{Zhou, 2018 #15074}</t>
  </si>
  <si>
    <t>Protocols only</t>
  </si>
  <si>
    <t>Abusamaan 2024</t>
  </si>
  <si>
    <t>{Abusamaan, 2024 #14087}</t>
  </si>
  <si>
    <t>Al Ghafri 2021</t>
  </si>
  <si>
    <t>{Al Ghafri, 2021 #14192}</t>
  </si>
  <si>
    <t>Forman 2023</t>
  </si>
  <si>
    <t>{Forman, 2023 #14200}</t>
  </si>
  <si>
    <t>Habibovic 2025</t>
  </si>
  <si>
    <t>{Habibovic, 2025 #26754}</t>
  </si>
  <si>
    <t>{Habibovic, 2023 #14152}</t>
  </si>
  <si>
    <t>Kwan 2024</t>
  </si>
  <si>
    <t>{Kwan, 2024 #14108}</t>
  </si>
  <si>
    <t>Liang 2025</t>
  </si>
  <si>
    <t>{Liang, 2025 #24739}</t>
  </si>
  <si>
    <t>Preprint protocol</t>
  </si>
  <si>
    <t>{Liang, 2024 #24727}</t>
  </si>
  <si>
    <t>Reference</t>
  </si>
  <si>
    <t>Trial registration</t>
  </si>
  <si>
    <t>Study type</t>
  </si>
  <si>
    <t>Participants recruited or to be recruited</t>
  </si>
  <si>
    <t>Country</t>
  </si>
  <si>
    <t>Study dates</t>
  </si>
  <si>
    <t>Follow-up time</t>
  </si>
  <si>
    <t>Outcome measures</t>
  </si>
  <si>
    <t>Intervention description</t>
  </si>
  <si>
    <t>Complete?</t>
  </si>
  <si>
    <t>SL</t>
  </si>
  <si>
    <t>Abusamaan, 2024 {Abusamaan, 2024 #14087}</t>
  </si>
  <si>
    <t>https://clinicaltrials.gov/study/NCT05056376</t>
  </si>
  <si>
    <t>RCT</t>
  </si>
  <si>
    <t>US</t>
  </si>
  <si>
    <t>Start date: October 2021
Completion date: December 2024</t>
  </si>
  <si>
    <t>12 months</t>
  </si>
  <si>
    <t>Physical activity (accelerometer)</t>
  </si>
  <si>
    <t>Intervention: Sweetch app, which uses reinforcement learning to provide a just-in-time adaptive intervention to promote behaviour change (both weight loss and physical activity), and a wireless body weight scale
Comparator: standard care, which includes a 12-month lifestyle change programme</t>
  </si>
  <si>
    <t xml:space="preserve">Actigraphy (monthly serial consecutive 7-days wear period) </t>
  </si>
  <si>
    <t>Al Ghafri, 2021 {Al Ghafri, 2021 #14192}</t>
  </si>
  <si>
    <t>https://doi.org/10.1186/ISRCTN71889430</t>
  </si>
  <si>
    <t>Cluster RCT</t>
  </si>
  <si>
    <t>Oman</t>
  </si>
  <si>
    <t>Start date: September 2019
Completion date: June 2022</t>
  </si>
  <si>
    <t>Physical activity (GPAQ)</t>
  </si>
  <si>
    <t>Intervention: app that contains personalised physical activity and diet "platforms", a pedometer, and peer motivation (stated as using artificial intelligence, no further information), and face to face visits to measure anthropometric and metabolic information
Comparator: usual care</t>
  </si>
  <si>
    <t>GPAQ = Global physical activity questionnaire</t>
  </si>
  <si>
    <t>Forman, 2023 {Forman, 2023 #14200}</t>
  </si>
  <si>
    <t>https://clinicaltrials.gov/ct2/show/NCT05231824</t>
  </si>
  <si>
    <t>Start date: March 2022
Completion date: March 2026 (estimated)</t>
  </si>
  <si>
    <t>Intervention: One of 4 interventions weekly for 1 year, assigned using a cluster-optimized reinforcement learning algorithm: (1) remote standard small group behavioural weight loss treatment, (2) individual video call with an expert counsellor, (3) individual video call with a paraprofessional, or (4) automated, tailored coaching message
Comparator: 1 year of remote standard small group behavioural weight loss treatment</t>
  </si>
  <si>
    <t>Habibovic, 2025 {Habibovic, 2025 #26754}{Habibovic, 2023 #14152}</t>
  </si>
  <si>
    <t>https://clinicaltrials.gov/study/NCT05955625</t>
  </si>
  <si>
    <t>The Netherlands, Germany, Spain</t>
  </si>
  <si>
    <t>Start date: July 2023
Completion date: May 2025</t>
  </si>
  <si>
    <t>Physical activity (IPAQ)</t>
  </si>
  <si>
    <t>Intervention: The TIMELY app, which includes personalised and updated (weekly) exercise schedules developed with machine learning using information from demographic, clinical and physical activity information, AI-based cardiac risk prediction, a non-AI chatbot, as well as an activity tracker, blood pressure monitor, and an electrocardiogram monitor
Comparator: Usual care</t>
  </si>
  <si>
    <t>IPAQ = International Physical Activity Questionnaire</t>
  </si>
  <si>
    <t>Kwan, 2024 {Kwan, 2024 #14108}</t>
  </si>
  <si>
    <t>https://clinicaltrials.gov/study/NCT05486390</t>
  </si>
  <si>
    <t>Singapore</t>
  </si>
  <si>
    <t>Start date: February 2023
Completion date: May 2025 (estimated)</t>
  </si>
  <si>
    <t>9 months</t>
  </si>
  <si>
    <t>Intervention: The EMPOWER app, comprising personalised nudges based on AI learning of participant behaviour (no further details), gamification, logging and report, and educational resources. Also access to a health coach, and a fitbit tracker and app, and shared decision making.
Comparator: Fitbit tracker and app only</t>
  </si>
  <si>
    <t>Liang, 2025 {Liang, 2025 #24739}{Liang, 2024 #24727}</t>
  </si>
  <si>
    <t>https://clinicaltrials.gov/study/NCT06641492</t>
  </si>
  <si>
    <t>Hong Kong</t>
  </si>
  <si>
    <t>Start date: November 2024
Completion date: December 2025 (estimated)</t>
  </si>
  <si>
    <t>6 months</t>
  </si>
  <si>
    <t>Physical activity (accelerometer, IPAQ-SF)</t>
  </si>
  <si>
    <t>Intervention: Chatbot with stage of change tailoring, with weekly chat sessions to encourage physical activity
Comparator: Chatbot without stage of change tailoring, with weekly chat sessions to encourage physical activity</t>
  </si>
  <si>
    <t>IPAQ-SF = International Physical Activity Questionnaire Short Form</t>
  </si>
  <si>
    <t>Preprint or abstract?</t>
  </si>
  <si>
    <t>Region</t>
  </si>
  <si>
    <t>Setting</t>
  </si>
  <si>
    <t>Study start date</t>
  </si>
  <si>
    <t>Study end date</t>
  </si>
  <si>
    <t>Study duration</t>
  </si>
  <si>
    <t>Sponsorship source</t>
  </si>
  <si>
    <t>Conflicts of interest</t>
  </si>
  <si>
    <t>https://clinicaltrials.gov/study/NCT03490253</t>
  </si>
  <si>
    <t>App</t>
  </si>
  <si>
    <t>January 2020</t>
  </si>
  <si>
    <t>June 2022</t>
  </si>
  <si>
    <t>30 months</t>
  </si>
  <si>
    <t>Agency for Healthcare Research and Quality</t>
  </si>
  <si>
    <t>One author owns HealthSMS, used by the app, one author conducted other research projects with digital health companies and was a visiting researcher at Google</t>
  </si>
  <si>
    <t>None</t>
  </si>
  <si>
    <t>Website</t>
  </si>
  <si>
    <t>Not stated</t>
  </si>
  <si>
    <t>NIH National Library of Medicine</t>
  </si>
  <si>
    <t>None declared</t>
  </si>
  <si>
    <t>Country assumed as measurements taken at a laboratory in the US</t>
  </si>
  <si>
    <t>https://clinicaltrials.gov/study/NCT03553173?id=NCT03553173&amp;rank=1</t>
  </si>
  <si>
    <t>Spain</t>
  </si>
  <si>
    <t>October 2016</t>
  </si>
  <si>
    <t>October 2018</t>
  </si>
  <si>
    <t>24 months</t>
  </si>
  <si>
    <t>H2020 European Commission research and innovation program</t>
  </si>
  <si>
    <t>One author worked for Salumedia Tecnologías SLU, the company with exploitation rights to the digital therapeutic solution used in the So-Lo-Mo study (DigiQuit). Some institutions of other authors signed an exploitation agreement with Salumedia Tecnologias SLU to benefit from DigitQuit commercialization.</t>
  </si>
  <si>
    <t>This is primarily an intervention to quit smoking, but it includes a physical activity assessment</t>
  </si>
  <si>
    <t>Italy</t>
  </si>
  <si>
    <t>https://osf.io/27sur/</t>
  </si>
  <si>
    <t>The Netherlands</t>
  </si>
  <si>
    <t>May 2021</t>
  </si>
  <si>
    <t>March 2022</t>
  </si>
  <si>
    <t>10 months</t>
  </si>
  <si>
    <t>Netherlands Organization for Health Research and Development</t>
  </si>
  <si>
    <t>Study duration estimated from last recruitment September 2021 and a 6 month follow-up</t>
  </si>
  <si>
    <t>Belgium</t>
  </si>
  <si>
    <t>Funded by Ghent University</t>
  </si>
  <si>
    <t>Funded by Ghent University (listed under "conflict of interest")</t>
  </si>
  <si>
    <t>Funded by Ghent University and the Flemish Government</t>
  </si>
  <si>
    <t>Funded by Ghent University and the Flemish Government (listed under "conflict of interest")</t>
  </si>
  <si>
    <t>https://clinicaltrials.gov/study/NCT03212079</t>
  </si>
  <si>
    <t>Smart speaker/text message</t>
  </si>
  <si>
    <t>April 2017</t>
  </si>
  <si>
    <t>June 2018</t>
  </si>
  <si>
    <t>Maryland Cigarette Restitution Fund, NVIDIA Corporation</t>
  </si>
  <si>
    <t>One author received funding from Abbvie, Biocept, Pfizer, Novartis, and Puma Biotechnology. One author has received funding from American Heart Association, PCORI, National Institutes of Health, Aetna Foundation, the David and June Trone Family Foundation, the Pollin Digital Innovation Fund, PJ Schafer Cardiovascular Research Fund, CASCADE FH, and Google, and personal fees from Amgen, AstraZeneca, DalCor Pharmaceuticals, Esperion, Regeneron, Sanofi, and 89bio.</t>
  </si>
  <si>
    <t>Study dates from trial registry</t>
  </si>
  <si>
    <t>https://clinicaltrials.gov/ct2/show/NCT04463043</t>
  </si>
  <si>
    <t>Norway</t>
  </si>
  <si>
    <t>Europe</t>
  </si>
  <si>
    <t>July 2020</t>
  </si>
  <si>
    <t>European Union Horizon 2020 research and innovation programme from the Central Norway Regional Health Authorities</t>
  </si>
  <si>
    <t>https://center6.umin.ac.jp/cgi-open-bin/ctr/ctr.cgi?function=brows&amp;action=brows&amp;recptno=R000047936&amp;type=summary&amp;language=E</t>
  </si>
  <si>
    <t>Japan</t>
  </si>
  <si>
    <t>December 2020</t>
  </si>
  <si>
    <t>March 2021</t>
  </si>
  <si>
    <t>3 months</t>
  </si>
  <si>
    <t>University of Tsukuba Faculty of Health and Sport Sciences and Link &amp; Communication Inc</t>
  </si>
  <si>
    <t>Four authors were employees of Link &amp; Communication Inc.</t>
  </si>
  <si>
    <t>https://clinicaltrials.gov/ct2/show/NCT05794308</t>
  </si>
  <si>
    <t>2023</t>
  </si>
  <si>
    <t>2024</t>
  </si>
  <si>
    <t>Study dates taken from ClinicalTrials.gov protocol/results (supplement)</t>
  </si>
  <si>
    <t>https://clinicaltrials.gov/study/NCT03288142</t>
  </si>
  <si>
    <t>September 2017</t>
  </si>
  <si>
    <t>April 2019</t>
  </si>
  <si>
    <t>19 months</t>
  </si>
  <si>
    <t>Omron Healthcare Co Ltd, Lark Technologies</t>
  </si>
  <si>
    <t>One author reported previously receiving research funding from Pfizer and reported receiving grants from Omron Healthcare Co Ltd during the conduct of the study. Two authors author reported receiving salary and reimbursement for travel from Omron Healthcare Co Ltd.</t>
  </si>
  <si>
    <t>https://clinicaltrials.gov/study/NCT02359981</t>
  </si>
  <si>
    <t>May 2013</t>
  </si>
  <si>
    <t>June 2013</t>
  </si>
  <si>
    <t>Intel Science and Technology Center for Pervasive Computing</t>
  </si>
  <si>
    <t>None declared, though the paper states that "the builders of the MyBehavior app" supervised the trial</t>
  </si>
  <si>
    <t>https://clinicaltrials.gov/study/NCT03798288</t>
  </si>
  <si>
    <t>Denmark, Norway</t>
  </si>
  <si>
    <t>March 2019</t>
  </si>
  <si>
    <t>August 2020</t>
  </si>
  <si>
    <t>18 months</t>
  </si>
  <si>
    <t>European Union Horizon 2020 research and innovation programme</t>
  </si>
  <si>
    <t>One author received personal fees from University College London. No other conflicts of interest stated</t>
  </si>
  <si>
    <t>Study duration assumed based on recruitment ending in December 2019 with 9 months of follow-up. Helpful website for linked papers: https://cordis.europa.eu/project/id/689043/results</t>
  </si>
  <si>
    <t>https://clinicaltrials.gov/study/NCT02612402?id=NCT02612402&amp;rank=1</t>
  </si>
  <si>
    <t>Israel</t>
  </si>
  <si>
    <t>Text messages</t>
  </si>
  <si>
    <t>July 2014</t>
  </si>
  <si>
    <t>July 2017</t>
  </si>
  <si>
    <t>https://clinicaltrials.gov/study/NCT02886871?id=NCT02886871&amp;rank=1</t>
  </si>
  <si>
    <t>August 2016</t>
  </si>
  <si>
    <t>December 2016</t>
  </si>
  <si>
    <t>14 weeks</t>
  </si>
  <si>
    <t>Philippine-California Advanced Research Institutes, UC Center for Information Technology Research in the Interest of Society, National Institute of Nursing Research, National Heart, Lung, and Blood Institute, National Center for Advancing Translational Sciences of the National Institutes of Health</t>
  </si>
  <si>
    <t>Maybe: likely peer-reviewed by "a program committee of well-known international scholars", but unclear what this means in practice</t>
  </si>
  <si>
    <t>January 2017</t>
  </si>
  <si>
    <t>May 2017</t>
  </si>
  <si>
    <t>4 months</t>
  </si>
  <si>
    <t>Philippine-California Advanced Research Institutes, UC Center for Information Technology Research in the Interest of Society, National Institute of Nursing Research, National Center for Advancing Translational Sciences of the National Institutes of Health</t>
  </si>
  <si>
    <t>Design (RCT, cluster RCT, etc.)</t>
  </si>
  <si>
    <t>Group (parallel, cross-over, etc.)</t>
  </si>
  <si>
    <t>Sampling strategy</t>
  </si>
  <si>
    <t>Allocation method</t>
  </si>
  <si>
    <t>Blinding</t>
  </si>
  <si>
    <t>Data clustering accounted for (for cluster RCTs)?</t>
  </si>
  <si>
    <t>Data collection method</t>
  </si>
  <si>
    <t>Analysis methods (for extracted outcomes)</t>
  </si>
  <si>
    <t>Outcome measures: timing</t>
  </si>
  <si>
    <t>Outcome measures: reliability (self-report, device etc.)</t>
  </si>
  <si>
    <t>Outcome measures: intra-class correlation coefficients (for cluster RCTs)</t>
  </si>
  <si>
    <t>Parallel</t>
  </si>
  <si>
    <t>1. From clinics within a health network, 2. web-based recruitment (social media advertisements)</t>
  </si>
  <si>
    <t>1:1:1 ratio, block randomization, stratified by patient language preference</t>
  </si>
  <si>
    <t>Participants and staff not blinded, analysis blinded</t>
  </si>
  <si>
    <t>Mobile phone pedometer</t>
  </si>
  <si>
    <t>Per protocol, linear mixed-effects model</t>
  </si>
  <si>
    <t>Daily for 24 weeks</t>
  </si>
  <si>
    <t>Smartphone (step count)</t>
  </si>
  <si>
    <t>Online job posting site</t>
  </si>
  <si>
    <t>Not stated, though ended up as 1:1:1:1 ratio</t>
  </si>
  <si>
    <t>In-person,pedometer</t>
  </si>
  <si>
    <t>Linear mixed-effects model</t>
  </si>
  <si>
    <t>Daily for 2 months</t>
  </si>
  <si>
    <t>Pedometer (step count)</t>
  </si>
  <si>
    <t>From routine visits to outpatient clinic at the smoking cessation unit in a hospital</t>
  </si>
  <si>
    <t>Random group table using "computer methods", 1:1 ratio, assigned by enrollment sequence</t>
  </si>
  <si>
    <t>Open-label, though participants were told the app was part of usual care (intervention group), or not told about the app (control group)</t>
  </si>
  <si>
    <t>Questionnaire (IPAQ)</t>
  </si>
  <si>
    <t>Logistic regression, per-protocol and ITT</t>
  </si>
  <si>
    <t>Self-report (IPAQ)</t>
  </si>
  <si>
    <t>University students attending courses in Social Psychology</t>
  </si>
  <si>
    <t>1:1:1:1 ratio, automatic individual randomisation sequence</t>
  </si>
  <si>
    <t>Questionnaire</t>
  </si>
  <si>
    <t>ANCOVA</t>
  </si>
  <si>
    <t>Daily for 60 days</t>
  </si>
  <si>
    <t>Social media advertisements and gyms</t>
  </si>
  <si>
    <t>Block randomization to one of 8 groups via a built-in algorithm in the registration portal</t>
  </si>
  <si>
    <t>Accelerometer (triaxial ActiGraph) and self-report (SQUASH)</t>
  </si>
  <si>
    <t>Multilevel linear regression</t>
  </si>
  <si>
    <t>12 and 23/24 weeks</t>
  </si>
  <si>
    <t>Accelerometer &amp; self-report (SQUASH)</t>
  </si>
  <si>
    <t>SQUASH = short questionnaire to assess health-enhancing physical activity</t>
  </si>
  <si>
    <t>Sona platform of a university, and Facebook</t>
  </si>
  <si>
    <t>App randomises participants at install (random number generator)</t>
  </si>
  <si>
    <t>Stated "double blind", no further information</t>
  </si>
  <si>
    <t>ITT, repeated measure ANOVA</t>
  </si>
  <si>
    <t>8 and 26 weeks</t>
  </si>
  <si>
    <t>Self-report (EHIS-PAQ, SBQ)</t>
  </si>
  <si>
    <t>EHIS-PAQ = European Health Interview Survey-Physical Activity Questionnaire, SBQ = Sedentary Behavior Questionnaire</t>
  </si>
  <si>
    <t>App randomises participants at install (alternating between intervention and control)</t>
  </si>
  <si>
    <t>ITT, linear mixed-effects model</t>
  </si>
  <si>
    <t>Self-report (EHIS-PAQ)</t>
  </si>
  <si>
    <t>EHIS-PAQ = European Health Interview Survey-Physical Activity Questionnaire</t>
  </si>
  <si>
    <t>Passive recruitment via flyers at outpatient oncology clinics, patient education rooms, survivorship clinics, and survivorship meetings, and active recruitment from selected clinics</t>
  </si>
  <si>
    <t>Concealed stratified permuted block randomization (6 blocks of size 3) with a 1:1:1 allocation ratio</t>
  </si>
  <si>
    <t>Study participants not blinded, outcome assessment was blinded</t>
  </si>
  <si>
    <t>Accelerometer (Fitbit Charge 2 HR)</t>
  </si>
  <si>
    <t>ITT, linear regression, t-test</t>
  </si>
  <si>
    <t>Continuously over 4 weeks</t>
  </si>
  <si>
    <t>Sensors</t>
  </si>
  <si>
    <t>Adults with neck or low back pain referred to a multidisciplinary outpatient clinic</t>
  </si>
  <si>
    <t>Block randomization (block sizes: 4 to 20), 1:1:1 ratio</t>
  </si>
  <si>
    <t>Participants stated not blinded, analysis was stated to be blinded, no further information</t>
  </si>
  <si>
    <t>Self-report (Saltin-Grimby Physical Activity Level Scale)</t>
  </si>
  <si>
    <t>ITT, logistic regression</t>
  </si>
  <si>
    <t>3 and 6 months</t>
  </si>
  <si>
    <t>Self-report (SGPALS)</t>
  </si>
  <si>
    <t>SGPAL = Saltin-Grimby Physical Activity Level Scale</t>
  </si>
  <si>
    <t>Four cooperative companies and one contract research volunteer database</t>
  </si>
  <si>
    <t>Random number sequence, stratified by sex and timing of reward provision</t>
  </si>
  <si>
    <t>Stated no blinding (in trial registry)</t>
  </si>
  <si>
    <t>Accelerometer (triaxial Active style Pro HJA-750C)</t>
  </si>
  <si>
    <t>ITT, ANCOVA</t>
  </si>
  <si>
    <t>Continuously over 3 months</t>
  </si>
  <si>
    <t>Randomised within the app</t>
  </si>
  <si>
    <t>Participants and staff blinded</t>
  </si>
  <si>
    <t>Smartphone pedometer</t>
  </si>
  <si>
    <t>1 week</t>
  </si>
  <si>
    <t>Electronic health records from primary care outpatient clinics affiliated with a healthcare system</t>
  </si>
  <si>
    <t>Randomized 1:1 using a centralized computer-generated assignment sequence, stratified by age, baseline systolic blood pressure in blocks of 5</t>
  </si>
  <si>
    <t>Stated no blinding</t>
  </si>
  <si>
    <t>Self-report (no named questionnaire)</t>
  </si>
  <si>
    <t>Advertisements in a university</t>
  </si>
  <si>
    <t>Randomized using a random number generator</t>
  </si>
  <si>
    <t>Study participants blinded, staff not blinded</t>
  </si>
  <si>
    <t>Mobile phone accelerometer</t>
  </si>
  <si>
    <t>t-test</t>
  </si>
  <si>
    <t>Continuously over 3 weeks</t>
  </si>
  <si>
    <t>Smartphone (physical activity)</t>
  </si>
  <si>
    <t>Patients with lower back pain presenting primary care or an outpatient clinic</t>
  </si>
  <si>
    <t>Block randomization (block sizes: 4 to 20), stratified by country and clinician</t>
  </si>
  <si>
    <t>3 and 9 months</t>
  </si>
  <si>
    <t>An endocrinology and diabetes outpatient clinic at a tertiary hospital</t>
  </si>
  <si>
    <t>Randomized, ended up as 3:1 intervention:control allocation ratio</t>
  </si>
  <si>
    <t>Physicians blinded to randomization, no further information</t>
  </si>
  <si>
    <t>Linear regression, t-test</t>
  </si>
  <si>
    <t>Continuously for 26 weeks</t>
  </si>
  <si>
    <t>Employees of a university</t>
  </si>
  <si>
    <t>Randomized using a computer-based random number generator</t>
  </si>
  <si>
    <t>Participants not blinded - "aware of the 2 groups" - no further information</t>
  </si>
  <si>
    <t>Mobile phone (pedometer), questionnaire</t>
  </si>
  <si>
    <t>Daily for 10 weeks</t>
  </si>
  <si>
    <t>Smartphone (step count), self-report (IPAQ)</t>
  </si>
  <si>
    <t>University students</t>
  </si>
  <si>
    <t>"Randomly assigned"</t>
  </si>
  <si>
    <t>"Objectively measured daily steps" - probably from smartphone pedometer, but not stated</t>
  </si>
  <si>
    <t>10 weeks, probably daily</t>
  </si>
  <si>
    <t>Likely smartphone (step count)</t>
  </si>
  <si>
    <t>Inclusion criteria</t>
  </si>
  <si>
    <t>Exclusion criteria</t>
  </si>
  <si>
    <t>Group differences</t>
  </si>
  <si>
    <t>Total number randomised</t>
  </si>
  <si>
    <t>Adults aged 18 years or older with (1) depression diagnosis or Patient Health Questionnaire (PHQ-8) score of 5 or higher in the past 5-year period, (2) diabetes, (3) a smartphone</t>
  </si>
  <si>
    <t>(1) unable to walk, (2) pregnant</t>
  </si>
  <si>
    <t>Not reported, one large difference (baseline daily steps, ranging from 2,277 to 3,701)</t>
  </si>
  <si>
    <t>(1) age 18 or older; (2) have a home computer with Internet connection; (3) are able to walk unaided; (4) understand spoken and written English; and (5) are in Precontemplation or Contemplation Stages of Change with respect to both (a) the current DHHS/ACSM guidelines for physical activity (30 minutes a day of moderate-or-greater intensity physical activity on five or more days per week); and (b) current DHHS guidelines for daily consumption of fruits and vegetables (4-1/2 cups a day).</t>
  </si>
  <si>
    <t>(1) have a medical condition that would make increasing physical activity level a health risk, assessed using the physical activity Readiness Questionnaire; (2) are on a prescribed diet; or (3) have any other member of the household enrolled in the study.</t>
  </si>
  <si>
    <t>Not reported, but no obvious baseline imbalances</t>
  </si>
  <si>
    <t>(1) age over 18 years and desire to stop smoking; (2) owning an Android smartphone; and (3) ability to interact with the smartphone</t>
  </si>
  <si>
    <t>Any previous adverse effect related to the present pharmacological treatment</t>
  </si>
  <si>
    <t>Maximum absintence time and smoking cessation attempts, no other differences reported</t>
  </si>
  <si>
    <t>University students attending courses in Social Psychology who had a personal smartphone</t>
  </si>
  <si>
    <t>None reported</t>
  </si>
  <si>
    <t>(1) aged 50 years or older, (2) owning a smartphone from 2012 or later, and (3) able to use a computer, laptop, or tablet.</t>
  </si>
  <si>
    <t>Healthy adults (18 to 65 years) who did not attain the minimum of 150 min of moderate physical activity per week, and who wanted to move more.</t>
  </si>
  <si>
    <t>Not reported, few baseline characteristics presented, but large difference between minutes of sport per week (30.0 vs 60.7 minutes)</t>
  </si>
  <si>
    <t>Healthy adults (18 to 65 years) who did not attain the minimum of 150 min of moderate physical activity per week, who wanted to move more, and have an Android smartphone.</t>
  </si>
  <si>
    <t>Not reported, and no characteristics reported</t>
  </si>
  <si>
    <t xml:space="preserve">(1) Maryland adults with a history of breast, prostate, colon, lung, cervical, oral, or melanoma cancer; (2) overweight or obese as defined by BMI of at least 25 kg/m2; (3) completion of cancer treatment (surgery, chemotherapy, or radiation) at least 3 months before enrollment, with the exception of anti-hormonal therapy; (4) access to a smartphone (Android or OS); (5) ability to perform mild-to-moderate physical activity, such as walking; (6) physician clearance; (7) willing to be randomized to each study arm; and (8) willing to wear an activity tracker throughout the 5-week study period. </t>
  </si>
  <si>
    <t>(1) engagement in routine physical activity of at least 150 min per week during the 4 weeks before screening (using The Godin–Shephard Leisure-Time Physical Activity Questionnaire); (2) stage 4 cancer; (3) plans to re-locate during the study; (4) structured physical activity as part of a program, study, or consumer technology guide (e.g., Fitbit); (5) self-reported history of a psychiatric condition that may prevent the participant from performing study activities; and (6) pregnant or planning to become pregnant during the study period.</t>
  </si>
  <si>
    <t>None reported (obesity rates a little different [86% vs 64% vs 64%], but likely consistent with chance)</t>
  </si>
  <si>
    <t>(1) aged 18 years or older, (2) neck and/or low back pain, (3) had been referred and accepted to the multidisciplinary outpatient clinic for back, neck, and shoulder rehabilitation at St. Olav’s Hospital in Trondheim, (4) owned a smartphone (iOS or Android operating system), (5)  internet access and a working email address</t>
  </si>
  <si>
    <t>(1) warning signs indicating possible cancer, fracture, cauda equina syndrome, infection, or other conditions prioritized for urgent treatment or examination, (2) inability to take part in exercise or physical activity (eg, nonambulatory status, use of walking aids, and inability to get up and down from the floor independently), (3) inability to speak or read the Norwegian language, (4) enrollment in the ongoing SELFBACK trial in the primary care setting</t>
  </si>
  <si>
    <t>(1) aged 20 to 65 years, (2) body mass index 23 to 40 kg/m2, (3) those who could install the healthcare app on their smartphones, and (4) office workers who understood the purpose and content of the study and provided written informed consent.</t>
  </si>
  <si>
    <t>(1) a history of heart or cerebrovascular disease, (2) currently pregnant or desiring pregnancy during the study, (3) exhibited significant changes in body weight during the last 6 months, (4) those whose cohabiting family members participated in this study, and (5) those who were judged as unsuitable for the study by the principal investigator for other reasons.</t>
  </si>
  <si>
    <t>Not reported, one large difference (any medication use: 28% vs 12%), but not overly concerning</t>
  </si>
  <si>
    <t>(1) 18 years or older, (2) able to read and speak English, (3) residing in the United States, (4) iPhone users, and (5) inactive (that is, not meeting 10,000 daily steps).</t>
  </si>
  <si>
    <t>(1) Adults unable to consent, (2) individuals who are not yet adults (infants, children, teenagers), (3) prisoners, (4) pregnant women, (5) physically active individuals who are meeting physical activity guidelines, (6) individuals who have participated in a physical activity intervention in the past 12 months</t>
  </si>
  <si>
    <t>Not reported, one large difference in SD of age (1.19 vs 8.05), which is concerning</t>
  </si>
  <si>
    <t>(1) Adults aged 18 to under 85 years; (2) standardized mean blood pressure of at least 135 mmHg systolic or at least 85 mmHg; (3) have and use an iOS device(s) (iPhone generation 5s or newer); (4) able to provide written informed consent prior to participation in the study, and; (5) receive primary care from a Northwestern Medicine clinic site</t>
  </si>
  <si>
    <t>(1) Current user of a Lark health coaching app; (2) baseline blood pressure of at least 180 mmHg (systolic) or at least 110 mmHg (diastolic); (3) persistent atrial fibrillation; (4) pregnant or planning to become pregnant during the study period; (5) severe kidney disease; (6) hearing impaired and unable to respond to phone calls; (7) lack of fluency in English; (8) history of a cardiovascular event in the past 3 months; (9) diagnosis of dementia; (10) diagnosis of psychosis; (11) terminal cancer diagnosis; (12) New York Heart Association class III or IV heart failure, or; (13) individuals requiring blood pressure monitor cuff size larger than 17 inches.</t>
  </si>
  <si>
    <t>Stated as similar, and no obvious baseline imbalances</t>
  </si>
  <si>
    <t>(1) owned an Android mobile phone, and (2) had an interest in fitness</t>
  </si>
  <si>
    <t>None reported, but no baseline data presented</t>
  </si>
  <si>
    <t>Trial registry also had: relatively healthy, aged 18 to 60 years as inclusion criteria, and individuals with physical disability and dietary problems as exclusion criteria: can't assume they didn't change as they are not listed in the full text</t>
  </si>
  <si>
    <t>Adults who were: (1) 18 years or older, (2) had non-specific lower back pain within the preceding 8 weeks, (3) scored 6 points or higher on the Roland-Morris Disability Questionnaire, (4) had consulted a clinician (general practitioner, physiotherapist, or chiropractor) or had undergone a clinical examination at an outpatient spine clinic, (5) had a smartphone (with an iOS or Android operating system), and (6) had access to email</t>
  </si>
  <si>
    <t>(1) the inability to carry out the intervention (that is, problems with speaking, reading, or understanding Danish or Norwegian; mental or physical conditions that limited participation; or inability to perform physical exercise), (2) fibromyalgia, (3) previous spinal surgery, (4) current pregnancy, or (5) current participation in other lower back pain-focused research</t>
  </si>
  <si>
    <t>Adults with (1) type 2 diabetes who did not perform regular physical activity, (2) nonoptimal glycaemic control (glycated haemoglobin [HbA1c] over 6.5%), (3) a sedentary lifestyle with no dedicated physical activity up to the recruitment to the study, and (4) ownership of an Android-based smartphone with a data connection (Wi-Fi at home or cellular data)</t>
  </si>
  <si>
    <t>(1) other types of diabetes, (2) any disability that precludes walking for 20 min</t>
  </si>
  <si>
    <t>Not reported, but no obvious baseline imbalances (gender a little different: 8/20 vs 1/7, but likely consistent with chance)</t>
  </si>
  <si>
    <t>(1) staff member of University of California, (2) intent to become physically active in the next 10 weeks, (3) own an iPhone 5s (or a newer model), (4) willing to keep the iPhone in pockets during the day, (5) willing to install and use the study app (which requires Internet connection) every day for 10 weeks, and (6) ability to speak and read English</t>
  </si>
  <si>
    <t>(1) known medical conditions or physical problems that require special attention in an exercise program, (2) planning an international trip during the next 3 months, which could interfere with daily server uploads of mobile phone data, (3) pregnant or gave birth during the past 6 months, (4) severe hearing or speech problem, (5) history of an eating disorder, (6) current substance abuse, (7) current participation in lifestyle modification programs or research studies that may confound study results, (8) history of bariatric surgery or plans for bariatric surgery in the next 12 months</t>
  </si>
  <si>
    <t>Stated: "The intervention group had a significantly higher rating of lack of resources than the control group (p=0.03)". No other differences</t>
  </si>
  <si>
    <t>(1) a full-time University of California, Berkeley student, (2) intent to become physically active, (3) own an iPhone 5s or newer model, and (4) willing to carry the iPhone during the study period</t>
  </si>
  <si>
    <t>(1) preexisting health conditions that may make participation unsafe, (2) having participated recently in a physical activity or weight loss intervention, and (3) regularly taking 20,000 steps in a day.</t>
  </si>
  <si>
    <t>One reported: difference in baseline steps (6,929 vs 5,387, p=0.16)</t>
  </si>
  <si>
    <t>Intervention group</t>
  </si>
  <si>
    <t>Intervention name</t>
  </si>
  <si>
    <t>Modality (app, computer programme, website, etc.)</t>
  </si>
  <si>
    <t>Type of AI (chatbot, expert system, genAI, etc.)</t>
  </si>
  <si>
    <t>Are responses restricted? (e.g. users can only interact using set words)</t>
  </si>
  <si>
    <t>Further details about AI</t>
  </si>
  <si>
    <t>Timing, frequency, and context of intervention</t>
  </si>
  <si>
    <t>Intervention length (days, weeks, months)</t>
  </si>
  <si>
    <t>Other useful information</t>
  </si>
  <si>
    <t>Wider intervention description (if any)</t>
  </si>
  <si>
    <t>Adaptive messaging</t>
  </si>
  <si>
    <t>DIAMANTE app with daily messages chosen by a reinforcement learning algorithm, and a weekly mood message</t>
  </si>
  <si>
    <t>Reinforcement learning algorithm</t>
  </si>
  <si>
    <t>No responses possible</t>
  </si>
  <si>
    <t>Messages were pre-generated, with the selection and timing dictated by the algorithm, which used Thompson sampling</t>
  </si>
  <si>
    <t>Daily messages</t>
  </si>
  <si>
    <t>24 weeks</t>
  </si>
  <si>
    <t>Random messaging</t>
  </si>
  <si>
    <t>DIAMANTE app with daily messages chosen randomly (1 factual about previous step counts, 1 motivational), and a weekly mood message</t>
  </si>
  <si>
    <t>Control</t>
  </si>
  <si>
    <t>DIAMANTE app with 1 weekly message inquiring about their mood</t>
  </si>
  <si>
    <t>Weekly messages</t>
  </si>
  <si>
    <t>ACT Chatbot</t>
  </si>
  <si>
    <t>Animated conversational agent (chatbot) that uses declarative knowledge and procedures to promote physical activity</t>
  </si>
  <si>
    <t>Probably (not stated, but the sole chatbot interface figure has restricted responses)</t>
  </si>
  <si>
    <t>Procedural knowledge was encoded in a hierarchical task decomposition language</t>
  </si>
  <si>
    <t>Daily conversations</t>
  </si>
  <si>
    <t>2 months</t>
  </si>
  <si>
    <t>ACT+DIET Chatbot</t>
  </si>
  <si>
    <t>Animated conversational agent (chatbot) that uses declarative knowledge and procedures to promote physical activity and intake of fruits and vegetables</t>
  </si>
  <si>
    <t>DIET Chatbot</t>
  </si>
  <si>
    <t>Animated conversational agent (chatbot) that uses declarative knowledge and procedures to promote intake of fruits and vegetables</t>
  </si>
  <si>
    <t>No chatbot</t>
  </si>
  <si>
    <t>So-Lo-Mo</t>
  </si>
  <si>
    <t>App plus usual therapy (bupropion or varenicline plus behavioral therapy)</t>
  </si>
  <si>
    <t>The AI system was designed to learn from patient interests through their interactions with the app to dynamically: (1) determine, personalize, and send motivational messages; (2) schedule the message delivery frequency ; and (3) calculate the most convenient time to send a motivational message</t>
  </si>
  <si>
    <t>The timing and frequency of messages from the app were dictated by the AI, although 150 was the maximum number of messages during the study. 8 behavioural therapy during face-to-face follow-up consultations (unclear timing)</t>
  </si>
  <si>
    <t xml:space="preserve">Messages (short [less than 100 words], in simple Spanish, close and friendly tone) sent by the app were pre-designed. </t>
  </si>
  <si>
    <t>The app also had a user profile linked to physical activity, four smoking cessation benefit indicators (savings, smoke-free days, regained life hours by not smoking, and number of nonsmoked cigarettes since quitting), text-based information about smoking cessation, and a section containing relaxing and distracting elements (breathing exercises and minigames). Behavioural therapy included various psychological techniques, including motivational interviews and cognitive-behavioural therapy</t>
  </si>
  <si>
    <t>Information subsets were registered at: basal and 15, 30, 60, 90, 120, 180, and 365 (±5) days after the first consultation, but unclear if this relates to the timings of the intervention</t>
  </si>
  <si>
    <t>Usual therapy</t>
  </si>
  <si>
    <t>Bupropion or varenicline plus behavioral therapy</t>
  </si>
  <si>
    <t>8 behavioural therapy during face-to-face follow-up consultations (unclear timing)</t>
  </si>
  <si>
    <t>Behavioural therapy included various psychological techniques, including motivational interviews and cognitive-behavioural therapy</t>
  </si>
  <si>
    <t>Health messages + self-monitoring</t>
  </si>
  <si>
    <t>Daily messages from a chatbot on the physical health benefits of walking 7,000 steps a day + an app to monitor daily steps</t>
  </si>
  <si>
    <t>Facebook Messenger + app</t>
  </si>
  <si>
    <t>Only relevant information: "To implement message intervention, we created a chatbot that is an artificial intelligence program that simulates interactive human conversation by using pre-set phrases and text-based signals"</t>
  </si>
  <si>
    <t>60 days</t>
  </si>
  <si>
    <t>Self-monitoring involved logging daily step counts from a smartphone app</t>
  </si>
  <si>
    <t>Well-being messages + self-monitoring</t>
  </si>
  <si>
    <t>Daily messages from a chatbot on the psychological benefits of walking 7,000 steps a day + an app to monitor daily steps</t>
  </si>
  <si>
    <t>Self-monitoring</t>
  </si>
  <si>
    <t>No messages + an app to monitor daily steps</t>
  </si>
  <si>
    <t>No messages + no app to monitor daily steps</t>
  </si>
  <si>
    <t>AP/IM &amp; AT</t>
  </si>
  <si>
    <t>Participants randomised to AP or IM + AT, a Xiaomi Band 5 activity tracker with app, which also included personalised step-count feedback.</t>
  </si>
  <si>
    <t>Active Plus/I Move</t>
  </si>
  <si>
    <t>AP &amp; AT 3 times over 12 weeks, IM &amp; AT 4 times over 12 weeks</t>
  </si>
  <si>
    <t>12 weeks</t>
  </si>
  <si>
    <t>AP and IM are computer-tailored interventions to improve physical activity (3 online physical activity advices tailored to personal characteristics for AP, 4 online text- and video-based sessions for IM).</t>
  </si>
  <si>
    <t>AP = Active Plus, IM = I Move, AT = activity tracker</t>
  </si>
  <si>
    <t>AP/IM &amp; EMI</t>
  </si>
  <si>
    <t>Participants randomised to AP or IM + EMI, a ecological momentary intervention, which included assessments followed by short-tailored physical activity advice</t>
  </si>
  <si>
    <t>AP 3 times over 12 weeks, IM 4 times over 12 weeks. Decreasing frequency of EMI over time (3 per day in first week, one prompt in last week)</t>
  </si>
  <si>
    <t>AP = Active Plus, IM = I Move, EMI = ecological momentary intervention</t>
  </si>
  <si>
    <t>AP/IM &amp; CB</t>
  </si>
  <si>
    <t>Participants randomised to AP or IM + CB, a chatbot, which included 2 apps for messages and step-counts, which provided personalised walking messages</t>
  </si>
  <si>
    <t>Unclear, but likely no responses possible</t>
  </si>
  <si>
    <t>Timing of messages based on tailoring algorithms, and feedback generated based on contextual data gathered from the apps, including step counts and weather conditions, using adaptively learning algorithms that select persuasive messages</t>
  </si>
  <si>
    <t>AP 3 times over 12 weeks, IM 4 times over 12 weeks. CB as per tailoring algorithm, and as per AP/IM for additional personalised step-count feedback</t>
  </si>
  <si>
    <t>AP = Active Plus, IM = I Move, CB = chatbot</t>
  </si>
  <si>
    <t>Assessment only</t>
  </si>
  <si>
    <t>App with recommender system</t>
  </si>
  <si>
    <t>App that generated personalised recommendations for physical activity and tips using 7 steps: (1) an initial filter based on the user’s profile, (2) a first contextual pre-filter based on the current weather and daylight, (3) a second contextual pre-filter based on the user’s current mood and motivation, (4) the content-based recommender system, (5) a contextual post-filter based on the estimated current situation of the user, (6) a gradual increase algorithm that increases the physical activity duration and intensity, and (7) generating five adaptive notifications per day using just-in-time adaptive interventions, followed by feedback loops.</t>
  </si>
  <si>
    <t>The recommender system used previously liked items, physical activity, recommended physical activity, and recommended tips to suggest new items. This involved contextual pre-filtering based on the mood and micro-profile of the participant, recommending items based on previous consumptions using a content-based recommender, and estimating the current situation in contextual post-filtering.</t>
  </si>
  <si>
    <t>5 notifications per day</t>
  </si>
  <si>
    <t>8 weeks</t>
  </si>
  <si>
    <t>There were 354 physical activity recommendations and 81 tips available for selection</t>
  </si>
  <si>
    <t>Smartphone accelerometer and GPS used in step 7</t>
  </si>
  <si>
    <t>App without recommender system</t>
  </si>
  <si>
    <t>App that generated personalised recommendations for physical activity and tips using 4 steps: (1) an initial filter based on the user’s profile, (2) a first contextual pre-filter based on the current weather and daylight, (3) a gradual increase algorithm that increases the physical activity duration and intensity, and (4) generating five adaptive notifications per day using just-in-time adaptive interventions, followed by feedback loops (that is, there were no steps 3 to 5 from the full intervention).</t>
  </si>
  <si>
    <t>App with content-based recommender system</t>
  </si>
  <si>
    <t>The recommender system used previously liked items, physical activity, recommended physical activity, and recommended tips to suggest new items</t>
  </si>
  <si>
    <t>App with collaborative filter-based recommender system</t>
  </si>
  <si>
    <t>As above, but step 4 replaced by a collaborative filter recommendation system</t>
  </si>
  <si>
    <t>The recommender system used 10 nearest neighbours on rating similarity to suggest new items</t>
  </si>
  <si>
    <t>MyCoach</t>
  </si>
  <si>
    <t>On-demand AI coaching using an interactive digital voice assistant through an Amazon Echo/Alexa smart speaker, recommended target of 10,000 steps a day</t>
  </si>
  <si>
    <t>Digital voice assistant</t>
  </si>
  <si>
    <t>Reinforced recommendation system, language processing</t>
  </si>
  <si>
    <t>Participants spoke their intent to the speaker, Alexa AI analysed the intent and forwarded this to the MyCoach AI agent, which processed the request using sensor data (among other data) and generated an output response, which Alexa AI translated to a voice response: unsupervised goal base model with a reward condition</t>
  </si>
  <si>
    <t>On-demand</t>
  </si>
  <si>
    <t>4 weeks</t>
  </si>
  <si>
    <t>SmarText</t>
  </si>
  <si>
    <t>Autonomous, data-driven smart text messaging, recommended target of 10,000 steps a day</t>
  </si>
  <si>
    <t>Text message</t>
  </si>
  <si>
    <t>Recommendation system</t>
  </si>
  <si>
    <t>Recommender system that selected and modified message content considering participant variables: supervised goal-based model</t>
  </si>
  <si>
    <t>3 daily messages</t>
  </si>
  <si>
    <t>NCI publication about the benefits of physical activity for cancer survivors that recommended 10,000 steps per day of physical activity</t>
  </si>
  <si>
    <t>Written</t>
  </si>
  <si>
    <t>SELFBACK</t>
  </si>
  <si>
    <t>Case-based reasoning</t>
  </si>
  <si>
    <t>Recommendations tailored by reusing previous similar and successful cases, using weekly reports and information collected in the app (symptom progression, completion of exercises, barriers to self-management, and number of steps measured by the smartphone), and questionnaire information.</t>
  </si>
  <si>
    <t>Weekly recommendations</t>
  </si>
  <si>
    <t>e-Help</t>
  </si>
  <si>
    <t>e-Help website offered support and advice on self-management of neck and low back pain, accessed at any time. The website comprised a home page, educational messages, videos and descriptions of strength and flexibility exercises, and additional resources and educational tools. The content of the website mirrored the content of the SELFBACK app, with no individual tailoring. This was in addition to usual care</t>
  </si>
  <si>
    <t>Usual care</t>
  </si>
  <si>
    <t>Usual care, comprising clinical examination and the offer of suitable treatments</t>
  </si>
  <si>
    <t>CALO mama Plus</t>
  </si>
  <si>
    <t>App that generated advice using AI to encourage weight loss, using daily information uploaded about weight, diet, exercise, mood, and sleep quality</t>
  </si>
  <si>
    <t>Unclear</t>
  </si>
  <si>
    <t>Unclear, but unlikely</t>
  </si>
  <si>
    <t>Two types of AI used, but few details about how they work: (1) feedback was generated using AI that could generate approximately 200 million advice patterns (including promoting exercise), and (2) AI also supported accurate recording of meals by detecting photos taken by users</t>
  </si>
  <si>
    <t>Continuous</t>
  </si>
  <si>
    <t>Users recorded information about weight, diet, exercise, mood, and sleep quality, and weight scales and accelerometers were sent to each participant</t>
  </si>
  <si>
    <t>No intervention</t>
  </si>
  <si>
    <t>Weight scales and accelerometers were sent to each participant</t>
  </si>
  <si>
    <t>Exerbot (relational chatbot)</t>
  </si>
  <si>
    <t>App with a hybrid (rules-based and fine-tuned language model) chatbot to improve physical activity, comprising a topic proposer and dynamic response generator. The chatbot was relational.</t>
  </si>
  <si>
    <t>Exerbot</t>
  </si>
  <si>
    <t>The chatbot comprised a topic proposer and dynamic response generator. The topic proposer used predefined templates designed to improve physical activity. The dynamic response generator comprised a generation-based model and a retrieval-based question handler. The generation-based model generated plausible and natural responses to user inquiries using Blender (conversational generation model trained on large amounts of human-human conversation data, fine-tuned with 105 transcripts of in-person physical activity counselling sessions). The question handler was built with a database to address the most frequently asked questions related to physical activities. Responses from the topic proposer and response generator were combined into single responses. The relational chatbot included 5 relational cues incorporated into daily chat sessions: (1) social dialogue, (2) self-disclosure about the chatbot's experiences and corresponding feelings related to the daily educational content, (3) empathy, (4) meta-relational communication, and (5) humour.</t>
  </si>
  <si>
    <t>The Exerbot app also included educational counselling sessions to encourage physical activity, and daily and weekly step counts.</t>
  </si>
  <si>
    <t>Exerbot (non-relational chatbot)</t>
  </si>
  <si>
    <t>App with a hybrid (rules-based and fine-tuned language model) chatbot to improve physical activity, comprising a topic proposer and dynamic response generator. The chatbot was non-relational.</t>
  </si>
  <si>
    <t>The chatbot comprised a topic proposer and dynamic response generator. The topic proposer used predefined templates designed to improve physical activity. The dynamic response generator comprised a generation-based model and a retrieval-based question handler. The generation-based model generated plausible and natural responses to user inquiries using Blender (conversational generation model trained on large amounts of human-human conversation data, fine-tuned with 105 transcripts of in-person physical activity counselling sessions). The question handler was built with a database to address the most frequently asked questions related to physical activities. Responses from the topic proposer and response generator were combined into single responses. The non-relational chatbot did not include relational cues.</t>
  </si>
  <si>
    <t>Coaching app</t>
  </si>
  <si>
    <t>Home blood pressure monitor with hypertension coaching app</t>
  </si>
  <si>
    <t>Hypertension personal control program (HPCP)</t>
  </si>
  <si>
    <t>No: "users can initiate conversations at any time"</t>
  </si>
  <si>
    <t>"Fully automated AI" that uses cognitive behavioural therapy techniques to provide support and coaching across several domains (exercise, blood pressure measurements, informing clinicians about outlier measurements, adherence to medications, educational content, weight loss, diet, sleep) to promote self-management of blood pressure. Has a chatbot interface</t>
  </si>
  <si>
    <t>App use is as needed, but recommended daily blood pressure readings for 1 week, then weekly</t>
  </si>
  <si>
    <t>App links to home blood pressure monitor</t>
  </si>
  <si>
    <t>Tracking app</t>
  </si>
  <si>
    <t>Home blood pressure monitor with blood pressure monitoring app</t>
  </si>
  <si>
    <t>Omron Wellness</t>
  </si>
  <si>
    <t>MyBehavior sugestions</t>
  </si>
  <si>
    <t>App for tracking food intake and physical activity, with an accelerometer, and suggestion generation aimed at increasing physical activity and reducing food intake using a multi-armed bandit framework</t>
  </si>
  <si>
    <t>MyBehaviour</t>
  </si>
  <si>
    <t>Reinforcement learning</t>
  </si>
  <si>
    <t>Multi-armed bandit that learned from participants' logged and observed behaviours</t>
  </si>
  <si>
    <t>10 physical activity suggestions per day, starting after first (baseline) week</t>
  </si>
  <si>
    <t>2 weeks</t>
  </si>
  <si>
    <t>App recorded physical activity (accelerometer), and participants logged other physical activity and food. App also made suggestions about diet.</t>
  </si>
  <si>
    <t>Generic suggestions</t>
  </si>
  <si>
    <t>App for tracking food intake and physical activity, with an accelerometer, and generic suggestions aimed at increasing physical activity and reducing food intake</t>
  </si>
  <si>
    <t>Phone app decision support system supporting self-management of nonspecific low back pain, and providing advice on physical activity level, strength and flexibility exercises, and educational content. Uses case-based reasoning to tailor suggestions. Physical activity was tracked by a step-detecting wristband connected to the app. This was in addition to usual care</t>
  </si>
  <si>
    <t>Used step-count and questionnaire data to tailor physical activity plans and physical activity advice using case-based reasoning</t>
  </si>
  <si>
    <t>Weekly tailoring questionnaires and self-management plans</t>
  </si>
  <si>
    <t>App also tracked steps and exercises, and provided educational content.</t>
  </si>
  <si>
    <t>Usual care, no further information</t>
  </si>
  <si>
    <t>Treatment</t>
  </si>
  <si>
    <t>Text messages promoting physical activity, initially selected (for 3 months) by nonchanging expert-generated rules, then selected (for 3 months) by an automatic reinforcement learning algorithm, with messages selected based on user activities, demographics, and feedback</t>
  </si>
  <si>
    <t xml:space="preserve">Reinforcement learning algorithm, described as a "contextual bandit", that used activity attributes (activity in  last day, cumulative activity in last week, fraction of activity goal, fraction versus expected at this point in the week), demographics (age, gender), and feedback (number of days since each feedback message was sent). The algorithm was run daily. </t>
  </si>
  <si>
    <t>1-7 times a week</t>
  </si>
  <si>
    <t>26 weeks</t>
  </si>
  <si>
    <t>Smartphone pedometer and personal exercise plan</t>
  </si>
  <si>
    <t>Text messages reminding participants to exercise</t>
  </si>
  <si>
    <t>Once a week</t>
  </si>
  <si>
    <t>CalFit personalised step goals</t>
  </si>
  <si>
    <t>Personalised daily step goals via the CalFit app set using a behavioral analytics algorithm (updated weekly), with morning notification and evening notification (if goal met)</t>
  </si>
  <si>
    <t>CalFit</t>
  </si>
  <si>
    <t>Machine learning</t>
  </si>
  <si>
    <t>The behavioral analytics algorithm uses previous data about a participant to set daily step count goals each week, based on a prediction of the number of steps in the next week and using step goals to maximise steps in the future</t>
  </si>
  <si>
    <t>Daily messages, weekly updates to daily step goals</t>
  </si>
  <si>
    <t>10 weeks</t>
  </si>
  <si>
    <t>CalFit constant step goals</t>
  </si>
  <si>
    <t>Constant 10,000 daily steps goal via the CalFit app, with morning notification and evening notification (if goal met)</t>
  </si>
  <si>
    <t>Personalised daily step goals via the CalFit app set using a behavioral analytics algorithm (updated weekly), with morning notification and evening notification</t>
  </si>
  <si>
    <t>Constant 10,000 daily steps goal via the CalFit app, with morning notification and evening notification</t>
  </si>
  <si>
    <t>Number allocated</t>
  </si>
  <si>
    <t>Number of withdrawals (%)</t>
  </si>
  <si>
    <t>Reasons for withdrawal</t>
  </si>
  <si>
    <t>Sex (proportion female)</t>
  </si>
  <si>
    <t>Age in years (mean or median, SD or IQR)</t>
  </si>
  <si>
    <t>Ethnicity</t>
  </si>
  <si>
    <t xml:space="preserve">Employed </t>
  </si>
  <si>
    <t>Income</t>
  </si>
  <si>
    <t>Education</t>
  </si>
  <si>
    <t>Smoking behaviour</t>
  </si>
  <si>
    <t>Alcohol behaviour</t>
  </si>
  <si>
    <t>Exercise behaviour</t>
  </si>
  <si>
    <t>BMI in kg/m^2 (mean or median, SD or IQR)</t>
  </si>
  <si>
    <t>9 (14%)</t>
  </si>
  <si>
    <t>1 discontinued intervention (researcher decision); 5 missing step data; 3 step data errors</t>
  </si>
  <si>
    <t>48 (SD: 12.1)</t>
  </si>
  <si>
    <t>Asian or Pacific Islander: 7%; Black of African American: 13%; White or Caucasian: 34%; Latinx or Hispanic: 40%; Multiracial/Ethnic: 6%</t>
  </si>
  <si>
    <t>Full time: 40%; part-time: 9%; Homemaker: 11%; Unemployed: 18%; Disabled/on disability: 18%; Retired: 2%</t>
  </si>
  <si>
    <t>Some high school or less: 14%; High school graduate: 16%; Some college or technical school: 33%; College graduate: 27%; Graduate degree: 9%</t>
  </si>
  <si>
    <t>Mean daily step count at baseline: 2,277 (SD: 2,250.87)</t>
  </si>
  <si>
    <t>7 discontinued intervention (researcher decision); 2 missing step data</t>
  </si>
  <si>
    <t>49 (SD: 11.0)</t>
  </si>
  <si>
    <t>Asian or Pacific Islander: 7%; Black of African American: 16%; White or Caucasian: 30%; Latinx or Hispanic: 36%; Multiracial/Ethnic: 11%</t>
  </si>
  <si>
    <t>Full time: 34%; part-time: 27%; Homemaker: 5%; Unemployed: 16%; Disabled/on disability: 11%; Retired: 7%</t>
  </si>
  <si>
    <t>Some high school or less: 18%; High school graduate: 14%; Some college or technical school: 30%; College graduate: 29%; Graduate degree: 9%</t>
  </si>
  <si>
    <t>Mean daily step count at baseline: 3,471 (SD: 3,274.78)</t>
  </si>
  <si>
    <t>5 discontinued intervention (researcher decision); 2 missing step data; 2 step data errors</t>
  </si>
  <si>
    <t>51 (SD: 13.2)</t>
  </si>
  <si>
    <t>Asian or Pacific Islander: 7%; Black of African American: 19%; White or Caucasian: 25%; Latinx or Hispanic: 39%; Multiracial/Ethnic: 11%</t>
  </si>
  <si>
    <t>Full time: 33%; part-time: 16%; Homemaker: 4%; Unemployed: 14%; Disabled/on disability: 19%; Retired: 12%</t>
  </si>
  <si>
    <t>Some high school or less: 19%; High school graduate: 12%; Some college or technical school: 16%; College graduate: 42%; Graduate degree: 11%</t>
  </si>
  <si>
    <t>Mean daily step count at baseline: 3,701 (SD: 3,054.53)</t>
  </si>
  <si>
    <t>1 (3%)</t>
  </si>
  <si>
    <t>1 did not complete required debrief session</t>
  </si>
  <si>
    <t>33.5 (SD: 12.8)</t>
  </si>
  <si>
    <t>American Indian: 0%; Asian: 22.5%; Black: 9.6%; White: 58.0%</t>
  </si>
  <si>
    <t>High school: 3.2%; tech/voc.: 3.2%; Some college: 32.2%; College grad.: 42.9%</t>
  </si>
  <si>
    <t>29.4 (SD: 6.3)</t>
  </si>
  <si>
    <t>2 (7%)</t>
  </si>
  <si>
    <t>1 did not complete required debrief session, 1 withdrew from study</t>
  </si>
  <si>
    <t>32.4 (SD: 12.3)</t>
  </si>
  <si>
    <t>American Indian: 0%; Asian: 35.0%; Black: 10.0%; White: 46.6%</t>
  </si>
  <si>
    <t>High school: 0%; tech/voc.: 3.3%; Some college: 20.0%; College grad.: 56.6%</t>
  </si>
  <si>
    <t>27.3 (SD: 6.1)</t>
  </si>
  <si>
    <t>32.9 (SD: 11.1)</t>
  </si>
  <si>
    <t>American Indian: 0%; Asian: 40.0%; Black: 10.0%; White: 46.6%</t>
  </si>
  <si>
    <t>High school: 0%; tech/voc.: 3.3%; Some college: 13.3%; College grad.: 56.6%</t>
  </si>
  <si>
    <t>26.6 (SD: 6.8)</t>
  </si>
  <si>
    <t>4 (13%)</t>
  </si>
  <si>
    <t>4 did not complete required debrief session</t>
  </si>
  <si>
    <t>32.0 (SD: 14.5)</t>
  </si>
  <si>
    <t>American Indian: 3.2%; Asian: 32.2%; Black: 3.2%; White: 54.8%</t>
  </si>
  <si>
    <t>High school: 3.2%; tech/voc.: 0%; Some college: 22.5%; College grad.: 61.2%</t>
  </si>
  <si>
    <t>27.8 (SD: 5.6)</t>
  </si>
  <si>
    <t>69 (57.5%)</t>
  </si>
  <si>
    <t>Adverse effects: 14; Discontinued intervention: 55</t>
  </si>
  <si>
    <t>48.38 (9.49)</t>
  </si>
  <si>
    <t>Employed: 72.5%</t>
  </si>
  <si>
    <t>Daily cigarettes (mean, SD): 21.45 (8.97); Smoking cessation attempts (mean, SD): 0.88 (1.08); Maximum abstinence time (mean, SD): 10.45 (25.49)</t>
  </si>
  <si>
    <t>27.02 (SD: 4.91)</t>
  </si>
  <si>
    <t>75 (62.5%)</t>
  </si>
  <si>
    <t>Adverse effects: 13; Discontinued usual therapy: 62</t>
  </si>
  <si>
    <t>50.93 (10.85)</t>
  </si>
  <si>
    <t>Employed: 68.3%</t>
  </si>
  <si>
    <t>Daily cigarettes (mean, SD): 20.75 (9.39); Smoking cessation attempts (mean, SD): 1.14 (1.07); Maximum abstinence time (mean, SD): 13.68 (25.08)</t>
  </si>
  <si>
    <t>27.03 (SD: 6.46)</t>
  </si>
  <si>
    <t>4 (9%)</t>
  </si>
  <si>
    <t>4 lost to follow-up</t>
  </si>
  <si>
    <t>19.76 (SD: 1.36)</t>
  </si>
  <si>
    <t>University student: 100%</t>
  </si>
  <si>
    <t>Mean number of days spent walking at least 10 mins over the last week: 5.79 (SD: 1.5)</t>
  </si>
  <si>
    <t>Sex and age for population as a whole</t>
  </si>
  <si>
    <t>5 (12%)</t>
  </si>
  <si>
    <t>5 lost to follow-up</t>
  </si>
  <si>
    <t>*</t>
  </si>
  <si>
    <t>Mean number of days spent walking at least 10 mins over the last week: 5.24 (SD: 1.8)</t>
  </si>
  <si>
    <t>Mean number of days spent walking at least 10 mins over the last week: 5.79 (SD: 1.44)</t>
  </si>
  <si>
    <t>2 (5%)</t>
  </si>
  <si>
    <t>2 lost to follow-up</t>
  </si>
  <si>
    <t>Mean number of days spent walking at least 10 mins over the last week: 5.63 (SD: 1.34)</t>
  </si>
  <si>
    <t>78 (34.1%)</t>
  </si>
  <si>
    <t>3 SQUASH data excluded due to outliers; 7 too burdensome; 3 health problems; 8 personal circumstances; 2 other expectations; 2 dissatisfied with AT; 1 no time; 2 postal problems; 2 wearing problem ACC; 48 unknown</t>
  </si>
  <si>
    <t>59.6 (SD: 6.1)</t>
  </si>
  <si>
    <t>Low: 5.7%; Middle: 29.5%; High: 64.8%</t>
  </si>
  <si>
    <t>Objective MVPA minutes per week: 238 (SD: 174); subjective MVPA minutes per week: 799 (SD: 526)</t>
  </si>
  <si>
    <t>27.5 (SD: 5.2)</t>
  </si>
  <si>
    <t>AP = Active Plus, IM = I Move, AT = activity tracker, MVPA = moderate to vigorous physical activity</t>
  </si>
  <si>
    <t>113 (45.9%)</t>
  </si>
  <si>
    <t>3 SQUASH data excluded due to outliers; 5 too burdensome; 7 health problems; 4 not motivated; 12 personal circumstances; 1 other expectations; 15 dissatisfied with EMI; 2 no time; 4 questionnaire problems; 60 unknown</t>
  </si>
  <si>
    <t>59.1 (SD: 6.6)</t>
  </si>
  <si>
    <t>Low: 6.6%; Middle: 26.9%; High: 66.5%</t>
  </si>
  <si>
    <t>Objective MVPA minutes per week: 243 (SD: 176); subjective MVPA minutes per week: 919 (SD: 714)</t>
  </si>
  <si>
    <t>27.1 (SD: 4.7)</t>
  </si>
  <si>
    <t>AP = Active Plus, IM = I Move, EMI = ecological momentary intervention, MVPA = moderate to vigorous physical activity</t>
  </si>
  <si>
    <t>142 (57.3%)</t>
  </si>
  <si>
    <t>7 SQUASH data excluded due to outliers; 3 too burdensome; 6 health problems; 8 personal circumstances; 3 other expectations; 27 dissatisfied with CB; 3 questionnaire problems; 2 wearing problem ACC; 83 unknown</t>
  </si>
  <si>
    <t>58.9 (SD: 6.3)</t>
  </si>
  <si>
    <t>Low: 9.8%; Middle: 23.4%; High: 66.8%</t>
  </si>
  <si>
    <t>Objective MVPA minutes per week: 234 (SD: 174); subjective MVPA minutes per week: 905 (SD: 778)</t>
  </si>
  <si>
    <t>27.7 (SD: 5.7)</t>
  </si>
  <si>
    <t>AP = Active Plus, IM = I Move, CB = chatbot, MVPA = moderate to vigorous physical activity</t>
  </si>
  <si>
    <t>77 (33.3%)</t>
  </si>
  <si>
    <t>8 SQUASH data excluded due to outliers; 1 too burdensome; 6 health problems; 1 not motivated; 8 personal circumstances; 2 postal problems; 3 wearing problem ACC; 48 unknown</t>
  </si>
  <si>
    <t>60.0 (SD: 6.6)</t>
  </si>
  <si>
    <t>Low: 8.9%; Middle: 25.3%; High: 65.7%</t>
  </si>
  <si>
    <t>Objective MVPA minutes per week: 243 (SD: 161); subjective MVPA minutes per week: 896 (SD: 695)</t>
  </si>
  <si>
    <t>27.7 (SD: 5.3)</t>
  </si>
  <si>
    <t>MVPA = moderate to vigorous physical activity</t>
  </si>
  <si>
    <t>37 (84.1%)</t>
  </si>
  <si>
    <t>37 no follow-up test</t>
  </si>
  <si>
    <t>18 to 44 years: 100%</t>
  </si>
  <si>
    <t>Mean minutes walking per day: 16.7 (SD: 9.8), Mean minutes cycling per day: 10.0 (SD: 0.0), Mean minutes sports per week: 60.7 (SD: 43.5)</t>
  </si>
  <si>
    <t>Exercise behaviour for non-drop outs</t>
  </si>
  <si>
    <t>33 (89.2%)</t>
  </si>
  <si>
    <t>33 no follow-up test</t>
  </si>
  <si>
    <t>Mean minutes walking per day: 15.7 (SD: 9.8), Mean minutes cycling per day: 10.0 (SD: 0.0), Mean minutes sports per week: 30.0 (SD: 45.8)</t>
  </si>
  <si>
    <t>32 (74.4%)</t>
  </si>
  <si>
    <t>32 no follow-up test</t>
  </si>
  <si>
    <t>37 (82.2%)</t>
  </si>
  <si>
    <t>2 (12.5%)</t>
  </si>
  <si>
    <t>2 did not receive intervention following a recurring clinical illness</t>
  </si>
  <si>
    <t>58.1 (SD: 11.8)</t>
  </si>
  <si>
    <t>Black: 36%</t>
  </si>
  <si>
    <t>Less than 150 minutes per week exercise: 100%, mean step count at baseline: 5,683.8 (SD: 3,194.2)</t>
  </si>
  <si>
    <t>32.1 (SD: 4.1)</t>
  </si>
  <si>
    <t>86% of participants had breast cancer</t>
  </si>
  <si>
    <t>0 (0%)</t>
  </si>
  <si>
    <t>64.1 (SD: 7.2)</t>
  </si>
  <si>
    <t>Black: 29%</t>
  </si>
  <si>
    <t>Less than 150 minutes per week exercise: 100%, mean step count at baseline: 5,522.4 (SD: 3,528.3)</t>
  </si>
  <si>
    <t>31.4 (SD: 3.7)</t>
  </si>
  <si>
    <t>1 (6.7%)</t>
  </si>
  <si>
    <t>1 did not receive materials due to safety concerns during baseline following a surgery</t>
  </si>
  <si>
    <t>63.9 (SD: 9.3)</t>
  </si>
  <si>
    <t>Black: 43%</t>
  </si>
  <si>
    <t>Less than 150 minutes per week exercise: 100%, mean step count at baseline: 4,847.0 (SD: 2,925.7)</t>
  </si>
  <si>
    <t>35.2 (SD: 5.8)</t>
  </si>
  <si>
    <t>47 (47.5%)</t>
  </si>
  <si>
    <t>50.3 (SD: 14.3)</t>
  </si>
  <si>
    <t>Full-time employment: 57.6%</t>
  </si>
  <si>
    <t>Less than 10 years: 10.1%; 10 to 12 years: 28.3%; more than 12 years: 61.6%</t>
  </si>
  <si>
    <t>26.9 (SD: 4.0)</t>
  </si>
  <si>
    <t>38 (38.8%)</t>
  </si>
  <si>
    <t>50.4 (SD: 15.1)</t>
  </si>
  <si>
    <t>Full-time employment: 55.1%</t>
  </si>
  <si>
    <t>Less than 10 years: 9.2%; 10 to 12 years: 29.6%; more than 12 years: 61.2%</t>
  </si>
  <si>
    <t>26.8 (SD: 4.4)</t>
  </si>
  <si>
    <t>38 (39.2%)</t>
  </si>
  <si>
    <t>51.0 (SD: 15.2)</t>
  </si>
  <si>
    <t>Full-time employment: 48.5%</t>
  </si>
  <si>
    <t>Less than 10 years: 7.2%; 10 to 12 years: 32.0%; more than 12 years: 60.8%</t>
  </si>
  <si>
    <t>26.7 (SD: 4.2)</t>
  </si>
  <si>
    <t>1 (1.4%)</t>
  </si>
  <si>
    <t>1 too busy</t>
  </si>
  <si>
    <t>42.3 (SD: 9.4)</t>
  </si>
  <si>
    <t>Full time: 89%; shift or late-night work: 3%</t>
  </si>
  <si>
    <t>Less than 3 million JPY: 11%; 3 to 5 million JPY: 14%; 5 to 7 million JPY: 19%; 7 to 10 million JPY: 29%; at least 10 million JPY: 26%</t>
  </si>
  <si>
    <t>Four-year college graduate of higher: 72%</t>
  </si>
  <si>
    <t>Current smoking: 10%</t>
  </si>
  <si>
    <t xml:space="preserve">Current exercise habit: 31%, mean daily step count at baseline: 8,087 (SD: 3,567), mean daily minutes of MPVA at baseline: 65.2 (SD: 39.8) </t>
  </si>
  <si>
    <t>27.3 (SD: 3.3)</t>
  </si>
  <si>
    <t>44.0 (SD: 9.1)</t>
  </si>
  <si>
    <t>Full time: 87%; shift or late-night work: 1%</t>
  </si>
  <si>
    <t>Less than 3 million JPY: 6%; 3 to 5 million JPY: 12%; 5 to 7 million JPY: 25%; 7 to 10 million JPY: 35%; at least 10 million JPY: 23%</t>
  </si>
  <si>
    <t>Four-year college graduate of higher: 75%</t>
  </si>
  <si>
    <t>Current smoking: 14%</t>
  </si>
  <si>
    <t xml:space="preserve">Current exercise habit: 30%, mean daily step count at baseline: 7,751 (SD: 3,145), mean daily minutes of MPVA at baseline: 60.4 (SD: 25.8) </t>
  </si>
  <si>
    <t>27.8 (SD: 3.7)</t>
  </si>
  <si>
    <t>1 (4.8%)</t>
  </si>
  <si>
    <t>1 did not complete post-intervention survey</t>
  </si>
  <si>
    <t>22.14 (SD: 8.05)</t>
  </si>
  <si>
    <t>Hispanic or Latino: 19.05%</t>
  </si>
  <si>
    <t>Mean step count at baseline: 3,882.6 (SD: 1,740.5)</t>
  </si>
  <si>
    <t>19.47 (SD: 1.19)</t>
  </si>
  <si>
    <t>Hispanic or Latino: 20%</t>
  </si>
  <si>
    <t>Mean step count at baseline: 4,306.9 (SD: 2,306.6)</t>
  </si>
  <si>
    <t>22 (13.3%)</t>
  </si>
  <si>
    <t>22 lost to follow-up</t>
  </si>
  <si>
    <t>59.6 (SD: 12.4)</t>
  </si>
  <si>
    <t>Asian: 2.8%; Black: 38.9%; White: 50.7%; Other or unknown: 7.6%</t>
  </si>
  <si>
    <t>Less than high school graduate: 2.1%; Grade 12 or General Education Development examination: 6.9%; College 1 to 3 years: 18.8%; College at least 4 years: 71.5%; Unknown: 0.7%</t>
  </si>
  <si>
    <t>Current smoker: 2.8%</t>
  </si>
  <si>
    <t>Mean minutes per week of at least moderate exercise (self-reported): 172.5 (SD: 173.8)</t>
  </si>
  <si>
    <t>31.9 (SD: 8.3)</t>
  </si>
  <si>
    <t>15 (9.0%)</t>
  </si>
  <si>
    <t>14 lost to follow-up, 1 missing blood pressure data</t>
  </si>
  <si>
    <t>58.3 (SD: 13.2)</t>
  </si>
  <si>
    <t>Asian: 5.9%; Black: 30.7%; White: 52.3%; Other or unknown: 11.1%</t>
  </si>
  <si>
    <t>Less than high school graduate: 1.3%; Grade 12 or General Education Development examination: 10.5%; College 1 to 3 years: 18.3%; College at least 4 years: 69.9%; Unknown: 0%</t>
  </si>
  <si>
    <t>Current smoker: 5.2%</t>
  </si>
  <si>
    <t>Mean minutes per week of at least moderate exercise (self-reported): 159.1 (SD: 184.0)</t>
  </si>
  <si>
    <t>31.7 (SD: 7.8)</t>
  </si>
  <si>
    <t>28.3 (SD: 6.96)</t>
  </si>
  <si>
    <t>Low-to-moderate levels of physical activity: 100%</t>
  </si>
  <si>
    <t>62 (26.7%)</t>
  </si>
  <si>
    <t>36 did not undergo 9 month follow-up, 2 work pressure, 1 knee injury, 12 unknown reasons, 2 surgery, 1 personal reasons, 1 lack of time, 2 questionnaire issues, 4 technical issues with app or wristband, 1 starting other new treatment</t>
  </si>
  <si>
    <t>48.3 (SD: 15.0)</t>
  </si>
  <si>
    <t>Full-time employment: 59%</t>
  </si>
  <si>
    <t>More than 12 years of education: 66%</t>
  </si>
  <si>
    <t>Sedentary: 6%; some physical activity: 51%</t>
  </si>
  <si>
    <t>47 (20.5%)</t>
  </si>
  <si>
    <t>27 did not undergo 9 month follow-up, 2 work pressure, 2 randomized to usual care, 10 unknown reasons, 1 personal reasons, 2 lack of time, 1 questionnaire issues, 1 not understanding the concept, 1 "too much hassle"</t>
  </si>
  <si>
    <t>46.7 (SD: 14.4)</t>
  </si>
  <si>
    <t>Full-time employment: 62%</t>
  </si>
  <si>
    <t>More than 12 years of education: 63%</t>
  </si>
  <si>
    <t>Sedentary: 8%; some physical activity: 53%</t>
  </si>
  <si>
    <t>58.7 (SD: 2.1)</t>
  </si>
  <si>
    <t>No regular physical activity: 100%</t>
  </si>
  <si>
    <t>55.1 (SD: 3.6)</t>
  </si>
  <si>
    <t>2 (5.9%)</t>
  </si>
  <si>
    <t>2 did not show for follow-up</t>
  </si>
  <si>
    <t>41.6 (SD: 12.2)</t>
  </si>
  <si>
    <t>Asian: 18%; Black or African American: 15%; Hispanic or Latino: 12%; White or non-Hispanic: 47%; Other: 9%</t>
  </si>
  <si>
    <t>1 to 20 hours worked per week: 0%; 21 to 40 hours worked per week: 27%; over 40 hours worked per week: 74%</t>
  </si>
  <si>
    <t>Completed some college: 12%; completed college (4 years): 47%; Completed graduate school: 41%</t>
  </si>
  <si>
    <t>Mean daily steps at baseline: 7,237 (SD: 3,326)</t>
  </si>
  <si>
    <t>27.4 (SD: 5.8)</t>
  </si>
  <si>
    <t>2 (6.7%)</t>
  </si>
  <si>
    <t>40.5 (SD: 10.5)</t>
  </si>
  <si>
    <t>Asian: 23%; Black or African American: 10%; Hispanic or Latino: 17%; White or non-Hispanic: 43%; Other: 7%</t>
  </si>
  <si>
    <t>1 to 20 hours worked per week: 10%; 21 to 40 hours worked per week: 23%; over 40 hours worked per week: 67%</t>
  </si>
  <si>
    <t>Completed some college: 3%; completed college (4 years): 40%; Completed graduate school: 57%</t>
  </si>
  <si>
    <t>Mean daily steps at baseline: 7,427 (SD: 2,398)</t>
  </si>
  <si>
    <t>27.1 (SD: 6.7)</t>
  </si>
  <si>
    <t>23.0 (SD: 3.5)</t>
  </si>
  <si>
    <t>Asian: 16.7%; Hispanic or Latino: 16.7%; White (non-Hispanic): 16.7%; Other: 50%</t>
  </si>
  <si>
    <t>Mean daily steps at baseline: 5,387 (SD: 1,309)</t>
  </si>
  <si>
    <t>21.6 (SD: 2.3)</t>
  </si>
  <si>
    <t>Asian: 28.6%; Hispanic or Latino: 14.3%; White (non-Hispanic): 28.6%; Other: 28.6%</t>
  </si>
  <si>
    <t>Mean daily steps at baseline: 6,829 (SD: 2,023)</t>
  </si>
  <si>
    <t>Subgroup (if necessary)</t>
  </si>
  <si>
    <t>Outcome</t>
  </si>
  <si>
    <t>Timepoint</t>
  </si>
  <si>
    <t>Scale</t>
  </si>
  <si>
    <t>Adjustment</t>
  </si>
  <si>
    <t>n</t>
  </si>
  <si>
    <t>N</t>
  </si>
  <si>
    <t>%</t>
  </si>
  <si>
    <t>Mean</t>
  </si>
  <si>
    <t>SD</t>
  </si>
  <si>
    <t>SE</t>
  </si>
  <si>
    <t>Median</t>
  </si>
  <si>
    <t>IQR</t>
  </si>
  <si>
    <t>Difference (95% CI)</t>
  </si>
  <si>
    <t>p value</t>
  </si>
  <si>
    <t>OR (95% CI)</t>
  </si>
  <si>
    <t>IRR (95% CI)</t>
  </si>
  <si>
    <t>HR (95% CI)</t>
  </si>
  <si>
    <t>Change in daily step count per day</t>
  </si>
  <si>
    <t>&lt;0.001</t>
  </si>
  <si>
    <t>p value for comparison between adaptive and random messaging</t>
  </si>
  <si>
    <t>p value for comparison between adaptive messaging and control</t>
  </si>
  <si>
    <t>Change in total step count</t>
  </si>
  <si>
    <t>Change in percentage step count</t>
  </si>
  <si>
    <t>Change in daily step count</t>
  </si>
  <si>
    <t>t value = 1.018</t>
  </si>
  <si>
    <t>Difference comparing ACT chatbot with control, p values estimated using t-test and extracted t value</t>
  </si>
  <si>
    <t>t value = -0.822</t>
  </si>
  <si>
    <t>Difference comparing ACT+DIET chatbot with control, p values estimated using t-test and extracted t value</t>
  </si>
  <si>
    <t>t value = -1.747</t>
  </si>
  <si>
    <t>Difference comparing DIET chatbot with control, p values estimated using t-test and extracted t value</t>
  </si>
  <si>
    <t>Improvement in IPAQ</t>
  </si>
  <si>
    <t>IPAQ = International Physical Activity Questionnaire, p value for comparison across IPAQ changes</t>
  </si>
  <si>
    <t>No change in IPAQ</t>
  </si>
  <si>
    <t>Worsening in IPAQ</t>
  </si>
  <si>
    <t>Adverse events</t>
  </si>
  <si>
    <t>All adverse events related to bupropion or varenicline</t>
  </si>
  <si>
    <t>Satisfaction: "Overall, I am satisfied with the messages"</t>
  </si>
  <si>
    <t>Likert: 5 point scale</t>
  </si>
  <si>
    <t>Other perceived quality outcome available, but only this question matched acceptability or satisfaction</t>
  </si>
  <si>
    <t>IPAQ: walking activity (days with at least 10 minutes of walking over previous week)</t>
  </si>
  <si>
    <t>0 to 7 scale, from question: "During the last seven days, how many days have you walked for at least 10 minutes at a time?"</t>
  </si>
  <si>
    <t>p value for comparison of health messages + self-monitoring and control</t>
  </si>
  <si>
    <t>&gt;0.05</t>
  </si>
  <si>
    <t>Mean &amp; SD not reported as not statistically significant</t>
  </si>
  <si>
    <t>Objective MVPA (weekly minutes)</t>
  </si>
  <si>
    <t>11.74 (-34.09 to 57.57)</t>
  </si>
  <si>
    <t>Subjective MVPA (weekly minutes)</t>
  </si>
  <si>
    <t>-40.489 (-212.835 to 131.857)</t>
  </si>
  <si>
    <t>112.689 (-59.657 to 285.035)</t>
  </si>
  <si>
    <t>AP &amp; CB</t>
  </si>
  <si>
    <t>80.056 (25.027 to 135.085)</t>
  </si>
  <si>
    <t>IM &amp; CB</t>
  </si>
  <si>
    <t>-66.109 (-123.959 to -8.258)</t>
  </si>
  <si>
    <t>129.865 (-84.604 to 344.333)</t>
  </si>
  <si>
    <t>166.786 (-48.63 to 382.203)</t>
  </si>
  <si>
    <t>-241.057 (-465.875 to -16.238)</t>
  </si>
  <si>
    <t>52.795 (-170.773 to 276.363)</t>
  </si>
  <si>
    <t>Gender x group x time interaction</t>
  </si>
  <si>
    <t>Age x group x time interaction</t>
  </si>
  <si>
    <t>Education x group x time interaction</t>
  </si>
  <si>
    <t>Satisfaction</t>
  </si>
  <si>
    <t>1 to 10</t>
  </si>
  <si>
    <t>Rating</t>
  </si>
  <si>
    <t>Subjective MVPA (weekly minutes, EHIS-PAQ)</t>
  </si>
  <si>
    <t>Cohen's f = 0.19</t>
  </si>
  <si>
    <t>Subjective physical activity (weekly minutes, EHIS-PAQ)</t>
  </si>
  <si>
    <t>Cohen's f = 0.42</t>
  </si>
  <si>
    <t>Sedentary (weekly minutes, SBQ)</t>
  </si>
  <si>
    <t>Change in daily step count (all follow-up)</t>
  </si>
  <si>
    <t>(2490.1 to 4764.2)</t>
  </si>
  <si>
    <t>3568.9 (1482.7 to 5655.0)</t>
  </si>
  <si>
    <t>MyCoach vs control</t>
  </si>
  <si>
    <t>(-328.1 to 3566.2)</t>
  </si>
  <si>
    <t>1408.2 (-1312.4 to 4128.9)</t>
  </si>
  <si>
    <t>SmarText vs control</t>
  </si>
  <si>
    <t>(-894.9 to 2667.1)</t>
  </si>
  <si>
    <t>2160.6 (11.4 to 4309.7)</t>
  </si>
  <si>
    <t>MyCoach vs SmarText</t>
  </si>
  <si>
    <t>Change in daily step count (last week of follow-up)</t>
  </si>
  <si>
    <t>(2303.6 to 4866.4)</t>
  </si>
  <si>
    <t>3675.1 (1304.7 to 6045.5)</t>
  </si>
  <si>
    <t>(-1025.6 to 3830.4)</t>
  </si>
  <si>
    <t>1331.0 (-1731.9 to 4393.9)</t>
  </si>
  <si>
    <t>(-1544.1 to 3037.4)</t>
  </si>
  <si>
    <t>2344.1 (152.8 vs 4535.3)</t>
  </si>
  <si>
    <t>Improved self-reported Saltin-Grimby Physical Activity Level (moderate or vigorous vs not)</t>
  </si>
  <si>
    <t>age (years), sex (male, female), education (&lt;10, 10-12, &gt;12 years), average pain intensity past week at baseline (continuous, range 0-10)</t>
  </si>
  <si>
    <t>1.21 (0.64 to 2.31)</t>
  </si>
  <si>
    <t>SELFBACK vs usual care</t>
  </si>
  <si>
    <t>0.77 (0.41 to 1.45)</t>
  </si>
  <si>
    <t>SELFBACK vs e-help</t>
  </si>
  <si>
    <t>0.59 (0.28 to 1.23)</t>
  </si>
  <si>
    <t>0.47 (0.22 to 0.97)</t>
  </si>
  <si>
    <t>Change in steps per day</t>
  </si>
  <si>
    <t>922 (-21 to 1865)</t>
  </si>
  <si>
    <t>Change in minutes of objective MVPA per day</t>
  </si>
  <si>
    <t>6.78 (-1.60 to 15.15)</t>
  </si>
  <si>
    <t>301.08 (-1.6 to 603.7)</t>
  </si>
  <si>
    <t>Change in self-report physical activity (minutes per week of at least moderate exercise)</t>
  </si>
  <si>
    <t>26.7 (-5.4 to 58.8)</t>
  </si>
  <si>
    <t>Change in minutes of daily walking from 1 to 3 weeks</t>
  </si>
  <si>
    <t>3 weeks</t>
  </si>
  <si>
    <t>10 (-0.23 to 19.052)</t>
  </si>
  <si>
    <t>Walking trend data also available, but is simply a subjective, dichotomised version of this information</t>
  </si>
  <si>
    <t>d=0.9</t>
  </si>
  <si>
    <t>Country, clinician, education (less than 10, 10 to 12, more than 12 years), pain duration (less than 1, 1 to 4, 5 to 12, more than 12 weeks), average pain intensity past week at baseline (continuous, range 0 to 10), sex, age</t>
  </si>
  <si>
    <t>0.86 (0.60 to 1.23)</t>
  </si>
  <si>
    <t>1.17 (0.79 to 1.75)</t>
  </si>
  <si>
    <t>ICER per QALY gained</t>
  </si>
  <si>
    <t>Euros</t>
  </si>
  <si>
    <t>Age, sex, educational achievement, duration of current pain episode, and average pain intensity level in the past week at baseline</t>
  </si>
  <si>
    <t>ICER = incremental cost-effectiveness ratio, compared with usual care</t>
  </si>
  <si>
    <t>Minimally important change (RMDQ)</t>
  </si>
  <si>
    <t>RMDQ = Roland-Morris Disability Questionnaire</t>
  </si>
  <si>
    <t>Minimally important change (PSEQ)</t>
  </si>
  <si>
    <t>PSEQ =Pain Self-Efficacy Questionnaire Score</t>
  </si>
  <si>
    <t>Change in minutes of walking per day</t>
  </si>
  <si>
    <t>Also presented change in rate of walking (steps per minute), but this doesn't seem like a relevant outcome</t>
  </si>
  <si>
    <t>Change in mean daily step count</t>
  </si>
  <si>
    <t>960 (90 to 1830)</t>
  </si>
  <si>
    <t>Per protocol</t>
  </si>
  <si>
    <t>1500 (130 to 2900)</t>
  </si>
  <si>
    <t>Per-protocol = frequency app users</t>
  </si>
  <si>
    <t>Self-reported change in minutes per day doing vigorous physical activity</t>
  </si>
  <si>
    <t>Mean and difference estimated from extracted time spent in each activity at baseline and 10 weeks follow-up</t>
  </si>
  <si>
    <t>Self-reported change in minutes per day doing moderate physical activity</t>
  </si>
  <si>
    <t>Self-reported change in minutes per day walking</t>
  </si>
  <si>
    <t>Self-reported change in hours per day sitting</t>
  </si>
  <si>
    <t>2220 (100 to 4480)</t>
  </si>
  <si>
    <t>RoB2 summary table</t>
  </si>
  <si>
    <t>Please fill in Reviewers 1 &amp; 2 and Endnote references: they will then be cascaded across all RoB2 sheets. The rest of this table will complete automatically as you complete the risk of bias assessments.</t>
  </si>
  <si>
    <t>1. Randomization</t>
  </si>
  <si>
    <t>2. Deviations from intended interventions (ITT or PP)</t>
  </si>
  <si>
    <t>3. Missing outcome data</t>
  </si>
  <si>
    <t>4. Outcome measurement</t>
  </si>
  <si>
    <t>5. Selection of reported result</t>
  </si>
  <si>
    <t>Risk of bias judgement</t>
  </si>
  <si>
    <t>Some concerns</t>
  </si>
  <si>
    <t>Revised Cochrane risk-of-bias tool for randomized trials (RoB 2) -- SHORT VERSION</t>
  </si>
  <si>
    <t>Preliminary considerations</t>
  </si>
  <si>
    <t>If the aim is to assess the effect of adhering to intervention, select the deviations from intended intervention that should be addressed (at least one must be "Yes"):</t>
  </si>
  <si>
    <t>Which of the following sources were obtained to help inform the risk-of-bias assessment? (write "Yes" for as many as apply)</t>
  </si>
  <si>
    <t>Study design</t>
  </si>
  <si>
    <t>Intervention</t>
  </si>
  <si>
    <t>Comparator</t>
  </si>
  <si>
    <t>Result</t>
  </si>
  <si>
    <t>Aim</t>
  </si>
  <si>
    <t>occurrence of non-protocol interventions</t>
  </si>
  <si>
    <t>failures in implementing the intervention that could have affected the outcome</t>
  </si>
  <si>
    <t>non-adherence to their assigned intervention by trial participants</t>
  </si>
  <si>
    <t>Journal article(s)</t>
  </si>
  <si>
    <t>Trial protocol</t>
  </si>
  <si>
    <t>Statistical analysis plan (SAP)</t>
  </si>
  <si>
    <t>Non-commercial trial registry record (e.g. ClinicalTrials.gov record)</t>
  </si>
  <si>
    <t>Company-owned trial registry record (e.g. GSK Clinical Study Register record)</t>
  </si>
  <si>
    <t>“Grey literature” (e.g. unpublished thesis)</t>
  </si>
  <si>
    <t>Conference abstract(s) about the trial</t>
  </si>
  <si>
    <t>Regulatory document (e.g. Clinical Study Report, Drug Approval Package)</t>
  </si>
  <si>
    <t>Research ethics application</t>
  </si>
  <si>
    <t>Grant database summary (e.g. NIH RePORTER or Research Councils UK Gateway to Research)</t>
  </si>
  <si>
    <t>Personal communication with trialist</t>
  </si>
  <si>
    <t>Personal communication with the sponsor</t>
  </si>
  <si>
    <t>Individually-randomized parallel-group trial</t>
  </si>
  <si>
    <t>606 steps vs 59 steps, p&lt;0.001</t>
  </si>
  <si>
    <t>To assess the effect of assignment to intervention (the ‘intention-to-treat’ effect)</t>
  </si>
  <si>
    <t>Change in IPAQ at 12 months</t>
  </si>
  <si>
    <t>p=0.73</t>
  </si>
  <si>
    <t>Health messages chatbot</t>
  </si>
  <si>
    <t>Self-reporting walking activity</t>
  </si>
  <si>
    <t>6.00 vs 5.07 (p=0.03)</t>
  </si>
  <si>
    <t>Objective MVPA</t>
  </si>
  <si>
    <t>Not available</t>
  </si>
  <si>
    <t>p&gt;0.05</t>
  </si>
  <si>
    <t>MyCoach/SmarText (no difference in RoB assessments)</t>
  </si>
  <si>
    <t>Control (guidance only)</t>
  </si>
  <si>
    <t>3568.9 (1482.7 to 5655.0) / 1408.2 (-1312.4 to 4128.0)</t>
  </si>
  <si>
    <t>OR = 0.59 (95% CI: 0.28 to 1.23)</t>
  </si>
  <si>
    <t>Change in minutes of MVPA per day</t>
  </si>
  <si>
    <t>Stated to exist, but not available</t>
  </si>
  <si>
    <t>Exerbot with relationalal chatbot</t>
  </si>
  <si>
    <t>Exerbot with non-relational chatbot</t>
  </si>
  <si>
    <t>Change in daily steps</t>
  </si>
  <si>
    <t>Change in self-report physical activity (minutes per week of at least moderate exercise</t>
  </si>
  <si>
    <t>MyBehavior suggestions</t>
  </si>
  <si>
    <t>Selected text messages</t>
  </si>
  <si>
    <t>Generic text messages</t>
  </si>
  <si>
    <t>0.012 vs -0.004 (p=0.0002)</t>
  </si>
  <si>
    <t>Daily steps</t>
  </si>
  <si>
    <t>Domain 1: Risk of bias arising from the randomization process</t>
  </si>
  <si>
    <t>1.1 Was the allocation sequence random?</t>
  </si>
  <si>
    <t>1.2 Was the allocation sequence concealed until participants were enrolled and assigned to interventions?</t>
  </si>
  <si>
    <t>1.3 Did baseline differences between intervention groups suggest a problem with the randomization process?</t>
  </si>
  <si>
    <t>Optional: What is the predicted direction of bias arising from the randomization process?</t>
  </si>
  <si>
    <t>Judgement</t>
  </si>
  <si>
    <t>Rationale</t>
  </si>
  <si>
    <t>Y</t>
  </si>
  <si>
    <t>Randomization table in app</t>
  </si>
  <si>
    <t>Stated allocation concealment</t>
  </si>
  <si>
    <t>PY</t>
  </si>
  <si>
    <t xml:space="preserve">Big difference in baseline daily steps (2,277 for adaptive arm, 3,701 for control), although difference not tested statistically </t>
  </si>
  <si>
    <t>Unpredictable</t>
  </si>
  <si>
    <t>NI</t>
  </si>
  <si>
    <t>Big difference in baseline daily steps (~6,300 in ACT arm vs ~7,700 in control arm), though other variables were fine</t>
  </si>
  <si>
    <t>Random-group table using "computer methods"</t>
  </si>
  <si>
    <t>Unclear if study staff could access the whole random-group table, and would therefore know upcoming allocations</t>
  </si>
  <si>
    <t>Several baseline imbalances (proportion female (11% difference, p=0.09), age (2.5 years difference, p=0.05), smoking cessation attempts (0.26 difference, p=0.045), maximum abstinence time (3.2 difference, p=0.003), Charlson index (0.25 difference, p=0.06)</t>
  </si>
  <si>
    <t>"Individual randomisation sequence", no further information</t>
  </si>
  <si>
    <t>PN</t>
  </si>
  <si>
    <t>No obvious baseline differences</t>
  </si>
  <si>
    <t>Automatic randomisation within the registration portal</t>
  </si>
  <si>
    <t>Likely assigned at enrollment</t>
  </si>
  <si>
    <t>Randomization within app</t>
  </si>
  <si>
    <t>Few baseline characteristics presented, but one big difference (minutes of sport per week)</t>
  </si>
  <si>
    <t>Alternating</t>
  </si>
  <si>
    <t>Alternating, so could have been visible to study staff</t>
  </si>
  <si>
    <t>No baseline characteristics given by group</t>
  </si>
  <si>
    <t>Stated random.org was used (unclear how this works with the smart form)</t>
  </si>
  <si>
    <t>"web-based trial management system"</t>
  </si>
  <si>
    <t>Stated concealed</t>
  </si>
  <si>
    <t>Biostatistician prepared a "random number sequence"</t>
  </si>
  <si>
    <t>A staff member had access to the randomisation table, which was only opened after everyone had been recruited - not explicitly fine, but probably fine</t>
  </si>
  <si>
    <t>One large baseline difference, but not concerning</t>
  </si>
  <si>
    <t>One large baseline difference (age SD), which is concerning given one is almost 7 times as large as the other</t>
  </si>
  <si>
    <t>Computer-generated sequence</t>
  </si>
  <si>
    <t>"Random number generator"</t>
  </si>
  <si>
    <t>No reported baseline variables for each group, stated "participants in the groups were similar in terms of level of active lifestyle and experience with using mobile-based self-management tools." but without supporting evidence, and these are not all the variables available</t>
  </si>
  <si>
    <t>Web-based trial management system</t>
  </si>
  <si>
    <t>Stated to be concealed</t>
  </si>
  <si>
    <t>Just stated as "randomized"</t>
  </si>
  <si>
    <t>Stated physicians were blinded to randomization</t>
  </si>
  <si>
    <t xml:space="preserve">No obvious baseline differences, but only age, gender, and HbA1c presented </t>
  </si>
  <si>
    <t>Computer-based random number generator</t>
  </si>
  <si>
    <t>Randomization was after run-in period, implemented by the app</t>
  </si>
  <si>
    <t>No obvious baseline differences (noting low number of participants)</t>
  </si>
  <si>
    <t>Domain 2: Risk of bias due to deviations from the intended interventions (effect of assignment to intervention)</t>
  </si>
  <si>
    <t>2.1. Were participants aware of their assigned intervention during the trial?</t>
  </si>
  <si>
    <t>2.2. Were carers and people delivering the interventions aware of participants' assigned intervention during the trial?</t>
  </si>
  <si>
    <t>2.3. If Y/PY/NI to 2.1 or 2.2: Were there deviations from the intended intervention that arose because of the trial context?</t>
  </si>
  <si>
    <t>2.4 If Y/PY to 2.3: Were these deviations likely to have affected the outcome?</t>
  </si>
  <si>
    <t>2.5. If Y/PY/NI to 2.4: Were these deviations from intended intervention balanced between groups?</t>
  </si>
  <si>
    <t>2.6 Was an appropriate analysis used to estimate the effect of assignment to intervention?</t>
  </si>
  <si>
    <t>2.7 If N/PN/NI to 2.6: Was there potential for a substantial impact (on the result) of the failure to analyse participants in the group to which they were randomized?</t>
  </si>
  <si>
    <t>Optional: What is the predicted direction of bias due to deviations from intended interventions?</t>
  </si>
  <si>
    <t>Stated not blinded</t>
  </si>
  <si>
    <t>Staff stated as not blinded</t>
  </si>
  <si>
    <t>Deviations unlikely in the trial context</t>
  </si>
  <si>
    <t>Per protocol (needed 28 days of step data), linear mixed-effects model</t>
  </si>
  <si>
    <t>9 participants were excluded overall for lack of step data, 5 in the adaptive arm vs 2 in each other arm: could be an issue, but probably somewhere between NI and PY</t>
  </si>
  <si>
    <t>Likely ITT, linear mixed-effects model</t>
  </si>
  <si>
    <t>Participants stated to be blinded to allocation (both groups thought they received usual care)</t>
  </si>
  <si>
    <t>Deviations unlikely because of context</t>
  </si>
  <si>
    <t>Per protocol for the outcomes extracted</t>
  </si>
  <si>
    <t>High attrition, but everyone analysed according to randomised group</t>
  </si>
  <si>
    <t>Likely ITT, ANCOVA</t>
  </si>
  <si>
    <t>Likely ITT, multilevel linear regression</t>
  </si>
  <si>
    <t>Stated double blind, though no further information</t>
  </si>
  <si>
    <t>Likely ITT, ANOVA, though little detail</t>
  </si>
  <si>
    <t>ITT, linear regression</t>
  </si>
  <si>
    <t>ITT, logistic regression (dichotomisation of continuous variable)</t>
  </si>
  <si>
    <t>Stated blinded</t>
  </si>
  <si>
    <t>Stated participants were unaware of their study condition</t>
  </si>
  <si>
    <t>Stated experimenters had full knowledge of the assignments</t>
  </si>
  <si>
    <t>Likely ITT, t-test, mean difference</t>
  </si>
  <si>
    <t>Likely ITT, likely linear regression (not explicitly stated)</t>
  </si>
  <si>
    <t>Domain 2: Risk of bias due to deviations from the intended interventions (effect of adhering to intervention)</t>
  </si>
  <si>
    <t>2.3. [If applicable:] If Y/PY/NI to 2.1 or 2.2: Were important non-protocol interventions balanced across intervention groups?</t>
  </si>
  <si>
    <t>2.4. [If applicable:] Were there failures in implementing the intervention that could have affected the outcome?</t>
  </si>
  <si>
    <t>2.5. [If applicable:] Was there non-adherence to the assigned intervention regimen that could have affected participants’ outcomes?</t>
  </si>
  <si>
    <t>2.6. If N/PN/NI to 2.3, or Y/PY/NI to 2.4 or 2.5: Was an appropriate analysis used to estimate the effect of adhering to the intervention?</t>
  </si>
  <si>
    <t>Domain 3: Risk of bias due to missing outcome data</t>
  </si>
  <si>
    <t>3.1 Were data for this outcome available for all, or nearly all, participants randomized?</t>
  </si>
  <si>
    <t>3.2 If N/PN/NI to 3.1: Is there evidence that the result was not biased by missing outcome data?</t>
  </si>
  <si>
    <t>3.3 If N/PN to 3.2: Could missingness in the outcome depend on its true value?</t>
  </si>
  <si>
    <t>3.4 If Y/PY/NI to 3.3: Is it likely that missingness in the outcome depended on its true value?</t>
  </si>
  <si>
    <t>Optional: What is the predicted direction of bias due to missing outcome data?</t>
  </si>
  <si>
    <t>14% balanced attrition, as well as an average of 20 missing days of step counts for each participant (control group had more, adaptive group had fewer missing days)</t>
  </si>
  <si>
    <t>No evidence</t>
  </si>
  <si>
    <t>People with insufficient or "incorrect" step counts were excluded from the analysis</t>
  </si>
  <si>
    <t>5.7% attrition, but &lt;100 steps treated as missing too</t>
  </si>
  <si>
    <t>Probably: people could drop out due to inactivity, or if expecting to be inactive, may not wear the pedometer</t>
  </si>
  <si>
    <t>Non-response or withdrawal likely affected by ability to perform physical activity</t>
  </si>
  <si>
    <t>60% attrition</t>
  </si>
  <si>
    <t>Participants were not lost to follow-up randomly, little other evidence, so no evidence the result was not biased by missing outcome data</t>
  </si>
  <si>
    <t>There was evidence the "variables associated with the dropout probability indicated a lack of treatment efficacy", although this was relating to smoking cessation not physical activity</t>
  </si>
  <si>
    <t>It is possible that people who did not improve physical activity could have dropped out, but I don't necessarily think it is "likely" - the primary outcome was smoking, where it is likely if the participants didn't stop smoking, they were more likely to drop out</t>
  </si>
  <si>
    <t>8.8% attrition</t>
  </si>
  <si>
    <t>33% to 57% unbalanced attrition</t>
  </si>
  <si>
    <t>No evidence, drop-out related to participant characteristics and intervention group</t>
  </si>
  <si>
    <t>Non-response or withdrawal may have been affected by ability or willingness to perform physical activity</t>
  </si>
  <si>
    <t>69% attrition to posttest, 86% attrition to follow-up test</t>
  </si>
  <si>
    <t>65% attrition to posttest, 78% attrition to follow-up test</t>
  </si>
  <si>
    <t>6.7% attrition</t>
  </si>
  <si>
    <t>42% attrition</t>
  </si>
  <si>
    <t xml:space="preserve">No evidence for physical activity </t>
  </si>
  <si>
    <t>Non-response or withdrawal may have been affected by ability to perform physical activity</t>
  </si>
  <si>
    <t>&lt;1% attrition</t>
  </si>
  <si>
    <t>&lt;7% attrition</t>
  </si>
  <si>
    <t>11% attrition</t>
  </si>
  <si>
    <t>0% attrition</t>
  </si>
  <si>
    <t>24% attrition</t>
  </si>
  <si>
    <t>No reported attrition, but no participant flowchart or other information about recruitment</t>
  </si>
  <si>
    <t>6.3% attrition</t>
  </si>
  <si>
    <t>Domain 4: Risk of bias in measurement of the outcome</t>
  </si>
  <si>
    <t>4.1 Was the method of measuring the outcome inappropriate?</t>
  </si>
  <si>
    <t>4.2 Could measurement or ascertainment of the outcome have differed between intervention groups?</t>
  </si>
  <si>
    <t>4.3 If N/PN/NI to 4.1 and 4.2: Were outcome assessors aware of the intervention received by study participants?</t>
  </si>
  <si>
    <t>4.4 If Y/PY/NI to 4.3: Could assessment of the outcome have been influenced by knowledge of intervention received?</t>
  </si>
  <si>
    <t>4.5 If Y/PY/NI to 4.4: Is it likely that assessment of the outcome was influenced by knowledge of intervention received?</t>
  </si>
  <si>
    <t>Optional: What is the predicted direction of bias in measurement of the outcome?</t>
  </si>
  <si>
    <t>Same app</t>
  </si>
  <si>
    <t>Pedometer was objective</t>
  </si>
  <si>
    <t>Pedometer</t>
  </si>
  <si>
    <t>Same pedometer</t>
  </si>
  <si>
    <t>Objective assessment</t>
  </si>
  <si>
    <t>Self-report, but uses the IPAQ, which seems fine</t>
  </si>
  <si>
    <t>Same questionnaire</t>
  </si>
  <si>
    <t>Self-report, and participants were blinded</t>
  </si>
  <si>
    <t>Self-report, when the participants were instructed to download an app to measure, then report, daily step counts</t>
  </si>
  <si>
    <t>Accelerometer, also self-report</t>
  </si>
  <si>
    <t>Same accelerometer &amp; questionnaire</t>
  </si>
  <si>
    <t>Accelerometer was objective</t>
  </si>
  <si>
    <t>Self-report using EHIS-PAQ</t>
  </si>
  <si>
    <t>Stated double blind &amp; self-reported</t>
  </si>
  <si>
    <t>"Sensors"</t>
  </si>
  <si>
    <t>Same sensors</t>
  </si>
  <si>
    <t>Sensors were objective</t>
  </si>
  <si>
    <t>Self-report</t>
  </si>
  <si>
    <t>Self-report, and participants were not blinded</t>
  </si>
  <si>
    <t>Self-reported physical activity, allocation known</t>
  </si>
  <si>
    <t>Self-reported physical activity, allocation known, may well have affected responses</t>
  </si>
  <si>
    <t>Self-report, little information about questionnaire</t>
  </si>
  <si>
    <t>Accelerometer, possibly with self-report too</t>
  </si>
  <si>
    <t>Same app &amp; questionnaire</t>
  </si>
  <si>
    <t>For questionnaires, the questioner was aware of intervention allocation</t>
  </si>
  <si>
    <t>Possible, but unlikely, especially as accelerometer data likely makes up the majority of walking time</t>
  </si>
  <si>
    <t>Self-report, and question was both non-comprehensive and around physical activity over the past year while the intervention lasted 9 months, so some overlap between baseline and follow-up. Probably ok, but not the best outcome</t>
  </si>
  <si>
    <t>Self-reported physical activity, allocation known, may well have affected responses (only 4 options)</t>
  </si>
  <si>
    <t>Same smartphone pedometer</t>
  </si>
  <si>
    <t>Likely smartphone pedometer</t>
  </si>
  <si>
    <t>Likely recorded by the same app</t>
  </si>
  <si>
    <t>Stated to be objective</t>
  </si>
  <si>
    <t>Domain 5: Risk of bias in selection of the reported result</t>
  </si>
  <si>
    <t>5.1 Were the data that produced this result analysed in accordance with a pre-specified analysis plan that was finalized before unblinded outcome data were available for analysis?</t>
  </si>
  <si>
    <t>5.2. Is the numerical result being assessed likely to have been selected, on the basis of the results, from multiple eligible outcome measurements (e.g. scales, definitions, time points) within the outcome domain?</t>
  </si>
  <si>
    <t>5.3. Is the numerical result being assessed likely to have been selected, on the basis of the results, from multiple eligible analyses of the data?</t>
  </si>
  <si>
    <t>Optional: What is the predicted direction of bias due to selection of the reported result?</t>
  </si>
  <si>
    <t>Protocol stated the analysis would be intention-to-treat using a full-information maximum likelihood (to handle missing data), but the anaysis was a linear mixed model with no information about using full-information maximum likelihood</t>
  </si>
  <si>
    <t>Objective step count</t>
  </si>
  <si>
    <t>Unlikely to have been selected</t>
  </si>
  <si>
    <t>No protocol or analysis plan reported</t>
  </si>
  <si>
    <t>No pre-specified analysis plan</t>
  </si>
  <si>
    <t>Unlikely, although IPAQ could have been analysed continuously, rather than "improved, no change, or declined"</t>
  </si>
  <si>
    <t>Unclear why reported step count was not used rather than self-reported days with more than 7,000 steps</t>
  </si>
  <si>
    <t>Protocol doesn't give an analysis plan, and there was no analysis plan available in the OSF page for the study</t>
  </si>
  <si>
    <t>Objective &amp; subjective step count, limited options here</t>
  </si>
  <si>
    <t>One questionnaire, a few ways to analyse it, but seems reasonable</t>
  </si>
  <si>
    <t>Numerical results not given, just p values</t>
  </si>
  <si>
    <t>Protocol available, analysis used was pre-specified</t>
  </si>
  <si>
    <t>Unlikely to have been selected on the basis of results</t>
  </si>
  <si>
    <t>No protocol or analysis plan reported (the clinicaltrials.gov supplement doesn't have a full statistical analysis plan)</t>
  </si>
  <si>
    <t>No deviations from protocol</t>
  </si>
  <si>
    <t>Only one questionnaire</t>
  </si>
  <si>
    <t>Only walking data presented, no other physical activity or inactivity reported, despite the study discussing running and stationary time being recorded by the app and these being relevant outcomes</t>
  </si>
  <si>
    <t>Favours experimental</t>
  </si>
  <si>
    <t>Protocol and statistical analysis plan available, analysis used was pre-specified, although another analysis was pre-specified but not reported (ordinal logistic regression)</t>
  </si>
  <si>
    <t>Objective minutes of walking</t>
  </si>
  <si>
    <t>UK</t>
  </si>
  <si>
    <t>2025 World Bank Economies</t>
  </si>
  <si>
    <t>England</t>
  </si>
  <si>
    <t>LOW-INCOME ECONOMIES ($1,145 OR LESS)</t>
  </si>
  <si>
    <t>Afghanistan,Burkina Faso,Burundi,Central African Republic,Chad,Congo,Eritrea,Ethiopia,Gambia,Guinea-Bissau,North Korea,Liberia,Madagascar,Malawi,Mali,Mozambique,Niger,Rwanda,Sierra Leone,Somalia,South Sudan,Sudan,Syrian Arab Republic,Syria,Togo,Uganda,Yemen</t>
  </si>
  <si>
    <t>Wales</t>
  </si>
  <si>
    <t>LOWER-MIDDLE INCOME ECONOMIES ($1,146 TO $4,515)</t>
  </si>
  <si>
    <t>Angola,Bangladesh,Benin,Bhutan,Bolivia,Cabo Verde,Cambodia,Cameroon,Comoros,Congo,Côte d'Ivoire,Cote d'Ivoire,Ivory coast,Djibouti,Egypt,Eswatini,Ghana,Guinea,Haiti,Honduras,India,Jordan,Kenya,Kiribati,Kyrgyz Republic,Kygryzstan,Lao,Laos,Lebanon,Lesotho,Mauritania,Micronesia,Morocco,Myanmar,Nepal,Nicaragua,Nigeria,Pakistan,Papua New Guinea,Philippines,Samoa,São Tomé,Principe,Senegal,Solomon Islands,Sri Lanka,Tajikistan,Tanzania,Timor-Leste,Tunisia,Uzbekistan,Vanuatu,Vietnam,West Bank,Gaza,Zambia,Zimbabwe</t>
  </si>
  <si>
    <t>Scotland</t>
  </si>
  <si>
    <t>UPPER-MIDDLE-INCOME ECONOMIES ($4,516 TO $14,005)</t>
  </si>
  <si>
    <t>Albania,Algeria,Argentina,Armenia,Azerbaijan,Belarus,Belize,Bosnia,Herzegovina,Botswana,Brazil,China,Colombia,Costa Rica,Cuba,Dominica,Dominican Republic  ,Ecuador,El Salvador,Equatorial Guinea,Fiji,Gabon,Georgia,Grenada,Guatemala,Indonesia,Iran,Iraq,Jamaica,Kazakhstan,Kosovo,Libya,Malaysia,Maldives,Marshall Islands,Mauritius,Mexico,Moldova,Mongolia,Montenegro,Namibia,North Macedonia,Paraguay,Peru,Serbia,South Africa,St. Lucia,St. Vincent,Grenadines,Suriname,Thailand,Tonga,Türkiye,Turkey,Turkmenistan,Tuvalu,Ukraine</t>
  </si>
  <si>
    <t>Northern Ireland</t>
  </si>
  <si>
    <t>HIGH-INCOME ECONOMIES ($14,006 OR MORE)</t>
  </si>
  <si>
    <t>American Samoa,Andorra,Antigua,Barbuda,Aruba,Australia,Austria,Bahamas,Bahrain,Barbados,Belgium,Bermuda,British Virgin Islands ,Brunei,Bulgaria,Canada,Cayman Islands ,Channel Islands ,Chile,Croatia,Curaçao,Cyprus,Czech Republic, Czechia,Denmark,Estonia,Faroe Islands,Finland,France,French Polynesia,Germany,Gibraltar,Greece,Greenland,Guam,Guyana,Hong Kong,Hungary,Iceland,Ireland,Isle of Man,Israel,Italy,Japan,Korea,Kuwait,Latvia,Liechtenstein,Lithuania,Luxembourg,Macao,Malta,Monaco,Nauru,Netherlands,New Caledonia,New Zealand ,Northern Mariana Islands,Norway,Oman,Palau,Panama,Poland,Portugal,Puerto Rico,Qatar,Romania,Russian Federation,Russia,San Marino,Saudi Arabia,Seychelles,Singapore,Sint Maarten,Slovak Republic,Slovenia,Spain,Kitts and Nevis,St. Martin,saint martin,Sweden,Switzerland,Taiwan,Trinidad,Tobago,Turks,Caicos,United Arab Emirates,United Kingdom,United States,Uruguay,Virgin Islands,UAE,UK,USA</t>
  </si>
  <si>
    <t>Albania</t>
  </si>
  <si>
    <t>RoB2 - general answers</t>
  </si>
  <si>
    <t>RoB2 - Risk of bias judgement</t>
  </si>
  <si>
    <t>RoB2 - Optional</t>
  </si>
  <si>
    <t>RoB2 - study design</t>
  </si>
  <si>
    <t>Andorra</t>
  </si>
  <si>
    <t>Low risk</t>
  </si>
  <si>
    <t>Austria</t>
  </si>
  <si>
    <t>Cluster-randomized parallel-group trial</t>
  </si>
  <si>
    <t>To assess the effect of adhering to intervention (the ‘per-protocol’ effect)</t>
  </si>
  <si>
    <t>Belarus</t>
  </si>
  <si>
    <t>High risk</t>
  </si>
  <si>
    <t>Favours comparator</t>
  </si>
  <si>
    <t>Individually randomized cross-over (or other matched) trial</t>
  </si>
  <si>
    <t>Towards null</t>
  </si>
  <si>
    <t>Bosnia and Herzegovina</t>
  </si>
  <si>
    <t>Away from null</t>
  </si>
  <si>
    <t>Bulgaria</t>
  </si>
  <si>
    <t>Croatia</t>
  </si>
  <si>
    <t>Cyprus</t>
  </si>
  <si>
    <t>Czech</t>
  </si>
  <si>
    <t>Denmark</t>
  </si>
  <si>
    <t>European Union</t>
  </si>
  <si>
    <t>Estonia</t>
  </si>
  <si>
    <t>Faroe Islands</t>
  </si>
  <si>
    <t>Finland</t>
  </si>
  <si>
    <t>France</t>
  </si>
  <si>
    <t>Germany</t>
  </si>
  <si>
    <t>Greece</t>
  </si>
  <si>
    <t>Hungary</t>
  </si>
  <si>
    <t>Iceland</t>
  </si>
  <si>
    <t>Ireland</t>
  </si>
  <si>
    <t>Latvia</t>
  </si>
  <si>
    <t>Liechtenstein</t>
  </si>
  <si>
    <t>Lithuania</t>
  </si>
  <si>
    <t>Luxembourg</t>
  </si>
  <si>
    <t>Malta</t>
  </si>
  <si>
    <t>Moldova</t>
  </si>
  <si>
    <t>Monaco</t>
  </si>
  <si>
    <t>Montenegro</t>
  </si>
  <si>
    <t>Netherlands</t>
  </si>
  <si>
    <t>North Macedonia</t>
  </si>
  <si>
    <t>Poland</t>
  </si>
  <si>
    <t>Portugal</t>
  </si>
  <si>
    <t>Romania</t>
  </si>
  <si>
    <t>Russia</t>
  </si>
  <si>
    <t>San Marino</t>
  </si>
  <si>
    <t>Serbia</t>
  </si>
  <si>
    <t>Slovakia</t>
  </si>
  <si>
    <t>Slovenia</t>
  </si>
  <si>
    <t>Sweden</t>
  </si>
  <si>
    <t>Switzerland</t>
  </si>
  <si>
    <t>Türkiye</t>
  </si>
  <si>
    <t>Ukraine</t>
  </si>
  <si>
    <t>Afghanistan</t>
  </si>
  <si>
    <t>Asia</t>
  </si>
  <si>
    <t>Armenia</t>
  </si>
  <si>
    <t>Azerbaijan</t>
  </si>
  <si>
    <t>Bahrain</t>
  </si>
  <si>
    <t>Bhutan</t>
  </si>
  <si>
    <t>Brunei</t>
  </si>
  <si>
    <t>Cambodia</t>
  </si>
  <si>
    <t>North Korea</t>
  </si>
  <si>
    <t>Georgia</t>
  </si>
  <si>
    <t>Indonesia</t>
  </si>
  <si>
    <t>Iraq</t>
  </si>
  <si>
    <t>Jordan</t>
  </si>
  <si>
    <t>Kazakhstan</t>
  </si>
  <si>
    <t>Korea</t>
  </si>
  <si>
    <t>Kuwait</t>
  </si>
  <si>
    <t>Kyrgyzstan</t>
  </si>
  <si>
    <t>Laos</t>
  </si>
  <si>
    <t>Lebanon</t>
  </si>
  <si>
    <t>Malaysia</t>
  </si>
  <si>
    <t>Maldives</t>
  </si>
  <si>
    <t>Mongolia</t>
  </si>
  <si>
    <t>Myanmar</t>
  </si>
  <si>
    <t>Nepal</t>
  </si>
  <si>
    <t>Pakistan</t>
  </si>
  <si>
    <t>Palestine</t>
  </si>
  <si>
    <t>Qatar</t>
  </si>
  <si>
    <t>South Korea</t>
  </si>
  <si>
    <t>Saudi Arabia</t>
  </si>
  <si>
    <t>Sri Lanka</t>
  </si>
  <si>
    <t>Syria</t>
  </si>
  <si>
    <t>Tajikistan</t>
  </si>
  <si>
    <t>Timor-Leste</t>
  </si>
  <si>
    <t>Turkmenistan</t>
  </si>
  <si>
    <t>UAE</t>
  </si>
  <si>
    <t>United Arab Emirates</t>
  </si>
  <si>
    <t>Uzbekistan</t>
  </si>
  <si>
    <t>Vietnam</t>
  </si>
  <si>
    <t>Yemen</t>
  </si>
  <si>
    <t>Algeria</t>
  </si>
  <si>
    <t>Africa</t>
  </si>
  <si>
    <t>Angola</t>
  </si>
  <si>
    <t>Benin</t>
  </si>
  <si>
    <t>Botswana</t>
  </si>
  <si>
    <t>Burundi</t>
  </si>
  <si>
    <t>Cameroon</t>
  </si>
  <si>
    <t>Cape Verde</t>
  </si>
  <si>
    <t>Chad</t>
  </si>
  <si>
    <t>Comoros</t>
  </si>
  <si>
    <t>Congo</t>
  </si>
  <si>
    <t>Cote d'lvoire</t>
  </si>
  <si>
    <t>Djibouti</t>
  </si>
  <si>
    <t>Egypt</t>
  </si>
  <si>
    <t>Equatorial Guinea</t>
  </si>
  <si>
    <t>Eritrea</t>
  </si>
  <si>
    <t>Ethiopia</t>
  </si>
  <si>
    <t>Gabon</t>
  </si>
  <si>
    <t>Gambia</t>
  </si>
  <si>
    <t>Ghana</t>
  </si>
  <si>
    <t>Guinea</t>
  </si>
  <si>
    <t>Guinea Bissau</t>
  </si>
  <si>
    <t>Kenya</t>
  </si>
  <si>
    <t>Lesotho</t>
  </si>
  <si>
    <t>Liberia</t>
  </si>
  <si>
    <t>Libya</t>
  </si>
  <si>
    <t>Madagascar</t>
  </si>
  <si>
    <t>Malawi</t>
  </si>
  <si>
    <t>Mali</t>
  </si>
  <si>
    <t>Mauritania</t>
  </si>
  <si>
    <t>Mauritius</t>
  </si>
  <si>
    <t>Morocco</t>
  </si>
  <si>
    <t>Mozambique</t>
  </si>
  <si>
    <t>Namibia</t>
  </si>
  <si>
    <t>Niger</t>
  </si>
  <si>
    <t>Nigeria</t>
  </si>
  <si>
    <t>Rwanda</t>
  </si>
  <si>
    <t>Sao Tome and Principe</t>
  </si>
  <si>
    <t>Senegal</t>
  </si>
  <si>
    <t>Seychelles</t>
  </si>
  <si>
    <t>Sierra Leone</t>
  </si>
  <si>
    <t>Somalia</t>
  </si>
  <si>
    <t>South Sudan</t>
  </si>
  <si>
    <t>Sudan</t>
  </si>
  <si>
    <t>Tanzania</t>
  </si>
  <si>
    <t>The Central African Republic</t>
  </si>
  <si>
    <t>Togo</t>
  </si>
  <si>
    <t>Tunisia</t>
  </si>
  <si>
    <t>Uganda</t>
  </si>
  <si>
    <t>Zambia</t>
  </si>
  <si>
    <t>Zimbabwe</t>
  </si>
  <si>
    <t>Antigua and Barbuda</t>
  </si>
  <si>
    <t>North America</t>
  </si>
  <si>
    <t>Bahamas</t>
  </si>
  <si>
    <t>Barbados</t>
  </si>
  <si>
    <t>Canada</t>
  </si>
  <si>
    <t>Costa Rica</t>
  </si>
  <si>
    <t>Cuba</t>
  </si>
  <si>
    <t>Dominica</t>
  </si>
  <si>
    <t>Dominican Republic</t>
  </si>
  <si>
    <t>Grenada</t>
  </si>
  <si>
    <t>Jamaica</t>
  </si>
  <si>
    <t>Mexico</t>
  </si>
  <si>
    <t>Panama</t>
  </si>
  <si>
    <t>Papua New Guinea</t>
  </si>
  <si>
    <t>Trinidad and Tobago</t>
  </si>
  <si>
    <t>USA</t>
  </si>
  <si>
    <t>Argentina</t>
  </si>
  <si>
    <t>South America</t>
  </si>
  <si>
    <t>Bolivia</t>
  </si>
  <si>
    <t>Brazil</t>
  </si>
  <si>
    <t>Chile</t>
  </si>
  <si>
    <t>Colombia</t>
  </si>
  <si>
    <t>Ecuador</t>
  </si>
  <si>
    <t>Guyana</t>
  </si>
  <si>
    <t>Peru</t>
  </si>
  <si>
    <t>Suriname</t>
  </si>
  <si>
    <t>Uruguay</t>
  </si>
  <si>
    <t>Venezuela</t>
  </si>
  <si>
    <t>Australia</t>
  </si>
  <si>
    <t>Oceania</t>
  </si>
  <si>
    <t>Cook Islands</t>
  </si>
  <si>
    <t>Fiji</t>
  </si>
  <si>
    <t>Micronesia</t>
  </si>
  <si>
    <t>New Zealand</t>
  </si>
  <si>
    <t>Niue</t>
  </si>
  <si>
    <t>Samoa</t>
  </si>
  <si>
    <t>Tonga</t>
  </si>
  <si>
    <t>Vanuatu</t>
  </si>
  <si>
    <t>Reviewer 1 decisions: autopopulated from this spreadsheet if the "Reviewer 1" field is completed in the "Summary" sheet</t>
  </si>
  <si>
    <t>Summary</t>
  </si>
  <si>
    <t>Domain 1</t>
  </si>
  <si>
    <t>Domain 2</t>
  </si>
  <si>
    <t>Domain 3</t>
  </si>
  <si>
    <t>Domain 4</t>
  </si>
  <si>
    <t>Domain 5</t>
  </si>
  <si>
    <t>Overall</t>
  </si>
  <si>
    <t>RoB</t>
  </si>
  <si>
    <t>O</t>
  </si>
  <si>
    <t>ITT</t>
  </si>
  <si>
    <t>December 2021</t>
  </si>
  <si>
    <t>December 2021 taken from registry</t>
  </si>
  <si>
    <t>Phone app decision support system supporting self-management of neck and low back pain, and providing advice on physical activity level, strength and flexibility exercises, and educational content. Uses case-based reasoning to tailor suggestions. This was in addition to usual care</t>
  </si>
  <si>
    <t>Everyone received 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</si>
</sst>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0.0%"/>
    <numFmt numFmtId="166" formatCode="0.000"/>
  </numFmts>
  <fonts count="12"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sz val="11"/>
      <color rgb="FFFF0000"/>
      <name val="Calibri"/>
      <family val="2"/>
      <scheme val="minor"/>
    </font>
    <font>
      <b/>
      <sz val="11"/>
      <name val="Calibri"/>
      <family val="2"/>
      <scheme val="minor"/>
    </font>
    <font>
      <sz val="11"/>
      <name val="Calibri"/>
      <family val="2"/>
      <scheme val="minor"/>
    </font>
    <font>
      <b/>
      <sz val="12"/>
      <color theme="1"/>
      <name val="Calibri"/>
      <family val="2"/>
      <scheme val="minor"/>
    </font>
    <font>
      <b/>
      <i/>
      <sz val="12"/>
      <color theme="4"/>
      <name val="Calibri"/>
      <family val="2"/>
      <scheme val="minor"/>
    </font>
    <font>
      <sz val="11"/>
      <color rgb="FF9C0006"/>
      <name val="Calibri"/>
      <family val="2"/>
      <scheme val="minor"/>
    </font>
    <font>
      <sz val="11"/>
      <color rgb="FF000000"/>
      <name val="Calibri"/>
      <family val="2"/>
      <scheme val="minor"/>
    </font>
    <font>
      <sz val="11"/>
      <color theme="0"/>
      <name val="Calibri"/>
      <family val="2"/>
      <scheme val="minor"/>
    </font>
  </fonts>
  <fills count="1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CDCD"/>
        <bgColor indexed="64"/>
      </patternFill>
    </fill>
    <fill>
      <patternFill patternType="solid">
        <fgColor theme="7" tint="0.59999389629810485"/>
        <bgColor indexed="64"/>
      </patternFill>
    </fill>
    <fill>
      <patternFill patternType="solid">
        <fgColor rgb="FFFF9999"/>
        <bgColor indexed="64"/>
      </patternFill>
    </fill>
    <fill>
      <patternFill patternType="solid">
        <fgColor theme="8" tint="0.59999389629810485"/>
        <bgColor indexed="64"/>
      </patternFill>
    </fill>
    <fill>
      <patternFill patternType="solid">
        <fgColor rgb="FFFFC7CE"/>
        <bgColor rgb="FF000000"/>
      </patternFill>
    </fill>
    <fill>
      <patternFill patternType="solid">
        <fgColor rgb="FFCCCCFF"/>
        <bgColor indexed="64"/>
      </patternFill>
    </fill>
  </fills>
  <borders count="8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medium">
        <color indexed="64"/>
      </right>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2" fillId="0" borderId="0" applyNumberFormat="0" applyFill="0" applyBorder="0" applyAlignment="0" applyProtection="0"/>
  </cellStyleXfs>
  <cellXfs count="656">
    <xf numFmtId="0" fontId="0" fillId="0" borderId="0" xfId="0"/>
    <xf numFmtId="0" fontId="1" fillId="0" borderId="0" xfId="0" applyFont="1"/>
    <xf numFmtId="0" fontId="1" fillId="0" borderId="1" xfId="0" applyFont="1" applyBorder="1"/>
    <xf numFmtId="0" fontId="0" fillId="0" borderId="3" xfId="0" applyBorder="1"/>
    <xf numFmtId="0" fontId="0" fillId="0" borderId="5" xfId="0" applyBorder="1"/>
    <xf numFmtId="0" fontId="0" fillId="0" borderId="7" xfId="0" applyBorder="1"/>
    <xf numFmtId="0" fontId="0" fillId="0" borderId="8" xfId="0" applyBorder="1"/>
    <xf numFmtId="0" fontId="1" fillId="0" borderId="10" xfId="0" applyFont="1" applyBorder="1"/>
    <xf numFmtId="0" fontId="1" fillId="0" borderId="11" xfId="0" applyFont="1" applyBorder="1"/>
    <xf numFmtId="0" fontId="1" fillId="0" borderId="9" xfId="0" applyFont="1" applyBorder="1"/>
    <xf numFmtId="0" fontId="0" fillId="0" borderId="6" xfId="0" applyBorder="1"/>
    <xf numFmtId="0" fontId="0" fillId="0" borderId="4" xfId="0" applyBorder="1"/>
    <xf numFmtId="0" fontId="0" fillId="0" borderId="15" xfId="0" applyBorder="1"/>
    <xf numFmtId="0" fontId="0" fillId="0" borderId="16" xfId="0" applyBorder="1"/>
    <xf numFmtId="0" fontId="1" fillId="2" borderId="10" xfId="0" applyFont="1" applyFill="1" applyBorder="1"/>
    <xf numFmtId="0" fontId="1" fillId="2" borderId="11" xfId="0" applyFont="1" applyFill="1" applyBorder="1"/>
    <xf numFmtId="0" fontId="2" fillId="2" borderId="7" xfId="1" applyFill="1" applyBorder="1"/>
    <xf numFmtId="0" fontId="0" fillId="2" borderId="8" xfId="0" applyFill="1" applyBorder="1"/>
    <xf numFmtId="0" fontId="2" fillId="2" borderId="3" xfId="1" applyFill="1" applyBorder="1"/>
    <xf numFmtId="0" fontId="0" fillId="2" borderId="5" xfId="0" applyFill="1" applyBorder="1"/>
    <xf numFmtId="0" fontId="0" fillId="2" borderId="3" xfId="0" applyFill="1" applyBorder="1"/>
    <xf numFmtId="0" fontId="1" fillId="3" borderId="9" xfId="0" applyFont="1" applyFill="1" applyBorder="1"/>
    <xf numFmtId="0" fontId="1" fillId="3" borderId="10" xfId="0" applyFont="1" applyFill="1" applyBorder="1"/>
    <xf numFmtId="0" fontId="0" fillId="3" borderId="6" xfId="0" applyFill="1" applyBorder="1"/>
    <xf numFmtId="0" fontId="0" fillId="3" borderId="7" xfId="0" applyFill="1" applyBorder="1"/>
    <xf numFmtId="0" fontId="0" fillId="3" borderId="4" xfId="0" applyFill="1" applyBorder="1"/>
    <xf numFmtId="0" fontId="0" fillId="3" borderId="3" xfId="0" applyFill="1" applyBorder="1"/>
    <xf numFmtId="0" fontId="1" fillId="2" borderId="9" xfId="0" applyFont="1" applyFill="1" applyBorder="1"/>
    <xf numFmtId="0" fontId="0" fillId="2" borderId="6" xfId="0" applyFill="1" applyBorder="1"/>
    <xf numFmtId="0" fontId="0" fillId="2" borderId="4" xfId="0" applyFill="1" applyBorder="1"/>
    <xf numFmtId="0" fontId="1" fillId="5" borderId="2" xfId="0" applyFont="1" applyFill="1" applyBorder="1"/>
    <xf numFmtId="0" fontId="0" fillId="5" borderId="18" xfId="0" applyFill="1" applyBorder="1"/>
    <xf numFmtId="0" fontId="1" fillId="4" borderId="19" xfId="0" applyFont="1" applyFill="1" applyBorder="1"/>
    <xf numFmtId="0" fontId="0" fillId="4" borderId="20" xfId="0" applyFill="1" applyBorder="1"/>
    <xf numFmtId="0" fontId="0" fillId="5" borderId="3" xfId="0" applyFill="1" applyBorder="1"/>
    <xf numFmtId="0" fontId="0" fillId="2" borderId="21" xfId="0" applyFill="1" applyBorder="1"/>
    <xf numFmtId="0" fontId="0" fillId="0" borderId="17" xfId="0" applyBorder="1"/>
    <xf numFmtId="0" fontId="0" fillId="0" borderId="18" xfId="0" applyBorder="1"/>
    <xf numFmtId="0" fontId="1" fillId="0" borderId="9" xfId="0" applyFont="1" applyBorder="1" applyAlignment="1">
      <alignment wrapText="1"/>
    </xf>
    <xf numFmtId="0" fontId="1" fillId="2" borderId="29" xfId="0" applyFont="1" applyFill="1" applyBorder="1" applyAlignment="1">
      <alignment wrapText="1"/>
    </xf>
    <xf numFmtId="0" fontId="1" fillId="0" borderId="2" xfId="0" applyFont="1" applyBorder="1" applyAlignment="1">
      <alignment wrapText="1"/>
    </xf>
    <xf numFmtId="0" fontId="1" fillId="7" borderId="9" xfId="0" applyFont="1" applyFill="1" applyBorder="1" applyAlignment="1">
      <alignment wrapText="1"/>
    </xf>
    <xf numFmtId="0" fontId="1" fillId="7" borderId="10" xfId="0" applyFont="1" applyFill="1" applyBorder="1" applyAlignment="1">
      <alignment wrapText="1"/>
    </xf>
    <xf numFmtId="0" fontId="0" fillId="7" borderId="6" xfId="0" applyFill="1" applyBorder="1"/>
    <xf numFmtId="0" fontId="0" fillId="7" borderId="7" xfId="0" applyFill="1" applyBorder="1"/>
    <xf numFmtId="0" fontId="0" fillId="7" borderId="4" xfId="0" applyFill="1" applyBorder="1"/>
    <xf numFmtId="0" fontId="0" fillId="7" borderId="3" xfId="0" applyFill="1" applyBorder="1"/>
    <xf numFmtId="0" fontId="1" fillId="6" borderId="9" xfId="0" applyFont="1" applyFill="1" applyBorder="1" applyAlignment="1">
      <alignment wrapText="1"/>
    </xf>
    <xf numFmtId="0" fontId="0" fillId="6" borderId="4" xfId="0" applyFill="1" applyBorder="1"/>
    <xf numFmtId="0" fontId="1" fillId="4" borderId="9" xfId="0" applyFont="1" applyFill="1" applyBorder="1" applyAlignment="1">
      <alignment wrapText="1"/>
    </xf>
    <xf numFmtId="0" fontId="1" fillId="4" borderId="11" xfId="0" applyFont="1" applyFill="1" applyBorder="1" applyAlignment="1">
      <alignment wrapText="1"/>
    </xf>
    <xf numFmtId="0" fontId="0" fillId="4" borderId="4" xfId="0" applyFill="1" applyBorder="1"/>
    <xf numFmtId="0" fontId="0" fillId="4" borderId="5" xfId="0" applyFill="1" applyBorder="1"/>
    <xf numFmtId="0" fontId="1" fillId="7" borderId="12" xfId="0" applyFont="1" applyFill="1" applyBorder="1" applyAlignment="1">
      <alignment wrapText="1"/>
    </xf>
    <xf numFmtId="0" fontId="0" fillId="7" borderId="14" xfId="0" applyFill="1" applyBorder="1"/>
    <xf numFmtId="0" fontId="1" fillId="0" borderId="30" xfId="0" applyFont="1" applyBorder="1" applyAlignment="1">
      <alignment wrapText="1"/>
    </xf>
    <xf numFmtId="0" fontId="0" fillId="0" borderId="30" xfId="0" applyBorder="1" applyAlignment="1">
      <alignment wrapText="1"/>
    </xf>
    <xf numFmtId="0" fontId="0" fillId="8" borderId="3" xfId="0" applyFill="1" applyBorder="1"/>
    <xf numFmtId="164" fontId="0" fillId="7" borderId="3" xfId="0" applyNumberFormat="1" applyFill="1" applyBorder="1"/>
    <xf numFmtId="164" fontId="1" fillId="7" borderId="10" xfId="0" applyNumberFormat="1" applyFont="1" applyFill="1" applyBorder="1" applyAlignment="1">
      <alignment wrapText="1"/>
    </xf>
    <xf numFmtId="0" fontId="1" fillId="8" borderId="10" xfId="0" applyFont="1" applyFill="1" applyBorder="1" applyAlignment="1">
      <alignment wrapText="1"/>
    </xf>
    <xf numFmtId="0" fontId="1" fillId="8" borderId="29" xfId="0" applyFont="1" applyFill="1" applyBorder="1" applyAlignment="1">
      <alignment wrapText="1"/>
    </xf>
    <xf numFmtId="0" fontId="0" fillId="8" borderId="21" xfId="0" applyFill="1" applyBorder="1"/>
    <xf numFmtId="0" fontId="0" fillId="2" borderId="34" xfId="0" applyFill="1" applyBorder="1"/>
    <xf numFmtId="0" fontId="0" fillId="7" borderId="21" xfId="0" applyFill="1" applyBorder="1"/>
    <xf numFmtId="0" fontId="1" fillId="2" borderId="35" xfId="0" applyFont="1" applyFill="1" applyBorder="1" applyAlignment="1">
      <alignment wrapText="1"/>
    </xf>
    <xf numFmtId="0" fontId="1" fillId="7" borderId="41" xfId="0" applyFont="1" applyFill="1" applyBorder="1" applyAlignment="1">
      <alignment wrapText="1"/>
    </xf>
    <xf numFmtId="0" fontId="1" fillId="7" borderId="42" xfId="0" applyFont="1" applyFill="1" applyBorder="1" applyAlignment="1">
      <alignment wrapText="1"/>
    </xf>
    <xf numFmtId="164" fontId="1" fillId="7" borderId="42" xfId="0" applyNumberFormat="1" applyFont="1" applyFill="1" applyBorder="1" applyAlignment="1">
      <alignment wrapText="1"/>
    </xf>
    <xf numFmtId="0" fontId="1" fillId="0" borderId="43" xfId="0" applyFont="1" applyBorder="1" applyAlignment="1">
      <alignment wrapText="1"/>
    </xf>
    <xf numFmtId="0" fontId="1" fillId="7" borderId="35" xfId="0" applyFont="1" applyFill="1" applyBorder="1" applyAlignment="1">
      <alignment wrapText="1"/>
    </xf>
    <xf numFmtId="0" fontId="1" fillId="0" borderId="47" xfId="0" applyFont="1" applyBorder="1" applyAlignment="1">
      <alignment wrapText="1"/>
    </xf>
    <xf numFmtId="0" fontId="0" fillId="9" borderId="7" xfId="0" applyFill="1" applyBorder="1"/>
    <xf numFmtId="0" fontId="0" fillId="9" borderId="3" xfId="0" applyFill="1" applyBorder="1"/>
    <xf numFmtId="0" fontId="0" fillId="9" borderId="14" xfId="0" applyFill="1" applyBorder="1"/>
    <xf numFmtId="0" fontId="1" fillId="9" borderId="10" xfId="0" applyFont="1" applyFill="1" applyBorder="1" applyAlignment="1">
      <alignment wrapText="1"/>
    </xf>
    <xf numFmtId="0" fontId="1" fillId="9" borderId="42" xfId="0" applyFont="1" applyFill="1" applyBorder="1" applyAlignment="1">
      <alignment wrapText="1"/>
    </xf>
    <xf numFmtId="0" fontId="1" fillId="9" borderId="41" xfId="0" applyFont="1" applyFill="1" applyBorder="1" applyAlignment="1">
      <alignment wrapText="1"/>
    </xf>
    <xf numFmtId="164" fontId="1" fillId="9" borderId="42" xfId="0" applyNumberFormat="1" applyFont="1" applyFill="1" applyBorder="1" applyAlignment="1">
      <alignment wrapText="1"/>
    </xf>
    <xf numFmtId="164" fontId="0" fillId="9" borderId="5" xfId="0" applyNumberFormat="1" applyFill="1" applyBorder="1"/>
    <xf numFmtId="164" fontId="1" fillId="9" borderId="11" xfId="0" applyNumberFormat="1" applyFont="1" applyFill="1" applyBorder="1" applyAlignment="1">
      <alignment wrapText="1"/>
    </xf>
    <xf numFmtId="0" fontId="1" fillId="10" borderId="10" xfId="0" applyFont="1" applyFill="1" applyBorder="1" applyAlignment="1">
      <alignment wrapText="1"/>
    </xf>
    <xf numFmtId="0" fontId="0" fillId="10" borderId="3" xfId="0" applyFill="1" applyBorder="1"/>
    <xf numFmtId="0" fontId="1" fillId="11" borderId="11" xfId="0" applyFont="1" applyFill="1" applyBorder="1" applyAlignment="1">
      <alignment wrapText="1"/>
    </xf>
    <xf numFmtId="0" fontId="0" fillId="11" borderId="5" xfId="0" applyFill="1" applyBorder="1"/>
    <xf numFmtId="164" fontId="1" fillId="9" borderId="46" xfId="0" applyNumberFormat="1" applyFont="1" applyFill="1" applyBorder="1" applyAlignment="1">
      <alignment wrapText="1"/>
    </xf>
    <xf numFmtId="17" fontId="0" fillId="3" borderId="7" xfId="0" applyNumberFormat="1" applyFill="1" applyBorder="1"/>
    <xf numFmtId="0" fontId="1" fillId="3" borderId="30" xfId="0" applyFont="1" applyFill="1" applyBorder="1"/>
    <xf numFmtId="0" fontId="0" fillId="3" borderId="33" xfId="0" applyFill="1" applyBorder="1"/>
    <xf numFmtId="0" fontId="0" fillId="3" borderId="34" xfId="0" applyFill="1" applyBorder="1"/>
    <xf numFmtId="16" fontId="0" fillId="3" borderId="3" xfId="0" applyNumberFormat="1" applyFill="1" applyBorder="1"/>
    <xf numFmtId="0" fontId="2" fillId="3" borderId="3" xfId="1" applyFill="1" applyBorder="1"/>
    <xf numFmtId="17" fontId="0" fillId="3" borderId="3" xfId="0" applyNumberFormat="1" applyFill="1" applyBorder="1"/>
    <xf numFmtId="0" fontId="4" fillId="0" borderId="0" xfId="0" applyFont="1"/>
    <xf numFmtId="49" fontId="1" fillId="3" borderId="9" xfId="0" applyNumberFormat="1" applyFont="1" applyFill="1" applyBorder="1"/>
    <xf numFmtId="49" fontId="1" fillId="3" borderId="10" xfId="0" applyNumberFormat="1" applyFont="1" applyFill="1" applyBorder="1"/>
    <xf numFmtId="49" fontId="0" fillId="3" borderId="4" xfId="0" applyNumberFormat="1" applyFill="1" applyBorder="1"/>
    <xf numFmtId="49" fontId="0" fillId="3" borderId="3" xfId="0" applyNumberFormat="1" applyFill="1" applyBorder="1"/>
    <xf numFmtId="0" fontId="1" fillId="4" borderId="35" xfId="0" applyFont="1" applyFill="1" applyBorder="1"/>
    <xf numFmtId="0" fontId="1" fillId="4" borderId="43" xfId="0" applyFont="1" applyFill="1" applyBorder="1"/>
    <xf numFmtId="0" fontId="1" fillId="3" borderId="41" xfId="0" applyFont="1" applyFill="1" applyBorder="1"/>
    <xf numFmtId="0" fontId="1" fillId="3" borderId="42" xfId="0" applyFont="1" applyFill="1" applyBorder="1"/>
    <xf numFmtId="49" fontId="1" fillId="3" borderId="42" xfId="0" applyNumberFormat="1" applyFont="1" applyFill="1" applyBorder="1"/>
    <xf numFmtId="0" fontId="1" fillId="3" borderId="46" xfId="0" applyFont="1" applyFill="1" applyBorder="1"/>
    <xf numFmtId="0" fontId="1" fillId="2" borderId="47" xfId="0" applyFont="1" applyFill="1" applyBorder="1"/>
    <xf numFmtId="0" fontId="0" fillId="4" borderId="50" xfId="0" applyFill="1" applyBorder="1"/>
    <xf numFmtId="0" fontId="0" fillId="4" borderId="51" xfId="0" applyFill="1" applyBorder="1"/>
    <xf numFmtId="0" fontId="0" fillId="3" borderId="52" xfId="0" applyFill="1" applyBorder="1"/>
    <xf numFmtId="0" fontId="0" fillId="3" borderId="53" xfId="0" applyFill="1" applyBorder="1"/>
    <xf numFmtId="49" fontId="0" fillId="3" borderId="53" xfId="0" applyNumberFormat="1" applyFill="1" applyBorder="1"/>
    <xf numFmtId="0" fontId="0" fillId="3" borderId="54" xfId="0" applyFill="1" applyBorder="1"/>
    <xf numFmtId="0" fontId="0" fillId="2" borderId="55" xfId="0" applyFill="1" applyBorder="1"/>
    <xf numFmtId="0" fontId="0" fillId="4" borderId="18" xfId="0" applyFill="1" applyBorder="1"/>
    <xf numFmtId="0" fontId="0" fillId="3" borderId="21" xfId="0" applyFill="1" applyBorder="1"/>
    <xf numFmtId="0" fontId="0" fillId="3" borderId="14" xfId="0" applyFill="1" applyBorder="1"/>
    <xf numFmtId="0" fontId="0" fillId="2" borderId="16" xfId="0" applyFill="1" applyBorder="1"/>
    <xf numFmtId="0" fontId="0" fillId="4" borderId="56" xfId="0" applyFill="1" applyBorder="1"/>
    <xf numFmtId="0" fontId="0" fillId="4" borderId="57" xfId="0" applyFill="1" applyBorder="1"/>
    <xf numFmtId="0" fontId="0" fillId="3" borderId="58" xfId="0" applyFill="1" applyBorder="1"/>
    <xf numFmtId="0" fontId="0" fillId="3" borderId="59" xfId="0" applyFill="1" applyBorder="1"/>
    <xf numFmtId="49" fontId="0" fillId="3" borderId="59" xfId="0" applyNumberFormat="1" applyFill="1" applyBorder="1"/>
    <xf numFmtId="0" fontId="0" fillId="3" borderId="60" xfId="0" applyFill="1" applyBorder="1"/>
    <xf numFmtId="0" fontId="0" fillId="2" borderId="61" xfId="0" applyFill="1" applyBorder="1"/>
    <xf numFmtId="0" fontId="0" fillId="4" borderId="9" xfId="0" applyFill="1" applyBorder="1"/>
    <xf numFmtId="0" fontId="0" fillId="4" borderId="2" xfId="0" applyFill="1" applyBorder="1"/>
    <xf numFmtId="0" fontId="0" fillId="3" borderId="29" xfId="0" applyFill="1" applyBorder="1"/>
    <xf numFmtId="0" fontId="0" fillId="3" borderId="10" xfId="0" applyFill="1" applyBorder="1"/>
    <xf numFmtId="49" fontId="0" fillId="3" borderId="10" xfId="0" applyNumberFormat="1" applyFill="1" applyBorder="1"/>
    <xf numFmtId="0" fontId="0" fillId="3" borderId="12" xfId="0" applyFill="1" applyBorder="1"/>
    <xf numFmtId="0" fontId="0" fillId="2" borderId="1" xfId="0" applyFill="1" applyBorder="1"/>
    <xf numFmtId="0" fontId="0" fillId="4" borderId="6" xfId="0" applyFill="1" applyBorder="1"/>
    <xf numFmtId="0" fontId="0" fillId="4" borderId="17" xfId="0" applyFill="1" applyBorder="1"/>
    <xf numFmtId="0" fontId="0" fillId="3" borderId="25" xfId="0" applyFill="1" applyBorder="1"/>
    <xf numFmtId="49" fontId="0" fillId="3" borderId="7" xfId="0" applyNumberFormat="1" applyFill="1" applyBorder="1"/>
    <xf numFmtId="0" fontId="0" fillId="3" borderId="13" xfId="0" applyFill="1" applyBorder="1"/>
    <xf numFmtId="0" fontId="0" fillId="2" borderId="15" xfId="0" applyFill="1" applyBorder="1"/>
    <xf numFmtId="0" fontId="0" fillId="4" borderId="63" xfId="0" applyFill="1" applyBorder="1"/>
    <xf numFmtId="0" fontId="0" fillId="4" borderId="64" xfId="0" applyFill="1" applyBorder="1"/>
    <xf numFmtId="0" fontId="0" fillId="3" borderId="24" xfId="0" applyFill="1" applyBorder="1"/>
    <xf numFmtId="0" fontId="0" fillId="3" borderId="22" xfId="0" applyFill="1" applyBorder="1"/>
    <xf numFmtId="49" fontId="0" fillId="3" borderId="22" xfId="0" applyNumberFormat="1" applyFill="1" applyBorder="1"/>
    <xf numFmtId="0" fontId="0" fillId="3" borderId="23" xfId="0" applyFill="1" applyBorder="1"/>
    <xf numFmtId="0" fontId="0" fillId="2" borderId="65" xfId="0" applyFill="1" applyBorder="1"/>
    <xf numFmtId="0" fontId="0" fillId="0" borderId="21" xfId="0" applyBorder="1"/>
    <xf numFmtId="0" fontId="0" fillId="7" borderId="25" xfId="0" applyFill="1" applyBorder="1"/>
    <xf numFmtId="0" fontId="0" fillId="7" borderId="13" xfId="0" applyFill="1" applyBorder="1"/>
    <xf numFmtId="0" fontId="0" fillId="4" borderId="8" xfId="0" applyFill="1" applyBorder="1"/>
    <xf numFmtId="0" fontId="0" fillId="6" borderId="6" xfId="0" applyFill="1" applyBorder="1"/>
    <xf numFmtId="0" fontId="0" fillId="11" borderId="8" xfId="0" applyFill="1" applyBorder="1"/>
    <xf numFmtId="0" fontId="1" fillId="0" borderId="66" xfId="0" applyFont="1" applyBorder="1" applyAlignment="1">
      <alignment wrapText="1"/>
    </xf>
    <xf numFmtId="0" fontId="1" fillId="0" borderId="58" xfId="0" applyFont="1" applyBorder="1" applyAlignment="1">
      <alignment wrapText="1"/>
    </xf>
    <xf numFmtId="0" fontId="0" fillId="0" borderId="25" xfId="0" applyBorder="1"/>
    <xf numFmtId="0" fontId="1" fillId="0" borderId="10" xfId="0" applyFont="1" applyBorder="1" applyAlignment="1">
      <alignment wrapText="1"/>
    </xf>
    <xf numFmtId="0" fontId="0" fillId="0" borderId="56" xfId="0" applyBorder="1"/>
    <xf numFmtId="0" fontId="0" fillId="0" borderId="61" xfId="0" applyBorder="1"/>
    <xf numFmtId="0" fontId="0" fillId="7" borderId="58" xfId="0" applyFill="1" applyBorder="1"/>
    <xf numFmtId="0" fontId="0" fillId="9" borderId="59" xfId="0" applyFill="1" applyBorder="1"/>
    <xf numFmtId="0" fontId="1" fillId="2" borderId="10" xfId="0" applyFont="1" applyFill="1" applyBorder="1" applyAlignment="1">
      <alignment wrapText="1"/>
    </xf>
    <xf numFmtId="0" fontId="1" fillId="2" borderId="2" xfId="0" applyFont="1" applyFill="1" applyBorder="1" applyAlignment="1">
      <alignment wrapText="1"/>
    </xf>
    <xf numFmtId="0" fontId="5" fillId="0" borderId="9" xfId="0" applyFont="1" applyBorder="1"/>
    <xf numFmtId="0" fontId="5" fillId="0" borderId="11" xfId="0" applyFont="1" applyBorder="1"/>
    <xf numFmtId="0" fontId="6" fillId="0" borderId="6" xfId="0" applyFont="1" applyBorder="1"/>
    <xf numFmtId="0" fontId="6" fillId="0" borderId="8" xfId="0" applyFont="1" applyBorder="1"/>
    <xf numFmtId="0" fontId="6" fillId="0" borderId="4" xfId="0" applyFont="1" applyBorder="1"/>
    <xf numFmtId="0" fontId="6" fillId="0" borderId="5" xfId="0" applyFont="1" applyBorder="1"/>
    <xf numFmtId="0" fontId="6" fillId="0" borderId="56" xfId="0" applyFont="1" applyBorder="1" applyAlignment="1">
      <alignment wrapText="1"/>
    </xf>
    <xf numFmtId="0" fontId="6" fillId="0" borderId="66" xfId="0" applyFont="1" applyBorder="1"/>
    <xf numFmtId="0" fontId="6" fillId="0" borderId="0" xfId="0" applyFont="1"/>
    <xf numFmtId="0" fontId="0" fillId="2" borderId="17" xfId="0" applyFill="1" applyBorder="1"/>
    <xf numFmtId="0" fontId="0" fillId="2" borderId="18" xfId="0" applyFill="1" applyBorder="1"/>
    <xf numFmtId="0" fontId="0" fillId="2" borderId="57" xfId="0" applyFill="1" applyBorder="1"/>
    <xf numFmtId="0" fontId="6" fillId="0" borderId="50" xfId="0" applyFont="1" applyBorder="1"/>
    <xf numFmtId="0" fontId="6" fillId="0" borderId="67" xfId="0" applyFont="1" applyBorder="1"/>
    <xf numFmtId="0" fontId="6" fillId="0" borderId="56" xfId="0" applyFont="1" applyBorder="1"/>
    <xf numFmtId="49" fontId="1" fillId="4" borderId="9" xfId="0" applyNumberFormat="1" applyFont="1" applyFill="1" applyBorder="1" applyAlignment="1">
      <alignment wrapText="1"/>
    </xf>
    <xf numFmtId="49" fontId="1" fillId="5" borderId="10" xfId="0" applyNumberFormat="1" applyFont="1" applyFill="1" applyBorder="1" applyAlignment="1">
      <alignment wrapText="1"/>
    </xf>
    <xf numFmtId="0" fontId="0" fillId="0" borderId="51" xfId="0" applyBorder="1"/>
    <xf numFmtId="0" fontId="0" fillId="7" borderId="50" xfId="0" applyFill="1" applyBorder="1"/>
    <xf numFmtId="0" fontId="0" fillId="9" borderId="53" xfId="0" applyFill="1" applyBorder="1"/>
    <xf numFmtId="49" fontId="0" fillId="4" borderId="4" xfId="0" applyNumberFormat="1" applyFill="1" applyBorder="1"/>
    <xf numFmtId="49" fontId="0" fillId="5" borderId="3" xfId="0" applyNumberFormat="1" applyFill="1" applyBorder="1"/>
    <xf numFmtId="0" fontId="0" fillId="0" borderId="57" xfId="0" applyBorder="1"/>
    <xf numFmtId="0" fontId="0" fillId="7" borderId="56" xfId="0" applyFill="1" applyBorder="1"/>
    <xf numFmtId="164" fontId="0" fillId="0" borderId="0" xfId="0" applyNumberFormat="1"/>
    <xf numFmtId="0" fontId="6" fillId="0" borderId="4" xfId="0" applyFont="1" applyBorder="1" applyAlignment="1">
      <alignment wrapText="1"/>
    </xf>
    <xf numFmtId="0" fontId="2" fillId="2" borderId="18" xfId="1" applyFill="1" applyBorder="1"/>
    <xf numFmtId="0" fontId="0" fillId="2" borderId="25" xfId="0" applyFill="1" applyBorder="1"/>
    <xf numFmtId="0" fontId="2" fillId="2" borderId="17" xfId="1" applyFill="1" applyBorder="1"/>
    <xf numFmtId="49" fontId="0" fillId="4" borderId="6" xfId="0" applyNumberFormat="1" applyFill="1" applyBorder="1"/>
    <xf numFmtId="49" fontId="0" fillId="5" borderId="7" xfId="0" applyNumberFormat="1" applyFill="1" applyBorder="1"/>
    <xf numFmtId="0" fontId="1" fillId="2" borderId="9" xfId="0" applyFont="1" applyFill="1" applyBorder="1" applyAlignment="1">
      <alignment wrapText="1"/>
    </xf>
    <xf numFmtId="0" fontId="1" fillId="5" borderId="10" xfId="0" applyFont="1" applyFill="1" applyBorder="1" applyAlignment="1">
      <alignment wrapText="1"/>
    </xf>
    <xf numFmtId="0" fontId="0" fillId="2" borderId="50" xfId="0" applyFill="1" applyBorder="1"/>
    <xf numFmtId="0" fontId="0" fillId="7" borderId="53" xfId="0" applyFill="1" applyBorder="1"/>
    <xf numFmtId="164" fontId="0" fillId="7" borderId="53" xfId="0" applyNumberFormat="1" applyFill="1" applyBorder="1"/>
    <xf numFmtId="164" fontId="0" fillId="9" borderId="67" xfId="0" applyNumberFormat="1" applyFill="1" applyBorder="1"/>
    <xf numFmtId="0" fontId="0" fillId="5" borderId="53" xfId="0" applyFill="1" applyBorder="1"/>
    <xf numFmtId="0" fontId="0" fillId="8" borderId="52" xfId="0" applyFill="1" applyBorder="1"/>
    <xf numFmtId="0" fontId="0" fillId="10" borderId="53" xfId="0" applyFill="1" applyBorder="1"/>
    <xf numFmtId="0" fontId="0" fillId="8" borderId="53" xfId="0" applyFill="1" applyBorder="1"/>
    <xf numFmtId="0" fontId="0" fillId="2" borderId="56" xfId="0" applyFill="1" applyBorder="1"/>
    <xf numFmtId="0" fontId="0" fillId="7" borderId="59" xfId="0" applyFill="1" applyBorder="1"/>
    <xf numFmtId="0" fontId="0" fillId="0" borderId="0" xfId="0" applyAlignment="1">
      <alignment wrapText="1"/>
    </xf>
    <xf numFmtId="0" fontId="0" fillId="7" borderId="37" xfId="0" applyFill="1" applyBorder="1"/>
    <xf numFmtId="0" fontId="0" fillId="9" borderId="62" xfId="0" applyFill="1" applyBorder="1"/>
    <xf numFmtId="0" fontId="1" fillId="2" borderId="44" xfId="0" applyFont="1" applyFill="1" applyBorder="1" applyAlignment="1">
      <alignment wrapText="1"/>
    </xf>
    <xf numFmtId="0" fontId="1" fillId="0" borderId="0" xfId="0" applyFont="1" applyAlignment="1">
      <alignment wrapText="1"/>
    </xf>
    <xf numFmtId="0" fontId="0" fillId="2" borderId="68" xfId="0" applyFill="1" applyBorder="1"/>
    <xf numFmtId="0" fontId="0" fillId="7" borderId="52" xfId="0" applyFill="1" applyBorder="1"/>
    <xf numFmtId="0" fontId="0" fillId="2" borderId="69" xfId="0" applyFill="1" applyBorder="1"/>
    <xf numFmtId="0" fontId="0" fillId="7" borderId="62" xfId="0" applyFill="1" applyBorder="1"/>
    <xf numFmtId="0" fontId="5" fillId="0" borderId="35" xfId="0" applyFont="1" applyBorder="1"/>
    <xf numFmtId="0" fontId="5" fillId="0" borderId="39" xfId="0" applyFont="1" applyBorder="1"/>
    <xf numFmtId="0" fontId="0" fillId="0" borderId="66" xfId="0" applyBorder="1"/>
    <xf numFmtId="49" fontId="1" fillId="2" borderId="40" xfId="0" applyNumberFormat="1" applyFont="1" applyFill="1" applyBorder="1" applyAlignment="1">
      <alignment wrapText="1"/>
    </xf>
    <xf numFmtId="49" fontId="1" fillId="9" borderId="42" xfId="0" applyNumberFormat="1" applyFont="1" applyFill="1" applyBorder="1" applyAlignment="1">
      <alignment wrapText="1"/>
    </xf>
    <xf numFmtId="49" fontId="1" fillId="7" borderId="42" xfId="0" applyNumberFormat="1" applyFont="1" applyFill="1" applyBorder="1" applyAlignment="1">
      <alignment wrapText="1"/>
    </xf>
    <xf numFmtId="165" fontId="1" fillId="9" borderId="41" xfId="0" applyNumberFormat="1" applyFont="1" applyFill="1" applyBorder="1" applyAlignment="1">
      <alignment wrapText="1"/>
    </xf>
    <xf numFmtId="49" fontId="1" fillId="7" borderId="41" xfId="0" applyNumberFormat="1" applyFont="1" applyFill="1" applyBorder="1" applyAlignment="1">
      <alignment wrapText="1"/>
    </xf>
    <xf numFmtId="165" fontId="1" fillId="7" borderId="42" xfId="0" applyNumberFormat="1" applyFont="1" applyFill="1" applyBorder="1" applyAlignment="1">
      <alignment wrapText="1"/>
    </xf>
    <xf numFmtId="49" fontId="1" fillId="9" borderId="41" xfId="0" applyNumberFormat="1" applyFont="1" applyFill="1" applyBorder="1" applyAlignment="1">
      <alignment wrapText="1"/>
    </xf>
    <xf numFmtId="49" fontId="1" fillId="0" borderId="43" xfId="0" applyNumberFormat="1" applyFont="1" applyBorder="1" applyAlignment="1">
      <alignment wrapText="1"/>
    </xf>
    <xf numFmtId="49" fontId="1" fillId="0" borderId="0" xfId="0" applyNumberFormat="1" applyFont="1" applyAlignment="1">
      <alignment wrapText="1"/>
    </xf>
    <xf numFmtId="49" fontId="0" fillId="0" borderId="0" xfId="0" applyNumberFormat="1" applyAlignment="1">
      <alignment wrapText="1"/>
    </xf>
    <xf numFmtId="49" fontId="0" fillId="9" borderId="53" xfId="0" applyNumberFormat="1" applyFill="1" applyBorder="1"/>
    <xf numFmtId="49" fontId="0" fillId="7" borderId="53" xfId="0" applyNumberFormat="1" applyFill="1" applyBorder="1"/>
    <xf numFmtId="49" fontId="0" fillId="7" borderId="52" xfId="0" applyNumberFormat="1" applyFill="1" applyBorder="1"/>
    <xf numFmtId="165" fontId="0" fillId="7" borderId="53" xfId="0" applyNumberFormat="1" applyFill="1" applyBorder="1"/>
    <xf numFmtId="49" fontId="0" fillId="9" borderId="52" xfId="0" applyNumberFormat="1" applyFill="1" applyBorder="1"/>
    <xf numFmtId="49" fontId="0" fillId="0" borderId="51" xfId="0" applyNumberFormat="1" applyBorder="1"/>
    <xf numFmtId="49" fontId="0" fillId="0" borderId="0" xfId="0" applyNumberFormat="1"/>
    <xf numFmtId="49" fontId="0" fillId="9" borderId="59" xfId="0" applyNumberFormat="1" applyFill="1" applyBorder="1"/>
    <xf numFmtId="49" fontId="0" fillId="7" borderId="62" xfId="0" applyNumberFormat="1" applyFill="1" applyBorder="1"/>
    <xf numFmtId="49" fontId="0" fillId="7" borderId="58" xfId="0" applyNumberFormat="1" applyFill="1" applyBorder="1"/>
    <xf numFmtId="49" fontId="0" fillId="9" borderId="62" xfId="0" applyNumberFormat="1" applyFill="1" applyBorder="1"/>
    <xf numFmtId="165" fontId="0" fillId="7" borderId="62" xfId="0" applyNumberFormat="1" applyFill="1" applyBorder="1"/>
    <xf numFmtId="49" fontId="0" fillId="9" borderId="70" xfId="0" applyNumberFormat="1" applyFill="1" applyBorder="1"/>
    <xf numFmtId="49" fontId="0" fillId="7" borderId="70" xfId="0" applyNumberFormat="1" applyFill="1" applyBorder="1"/>
    <xf numFmtId="49" fontId="0" fillId="0" borderId="57" xfId="0" applyNumberFormat="1" applyBorder="1"/>
    <xf numFmtId="9" fontId="0" fillId="9" borderId="52" xfId="0" applyNumberFormat="1" applyFill="1" applyBorder="1"/>
    <xf numFmtId="49" fontId="0" fillId="9" borderId="7" xfId="0" applyNumberFormat="1" applyFill="1" applyBorder="1"/>
    <xf numFmtId="49" fontId="0" fillId="7" borderId="7" xfId="0" applyNumberFormat="1" applyFill="1" applyBorder="1"/>
    <xf numFmtId="49" fontId="0" fillId="7" borderId="21" xfId="0" applyNumberFormat="1" applyFill="1" applyBorder="1"/>
    <xf numFmtId="165" fontId="0" fillId="7" borderId="3" xfId="0" applyNumberFormat="1" applyFill="1" applyBorder="1"/>
    <xf numFmtId="49" fontId="0" fillId="9" borderId="3" xfId="0" applyNumberFormat="1" applyFill="1" applyBorder="1"/>
    <xf numFmtId="49" fontId="0" fillId="7" borderId="25" xfId="0" applyNumberFormat="1" applyFill="1" applyBorder="1"/>
    <xf numFmtId="49" fontId="0" fillId="0" borderId="18" xfId="0" applyNumberFormat="1" applyBorder="1"/>
    <xf numFmtId="49" fontId="0" fillId="0" borderId="17" xfId="0" applyNumberFormat="1" applyBorder="1"/>
    <xf numFmtId="9" fontId="0" fillId="9" borderId="58" xfId="0" applyNumberFormat="1" applyFill="1" applyBorder="1"/>
    <xf numFmtId="165" fontId="0" fillId="7" borderId="59" xfId="0" applyNumberFormat="1" applyFill="1" applyBorder="1"/>
    <xf numFmtId="9" fontId="0" fillId="9" borderId="25" xfId="0" applyNumberFormat="1" applyFill="1" applyBorder="1"/>
    <xf numFmtId="165" fontId="0" fillId="7" borderId="7" xfId="0" applyNumberFormat="1" applyFill="1" applyBorder="1"/>
    <xf numFmtId="49" fontId="0" fillId="9" borderId="25" xfId="0" applyNumberFormat="1" applyFill="1" applyBorder="1"/>
    <xf numFmtId="49" fontId="0" fillId="2" borderId="36" xfId="0" applyNumberFormat="1" applyFill="1" applyBorder="1"/>
    <xf numFmtId="165" fontId="0" fillId="9" borderId="21" xfId="0" applyNumberFormat="1" applyFill="1" applyBorder="1"/>
    <xf numFmtId="0" fontId="0" fillId="0" borderId="33" xfId="0" applyBorder="1"/>
    <xf numFmtId="49" fontId="0" fillId="0" borderId="33" xfId="0" applyNumberFormat="1" applyBorder="1"/>
    <xf numFmtId="0" fontId="0" fillId="9" borderId="54" xfId="0" applyFill="1" applyBorder="1"/>
    <xf numFmtId="0" fontId="0" fillId="0" borderId="55" xfId="0" applyBorder="1"/>
    <xf numFmtId="0" fontId="0" fillId="2" borderId="33" xfId="0" applyFill="1" applyBorder="1"/>
    <xf numFmtId="0" fontId="0" fillId="9" borderId="13" xfId="0" applyFill="1" applyBorder="1"/>
    <xf numFmtId="0" fontId="0" fillId="7" borderId="70" xfId="0" applyFill="1" applyBorder="1"/>
    <xf numFmtId="0" fontId="0" fillId="9" borderId="60" xfId="0" applyFill="1" applyBorder="1"/>
    <xf numFmtId="0" fontId="7" fillId="0" borderId="0" xfId="0" applyFont="1"/>
    <xf numFmtId="0" fontId="8" fillId="0" borderId="0" xfId="0" applyFont="1"/>
    <xf numFmtId="0" fontId="1" fillId="0" borderId="2" xfId="0" applyFont="1" applyBorder="1"/>
    <xf numFmtId="0" fontId="0" fillId="0" borderId="59" xfId="0" applyBorder="1"/>
    <xf numFmtId="0" fontId="3" fillId="0" borderId="0" xfId="0" applyFont="1"/>
    <xf numFmtId="0" fontId="1" fillId="0" borderId="56" xfId="0" applyFont="1" applyBorder="1"/>
    <xf numFmtId="0" fontId="1" fillId="0" borderId="59" xfId="0" applyFont="1" applyBorder="1"/>
    <xf numFmtId="0" fontId="1" fillId="0" borderId="66" xfId="0" applyFont="1" applyBorder="1"/>
    <xf numFmtId="0" fontId="1" fillId="0" borderId="56" xfId="0" applyFont="1" applyBorder="1" applyAlignment="1">
      <alignment wrapText="1"/>
    </xf>
    <xf numFmtId="0" fontId="1" fillId="0" borderId="59" xfId="0" applyFont="1" applyBorder="1" applyAlignment="1">
      <alignment wrapText="1"/>
    </xf>
    <xf numFmtId="0" fontId="0" fillId="0" borderId="58" xfId="0" applyBorder="1"/>
    <xf numFmtId="0" fontId="0" fillId="0" borderId="50" xfId="0" applyBorder="1"/>
    <xf numFmtId="0" fontId="0" fillId="0" borderId="67" xfId="0" applyBorder="1"/>
    <xf numFmtId="0" fontId="0" fillId="0" borderId="37" xfId="0" applyBorder="1"/>
    <xf numFmtId="0" fontId="0" fillId="0" borderId="49" xfId="0" applyBorder="1"/>
    <xf numFmtId="0" fontId="1" fillId="2" borderId="47" xfId="0" applyFont="1" applyFill="1" applyBorder="1" applyAlignment="1">
      <alignment wrapText="1"/>
    </xf>
    <xf numFmtId="0" fontId="0" fillId="2" borderId="52" xfId="0" applyFill="1" applyBorder="1"/>
    <xf numFmtId="0" fontId="0" fillId="0" borderId="44" xfId="0" applyBorder="1"/>
    <xf numFmtId="0" fontId="0" fillId="2" borderId="70" xfId="0" applyFill="1" applyBorder="1"/>
    <xf numFmtId="0" fontId="0" fillId="0" borderId="45" xfId="0" applyBorder="1"/>
    <xf numFmtId="49" fontId="0" fillId="0" borderId="45" xfId="0" applyNumberFormat="1" applyBorder="1"/>
    <xf numFmtId="0" fontId="0" fillId="0" borderId="68" xfId="0" applyBorder="1"/>
    <xf numFmtId="49" fontId="0" fillId="0" borderId="68" xfId="0" applyNumberFormat="1" applyBorder="1"/>
    <xf numFmtId="9" fontId="0" fillId="7" borderId="7" xfId="0" applyNumberFormat="1" applyFill="1" applyBorder="1"/>
    <xf numFmtId="0" fontId="6" fillId="2" borderId="18" xfId="1" applyFont="1" applyFill="1" applyBorder="1"/>
    <xf numFmtId="0" fontId="0" fillId="2" borderId="71" xfId="0" applyFill="1" applyBorder="1"/>
    <xf numFmtId="0" fontId="0" fillId="2" borderId="32" xfId="0" applyFill="1" applyBorder="1"/>
    <xf numFmtId="0" fontId="0" fillId="2" borderId="72" xfId="0" applyFill="1" applyBorder="1"/>
    <xf numFmtId="0" fontId="0" fillId="2" borderId="36" xfId="0" applyFill="1" applyBorder="1"/>
    <xf numFmtId="0" fontId="0" fillId="0" borderId="73" xfId="0" applyBorder="1"/>
    <xf numFmtId="165" fontId="0" fillId="0" borderId="0" xfId="0" applyNumberFormat="1"/>
    <xf numFmtId="165" fontId="0" fillId="9" borderId="52" xfId="0" applyNumberFormat="1" applyFill="1" applyBorder="1"/>
    <xf numFmtId="165" fontId="0" fillId="9" borderId="58" xfId="0" applyNumberFormat="1" applyFill="1" applyBorder="1"/>
    <xf numFmtId="2" fontId="0" fillId="7" borderId="53" xfId="0" applyNumberFormat="1" applyFill="1" applyBorder="1"/>
    <xf numFmtId="2" fontId="0" fillId="7" borderId="7" xfId="0" applyNumberFormat="1" applyFill="1" applyBorder="1"/>
    <xf numFmtId="0" fontId="1" fillId="2" borderId="43" xfId="0" applyFont="1" applyFill="1" applyBorder="1" applyAlignment="1">
      <alignment wrapText="1"/>
    </xf>
    <xf numFmtId="0" fontId="0" fillId="2" borderId="51" xfId="0" applyFill="1" applyBorder="1"/>
    <xf numFmtId="10" fontId="0" fillId="0" borderId="5" xfId="0" applyNumberFormat="1" applyBorder="1"/>
    <xf numFmtId="49" fontId="0" fillId="2" borderId="71" xfId="0" applyNumberFormat="1" applyFill="1" applyBorder="1"/>
    <xf numFmtId="49" fontId="0" fillId="2" borderId="72" xfId="0" applyNumberFormat="1" applyFill="1" applyBorder="1"/>
    <xf numFmtId="9" fontId="0" fillId="9" borderId="21" xfId="0" applyNumberFormat="1" applyFill="1" applyBorder="1"/>
    <xf numFmtId="0" fontId="0" fillId="4" borderId="37" xfId="0" applyFill="1" applyBorder="1"/>
    <xf numFmtId="0" fontId="0" fillId="4" borderId="38" xfId="0" applyFill="1" applyBorder="1"/>
    <xf numFmtId="0" fontId="0" fillId="3" borderId="70" xfId="0" applyFill="1" applyBorder="1"/>
    <xf numFmtId="0" fontId="0" fillId="3" borderId="62" xfId="0" applyFill="1" applyBorder="1"/>
    <xf numFmtId="49" fontId="0" fillId="3" borderId="62" xfId="0" applyNumberFormat="1" applyFill="1" applyBorder="1"/>
    <xf numFmtId="0" fontId="0" fillId="3" borderId="74" xfId="0" applyFill="1" applyBorder="1"/>
    <xf numFmtId="0" fontId="2" fillId="2" borderId="62" xfId="1" applyFill="1" applyBorder="1"/>
    <xf numFmtId="0" fontId="0" fillId="2" borderId="48" xfId="0" applyFill="1" applyBorder="1"/>
    <xf numFmtId="0" fontId="4" fillId="0" borderId="5" xfId="0" applyFont="1" applyBorder="1"/>
    <xf numFmtId="0" fontId="0" fillId="0" borderId="4" xfId="0" applyBorder="1" applyAlignment="1">
      <alignment wrapText="1"/>
    </xf>
    <xf numFmtId="0" fontId="0" fillId="9" borderId="52" xfId="0" applyFill="1" applyBorder="1"/>
    <xf numFmtId="0" fontId="0" fillId="9" borderId="58" xfId="0" applyFill="1" applyBorder="1"/>
    <xf numFmtId="0" fontId="6" fillId="2" borderId="33" xfId="0" applyFont="1" applyFill="1" applyBorder="1"/>
    <xf numFmtId="0" fontId="6" fillId="2" borderId="6" xfId="0" applyFont="1" applyFill="1" applyBorder="1"/>
    <xf numFmtId="0" fontId="6" fillId="7" borderId="6" xfId="0" applyFont="1" applyFill="1" applyBorder="1"/>
    <xf numFmtId="0" fontId="6" fillId="7" borderId="25" xfId="0" applyFont="1" applyFill="1" applyBorder="1"/>
    <xf numFmtId="0" fontId="6" fillId="9" borderId="7" xfId="0" applyFont="1" applyFill="1" applyBorder="1"/>
    <xf numFmtId="0" fontId="6" fillId="7" borderId="7" xfId="0" applyFont="1" applyFill="1" applyBorder="1"/>
    <xf numFmtId="0" fontId="6" fillId="9" borderId="13" xfId="0" applyFont="1" applyFill="1" applyBorder="1"/>
    <xf numFmtId="0" fontId="6" fillId="0" borderId="15" xfId="0" applyFont="1" applyBorder="1"/>
    <xf numFmtId="0" fontId="6" fillId="0" borderId="17" xfId="0" applyFont="1" applyBorder="1"/>
    <xf numFmtId="0" fontId="5" fillId="0" borderId="6" xfId="0" applyFont="1" applyBorder="1"/>
    <xf numFmtId="0" fontId="5" fillId="0" borderId="8" xfId="0" applyFont="1" applyBorder="1"/>
    <xf numFmtId="0" fontId="1" fillId="2" borderId="33" xfId="0" applyFont="1" applyFill="1" applyBorder="1"/>
    <xf numFmtId="0" fontId="1" fillId="2" borderId="6" xfId="0" applyFont="1" applyFill="1" applyBorder="1"/>
    <xf numFmtId="0" fontId="1" fillId="2" borderId="17" xfId="0" applyFont="1" applyFill="1" applyBorder="1"/>
    <xf numFmtId="0" fontId="1" fillId="7" borderId="6" xfId="0" applyFont="1" applyFill="1" applyBorder="1"/>
    <xf numFmtId="0" fontId="1" fillId="7" borderId="25" xfId="0" applyFont="1" applyFill="1" applyBorder="1"/>
    <xf numFmtId="0" fontId="1" fillId="9" borderId="7" xfId="0" applyFont="1" applyFill="1" applyBorder="1"/>
    <xf numFmtId="0" fontId="1" fillId="7" borderId="7" xfId="0" applyFont="1" applyFill="1" applyBorder="1"/>
    <xf numFmtId="0" fontId="1" fillId="9" borderId="13" xfId="0" applyFont="1" applyFill="1" applyBorder="1"/>
    <xf numFmtId="0" fontId="1" fillId="0" borderId="15" xfId="0" applyFont="1" applyBorder="1"/>
    <xf numFmtId="0" fontId="1" fillId="0" borderId="17" xfId="0" applyFont="1" applyBorder="1"/>
    <xf numFmtId="0" fontId="5" fillId="0" borderId="4" xfId="0" applyFont="1" applyBorder="1"/>
    <xf numFmtId="0" fontId="5" fillId="0" borderId="5" xfId="0" applyFont="1" applyBorder="1"/>
    <xf numFmtId="0" fontId="1" fillId="2" borderId="34" xfId="0" applyFont="1" applyFill="1" applyBorder="1"/>
    <xf numFmtId="0" fontId="1" fillId="2" borderId="4" xfId="0" applyFont="1" applyFill="1" applyBorder="1"/>
    <xf numFmtId="0" fontId="1" fillId="2" borderId="18" xfId="0" applyFont="1" applyFill="1" applyBorder="1"/>
    <xf numFmtId="0" fontId="1" fillId="7" borderId="21" xfId="0" applyFont="1" applyFill="1" applyBorder="1"/>
    <xf numFmtId="0" fontId="1" fillId="9" borderId="3" xfId="0" applyFont="1" applyFill="1" applyBorder="1"/>
    <xf numFmtId="0" fontId="1" fillId="7" borderId="3" xfId="0" applyFont="1" applyFill="1" applyBorder="1"/>
    <xf numFmtId="0" fontId="1" fillId="9" borderId="14" xfId="0" applyFont="1" applyFill="1" applyBorder="1"/>
    <xf numFmtId="0" fontId="1" fillId="0" borderId="16" xfId="0" applyFont="1" applyBorder="1"/>
    <xf numFmtId="0" fontId="1" fillId="0" borderId="18" xfId="0" applyFont="1" applyBorder="1"/>
    <xf numFmtId="0" fontId="5" fillId="0" borderId="50" xfId="0" applyFont="1" applyBorder="1"/>
    <xf numFmtId="0" fontId="5" fillId="0" borderId="67" xfId="0" applyFont="1" applyBorder="1"/>
    <xf numFmtId="0" fontId="1" fillId="2" borderId="68" xfId="0" applyFont="1" applyFill="1" applyBorder="1"/>
    <xf numFmtId="0" fontId="1" fillId="2" borderId="50" xfId="0" applyFont="1" applyFill="1" applyBorder="1"/>
    <xf numFmtId="0" fontId="1" fillId="2" borderId="51" xfId="0" applyFont="1" applyFill="1" applyBorder="1"/>
    <xf numFmtId="0" fontId="1" fillId="7" borderId="50" xfId="0" applyFont="1" applyFill="1" applyBorder="1"/>
    <xf numFmtId="0" fontId="1" fillId="7" borderId="52" xfId="0" applyFont="1" applyFill="1" applyBorder="1"/>
    <xf numFmtId="0" fontId="1" fillId="9" borderId="53" xfId="0" applyFont="1" applyFill="1" applyBorder="1"/>
    <xf numFmtId="0" fontId="1" fillId="7" borderId="53" xfId="0" applyFont="1" applyFill="1" applyBorder="1"/>
    <xf numFmtId="2" fontId="1" fillId="7" borderId="53" xfId="0" applyNumberFormat="1" applyFont="1" applyFill="1" applyBorder="1"/>
    <xf numFmtId="0" fontId="1" fillId="9" borderId="54" xfId="0" applyFont="1" applyFill="1" applyBorder="1"/>
    <xf numFmtId="0" fontId="1" fillId="0" borderId="55" xfId="0" applyFont="1" applyBorder="1"/>
    <xf numFmtId="0" fontId="1" fillId="0" borderId="51" xfId="0" applyFont="1" applyBorder="1"/>
    <xf numFmtId="9" fontId="1" fillId="7" borderId="7" xfId="0" applyNumberFormat="1" applyFont="1" applyFill="1" applyBorder="1"/>
    <xf numFmtId="2" fontId="1" fillId="7" borderId="7" xfId="0" applyNumberFormat="1" applyFont="1" applyFill="1" applyBorder="1"/>
    <xf numFmtId="0" fontId="5" fillId="0" borderId="56" xfId="0" applyFont="1" applyBorder="1"/>
    <xf numFmtId="0" fontId="5" fillId="0" borderId="66" xfId="0" applyFont="1" applyBorder="1"/>
    <xf numFmtId="0" fontId="1" fillId="2" borderId="69" xfId="0" applyFont="1" applyFill="1" applyBorder="1"/>
    <xf numFmtId="0" fontId="1" fillId="2" borderId="56" xfId="0" applyFont="1" applyFill="1" applyBorder="1"/>
    <xf numFmtId="0" fontId="1" fillId="2" borderId="57" xfId="0" applyFont="1" applyFill="1" applyBorder="1"/>
    <xf numFmtId="0" fontId="1" fillId="7" borderId="37" xfId="0" applyFont="1" applyFill="1" applyBorder="1"/>
    <xf numFmtId="0" fontId="1" fillId="7" borderId="70" xfId="0" applyFont="1" applyFill="1" applyBorder="1"/>
    <xf numFmtId="0" fontId="1" fillId="7" borderId="58" xfId="0" applyFont="1" applyFill="1" applyBorder="1"/>
    <xf numFmtId="0" fontId="1" fillId="9" borderId="59" xfId="0" applyFont="1" applyFill="1" applyBorder="1"/>
    <xf numFmtId="0" fontId="1" fillId="7" borderId="59" xfId="0" applyFont="1" applyFill="1" applyBorder="1"/>
    <xf numFmtId="0" fontId="1" fillId="9" borderId="60" xfId="0" applyFont="1" applyFill="1" applyBorder="1"/>
    <xf numFmtId="0" fontId="1" fillId="0" borderId="61" xfId="0" applyFont="1" applyBorder="1"/>
    <xf numFmtId="0" fontId="1" fillId="0" borderId="57" xfId="0" applyFont="1" applyBorder="1"/>
    <xf numFmtId="0" fontId="1" fillId="2" borderId="55" xfId="0" applyFont="1" applyFill="1" applyBorder="1"/>
    <xf numFmtId="0" fontId="1" fillId="2" borderId="16" xfId="0" applyFont="1" applyFill="1" applyBorder="1"/>
    <xf numFmtId="0" fontId="1" fillId="7" borderId="4" xfId="0" applyFont="1" applyFill="1" applyBorder="1"/>
    <xf numFmtId="0" fontId="1" fillId="2" borderId="61" xfId="0" applyFont="1" applyFill="1" applyBorder="1"/>
    <xf numFmtId="0" fontId="1" fillId="7" borderId="56" xfId="0" applyFont="1" applyFill="1" applyBorder="1"/>
    <xf numFmtId="166" fontId="1" fillId="7" borderId="53" xfId="0" applyNumberFormat="1" applyFont="1" applyFill="1" applyBorder="1"/>
    <xf numFmtId="0" fontId="9" fillId="12" borderId="3" xfId="0" applyFont="1" applyFill="1" applyBorder="1"/>
    <xf numFmtId="0" fontId="10" fillId="0" borderId="3" xfId="0" applyFont="1" applyBorder="1"/>
    <xf numFmtId="0" fontId="6" fillId="0" borderId="75" xfId="0" applyFont="1" applyBorder="1"/>
    <xf numFmtId="0" fontId="0" fillId="7" borderId="63" xfId="0" applyFill="1" applyBorder="1"/>
    <xf numFmtId="0" fontId="0" fillId="9" borderId="22" xfId="0" applyFill="1" applyBorder="1"/>
    <xf numFmtId="0" fontId="6" fillId="0" borderId="37" xfId="0" applyFont="1" applyBorder="1" applyAlignment="1">
      <alignment wrapText="1"/>
    </xf>
    <xf numFmtId="0" fontId="6" fillId="0" borderId="49" xfId="0" applyFont="1" applyBorder="1"/>
    <xf numFmtId="0" fontId="0" fillId="0" borderId="38" xfId="0" applyBorder="1"/>
    <xf numFmtId="0" fontId="0" fillId="7" borderId="74" xfId="0" applyFill="1" applyBorder="1"/>
    <xf numFmtId="49" fontId="0" fillId="4" borderId="37" xfId="0" applyNumberFormat="1" applyFill="1" applyBorder="1"/>
    <xf numFmtId="49" fontId="0" fillId="5" borderId="62" xfId="0" applyNumberFormat="1" applyFill="1" applyBorder="1"/>
    <xf numFmtId="0" fontId="0" fillId="4" borderId="49" xfId="0" applyFill="1" applyBorder="1"/>
    <xf numFmtId="0" fontId="0" fillId="6" borderId="37" xfId="0" applyFill="1" applyBorder="1"/>
    <xf numFmtId="0" fontId="0" fillId="11" borderId="49" xfId="0" applyFill="1" applyBorder="1"/>
    <xf numFmtId="0" fontId="6" fillId="3" borderId="4" xfId="0" applyFont="1" applyFill="1" applyBorder="1"/>
    <xf numFmtId="0" fontId="6" fillId="3" borderId="3" xfId="0" applyFont="1" applyFill="1" applyBorder="1"/>
    <xf numFmtId="0" fontId="6" fillId="2" borderId="5" xfId="0" applyFont="1" applyFill="1" applyBorder="1"/>
    <xf numFmtId="0" fontId="6" fillId="2" borderId="4" xfId="0" applyFont="1" applyFill="1" applyBorder="1"/>
    <xf numFmtId="0" fontId="6" fillId="0" borderId="3" xfId="0" applyFont="1" applyBorder="1"/>
    <xf numFmtId="0" fontId="6" fillId="0" borderId="16" xfId="0" applyFont="1" applyBorder="1"/>
    <xf numFmtId="0" fontId="0" fillId="4" borderId="76" xfId="0" applyFill="1" applyBorder="1"/>
    <xf numFmtId="0" fontId="0" fillId="4" borderId="28" xfId="0" applyFill="1" applyBorder="1"/>
    <xf numFmtId="0" fontId="0" fillId="3" borderId="27" xfId="0" applyFill="1" applyBorder="1"/>
    <xf numFmtId="0" fontId="0" fillId="3" borderId="26" xfId="0" applyFill="1" applyBorder="1"/>
    <xf numFmtId="49" fontId="0" fillId="3" borderId="26" xfId="0" applyNumberFormat="1" applyFill="1" applyBorder="1"/>
    <xf numFmtId="0" fontId="0" fillId="3" borderId="77" xfId="0" applyFill="1" applyBorder="1"/>
    <xf numFmtId="0" fontId="0" fillId="2" borderId="14" xfId="0" applyFill="1" applyBorder="1"/>
    <xf numFmtId="0" fontId="0" fillId="2" borderId="13" xfId="0" applyFill="1" applyBorder="1"/>
    <xf numFmtId="0" fontId="2" fillId="2" borderId="5" xfId="1" applyFill="1" applyBorder="1"/>
    <xf numFmtId="0" fontId="1" fillId="2" borderId="40" xfId="0" applyFont="1" applyFill="1" applyBorder="1"/>
    <xf numFmtId="0" fontId="1" fillId="2" borderId="39" xfId="0" applyFont="1" applyFill="1" applyBorder="1"/>
    <xf numFmtId="0" fontId="2" fillId="2" borderId="50" xfId="1" applyFill="1" applyBorder="1"/>
    <xf numFmtId="0" fontId="2" fillId="2" borderId="67" xfId="1" applyFill="1" applyBorder="1"/>
    <xf numFmtId="0" fontId="2" fillId="2" borderId="9" xfId="1" applyFill="1" applyBorder="1"/>
    <xf numFmtId="0" fontId="2" fillId="2" borderId="11" xfId="1" applyFill="1" applyBorder="1"/>
    <xf numFmtId="0" fontId="2" fillId="2" borderId="4" xfId="1" applyFill="1" applyBorder="1"/>
    <xf numFmtId="0" fontId="2" fillId="2" borderId="56" xfId="1" applyFill="1" applyBorder="1"/>
    <xf numFmtId="0" fontId="2" fillId="2" borderId="66" xfId="1" applyFill="1" applyBorder="1"/>
    <xf numFmtId="0" fontId="2" fillId="2" borderId="63" xfId="1" applyFill="1" applyBorder="1"/>
    <xf numFmtId="0" fontId="2" fillId="2" borderId="75" xfId="1" applyFill="1" applyBorder="1"/>
    <xf numFmtId="0" fontId="0" fillId="2" borderId="47" xfId="0" applyFill="1" applyBorder="1"/>
    <xf numFmtId="0" fontId="2" fillId="2" borderId="37" xfId="1" applyFill="1" applyBorder="1"/>
    <xf numFmtId="0" fontId="2" fillId="2" borderId="49" xfId="1" applyFill="1" applyBorder="1"/>
    <xf numFmtId="0" fontId="0" fillId="4" borderId="35" xfId="0" applyFill="1" applyBorder="1"/>
    <xf numFmtId="0" fontId="0" fillId="3" borderId="41" xfId="0" applyFill="1" applyBorder="1"/>
    <xf numFmtId="0" fontId="0" fillId="3" borderId="42" xfId="0" applyFill="1" applyBorder="1"/>
    <xf numFmtId="49" fontId="0" fillId="3" borderId="42" xfId="0" applyNumberFormat="1" applyFill="1" applyBorder="1"/>
    <xf numFmtId="0" fontId="0" fillId="3" borderId="46" xfId="0" applyFill="1" applyBorder="1"/>
    <xf numFmtId="0" fontId="2" fillId="2" borderId="8" xfId="1" applyFill="1" applyBorder="1"/>
    <xf numFmtId="0" fontId="2" fillId="2" borderId="53" xfId="1" applyFill="1" applyBorder="1"/>
    <xf numFmtId="0" fontId="2" fillId="2" borderId="59" xfId="1" applyFill="1" applyBorder="1"/>
    <xf numFmtId="0" fontId="0" fillId="2" borderId="78" xfId="0" applyFill="1" applyBorder="1"/>
    <xf numFmtId="0" fontId="0" fillId="7" borderId="22" xfId="0" applyFill="1" applyBorder="1"/>
    <xf numFmtId="164" fontId="0" fillId="7" borderId="62" xfId="0" applyNumberFormat="1" applyFill="1" applyBorder="1"/>
    <xf numFmtId="164" fontId="0" fillId="9" borderId="49" xfId="0" applyNumberFormat="1" applyFill="1" applyBorder="1"/>
    <xf numFmtId="0" fontId="0" fillId="5" borderId="62" xfId="0" applyFill="1" applyBorder="1"/>
    <xf numFmtId="0" fontId="0" fillId="8" borderId="70" xfId="0" applyFill="1" applyBorder="1"/>
    <xf numFmtId="0" fontId="0" fillId="10" borderId="62" xfId="0" applyFill="1" applyBorder="1"/>
    <xf numFmtId="0" fontId="0" fillId="8" borderId="62" xfId="0" applyFill="1" applyBorder="1"/>
    <xf numFmtId="49" fontId="0" fillId="7" borderId="3" xfId="0" applyNumberFormat="1" applyFill="1" applyBorder="1"/>
    <xf numFmtId="49" fontId="0" fillId="9" borderId="21" xfId="0" applyNumberFormat="1" applyFill="1" applyBorder="1"/>
    <xf numFmtId="49" fontId="0" fillId="7" borderId="59" xfId="0" applyNumberFormat="1" applyFill="1" applyBorder="1"/>
    <xf numFmtId="49" fontId="0" fillId="9" borderId="58" xfId="0" applyNumberFormat="1" applyFill="1" applyBorder="1"/>
    <xf numFmtId="0" fontId="0" fillId="2" borderId="45" xfId="0" applyFill="1" applyBorder="1"/>
    <xf numFmtId="0" fontId="0" fillId="2" borderId="37" xfId="0" applyFill="1" applyBorder="1"/>
    <xf numFmtId="0" fontId="6" fillId="0" borderId="63" xfId="0" applyFont="1" applyBorder="1"/>
    <xf numFmtId="49" fontId="0" fillId="9" borderId="22" xfId="0" applyNumberFormat="1" applyFill="1" applyBorder="1"/>
    <xf numFmtId="49" fontId="0" fillId="7" borderId="22" xfId="0" applyNumberFormat="1" applyFill="1" applyBorder="1"/>
    <xf numFmtId="165" fontId="0" fillId="9" borderId="24" xfId="0" applyNumberFormat="1" applyFill="1" applyBorder="1"/>
    <xf numFmtId="49" fontId="0" fillId="7" borderId="24" xfId="0" applyNumberFormat="1" applyFill="1" applyBorder="1"/>
    <xf numFmtId="165" fontId="0" fillId="7" borderId="22" xfId="0" applyNumberFormat="1" applyFill="1" applyBorder="1"/>
    <xf numFmtId="49" fontId="0" fillId="0" borderId="64" xfId="0" applyNumberFormat="1" applyBorder="1"/>
    <xf numFmtId="49" fontId="0" fillId="0" borderId="44" xfId="0" applyNumberFormat="1" applyBorder="1"/>
    <xf numFmtId="0" fontId="0" fillId="0" borderId="75" xfId="0" applyBorder="1"/>
    <xf numFmtId="0" fontId="0" fillId="0" borderId="65" xfId="0" applyBorder="1"/>
    <xf numFmtId="165" fontId="0" fillId="9" borderId="53" xfId="0" applyNumberFormat="1" applyFill="1" applyBorder="1"/>
    <xf numFmtId="165" fontId="0" fillId="9" borderId="3" xfId="0" applyNumberFormat="1" applyFill="1" applyBorder="1"/>
    <xf numFmtId="49" fontId="1" fillId="7" borderId="46" xfId="0" applyNumberFormat="1" applyFont="1" applyFill="1" applyBorder="1" applyAlignment="1">
      <alignment wrapText="1"/>
    </xf>
    <xf numFmtId="49" fontId="0" fillId="7" borderId="54" xfId="0" applyNumberFormat="1" applyFill="1" applyBorder="1"/>
    <xf numFmtId="49" fontId="0" fillId="7" borderId="13" xfId="0" applyNumberFormat="1" applyFill="1" applyBorder="1"/>
    <xf numFmtId="49" fontId="0" fillId="7" borderId="74" xfId="0" applyNumberFormat="1" applyFill="1" applyBorder="1"/>
    <xf numFmtId="49" fontId="0" fillId="7" borderId="14" xfId="0" applyNumberFormat="1" applyFill="1" applyBorder="1"/>
    <xf numFmtId="49" fontId="0" fillId="7" borderId="60" xfId="0" applyNumberFormat="1" applyFill="1" applyBorder="1"/>
    <xf numFmtId="49" fontId="0" fillId="7" borderId="23" xfId="0" applyNumberFormat="1" applyFill="1" applyBorder="1"/>
    <xf numFmtId="49" fontId="1" fillId="0" borderId="47" xfId="0" applyNumberFormat="1" applyFont="1" applyBorder="1" applyAlignment="1">
      <alignment wrapText="1"/>
    </xf>
    <xf numFmtId="49" fontId="0" fillId="0" borderId="55" xfId="0" applyNumberFormat="1" applyBorder="1"/>
    <xf numFmtId="49" fontId="0" fillId="0" borderId="15" xfId="0" applyNumberFormat="1" applyBorder="1"/>
    <xf numFmtId="49" fontId="0" fillId="0" borderId="61" xfId="0" applyNumberFormat="1" applyBorder="1"/>
    <xf numFmtId="49" fontId="0" fillId="0" borderId="16" xfId="0" applyNumberFormat="1" applyBorder="1"/>
    <xf numFmtId="49" fontId="0" fillId="0" borderId="65" xfId="0" applyNumberFormat="1" applyBorder="1"/>
    <xf numFmtId="0" fontId="5" fillId="0" borderId="63" xfId="0" applyFont="1" applyBorder="1"/>
    <xf numFmtId="0" fontId="5" fillId="0" borderId="75" xfId="0" applyFont="1" applyBorder="1"/>
    <xf numFmtId="0" fontId="1" fillId="2" borderId="79" xfId="0" applyFont="1" applyFill="1" applyBorder="1"/>
    <xf numFmtId="0" fontId="1" fillId="2" borderId="63" xfId="0" applyFont="1" applyFill="1" applyBorder="1"/>
    <xf numFmtId="0" fontId="1" fillId="2" borderId="64" xfId="0" applyFont="1" applyFill="1" applyBorder="1"/>
    <xf numFmtId="0" fontId="1" fillId="7" borderId="63" xfId="0" applyFont="1" applyFill="1" applyBorder="1"/>
    <xf numFmtId="0" fontId="1" fillId="7" borderId="24" xfId="0" applyFont="1" applyFill="1" applyBorder="1"/>
    <xf numFmtId="0" fontId="1" fillId="7" borderId="27" xfId="0" applyFont="1" applyFill="1" applyBorder="1"/>
    <xf numFmtId="0" fontId="1" fillId="9" borderId="22" xfId="0" applyFont="1" applyFill="1" applyBorder="1"/>
    <xf numFmtId="166" fontId="1" fillId="7" borderId="22" xfId="0" applyNumberFormat="1" applyFont="1" applyFill="1" applyBorder="1"/>
    <xf numFmtId="0" fontId="1" fillId="7" borderId="22" xfId="0" applyFont="1" applyFill="1" applyBorder="1"/>
    <xf numFmtId="0" fontId="1" fillId="9" borderId="23" xfId="0" applyFont="1" applyFill="1" applyBorder="1"/>
    <xf numFmtId="0" fontId="1" fillId="0" borderId="65" xfId="0" applyFont="1" applyBorder="1"/>
    <xf numFmtId="0" fontId="1" fillId="0" borderId="64" xfId="0" applyFont="1" applyBorder="1"/>
    <xf numFmtId="0" fontId="1" fillId="2" borderId="45" xfId="0" applyFont="1" applyFill="1" applyBorder="1"/>
    <xf numFmtId="0" fontId="1" fillId="0" borderId="38" xfId="0" applyFont="1" applyBorder="1"/>
    <xf numFmtId="0" fontId="1" fillId="0" borderId="45" xfId="0" applyFont="1" applyBorder="1"/>
    <xf numFmtId="0" fontId="1" fillId="0" borderId="44" xfId="0" applyFont="1" applyBorder="1"/>
    <xf numFmtId="0" fontId="2" fillId="2" borderId="6" xfId="1" applyFill="1" applyBorder="1"/>
    <xf numFmtId="0" fontId="6" fillId="2" borderId="38" xfId="1" applyFont="1" applyFill="1" applyBorder="1"/>
    <xf numFmtId="0" fontId="6" fillId="2" borderId="17" xfId="0" applyFont="1" applyFill="1" applyBorder="1"/>
    <xf numFmtId="165" fontId="0" fillId="9" borderId="22" xfId="0" applyNumberFormat="1" applyFill="1" applyBorder="1"/>
    <xf numFmtId="0" fontId="0" fillId="2" borderId="79" xfId="0" applyFill="1" applyBorder="1"/>
    <xf numFmtId="0" fontId="0" fillId="2" borderId="63" xfId="0" applyFill="1" applyBorder="1"/>
    <xf numFmtId="0" fontId="0" fillId="2" borderId="64" xfId="0" applyFill="1" applyBorder="1"/>
    <xf numFmtId="0" fontId="0" fillId="7" borderId="24" xfId="0" applyFill="1" applyBorder="1"/>
    <xf numFmtId="0" fontId="0" fillId="9" borderId="23" xfId="0" applyFill="1" applyBorder="1"/>
    <xf numFmtId="0" fontId="0" fillId="0" borderId="64" xfId="0" applyBorder="1"/>
    <xf numFmtId="0" fontId="0" fillId="0" borderId="34" xfId="0" applyBorder="1"/>
    <xf numFmtId="0" fontId="6" fillId="0" borderId="34" xfId="0" applyFont="1" applyBorder="1"/>
    <xf numFmtId="0" fontId="1" fillId="2" borderId="41" xfId="0" applyFont="1" applyFill="1" applyBorder="1" applyAlignment="1">
      <alignment wrapText="1"/>
    </xf>
    <xf numFmtId="0" fontId="1" fillId="0" borderId="1" xfId="0" applyFont="1" applyBorder="1" applyAlignment="1">
      <alignment wrapText="1"/>
    </xf>
    <xf numFmtId="0" fontId="0" fillId="2" borderId="58" xfId="0" applyFill="1" applyBorder="1"/>
    <xf numFmtId="0" fontId="2" fillId="2" borderId="71" xfId="1" applyFill="1" applyBorder="1"/>
    <xf numFmtId="0" fontId="2" fillId="2" borderId="36" xfId="1" applyFill="1" applyBorder="1"/>
    <xf numFmtId="0" fontId="2" fillId="2" borderId="72" xfId="1" applyFill="1" applyBorder="1"/>
    <xf numFmtId="0" fontId="1" fillId="2" borderId="80" xfId="0" applyFont="1" applyFill="1" applyBorder="1" applyAlignment="1">
      <alignment wrapText="1"/>
    </xf>
    <xf numFmtId="49" fontId="1" fillId="9" borderId="10" xfId="0" applyNumberFormat="1" applyFont="1" applyFill="1" applyBorder="1" applyAlignment="1">
      <alignment wrapText="1"/>
    </xf>
    <xf numFmtId="49" fontId="1" fillId="7" borderId="29" xfId="0" applyNumberFormat="1" applyFont="1" applyFill="1" applyBorder="1" applyAlignment="1">
      <alignment wrapText="1"/>
    </xf>
    <xf numFmtId="49" fontId="1" fillId="7" borderId="11" xfId="0" applyNumberFormat="1" applyFont="1" applyFill="1" applyBorder="1" applyAlignment="1">
      <alignment wrapText="1"/>
    </xf>
    <xf numFmtId="0" fontId="6" fillId="7" borderId="4" xfId="1" applyFont="1" applyFill="1" applyBorder="1"/>
    <xf numFmtId="0" fontId="1" fillId="9" borderId="30" xfId="0" applyFont="1" applyFill="1" applyBorder="1" applyAlignment="1">
      <alignment wrapText="1"/>
    </xf>
    <xf numFmtId="0" fontId="6" fillId="9" borderId="34" xfId="1" applyFont="1" applyFill="1" applyBorder="1"/>
    <xf numFmtId="49" fontId="1" fillId="9" borderId="29" xfId="0" applyNumberFormat="1" applyFont="1" applyFill="1" applyBorder="1" applyAlignment="1">
      <alignment wrapText="1"/>
    </xf>
    <xf numFmtId="0" fontId="6" fillId="7" borderId="50" xfId="1" applyFont="1" applyFill="1" applyBorder="1"/>
    <xf numFmtId="0" fontId="6" fillId="9" borderId="68" xfId="1" applyFont="1" applyFill="1" applyBorder="1"/>
    <xf numFmtId="0" fontId="6" fillId="7" borderId="53" xfId="0" applyFont="1" applyFill="1" applyBorder="1"/>
    <xf numFmtId="0" fontId="6" fillId="7" borderId="3" xfId="0" applyFont="1" applyFill="1" applyBorder="1"/>
    <xf numFmtId="0" fontId="6" fillId="7" borderId="56" xfId="1" applyFont="1" applyFill="1" applyBorder="1"/>
    <xf numFmtId="0" fontId="6" fillId="9" borderId="69" xfId="1" applyFont="1" applyFill="1" applyBorder="1"/>
    <xf numFmtId="0" fontId="6" fillId="7" borderId="59" xfId="0" applyFont="1" applyFill="1" applyBorder="1"/>
    <xf numFmtId="0" fontId="6" fillId="0" borderId="61" xfId="0" applyFont="1" applyBorder="1"/>
    <xf numFmtId="49" fontId="6" fillId="7" borderId="52" xfId="0" applyNumberFormat="1" applyFont="1" applyFill="1" applyBorder="1"/>
    <xf numFmtId="49" fontId="6" fillId="7" borderId="21" xfId="0" applyNumberFormat="1" applyFont="1" applyFill="1" applyBorder="1"/>
    <xf numFmtId="49" fontId="6" fillId="7" borderId="58" xfId="0" applyNumberFormat="1" applyFont="1" applyFill="1" applyBorder="1"/>
    <xf numFmtId="49" fontId="6" fillId="7" borderId="67" xfId="0" applyNumberFormat="1" applyFont="1" applyFill="1" applyBorder="1"/>
    <xf numFmtId="49" fontId="6" fillId="9" borderId="53" xfId="0" applyNumberFormat="1" applyFont="1" applyFill="1" applyBorder="1"/>
    <xf numFmtId="49" fontId="6" fillId="9" borderId="3" xfId="0" applyNumberFormat="1" applyFont="1" applyFill="1" applyBorder="1"/>
    <xf numFmtId="49" fontId="6" fillId="9" borderId="59" xfId="0" applyNumberFormat="1" applyFont="1" applyFill="1" applyBorder="1"/>
    <xf numFmtId="49" fontId="6" fillId="9" borderId="25" xfId="0" applyNumberFormat="1" applyFont="1" applyFill="1" applyBorder="1"/>
    <xf numFmtId="49" fontId="6" fillId="7" borderId="5" xfId="0" applyNumberFormat="1" applyFont="1" applyFill="1" applyBorder="1"/>
    <xf numFmtId="0" fontId="2" fillId="2" borderId="26" xfId="1" applyFill="1" applyBorder="1"/>
    <xf numFmtId="0" fontId="2" fillId="2" borderId="81" xfId="1" applyFill="1" applyBorder="1"/>
    <xf numFmtId="0" fontId="4" fillId="4" borderId="56" xfId="0" applyFont="1" applyFill="1" applyBorder="1"/>
    <xf numFmtId="0" fontId="4" fillId="4" borderId="57" xfId="0" applyFont="1" applyFill="1" applyBorder="1"/>
    <xf numFmtId="0" fontId="1" fillId="4" borderId="63" xfId="0" applyFont="1" applyFill="1" applyBorder="1"/>
    <xf numFmtId="0" fontId="0" fillId="2" borderId="23" xfId="0" applyFill="1" applyBorder="1"/>
    <xf numFmtId="0" fontId="0" fillId="2" borderId="75" xfId="0" applyFill="1" applyBorder="1"/>
    <xf numFmtId="0" fontId="2" fillId="2" borderId="10" xfId="1" applyFill="1" applyBorder="1"/>
    <xf numFmtId="0" fontId="6" fillId="0" borderId="55" xfId="0" applyFont="1" applyBorder="1"/>
    <xf numFmtId="49" fontId="6" fillId="9" borderId="70" xfId="0" applyNumberFormat="1" applyFont="1" applyFill="1" applyBorder="1"/>
    <xf numFmtId="49" fontId="6" fillId="7" borderId="66" xfId="0" applyNumberFormat="1" applyFont="1" applyFill="1" applyBorder="1"/>
    <xf numFmtId="0" fontId="4" fillId="0" borderId="17" xfId="0" applyFont="1" applyBorder="1"/>
    <xf numFmtId="0" fontId="4" fillId="0" borderId="18" xfId="0" applyFont="1" applyBorder="1"/>
    <xf numFmtId="49" fontId="4" fillId="0" borderId="17" xfId="0" applyNumberFormat="1" applyFont="1" applyBorder="1"/>
    <xf numFmtId="165" fontId="0" fillId="9" borderId="25" xfId="0" applyNumberFormat="1" applyFill="1" applyBorder="1"/>
    <xf numFmtId="0" fontId="1" fillId="0" borderId="56" xfId="0" applyFont="1" applyBorder="1" applyAlignment="1">
      <alignment horizontal="center"/>
    </xf>
    <xf numFmtId="0" fontId="1" fillId="0" borderId="59" xfId="0" applyFont="1" applyBorder="1" applyAlignment="1">
      <alignment horizontal="center"/>
    </xf>
    <xf numFmtId="0" fontId="1" fillId="0" borderId="66" xfId="0" applyFont="1" applyBorder="1" applyAlignment="1">
      <alignment horizontal="center"/>
    </xf>
    <xf numFmtId="0" fontId="0" fillId="0" borderId="32" xfId="0" applyBorder="1"/>
    <xf numFmtId="0" fontId="0" fillId="0" borderId="36" xfId="0" applyBorder="1"/>
    <xf numFmtId="0" fontId="0" fillId="0" borderId="72" xfId="0" applyBorder="1"/>
    <xf numFmtId="0" fontId="0" fillId="0" borderId="53" xfId="0" applyBorder="1"/>
    <xf numFmtId="0" fontId="11" fillId="0" borderId="0" xfId="0" applyFont="1"/>
    <xf numFmtId="49" fontId="4" fillId="0" borderId="55" xfId="0" applyNumberFormat="1" applyFont="1" applyBorder="1"/>
    <xf numFmtId="49" fontId="4" fillId="0" borderId="16" xfId="0" applyNumberFormat="1" applyFont="1" applyBorder="1"/>
    <xf numFmtId="0" fontId="1" fillId="0" borderId="38" xfId="0" applyFont="1" applyBorder="1" applyAlignment="1">
      <alignment horizontal="center"/>
    </xf>
    <xf numFmtId="0" fontId="1" fillId="0" borderId="45" xfId="0" applyFont="1" applyBorder="1" applyAlignment="1">
      <alignment horizontal="center"/>
    </xf>
    <xf numFmtId="0" fontId="1" fillId="0" borderId="69" xfId="0" applyFont="1" applyBorder="1" applyAlignment="1">
      <alignment horizontal="center"/>
    </xf>
    <xf numFmtId="0" fontId="0" fillId="0" borderId="13" xfId="0" applyBorder="1"/>
    <xf numFmtId="0" fontId="0" fillId="0" borderId="14" xfId="0" applyBorder="1"/>
    <xf numFmtId="0" fontId="0" fillId="0" borderId="60" xfId="0" applyBorder="1"/>
    <xf numFmtId="0" fontId="0" fillId="0" borderId="69" xfId="0" applyBorder="1"/>
    <xf numFmtId="0" fontId="0" fillId="13" borderId="4" xfId="0" applyFill="1" applyBorder="1"/>
    <xf numFmtId="0" fontId="0" fillId="13" borderId="0" xfId="0" applyFill="1"/>
    <xf numFmtId="0" fontId="2" fillId="2" borderId="76" xfId="1" applyFill="1" applyBorder="1"/>
    <xf numFmtId="0" fontId="6" fillId="2" borderId="21" xfId="0" applyFont="1" applyFill="1" applyBorder="1"/>
    <xf numFmtId="0" fontId="6" fillId="7" borderId="4" xfId="0" applyFont="1" applyFill="1" applyBorder="1"/>
    <xf numFmtId="0" fontId="6" fillId="9" borderId="3" xfId="0" applyFont="1" applyFill="1" applyBorder="1"/>
    <xf numFmtId="0" fontId="6" fillId="0" borderId="18" xfId="0" applyFont="1" applyBorder="1"/>
    <xf numFmtId="0" fontId="6" fillId="2" borderId="55" xfId="0" applyFont="1" applyFill="1" applyBorder="1"/>
    <xf numFmtId="0" fontId="6" fillId="7" borderId="50" xfId="0" applyFont="1" applyFill="1" applyBorder="1"/>
    <xf numFmtId="0" fontId="6" fillId="9" borderId="53" xfId="0" applyFont="1" applyFill="1" applyBorder="1"/>
    <xf numFmtId="0" fontId="6" fillId="2" borderId="16" xfId="0" applyFont="1" applyFill="1" applyBorder="1"/>
    <xf numFmtId="0" fontId="6" fillId="0" borderId="37" xfId="0" applyFont="1" applyBorder="1"/>
    <xf numFmtId="0" fontId="6" fillId="0" borderId="81" xfId="0" applyFont="1" applyBorder="1"/>
    <xf numFmtId="0" fontId="6" fillId="2" borderId="78" xfId="0" applyFont="1" applyFill="1" applyBorder="1"/>
    <xf numFmtId="0" fontId="6" fillId="7" borderId="76" xfId="0" applyFont="1" applyFill="1" applyBorder="1"/>
    <xf numFmtId="0" fontId="6" fillId="7" borderId="26" xfId="0" applyFont="1" applyFill="1" applyBorder="1"/>
    <xf numFmtId="0" fontId="6" fillId="9" borderId="26" xfId="0" applyFont="1" applyFill="1" applyBorder="1"/>
    <xf numFmtId="0" fontId="6" fillId="0" borderId="78" xfId="0" applyFont="1" applyBorder="1"/>
    <xf numFmtId="49" fontId="6" fillId="9" borderId="7" xfId="0" applyNumberFormat="1" applyFont="1" applyFill="1" applyBorder="1"/>
    <xf numFmtId="49" fontId="6" fillId="7" borderId="7" xfId="0" applyNumberFormat="1" applyFont="1" applyFill="1" applyBorder="1"/>
    <xf numFmtId="165" fontId="6" fillId="9" borderId="25" xfId="0" applyNumberFormat="1" applyFont="1" applyFill="1" applyBorder="1"/>
    <xf numFmtId="49" fontId="6" fillId="7" borderId="25" xfId="0" applyNumberFormat="1" applyFont="1" applyFill="1" applyBorder="1"/>
    <xf numFmtId="165" fontId="6" fillId="7" borderId="7" xfId="0" applyNumberFormat="1" applyFont="1" applyFill="1" applyBorder="1"/>
    <xf numFmtId="49" fontId="6" fillId="7" borderId="13" xfId="0" applyNumberFormat="1" applyFont="1" applyFill="1" applyBorder="1"/>
    <xf numFmtId="49" fontId="6" fillId="0" borderId="15" xfId="0" applyNumberFormat="1" applyFont="1" applyBorder="1"/>
    <xf numFmtId="49" fontId="6" fillId="0" borderId="17" xfId="0" applyNumberFormat="1" applyFont="1" applyBorder="1"/>
    <xf numFmtId="49" fontId="6" fillId="0" borderId="0" xfId="0" applyNumberFormat="1" applyFont="1"/>
    <xf numFmtId="49" fontId="6" fillId="9" borderId="26" xfId="0" applyNumberFormat="1" applyFont="1" applyFill="1" applyBorder="1"/>
    <xf numFmtId="49" fontId="6" fillId="7" borderId="26" xfId="0" applyNumberFormat="1" applyFont="1" applyFill="1" applyBorder="1"/>
    <xf numFmtId="165" fontId="6" fillId="9" borderId="27" xfId="0" applyNumberFormat="1" applyFont="1" applyFill="1" applyBorder="1"/>
    <xf numFmtId="49" fontId="6" fillId="7" borderId="27" xfId="0" applyNumberFormat="1" applyFont="1" applyFill="1" applyBorder="1"/>
    <xf numFmtId="165" fontId="6" fillId="7" borderId="26" xfId="0" applyNumberFormat="1" applyFont="1" applyFill="1" applyBorder="1"/>
    <xf numFmtId="49" fontId="6" fillId="9" borderId="27" xfId="0" applyNumberFormat="1" applyFont="1" applyFill="1" applyBorder="1"/>
    <xf numFmtId="49" fontId="6" fillId="7" borderId="77" xfId="0" applyNumberFormat="1" applyFont="1" applyFill="1" applyBorder="1"/>
    <xf numFmtId="49" fontId="6" fillId="0" borderId="78" xfId="0" applyNumberFormat="1" applyFont="1" applyBorder="1"/>
    <xf numFmtId="49" fontId="6" fillId="0" borderId="28" xfId="0" applyNumberFormat="1" applyFont="1" applyBorder="1"/>
    <xf numFmtId="0" fontId="6" fillId="2" borderId="68" xfId="0" applyFont="1" applyFill="1" applyBorder="1"/>
    <xf numFmtId="0" fontId="6" fillId="2" borderId="50" xfId="0" applyFont="1" applyFill="1" applyBorder="1"/>
    <xf numFmtId="0" fontId="6" fillId="2" borderId="51" xfId="0" applyFont="1" applyFill="1" applyBorder="1"/>
    <xf numFmtId="0" fontId="6" fillId="7" borderId="52" xfId="0" applyFont="1" applyFill="1" applyBorder="1"/>
    <xf numFmtId="0" fontId="6" fillId="9" borderId="54" xfId="0" applyFont="1" applyFill="1" applyBorder="1"/>
    <xf numFmtId="0" fontId="6" fillId="0" borderId="51" xfId="0" applyFont="1" applyBorder="1"/>
    <xf numFmtId="0" fontId="6" fillId="2" borderId="34" xfId="0" applyFont="1" applyFill="1" applyBorder="1"/>
    <xf numFmtId="0" fontId="6" fillId="2" borderId="18" xfId="0" applyFont="1" applyFill="1" applyBorder="1"/>
    <xf numFmtId="0" fontId="6" fillId="7" borderId="21" xfId="0" applyFont="1" applyFill="1" applyBorder="1"/>
    <xf numFmtId="0" fontId="6" fillId="9" borderId="14" xfId="0" applyFont="1" applyFill="1" applyBorder="1"/>
    <xf numFmtId="0" fontId="5" fillId="2" borderId="34" xfId="0" applyFont="1" applyFill="1" applyBorder="1"/>
    <xf numFmtId="0" fontId="5" fillId="2" borderId="4" xfId="0" applyFont="1" applyFill="1" applyBorder="1"/>
    <xf numFmtId="0" fontId="5" fillId="2" borderId="18" xfId="0" applyFont="1" applyFill="1" applyBorder="1"/>
    <xf numFmtId="0" fontId="5" fillId="7" borderId="4" xfId="0" applyFont="1" applyFill="1" applyBorder="1"/>
    <xf numFmtId="0" fontId="5" fillId="7" borderId="21" xfId="0" applyFont="1" applyFill="1" applyBorder="1"/>
    <xf numFmtId="0" fontId="5" fillId="7" borderId="25" xfId="0" applyFont="1" applyFill="1" applyBorder="1"/>
    <xf numFmtId="0" fontId="5" fillId="9" borderId="3" xfId="0" applyFont="1" applyFill="1" applyBorder="1"/>
    <xf numFmtId="0" fontId="5" fillId="7" borderId="3" xfId="0" applyFont="1" applyFill="1" applyBorder="1"/>
    <xf numFmtId="0" fontId="5" fillId="9" borderId="14" xfId="0" applyFont="1" applyFill="1" applyBorder="1"/>
    <xf numFmtId="0" fontId="5" fillId="0" borderId="16" xfId="0" applyFont="1" applyBorder="1"/>
    <xf numFmtId="0" fontId="5" fillId="0" borderId="18" xfId="0" applyFont="1" applyBorder="1"/>
    <xf numFmtId="0" fontId="5" fillId="0" borderId="0" xfId="0" applyFont="1"/>
    <xf numFmtId="0" fontId="1" fillId="0" borderId="52" xfId="0" applyFont="1" applyBorder="1" applyAlignment="1">
      <alignment horizontal="center" wrapText="1"/>
    </xf>
    <xf numFmtId="0" fontId="1" fillId="0" borderId="53" xfId="0" applyFont="1" applyBorder="1" applyAlignment="1">
      <alignment horizontal="center" wrapText="1"/>
    </xf>
    <xf numFmtId="0" fontId="1" fillId="0" borderId="67" xfId="0" applyFont="1" applyBorder="1" applyAlignment="1">
      <alignment horizontal="center" wrapText="1"/>
    </xf>
    <xf numFmtId="0" fontId="1" fillId="2" borderId="44" xfId="0" applyFont="1" applyFill="1" applyBorder="1" applyAlignment="1">
      <alignment horizontal="center" wrapText="1"/>
    </xf>
    <xf numFmtId="0" fontId="1" fillId="2" borderId="45" xfId="0" applyFont="1" applyFill="1" applyBorder="1" applyAlignment="1">
      <alignment horizontal="center" wrapText="1"/>
    </xf>
    <xf numFmtId="0" fontId="1" fillId="0" borderId="50" xfId="0" applyFont="1" applyBorder="1" applyAlignment="1">
      <alignment horizontal="center"/>
    </xf>
    <xf numFmtId="0" fontId="1" fillId="0" borderId="53" xfId="0" applyFont="1" applyBorder="1" applyAlignment="1">
      <alignment horizontal="center"/>
    </xf>
    <xf numFmtId="0" fontId="1" fillId="0" borderId="67" xfId="0" applyFont="1" applyBorder="1" applyAlignment="1">
      <alignment horizontal="center"/>
    </xf>
    <xf numFmtId="0" fontId="1" fillId="0" borderId="50" xfId="0" applyFont="1" applyBorder="1" applyAlignment="1">
      <alignment horizontal="center" wrapText="1"/>
    </xf>
    <xf numFmtId="0" fontId="1" fillId="0" borderId="55" xfId="0" applyFont="1" applyBorder="1" applyAlignment="1">
      <alignment horizontal="center" wrapText="1"/>
    </xf>
    <xf numFmtId="0" fontId="1" fillId="0" borderId="61" xfId="0" applyFont="1" applyBorder="1" applyAlignment="1">
      <alignment horizontal="center" wrapText="1"/>
    </xf>
    <xf numFmtId="0" fontId="1" fillId="2" borderId="43" xfId="0" applyFont="1" applyFill="1" applyBorder="1" applyAlignment="1">
      <alignment horizontal="center" wrapText="1"/>
    </xf>
    <xf numFmtId="0" fontId="1" fillId="2" borderId="38" xfId="0" applyFont="1" applyFill="1" applyBorder="1" applyAlignment="1">
      <alignment horizontal="center" wrapText="1"/>
    </xf>
    <xf numFmtId="0" fontId="1" fillId="0" borderId="47" xfId="0" applyFont="1" applyBorder="1" applyAlignment="1">
      <alignment horizontal="center" wrapText="1"/>
    </xf>
    <xf numFmtId="0" fontId="1" fillId="0" borderId="48" xfId="0" applyFont="1" applyBorder="1" applyAlignment="1">
      <alignment horizontal="center" wrapText="1"/>
    </xf>
    <xf numFmtId="0" fontId="1" fillId="0" borderId="51" xfId="0" applyFont="1" applyBorder="1" applyAlignment="1">
      <alignment horizontal="center" wrapText="1"/>
    </xf>
    <xf numFmtId="0" fontId="1" fillId="0" borderId="57" xfId="0" applyFont="1" applyBorder="1" applyAlignment="1">
      <alignment horizontal="center" wrapText="1"/>
    </xf>
    <xf numFmtId="0" fontId="1" fillId="2" borderId="40" xfId="0" applyFont="1" applyFill="1" applyBorder="1" applyAlignment="1">
      <alignment horizontal="center" wrapText="1"/>
    </xf>
    <xf numFmtId="0" fontId="1" fillId="2" borderId="31" xfId="0" applyFont="1" applyFill="1" applyBorder="1" applyAlignment="1">
      <alignment horizontal="center" wrapText="1"/>
    </xf>
    <xf numFmtId="0" fontId="1" fillId="0" borderId="60" xfId="0" applyFont="1" applyBorder="1" applyAlignment="1">
      <alignment horizontal="center"/>
    </xf>
    <xf numFmtId="0" fontId="1" fillId="0" borderId="58" xfId="0" applyFont="1" applyBorder="1" applyAlignment="1">
      <alignment horizontal="center"/>
    </xf>
    <xf numFmtId="0" fontId="1" fillId="0" borderId="72" xfId="0" applyFont="1" applyBorder="1" applyAlignment="1">
      <alignment horizontal="center"/>
    </xf>
    <xf numFmtId="0" fontId="1" fillId="0" borderId="71" xfId="0" applyFont="1" applyBorder="1" applyAlignment="1">
      <alignment horizontal="center"/>
    </xf>
    <xf numFmtId="0" fontId="1" fillId="0" borderId="68" xfId="0" applyFont="1" applyBorder="1" applyAlignment="1">
      <alignment horizontal="center"/>
    </xf>
    <xf numFmtId="0" fontId="1" fillId="0" borderId="51" xfId="0" applyFont="1" applyBorder="1" applyAlignment="1">
      <alignment horizontal="center"/>
    </xf>
    <xf numFmtId="0" fontId="1" fillId="0" borderId="69" xfId="0" applyFont="1" applyBorder="1" applyAlignment="1">
      <alignment horizontal="center"/>
    </xf>
    <xf numFmtId="0" fontId="1" fillId="0" borderId="31" xfId="0" applyFont="1" applyBorder="1" applyAlignment="1">
      <alignment horizontal="center"/>
    </xf>
    <xf numFmtId="0" fontId="1" fillId="0" borderId="70" xfId="0" applyFont="1" applyBorder="1" applyAlignment="1">
      <alignment horizontal="center"/>
    </xf>
    <xf numFmtId="0" fontId="1" fillId="0" borderId="74"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5" fillId="0" borderId="2" xfId="0" applyFont="1" applyBorder="1"/>
    <xf numFmtId="0" fontId="6" fillId="0" borderId="0" xfId="0" applyFont="1" applyBorder="1"/>
  </cellXfs>
  <cellStyles count="2">
    <cellStyle name="Hyperlink" xfId="1" builtinId="8"/>
    <cellStyle name="Normal" xfId="0" builtinId="0"/>
  </cellStyles>
  <dxfs count="195">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ill>
        <patternFill>
          <bgColor theme="2" tint="-9.9948118533890809E-2"/>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theme="2" tint="-9.9948118533890809E-2"/>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b/>
        <i/>
        <color rgb="FFFF0000"/>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theme="2" tint="-9.9948118533890809E-2"/>
        </patternFill>
      </fill>
    </dxf>
    <dxf>
      <font>
        <color rgb="FF9C0006"/>
      </font>
      <fill>
        <patternFill>
          <bgColor rgb="FFFFC7CE"/>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b/>
        <i/>
        <color rgb="FFFF0000"/>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006100"/>
      </font>
      <fill>
        <patternFill>
          <bgColor rgb="FFC6EFCE"/>
        </patternFill>
      </fill>
    </dxf>
    <dxf>
      <fill>
        <patternFill>
          <bgColor theme="2" tint="-9.9948118533890809E-2"/>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ont>
        <color rgb="FF9C0006"/>
      </font>
      <fill>
        <patternFill>
          <bgColor rgb="FFFFC7CE"/>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0" tint="-0.14996795556505021"/>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9999"/>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theme="6" tint="0.39994506668294322"/>
        </patternFill>
      </fill>
    </dxf>
    <dxf>
      <font>
        <color rgb="FF9C0006"/>
      </font>
      <fill>
        <patternFill>
          <bgColor rgb="FFFFC7CE"/>
        </patternFill>
      </fill>
    </dxf>
    <dxf>
      <font>
        <color rgb="FF006100"/>
      </font>
      <fill>
        <patternFill>
          <bgColor rgb="FFC6EFCE"/>
        </patternFill>
      </fill>
    </dxf>
    <dxf>
      <font>
        <color rgb="FF9C0006"/>
      </font>
    </dxf>
    <dxf>
      <font>
        <color rgb="FF9C0006"/>
      </font>
    </dxf>
    <dxf>
      <font>
        <color rgb="FF9C5700"/>
      </font>
      <fill>
        <patternFill>
          <bgColor rgb="FFFFEB9C"/>
        </patternFill>
      </fill>
    </dxf>
    <dxf>
      <font>
        <color auto="1"/>
      </font>
      <fill>
        <patternFill>
          <bgColor rgb="FFFF7C80"/>
        </patternFill>
      </fill>
    </dxf>
    <dxf>
      <fill>
        <patternFill>
          <bgColor theme="8" tint="0.79998168889431442"/>
        </patternFill>
      </fill>
    </dxf>
    <dxf>
      <fill>
        <patternFill>
          <bgColor theme="7" tint="0.79998168889431442"/>
        </patternFill>
      </fill>
    </dxf>
    <dxf>
      <fill>
        <patternFill>
          <bgColor theme="7" tint="0.79998168889431442"/>
        </patternFill>
      </fill>
    </dxf>
    <dxf>
      <font>
        <color rgb="FF006100"/>
      </font>
      <fill>
        <patternFill>
          <bgColor rgb="FFC6EFCE"/>
        </patternFill>
      </fill>
    </dxf>
    <dxf>
      <font>
        <color rgb="FF9C0006"/>
      </font>
      <fill>
        <patternFill>
          <bgColor rgb="FFFFC7CE"/>
        </patternFill>
      </fill>
    </dxf>
    <dxf>
      <fill>
        <patternFill>
          <bgColor theme="6" tint="0.39994506668294322"/>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9999"/>
      <color rgb="FFFF6600"/>
      <color rgb="FFFFFF66"/>
      <color rgb="FF6699FF"/>
      <color rgb="FFFFCDCD"/>
      <color rgb="FF00CC66"/>
      <color rgb="FF0099FF"/>
      <color rgb="FF9933FF"/>
      <color rgb="FFCC99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9</xdr:col>
      <xdr:colOff>257175</xdr:colOff>
      <xdr:row>2</xdr:row>
      <xdr:rowOff>98212</xdr:rowOff>
    </xdr:from>
    <xdr:to>
      <xdr:col>18</xdr:col>
      <xdr:colOff>183347</xdr:colOff>
      <xdr:row>14</xdr:row>
      <xdr:rowOff>151606</xdr:rowOff>
    </xdr:to>
    <xdr:pic>
      <xdr:nvPicPr>
        <xdr:cNvPr id="2" name="Picture 1">
          <a:extLst>
            <a:ext uri="{FF2B5EF4-FFF2-40B4-BE49-F238E27FC236}">
              <a16:creationId xmlns:a16="http://schemas.microsoft.com/office/drawing/2014/main" id="{D916C37E-372F-4BF3-BEA1-2F66F5C72E8F}"/>
            </a:ext>
          </a:extLst>
        </xdr:cNvPr>
        <xdr:cNvPicPr>
          <a:picLocks noChangeAspect="1"/>
        </xdr:cNvPicPr>
      </xdr:nvPicPr>
      <xdr:blipFill>
        <a:blip xmlns:r="http://schemas.openxmlformats.org/officeDocument/2006/relationships" r:embed="rId1"/>
        <a:stretch>
          <a:fillRect/>
        </a:stretch>
      </xdr:blipFill>
      <xdr:spPr>
        <a:xfrm>
          <a:off x="15020925" y="498262"/>
          <a:ext cx="5412572" cy="27775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35132</xdr:colOff>
      <xdr:row>3</xdr:row>
      <xdr:rowOff>96611</xdr:rowOff>
    </xdr:from>
    <xdr:to>
      <xdr:col>27</xdr:col>
      <xdr:colOff>490726</xdr:colOff>
      <xdr:row>22</xdr:row>
      <xdr:rowOff>40798</xdr:rowOff>
    </xdr:to>
    <xdr:pic>
      <xdr:nvPicPr>
        <xdr:cNvPr id="2" name="Picture 1">
          <a:extLst>
            <a:ext uri="{FF2B5EF4-FFF2-40B4-BE49-F238E27FC236}">
              <a16:creationId xmlns:a16="http://schemas.microsoft.com/office/drawing/2014/main" id="{228D9CD8-916D-4C21-B695-BEC2CE9D78BD}"/>
            </a:ext>
          </a:extLst>
        </xdr:cNvPr>
        <xdr:cNvPicPr>
          <a:picLocks noChangeAspect="1"/>
        </xdr:cNvPicPr>
      </xdr:nvPicPr>
      <xdr:blipFill>
        <a:blip xmlns:r="http://schemas.openxmlformats.org/officeDocument/2006/relationships" r:embed="rId1"/>
        <a:stretch>
          <a:fillRect/>
        </a:stretch>
      </xdr:blipFill>
      <xdr:spPr>
        <a:xfrm>
          <a:off x="24514382" y="1566182"/>
          <a:ext cx="5721558" cy="35772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293668</xdr:colOff>
      <xdr:row>2</xdr:row>
      <xdr:rowOff>219075</xdr:rowOff>
    </xdr:from>
    <xdr:to>
      <xdr:col>25</xdr:col>
      <xdr:colOff>164152</xdr:colOff>
      <xdr:row>21</xdr:row>
      <xdr:rowOff>148295</xdr:rowOff>
    </xdr:to>
    <xdr:pic>
      <xdr:nvPicPr>
        <xdr:cNvPr id="2" name="Picture 1">
          <a:extLst>
            <a:ext uri="{FF2B5EF4-FFF2-40B4-BE49-F238E27FC236}">
              <a16:creationId xmlns:a16="http://schemas.microsoft.com/office/drawing/2014/main" id="{A04D2725-A4E2-45C9-BA53-5DD6F2116E7A}"/>
            </a:ext>
          </a:extLst>
        </xdr:cNvPr>
        <xdr:cNvPicPr>
          <a:picLocks noChangeAspect="1"/>
        </xdr:cNvPicPr>
      </xdr:nvPicPr>
      <xdr:blipFill>
        <a:blip xmlns:r="http://schemas.openxmlformats.org/officeDocument/2006/relationships" r:embed="rId1"/>
        <a:stretch>
          <a:fillRect/>
        </a:stretch>
      </xdr:blipFill>
      <xdr:spPr>
        <a:xfrm>
          <a:off x="21124843" y="628650"/>
          <a:ext cx="5966485" cy="44059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292973</xdr:colOff>
      <xdr:row>2</xdr:row>
      <xdr:rowOff>145675</xdr:rowOff>
    </xdr:from>
    <xdr:to>
      <xdr:col>20</xdr:col>
      <xdr:colOff>117021</xdr:colOff>
      <xdr:row>19</xdr:row>
      <xdr:rowOff>148791</xdr:rowOff>
    </xdr:to>
    <xdr:pic>
      <xdr:nvPicPr>
        <xdr:cNvPr id="2" name="Picture 1">
          <a:extLst>
            <a:ext uri="{FF2B5EF4-FFF2-40B4-BE49-F238E27FC236}">
              <a16:creationId xmlns:a16="http://schemas.microsoft.com/office/drawing/2014/main" id="{9425A2D8-D1EF-4B13-B983-526DF6ED53D6}"/>
            </a:ext>
          </a:extLst>
        </xdr:cNvPr>
        <xdr:cNvPicPr>
          <a:picLocks noChangeAspect="1"/>
        </xdr:cNvPicPr>
      </xdr:nvPicPr>
      <xdr:blipFill>
        <a:blip xmlns:r="http://schemas.openxmlformats.org/officeDocument/2006/relationships" r:embed="rId1"/>
        <a:stretch>
          <a:fillRect/>
        </a:stretch>
      </xdr:blipFill>
      <xdr:spPr>
        <a:xfrm>
          <a:off x="19914473" y="555250"/>
          <a:ext cx="5310448" cy="34987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43217</xdr:colOff>
      <xdr:row>2</xdr:row>
      <xdr:rowOff>235326</xdr:rowOff>
    </xdr:from>
    <xdr:to>
      <xdr:col>24</xdr:col>
      <xdr:colOff>486523</xdr:colOff>
      <xdr:row>21</xdr:row>
      <xdr:rowOff>145677</xdr:rowOff>
    </xdr:to>
    <xdr:pic>
      <xdr:nvPicPr>
        <xdr:cNvPr id="2" name="Picture 1">
          <a:extLst>
            <a:ext uri="{FF2B5EF4-FFF2-40B4-BE49-F238E27FC236}">
              <a16:creationId xmlns:a16="http://schemas.microsoft.com/office/drawing/2014/main" id="{2CD84ACC-A633-4549-A628-62EE42BE0CA5}"/>
            </a:ext>
          </a:extLst>
        </xdr:cNvPr>
        <xdr:cNvPicPr>
          <a:picLocks noChangeAspect="1"/>
        </xdr:cNvPicPr>
      </xdr:nvPicPr>
      <xdr:blipFill>
        <a:blip xmlns:r="http://schemas.openxmlformats.org/officeDocument/2006/relationships" r:embed="rId1"/>
        <a:stretch>
          <a:fillRect/>
        </a:stretch>
      </xdr:blipFill>
      <xdr:spPr>
        <a:xfrm>
          <a:off x="21121482" y="649944"/>
          <a:ext cx="6382424" cy="39780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257736</xdr:colOff>
      <xdr:row>2</xdr:row>
      <xdr:rowOff>144582</xdr:rowOff>
    </xdr:from>
    <xdr:to>
      <xdr:col>23</xdr:col>
      <xdr:colOff>354469</xdr:colOff>
      <xdr:row>20</xdr:row>
      <xdr:rowOff>176867</xdr:rowOff>
    </xdr:to>
    <xdr:pic>
      <xdr:nvPicPr>
        <xdr:cNvPr id="2" name="Picture 1">
          <a:extLst>
            <a:ext uri="{FF2B5EF4-FFF2-40B4-BE49-F238E27FC236}">
              <a16:creationId xmlns:a16="http://schemas.microsoft.com/office/drawing/2014/main" id="{77E3925C-A144-431B-AC43-5063A0A063FB}"/>
            </a:ext>
          </a:extLst>
        </xdr:cNvPr>
        <xdr:cNvPicPr>
          <a:picLocks noChangeAspect="1"/>
        </xdr:cNvPicPr>
      </xdr:nvPicPr>
      <xdr:blipFill>
        <a:blip xmlns:r="http://schemas.openxmlformats.org/officeDocument/2006/relationships" r:embed="rId1"/>
        <a:stretch>
          <a:fillRect/>
        </a:stretch>
      </xdr:blipFill>
      <xdr:spPr>
        <a:xfrm>
          <a:off x="20955561" y="554157"/>
          <a:ext cx="8631132" cy="391848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arrison, Sean" id="{8D25CEB0-C0AD-4434-AF29-863AA31DF2EC}" userId="S::S.Harrison4@exeter.ac.uk::a5b3edd0-acef-42c8-afcf-b111b3b5fbc9"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 dT="2025-06-12T16:34:15.07" personId="{8D25CEB0-C0AD-4434-AF29-863AA31DF2EC}" id="{04105B93-16CE-420F-A765-E5EE30B86CCE}">
    <text>For the purposes of this assessment, the interventions being compared are defined as:</text>
  </threadedComment>
  <threadedComment ref="E4" dT="2025-06-12T16:33:55.19" personId="{8D25CEB0-C0AD-4434-AF29-863AA31DF2EC}" id="{097F59F9-9FF5-48D2-A6DC-E403443DDE7D}">
    <text>Specify which outcome is being assessed for risk of bias</text>
  </threadedComment>
  <threadedComment ref="F4" dT="2025-06-12T16:33:45.33" personId="{8D25CEB0-C0AD-4434-AF29-863AA31DF2EC}" id="{414ECAA7-E96F-42DE-9389-51862EA90C86}">
    <text>Specify the numerical result being assessed. In case of multiple alternative analyses being presented, specify the numeric result (e.g. RR = 1.52 (95% CI 0.83 to 2.77) and/or a reference (e.g. to a table, figure or paragraph) that uniquely defines the result being assessed.</text>
  </threadedComment>
</ThreadedComments>
</file>

<file path=xl/threadedComments/threadedComment2.xml><?xml version="1.0" encoding="utf-8"?>
<ThreadedComments xmlns="http://schemas.microsoft.com/office/spreadsheetml/2018/threadedcomments" xmlns:x="http://schemas.openxmlformats.org/spreadsheetml/2006/main">
  <threadedComment ref="B3" dT="2025-06-12T12:32:06.14" personId="{8D25CEB0-C0AD-4434-AF29-863AA31DF2EC}" id="{E378BD8A-B5D7-4F68-A979-F6EAC7FC90C0}">
    <text xml:space="preserve">Answer ‘Yes’ if a random component was used in the sequence generation process. Examples include computer-generated random numbers; reference to a random number table; coin tossing; shuffling cards or envelopes; throwing dice; or drawing lots. Minimization is generally implemented with a random element (at least when the scores are equal), so an allocation sequence that is generated using minimization should generally be considered to be random. 
Answer ‘No’ if no random element was used in generating the allocation sequence or the sequence is predictable. Examples include alternation; methods based on dates (of birth or admission); patient record numbers; allocation decisions made by clinicians or participants; allocation based on the availability of the intervention; or any other systematic or haphazard method. 
Answer ‘No information’ if the only information about randomization methods is a statement that the study is randomized. 
In some situations a judgement may be made to answer ‘Probably no’ or ‘Probably yes’. For example, , in the context of a large trial run by an experienced clinical trials unit, absence of specific information about generation of the randomization sequence, in a paper published in a journal with rigorously enforced word count limits, is likely to result in a response of ‘Probably yes’ rather than ‘No information’. Alternatively, if other (contemporary) trials by the same investigator team have clearly used non-random sequences, it might be reasonable to assume that the current study was done using similar methods. </text>
  </threadedComment>
  <threadedComment ref="D3" dT="2025-06-12T12:33:10.47" personId="{8D25CEB0-C0AD-4434-AF29-863AA31DF2EC}" id="{9D51DD67-777A-4FEB-9804-9BF716137E9B}">
    <text xml:space="preserve">Answer ‘Yes’ if the trial used any form of remote or centrally administered method to allocate interventions to participants, where the process of allocation is controlled by an external unit or organization, independent of the enrolment personnel (e.g. independent central pharmacy, telephone or internet-based randomization service providers). 
Answer ‘Yes’ if envelopes or drug containers were used appropriately. Envelopes should be opaque, sequentially numbered, sealed with a tamper-proof seal and opened only after the envelope has been irreversibly assigned to the participant. Drug containers should be sequentially numbered and of identical appearance, and dispensed or administered only after they have been irreversibly assigned to the participant. This level of detail is rarely provided in reports, and a judgement may be required to justify an answer of ‘Probably yes’ or ‘Probably no’. 
Answer ‘No’ if there is reason to suspect that the enrolling investigator or the participant had knowledge of the forthcoming allocation. </text>
  </threadedComment>
  <threadedComment ref="F3" dT="2025-06-12T12:34:24.32" personId="{8D25CEB0-C0AD-4434-AF29-863AA31DF2EC}" id="{8F0CFF0E-9617-4500-9CF8-973DB2A5E645}">
    <text xml:space="preserve">Note that differences that are compatible with chance do not lead to a risk of bias. A small number of differences identified as ‘statistically significant’ at the conventional 0.05 threshold should usually be considered to be compatible with chance. 
Answer ‘No’ if no imbalances are apparent or if any observed imbalances are compatible with chance. 
Answer ‘Yes’ if there are imbalances that indicate problems with the randomization process, including: 
(1) substantial differences between intervention group sizes, compared with the intended allocation ratio; or 
(2) a substantial excess in statistically significant differences in baseline characteristics between intervention groups, beyond that expected by chance; or 
(3) imbalance in one or more key prognostic factors, or baseline measures of outcome variables, that is very unlikely to be due to chance and for which the between-group difference is big enough to result in bias in the intervention effect estimate. 
Also answer ‘Yes’ if there are other reasons to suspect that the randomization process was problematic: 
(4) excessive similarity in baseline characteristics that is not compatible with chance. 
Answer ‘No information’ when there is no useful baseline information available (e.g. abstracts, or studies that reported only baseline characteristics of participants in the final analysis). 
The answer to this question should not influence answers to questions 1.1 or 1.2. For example, if the trial has large baseline imbalances, but authors report adequate randomization methods, questions 1.1 and 1.2 should still be answered on the basis of the reported adequate methods, and any concerns about the imbalance should be raised in the answer to the question 1.3 and reflected in the domain-level risk-of-bias judgement. 
Trialists may undertake analyses that attempt to deal with flawed randomization by controlling for imbalances in prognostic factors at baseline. To remove the risk of bias caused by problems in the randomization process, it would be necessary to know, and measure, all the prognostic factors that were imbalanced at baseline. It is unlikely that all important prognostic factors are known and measured, so such analyses will at best reduce the risk of bias. If review authors wish to assess the risk of bias in a trial that controlled for baseline imbalances in order to mitigate failures of randomization, the study should be assessed using the ROBINS-I tool. </text>
  </threadedComment>
  <threadedComment ref="I3" dT="2025-06-12T13:28:34.52" personId="{8D25CEB0-C0AD-4434-AF29-863AA31DF2EC}" id="{77850CAC-B00C-4D70-BA88-68E42AF84217}">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threadedComments/threadedComment3.xml><?xml version="1.0" encoding="utf-8"?>
<ThreadedComments xmlns="http://schemas.microsoft.com/office/spreadsheetml/2018/threadedcomments" xmlns:x="http://schemas.openxmlformats.org/spreadsheetml/2006/main">
  <threadedComment ref="B3" dT="2025-06-12T12:55:40.32" personId="{8D25CEB0-C0AD-4434-AF29-863AA31DF2EC}" id="{6DA7F768-66C1-490A-9C68-A98DEEC9C4F6}">
    <text xml:space="preserve">If participants are aware of their assigned intervention it is more likely that health-related behaviours will differ between the intervention groups. Blinding participants, most commonly through use of a placebo or sham intervention, may prevent such differences. If participants experienced side effects or toxicities that they knew to be specific to one of the interventions, answer this question ‘Yes’ or ‘Probably yes’. </text>
  </threadedComment>
  <threadedComment ref="D3" dT="2025-06-12T12:56:21.55" personId="{8D25CEB0-C0AD-4434-AF29-863AA31DF2EC}" id="{1EC513AA-82C9-4F8A-92B6-A3570BBA54CF}">
    <text xml:space="preserve">If carers or people delivering the interventions are aware of the assigned intervention then its implementation, or administration of non-protocol interventions, may differ between the intervention groups. Blinding may prevent such differences. If participants experienced side effects or toxicities that carers or people delivering the interventions knew to be specific to one of the interventions, answer question ‘Yes’ or ‘Probably yes’. If randomized allocation was not concealed, then it is likely that carers and people delivering the interventions were aware of participants' assigned intervention during the trial. </text>
  </threadedComment>
  <threadedComment ref="F3" dT="2025-06-12T12:58:41.61" personId="{8D25CEB0-C0AD-4434-AF29-863AA31DF2EC}" id="{C2B3BB1F-4E61-472F-9CD1-D1F0846DDD04}">
    <text xml:space="preserve">For the effect of assignment to intervention, this domain assesses problems that arise when changes from assigned intervention that are inconsistent with the trial protocol arose because of the trial context. We use the term trial context to refer to effects of recruitment and engagement activities on trial participants and when trial personnel (carers or people delivering the interventions) undermine the implementation of the trial protocol in ways that would not happen outside the trial. For example, the process of securing informed consent may lead participants subsequently assigned to the comparator group to feel unlucky and therefore seek the experimental intervention, or other interventions that improve their prognosis. 
Answer ‘Yes’ or ‘Probably yes’ only if there is evidence, or strong reason to believe, that the trial context led to failure to implement the protocol interventions or to implementation of interventions not allowed by the protocol. 
Answer ‘No’ or ‘Probably no’ if there were changes from assigned intervention that are inconsistent with the trial protocol, such as non-adherence to intervention, but these are consistent with what could occur outside the trial context. 
Answer ‘No’ or ‘Probably no’ for changes to intervention that are consistent with the trial protocol, for example cessation of a drug intervention because of acute toxicity or use of additional interventions whose aim is to treat consequences of one of the intended interventions. 
If blinding is compromised because participants report side effects or toxicities that are specific to one of the interventions, answer ‘Yes’ or ‘Probably yes’ only if there were changes from assigned intervention that are inconsistent with the trial protocol and arose because of the trial context. 
The answer ‘No information’ may be appropriate, because trialists do not always report whether deviations arose because of the trial context. </text>
  </threadedComment>
  <threadedComment ref="H3" dT="2025-06-12T12:59:11.78" personId="{8D25CEB0-C0AD-4434-AF29-863AA31DF2EC}" id="{2BC51C76-8B92-4E79-A5E2-DFC0B64A3B88}">
    <text xml:space="preserve">Changes from assigned intervention that are inconsistent with the trial protocol and arose because of the trial context will impact on the intervention effect estimate if they affect the outcome, but not otherwise. </text>
  </threadedComment>
  <threadedComment ref="J3" dT="2025-06-12T12:59:27.69" personId="{8D25CEB0-C0AD-4434-AF29-863AA31DF2EC}" id="{57E6BC00-5089-4917-A0DA-82C910413B48}">
    <text xml:space="preserve">Changes from assigned intervention that are inconsistent with the trial protocol and arose because of the trial context are more likely to impact on the intervention effect estimate if they are not balanced between the intervention groups. </text>
  </threadedComment>
  <threadedComment ref="L3" dT="2025-06-12T12:59:45.61" personId="{8D25CEB0-C0AD-4434-AF29-863AA31DF2EC}" id="{D5AD5D3E-2A0C-458F-90B2-0774A49CC4CE}">
    <text xml:space="preserve">Both intention-to-treat (ITT) analyses and modified intention-to-treat (mITT) analyses excluding participants with missing outcome data should be considered appropriate. Both naïve ‘per-protocol’ analyses (excluding trial participants who did not receive their assigned intervention) and ‘as treated’ analyses (in which trial participants are grouped according to the intervention that they received, rather than according to their assigned intervention) should be considered inappropriate. Analyses excluding eligible trial participants post-randomization should also be considered inappropriate, but post-randomization exclusions of ineligible participants (when eligibility was not confirmed until after randomization, and could not have been influenced by intervention group assignment) can be considered appropriate. </text>
  </threadedComment>
  <threadedComment ref="N3" dT="2025-06-12T13:00:01.98" personId="{8D25CEB0-C0AD-4434-AF29-863AA31DF2EC}" id="{11614ACB-720F-40BA-8608-80C439D0771A}">
    <text xml:space="preserve">This question addresses whether the number of participants who were analysed in the wrong intervention group, or excluded from the analysis, was sufficient that there could have been a substantial impact on the result. It is not possible to specify a precise rule: there may be potential for substantial impact even if fewer than 5% of participants were analysed in the wrong group or excluded, if the outcome is rare or if exclusions are strongly related to prognostic factors. </text>
  </threadedComment>
  <threadedComment ref="Q3" dT="2025-06-12T14:12:52.60" personId="{8D25CEB0-C0AD-4434-AF29-863AA31DF2EC}" id="{928084DF-B1E5-4CA1-AD96-292A1BAED32D}">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threadedComments/threadedComment4.xml><?xml version="1.0" encoding="utf-8"?>
<ThreadedComments xmlns="http://schemas.microsoft.com/office/spreadsheetml/2018/threadedcomments" xmlns:x="http://schemas.openxmlformats.org/spreadsheetml/2006/main">
  <threadedComment ref="B3" dT="2025-06-12T12:55:40.32" personId="{8D25CEB0-C0AD-4434-AF29-863AA31DF2EC}" id="{62AE2B2C-4D12-46B8-BDAF-66D73FF8CB1A}">
    <text xml:space="preserve">If participants are aware of their assigned intervention it is more likely that health-related behaviours will differ between the intervention groups. Blinding participants, most commonly through use of a placebo or sham intervention, may prevent such differences. If participants experienced side effects or toxicities that they knew to be specific to one of the interventions, answer this question ‘Yes’ or ‘Probably yes’. </text>
  </threadedComment>
  <threadedComment ref="D3" dT="2025-06-12T12:56:21.55" personId="{8D25CEB0-C0AD-4434-AF29-863AA31DF2EC}" id="{C0352A57-972D-432F-99B3-E5F0CEEE7AF7}">
    <text xml:space="preserve">If carers or people delivering the interventions are aware of the assigned intervention then its implementation, or administration of non-protocol interventions, may differ between the intervention groups. Blinding may prevent such differences. If participants experienced side effects or toxicities that carers or people delivering the interventions knew to be specific to one of the interventions, answer ‘Yes’ or ‘Probably yes’. If randomized allocation was not concealed, then it is likely that carers and people delivering the interventions were aware of participants' assigned intervention during the trial. </text>
  </threadedComment>
  <threadedComment ref="F3" dT="2025-06-12T12:58:41.61" personId="{8D25CEB0-C0AD-4434-AF29-863AA31DF2EC}" id="{86DDF5AB-1CFC-4481-8ACF-DA637AE816DF}">
    <text xml:space="preserve">This question is asked only if the preliminary considerations specify that the assessment will address imbalance of important non-protocol interventions between intervention groups. Important non-protocol interventions are the additional interventions or exposures that: (1) are inconsistent with the trial protocol; (2) trial participants might receive with or after starting their assigned intervention; and (3) are prognostic for the outcome. Risk of bias will be higher if there is imbalance in such interventions between the intervention groups. </text>
  </threadedComment>
  <threadedComment ref="H3" dT="2025-06-12T12:59:11.78" personId="{8D25CEB0-C0AD-4434-AF29-863AA31DF2EC}" id="{88CB1FBC-647C-44EE-98E4-853CA633E7DF}">
    <text xml:space="preserve">This question is asked only if the preliminary considerations specify that the assessment will address failures in implementing the intervention that could have affected the outcome. Risk of bias will be higher if the intervention was not implemented as intended by, for example, the health care professionals delivering care. Answer ‘No’ or ‘Probably no’ if implementation of the intervention was successful for most participants. </text>
  </threadedComment>
  <threadedComment ref="J3" dT="2025-06-12T12:59:27.69" personId="{8D25CEB0-C0AD-4434-AF29-863AA31DF2EC}" id="{CFE8BBC1-183E-4C94-AC4F-891D6FA9AA18}">
    <text xml:space="preserve">This question is asked only if the preliminary considerations specify that the assessment will address non-adherence that could have affected participants’ outcomes. Non-adherence includes imperfect compliance with a sustained intervention, cessation of intervention, crossovers to the comparator intervention and switches to another active intervention. Consider available information on the proportion of study participants who continued with their assigned intervention throughout follow up, and answer ‘Yes’ or ‘Probably yes’ if the proportion who did not adhere is high enough to raise concerns. Answer ‘No’ for studies of interventions that are administered once, so that imperfect adherence is not possible, and all or most participants received the assigned intervention. </text>
  </threadedComment>
  <threadedComment ref="L3" dT="2025-06-12T12:59:45.61" personId="{8D25CEB0-C0AD-4434-AF29-863AA31DF2EC}" id="{78264F6C-B426-41A3-AD5D-36B4758C7C49}">
    <text xml:space="preserve">Both ‘ naïve ‘per-protocol’ analyses (excluding trial participants who did not receive their allocated intervention) and ‘as treated’ analyses (comparing trial participants according to the intervention they actually received) will usually be inappropriate for estimating the effect of adhering to intervention (the ‘per-protocol’ effect). However, it is possible to use data from a randomized trial to derive an unbiased estimate of the effect of adhering to intervention. Examples of appropriate methods include: (1) instrumental variable analyses to estimate the effect of receiving the assigned intervention in trials in which a single intervention, administered only at baseline and with all-or-nothing adherence, is compared with standard care; and (2) inverse probability weighting to adjust for censoring of participants who cease adherence to their assigned intervention, in trials of sustained treatment strategies. These methods depend on strong assumptions, which should be appropriate and justified if the answer to this question is ‘Yes’ or ‘Probably yes’. It is possible that a paper reports an analysis based on such methods without reporting information on the deviations from intended intervention, but it would be hard to judge such an analysis to be appropriate in the absence of such information.
If an important non-protocol intervention was administered to all participants in one intervention group, adjustments cannot be made to overcome this. 
Some examples of analysis strategies that would not be appropriate to estimate the effect of adhering to intervention are (i) ‘Intention to treat (ITT) analysis’, (ii) ‘per protocol analysis’, (iii) ‘as-treated analysis’, (iv) ‘analysis by treatment received’. </text>
  </threadedComment>
  <threadedComment ref="O3" dT="2025-06-12T14:12:52.60" personId="{8D25CEB0-C0AD-4434-AF29-863AA31DF2EC}" id="{0CA5AD15-0161-4E93-A271-3DB71E00D458}">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threadedComments/threadedComment5.xml><?xml version="1.0" encoding="utf-8"?>
<ThreadedComments xmlns="http://schemas.microsoft.com/office/spreadsheetml/2018/threadedcomments" xmlns:x="http://schemas.openxmlformats.org/spreadsheetml/2006/main">
  <threadedComment ref="B3" dT="2025-06-12T15:44:35.21" personId="{8D25CEB0-C0AD-4434-AF29-863AA31DF2EC}" id="{E64B9D5F-8314-44CB-8A74-1CAAD934515D}">
    <text xml:space="preserve">The appropriate study population for an analysis of the intention to treat effect is all randomized participants. 
“Nearly all” should be interpreted as that the number of participants with missing outcome data is sufficiently small that their outcomes, whatever they were, could have made no important difference to the estimated effect of intervention. 
For continuous outcomes, availability of data from 95% of the participants will often be sufficient. For dichotomous outcomes, the proportion required is directly linked to the risk of the event. If the observed number of events is much greater than the number of participants with missing outcome data, the bias would necessarily be small. 
Only answer ‘No information’ if the trial report provides no information about the extent of missing outcome data. This situation will usually lead to a judgement that there is a high risk of bias due to missing outcome data.
Note that imputed data should be regarded as missing data, and not considered as ‘outcome data’ in the context of this question. </text>
  </threadedComment>
  <threadedComment ref="D3" dT="2025-06-12T15:44:43.41" personId="{8D25CEB0-C0AD-4434-AF29-863AA31DF2EC}" id="{6D49262C-8307-480B-80A7-298248C3691A}">
    <text xml:space="preserve">Evidence that the result was not biased by missing outcome data may come from: (1) analysis methods that correct for bias; or (2) sensitivity analyses showing that results are little changed under a range of plausible assumptions about the relationship between missingness in the outcome and its true value. However, imputing the outcome variable, either through methods such as ‘last-observation-carried-forward’ or via multiple imputation based only on intervention group, should not be assumed to correct for bias due to missing outcome data. </text>
  </threadedComment>
  <threadedComment ref="F3" dT="2025-06-12T15:44:54.18" personId="{8D25CEB0-C0AD-4434-AF29-863AA31DF2EC}" id="{749179F4-B8B1-4A9E-8854-464853222FF3}">
    <text xml:space="preserve">If loss to follow up, or withdrawal from the study, could be related to participants’ health status, then it is possible that missingness in the outcome was influenced by its true value. However, if all missing outcome data occurred for documented reasons that are unrelated to the outcome then the risk of bias due to missing outcome data will be low (for example, failure of a measuring device or interruptions to routine data collection). 
In time-to-event analyses, participants censored during trial follow-up, for example because they withdrew from the study, should be regarded as having missing outcome data, even though some of their follow up is included in the analysis. Note that such participants may be shown as included in analyses in CONSORT flow diagrams. </text>
  </threadedComment>
  <threadedComment ref="H3" dT="2025-06-12T15:45:34.37" personId="{8D25CEB0-C0AD-4434-AF29-863AA31DF2EC}" id="{CE2E39B8-A987-4D29-97F1-142E7EDD23EC}">
    <text xml:space="preserve">This question distinguishes between situations in which (i) missingness in the outcome could depend on its true value (assessed as ‘Some concerns’) from those in which (ii) it is likely that missingness in the outcome depended on its true value (assessed as ‘High risk of bias’). Five reasons for answering ‘Yes’ are: 
1. Differences between intervention groups in the proportions of missing outcome data. If there is a difference between the effects of the experimental and comparator interventions on the outcome, and the missingness in the outcome is influenced by its true value, then the proportions of missing outcome data are likely to differ between intervention groups. Such a difference suggests a risk of bias due to missing outcome data, because the trial result will be sensitive to missingness in the outcome being related to its true value. For time-to-event-data, the analogue is that rates of censoring (loss to follow-up) differ between the intervention groups. 
2. Reported reasons for missing outcome data provide evidence that missingness in the outcome depends on its true value; 
3. Reported reasons for missing outcome data differ between the intervention groups; 
4. The circumstances of the trial make it likely that missingness in the outcome depends on its true value. For example, in trials of interventions to treat schizophrenia it is widely understood that continuing symptoms make drop out more likely. 
5. In time-to-event analyses, participants’ follow up is censored when they stop or change their assigned intervention, for example because of drug toxicity or, in cancer trials, when participants switch to second-line chemotherapy. 
Answer ‘No’ if the analysis accounted for participant characteristics that are likely to explain the relationship between missingness in the outcome and its true value. </text>
  </threadedComment>
  <threadedComment ref="K3" dT="2025-06-12T14:12:52.60" personId="{8D25CEB0-C0AD-4434-AF29-863AA31DF2EC}" id="{9C5E2669-5B62-4BEC-AD37-456F79E60F11}">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threadedComments/threadedComment6.xml><?xml version="1.0" encoding="utf-8"?>
<ThreadedComments xmlns="http://schemas.microsoft.com/office/spreadsheetml/2018/threadedcomments" xmlns:x="http://schemas.openxmlformats.org/spreadsheetml/2006/main">
  <threadedComment ref="B3" dT="2025-06-12T15:53:20.01" personId="{8D25CEB0-C0AD-4434-AF29-863AA31DF2EC}" id="{57BCB4EF-C2A5-48BD-BE55-624A3070BB9E}">
    <text xml:space="preserve">This question aims to identify methods of outcome measurement (data collection) that are unsuitable for the outcome they are intended to evaluate. The question does not aim to assess whether the choice of outcome being evaluated was sensible (e.g. because it is a surrogate or proxy for the main outcome of interest). In most circumstances, for pre-specified outcomes, the answer to this question will be ‘No’ or ‘Probably no’. 
Answer ‘Yes’ or ‘Probably yes’ if the method of measuring the outcome is inappropriate, for example because:
(1) it is unlikely to be sensitive to plausible intervention effects (e.g. important ranges of outcome values fall outside levels that are detectable using the measurement method); or
(2) the measurement instrument has been demonstrated to have poor validity. </text>
  </threadedComment>
  <threadedComment ref="D3" dT="2025-06-12T15:53:28.14" personId="{8D25CEB0-C0AD-4434-AF29-863AA31DF2EC}" id="{F2389C88-6BD6-4ACB-A030-15F854344B5F}">
    <text xml:space="preserve">Comparable methods of outcome measurement (data collection) involve the same measurement methods and thresholds, used at comparable time points. Differences between intervention groups may arise because of ‘diagnostic detection bias’ in the context of passive collection of outcome data, or if an intervention involves additional visits to a healthcare provider, leading to additional opportunities for outcome events to be identified. </text>
  </threadedComment>
  <threadedComment ref="F3" dT="2025-06-12T15:53:35.53" personId="{8D25CEB0-C0AD-4434-AF29-863AA31DF2EC}" id="{1E79BC20-8393-43C9-9192-40857E30183C}">
    <text xml:space="preserve">Answer ‘No’ if outcome assessors were blinded to intervention status. For participant-reported outcomes, the outcome assessor is the study participant. </text>
  </threadedComment>
  <threadedComment ref="H3" dT="2025-06-12T15:53:41.58" personId="{8D25CEB0-C0AD-4434-AF29-863AA31DF2EC}" id="{EE719CA2-7BD3-4E2F-A3A9-31EFEA59B337}">
    <text xml:space="preserve">Knowledge of the assigned intervention could influence participant-reported outcomes (such as level of pain), observer-reported outcomes involving some judgement, and intervention provider decision outcomes. They are unlikely to influence observer-reported outcomes that do not involve judgement, for example all-cause mortality. </text>
  </threadedComment>
  <threadedComment ref="J3" dT="2025-06-12T15:53:49.45" personId="{8D25CEB0-C0AD-4434-AF29-863AA31DF2EC}" id="{C36551F9-1BDC-4E9E-8C86-6F18A36B6534}">
    <text xml:space="preserve">This question distinguishes between situations in which (i) knowledge of intervention status could have influenced outcome assessment but there is no reason to believe that it did (assessed as ‘Some concerns’) from those in which (ii) knowledge of intervention status was likely to influence outcome assessment (assessed as ‘High’). When there are strong levels of belief in either beneficial or harmful effects of the intervention, it is more likely that the outcome was influenced by knowledge of the intervention received. Examples may include patient-reported symptoms in trials of homeopathy, or assessments of recovery of function by a physiotherapist who delivered the intervention. </text>
  </threadedComment>
  <threadedComment ref="M3" dT="2025-06-12T14:12:52.60" personId="{8D25CEB0-C0AD-4434-AF29-863AA31DF2EC}" id="{3F692C6C-D167-4C94-B922-77DCF9D83BB7}">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threadedComments/threadedComment7.xml><?xml version="1.0" encoding="utf-8"?>
<ThreadedComments xmlns="http://schemas.microsoft.com/office/spreadsheetml/2018/threadedcomments" xmlns:x="http://schemas.openxmlformats.org/spreadsheetml/2006/main">
  <threadedComment ref="B3" dT="2025-06-12T15:53:20.01" personId="{8D25CEB0-C0AD-4434-AF29-863AA31DF2EC}" id="{41DC179F-65E2-47D9-B825-284D1167C58F}">
    <text xml:space="preserve">If the researchers’ pre-specified intentions are available in sufficient detail, then planned outcome measurements and analyses can be compared with those presented in the published report(s). To avoid the possibility of selection of the reported result, finalization of the analysis intentions must precede availability of unblinded outcome data to the trial investigators. 
Changes to analysis plans that were made before unblinded outcome data were available, or that were clearly unrelated to the results (e.g. due to a broken machine making data collection impossible) do not raise concerns about bias in selection of the reported result. </text>
  </threadedComment>
  <threadedComment ref="D3" dT="2025-06-12T15:53:28.14" personId="{8D25CEB0-C0AD-4434-AF29-863AA31DF2EC}" id="{6D124D8D-72CB-4E20-B6B2-EB43398A47DF}">
    <text xml:space="preserve">A particular outcome domain (i.e. a true state or endpoint of interest) may be measured in multiple ways. For example, the domain pain may be measured using multiple scales (e.g. a visual analogue scale and the McGill Pain Questionnaire), each at multiple time points (e.g. 3, 6 and 12 weeks post-treatment). If multiple measurements were made, but only one or a subset is reported on the basis of the results (e.g. statistical significance), there is a high risk of bias in the fully reported result. Attention should be restricted to outcome measurements that are eligible for consideration by the RoB 2 tool user. For example, if only a result using a specific measurement scale is eligible for inclusion in a meta-analysis (e.g. Hamilton Depression Rating Scale), and this is reported by the trial, then there would not be an issue of selection even if this result was reported (on the basis of the results) in preference to the result from a different measurement scale (e.g. Beck Depression Inventory). 
Answer ‘Yes’ or ‘Probably yes’ if there is clear evidence (usually through examination of a trial protocol or statistical analysis plan) that a domain was measured in multiple eligible ways, but data for only one or a subset of measures is fully reported (without justification), and the fully reported result is likely to have been selected on the basis of the results. Selection on the basis of the results can arise from a desire for findings to be newsworthy, sufficiently noteworthy to merit publication, or to confirm a prior hypothesis. For example, trialists who have a preconception, or vested interest in showing, that an 
experimental intervention is beneficial may be inclined to report outcome measurements selectively that are favourable to the experimental intervention. 
Answer ‘No’ or ‘Probably no’ if: 
There is clear evidence (usually through examination of a trial protocol or statistical analysis plan) that all eligible reported results for the outcome domain correspond to all intended outcome measurements. 
or 
There is only one possible way in which the outcome domain can be measured (hence there is no opportunity to select from multiple measures). 
or 
Outcome measurements are inconsistent across different reports on the same trial, but the trialists have provided the reason for the inconsistency and it is not related to the nature of the results.
Answer ‘No information’ if analysis intentions are not available, or the analysis intentions are not reported in sufficient detail to enable an assessment, and there is more than one way in which the outcome domain could have been measured. </text>
  </threadedComment>
  <threadedComment ref="F3" dT="2025-06-12T15:53:28.14" personId="{8D25CEB0-C0AD-4434-AF29-863AA31DF2EC}" id="{493FF456-3641-4803-860F-1320848BA641}">
    <text xml:space="preserve">A particular outcome measurement may be analysed in multiple ways. Examples include: unadjusted and adjusted models; final value vs change from baseline vs analysis of covariance; transformations of variables; different definitions of composite outcomes (e.g. ‘major adverse event’); conversion of continuously scaled outcome to categorical data with different cut-points; different sets of covariates for adjustment; and different strategies for dealing with missing data. Application of multiple methods generates multiple effect estimates for a specific outcome measurement. If multiple estimates are generated but only one or a subset is reported on the basis of the results (e.g. statistical significance), there is a high risk of bias in the fully reported result. Attention should be restricted to analyses that are eligible for consideration by the RoB 2 tool user. For example, if only the result from an analysis of post-intervention values is eligible for inclusion in a meta-analysis (e.g. at 12 weeks after randomization), and this is reported by the trial, then there would not be an issue of selection even if this result was reported (on the basis of the results) in preference to the result from an analysis of changes from baseline. 
Answer ‘Yes’ or ‘Probably yes’ if 
there is clear evidence (usually through examination of a trial protocol or statistical analysis plan) that a measurement was analysed in multiple eligible ways, but data for only one or a subset of analyses is fully reported (without justification), and the fully reported result is likely to have been selected on the basis of the results. Selection on the basis of the results arises from a desire for findings to be newsworthy, sufficiently noteworthy to merit publication, or to confirm a prior hypothesis. For example, trialists who have a preconception or vested interest in showing that an experimental intervention is beneficial may be inclined to selectively report analyses that are favourable to the experimental intervention. 
Answer ‘No’ or ‘Probably no’ if: 
There is clear evidence (usually through examination of a trial protocol or statistical analysis plan) that all eligible reported results for the outcome measurement correspond to all intended analyses. 
or 
There is only one possible way in which the outcome measurement can be analysed (hence there is no opportunity to select from multiple analyses). 
or 
Analyses are inconsistent across different reports on the same trial, but the trialists have provided the reason for the inconsistency and it is not related to the nature of the results. 
Answer ‘No information’ if analysis intentions are not available, or the analysis intentions are not reported in sufficient detail to enable an assessment, and there is more than one way in which the outcome measurement could have been analysed. </text>
  </threadedComment>
  <threadedComment ref="I3" dT="2025-06-12T14:12:52.60" personId="{8D25CEB0-C0AD-4434-AF29-863AA31DF2EC}" id="{833AE8D1-3451-43C7-93C7-7453C7FB775E}">
    <text xml:space="preserve">If the likely direction of bias can be predicted, it is helpful to state this. The direction might be characterized either as being towards (or away from) the null, or as being in favour of one of the interventions. </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inervamedica.it/en/journals/europa-medicophysica/article.php?cod=R33Y2016N02A0223"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 Id="rId4" Type="http://schemas.microsoft.com/office/2017/10/relationships/threadedComment" Target="../threadedComments/threadedComment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 Id="rId4" Type="http://schemas.microsoft.com/office/2017/10/relationships/threadedComment" Target="../threadedComments/threadedComment4.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4.xml"/><Relationship Id="rId4" Type="http://schemas.microsoft.com/office/2017/10/relationships/threadedComment" Target="../threadedComments/threadedComment5.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5.xml"/><Relationship Id="rId4" Type="http://schemas.microsoft.com/office/2017/10/relationships/threadedComment" Target="../threadedComments/threadedComment6.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6.xml"/><Relationship Id="rId4" Type="http://schemas.microsoft.com/office/2017/10/relationships/threadedComment" Target="../threadedComments/threadedComment7.xml"/></Relationships>
</file>

<file path=xl/worksheets/_rels/sheet5.xml.rels><?xml version="1.0" encoding="UTF-8" standalone="yes"?>
<Relationships xmlns="http://schemas.openxmlformats.org/package/2006/relationships"><Relationship Id="rId3" Type="http://schemas.openxmlformats.org/officeDocument/2006/relationships/hyperlink" Target="https://clinicaltrials.gov/ct2/show/NCT05231824" TargetMode="External"/><Relationship Id="rId2" Type="http://schemas.openxmlformats.org/officeDocument/2006/relationships/hyperlink" Target="https://doi.org/10.1186/ISRCTN71889430" TargetMode="External"/><Relationship Id="rId1" Type="http://schemas.openxmlformats.org/officeDocument/2006/relationships/hyperlink" Target="https://clinicaltrials.gov/study/NCT05056376" TargetMode="External"/><Relationship Id="rId6" Type="http://schemas.openxmlformats.org/officeDocument/2006/relationships/hyperlink" Target="https://clinicaltrials.gov/study/NCT06641492" TargetMode="External"/><Relationship Id="rId5" Type="http://schemas.openxmlformats.org/officeDocument/2006/relationships/hyperlink" Target="https://clinicaltrials.gov/study/NCT05486390" TargetMode="External"/><Relationship Id="rId4" Type="http://schemas.openxmlformats.org/officeDocument/2006/relationships/hyperlink" Target="https://clinicaltrials.gov/study/NCT05955625"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clinicaltrials.gov/study/NCT02886871?id=NCT02886871&amp;rank=1" TargetMode="External"/><Relationship Id="rId3" Type="http://schemas.openxmlformats.org/officeDocument/2006/relationships/hyperlink" Target="https://clinicaltrials.gov/study/NCT03212079" TargetMode="External"/><Relationship Id="rId7" Type="http://schemas.openxmlformats.org/officeDocument/2006/relationships/hyperlink" Target="https://clinicaltrials.gov/study/NCT03288142" TargetMode="External"/><Relationship Id="rId12" Type="http://schemas.openxmlformats.org/officeDocument/2006/relationships/hyperlink" Target="https://clinicaltrials.gov/ct2/show/NCT04463043" TargetMode="External"/><Relationship Id="rId2" Type="http://schemas.openxmlformats.org/officeDocument/2006/relationships/hyperlink" Target="https://clinicaltrials.gov/study/NCT02612402?id=NCT02612402&amp;rank=1" TargetMode="External"/><Relationship Id="rId1" Type="http://schemas.openxmlformats.org/officeDocument/2006/relationships/hyperlink" Target="https://clinicaltrials.gov/study/NCT03490253" TargetMode="External"/><Relationship Id="rId6" Type="http://schemas.openxmlformats.org/officeDocument/2006/relationships/hyperlink" Target="https://clinicaltrials.gov/study/NCT03553173?id=NCT03553173&amp;rank=1" TargetMode="External"/><Relationship Id="rId11" Type="http://schemas.openxmlformats.org/officeDocument/2006/relationships/hyperlink" Target="https://clinicaltrials.gov/ct2/show/NCT05794308" TargetMode="External"/><Relationship Id="rId5" Type="http://schemas.openxmlformats.org/officeDocument/2006/relationships/hyperlink" Target="https://clinicaltrials.gov/study/NCT03798288" TargetMode="External"/><Relationship Id="rId10" Type="http://schemas.openxmlformats.org/officeDocument/2006/relationships/hyperlink" Target="https://center6.umin.ac.jp/cgi-open-bin/ctr/ctr.cgi?function=brows&amp;action=brows&amp;recptno=R000047936&amp;type=summary&amp;language=E" TargetMode="External"/><Relationship Id="rId4" Type="http://schemas.openxmlformats.org/officeDocument/2006/relationships/hyperlink" Target="https://clinicaltrials.gov/study/NCT02359981" TargetMode="External"/><Relationship Id="rId9" Type="http://schemas.openxmlformats.org/officeDocument/2006/relationships/hyperlink" Target="https://osf.io/27su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9837F-428D-49BA-A2BB-65D64B65E531}">
  <sheetPr>
    <tabColor theme="9" tint="0.79998168889431442"/>
  </sheetPr>
  <dimension ref="A1:AG2433"/>
  <sheetViews>
    <sheetView tabSelected="1" topLeftCell="C1" zoomScale="110" zoomScaleNormal="110" workbookViewId="0">
      <pane ySplit="1" topLeftCell="A2" activePane="bottomLeft" state="frozen"/>
      <selection pane="bottomLeft" activeCell="S1" sqref="S1"/>
    </sheetView>
  </sheetViews>
  <sheetFormatPr defaultColWidth="8.7109375" defaultRowHeight="15" x14ac:dyDescent="0.25"/>
  <cols>
    <col min="1" max="1" width="8.42578125" style="25" customWidth="1"/>
    <col min="2" max="2" width="31.7109375" style="26" customWidth="1"/>
    <col min="3" max="3" width="5" style="26" bestFit="1" customWidth="1"/>
    <col min="4" max="4" width="8.7109375" style="26" customWidth="1"/>
    <col min="5" max="7" width="5" style="26" customWidth="1"/>
    <col min="8" max="8" width="10.7109375" style="26" customWidth="1"/>
    <col min="9" max="9" width="9.28515625" style="26" customWidth="1"/>
    <col min="10" max="10" width="18" style="11" bestFit="1" customWidth="1"/>
    <col min="11" max="11" width="8.42578125" style="20" bestFit="1" customWidth="1"/>
    <col min="12" max="12" width="9.42578125" style="19" customWidth="1"/>
    <col min="13" max="13" width="26.28515625" style="29" customWidth="1"/>
    <col min="14" max="14" width="16.140625" style="4" customWidth="1"/>
    <col min="15" max="15" width="5.42578125" style="20" customWidth="1"/>
    <col min="16" max="16" width="10.85546875" style="11" customWidth="1"/>
    <col min="17" max="17" width="16.28515625" style="3" customWidth="1"/>
    <col min="18" max="18" width="20.7109375" style="3" customWidth="1"/>
    <col min="19" max="19" width="37" style="4" customWidth="1"/>
    <col min="20" max="20" width="6.7109375" style="20" customWidth="1"/>
    <col min="21" max="21" width="10.140625" style="11" bestFit="1" customWidth="1"/>
    <col min="22" max="22" width="16.28515625" style="3" bestFit="1" customWidth="1"/>
    <col min="23" max="23" width="21.42578125" style="3" bestFit="1" customWidth="1"/>
    <col min="24" max="24" width="37" style="501" customWidth="1"/>
    <col min="25" max="25" width="24" style="13" customWidth="1"/>
    <col min="26" max="26" width="20.7109375" style="33" customWidth="1"/>
    <col min="27" max="27" width="21.42578125" style="31" bestFit="1" customWidth="1"/>
    <col min="28" max="28" width="32.28515625" style="13" customWidth="1"/>
  </cols>
  <sheetData>
    <row r="1" spans="1:33" s="1" customFormat="1" ht="15.75" thickBot="1" x14ac:dyDescent="0.3">
      <c r="A1" s="21" t="s">
        <v>6</v>
      </c>
      <c r="B1" s="22" t="s">
        <v>7</v>
      </c>
      <c r="C1" s="22" t="s">
        <v>8</v>
      </c>
      <c r="D1" s="22" t="s">
        <v>9</v>
      </c>
      <c r="E1" s="22" t="s">
        <v>10</v>
      </c>
      <c r="F1" s="22" t="s">
        <v>11</v>
      </c>
      <c r="G1" s="22" t="s">
        <v>12</v>
      </c>
      <c r="H1" s="22" t="s">
        <v>13</v>
      </c>
      <c r="I1" s="22" t="s">
        <v>14</v>
      </c>
      <c r="J1" s="9" t="s">
        <v>15</v>
      </c>
      <c r="K1" s="14" t="s">
        <v>16</v>
      </c>
      <c r="L1" s="15" t="s">
        <v>17</v>
      </c>
      <c r="M1" s="27" t="s">
        <v>18</v>
      </c>
      <c r="N1" s="8" t="s">
        <v>19</v>
      </c>
      <c r="O1" s="14" t="s">
        <v>20</v>
      </c>
      <c r="P1" s="9" t="s">
        <v>21</v>
      </c>
      <c r="Q1" s="7" t="s">
        <v>22</v>
      </c>
      <c r="R1" s="7" t="s">
        <v>23</v>
      </c>
      <c r="S1" s="8" t="str">
        <f>_xlfn.CONCAT("Notes: ",COUNTA(Q:Q)-1-COUNTIF(R:R,"0. Duplicate")," done, ",COUNTIF($J:$J,"Yes")+COUNTIFS($J:$J,"No",Q:Q,"Exclude")-COUNTA(Q:Q)+1," to go (",ROUND(100*(COUNTA(Q:Q)-1-COUNTIF(R:R,"0. Duplicate"))/(COUNTIF($J:$J,"Yes")+COUNTIFS($J:$J,"No",Q:Q,"Exclude")-COUNTA(Q:Q)+1+(COUNTA(Q:Q)-1-COUNTIF(R:R,"0. Duplicate"))),1),"%)")</f>
        <v>Notes: 1745 done, -1 to go (100.1%)</v>
      </c>
      <c r="T1" s="14" t="s">
        <v>20</v>
      </c>
      <c r="U1" s="9" t="s">
        <v>24</v>
      </c>
      <c r="V1" s="7" t="s">
        <v>22</v>
      </c>
      <c r="W1" s="7" t="s">
        <v>23</v>
      </c>
      <c r="X1" s="654" t="str">
        <f>_xlfn.CONCAT("Notes: ",COUNTA(V:V)-1-COUNTIF(W:W,"0. Duplicate")," done, ",COUNTIF($J:$J,"Yes")+COUNTIFS($J:$J,"No",V:V,"Exclude")-COUNTA(V:V)+1," to go (",ROUND(100*(COUNTA(V:V)-1-COUNTIF(W:W,"0. Duplicate"))/(COUNTIF($J:$J,"Yes")+COUNTIFS($J:$J,"No",V:V,"Exclude")-COUNTA(V:V)+1+(COUNTA(V:V)-1-COUNTIF(W:W,"0. Duplicate"))),1),"%)")</f>
        <v>Notes: 1746 done, -1 to go (100.1%)</v>
      </c>
      <c r="Y1" s="2" t="s">
        <v>25</v>
      </c>
      <c r="Z1" s="32" t="s">
        <v>26</v>
      </c>
      <c r="AA1" s="30" t="s">
        <v>23</v>
      </c>
      <c r="AB1" s="2" t="s">
        <v>0</v>
      </c>
      <c r="AD1" s="1" t="s">
        <v>27</v>
      </c>
      <c r="AF1" s="1" t="s">
        <v>28</v>
      </c>
      <c r="AG1" s="1" t="s">
        <v>29</v>
      </c>
    </row>
    <row r="2" spans="1:33" x14ac:dyDescent="0.25">
      <c r="B2" s="26" t="s">
        <v>3</v>
      </c>
      <c r="C2" s="26">
        <v>2011</v>
      </c>
      <c r="D2" s="26" t="s">
        <v>2206</v>
      </c>
      <c r="E2" s="26">
        <v>63</v>
      </c>
      <c r="F2" s="26" t="s">
        <v>2207</v>
      </c>
      <c r="G2" s="26" t="s">
        <v>1210</v>
      </c>
      <c r="H2" s="26">
        <v>26782</v>
      </c>
      <c r="I2" s="26" t="s">
        <v>2208</v>
      </c>
      <c r="J2" s="11" t="s">
        <v>35</v>
      </c>
      <c r="K2" s="18" t="str">
        <f>IF(LEFT(I2,2)="10",HYPERLINK(_xlfn.CONCAT("https://doi.org/",I2),"Link"),IF(I2="","",HYPERLINK(I2,"Link")))</f>
        <v>Link</v>
      </c>
      <c r="L2" s="19" t="str">
        <f>IF(A2&lt;&gt;"",IF(J2="No",_xlfn.CONCAT(IF(ISERROR(FIND(",",A2))=FALSE,LEFT(A2,FIND(",",A2)-1),A2),"-",C2,"-",H2),""),"")</f>
        <v/>
      </c>
      <c r="M2" s="29" t="str">
        <f>IF(A2&lt;&gt;"",_xlfn.CONCAT("{",IF(ISERROR(FIND(",",A2))=FALSE,LEFT(A2,FIND(",",A2)-1),A2),", ",C2," #",H2,"}"),"")</f>
        <v/>
      </c>
      <c r="N2" s="4" t="s">
        <v>45</v>
      </c>
      <c r="O2" s="18" t="str">
        <f>IF(J2="Yes",IF(P2&lt;&gt;"",HYPERLINK(_xlfn.CONCAT(VLOOKUP(P2,AF:AG,2,FALSE),"\",IF(ISERROR(FIND(",",A2))=FALSE,LEFT(A2,FIND(",",A2)-1),A2),"-",C2,"-",H2,".pdf"),"PDF"),""),"")</f>
        <v>PDF</v>
      </c>
      <c r="P2" s="11" t="s">
        <v>2</v>
      </c>
      <c r="Q2" s="3" t="s">
        <v>46</v>
      </c>
      <c r="R2" s="3" t="s">
        <v>47</v>
      </c>
      <c r="S2" s="4" t="s">
        <v>2209</v>
      </c>
      <c r="T2" s="18" t="str">
        <f>IF(J2="Yes",IF(U2&lt;&gt;"",HYPERLINK(_xlfn.CONCAT(VLOOKUP(U2,AF:AG,2,FALSE),"\",IF(ISERROR(FIND(",",A2))=FALSE,LEFT(A2,FIND(",",A2)-1),A2),"-",C2,"-",H2,".pdf"),"PDF"),""),"")</f>
        <v>PDF</v>
      </c>
      <c r="U2" s="11" t="s">
        <v>38</v>
      </c>
      <c r="V2" s="3" t="s">
        <v>46</v>
      </c>
      <c r="W2" s="3" t="s">
        <v>47</v>
      </c>
      <c r="X2" s="501" t="s">
        <v>2210</v>
      </c>
      <c r="Y2" s="12" t="str">
        <f>IF(R2="Include","No",IF(V2="Include","No",""))</f>
        <v/>
      </c>
      <c r="Z2" s="33" t="str">
        <f>IF(J2="Yes",IF(Q2="","",IF(Q2="Include",IF(V2="",IF(Y2="No","Check for supplement","Include"),IF(V2="Exclude","Consensus required",IF(V2="Include",IF(Y2="No","Check for supplement","Include"),"Check required"))),IF(Q2="Exclude",IF(V2="","Check required",IF(V2="Exclude","Exclude",IF(V2="Include","Consensus required","Check required"))),"Check required"))),IF(L2="","","Find PDF"))</f>
        <v>Exclude</v>
      </c>
      <c r="AA2" s="31" t="str">
        <f>IF(Z2="Exclude",R2,"")</f>
        <v>3. Wrong intervention</v>
      </c>
      <c r="AD2" t="s">
        <v>39</v>
      </c>
      <c r="AF2" t="s">
        <v>2</v>
      </c>
    </row>
    <row r="3" spans="1:33" x14ac:dyDescent="0.25">
      <c r="A3" s="25" t="s">
        <v>4406</v>
      </c>
      <c r="B3" s="26" t="s">
        <v>4407</v>
      </c>
      <c r="C3" s="26">
        <v>2014</v>
      </c>
      <c r="D3" s="26" t="s">
        <v>168</v>
      </c>
      <c r="E3" s="26">
        <v>47</v>
      </c>
      <c r="F3" s="26">
        <v>5</v>
      </c>
      <c r="G3" s="26" t="s">
        <v>4408</v>
      </c>
      <c r="H3" s="26">
        <v>12345</v>
      </c>
      <c r="I3" s="26" t="s">
        <v>4409</v>
      </c>
      <c r="J3" s="11" t="s">
        <v>35</v>
      </c>
      <c r="K3" s="18" t="str">
        <f>IF(LEFT(I3,2)="10",HYPERLINK(_xlfn.CONCAT("https://doi.org/",I3),"Link"),IF(I3="","",HYPERLINK(I3,"Link")))</f>
        <v>Link</v>
      </c>
      <c r="L3" s="19" t="str">
        <f>IF(A3&lt;&gt;"",IF(J3="No",_xlfn.CONCAT(IF(ISERROR(FIND(",",A3))=FALSE,LEFT(A3,FIND(",",A3)-1),A3),"-",C3,"-",H3),""),"")</f>
        <v/>
      </c>
      <c r="M3" s="29" t="str">
        <f>IF(A3&lt;&gt;"",_xlfn.CONCAT("{",IF(ISERROR(FIND(",",A3))=FALSE,LEFT(A3,FIND(",",A3)-1),A3),", ",C3," #",H3,"}"),"")</f>
        <v>{Aadahl, 2014 #12345}</v>
      </c>
      <c r="N3" s="4" t="s">
        <v>1</v>
      </c>
      <c r="O3" s="18" t="str">
        <f>IF(J3="Yes",IF(P3&lt;&gt;"",HYPERLINK(_xlfn.CONCAT(VLOOKUP(P3,AF:AG,2,FALSE),"\",IF(ISERROR(FIND(",",A3))=FALSE,LEFT(A3,FIND(",",A3)-1),A3),"-",C3,"-",H3,".pdf"),"PDF"),""),"")</f>
        <v>PDF</v>
      </c>
      <c r="P3" s="11" t="s">
        <v>2</v>
      </c>
      <c r="Q3" s="3" t="s">
        <v>46</v>
      </c>
      <c r="R3" s="3" t="s">
        <v>47</v>
      </c>
      <c r="S3" s="4" t="s">
        <v>109</v>
      </c>
      <c r="T3" s="18" t="str">
        <f>IF(J3="Yes",IF(U3&lt;&gt;"",HYPERLINK(_xlfn.CONCAT(VLOOKUP(U3,AF:AG,2,FALSE),"\",IF(ISERROR(FIND(",",A3))=FALSE,LEFT(A3,FIND(",",A3)-1),A3),"-",C3,"-",H3,".pdf"),"PDF"),""),"")</f>
        <v>PDF</v>
      </c>
      <c r="U3" s="11" t="s">
        <v>50</v>
      </c>
      <c r="V3" s="3" t="s">
        <v>46</v>
      </c>
      <c r="W3" s="3" t="s">
        <v>47</v>
      </c>
      <c r="Y3" s="12" t="str">
        <f>IF(R3="Include","No",IF(V3="Include","No",""))</f>
        <v/>
      </c>
      <c r="Z3" s="33" t="str">
        <f>IF(J3="Yes",IF(Q3="","",IF(Q3="Include",IF(V3="",IF(Y3="No","Check for supplement","Include"),IF(V3="Exclude","Consensus required",IF(V3="Include",IF(Y3="No","Check for supplement","Include"),"Check required"))),IF(Q3="Exclude",IF(V3="","Check required",IF(V3="Exclude","Exclude",IF(V3="Include","Consensus required","Check required"))),"Check required"))),IF(L3="","","Find PDF"))</f>
        <v>Exclude</v>
      </c>
      <c r="AA3" s="31" t="str">
        <f>IF(Z3="Exclude",R3,"")</f>
        <v>3. Wrong intervention</v>
      </c>
      <c r="AD3" t="s">
        <v>49</v>
      </c>
      <c r="AF3" t="s">
        <v>50</v>
      </c>
    </row>
    <row r="4" spans="1:33" x14ac:dyDescent="0.25">
      <c r="A4" s="25" t="s">
        <v>4410</v>
      </c>
      <c r="B4" s="26" t="s">
        <v>4411</v>
      </c>
      <c r="C4" s="26">
        <v>2020</v>
      </c>
      <c r="D4" s="26" t="s">
        <v>1394</v>
      </c>
      <c r="E4" s="26">
        <v>11</v>
      </c>
      <c r="G4" s="26">
        <v>1382</v>
      </c>
      <c r="H4" s="26">
        <v>12346</v>
      </c>
      <c r="I4" s="26" t="s">
        <v>4412</v>
      </c>
      <c r="J4" s="11" t="s">
        <v>35</v>
      </c>
      <c r="K4" s="18" t="str">
        <f>IF(LEFT(I4,2)="10",HYPERLINK(_xlfn.CONCAT("https://doi.org/",I4),"Link"),IF(I4="","",HYPERLINK(I4,"Link")))</f>
        <v>Link</v>
      </c>
      <c r="L4" s="19" t="str">
        <f>IF(A4&lt;&gt;"",IF(J4="No",_xlfn.CONCAT(IF(ISERROR(FIND(",",A4))=FALSE,LEFT(A4,FIND(",",A4)-1),A4),"-",C4,"-",H4),""),"")</f>
        <v/>
      </c>
      <c r="M4" s="29" t="str">
        <f>IF(A4&lt;&gt;"",_xlfn.CONCAT("{",IF(ISERROR(FIND(",",A4))=FALSE,LEFT(A4,FIND(",",A4)-1),A4),", ",C4," #",H4,"}"),"")</f>
        <v>{Aadland, 2020 #12346}</v>
      </c>
      <c r="N4" s="4" t="s">
        <v>1</v>
      </c>
      <c r="O4" s="18" t="str">
        <f>IF(J4="Yes",IF(P4&lt;&gt;"",HYPERLINK(_xlfn.CONCAT(VLOOKUP(P4,AF:AG,2,FALSE),"\",IF(ISERROR(FIND(",",A4))=FALSE,LEFT(A4,FIND(",",A4)-1),A4),"-",C4,"-",H4,".pdf"),"PDF"),""),"")</f>
        <v>PDF</v>
      </c>
      <c r="P4" s="11" t="s">
        <v>2</v>
      </c>
      <c r="Q4" s="3" t="s">
        <v>46</v>
      </c>
      <c r="R4" s="3" t="s">
        <v>47</v>
      </c>
      <c r="S4" s="4" t="s">
        <v>109</v>
      </c>
      <c r="T4" s="18" t="str">
        <f>IF(J4="Yes",IF(U4&lt;&gt;"",HYPERLINK(_xlfn.CONCAT(VLOOKUP(U4,AF:AG,2,FALSE),"\",IF(ISERROR(FIND(",",A4))=FALSE,LEFT(A4,FIND(",",A4)-1),A4),"-",C4,"-",H4,".pdf"),"PDF"),""),"")</f>
        <v>PDF</v>
      </c>
      <c r="U4" s="11" t="s">
        <v>50</v>
      </c>
      <c r="V4" s="3" t="s">
        <v>46</v>
      </c>
      <c r="W4" s="3" t="s">
        <v>47</v>
      </c>
      <c r="Y4" s="12" t="str">
        <f>IF(R4="Include","No",IF(V4="Include","No",""))</f>
        <v/>
      </c>
      <c r="Z4" s="33" t="str">
        <f>IF(J4="Yes",IF(Q4="","",IF(Q4="Include",IF(V4="",IF(Y4="No","Check for supplement","Include"),IF(V4="Exclude","Consensus required",IF(V4="Include",IF(Y4="No","Check for supplement","Include"),"Check required"))),IF(Q4="Exclude",IF(V4="","Check required",IF(V4="Exclude","Exclude",IF(V4="Include","Consensus required","Check required"))),"Check required"))),IF(L4="","","Find PDF"))</f>
        <v>Exclude</v>
      </c>
      <c r="AA4" s="31" t="str">
        <f>IF(Z4="Exclude",R4,"")</f>
        <v>3. Wrong intervention</v>
      </c>
      <c r="AD4" t="s">
        <v>56</v>
      </c>
      <c r="AF4" t="s">
        <v>57</v>
      </c>
    </row>
    <row r="5" spans="1:33" x14ac:dyDescent="0.25">
      <c r="A5" s="25" t="s">
        <v>2211</v>
      </c>
      <c r="B5" s="26" t="s">
        <v>2212</v>
      </c>
      <c r="C5" s="26">
        <v>2023</v>
      </c>
      <c r="D5" s="26" t="s">
        <v>1957</v>
      </c>
      <c r="E5" s="26">
        <v>25</v>
      </c>
      <c r="F5" s="26">
        <v>1</v>
      </c>
      <c r="G5" s="26" t="s">
        <v>2213</v>
      </c>
      <c r="H5" s="26">
        <v>24744</v>
      </c>
      <c r="I5" s="26" t="s">
        <v>2214</v>
      </c>
      <c r="J5" s="11" t="s">
        <v>35</v>
      </c>
      <c r="K5" s="18" t="str">
        <f>IF(LEFT(I5,2)="10",HYPERLINK(_xlfn.CONCAT("https://doi.org/",I5),"Link"),IF(I5="","",HYPERLINK(I5,"Link")))</f>
        <v>Link</v>
      </c>
      <c r="L5" s="19" t="str">
        <f>IF(A5&lt;&gt;"",IF(J5="No",_xlfn.CONCAT(IF(ISERROR(FIND(",",A5))=FALSE,LEFT(A5,FIND(",",A5)-1),A5),"-",C5,"-",H5),""),"")</f>
        <v/>
      </c>
      <c r="M5" s="29" t="str">
        <f>IF(A5&lt;&gt;"",_xlfn.CONCAT("{",IF(ISERROR(FIND(",",A5))=FALSE,LEFT(A5,FIND(",",A5)-1),A5),", ",C5," #",H5,"}"),"")</f>
        <v>{Abel, 2023 #24744}</v>
      </c>
      <c r="N5" s="4" t="s">
        <v>75</v>
      </c>
      <c r="O5" s="18" t="str">
        <f>IF(J5="Yes",IF(P5&lt;&gt;"",HYPERLINK(_xlfn.CONCAT(VLOOKUP(P5,AF:AG,2,FALSE),"\",IF(ISERROR(FIND(",",A5))=FALSE,LEFT(A5,FIND(",",A5)-1),A5),"-",C5,"-",H5,".pdf"),"PDF"),""),"")</f>
        <v>PDF</v>
      </c>
      <c r="P5" s="11" t="s">
        <v>2</v>
      </c>
      <c r="Q5" s="3" t="s">
        <v>46</v>
      </c>
      <c r="R5" s="3" t="s">
        <v>47</v>
      </c>
      <c r="S5" s="4" t="s">
        <v>109</v>
      </c>
      <c r="T5" s="18" t="str">
        <f>IF(J5="Yes",IF(U5&lt;&gt;"",HYPERLINK(_xlfn.CONCAT(VLOOKUP(U5,AF:AG,2,FALSE),"\",IF(ISERROR(FIND(",",A5))=FALSE,LEFT(A5,FIND(",",A5)-1),A5),"-",C5,"-",H5,".pdf"),"PDF"),""),"")</f>
        <v>PDF</v>
      </c>
      <c r="U5" s="11" t="s">
        <v>38</v>
      </c>
      <c r="V5" s="3" t="s">
        <v>46</v>
      </c>
      <c r="W5" s="3" t="s">
        <v>47</v>
      </c>
      <c r="Y5" s="12" t="str">
        <f>IF(R5="Include","No",IF(V5="Include","No",""))</f>
        <v/>
      </c>
      <c r="Z5" s="33" t="str">
        <f>IF(J5="Yes",IF(Q5="","",IF(Q5="Include",IF(V5="",IF(Y5="No","Check for supplement","Include"),IF(V5="Exclude","Consensus required",IF(V5="Include",IF(Y5="No","Check for supplement","Include"),"Check required"))),IF(Q5="Exclude",IF(V5="","Check required",IF(V5="Exclude","Exclude",IF(V5="Include","Consensus required","Check required"))),"Check required"))),IF(L5="","","Find PDF"))</f>
        <v>Exclude</v>
      </c>
      <c r="AA5" s="31" t="str">
        <f>IF(Z5="Exclude",R5,"")</f>
        <v>3. Wrong intervention</v>
      </c>
      <c r="AD5" t="s">
        <v>47</v>
      </c>
      <c r="AF5" t="s">
        <v>38</v>
      </c>
    </row>
    <row r="6" spans="1:33" x14ac:dyDescent="0.25">
      <c r="A6" s="25" t="s">
        <v>4413</v>
      </c>
      <c r="B6" s="26" t="s">
        <v>4414</v>
      </c>
      <c r="C6" s="26">
        <v>2024</v>
      </c>
      <c r="D6" s="26" t="s">
        <v>560</v>
      </c>
      <c r="E6" s="26">
        <v>16</v>
      </c>
      <c r="F6" s="26">
        <v>13</v>
      </c>
      <c r="G6" s="26">
        <v>2021</v>
      </c>
      <c r="H6" s="26">
        <v>14229</v>
      </c>
      <c r="I6" s="26" t="s">
        <v>4415</v>
      </c>
      <c r="J6" s="11" t="s">
        <v>35</v>
      </c>
      <c r="K6" s="18" t="str">
        <f>IF(LEFT(I6,2)="10",HYPERLINK(_xlfn.CONCAT("https://doi.org/",I6),"Link"),IF(I6="","",HYPERLINK(I6,"Link")))</f>
        <v>Link</v>
      </c>
      <c r="L6" s="19" t="str">
        <f>IF(A6&lt;&gt;"",IF(J6="No",_xlfn.CONCAT(IF(ISERROR(FIND(",",A6))=FALSE,LEFT(A6,FIND(",",A6)-1),A6),"-",C6,"-",H6),""),"")</f>
        <v/>
      </c>
      <c r="M6" s="29" t="str">
        <f>IF(A6&lt;&gt;"",_xlfn.CONCAT("{",IF(ISERROR(FIND(",",A6))=FALSE,LEFT(A6,FIND(",",A6)-1),A6),", ",C6," #",H6,"}"),"")</f>
        <v>{Abeltino, 2024 #14229}</v>
      </c>
      <c r="N6" s="4" t="s">
        <v>4</v>
      </c>
      <c r="O6" s="18" t="str">
        <f>IF(J6="Yes",IF(P6&lt;&gt;"",HYPERLINK(_xlfn.CONCAT(VLOOKUP(P6,AF:AG,2,FALSE),"\",IF(ISERROR(FIND(",",A6))=FALSE,LEFT(A6,FIND(",",A6)-1),A6),"-",C6,"-",H6,".pdf"),"PDF"),""),"")</f>
        <v>PDF</v>
      </c>
      <c r="P6" s="11" t="s">
        <v>2</v>
      </c>
      <c r="Q6" s="3" t="s">
        <v>46</v>
      </c>
      <c r="R6" s="3" t="s">
        <v>77</v>
      </c>
      <c r="S6" s="4" t="s">
        <v>316</v>
      </c>
      <c r="T6" s="18" t="str">
        <f>IF(J6="Yes",IF(U6&lt;&gt;"",HYPERLINK(_xlfn.CONCAT(VLOOKUP(U6,AF:AG,2,FALSE),"\",IF(ISERROR(FIND(",",A6))=FALSE,LEFT(A6,FIND(",",A6)-1),A6),"-",C6,"-",H6,".pdf"),"PDF"),""),"")</f>
        <v>PDF</v>
      </c>
      <c r="U6" s="11" t="s">
        <v>50</v>
      </c>
      <c r="V6" s="3" t="s">
        <v>46</v>
      </c>
      <c r="W6" s="3" t="s">
        <v>77</v>
      </c>
      <c r="X6" s="164"/>
      <c r="Y6" s="12" t="str">
        <f>IF(R6="Include","No",IF(V6="Include","No",""))</f>
        <v/>
      </c>
      <c r="Z6" s="33" t="str">
        <f>IF(J6="Yes",IF(Q6="","",IF(Q6="Include",IF(V6="",IF(Y6="No","Check for supplement","Include"),IF(V6="Exclude","Consensus required",IF(V6="Include",IF(Y6="No","Check for supplement","Include"),"Check required"))),IF(Q6="Exclude",IF(V6="","Check required",IF(V6="Exclude","Exclude",IF(V6="Include","Consensus required","Check required"))),"Check required"))),IF(L6="","","Find PDF"))</f>
        <v>Exclude</v>
      </c>
      <c r="AA6" s="31" t="str">
        <f>IF(Z6="Exclude",R6,"")</f>
        <v>5. Wrong study design</v>
      </c>
      <c r="AD6" t="s">
        <v>69</v>
      </c>
      <c r="AF6" s="566" t="s">
        <v>70</v>
      </c>
    </row>
    <row r="7" spans="1:33" x14ac:dyDescent="0.25">
      <c r="A7" s="25" t="s">
        <v>4416</v>
      </c>
      <c r="B7" s="26" t="s">
        <v>4417</v>
      </c>
      <c r="C7" s="26">
        <v>2020</v>
      </c>
      <c r="D7" s="26" t="s">
        <v>4418</v>
      </c>
      <c r="E7" s="26">
        <v>66</v>
      </c>
      <c r="F7" s="90">
        <v>45750</v>
      </c>
      <c r="G7" s="26" t="s">
        <v>173</v>
      </c>
      <c r="H7" s="26">
        <v>12347</v>
      </c>
      <c r="I7" s="26" t="s">
        <v>4419</v>
      </c>
      <c r="J7" s="11" t="s">
        <v>35</v>
      </c>
      <c r="K7" s="18" t="str">
        <f>IF(LEFT(I7,2)="10",HYPERLINK(_xlfn.CONCAT("https://doi.org/",I7),"Link"),IF(I7="","",HYPERLINK(I7,"Link")))</f>
        <v>Link</v>
      </c>
      <c r="L7" s="19" t="str">
        <f>IF(A7&lt;&gt;"",IF(J7="No",_xlfn.CONCAT(IF(ISERROR(FIND(",",A7))=FALSE,LEFT(A7,FIND(",",A7)-1),A7),"-",C7,"-",H7),""),"")</f>
        <v/>
      </c>
      <c r="M7" s="29" t="str">
        <f>IF(A7&lt;&gt;"",_xlfn.CONCAT("{",IF(ISERROR(FIND(",",A7))=FALSE,LEFT(A7,FIND(",",A7)-1),A7),", ",C7," #",H7,"}"),"")</f>
        <v>{Abraczinskas, 2020 #12347}</v>
      </c>
      <c r="N7" s="4" t="s">
        <v>1</v>
      </c>
      <c r="O7" s="18" t="str">
        <f>IF(J7="Yes",IF(P7&lt;&gt;"",HYPERLINK(_xlfn.CONCAT(VLOOKUP(P7,AF:AG,2,FALSE),"\",IF(ISERROR(FIND(",",A7))=FALSE,LEFT(A7,FIND(",",A7)-1),A7),"-",C7,"-",H7,".pdf"),"PDF"),""),"")</f>
        <v>PDF</v>
      </c>
      <c r="P7" s="11" t="s">
        <v>2</v>
      </c>
      <c r="Q7" s="3" t="s">
        <v>46</v>
      </c>
      <c r="R7" s="3" t="s">
        <v>47</v>
      </c>
      <c r="S7" s="4" t="s">
        <v>109</v>
      </c>
      <c r="T7" s="18" t="str">
        <f>IF(J7="Yes",IF(U7&lt;&gt;"",HYPERLINK(_xlfn.CONCAT(VLOOKUP(U7,AF:AG,2,FALSE),"\",IF(ISERROR(FIND(",",A7))=FALSE,LEFT(A7,FIND(",",A7)-1),A7),"-",C7,"-",H7,".pdf"),"PDF"),""),"")</f>
        <v>PDF</v>
      </c>
      <c r="U7" s="11" t="s">
        <v>50</v>
      </c>
      <c r="V7" s="3" t="s">
        <v>46</v>
      </c>
      <c r="W7" s="3" t="s">
        <v>47</v>
      </c>
      <c r="X7" s="164"/>
      <c r="Y7" s="12" t="str">
        <f>IF(R7="Include","No",IF(V7="Include","No",""))</f>
        <v/>
      </c>
      <c r="Z7" s="33" t="str">
        <f>IF(J7="Yes",IF(Q7="","",IF(Q7="Include",IF(V7="",IF(Y7="No","Check for supplement","Include"),IF(V7="Exclude","Consensus required",IF(V7="Include",IF(Y7="No","Check for supplement","Include"),"Check required"))),IF(Q7="Exclude",IF(V7="","Check required",IF(V7="Exclude","Exclude",IF(V7="Include","Consensus required","Check required"))),"Check required"))),IF(L7="","","Find PDF"))</f>
        <v>Exclude</v>
      </c>
      <c r="AA7" s="31" t="str">
        <f>IF(Z7="Exclude",R7,"")</f>
        <v>3. Wrong intervention</v>
      </c>
      <c r="AD7" t="s">
        <v>77</v>
      </c>
    </row>
    <row r="8" spans="1:33" x14ac:dyDescent="0.25">
      <c r="A8" s="25" t="s">
        <v>2215</v>
      </c>
      <c r="B8" s="26" t="s">
        <v>2216</v>
      </c>
      <c r="C8" s="26">
        <v>2019</v>
      </c>
      <c r="D8" s="26" t="s">
        <v>530</v>
      </c>
      <c r="E8" s="26">
        <v>21</v>
      </c>
      <c r="F8" s="26">
        <v>10</v>
      </c>
      <c r="G8" s="26" t="s">
        <v>2217</v>
      </c>
      <c r="H8" s="26">
        <v>24714</v>
      </c>
      <c r="I8" s="26" t="s">
        <v>2218</v>
      </c>
      <c r="J8" s="11" t="s">
        <v>35</v>
      </c>
      <c r="K8" s="18" t="str">
        <f>IF(LEFT(I8,2)="10",HYPERLINK(_xlfn.CONCAT("https://doi.org/",I8),"Link"),IF(I8="","",HYPERLINK(I8,"Link")))</f>
        <v>Link</v>
      </c>
      <c r="L8" s="19" t="str">
        <f>IF(A8&lt;&gt;"",IF(J8="No",_xlfn.CONCAT(IF(ISERROR(FIND(",",A8))=FALSE,LEFT(A8,FIND(",",A8)-1),A8),"-",C8,"-",H8),""),"")</f>
        <v/>
      </c>
      <c r="M8" s="29" t="str">
        <f>IF(A8&lt;&gt;"",_xlfn.CONCAT("{",IF(ISERROR(FIND(",",A8))=FALSE,LEFT(A8,FIND(",",A8)-1),A8),", ",C8," #",H8,"}"),"")</f>
        <v>{Abu-Saad, 2019 #24714}</v>
      </c>
      <c r="N8" s="4" t="s">
        <v>75</v>
      </c>
      <c r="O8" s="18" t="str">
        <f>IF(J8="Yes",IF(P8&lt;&gt;"",HYPERLINK(_xlfn.CONCAT(VLOOKUP(P8,AF:AG,2,FALSE),"\",IF(ISERROR(FIND(",",A8))=FALSE,LEFT(A8,FIND(",",A8)-1),A8),"-",C8,"-",H8,".pdf"),"PDF"),""),"")</f>
        <v>PDF</v>
      </c>
      <c r="P8" s="11" t="s">
        <v>2</v>
      </c>
      <c r="Q8" s="3" t="s">
        <v>46</v>
      </c>
      <c r="R8" s="3" t="s">
        <v>47</v>
      </c>
      <c r="S8" s="4" t="s">
        <v>109</v>
      </c>
      <c r="T8" s="18" t="str">
        <f>IF(J8="Yes",IF(U8&lt;&gt;"",HYPERLINK(_xlfn.CONCAT(VLOOKUP(U8,AF:AG,2,FALSE),"\",IF(ISERROR(FIND(",",A8))=FALSE,LEFT(A8,FIND(",",A8)-1),A8),"-",C8,"-",H8,".pdf"),"PDF"),""),"")</f>
        <v>PDF</v>
      </c>
      <c r="U8" s="11" t="s">
        <v>38</v>
      </c>
      <c r="V8" s="3" t="s">
        <v>46</v>
      </c>
      <c r="W8" s="3" t="s">
        <v>47</v>
      </c>
      <c r="X8" s="164"/>
      <c r="Y8" s="12" t="str">
        <f>IF(R8="Include","No",IF(V8="Include","No",""))</f>
        <v/>
      </c>
      <c r="Z8" s="33" t="str">
        <f>IF(J8="Yes",IF(Q8="","",IF(Q8="Include",IF(V8="",IF(Y8="No","Check for supplement","Include"),IF(V8="Exclude","Consensus required",IF(V8="Include",IF(Y8="No","Check for supplement","Include"),"Check required"))),IF(Q8="Exclude",IF(V8="","Check required",IF(V8="Exclude","Exclude",IF(V8="Include","Consensus required","Check required"))),"Check required"))),IF(L8="","","Find PDF"))</f>
        <v>Exclude</v>
      </c>
      <c r="AA8" s="31" t="str">
        <f>IF(Z8="Exclude",R8,"")</f>
        <v>3. Wrong intervention</v>
      </c>
    </row>
    <row r="9" spans="1:33" x14ac:dyDescent="0.25">
      <c r="A9" s="25" t="s">
        <v>7195</v>
      </c>
      <c r="B9" s="26" t="s">
        <v>7196</v>
      </c>
      <c r="C9" s="26">
        <v>2024</v>
      </c>
      <c r="D9" s="26" t="s">
        <v>277</v>
      </c>
      <c r="E9" s="26">
        <v>25</v>
      </c>
      <c r="F9" s="26">
        <v>1</v>
      </c>
      <c r="G9" s="26">
        <v>325</v>
      </c>
      <c r="H9" s="26">
        <v>14087</v>
      </c>
      <c r="I9" s="26" t="s">
        <v>7197</v>
      </c>
      <c r="J9" s="11" t="s">
        <v>35</v>
      </c>
      <c r="K9" s="18" t="str">
        <f>IF(LEFT(I9,2)="10",HYPERLINK(_xlfn.CONCAT("https://doi.org/",I9),"Link"),IF(I9="","",HYPERLINK(I9,"Link")))</f>
        <v>Link</v>
      </c>
      <c r="L9" s="19" t="str">
        <f>IF(A9&lt;&gt;"",IF(J9="No",_xlfn.CONCAT(IF(ISERROR(FIND(",",A9))=FALSE,LEFT(A9,FIND(",",A9)-1),A9),"-",C9,"-",H9),""),"")</f>
        <v/>
      </c>
      <c r="M9" s="29" t="str">
        <f>IF(A9&lt;&gt;"",_xlfn.CONCAT("{",IF(ISERROR(FIND(",",A9))=FALSE,LEFT(A9,FIND(",",A9)-1),A9),", ",C9," #",H9,"}"),"")</f>
        <v>{Abusamaan, 2024 #14087}</v>
      </c>
      <c r="N9" s="4" t="s">
        <v>4</v>
      </c>
      <c r="O9" s="18" t="str">
        <f>IF(J9="Yes",IF(P9&lt;&gt;"",HYPERLINK(_xlfn.CONCAT(VLOOKUP(P9,AF:AG,2,FALSE),"\",IF(ISERROR(FIND(",",A9))=FALSE,LEFT(A9,FIND(",",A9)-1),A9),"-",C9,"-",H9,".pdf"),"PDF"),""),"")</f>
        <v>PDF</v>
      </c>
      <c r="P9" s="11" t="s">
        <v>2</v>
      </c>
      <c r="Q9" s="3" t="s">
        <v>37</v>
      </c>
      <c r="S9" s="4" t="s">
        <v>7198</v>
      </c>
      <c r="T9" s="18" t="str">
        <f>IF(J9="Yes",IF(U9&lt;&gt;"",HYPERLINK(_xlfn.CONCAT(VLOOKUP(U9,AF:AG,2,FALSE),"\",IF(ISERROR(FIND(",",A9))=FALSE,LEFT(A9,FIND(",",A9)-1),A9),"-",C9,"-",H9,".pdf"),"PDF"),""),"")</f>
        <v>PDF</v>
      </c>
      <c r="U9" s="11" t="s">
        <v>50</v>
      </c>
      <c r="V9" s="3" t="s">
        <v>37</v>
      </c>
      <c r="X9" s="164"/>
      <c r="Y9" s="12" t="s">
        <v>35</v>
      </c>
      <c r="Z9" s="33" t="str">
        <f>IF(J9="Yes",IF(Q9="","",IF(Q9="Include",IF(V9="",IF(Y9="No","Check for supplement","Include"),IF(V9="Exclude","Consensus required",IF(V9="Include",IF(Y9="No","Check for supplement","Include"),"Check required"))),IF(Q9="Exclude",IF(V9="","Check required",IF(V9="Exclude","Exclude",IF(V9="Include","Consensus required","Check required"))),"Check required"))),IF(L9="","","Find PDF"))</f>
        <v>Include</v>
      </c>
      <c r="AA9" s="31" t="str">
        <f>IF(Z9="Exclude",R9,"")</f>
        <v/>
      </c>
    </row>
    <row r="10" spans="1:33" x14ac:dyDescent="0.25">
      <c r="A10" s="25" t="s">
        <v>4420</v>
      </c>
      <c r="B10" s="26" t="s">
        <v>4421</v>
      </c>
      <c r="C10" s="26">
        <v>2022</v>
      </c>
      <c r="D10" s="26" t="s">
        <v>433</v>
      </c>
      <c r="E10" s="26">
        <v>31</v>
      </c>
      <c r="F10" s="26">
        <v>1</v>
      </c>
      <c r="G10" s="26">
        <v>61</v>
      </c>
      <c r="H10" s="26">
        <v>14198</v>
      </c>
      <c r="I10" s="26" t="s">
        <v>4422</v>
      </c>
      <c r="J10" s="11" t="s">
        <v>35</v>
      </c>
      <c r="K10" s="18" t="str">
        <f>IF(LEFT(I10,2)="10",HYPERLINK(_xlfn.CONCAT("https://doi.org/",I10),"Link"),IF(I10="","",HYPERLINK(I10,"Link")))</f>
        <v>Link</v>
      </c>
      <c r="L10" s="19" t="str">
        <f>IF(A10&lt;&gt;"",IF(J10="No",_xlfn.CONCAT(IF(ISERROR(FIND(",",A10))=FALSE,LEFT(A10,FIND(",",A10)-1),A10),"-",C10,"-",H10),""),"")</f>
        <v/>
      </c>
      <c r="M10" s="29" t="str">
        <f>IF(A10&lt;&gt;"",_xlfn.CONCAT("{",IF(ISERROR(FIND(",",A10))=FALSE,LEFT(A10,FIND(",",A10)-1),A10),", ",C10," #",H10,"}"),"")</f>
        <v>{Accogli, 2022 #14198}</v>
      </c>
      <c r="N10" s="4" t="s">
        <v>4</v>
      </c>
      <c r="O10" s="18" t="str">
        <f>IF(J10="Yes",IF(P10&lt;&gt;"",HYPERLINK(_xlfn.CONCAT(VLOOKUP(P10,AF:AG,2,FALSE),"\",IF(ISERROR(FIND(",",A10))=FALSE,LEFT(A10,FIND(",",A10)-1),A10),"-",C10,"-",H10,".pdf"),"PDF"),""),"")</f>
        <v>PDF</v>
      </c>
      <c r="P10" s="11" t="s">
        <v>2</v>
      </c>
      <c r="Q10" s="3" t="s">
        <v>46</v>
      </c>
      <c r="R10" s="3" t="s">
        <v>69</v>
      </c>
      <c r="S10" s="4" t="s">
        <v>4423</v>
      </c>
      <c r="T10" s="18" t="str">
        <f>IF(J10="Yes",IF(U10&lt;&gt;"",HYPERLINK(_xlfn.CONCAT(VLOOKUP(U10,AF:AG,2,FALSE),"\",IF(ISERROR(FIND(",",A10))=FALSE,LEFT(A10,FIND(",",A10)-1),A10),"-",C10,"-",H10,".pdf"),"PDF"),""),"")</f>
        <v>PDF</v>
      </c>
      <c r="U10" s="11" t="s">
        <v>50</v>
      </c>
      <c r="V10" s="3" t="s">
        <v>46</v>
      </c>
      <c r="W10" s="3" t="s">
        <v>69</v>
      </c>
      <c r="X10" s="164"/>
      <c r="Y10" s="12" t="str">
        <f>IF(R10="Include","No",IF(V10="Include","No",""))</f>
        <v/>
      </c>
      <c r="Z10" s="33" t="str">
        <f>IF(J10="Yes",IF(Q10="","",IF(Q10="Include",IF(V10="",IF(Y10="No","Check for supplement","Include"),IF(V10="Exclude","Consensus required",IF(V10="Include",IF(Y10="No","Check for supplement","Include"),"Check required"))),IF(Q10="Exclude",IF(V10="","Check required",IF(V10="Exclude","Exclude",IF(V10="Include","Consensus required","Check required"))),"Check required"))),IF(L10="","","Find PDF"))</f>
        <v>Exclude</v>
      </c>
      <c r="AA10" s="31" t="str">
        <f>IF(Z10="Exclude",R10,"")</f>
        <v>4. Wrong setting</v>
      </c>
    </row>
    <row r="11" spans="1:33" x14ac:dyDescent="0.25">
      <c r="A11" s="25" t="s">
        <v>4424</v>
      </c>
      <c r="B11" s="26" t="s">
        <v>4425</v>
      </c>
      <c r="C11" s="26">
        <v>2023</v>
      </c>
      <c r="D11" s="26" t="s">
        <v>4426</v>
      </c>
      <c r="E11" s="26">
        <v>10</v>
      </c>
      <c r="F11" s="26">
        <v>1</v>
      </c>
      <c r="G11" s="26" t="s">
        <v>4427</v>
      </c>
      <c r="H11" s="26">
        <v>12348</v>
      </c>
      <c r="I11" s="26" t="s">
        <v>4428</v>
      </c>
      <c r="J11" s="11" t="s">
        <v>35</v>
      </c>
      <c r="K11" s="18" t="str">
        <f>IF(LEFT(I11,2)="10",HYPERLINK(_xlfn.CONCAT("https://doi.org/",I11),"Link"),IF(I11="","",HYPERLINK(I11,"Link")))</f>
        <v>Link</v>
      </c>
      <c r="L11" s="19" t="str">
        <f>IF(A11&lt;&gt;"",IF(J11="No",_xlfn.CONCAT(IF(ISERROR(FIND(",",A11))=FALSE,LEFT(A11,FIND(",",A11)-1),A11),"-",C11,"-",H11),""),"")</f>
        <v/>
      </c>
      <c r="M11" s="29" t="str">
        <f>IF(A11&lt;&gt;"",_xlfn.CONCAT("{",IF(ISERROR(FIND(",",A11))=FALSE,LEFT(A11,FIND(",",A11)-1),A11),", ",C11," #",H11,"}"),"")</f>
        <v>{Acevedo, 2023 #12348}</v>
      </c>
      <c r="N11" s="4" t="s">
        <v>1</v>
      </c>
      <c r="O11" s="18" t="str">
        <f>IF(J11="Yes",IF(P11&lt;&gt;"",HYPERLINK(_xlfn.CONCAT(VLOOKUP(P11,AF:AG,2,FALSE),"\",IF(ISERROR(FIND(",",A11))=FALSE,LEFT(A11,FIND(",",A11)-1),A11),"-",C11,"-",H11,".pdf"),"PDF"),""),"")</f>
        <v>PDF</v>
      </c>
      <c r="P11" s="11" t="s">
        <v>2</v>
      </c>
      <c r="Q11" s="3" t="s">
        <v>46</v>
      </c>
      <c r="R11" s="3" t="s">
        <v>47</v>
      </c>
      <c r="S11" s="4" t="s">
        <v>109</v>
      </c>
      <c r="T11" s="18" t="str">
        <f>IF(J11="Yes",IF(U11&lt;&gt;"",HYPERLINK(_xlfn.CONCAT(VLOOKUP(U11,AF:AG,2,FALSE),"\",IF(ISERROR(FIND(",",A11))=FALSE,LEFT(A11,FIND(",",A11)-1),A11),"-",C11,"-",H11,".pdf"),"PDF"),""),"")</f>
        <v>PDF</v>
      </c>
      <c r="U11" s="11" t="s">
        <v>50</v>
      </c>
      <c r="V11" s="3" t="s">
        <v>46</v>
      </c>
      <c r="W11" s="3" t="s">
        <v>47</v>
      </c>
      <c r="X11" s="164"/>
      <c r="Y11" s="12" t="str">
        <f>IF(R11="Include","No",IF(V11="Include","No",""))</f>
        <v/>
      </c>
      <c r="Z11" s="33" t="str">
        <f>IF(J11="Yes",IF(Q11="","",IF(Q11="Include",IF(V11="",IF(Y11="No","Check for supplement","Include"),IF(V11="Exclude","Consensus required",IF(V11="Include",IF(Y11="No","Check for supplement","Include"),"Check required"))),IF(Q11="Exclude",IF(V11="","Check required",IF(V11="Exclude","Exclude",IF(V11="Include","Consensus required","Check required"))),"Check required"))),IF(L11="","","Find PDF"))</f>
        <v>Exclude</v>
      </c>
      <c r="AA11" s="31" t="str">
        <f>IF(Z11="Exclude",R11,"")</f>
        <v>3. Wrong intervention</v>
      </c>
    </row>
    <row r="12" spans="1:33" x14ac:dyDescent="0.25">
      <c r="A12" s="25" t="s">
        <v>4429</v>
      </c>
      <c r="B12" s="26" t="s">
        <v>4430</v>
      </c>
      <c r="C12" s="26">
        <v>2017</v>
      </c>
      <c r="D12" s="26" t="s">
        <v>1617</v>
      </c>
      <c r="E12" s="26">
        <v>13</v>
      </c>
      <c r="F12" s="26">
        <v>4</v>
      </c>
      <c r="G12" s="26" t="s">
        <v>4431</v>
      </c>
      <c r="H12" s="26">
        <v>12349</v>
      </c>
      <c r="I12" s="26" t="s">
        <v>4432</v>
      </c>
      <c r="J12" s="11" t="s">
        <v>35</v>
      </c>
      <c r="K12" s="18" t="str">
        <f>IF(LEFT(I12,2)="10",HYPERLINK(_xlfn.CONCAT("https://doi.org/",I12),"Link"),IF(I12="","",HYPERLINK(I12,"Link")))</f>
        <v>Link</v>
      </c>
      <c r="L12" s="19" t="str">
        <f>IF(A12&lt;&gt;"",IF(J12="No",_xlfn.CONCAT(IF(ISERROR(FIND(",",A12))=FALSE,LEFT(A12,FIND(",",A12)-1),A12),"-",C12,"-",H12),""),"")</f>
        <v/>
      </c>
      <c r="M12" s="29" t="str">
        <f>IF(A12&lt;&gt;"",_xlfn.CONCAT("{",IF(ISERROR(FIND(",",A12))=FALSE,LEFT(A12,FIND(",",A12)-1),A12),", ",C12," #",H12,"}"),"")</f>
        <v>{Aceves-Martins, 2017 #12349}</v>
      </c>
      <c r="N12" s="4" t="s">
        <v>1</v>
      </c>
      <c r="O12" s="18" t="str">
        <f>IF(J12="Yes",IF(P12&lt;&gt;"",HYPERLINK(_xlfn.CONCAT(VLOOKUP(P12,AF:AG,2,FALSE),"\",IF(ISERROR(FIND(",",A12))=FALSE,LEFT(A12,FIND(",",A12)-1),A12),"-",C12,"-",H12,".pdf"),"PDF"),""),"")</f>
        <v>PDF</v>
      </c>
      <c r="P12" s="11" t="s">
        <v>2</v>
      </c>
      <c r="Q12" s="3" t="s">
        <v>46</v>
      </c>
      <c r="R12" s="3" t="s">
        <v>4433</v>
      </c>
      <c r="S12" s="4" t="s">
        <v>4434</v>
      </c>
      <c r="T12" s="18" t="str">
        <f>IF(J12="Yes",IF(U12&lt;&gt;"",HYPERLINK(_xlfn.CONCAT(VLOOKUP(U12,AF:AG,2,FALSE),"\",IF(ISERROR(FIND(",",A12))=FALSE,LEFT(A12,FIND(",",A12)-1),A12),"-",C12,"-",H12,".pdf"),"PDF"),""),"")</f>
        <v>PDF</v>
      </c>
      <c r="U12" s="11" t="s">
        <v>50</v>
      </c>
      <c r="V12" s="3" t="s">
        <v>46</v>
      </c>
      <c r="W12" s="3" t="s">
        <v>4433</v>
      </c>
      <c r="Y12" s="12" t="str">
        <f>IF(R12="Include","No",IF(V12="Include","No",""))</f>
        <v/>
      </c>
      <c r="Z12" s="33" t="str">
        <f>IF(J12="Yes",IF(Q12="","",IF(Q12="Include",IF(V12="",IF(Y12="No","Check for supplement","Include"),IF(V12="Exclude","Consensus required",IF(V12="Include",IF(Y12="No","Check for supplement","Include"),"Check required"))),IF(Q12="Exclude",IF(V12="","Check required",IF(V12="Exclude","Exclude",IF(V12="Include","Consensus required","Check required"))),"Check required"))),IF(L12="","","Find PDF"))</f>
        <v>Exclude</v>
      </c>
      <c r="AA12" s="31" t="str">
        <f>IF(Z12="Exclude",R12,"")</f>
        <v>6. Retracted</v>
      </c>
    </row>
    <row r="13" spans="1:33" x14ac:dyDescent="0.25">
      <c r="A13" s="25" t="s">
        <v>4435</v>
      </c>
      <c r="B13" s="26" t="s">
        <v>4436</v>
      </c>
      <c r="C13" s="26">
        <v>2018</v>
      </c>
      <c r="D13" s="26" t="s">
        <v>467</v>
      </c>
      <c r="E13" s="26">
        <v>360</v>
      </c>
      <c r="G13" s="26" t="s">
        <v>4437</v>
      </c>
      <c r="H13" s="26">
        <v>12350</v>
      </c>
      <c r="I13" s="26" t="s">
        <v>4438</v>
      </c>
      <c r="J13" s="11" t="s">
        <v>35</v>
      </c>
      <c r="K13" s="18" t="str">
        <f>IF(LEFT(I13,2)="10",HYPERLINK(_xlfn.CONCAT("https://doi.org/",I13),"Link"),IF(I13="","",HYPERLINK(I13,"Link")))</f>
        <v>Link</v>
      </c>
      <c r="L13" s="19" t="str">
        <f>IF(A13&lt;&gt;"",IF(J13="No",_xlfn.CONCAT(IF(ISERROR(FIND(",",A13))=FALSE,LEFT(A13,FIND(",",A13)-1),A13),"-",C13,"-",H13),""),"")</f>
        <v/>
      </c>
      <c r="M13" s="29" t="str">
        <f>IF(A13&lt;&gt;"",_xlfn.CONCAT("{",IF(ISERROR(FIND(",",A13))=FALSE,LEFT(A13,FIND(",",A13)-1),A13),", ",C13," #",H13,"}"),"")</f>
        <v>{Adab, 2018 #12350}</v>
      </c>
      <c r="N13" s="4" t="s">
        <v>1</v>
      </c>
      <c r="O13" s="18" t="str">
        <f>IF(J13="Yes",IF(P13&lt;&gt;"",HYPERLINK(_xlfn.CONCAT(VLOOKUP(P13,AF:AG,2,FALSE),"\",IF(ISERROR(FIND(",",A13))=FALSE,LEFT(A13,FIND(",",A13)-1),A13),"-",C13,"-",H13,".pdf"),"PDF"),""),"")</f>
        <v>PDF</v>
      </c>
      <c r="P13" s="11" t="s">
        <v>2</v>
      </c>
      <c r="Q13" s="3" t="s">
        <v>46</v>
      </c>
      <c r="R13" s="3" t="s">
        <v>47</v>
      </c>
      <c r="S13" s="4" t="s">
        <v>109</v>
      </c>
      <c r="T13" s="18" t="str">
        <f>IF(J13="Yes",IF(U13&lt;&gt;"",HYPERLINK(_xlfn.CONCAT(VLOOKUP(U13,AF:AG,2,FALSE),"\",IF(ISERROR(FIND(",",A13))=FALSE,LEFT(A13,FIND(",",A13)-1),A13),"-",C13,"-",H13,".pdf"),"PDF"),""),"")</f>
        <v>PDF</v>
      </c>
      <c r="U13" s="11" t="s">
        <v>50</v>
      </c>
      <c r="V13" s="3" t="s">
        <v>46</v>
      </c>
      <c r="W13" s="3" t="s">
        <v>47</v>
      </c>
      <c r="Y13" s="12" t="str">
        <f>IF(R13="Include","No",IF(V13="Include","No",""))</f>
        <v/>
      </c>
      <c r="Z13" s="33" t="str">
        <f>IF(J13="Yes",IF(Q13="","",IF(Q13="Include",IF(V13="",IF(Y13="No","Check for supplement","Include"),IF(V13="Exclude","Consensus required",IF(V13="Include",IF(Y13="No","Check for supplement","Include"),"Check required"))),IF(Q13="Exclude",IF(V13="","Check required",IF(V13="Exclude","Exclude",IF(V13="Include","Consensus required","Check required"))),"Check required"))),IF(L13="","","Find PDF"))</f>
        <v>Exclude</v>
      </c>
      <c r="AA13" s="31" t="str">
        <f>IF(Z13="Exclude",R13,"")</f>
        <v>3. Wrong intervention</v>
      </c>
    </row>
    <row r="14" spans="1:33" x14ac:dyDescent="0.25">
      <c r="A14" s="25" t="s">
        <v>4439</v>
      </c>
      <c r="B14" s="26" t="s">
        <v>4440</v>
      </c>
      <c r="C14" s="26">
        <v>2014</v>
      </c>
      <c r="D14" s="26" t="s">
        <v>277</v>
      </c>
      <c r="E14" s="26">
        <v>15</v>
      </c>
      <c r="F14" s="26">
        <v>1</v>
      </c>
      <c r="G14" s="26">
        <v>305</v>
      </c>
      <c r="H14" s="26">
        <v>12351</v>
      </c>
      <c r="I14" s="26" t="s">
        <v>4441</v>
      </c>
      <c r="J14" s="11" t="s">
        <v>35</v>
      </c>
      <c r="K14" s="18" t="str">
        <f>IF(LEFT(I14,2)="10",HYPERLINK(_xlfn.CONCAT("https://doi.org/",I14),"Link"),IF(I14="","",HYPERLINK(I14,"Link")))</f>
        <v>Link</v>
      </c>
      <c r="L14" s="19" t="str">
        <f>IF(A14&lt;&gt;"",IF(J14="No",_xlfn.CONCAT(IF(ISERROR(FIND(",",A14))=FALSE,LEFT(A14,FIND(",",A14)-1),A14),"-",C14,"-",H14),""),"")</f>
        <v/>
      </c>
      <c r="M14" s="29" t="str">
        <f>IF(A14&lt;&gt;"",_xlfn.CONCAT("{",IF(ISERROR(FIND(",",A14))=FALSE,LEFT(A14,FIND(",",A14)-1),A14),", ",C14," #",H14,"}"),"")</f>
        <v>{Adamo, 2014 #12351}</v>
      </c>
      <c r="N14" s="4" t="s">
        <v>1</v>
      </c>
      <c r="O14" s="18" t="str">
        <f>IF(J14="Yes",IF(P14&lt;&gt;"",HYPERLINK(_xlfn.CONCAT(VLOOKUP(P14,AF:AG,2,FALSE),"\",IF(ISERROR(FIND(",",A14))=FALSE,LEFT(A14,FIND(",",A14)-1),A14),"-",C14,"-",H14,".pdf"),"PDF"),""),"")</f>
        <v>PDF</v>
      </c>
      <c r="P14" s="11" t="s">
        <v>2</v>
      </c>
      <c r="Q14" s="3" t="s">
        <v>46</v>
      </c>
      <c r="R14" s="3" t="s">
        <v>47</v>
      </c>
      <c r="S14" s="4" t="s">
        <v>109</v>
      </c>
      <c r="T14" s="18" t="str">
        <f>IF(J14="Yes",IF(U14&lt;&gt;"",HYPERLINK(_xlfn.CONCAT(VLOOKUP(U14,AF:AG,2,FALSE),"\",IF(ISERROR(FIND(",",A14))=FALSE,LEFT(A14,FIND(",",A14)-1),A14),"-",C14,"-",H14,".pdf"),"PDF"),""),"")</f>
        <v>PDF</v>
      </c>
      <c r="U14" s="11" t="s">
        <v>50</v>
      </c>
      <c r="V14" s="3" t="s">
        <v>46</v>
      </c>
      <c r="W14" s="3" t="s">
        <v>47</v>
      </c>
      <c r="Y14" s="12" t="str">
        <f>IF(R14="Include","No",IF(V14="Include","No",""))</f>
        <v/>
      </c>
      <c r="Z14" s="33" t="str">
        <f>IF(J14="Yes",IF(Q14="","",IF(Q14="Include",IF(V14="",IF(Y14="No","Check for supplement","Include"),IF(V14="Exclude","Consensus required",IF(V14="Include",IF(Y14="No","Check for supplement","Include"),"Check required"))),IF(Q14="Exclude",IF(V14="","Check required",IF(V14="Exclude","Exclude",IF(V14="Include","Consensus required","Check required"))),"Check required"))),IF(L14="","","Find PDF"))</f>
        <v>Exclude</v>
      </c>
      <c r="AA14" s="31" t="str">
        <f>IF(Z14="Exclude",R14,"")</f>
        <v>3. Wrong intervention</v>
      </c>
    </row>
    <row r="15" spans="1:33" x14ac:dyDescent="0.25">
      <c r="A15" s="25" t="s">
        <v>4442</v>
      </c>
      <c r="B15" s="26" t="s">
        <v>4443</v>
      </c>
      <c r="C15" s="26">
        <v>2017</v>
      </c>
      <c r="D15" s="26" t="s">
        <v>182</v>
      </c>
      <c r="E15" s="26">
        <v>188</v>
      </c>
      <c r="G15" s="26" t="s">
        <v>4444</v>
      </c>
      <c r="H15" s="26">
        <v>12352</v>
      </c>
      <c r="I15" s="26" t="s">
        <v>4445</v>
      </c>
      <c r="J15" s="11" t="s">
        <v>35</v>
      </c>
      <c r="K15" s="18" t="str">
        <f>IF(LEFT(I15,2)="10",HYPERLINK(_xlfn.CONCAT("https://doi.org/",I15),"Link"),IF(I15="","",HYPERLINK(I15,"Link")))</f>
        <v>Link</v>
      </c>
      <c r="L15" s="19" t="str">
        <f>IF(A15&lt;&gt;"",IF(J15="No",_xlfn.CONCAT(IF(ISERROR(FIND(",",A15))=FALSE,LEFT(A15,FIND(",",A15)-1),A15),"-",C15,"-",H15),""),"")</f>
        <v/>
      </c>
      <c r="M15" s="29" t="str">
        <f>IF(A15&lt;&gt;"",_xlfn.CONCAT("{",IF(ISERROR(FIND(",",A15))=FALSE,LEFT(A15,FIND(",",A15)-1),A15),", ",C15," #",H15,"}"),"")</f>
        <v>{Adamo, 2017 #12352}</v>
      </c>
      <c r="N15" s="4" t="s">
        <v>1</v>
      </c>
      <c r="O15" s="18" t="str">
        <f>IF(J15="Yes",IF(P15&lt;&gt;"",HYPERLINK(_xlfn.CONCAT(VLOOKUP(P15,AF:AG,2,FALSE),"\",IF(ISERROR(FIND(",",A15))=FALSE,LEFT(A15,FIND(",",A15)-1),A15),"-",C15,"-",H15,".pdf"),"PDF"),""),"")</f>
        <v>PDF</v>
      </c>
      <c r="P15" s="11" t="s">
        <v>2</v>
      </c>
      <c r="Q15" s="3" t="s">
        <v>46</v>
      </c>
      <c r="R15" s="3" t="s">
        <v>47</v>
      </c>
      <c r="S15" s="4" t="s">
        <v>109</v>
      </c>
      <c r="T15" s="18" t="str">
        <f>IF(J15="Yes",IF(U15&lt;&gt;"",HYPERLINK(_xlfn.CONCAT(VLOOKUP(U15,AF:AG,2,FALSE),"\",IF(ISERROR(FIND(",",A15))=FALSE,LEFT(A15,FIND(",",A15)-1),A15),"-",C15,"-",H15,".pdf"),"PDF"),""),"")</f>
        <v>PDF</v>
      </c>
      <c r="U15" s="11" t="s">
        <v>50</v>
      </c>
      <c r="V15" s="3" t="s">
        <v>46</v>
      </c>
      <c r="W15" s="3" t="s">
        <v>47</v>
      </c>
      <c r="X15" s="164"/>
      <c r="Y15" s="12" t="str">
        <f>IF(R15="Include","No",IF(V15="Include","No",""))</f>
        <v/>
      </c>
      <c r="Z15" s="33" t="str">
        <f>IF(J15="Yes",IF(Q15="","",IF(Q15="Include",IF(V15="",IF(Y15="No","Check for supplement","Include"),IF(V15="Exclude","Consensus required",IF(V15="Include",IF(Y15="No","Check for supplement","Include"),"Check required"))),IF(Q15="Exclude",IF(V15="","Check required",IF(V15="Exclude","Exclude",IF(V15="Include","Consensus required","Check required"))),"Check required"))),IF(L15="","","Find PDF"))</f>
        <v>Exclude</v>
      </c>
      <c r="AA15" s="31" t="str">
        <f>IF(Z15="Exclude",R15,"")</f>
        <v>3. Wrong intervention</v>
      </c>
    </row>
    <row r="16" spans="1:33" x14ac:dyDescent="0.25">
      <c r="A16" s="25" t="s">
        <v>4442</v>
      </c>
      <c r="B16" s="26" t="s">
        <v>4443</v>
      </c>
      <c r="C16" s="26">
        <v>2017</v>
      </c>
      <c r="D16" s="26" t="s">
        <v>182</v>
      </c>
      <c r="E16" s="26">
        <v>188</v>
      </c>
      <c r="G16" s="26" t="s">
        <v>4444</v>
      </c>
      <c r="H16" s="26">
        <v>12353</v>
      </c>
      <c r="I16" s="26" t="s">
        <v>4445</v>
      </c>
      <c r="J16" s="11" t="s">
        <v>35</v>
      </c>
      <c r="K16" s="18" t="str">
        <f>IF(LEFT(I16,2)="10",HYPERLINK(_xlfn.CONCAT("https://doi.org/",I16),"Link"),IF(I16="","",HYPERLINK(I16,"Link")))</f>
        <v>Link</v>
      </c>
      <c r="L16" s="19" t="str">
        <f>IF(A16&lt;&gt;"",IF(J16="No",_xlfn.CONCAT(IF(ISERROR(FIND(",",A16))=FALSE,LEFT(A16,FIND(",",A16)-1),A16),"-",C16,"-",H16),""),"")</f>
        <v/>
      </c>
      <c r="M16" s="29" t="str">
        <f>IF(A16&lt;&gt;"",_xlfn.CONCAT("{",IF(ISERROR(FIND(",",A16))=FALSE,LEFT(A16,FIND(",",A16)-1),A16),", ",C16," #",H16,"}"),"")</f>
        <v>{Adamo, 2017 #12353}</v>
      </c>
      <c r="N16" s="4" t="s">
        <v>1</v>
      </c>
      <c r="O16" s="18" t="str">
        <f>IF(J16="Yes",IF(P16&lt;&gt;"",HYPERLINK(_xlfn.CONCAT(VLOOKUP(P16,AF:AG,2,FALSE),"\",IF(ISERROR(FIND(",",A16))=FALSE,LEFT(A16,FIND(",",A16)-1),A16),"-",C16,"-",H16,".pdf"),"PDF"),""),"")</f>
        <v>PDF</v>
      </c>
      <c r="P16" s="11" t="s">
        <v>2</v>
      </c>
      <c r="Q16" s="3" t="s">
        <v>46</v>
      </c>
      <c r="R16" s="3" t="s">
        <v>39</v>
      </c>
      <c r="T16" s="18" t="str">
        <f>IF(J16="Yes",IF(U16&lt;&gt;"",HYPERLINK(_xlfn.CONCAT(VLOOKUP(U16,AF:AG,2,FALSE),"\",IF(ISERROR(FIND(",",A16))=FALSE,LEFT(A16,FIND(",",A16)-1),A16),"-",C16,"-",H16,".pdf"),"PDF"),""),"")</f>
        <v>PDF</v>
      </c>
      <c r="U16" s="11" t="s">
        <v>50</v>
      </c>
      <c r="V16" s="3" t="s">
        <v>46</v>
      </c>
      <c r="W16" s="3" t="s">
        <v>39</v>
      </c>
      <c r="X16" s="164"/>
      <c r="Y16" s="12" t="str">
        <f>IF(R16="Include","No",IF(V16="Include","No",""))</f>
        <v/>
      </c>
      <c r="Z16" s="33" t="str">
        <f>IF(J16="Yes",IF(Q16="","",IF(Q16="Include",IF(V16="",IF(Y16="No","Check for supplement","Include"),IF(V16="Exclude","Consensus required",IF(V16="Include",IF(Y16="No","Check for supplement","Include"),"Check required"))),IF(Q16="Exclude",IF(V16="","Check required",IF(V16="Exclude","Exclude",IF(V16="Include","Consensus required","Check required"))),"Check required"))),IF(L16="","","Find PDF"))</f>
        <v>Exclude</v>
      </c>
      <c r="AA16" s="31" t="str">
        <f>IF(Z16="Exclude",R16,"")</f>
        <v>0. Duplicate</v>
      </c>
    </row>
    <row r="17" spans="1:28" s="167" customFormat="1" x14ac:dyDescent="0.25">
      <c r="A17" s="25" t="s">
        <v>4442</v>
      </c>
      <c r="B17" s="26" t="s">
        <v>4443</v>
      </c>
      <c r="C17" s="26">
        <v>2017</v>
      </c>
      <c r="D17" s="26" t="s">
        <v>182</v>
      </c>
      <c r="E17" s="26">
        <v>188</v>
      </c>
      <c r="F17" s="26"/>
      <c r="G17" s="26" t="s">
        <v>4444</v>
      </c>
      <c r="H17" s="26">
        <v>12354</v>
      </c>
      <c r="I17" s="26" t="s">
        <v>4445</v>
      </c>
      <c r="J17" s="11" t="s">
        <v>35</v>
      </c>
      <c r="K17" s="18" t="str">
        <f>IF(LEFT(I17,2)="10",HYPERLINK(_xlfn.CONCAT("https://doi.org/",I17),"Link"),IF(I17="","",HYPERLINK(I17,"Link")))</f>
        <v>Link</v>
      </c>
      <c r="L17" s="19" t="str">
        <f>IF(A17&lt;&gt;"",IF(J17="No",_xlfn.CONCAT(IF(ISERROR(FIND(",",A17))=FALSE,LEFT(A17,FIND(",",A17)-1),A17),"-",C17,"-",H17),""),"")</f>
        <v/>
      </c>
      <c r="M17" s="29" t="str">
        <f>IF(A17&lt;&gt;"",_xlfn.CONCAT("{",IF(ISERROR(FIND(",",A17))=FALSE,LEFT(A17,FIND(",",A17)-1),A17),", ",C17," #",H17,"}"),"")</f>
        <v>{Adamo, 2017 #12354}</v>
      </c>
      <c r="N17" s="4" t="s">
        <v>1</v>
      </c>
      <c r="O17" s="18" t="str">
        <f>IF(J17="Yes",IF(P17&lt;&gt;"",HYPERLINK(_xlfn.CONCAT(VLOOKUP(P17,AF:AG,2,FALSE),"\",IF(ISERROR(FIND(",",A17))=FALSE,LEFT(A17,FIND(",",A17)-1),A17),"-",C17,"-",H17,".pdf"),"PDF"),""),"")</f>
        <v>PDF</v>
      </c>
      <c r="P17" s="11" t="s">
        <v>2</v>
      </c>
      <c r="Q17" s="3" t="s">
        <v>46</v>
      </c>
      <c r="R17" s="3" t="s">
        <v>39</v>
      </c>
      <c r="S17" s="4"/>
      <c r="T17" s="18" t="str">
        <f>IF(J17="Yes",IF(U17&lt;&gt;"",HYPERLINK(_xlfn.CONCAT(VLOOKUP(U17,AF:AG,2,FALSE),"\",IF(ISERROR(FIND(",",A17))=FALSE,LEFT(A17,FIND(",",A17)-1),A17),"-",C17,"-",H17,".pdf"),"PDF"),""),"")</f>
        <v>PDF</v>
      </c>
      <c r="U17" s="11" t="s">
        <v>50</v>
      </c>
      <c r="V17" s="3" t="s">
        <v>46</v>
      </c>
      <c r="W17" s="3" t="s">
        <v>39</v>
      </c>
      <c r="X17" s="164"/>
      <c r="Y17" s="12" t="str">
        <f>IF(R17="Include","No",IF(V17="Include","No",""))</f>
        <v/>
      </c>
      <c r="Z17" s="33" t="str">
        <f>IF(J17="Yes",IF(Q17="","",IF(Q17="Include",IF(V17="",IF(Y17="No","Check for supplement","Include"),IF(V17="Exclude","Consensus required",IF(V17="Include",IF(Y17="No","Check for supplement","Include"),"Check required"))),IF(Q17="Exclude",IF(V17="","Check required",IF(V17="Exclude","Exclude",IF(V17="Include","Consensus required","Check required"))),"Check required"))),IF(L17="","","Find PDF"))</f>
        <v>Exclude</v>
      </c>
      <c r="AA17" s="31" t="str">
        <f>IF(Z17="Exclude",R17,"")</f>
        <v>0. Duplicate</v>
      </c>
      <c r="AB17" s="13"/>
    </row>
    <row r="18" spans="1:28" x14ac:dyDescent="0.25">
      <c r="A18" s="25" t="s">
        <v>4446</v>
      </c>
      <c r="B18" s="26" t="s">
        <v>4447</v>
      </c>
      <c r="C18" s="26">
        <v>2012</v>
      </c>
      <c r="D18" s="26" t="s">
        <v>4448</v>
      </c>
      <c r="E18" s="26">
        <v>19</v>
      </c>
      <c r="F18" s="26" t="s">
        <v>4449</v>
      </c>
      <c r="G18" s="26" t="s">
        <v>4450</v>
      </c>
      <c r="H18" s="26">
        <v>14120</v>
      </c>
      <c r="I18" s="26" t="s">
        <v>4451</v>
      </c>
      <c r="J18" s="11" t="s">
        <v>35</v>
      </c>
      <c r="K18" s="18" t="str">
        <f>IF(LEFT(I18,2)="10",HYPERLINK(_xlfn.CONCAT("https://doi.org/",I18),"Link"),IF(I18="","",HYPERLINK(I18,"Link")))</f>
        <v>Link</v>
      </c>
      <c r="L18" s="19" t="str">
        <f>IF(A18&lt;&gt;"",IF(J18="No",_xlfn.CONCAT(IF(ISERROR(FIND(",",A18))=FALSE,LEFT(A18,FIND(",",A18)-1),A18),"-",C18,"-",H18),""),"")</f>
        <v/>
      </c>
      <c r="M18" s="29" t="str">
        <f>IF(A18&lt;&gt;"",_xlfn.CONCAT("{",IF(ISERROR(FIND(",",A18))=FALSE,LEFT(A18,FIND(",",A18)-1),A18),", ",C18," #",H18,"}"),"")</f>
        <v>{Adams, 2012 #14120}</v>
      </c>
      <c r="N18" s="4" t="s">
        <v>4</v>
      </c>
      <c r="O18" s="18" t="str">
        <f>IF(J18="Yes",IF(P18&lt;&gt;"",HYPERLINK(_xlfn.CONCAT(VLOOKUP(P18,AF:AG,2,FALSE),"\",IF(ISERROR(FIND(",",A18))=FALSE,LEFT(A18,FIND(",",A18)-1),A18),"-",C18,"-",H18,".pdf"),"PDF"),""),"")</f>
        <v>PDF</v>
      </c>
      <c r="P18" s="11" t="s">
        <v>2</v>
      </c>
      <c r="Q18" s="3" t="s">
        <v>46</v>
      </c>
      <c r="R18" s="3" t="s">
        <v>47</v>
      </c>
      <c r="S18" s="4" t="s">
        <v>109</v>
      </c>
      <c r="T18" s="18" t="str">
        <f>IF(J18="Yes",IF(U18&lt;&gt;"",HYPERLINK(_xlfn.CONCAT(VLOOKUP(U18,AF:AG,2,FALSE),"\",IF(ISERROR(FIND(",",A18))=FALSE,LEFT(A18,FIND(",",A18)-1),A18),"-",C18,"-",H18,".pdf"),"PDF"),""),"")</f>
        <v>PDF</v>
      </c>
      <c r="U18" s="11" t="s">
        <v>50</v>
      </c>
      <c r="V18" s="3" t="s">
        <v>46</v>
      </c>
      <c r="W18" s="3" t="s">
        <v>47</v>
      </c>
      <c r="Y18" s="12" t="str">
        <f>IF(R18="Include","No",IF(V18="Include","No",""))</f>
        <v/>
      </c>
      <c r="Z18" s="33" t="str">
        <f>IF(J18="Yes",IF(Q18="","",IF(Q18="Include",IF(V18="",IF(Y18="No","Check for supplement","Include"),IF(V18="Exclude","Consensus required",IF(V18="Include",IF(Y18="No","Check for supplement","Include"),"Check required"))),IF(Q18="Exclude",IF(V18="","Check required",IF(V18="Exclude","Exclude",IF(V18="Include","Consensus required","Check required"))),"Check required"))),IF(L18="","","Find PDF"))</f>
        <v>Exclude</v>
      </c>
      <c r="AA18" s="31" t="str">
        <f>IF(Z18="Exclude",R18,"")</f>
        <v>3. Wrong intervention</v>
      </c>
    </row>
    <row r="19" spans="1:28" x14ac:dyDescent="0.25">
      <c r="A19" s="25" t="s">
        <v>4452</v>
      </c>
      <c r="B19" s="26" t="s">
        <v>4453</v>
      </c>
      <c r="C19" s="26">
        <v>2013</v>
      </c>
      <c r="D19" s="26" t="s">
        <v>159</v>
      </c>
      <c r="E19" s="26">
        <v>8</v>
      </c>
      <c r="F19" s="26">
        <v>12</v>
      </c>
      <c r="G19" s="26" t="s">
        <v>4454</v>
      </c>
      <c r="H19" s="26">
        <v>14051</v>
      </c>
      <c r="I19" s="26" t="s">
        <v>4455</v>
      </c>
      <c r="J19" s="11" t="s">
        <v>35</v>
      </c>
      <c r="K19" s="18" t="str">
        <f>IF(LEFT(I19,2)="10",HYPERLINK(_xlfn.CONCAT("https://doi.org/",I19),"Link"),IF(I19="","",HYPERLINK(I19,"Link")))</f>
        <v>Link</v>
      </c>
      <c r="L19" s="19" t="str">
        <f>IF(A19&lt;&gt;"",IF(J19="No",_xlfn.CONCAT(IF(ISERROR(FIND(",",A19))=FALSE,LEFT(A19,FIND(",",A19)-1),A19),"-",C19,"-",H19),""),"")</f>
        <v/>
      </c>
      <c r="M19" s="29" t="str">
        <f>IF(A19&lt;&gt;"",_xlfn.CONCAT("{",IF(ISERROR(FIND(",",A19))=FALSE,LEFT(A19,FIND(",",A19)-1),A19),", ",C19," #",H19,"}"),"")</f>
        <v>{Adams, 2013 #14051}</v>
      </c>
      <c r="N19" s="4" t="s">
        <v>4</v>
      </c>
      <c r="O19" s="18" t="str">
        <f>IF(J19="Yes",IF(P19&lt;&gt;"",HYPERLINK(_xlfn.CONCAT(VLOOKUP(P19,AF:AG,2,FALSE),"\",IF(ISERROR(FIND(",",A19))=FALSE,LEFT(A19,FIND(",",A19)-1),A19),"-",C19,"-",H19,".pdf"),"PDF"),""),"")</f>
        <v>PDF</v>
      </c>
      <c r="P19" s="11" t="s">
        <v>2</v>
      </c>
      <c r="Q19" s="3" t="s">
        <v>46</v>
      </c>
      <c r="R19" s="3" t="s">
        <v>47</v>
      </c>
      <c r="S19" s="4" t="s">
        <v>269</v>
      </c>
      <c r="T19" s="18" t="str">
        <f>IF(J19="Yes",IF(U19&lt;&gt;"",HYPERLINK(_xlfn.CONCAT(VLOOKUP(U19,AF:AG,2,FALSE),"\",IF(ISERROR(FIND(",",A19))=FALSE,LEFT(A19,FIND(",",A19)-1),A19),"-",C19,"-",H19,".pdf"),"PDF"),""),"")</f>
        <v>PDF</v>
      </c>
      <c r="U19" s="11" t="s">
        <v>50</v>
      </c>
      <c r="V19" s="3" t="s">
        <v>46</v>
      </c>
      <c r="W19" s="3" t="s">
        <v>47</v>
      </c>
      <c r="Y19" s="12" t="str">
        <f>IF(R19="Include","No",IF(V19="Include","No",""))</f>
        <v/>
      </c>
      <c r="Z19" s="33" t="str">
        <f>IF(J19="Yes",IF(Q19="","",IF(Q19="Include",IF(V19="",IF(Y19="No","Check for supplement","Include"),IF(V19="Exclude","Consensus required",IF(V19="Include",IF(Y19="No","Check for supplement","Include"),"Check required"))),IF(Q19="Exclude",IF(V19="","Check required",IF(V19="Exclude","Exclude",IF(V19="Include","Consensus required","Check required"))),"Check required"))),IF(L19="","","Find PDF"))</f>
        <v>Exclude</v>
      </c>
      <c r="AA19" s="31" t="str">
        <f>IF(Z19="Exclude",R19,"")</f>
        <v>3. Wrong intervention</v>
      </c>
    </row>
    <row r="20" spans="1:28" x14ac:dyDescent="0.25">
      <c r="A20" s="25" t="s">
        <v>4452</v>
      </c>
      <c r="B20" s="26" t="s">
        <v>4453</v>
      </c>
      <c r="C20" s="26">
        <v>2013</v>
      </c>
      <c r="D20" s="26" t="s">
        <v>159</v>
      </c>
      <c r="E20" s="26">
        <v>8</v>
      </c>
      <c r="F20" s="26">
        <v>12</v>
      </c>
      <c r="G20" s="26" t="s">
        <v>4454</v>
      </c>
      <c r="H20" s="26">
        <v>24696</v>
      </c>
      <c r="I20" s="26" t="s">
        <v>4455</v>
      </c>
      <c r="J20" s="11" t="s">
        <v>35</v>
      </c>
      <c r="K20" s="18" t="str">
        <f>IF(LEFT(I20,2)="10",HYPERLINK(_xlfn.CONCAT("https://doi.org/",I20),"Link"),IF(I20="","",HYPERLINK(I20,"Link")))</f>
        <v>Link</v>
      </c>
      <c r="L20" s="19" t="str">
        <f>IF(A20&lt;&gt;"",IF(J20="No",_xlfn.CONCAT(IF(ISERROR(FIND(",",A20))=FALSE,LEFT(A20,FIND(",",A20)-1),A20),"-",C20,"-",H20),""),"")</f>
        <v/>
      </c>
      <c r="M20" s="29" t="str">
        <f>IF(A20&lt;&gt;"",_xlfn.CONCAT("{",IF(ISERROR(FIND(",",A20))=FALSE,LEFT(A20,FIND(",",A20)-1),A20),", ",C20," #",H20,"}"),"")</f>
        <v>{Adams, 2013 #24696}</v>
      </c>
      <c r="N20" s="4" t="s">
        <v>36</v>
      </c>
      <c r="O20" s="18" t="str">
        <f>IF(J20="Yes",IF(P20&lt;&gt;"",HYPERLINK(_xlfn.CONCAT(VLOOKUP(P20,AF:AG,2,FALSE),"\",IF(ISERROR(FIND(",",A20))=FALSE,LEFT(A20,FIND(",",A20)-1),A20),"-",C20,"-",H20,".pdf"),"PDF"),""),"")</f>
        <v>PDF</v>
      </c>
      <c r="P20" s="11" t="s">
        <v>2</v>
      </c>
      <c r="Q20" s="3" t="s">
        <v>46</v>
      </c>
      <c r="R20" s="3" t="s">
        <v>39</v>
      </c>
      <c r="T20" s="18" t="str">
        <f>IF(J20="Yes",IF(U20&lt;&gt;"",HYPERLINK(_xlfn.CONCAT(VLOOKUP(U20,AF:AG,2,FALSE),"\",IF(ISERROR(FIND(",",A20))=FALSE,LEFT(A20,FIND(",",A20)-1),A20),"-",C20,"-",H20,".pdf"),"PDF"),""),"")</f>
        <v>PDF</v>
      </c>
      <c r="U20" s="11" t="str">
        <f>IF(R20="0. Duplicate","SH","")</f>
        <v>SH</v>
      </c>
      <c r="V20" s="3" t="str">
        <f>IF(R20="0. Duplicate","Exclude","")</f>
        <v>Exclude</v>
      </c>
      <c r="W20" s="3" t="str">
        <f>IF(R20="0. Duplicate","0. Duplicate","")</f>
        <v>0. Duplicate</v>
      </c>
      <c r="Y20" s="12" t="str">
        <f>IF(R20="Include","No",IF(V20="Include","No",""))</f>
        <v/>
      </c>
      <c r="Z20" s="33" t="str">
        <f>IF(J20="Yes",IF(Q20="","",IF(Q20="Include",IF(V20="",IF(Y20="No","Check for supplement","Include"),IF(V20="Exclude","Consensus required",IF(V20="Include",IF(Y20="No","Check for supplement","Include"),"Check required"))),IF(Q20="Exclude",IF(V20="","Check required",IF(V20="Exclude","Exclude",IF(V20="Include","Consensus required","Check required"))),"Check required"))),IF(L20="","","Find PDF"))</f>
        <v>Exclude</v>
      </c>
      <c r="AA20" s="31" t="str">
        <f>IF(Z20="Exclude",R20,"")</f>
        <v>0. Duplicate</v>
      </c>
    </row>
    <row r="21" spans="1:28" x14ac:dyDescent="0.25">
      <c r="A21" s="25" t="s">
        <v>2219</v>
      </c>
      <c r="B21" s="26" t="s">
        <v>4456</v>
      </c>
      <c r="C21" s="26">
        <v>2017</v>
      </c>
      <c r="D21" s="26" t="s">
        <v>365</v>
      </c>
      <c r="E21" s="26">
        <v>17</v>
      </c>
      <c r="F21" s="26">
        <v>1</v>
      </c>
      <c r="G21" s="26">
        <v>286</v>
      </c>
      <c r="H21" s="26">
        <v>12355</v>
      </c>
      <c r="I21" s="26" t="s">
        <v>4457</v>
      </c>
      <c r="J21" s="11" t="s">
        <v>35</v>
      </c>
      <c r="K21" s="18" t="str">
        <f>IF(LEFT(I21,2)="10",HYPERLINK(_xlfn.CONCAT("https://doi.org/",I21),"Link"),IF(I21="","",HYPERLINK(I21,"Link")))</f>
        <v>Link</v>
      </c>
      <c r="L21" s="19" t="str">
        <f>IF(A21&lt;&gt;"",IF(J21="No",_xlfn.CONCAT(IF(ISERROR(FIND(",",A21))=FALSE,LEFT(A21,FIND(",",A21)-1),A21),"-",C21,"-",H21),""),"")</f>
        <v/>
      </c>
      <c r="M21" s="29" t="str">
        <f>IF(A21&lt;&gt;"",_xlfn.CONCAT("{",IF(ISERROR(FIND(",",A21))=FALSE,LEFT(A21,FIND(",",A21)-1),A21),", ",C21," #",H21,"}"),"")</f>
        <v>{Adams, 2017 #12355}</v>
      </c>
      <c r="N21" s="4" t="s">
        <v>1</v>
      </c>
      <c r="O21" s="18" t="str">
        <f>IF(J21="Yes",IF(P21&lt;&gt;"",HYPERLINK(_xlfn.CONCAT(VLOOKUP(P21,AF:AG,2,FALSE),"\",IF(ISERROR(FIND(",",A21))=FALSE,LEFT(A21,FIND(",",A21)-1),A21),"-",C21,"-",H21,".pdf"),"PDF"),""),"")</f>
        <v>PDF</v>
      </c>
      <c r="P21" s="11" t="s">
        <v>2</v>
      </c>
      <c r="Q21" s="3" t="s">
        <v>46</v>
      </c>
      <c r="R21" s="3" t="s">
        <v>47</v>
      </c>
      <c r="S21" s="4" t="s">
        <v>109</v>
      </c>
      <c r="T21" s="18" t="str">
        <f>IF(J21="Yes",IF(U21&lt;&gt;"",HYPERLINK(_xlfn.CONCAT(VLOOKUP(U21,AF:AG,2,FALSE),"\",IF(ISERROR(FIND(",",A21))=FALSE,LEFT(A21,FIND(",",A21)-1),A21),"-",C21,"-",H21,".pdf"),"PDF"),""),"")</f>
        <v>PDF</v>
      </c>
      <c r="U21" s="11" t="s">
        <v>50</v>
      </c>
      <c r="V21" s="3" t="s">
        <v>46</v>
      </c>
      <c r="W21" s="3" t="s">
        <v>47</v>
      </c>
      <c r="Y21" s="12" t="str">
        <f>IF(R21="Include","No",IF(V21="Include","No",""))</f>
        <v/>
      </c>
      <c r="Z21" s="33" t="str">
        <f>IF(J21="Yes",IF(Q21="","",IF(Q21="Include",IF(V21="",IF(Y21="No","Check for supplement","Include"),IF(V21="Exclude","Consensus required",IF(V21="Include",IF(Y21="No","Check for supplement","Include"),"Check required"))),IF(Q21="Exclude",IF(V21="","Check required",IF(V21="Exclude","Exclude",IF(V21="Include","Consensus required","Check required"))),"Check required"))),IF(L21="","","Find PDF"))</f>
        <v>Exclude</v>
      </c>
      <c r="AA21" s="31" t="str">
        <f>IF(Z21="Exclude",R21,"")</f>
        <v>3. Wrong intervention</v>
      </c>
    </row>
    <row r="22" spans="1:28" x14ac:dyDescent="0.25">
      <c r="A22" s="25" t="s">
        <v>2219</v>
      </c>
      <c r="B22" s="26" t="s">
        <v>4456</v>
      </c>
      <c r="C22" s="26">
        <v>2017</v>
      </c>
      <c r="D22" s="26" t="s">
        <v>365</v>
      </c>
      <c r="E22" s="26">
        <v>17</v>
      </c>
      <c r="F22" s="26">
        <v>1</v>
      </c>
      <c r="G22" s="26">
        <v>286</v>
      </c>
      <c r="H22" s="26">
        <v>12356</v>
      </c>
      <c r="I22" s="26" t="s">
        <v>4457</v>
      </c>
      <c r="J22" s="11" t="s">
        <v>35</v>
      </c>
      <c r="K22" s="18" t="str">
        <f>IF(LEFT(I22,2)="10",HYPERLINK(_xlfn.CONCAT("https://doi.org/",I22),"Link"),IF(I22="","",HYPERLINK(I22,"Link")))</f>
        <v>Link</v>
      </c>
      <c r="L22" s="19" t="str">
        <f>IF(A22&lt;&gt;"",IF(J22="No",_xlfn.CONCAT(IF(ISERROR(FIND(",",A22))=FALSE,LEFT(A22,FIND(",",A22)-1),A22),"-",C22,"-",H22),""),"")</f>
        <v/>
      </c>
      <c r="M22" s="29" t="str">
        <f>IF(A22&lt;&gt;"",_xlfn.CONCAT("{",IF(ISERROR(FIND(",",A22))=FALSE,LEFT(A22,FIND(",",A22)-1),A22),", ",C22," #",H22,"}"),"")</f>
        <v>{Adams, 2017 #12356}</v>
      </c>
      <c r="N22" s="4" t="s">
        <v>1</v>
      </c>
      <c r="O22" s="18" t="str">
        <f>IF(J22="Yes",IF(P22&lt;&gt;"",HYPERLINK(_xlfn.CONCAT(VLOOKUP(P22,AF:AG,2,FALSE),"\",IF(ISERROR(FIND(",",A22))=FALSE,LEFT(A22,FIND(",",A22)-1),A22),"-",C22,"-",H22,".pdf"),"PDF"),""),"")</f>
        <v>PDF</v>
      </c>
      <c r="P22" s="11" t="s">
        <v>2</v>
      </c>
      <c r="Q22" s="3" t="s">
        <v>46</v>
      </c>
      <c r="R22" s="3" t="s">
        <v>39</v>
      </c>
      <c r="T22" s="18" t="str">
        <f>IF(J22="Yes",IF(U22&lt;&gt;"",HYPERLINK(_xlfn.CONCAT(VLOOKUP(U22,AF:AG,2,FALSE),"\",IF(ISERROR(FIND(",",A22))=FALSE,LEFT(A22,FIND(",",A22)-1),A22),"-",C22,"-",H22,".pdf"),"PDF"),""),"")</f>
        <v>PDF</v>
      </c>
      <c r="U22" s="11" t="s">
        <v>50</v>
      </c>
      <c r="V22" s="3" t="s">
        <v>46</v>
      </c>
      <c r="W22" s="3" t="s">
        <v>39</v>
      </c>
      <c r="Y22" s="12" t="str">
        <f>IF(R22="Include","No",IF(V22="Include","No",""))</f>
        <v/>
      </c>
      <c r="Z22" s="33" t="str">
        <f>IF(J22="Yes",IF(Q22="","",IF(Q22="Include",IF(V22="",IF(Y22="No","Check for supplement","Include"),IF(V22="Exclude","Consensus required",IF(V22="Include",IF(Y22="No","Check for supplement","Include"),"Check required"))),IF(Q22="Exclude",IF(V22="","Check required",IF(V22="Exclude","Exclude",IF(V22="Include","Consensus required","Check required"))),"Check required"))),IF(L22="","","Find PDF"))</f>
        <v>Exclude</v>
      </c>
      <c r="AA22" s="31" t="str">
        <f>IF(Z22="Exclude",R22,"")</f>
        <v>0. Duplicate</v>
      </c>
    </row>
    <row r="23" spans="1:28" x14ac:dyDescent="0.25">
      <c r="A23" s="25" t="s">
        <v>2219</v>
      </c>
      <c r="B23" s="26" t="s">
        <v>2220</v>
      </c>
      <c r="C23" s="26">
        <v>2017</v>
      </c>
      <c r="D23" s="26" t="s">
        <v>365</v>
      </c>
      <c r="E23" s="26">
        <v>17</v>
      </c>
      <c r="F23" s="26">
        <v>1</v>
      </c>
      <c r="G23" s="26">
        <v>303</v>
      </c>
      <c r="H23" s="26">
        <v>24689</v>
      </c>
      <c r="I23" s="26" t="s">
        <v>2221</v>
      </c>
      <c r="J23" s="11" t="s">
        <v>35</v>
      </c>
      <c r="K23" s="18" t="str">
        <f>IF(LEFT(I23,2)="10",HYPERLINK(_xlfn.CONCAT("https://doi.org/",I23),"Link"),IF(I23="","",HYPERLINK(I23,"Link")))</f>
        <v>Link</v>
      </c>
      <c r="L23" s="19" t="str">
        <f>IF(A23&lt;&gt;"",IF(J23="No",_xlfn.CONCAT(IF(ISERROR(FIND(",",A23))=FALSE,LEFT(A23,FIND(",",A23)-1),A23),"-",C23,"-",H23),""),"")</f>
        <v/>
      </c>
      <c r="M23" s="29" t="str">
        <f>IF(A23&lt;&gt;"",_xlfn.CONCAT("{",IF(ISERROR(FIND(",",A23))=FALSE,LEFT(A23,FIND(",",A23)-1),A23),", ",C23," #",H23,"}"),"")</f>
        <v>{Adams, 2017 #24689}</v>
      </c>
      <c r="N23" s="4" t="s">
        <v>36</v>
      </c>
      <c r="O23" s="18" t="str">
        <f>IF(J23="Yes",IF(P23&lt;&gt;"",HYPERLINK(_xlfn.CONCAT(VLOOKUP(P23,AF:AG,2,FALSE),"\",IF(ISERROR(FIND(",",A23))=FALSE,LEFT(A23,FIND(",",A23)-1),A23),"-",C23,"-",H23,".pdf"),"PDF"),""),"")</f>
        <v>PDF</v>
      </c>
      <c r="P23" s="11" t="s">
        <v>2</v>
      </c>
      <c r="Q23" s="3" t="s">
        <v>46</v>
      </c>
      <c r="R23" s="3" t="s">
        <v>47</v>
      </c>
      <c r="S23" s="4" t="s">
        <v>2222</v>
      </c>
      <c r="T23" s="18" t="str">
        <f>IF(J23="Yes",IF(U23&lt;&gt;"",HYPERLINK(_xlfn.CONCAT(VLOOKUP(U23,AF:AG,2,FALSE),"\",IF(ISERROR(FIND(",",A23))=FALSE,LEFT(A23,FIND(",",A23)-1),A23),"-",C23,"-",H23,".pdf"),"PDF"),""),"")</f>
        <v>PDF</v>
      </c>
      <c r="U23" s="11" t="s">
        <v>38</v>
      </c>
      <c r="V23" s="3" t="s">
        <v>46</v>
      </c>
      <c r="W23" s="3" t="s">
        <v>77</v>
      </c>
      <c r="Y23" s="12" t="str">
        <f>IF(R23="Include","No",IF(V23="Include","No",""))</f>
        <v/>
      </c>
      <c r="Z23" s="33" t="str">
        <f>IF(J23="Yes",IF(Q23="","",IF(Q23="Include",IF(V23="",IF(Y23="No","Check for supplement","Include"),IF(V23="Exclude","Consensus required",IF(V23="Include",IF(Y23="No","Check for supplement","Include"),"Check required"))),IF(Q23="Exclude",IF(V23="","Check required",IF(V23="Exclude","Exclude",IF(V23="Include","Consensus required","Check required"))),"Check required"))),IF(L23="","","Find PDF"))</f>
        <v>Exclude</v>
      </c>
      <c r="AA23" s="31" t="str">
        <f>IF(Z23="Exclude",R23,"")</f>
        <v>3. Wrong intervention</v>
      </c>
    </row>
    <row r="24" spans="1:28" x14ac:dyDescent="0.25">
      <c r="A24" s="25" t="s">
        <v>2223</v>
      </c>
      <c r="B24" s="26" t="s">
        <v>2224</v>
      </c>
      <c r="C24" s="26">
        <v>2025</v>
      </c>
      <c r="D24" s="26" t="s">
        <v>782</v>
      </c>
      <c r="E24" s="26">
        <v>15</v>
      </c>
      <c r="F24" s="26">
        <v>1</v>
      </c>
      <c r="G24" s="26">
        <v>26033</v>
      </c>
      <c r="H24" s="26">
        <v>24730</v>
      </c>
      <c r="I24" s="26" t="s">
        <v>2225</v>
      </c>
      <c r="J24" s="11" t="s">
        <v>35</v>
      </c>
      <c r="K24" s="18" t="str">
        <f>IF(LEFT(I24,2)="10",HYPERLINK(_xlfn.CONCAT("https://doi.org/",I24),"Link"),IF(I24="","",HYPERLINK(I24,"Link")))</f>
        <v>Link</v>
      </c>
      <c r="L24" s="19" t="str">
        <f>IF(A24&lt;&gt;"",IF(J24="No",_xlfn.CONCAT(IF(ISERROR(FIND(",",A24))=FALSE,LEFT(A24,FIND(",",A24)-1),A24),"-",C24,"-",H24),""),"")</f>
        <v/>
      </c>
      <c r="M24" s="29" t="str">
        <f>IF(A24&lt;&gt;"",_xlfn.CONCAT("{",IF(ISERROR(FIND(",",A24))=FALSE,LEFT(A24,FIND(",",A24)-1),A24),", ",C24," #",H24,"}"),"")</f>
        <v>{Adorni, 2025 #24730}</v>
      </c>
      <c r="N24" s="4" t="s">
        <v>75</v>
      </c>
      <c r="O24" s="18" t="str">
        <f>IF(J24="Yes",IF(P24&lt;&gt;"",HYPERLINK(_xlfn.CONCAT(VLOOKUP(P24,AF:AG,2,FALSE),"\",IF(ISERROR(FIND(",",A24))=FALSE,LEFT(A24,FIND(",",A24)-1),A24),"-",C24,"-",H24,".pdf"),"PDF"),""),"")</f>
        <v>PDF</v>
      </c>
      <c r="P24" s="11" t="s">
        <v>2</v>
      </c>
      <c r="Q24" s="3" t="s">
        <v>46</v>
      </c>
      <c r="R24" s="3" t="s">
        <v>47</v>
      </c>
      <c r="S24" s="4" t="s">
        <v>109</v>
      </c>
      <c r="T24" s="18" t="str">
        <f>IF(J24="Yes",IF(U24&lt;&gt;"",HYPERLINK(_xlfn.CONCAT(VLOOKUP(U24,AF:AG,2,FALSE),"\",IF(ISERROR(FIND(",",A24))=FALSE,LEFT(A24,FIND(",",A24)-1),A24),"-",C24,"-",H24,".pdf"),"PDF"),""),"")</f>
        <v>PDF</v>
      </c>
      <c r="U24" s="11" t="s">
        <v>38</v>
      </c>
      <c r="V24" s="3" t="s">
        <v>46</v>
      </c>
      <c r="W24" s="3" t="s">
        <v>47</v>
      </c>
      <c r="Y24" s="12" t="str">
        <f>IF(R24="Include","No",IF(V24="Include","No",""))</f>
        <v/>
      </c>
      <c r="Z24" s="33" t="str">
        <f>IF(J24="Yes",IF(Q24="","",IF(Q24="Include",IF(V24="",IF(Y24="No","Check for supplement","Include"),IF(V24="Exclude","Consensus required",IF(V24="Include",IF(Y24="No","Check for supplement","Include"),"Check required"))),IF(Q24="Exclude",IF(V24="","Check required",IF(V24="Exclude","Exclude",IF(V24="Include","Consensus required","Check required"))),"Check required"))),IF(L24="","","Find PDF"))</f>
        <v>Exclude</v>
      </c>
      <c r="AA24" s="31" t="str">
        <f>IF(Z24="Exclude",R24,"")</f>
        <v>3. Wrong intervention</v>
      </c>
    </row>
    <row r="25" spans="1:28" x14ac:dyDescent="0.25">
      <c r="A25" s="25" t="s">
        <v>4458</v>
      </c>
      <c r="B25" s="26" t="s">
        <v>4459</v>
      </c>
      <c r="C25" s="26">
        <v>2021</v>
      </c>
      <c r="D25" s="26" t="s">
        <v>890</v>
      </c>
      <c r="E25" s="26">
        <v>4</v>
      </c>
      <c r="F25" s="26">
        <v>7</v>
      </c>
      <c r="G25" s="26" t="s">
        <v>4460</v>
      </c>
      <c r="H25" s="26">
        <v>12357</v>
      </c>
      <c r="I25" s="26" t="s">
        <v>4461</v>
      </c>
      <c r="J25" s="11" t="s">
        <v>35</v>
      </c>
      <c r="K25" s="18" t="str">
        <f>IF(LEFT(I25,2)="10",HYPERLINK(_xlfn.CONCAT("https://doi.org/",I25),"Link"),IF(I25="","",HYPERLINK(I25,"Link")))</f>
        <v>Link</v>
      </c>
      <c r="L25" s="19" t="str">
        <f>IF(A25&lt;&gt;"",IF(J25="No",_xlfn.CONCAT(IF(ISERROR(FIND(",",A25))=FALSE,LEFT(A25,FIND(",",A25)-1),A25),"-",C25,"-",H25),""),"")</f>
        <v/>
      </c>
      <c r="M25" s="29" t="str">
        <f>IF(A25&lt;&gt;"",_xlfn.CONCAT("{",IF(ISERROR(FIND(",",A25))=FALSE,LEFT(A25,FIND(",",A25)-1),A25),", ",C25," #",H25,"}"),"")</f>
        <v>{Agarwal, 2021 #12357}</v>
      </c>
      <c r="N25" s="4" t="s">
        <v>1</v>
      </c>
      <c r="O25" s="18" t="str">
        <f>IF(J25="Yes",IF(P25&lt;&gt;"",HYPERLINK(_xlfn.CONCAT(VLOOKUP(P25,AF:AG,2,FALSE),"\",IF(ISERROR(FIND(",",A25))=FALSE,LEFT(A25,FIND(",",A25)-1),A25),"-",C25,"-",H25,".pdf"),"PDF"),""),"")</f>
        <v>PDF</v>
      </c>
      <c r="P25" s="11" t="s">
        <v>2</v>
      </c>
      <c r="Q25" s="3" t="s">
        <v>46</v>
      </c>
      <c r="R25" s="3" t="s">
        <v>47</v>
      </c>
      <c r="S25" s="4" t="s">
        <v>109</v>
      </c>
      <c r="T25" s="18" t="str">
        <f>IF(J25="Yes",IF(U25&lt;&gt;"",HYPERLINK(_xlfn.CONCAT(VLOOKUP(U25,AF:AG,2,FALSE),"\",IF(ISERROR(FIND(",",A25))=FALSE,LEFT(A25,FIND(",",A25)-1),A25),"-",C25,"-",H25,".pdf"),"PDF"),""),"")</f>
        <v>PDF</v>
      </c>
      <c r="U25" s="11" t="s">
        <v>50</v>
      </c>
      <c r="V25" s="3" t="s">
        <v>46</v>
      </c>
      <c r="W25" s="3" t="s">
        <v>47</v>
      </c>
      <c r="Y25" s="12" t="str">
        <f>IF(R25="Include","No",IF(V25="Include","No",""))</f>
        <v/>
      </c>
      <c r="Z25" s="33" t="str">
        <f>IF(J25="Yes",IF(Q25="","",IF(Q25="Include",IF(V25="",IF(Y25="No","Check for supplement","Include"),IF(V25="Exclude","Consensus required",IF(V25="Include",IF(Y25="No","Check for supplement","Include"),"Check required"))),IF(Q25="Exclude",IF(V25="","Check required",IF(V25="Exclude","Exclude",IF(V25="Include","Consensus required","Check required"))),"Check required"))),IF(L25="","","Find PDF"))</f>
        <v>Exclude</v>
      </c>
      <c r="AA25" s="31" t="str">
        <f>IF(Z25="Exclude",R25,"")</f>
        <v>3. Wrong intervention</v>
      </c>
    </row>
    <row r="26" spans="1:28" x14ac:dyDescent="0.25">
      <c r="A26" s="25" t="s">
        <v>4462</v>
      </c>
      <c r="B26" s="26" t="s">
        <v>4463</v>
      </c>
      <c r="C26" s="26">
        <v>2016</v>
      </c>
      <c r="D26" s="26" t="s">
        <v>530</v>
      </c>
      <c r="E26" s="26">
        <v>18</v>
      </c>
      <c r="F26" s="26">
        <v>11</v>
      </c>
      <c r="G26" s="26" t="s">
        <v>4464</v>
      </c>
      <c r="H26" s="26">
        <v>12358</v>
      </c>
      <c r="I26" s="26" t="s">
        <v>4465</v>
      </c>
      <c r="J26" s="11" t="s">
        <v>35</v>
      </c>
      <c r="K26" s="18" t="str">
        <f>IF(LEFT(I26,2)="10",HYPERLINK(_xlfn.CONCAT("https://doi.org/",I26),"Link"),IF(I26="","",HYPERLINK(I26,"Link")))</f>
        <v>Link</v>
      </c>
      <c r="L26" s="19" t="str">
        <f>IF(A26&lt;&gt;"",IF(J26="No",_xlfn.CONCAT(IF(ISERROR(FIND(",",A26))=FALSE,LEFT(A26,FIND(",",A26)-1),A26),"-",C26,"-",H26),""),"")</f>
        <v/>
      </c>
      <c r="M26" s="29" t="str">
        <f>IF(A26&lt;&gt;"",_xlfn.CONCAT("{",IF(ISERROR(FIND(",",A26))=FALSE,LEFT(A26,FIND(",",A26)-1),A26),", ",C26," #",H26,"}"),"")</f>
        <v>{Agboola, 2016 #12358}</v>
      </c>
      <c r="N26" s="4" t="s">
        <v>1</v>
      </c>
      <c r="O26" s="18" t="str">
        <f>IF(J26="Yes",IF(P26&lt;&gt;"",HYPERLINK(_xlfn.CONCAT(VLOOKUP(P26,AF:AG,2,FALSE),"\",IF(ISERROR(FIND(",",A26))=FALSE,LEFT(A26,FIND(",",A26)-1),A26),"-",C26,"-",H26,".pdf"),"PDF"),""),"")</f>
        <v>PDF</v>
      </c>
      <c r="P26" s="11" t="s">
        <v>2</v>
      </c>
      <c r="Q26" s="3" t="s">
        <v>46</v>
      </c>
      <c r="R26" s="3" t="s">
        <v>47</v>
      </c>
      <c r="S26" s="4" t="s">
        <v>109</v>
      </c>
      <c r="T26" s="18" t="str">
        <f>IF(J26="Yes",IF(U26&lt;&gt;"",HYPERLINK(_xlfn.CONCAT(VLOOKUP(U26,AF:AG,2,FALSE),"\",IF(ISERROR(FIND(",",A26))=FALSE,LEFT(A26,FIND(",",A26)-1),A26),"-",C26,"-",H26,".pdf"),"PDF"),""),"")</f>
        <v>PDF</v>
      </c>
      <c r="U26" s="11" t="s">
        <v>50</v>
      </c>
      <c r="V26" s="3" t="s">
        <v>46</v>
      </c>
      <c r="W26" s="3" t="s">
        <v>47</v>
      </c>
      <c r="Y26" s="12" t="str">
        <f>IF(R26="Include","No",IF(V26="Include","No",""))</f>
        <v/>
      </c>
      <c r="Z26" s="33" t="str">
        <f>IF(J26="Yes",IF(Q26="","",IF(Q26="Include",IF(V26="",IF(Y26="No","Check for supplement","Include"),IF(V26="Exclude","Consensus required",IF(V26="Include",IF(Y26="No","Check for supplement","Include"),"Check required"))),IF(Q26="Exclude",IF(V26="","Check required",IF(V26="Exclude","Exclude",IF(V26="Include","Consensus required","Check required"))),"Check required"))),IF(L26="","","Find PDF"))</f>
        <v>Exclude</v>
      </c>
      <c r="AA26" s="31" t="str">
        <f>IF(Z26="Exclude",R26,"")</f>
        <v>3. Wrong intervention</v>
      </c>
    </row>
    <row r="27" spans="1:28" x14ac:dyDescent="0.25">
      <c r="A27" s="25" t="s">
        <v>4462</v>
      </c>
      <c r="B27" s="26" t="s">
        <v>4463</v>
      </c>
      <c r="C27" s="26">
        <v>2016</v>
      </c>
      <c r="D27" s="26" t="s">
        <v>530</v>
      </c>
      <c r="E27" s="26">
        <v>18</v>
      </c>
      <c r="F27" s="26">
        <v>11</v>
      </c>
      <c r="G27" s="26" t="s">
        <v>4464</v>
      </c>
      <c r="H27" s="26">
        <v>12359</v>
      </c>
      <c r="I27" s="26" t="s">
        <v>4465</v>
      </c>
      <c r="J27" s="11" t="s">
        <v>35</v>
      </c>
      <c r="K27" s="18" t="str">
        <f>IF(LEFT(I27,2)="10",HYPERLINK(_xlfn.CONCAT("https://doi.org/",I27),"Link"),IF(I27="","",HYPERLINK(I27,"Link")))</f>
        <v>Link</v>
      </c>
      <c r="L27" s="19" t="str">
        <f>IF(A27&lt;&gt;"",IF(J27="No",_xlfn.CONCAT(IF(ISERROR(FIND(",",A27))=FALSE,LEFT(A27,FIND(",",A27)-1),A27),"-",C27,"-",H27),""),"")</f>
        <v/>
      </c>
      <c r="M27" s="29" t="str">
        <f>IF(A27&lt;&gt;"",_xlfn.CONCAT("{",IF(ISERROR(FIND(",",A27))=FALSE,LEFT(A27,FIND(",",A27)-1),A27),", ",C27," #",H27,"}"),"")</f>
        <v>{Agboola, 2016 #12359}</v>
      </c>
      <c r="N27" s="4" t="s">
        <v>1</v>
      </c>
      <c r="O27" s="18" t="str">
        <f>IF(J27="Yes",IF(P27&lt;&gt;"",HYPERLINK(_xlfn.CONCAT(VLOOKUP(P27,AF:AG,2,FALSE),"\",IF(ISERROR(FIND(",",A27))=FALSE,LEFT(A27,FIND(",",A27)-1),A27),"-",C27,"-",H27,".pdf"),"PDF"),""),"")</f>
        <v>PDF</v>
      </c>
      <c r="P27" s="11" t="s">
        <v>2</v>
      </c>
      <c r="Q27" s="3" t="s">
        <v>46</v>
      </c>
      <c r="R27" s="3" t="s">
        <v>39</v>
      </c>
      <c r="T27" s="18" t="str">
        <f>IF(J27="Yes",IF(U27&lt;&gt;"",HYPERLINK(_xlfn.CONCAT(VLOOKUP(U27,AF:AG,2,FALSE),"\",IF(ISERROR(FIND(",",A27))=FALSE,LEFT(A27,FIND(",",A27)-1),A27),"-",C27,"-",H27,".pdf"),"PDF"),""),"")</f>
        <v>PDF</v>
      </c>
      <c r="U27" s="11" t="s">
        <v>50</v>
      </c>
      <c r="V27" s="3" t="s">
        <v>46</v>
      </c>
      <c r="W27" s="3" t="s">
        <v>39</v>
      </c>
      <c r="Y27" s="12" t="str">
        <f>IF(R27="Include","No",IF(V27="Include","No",""))</f>
        <v/>
      </c>
      <c r="Z27" s="33" t="str">
        <f>IF(J27="Yes",IF(Q27="","",IF(Q27="Include",IF(V27="",IF(Y27="No","Check for supplement","Include"),IF(V27="Exclude","Consensus required",IF(V27="Include",IF(Y27="No","Check for supplement","Include"),"Check required"))),IF(Q27="Exclude",IF(V27="","Check required",IF(V27="Exclude","Exclude",IF(V27="Include","Consensus required","Check required"))),"Check required"))),IF(L27="","","Find PDF"))</f>
        <v>Exclude</v>
      </c>
      <c r="AA27" s="31" t="str">
        <f>IF(Z27="Exclude",R27,"")</f>
        <v>0. Duplicate</v>
      </c>
    </row>
    <row r="28" spans="1:28" x14ac:dyDescent="0.25">
      <c r="A28" s="25" t="s">
        <v>4462</v>
      </c>
      <c r="B28" s="26" t="s">
        <v>4463</v>
      </c>
      <c r="C28" s="26">
        <v>2016</v>
      </c>
      <c r="D28" s="26" t="s">
        <v>530</v>
      </c>
      <c r="E28" s="26">
        <v>18</v>
      </c>
      <c r="F28" s="26">
        <v>11</v>
      </c>
      <c r="G28" s="26" t="s">
        <v>4464</v>
      </c>
      <c r="H28" s="26">
        <v>12360</v>
      </c>
      <c r="I28" s="26" t="s">
        <v>4465</v>
      </c>
      <c r="J28" s="11" t="s">
        <v>35</v>
      </c>
      <c r="K28" s="18" t="str">
        <f>IF(LEFT(I28,2)="10",HYPERLINK(_xlfn.CONCAT("https://doi.org/",I28),"Link"),IF(I28="","",HYPERLINK(I28,"Link")))</f>
        <v>Link</v>
      </c>
      <c r="L28" s="19" t="str">
        <f>IF(A28&lt;&gt;"",IF(J28="No",_xlfn.CONCAT(IF(ISERROR(FIND(",",A28))=FALSE,LEFT(A28,FIND(",",A28)-1),A28),"-",C28,"-",H28),""),"")</f>
        <v/>
      </c>
      <c r="M28" s="29" t="str">
        <f>IF(A28&lt;&gt;"",_xlfn.CONCAT("{",IF(ISERROR(FIND(",",A28))=FALSE,LEFT(A28,FIND(",",A28)-1),A28),", ",C28," #",H28,"}"),"")</f>
        <v>{Agboola, 2016 #12360}</v>
      </c>
      <c r="N28" s="4" t="s">
        <v>1</v>
      </c>
      <c r="O28" s="18" t="str">
        <f>IF(J28="Yes",IF(P28&lt;&gt;"",HYPERLINK(_xlfn.CONCAT(VLOOKUP(P28,AF:AG,2,FALSE),"\",IF(ISERROR(FIND(",",A28))=FALSE,LEFT(A28,FIND(",",A28)-1),A28),"-",C28,"-",H28,".pdf"),"PDF"),""),"")</f>
        <v>PDF</v>
      </c>
      <c r="P28" s="11" t="s">
        <v>2</v>
      </c>
      <c r="Q28" s="3" t="s">
        <v>46</v>
      </c>
      <c r="R28" s="3" t="s">
        <v>39</v>
      </c>
      <c r="T28" s="18" t="str">
        <f>IF(J28="Yes",IF(U28&lt;&gt;"",HYPERLINK(_xlfn.CONCAT(VLOOKUP(U28,AF:AG,2,FALSE),"\",IF(ISERROR(FIND(",",A28))=FALSE,LEFT(A28,FIND(",",A28)-1),A28),"-",C28,"-",H28,".pdf"),"PDF"),""),"")</f>
        <v>PDF</v>
      </c>
      <c r="U28" s="11" t="s">
        <v>50</v>
      </c>
      <c r="V28" s="3" t="s">
        <v>46</v>
      </c>
      <c r="W28" s="3" t="s">
        <v>39</v>
      </c>
      <c r="Y28" s="12" t="str">
        <f>IF(R28="Include","No",IF(V28="Include","No",""))</f>
        <v/>
      </c>
      <c r="Z28" s="33" t="str">
        <f>IF(J28="Yes",IF(Q28="","",IF(Q28="Include",IF(V28="",IF(Y28="No","Check for supplement","Include"),IF(V28="Exclude","Consensus required",IF(V28="Include",IF(Y28="No","Check for supplement","Include"),"Check required"))),IF(Q28="Exclude",IF(V28="","Check required",IF(V28="Exclude","Exclude",IF(V28="Include","Consensus required","Check required"))),"Check required"))),IF(L28="","","Find PDF"))</f>
        <v>Exclude</v>
      </c>
      <c r="AA28" s="31" t="str">
        <f>IF(Z28="Exclude",R28,"")</f>
        <v>0. Duplicate</v>
      </c>
    </row>
    <row r="29" spans="1:28" x14ac:dyDescent="0.25">
      <c r="A29" s="25" t="s">
        <v>4462</v>
      </c>
      <c r="B29" s="26" t="s">
        <v>4463</v>
      </c>
      <c r="C29" s="26">
        <v>2016</v>
      </c>
      <c r="D29" s="26" t="s">
        <v>530</v>
      </c>
      <c r="E29" s="26">
        <v>18</v>
      </c>
      <c r="F29" s="26">
        <v>11</v>
      </c>
      <c r="G29" s="26" t="s">
        <v>4464</v>
      </c>
      <c r="H29" s="26">
        <v>12361</v>
      </c>
      <c r="I29" s="26" t="s">
        <v>4465</v>
      </c>
      <c r="J29" s="11" t="s">
        <v>35</v>
      </c>
      <c r="K29" s="18" t="str">
        <f>IF(LEFT(I29,2)="10",HYPERLINK(_xlfn.CONCAT("https://doi.org/",I29),"Link"),IF(I29="","",HYPERLINK(I29,"Link")))</f>
        <v>Link</v>
      </c>
      <c r="L29" s="19" t="str">
        <f>IF(A29&lt;&gt;"",IF(J29="No",_xlfn.CONCAT(IF(ISERROR(FIND(",",A29))=FALSE,LEFT(A29,FIND(",",A29)-1),A29),"-",C29,"-",H29),""),"")</f>
        <v/>
      </c>
      <c r="M29" s="29" t="str">
        <f>IF(A29&lt;&gt;"",_xlfn.CONCAT("{",IF(ISERROR(FIND(",",A29))=FALSE,LEFT(A29,FIND(",",A29)-1),A29),", ",C29," #",H29,"}"),"")</f>
        <v>{Agboola, 2016 #12361}</v>
      </c>
      <c r="N29" s="4" t="s">
        <v>1</v>
      </c>
      <c r="O29" s="18" t="str">
        <f>IF(J29="Yes",IF(P29&lt;&gt;"",HYPERLINK(_xlfn.CONCAT(VLOOKUP(P29,AF:AG,2,FALSE),"\",IF(ISERROR(FIND(",",A29))=FALSE,LEFT(A29,FIND(",",A29)-1),A29),"-",C29,"-",H29,".pdf"),"PDF"),""),"")</f>
        <v>PDF</v>
      </c>
      <c r="P29" s="11" t="s">
        <v>2</v>
      </c>
      <c r="Q29" s="3" t="s">
        <v>46</v>
      </c>
      <c r="R29" s="3" t="s">
        <v>39</v>
      </c>
      <c r="T29" s="18" t="str">
        <f>IF(J29="Yes",IF(U29&lt;&gt;"",HYPERLINK(_xlfn.CONCAT(VLOOKUP(U29,AF:AG,2,FALSE),"\",IF(ISERROR(FIND(",",A29))=FALSE,LEFT(A29,FIND(",",A29)-1),A29),"-",C29,"-",H29,".pdf"),"PDF"),""),"")</f>
        <v>PDF</v>
      </c>
      <c r="U29" s="11" t="s">
        <v>50</v>
      </c>
      <c r="V29" s="3" t="s">
        <v>46</v>
      </c>
      <c r="W29" s="3" t="s">
        <v>39</v>
      </c>
      <c r="Y29" s="12" t="str">
        <f>IF(R29="Include","No",IF(V29="Include","No",""))</f>
        <v/>
      </c>
      <c r="Z29" s="33" t="str">
        <f>IF(J29="Yes",IF(Q29="","",IF(Q29="Include",IF(V29="",IF(Y29="No","Check for supplement","Include"),IF(V29="Exclude","Consensus required",IF(V29="Include",IF(Y29="No","Check for supplement","Include"),"Check required"))),IF(Q29="Exclude",IF(V29="","Check required",IF(V29="Exclude","Exclude",IF(V29="Include","Consensus required","Check required"))),"Check required"))),IF(L29="","","Find PDF"))</f>
        <v>Exclude</v>
      </c>
      <c r="AA29" s="31" t="str">
        <f>IF(Z29="Exclude",R29,"")</f>
        <v>0. Duplicate</v>
      </c>
    </row>
    <row r="30" spans="1:28" x14ac:dyDescent="0.25">
      <c r="A30" s="25" t="s">
        <v>4466</v>
      </c>
      <c r="B30" s="26" t="s">
        <v>4467</v>
      </c>
      <c r="C30" s="26">
        <v>2020</v>
      </c>
      <c r="D30" s="26" t="s">
        <v>65</v>
      </c>
      <c r="E30" s="26">
        <v>10</v>
      </c>
      <c r="F30" s="26">
        <v>8</v>
      </c>
      <c r="G30" s="26" t="s">
        <v>4468</v>
      </c>
      <c r="H30" s="26">
        <v>12362</v>
      </c>
      <c r="I30" s="26" t="s">
        <v>4469</v>
      </c>
      <c r="J30" s="11" t="s">
        <v>35</v>
      </c>
      <c r="K30" s="18" t="str">
        <f>IF(LEFT(I30,2)="10",HYPERLINK(_xlfn.CONCAT("https://doi.org/",I30),"Link"),IF(I30="","",HYPERLINK(I30,"Link")))</f>
        <v>Link</v>
      </c>
      <c r="L30" s="19" t="str">
        <f>IF(A30&lt;&gt;"",IF(J30="No",_xlfn.CONCAT(IF(ISERROR(FIND(",",A30))=FALSE,LEFT(A30,FIND(",",A30)-1),A30),"-",C30,"-",H30),""),"")</f>
        <v/>
      </c>
      <c r="M30" s="29" t="str">
        <f>IF(A30&lt;&gt;"",_xlfn.CONCAT("{",IF(ISERROR(FIND(",",A30))=FALSE,LEFT(A30,FIND(",",A30)-1),A30),", ",C30," #",H30,"}"),"")</f>
        <v>{Aguilera, 2020 #12362}</v>
      </c>
      <c r="N30" s="4" t="s">
        <v>7199</v>
      </c>
      <c r="O30" s="18" t="str">
        <f>IF(J30="Yes",IF(P30&lt;&gt;"",HYPERLINK(_xlfn.CONCAT(VLOOKUP(P30,AF:AG,2,FALSE),"\",IF(ISERROR(FIND(",",A30))=FALSE,LEFT(A30,FIND(",",A30)-1),A30),"-",C30,"-",H30,".pdf"),"PDF"),""),"")</f>
        <v>PDF</v>
      </c>
      <c r="P30" s="11" t="s">
        <v>2</v>
      </c>
      <c r="Q30" s="3" t="s">
        <v>37</v>
      </c>
      <c r="S30" s="4" t="s">
        <v>7200</v>
      </c>
      <c r="T30" s="18" t="str">
        <f>IF(J30="Yes",IF(U30&lt;&gt;"",HYPERLINK(_xlfn.CONCAT(VLOOKUP(U30,AF:AG,2,FALSE),"\",IF(ISERROR(FIND(",",A30))=FALSE,LEFT(A30,FIND(",",A30)-1),A30),"-",C30,"-",H30,".pdf"),"PDF"),""),"")</f>
        <v>PDF</v>
      </c>
      <c r="U30" s="11" t="s">
        <v>50</v>
      </c>
      <c r="V30" s="3" t="s">
        <v>37</v>
      </c>
      <c r="Y30" s="12" t="s">
        <v>35</v>
      </c>
      <c r="Z30" s="33" t="str">
        <f>IF(J30="Yes",IF(Q30="","",IF(Q30="Include",IF(V30="",IF(Y30="No","Check for supplement","Include"),IF(V30="Exclude","Consensus required",IF(V30="Include",IF(Y30="No","Check for supplement","Include"),"Check required"))),IF(Q30="Exclude",IF(V30="","Check required",IF(V30="Exclude","Exclude",IF(V30="Include","Consensus required","Check required"))),"Check required"))),IF(L30="","","Find PDF"))</f>
        <v>Include</v>
      </c>
      <c r="AA30" s="31" t="str">
        <f>IF(Z30="Exclude",R30,"")</f>
        <v/>
      </c>
    </row>
    <row r="31" spans="1:28" x14ac:dyDescent="0.25">
      <c r="A31" s="25" t="s">
        <v>4466</v>
      </c>
      <c r="B31" s="26" t="s">
        <v>4467</v>
      </c>
      <c r="C31" s="26">
        <v>2020</v>
      </c>
      <c r="D31" s="26" t="s">
        <v>65</v>
      </c>
      <c r="E31" s="26">
        <v>10</v>
      </c>
      <c r="F31" s="26">
        <v>8</v>
      </c>
      <c r="G31" s="26" t="s">
        <v>4468</v>
      </c>
      <c r="H31" s="26">
        <v>14140</v>
      </c>
      <c r="I31" s="26" t="s">
        <v>4469</v>
      </c>
      <c r="J31" s="11" t="s">
        <v>35</v>
      </c>
      <c r="K31" s="18" t="str">
        <f>IF(LEFT(I31,2)="10",HYPERLINK(_xlfn.CONCAT("https://doi.org/",I31),"Link"),IF(I31="","",HYPERLINK(I31,"Link")))</f>
        <v>Link</v>
      </c>
      <c r="L31" s="19" t="str">
        <f>IF(A31&lt;&gt;"",IF(J31="No",_xlfn.CONCAT(IF(ISERROR(FIND(",",A31))=FALSE,LEFT(A31,FIND(",",A31)-1),A31),"-",C31,"-",H31),""),"")</f>
        <v/>
      </c>
      <c r="M31" s="29" t="str">
        <f>IF(A31&lt;&gt;"",_xlfn.CONCAT("{",IF(ISERROR(FIND(",",A31))=FALSE,LEFT(A31,FIND(",",A31)-1),A31),", ",C31," #",H31,"}"),"")</f>
        <v>{Aguilera, 2020 #14140}</v>
      </c>
      <c r="N31" s="4" t="s">
        <v>4</v>
      </c>
      <c r="O31" s="18" t="str">
        <f>IF(J31="Yes",IF(P31&lt;&gt;"",HYPERLINK(_xlfn.CONCAT(VLOOKUP(P31,AF:AG,2,FALSE),"\",IF(ISERROR(FIND(",",A31))=FALSE,LEFT(A31,FIND(",",A31)-1),A31),"-",C31,"-",H31,".pdf"),"PDF"),""),"")</f>
        <v>PDF</v>
      </c>
      <c r="P31" s="11" t="s">
        <v>2</v>
      </c>
      <c r="Q31" s="3" t="s">
        <v>46</v>
      </c>
      <c r="R31" s="3" t="s">
        <v>39</v>
      </c>
      <c r="T31" s="18" t="str">
        <f>IF(J31="Yes",IF(U31&lt;&gt;"",HYPERLINK(_xlfn.CONCAT(VLOOKUP(U31,AF:AG,2,FALSE),"\",IF(ISERROR(FIND(",",A31))=FALSE,LEFT(A31,FIND(",",A31)-1),A31),"-",C31,"-",H31,".pdf"),"PDF"),""),"")</f>
        <v>PDF</v>
      </c>
      <c r="U31" s="11" t="s">
        <v>50</v>
      </c>
      <c r="V31" s="3" t="s">
        <v>46</v>
      </c>
      <c r="W31" s="3" t="s">
        <v>47</v>
      </c>
      <c r="Y31" s="12" t="str">
        <f>IF(R31="Include","No",IF(V31="Include","No",""))</f>
        <v/>
      </c>
      <c r="Z31" s="33" t="str">
        <f>IF(J31="Yes",IF(Q31="","",IF(Q31="Include",IF(V31="",IF(Y31="No","Check for supplement","Include"),IF(V31="Exclude","Consensus required",IF(V31="Include",IF(Y31="No","Check for supplement","Include"),"Check required"))),IF(Q31="Exclude",IF(V31="","Check required",IF(V31="Exclude","Exclude",IF(V31="Include","Consensus required","Check required"))),"Check required"))),IF(L31="","","Find PDF"))</f>
        <v>Exclude</v>
      </c>
      <c r="AA31" s="31" t="str">
        <f>IF(Z31="Exclude",R31,"")</f>
        <v>0. Duplicate</v>
      </c>
    </row>
    <row r="32" spans="1:28" x14ac:dyDescent="0.25">
      <c r="A32" s="25" t="s">
        <v>4466</v>
      </c>
      <c r="B32" s="26" t="s">
        <v>4467</v>
      </c>
      <c r="C32" s="26">
        <v>2020</v>
      </c>
      <c r="D32" s="26" t="s">
        <v>65</v>
      </c>
      <c r="E32" s="26">
        <v>10</v>
      </c>
      <c r="F32" s="26">
        <v>8</v>
      </c>
      <c r="G32" s="26" t="s">
        <v>4468</v>
      </c>
      <c r="H32" s="26">
        <v>15216</v>
      </c>
      <c r="I32" s="26" t="s">
        <v>4469</v>
      </c>
      <c r="J32" s="11" t="s">
        <v>35</v>
      </c>
      <c r="K32" s="18" t="str">
        <f>IF(LEFT(I32,2)="10",HYPERLINK(_xlfn.CONCAT("https://doi.org/",I32),"Link"),IF(I32="","",HYPERLINK(I32,"Link")))</f>
        <v>Link</v>
      </c>
      <c r="L32" s="19" t="str">
        <f>IF(A32&lt;&gt;"",IF(J32="No",_xlfn.CONCAT(IF(ISERROR(FIND(",",A32))=FALSE,LEFT(A32,FIND(",",A32)-1),A32),"-",C32,"-",H32),""),"")</f>
        <v/>
      </c>
      <c r="M32" s="29" t="str">
        <f>IF(A32&lt;&gt;"",_xlfn.CONCAT("{",IF(ISERROR(FIND(",",A32))=FALSE,LEFT(A32,FIND(",",A32)-1),A32),", ",C32," #",H32,"}"),"")</f>
        <v>{Aguilera, 2020 #15216}</v>
      </c>
      <c r="N32" s="4" t="s">
        <v>75</v>
      </c>
      <c r="O32" s="18" t="str">
        <f>IF(J32="Yes",IF(P32&lt;&gt;"",HYPERLINK(_xlfn.CONCAT(VLOOKUP(P32,AF:AG,2,FALSE),"\",IF(ISERROR(FIND(",",A32))=FALSE,LEFT(A32,FIND(",",A32)-1),A32),"-",C32,"-",H32,".pdf"),"PDF"),""),"")</f>
        <v>PDF</v>
      </c>
      <c r="P32" s="11" t="s">
        <v>2</v>
      </c>
      <c r="Q32" s="3" t="s">
        <v>46</v>
      </c>
      <c r="R32" s="3" t="s">
        <v>39</v>
      </c>
      <c r="T32" s="18" t="str">
        <f>IF(J32="Yes",IF(U32&lt;&gt;"",HYPERLINK(_xlfn.CONCAT(VLOOKUP(U32,AF:AG,2,FALSE),"\",IF(ISERROR(FIND(",",A32))=FALSE,LEFT(A32,FIND(",",A32)-1),A32),"-",C32,"-",H32,".pdf"),"PDF"),""),"")</f>
        <v>PDF</v>
      </c>
      <c r="U32" s="11" t="str">
        <f>IF(R32="0. Duplicate","SH","")</f>
        <v>SH</v>
      </c>
      <c r="V32" s="3" t="str">
        <f>IF(R32="0. Duplicate","Exclude","")</f>
        <v>Exclude</v>
      </c>
      <c r="W32" s="3" t="str">
        <f>IF(R32="0. Duplicate","0. Duplicate","")</f>
        <v>0. Duplicate</v>
      </c>
      <c r="Y32" s="12" t="str">
        <f>IF(R32="Include","No",IF(V32="Include","No",""))</f>
        <v/>
      </c>
      <c r="Z32" s="33" t="str">
        <f>IF(J32="Yes",IF(Q32="","",IF(Q32="Include",IF(V32="",IF(Y32="No","Check for supplement","Include"),IF(V32="Exclude","Consensus required",IF(V32="Include",IF(Y32="No","Check for supplement","Include"),"Check required"))),IF(Q32="Exclude",IF(V32="","Check required",IF(V32="Exclude","Exclude",IF(V32="Include","Consensus required","Check required"))),"Check required"))),IF(L32="","","Find PDF"))</f>
        <v>Exclude</v>
      </c>
      <c r="AA32" s="31" t="str">
        <f>IF(Z32="Exclude",R32,"")</f>
        <v>0. Duplicate</v>
      </c>
    </row>
    <row r="33" spans="1:27" x14ac:dyDescent="0.25">
      <c r="A33" s="25" t="s">
        <v>4466</v>
      </c>
      <c r="B33" s="26" t="s">
        <v>4467</v>
      </c>
      <c r="C33" s="26">
        <v>2020</v>
      </c>
      <c r="D33" s="26" t="s">
        <v>65</v>
      </c>
      <c r="E33" s="26">
        <v>10</v>
      </c>
      <c r="F33" s="26">
        <v>8</v>
      </c>
      <c r="G33" s="26" t="s">
        <v>4468</v>
      </c>
      <c r="H33" s="26">
        <v>24712</v>
      </c>
      <c r="I33" s="26" t="s">
        <v>4469</v>
      </c>
      <c r="J33" s="11" t="s">
        <v>35</v>
      </c>
      <c r="K33" s="18" t="str">
        <f>IF(LEFT(I33,2)="10",HYPERLINK(_xlfn.CONCAT("https://doi.org/",I33),"Link"),IF(I33="","",HYPERLINK(I33,"Link")))</f>
        <v>Link</v>
      </c>
      <c r="L33" s="19" t="str">
        <f>IF(A33&lt;&gt;"",IF(J33="No",_xlfn.CONCAT(IF(ISERROR(FIND(",",A33))=FALSE,LEFT(A33,FIND(",",A33)-1),A33),"-",C33,"-",H33),""),"")</f>
        <v/>
      </c>
      <c r="M33" s="29" t="str">
        <f>IF(A33&lt;&gt;"",_xlfn.CONCAT("{",IF(ISERROR(FIND(",",A33))=FALSE,LEFT(A33,FIND(",",A33)-1),A33),", ",C33," #",H33,"}"),"")</f>
        <v>{Aguilera, 2020 #24712}</v>
      </c>
      <c r="N33" s="4" t="s">
        <v>75</v>
      </c>
      <c r="O33" s="18" t="str">
        <f>IF(J33="Yes",IF(P33&lt;&gt;"",HYPERLINK(_xlfn.CONCAT(VLOOKUP(P33,AF:AG,2,FALSE),"\",IF(ISERROR(FIND(",",A33))=FALSE,LEFT(A33,FIND(",",A33)-1),A33),"-",C33,"-",H33,".pdf"),"PDF"),""),"")</f>
        <v>PDF</v>
      </c>
      <c r="P33" s="11" t="s">
        <v>2</v>
      </c>
      <c r="Q33" s="3" t="s">
        <v>46</v>
      </c>
      <c r="R33" s="3" t="s">
        <v>39</v>
      </c>
      <c r="T33" s="18" t="str">
        <f>IF(J33="Yes",IF(U33&lt;&gt;"",HYPERLINK(_xlfn.CONCAT(VLOOKUP(U33,AF:AG,2,FALSE),"\",IF(ISERROR(FIND(",",A33))=FALSE,LEFT(A33,FIND(",",A33)-1),A33),"-",C33,"-",H33,".pdf"),"PDF"),""),"")</f>
        <v>PDF</v>
      </c>
      <c r="U33" s="11" t="str">
        <f>IF(R33="0. Duplicate","SH","")</f>
        <v>SH</v>
      </c>
      <c r="V33" s="3" t="str">
        <f>IF(R33="0. Duplicate","Exclude","")</f>
        <v>Exclude</v>
      </c>
      <c r="W33" s="3" t="str">
        <f>IF(R33="0. Duplicate","0. Duplicate","")</f>
        <v>0. Duplicate</v>
      </c>
      <c r="Y33" s="12" t="str">
        <f>IF(R33="Include","No",IF(V33="Include","No",""))</f>
        <v/>
      </c>
      <c r="Z33" s="33" t="str">
        <f>IF(J33="Yes",IF(Q33="","",IF(Q33="Include",IF(V33="",IF(Y33="No","Check for supplement","Include"),IF(V33="Exclude","Consensus required",IF(V33="Include",IF(Y33="No","Check for supplement","Include"),"Check required"))),IF(Q33="Exclude",IF(V33="","Check required",IF(V33="Exclude","Exclude",IF(V33="Include","Consensus required","Check required"))),"Check required"))),IF(L33="","","Find PDF"))</f>
        <v>Exclude</v>
      </c>
      <c r="AA33" s="31" t="str">
        <f>IF(Z33="Exclude",R33,"")</f>
        <v>0. Duplicate</v>
      </c>
    </row>
    <row r="34" spans="1:27" x14ac:dyDescent="0.25">
      <c r="A34" s="25" t="s">
        <v>7000</v>
      </c>
      <c r="B34" s="26" t="s">
        <v>7001</v>
      </c>
      <c r="C34" s="26">
        <v>2024</v>
      </c>
      <c r="D34" s="26" t="s">
        <v>530</v>
      </c>
      <c r="E34" s="26">
        <v>26</v>
      </c>
      <c r="G34" s="26" t="s">
        <v>7002</v>
      </c>
      <c r="H34" s="26">
        <v>14079</v>
      </c>
      <c r="I34" s="26" t="s">
        <v>7003</v>
      </c>
      <c r="J34" s="11" t="s">
        <v>35</v>
      </c>
      <c r="K34" s="18" t="str">
        <f>IF(LEFT(I34,2)="10",HYPERLINK(_xlfn.CONCAT("https://doi.org/",I34),"Link"),IF(I34="","",HYPERLINK(I34,"Link")))</f>
        <v>Link</v>
      </c>
      <c r="L34" s="19" t="str">
        <f>IF(A34&lt;&gt;"",IF(J34="No",_xlfn.CONCAT(IF(ISERROR(FIND(",",A34))=FALSE,LEFT(A34,FIND(",",A34)-1),A34),"-",C34,"-",H34),""),"")</f>
        <v/>
      </c>
      <c r="M34" s="29" t="str">
        <f>IF(A34&lt;&gt;"",_xlfn.CONCAT("{",IF(ISERROR(FIND(",",A34))=FALSE,LEFT(A34,FIND(",",A34)-1),A34),", ",C34," #",H34,"}"),"")</f>
        <v>{Aguilera, 2024 #14079}</v>
      </c>
      <c r="N34" s="4" t="s">
        <v>4</v>
      </c>
      <c r="O34" s="18" t="str">
        <f>IF(J34="Yes",IF(P34&lt;&gt;"",HYPERLINK(_xlfn.CONCAT(VLOOKUP(P34,AF:AG,2,FALSE),"\",IF(ISERROR(FIND(",",A34))=FALSE,LEFT(A34,FIND(",",A34)-1),A34),"-",C34,"-",H34,".pdf"),"PDF"),""),"")</f>
        <v>PDF</v>
      </c>
      <c r="P34" s="11" t="s">
        <v>2</v>
      </c>
      <c r="Q34" s="3" t="s">
        <v>37</v>
      </c>
      <c r="S34" s="4" t="s">
        <v>7201</v>
      </c>
      <c r="T34" s="18" t="str">
        <f>IF(J34="Yes",IF(U34&lt;&gt;"",HYPERLINK(_xlfn.CONCAT(VLOOKUP(U34,AF:AG,2,FALSE),"\",IF(ISERROR(FIND(",",A34))=FALSE,LEFT(A34,FIND(",",A34)-1),A34),"-",C34,"-",H34,".pdf"),"PDF"),""),"")</f>
        <v>PDF</v>
      </c>
      <c r="U34" s="11" t="s">
        <v>50</v>
      </c>
      <c r="V34" s="3" t="s">
        <v>37</v>
      </c>
      <c r="Y34" s="12" t="s">
        <v>35</v>
      </c>
      <c r="Z34" s="33" t="str">
        <f>IF(J34="Yes",IF(Q34="","",IF(Q34="Include",IF(V34="",IF(Y34="No","Check for supplement","Include"),IF(V34="Exclude","Consensus required",IF(V34="Include",IF(Y34="No","Check for supplement","Include"),"Check required"))),IF(Q34="Exclude",IF(V34="","Check required",IF(V34="Exclude","Exclude",IF(V34="Include","Consensus required","Check required"))),"Check required"))),IF(L34="","","Find PDF"))</f>
        <v>Include</v>
      </c>
      <c r="AA34" s="31" t="str">
        <f>IF(Z34="Exclude",R34,"")</f>
        <v/>
      </c>
    </row>
    <row r="35" spans="1:27" x14ac:dyDescent="0.25">
      <c r="A35" s="25" t="s">
        <v>7000</v>
      </c>
      <c r="B35" s="26" t="s">
        <v>7001</v>
      </c>
      <c r="C35" s="26">
        <v>2024</v>
      </c>
      <c r="D35" s="26" t="s">
        <v>530</v>
      </c>
      <c r="E35" s="26">
        <v>26</v>
      </c>
      <c r="G35" s="26" t="s">
        <v>7002</v>
      </c>
      <c r="H35" s="26">
        <v>24726</v>
      </c>
      <c r="I35" s="26" t="s">
        <v>7003</v>
      </c>
      <c r="J35" s="11" t="s">
        <v>35</v>
      </c>
      <c r="K35" s="18" t="str">
        <f>IF(LEFT(I35,2)="10",HYPERLINK(_xlfn.CONCAT("https://doi.org/",I35),"Link"),IF(I35="","",HYPERLINK(I35,"Link")))</f>
        <v>Link</v>
      </c>
      <c r="L35" s="19" t="str">
        <f>IF(A35&lt;&gt;"",IF(J35="No",_xlfn.CONCAT(IF(ISERROR(FIND(",",A35))=FALSE,LEFT(A35,FIND(",",A35)-1),A35),"-",C35,"-",H35),""),"")</f>
        <v/>
      </c>
      <c r="M35" s="29" t="str">
        <f>IF(A35&lt;&gt;"",_xlfn.CONCAT("{",IF(ISERROR(FIND(",",A35))=FALSE,LEFT(A35,FIND(",",A35)-1),A35),", ",C35," #",H35,"}"),"")</f>
        <v>{Aguilera, 2024 #24726}</v>
      </c>
      <c r="N35" s="4" t="s">
        <v>75</v>
      </c>
      <c r="O35" s="18" t="str">
        <f>IF(J35="Yes",IF(P35&lt;&gt;"",HYPERLINK(_xlfn.CONCAT(VLOOKUP(P35,AF:AG,2,FALSE),"\",IF(ISERROR(FIND(",",A35))=FALSE,LEFT(A35,FIND(",",A35)-1),A35),"-",C35,"-",H35,".pdf"),"PDF"),""),"")</f>
        <v>PDF</v>
      </c>
      <c r="P35" s="11" t="s">
        <v>2</v>
      </c>
      <c r="Q35" s="3" t="s">
        <v>46</v>
      </c>
      <c r="R35" s="3" t="s">
        <v>39</v>
      </c>
      <c r="T35" s="18" t="str">
        <f>IF(J35="Yes",IF(U35&lt;&gt;"",HYPERLINK(_xlfn.CONCAT(VLOOKUP(U35,AF:AG,2,FALSE),"\",IF(ISERROR(FIND(",",A35))=FALSE,LEFT(A35,FIND(",",A35)-1),A35),"-",C35,"-",H35,".pdf"),"PDF"),""),"")</f>
        <v>PDF</v>
      </c>
      <c r="U35" s="11" t="str">
        <f>IF(R35="0. Duplicate","SH","")</f>
        <v>SH</v>
      </c>
      <c r="V35" s="3" t="str">
        <f>IF(R35="0. Duplicate","Exclude","")</f>
        <v>Exclude</v>
      </c>
      <c r="W35" s="3" t="str">
        <f>IF(R35="0. Duplicate","0. Duplicate","")</f>
        <v>0. Duplicate</v>
      </c>
      <c r="Y35" s="12" t="str">
        <f>IF(R35="Include","No",IF(V35="Include","No",""))</f>
        <v/>
      </c>
      <c r="Z35" s="33" t="str">
        <f>IF(J35="Yes",IF(Q35="","",IF(Q35="Include",IF(V35="",IF(Y35="No","Check for supplement","Include"),IF(V35="Exclude","Consensus required",IF(V35="Include",IF(Y35="No","Check for supplement","Include"),"Check required"))),IF(Q35="Exclude",IF(V35="","Check required",IF(V35="Exclude","Exclude",IF(V35="Include","Consensus required","Check required"))),"Check required"))),IF(L35="","","Find PDF"))</f>
        <v>Exclude</v>
      </c>
      <c r="AA35" s="31" t="str">
        <f>IF(Z35="Exclude",R35,"")</f>
        <v>0. Duplicate</v>
      </c>
    </row>
    <row r="36" spans="1:27" x14ac:dyDescent="0.25">
      <c r="A36" s="25" t="s">
        <v>7106</v>
      </c>
      <c r="B36" s="26" t="s">
        <v>7107</v>
      </c>
      <c r="C36" s="26">
        <v>2024</v>
      </c>
      <c r="D36" s="26" t="s">
        <v>3</v>
      </c>
      <c r="G36" s="26" t="s">
        <v>1210</v>
      </c>
      <c r="H36" s="26">
        <v>24731</v>
      </c>
      <c r="I36" s="26" t="s">
        <v>7108</v>
      </c>
      <c r="J36" s="11" t="s">
        <v>35</v>
      </c>
      <c r="K36" s="18" t="str">
        <f>IF(LEFT(I36,2)="10",HYPERLINK(_xlfn.CONCAT("https://doi.org/",I36),"Link"),IF(I36="","",HYPERLINK(I36,"Link")))</f>
        <v>Link</v>
      </c>
      <c r="L36" s="19" t="str">
        <f>IF(A36&lt;&gt;"",IF(J36="No",_xlfn.CONCAT(IF(ISERROR(FIND(",",A36))=FALSE,LEFT(A36,FIND(",",A36)-1),A36),"-",C36,"-",H36),""),"")</f>
        <v/>
      </c>
      <c r="M36" s="29" t="str">
        <f>IF(A36&lt;&gt;"",_xlfn.CONCAT("{",IF(ISERROR(FIND(",",A36))=FALSE,LEFT(A36,FIND(",",A36)-1),A36),", ",C36," #",H36,"}"),"")</f>
        <v>{Aguilera, 2024 #24731}</v>
      </c>
      <c r="N36" s="4" t="s">
        <v>75</v>
      </c>
      <c r="O36" s="18" t="str">
        <f>IF(J36="Yes",IF(P36&lt;&gt;"",HYPERLINK(_xlfn.CONCAT(VLOOKUP(P36,AF:AG,2,FALSE),"\",IF(ISERROR(FIND(",",A36))=FALSE,LEFT(A36,FIND(",",A36)-1),A36),"-",C36,"-",H36,".pdf"),"PDF"),""),"")</f>
        <v>PDF</v>
      </c>
      <c r="P36" s="11" t="s">
        <v>2</v>
      </c>
      <c r="Q36" s="3" t="s">
        <v>37</v>
      </c>
      <c r="S36" s="4" t="s">
        <v>7109</v>
      </c>
      <c r="T36" s="18" t="str">
        <f>IF(J36="Yes",IF(U36&lt;&gt;"",HYPERLINK(_xlfn.CONCAT(VLOOKUP(U36,AF:AG,2,FALSE),"\",IF(ISERROR(FIND(",",A36))=FALSE,LEFT(A36,FIND(",",A36)-1),A36),"-",C36,"-",H36,".pdf"),"PDF"),""),"")</f>
        <v>PDF</v>
      </c>
      <c r="U36" s="11" t="s">
        <v>38</v>
      </c>
      <c r="V36" s="3" t="s">
        <v>37</v>
      </c>
      <c r="Y36" s="12" t="s">
        <v>35</v>
      </c>
      <c r="Z36" s="33" t="str">
        <f>IF(J36="Yes",IF(Q36="","",IF(Q36="Include",IF(V36="",IF(Y36="No","Check for supplement","Include"),IF(V36="Exclude","Consensus required",IF(V36="Include",IF(Y36="No","Check for supplement","Include"),"Check required"))),IF(Q36="Exclude",IF(V36="","Check required",IF(V36="Exclude","Exclude",IF(V36="Include","Consensus required","Check required"))),"Check required"))),IF(L36="","","Find PDF"))</f>
        <v>Include</v>
      </c>
      <c r="AA36" s="31" t="str">
        <f>IF(Z36="Exclude",R36,"")</f>
        <v/>
      </c>
    </row>
    <row r="37" spans="1:27" x14ac:dyDescent="0.25">
      <c r="A37" s="25" t="s">
        <v>4470</v>
      </c>
      <c r="B37" s="26" t="s">
        <v>4471</v>
      </c>
      <c r="C37" s="26">
        <v>2022</v>
      </c>
      <c r="D37" s="26" t="s">
        <v>250</v>
      </c>
      <c r="E37" s="26">
        <v>25</v>
      </c>
      <c r="F37" s="26">
        <v>3</v>
      </c>
      <c r="G37" s="26" t="s">
        <v>4472</v>
      </c>
      <c r="H37" s="26">
        <v>12363</v>
      </c>
      <c r="I37" s="26" t="s">
        <v>4473</v>
      </c>
      <c r="J37" s="11" t="s">
        <v>35</v>
      </c>
      <c r="K37" s="18" t="str">
        <f>IF(LEFT(I37,2)="10",HYPERLINK(_xlfn.CONCAT("https://doi.org/",I37),"Link"),IF(I37="","",HYPERLINK(I37,"Link")))</f>
        <v>Link</v>
      </c>
      <c r="L37" s="19" t="str">
        <f>IF(A37&lt;&gt;"",IF(J37="No",_xlfn.CONCAT(IF(ISERROR(FIND(",",A37))=FALSE,LEFT(A37,FIND(",",A37)-1),A37),"-",C37,"-",H37),""),"")</f>
        <v/>
      </c>
      <c r="M37" s="29" t="str">
        <f>IF(A37&lt;&gt;"",_xlfn.CONCAT("{",IF(ISERROR(FIND(",",A37))=FALSE,LEFT(A37,FIND(",",A37)-1),A37),", ",C37," #",H37,"}"),"")</f>
        <v>{Ahmed, 2022 #12363}</v>
      </c>
      <c r="N37" s="4" t="s">
        <v>1</v>
      </c>
      <c r="O37" s="18" t="str">
        <f>IF(J37="Yes",IF(P37&lt;&gt;"",HYPERLINK(_xlfn.CONCAT(VLOOKUP(P37,AF:AG,2,FALSE),"\",IF(ISERROR(FIND(",",A37))=FALSE,LEFT(A37,FIND(",",A37)-1),A37),"-",C37,"-",H37,".pdf"),"PDF"),""),"")</f>
        <v>PDF</v>
      </c>
      <c r="P37" s="11" t="s">
        <v>2</v>
      </c>
      <c r="Q37" s="3" t="s">
        <v>46</v>
      </c>
      <c r="R37" s="3" t="s">
        <v>56</v>
      </c>
      <c r="S37" s="4" t="s">
        <v>4474</v>
      </c>
      <c r="T37" s="18" t="str">
        <f>IF(J37="Yes",IF(U37&lt;&gt;"",HYPERLINK(_xlfn.CONCAT(VLOOKUP(U37,AF:AG,2,FALSE),"\",IF(ISERROR(FIND(",",A37))=FALSE,LEFT(A37,FIND(",",A37)-1),A37),"-",C37,"-",H37,".pdf"),"PDF"),""),"")</f>
        <v>PDF</v>
      </c>
      <c r="U37" s="11" t="s">
        <v>50</v>
      </c>
      <c r="V37" s="3" t="s">
        <v>46</v>
      </c>
      <c r="W37" s="3" t="s">
        <v>56</v>
      </c>
      <c r="Y37" s="12" t="str">
        <f>IF(R37="Include","No",IF(V37="Include","No",""))</f>
        <v/>
      </c>
      <c r="Z37" s="33" t="str">
        <f>IF(J37="Yes",IF(Q37="","",IF(Q37="Include",IF(V37="",IF(Y37="No","Check for supplement","Include"),IF(V37="Exclude","Consensus required",IF(V37="Include",IF(Y37="No","Check for supplement","Include"),"Check required"))),IF(Q37="Exclude",IF(V37="","Check required",IF(V37="Exclude","Exclude",IF(V37="Include","Consensus required","Check required"))),"Check required"))),IF(L37="","","Find PDF"))</f>
        <v>Exclude</v>
      </c>
      <c r="AA37" s="31" t="str">
        <f>IF(Z37="Exclude",R37,"")</f>
        <v>2. Wrong country</v>
      </c>
    </row>
    <row r="38" spans="1:27" x14ac:dyDescent="0.25">
      <c r="A38" s="25" t="s">
        <v>4475</v>
      </c>
      <c r="B38" s="26" t="s">
        <v>4476</v>
      </c>
      <c r="C38" s="26">
        <v>2019</v>
      </c>
      <c r="D38" s="26" t="s">
        <v>1266</v>
      </c>
      <c r="E38" s="26">
        <v>10</v>
      </c>
      <c r="G38" s="26">
        <v>938</v>
      </c>
      <c r="H38" s="26">
        <v>12364</v>
      </c>
      <c r="I38" s="26" t="s">
        <v>4477</v>
      </c>
      <c r="J38" s="11" t="s">
        <v>35</v>
      </c>
      <c r="K38" s="18" t="str">
        <f>IF(LEFT(I38,2)="10",HYPERLINK(_xlfn.CONCAT("https://doi.org/",I38),"Link"),IF(I38="","",HYPERLINK(I38,"Link")))</f>
        <v>Link</v>
      </c>
      <c r="L38" s="19" t="str">
        <f>IF(A38&lt;&gt;"",IF(J38="No",_xlfn.CONCAT(IF(ISERROR(FIND(",",A38))=FALSE,LEFT(A38,FIND(",",A38)-1),A38),"-",C38,"-",H38),""),"")</f>
        <v/>
      </c>
      <c r="M38" s="29" t="str">
        <f>IF(A38&lt;&gt;"",_xlfn.CONCAT("{",IF(ISERROR(FIND(",",A38))=FALSE,LEFT(A38,FIND(",",A38)-1),A38),", ",C38," #",H38,"}"),"")</f>
        <v>{Ainscough, 2019 #12364}</v>
      </c>
      <c r="N38" s="4" t="s">
        <v>1</v>
      </c>
      <c r="O38" s="18" t="str">
        <f>IF(J38="Yes",IF(P38&lt;&gt;"",HYPERLINK(_xlfn.CONCAT(VLOOKUP(P38,AF:AG,2,FALSE),"\",IF(ISERROR(FIND(",",A38))=FALSE,LEFT(A38,FIND(",",A38)-1),A38),"-",C38,"-",H38,".pdf"),"PDF"),""),"")</f>
        <v>PDF</v>
      </c>
      <c r="P38" s="11" t="s">
        <v>2</v>
      </c>
      <c r="Q38" s="3" t="s">
        <v>46</v>
      </c>
      <c r="R38" s="3" t="s">
        <v>47</v>
      </c>
      <c r="S38" s="4" t="s">
        <v>109</v>
      </c>
      <c r="T38" s="18" t="str">
        <f>IF(J38="Yes",IF(U38&lt;&gt;"",HYPERLINK(_xlfn.CONCAT(VLOOKUP(U38,AF:AG,2,FALSE),"\",IF(ISERROR(FIND(",",A38))=FALSE,LEFT(A38,FIND(",",A38)-1),A38),"-",C38,"-",H38,".pdf"),"PDF"),""),"")</f>
        <v>PDF</v>
      </c>
      <c r="U38" s="11" t="s">
        <v>50</v>
      </c>
      <c r="V38" s="3" t="s">
        <v>46</v>
      </c>
      <c r="W38" s="3" t="s">
        <v>47</v>
      </c>
      <c r="Y38" s="12" t="str">
        <f>IF(R38="Include","No",IF(V38="Include","No",""))</f>
        <v/>
      </c>
      <c r="Z38" s="33" t="str">
        <f>IF(J38="Yes",IF(Q38="","",IF(Q38="Include",IF(V38="",IF(Y38="No","Check for supplement","Include"),IF(V38="Exclude","Consensus required",IF(V38="Include",IF(Y38="No","Check for supplement","Include"),"Check required"))),IF(Q38="Exclude",IF(V38="","Check required",IF(V38="Exclude","Exclude",IF(V38="Include","Consensus required","Check required"))),"Check required"))),IF(L38="","","Find PDF"))</f>
        <v>Exclude</v>
      </c>
      <c r="AA38" s="31" t="str">
        <f>IF(Z38="Exclude",R38,"")</f>
        <v>3. Wrong intervention</v>
      </c>
    </row>
    <row r="39" spans="1:27" x14ac:dyDescent="0.25">
      <c r="A39" s="25" t="s">
        <v>4475</v>
      </c>
      <c r="B39" s="26" t="s">
        <v>4476</v>
      </c>
      <c r="C39" s="26">
        <v>2019</v>
      </c>
      <c r="D39" s="26" t="s">
        <v>1266</v>
      </c>
      <c r="E39" s="26">
        <v>10</v>
      </c>
      <c r="G39" s="26">
        <v>938</v>
      </c>
      <c r="H39" s="26">
        <v>12365</v>
      </c>
      <c r="I39" s="26" t="s">
        <v>4477</v>
      </c>
      <c r="J39" s="11" t="s">
        <v>35</v>
      </c>
      <c r="K39" s="18" t="str">
        <f>IF(LEFT(I39,2)="10",HYPERLINK(_xlfn.CONCAT("https://doi.org/",I39),"Link"),IF(I39="","",HYPERLINK(I39,"Link")))</f>
        <v>Link</v>
      </c>
      <c r="L39" s="19" t="str">
        <f>IF(A39&lt;&gt;"",IF(J39="No",_xlfn.CONCAT(IF(ISERROR(FIND(",",A39))=FALSE,LEFT(A39,FIND(",",A39)-1),A39),"-",C39,"-",H39),""),"")</f>
        <v/>
      </c>
      <c r="M39" s="29" t="str">
        <f>IF(A39&lt;&gt;"",_xlfn.CONCAT("{",IF(ISERROR(FIND(",",A39))=FALSE,LEFT(A39,FIND(",",A39)-1),A39),", ",C39," #",H39,"}"),"")</f>
        <v>{Ainscough, 2019 #12365}</v>
      </c>
      <c r="N39" s="4" t="s">
        <v>1</v>
      </c>
      <c r="O39" s="18" t="str">
        <f>IF(J39="Yes",IF(P39&lt;&gt;"",HYPERLINK(_xlfn.CONCAT(VLOOKUP(P39,AF:AG,2,FALSE),"\",IF(ISERROR(FIND(",",A39))=FALSE,LEFT(A39,FIND(",",A39)-1),A39),"-",C39,"-",H39,".pdf"),"PDF"),""),"")</f>
        <v>PDF</v>
      </c>
      <c r="P39" s="11" t="s">
        <v>2</v>
      </c>
      <c r="Q39" s="3" t="s">
        <v>46</v>
      </c>
      <c r="R39" s="3" t="s">
        <v>39</v>
      </c>
      <c r="T39" s="18" t="str">
        <f>IF(J39="Yes",IF(U39&lt;&gt;"",HYPERLINK(_xlfn.CONCAT(VLOOKUP(U39,AF:AG,2,FALSE),"\",IF(ISERROR(FIND(",",A39))=FALSE,LEFT(A39,FIND(",",A39)-1),A39),"-",C39,"-",H39,".pdf"),"PDF"),""),"")</f>
        <v>PDF</v>
      </c>
      <c r="U39" s="11" t="s">
        <v>50</v>
      </c>
      <c r="V39" s="3" t="s">
        <v>46</v>
      </c>
      <c r="W39" s="3" t="s">
        <v>39</v>
      </c>
      <c r="Y39" s="12" t="str">
        <f>IF(R39="Include","No",IF(V39="Include","No",""))</f>
        <v/>
      </c>
      <c r="Z39" s="33" t="str">
        <f>IF(J39="Yes",IF(Q39="","",IF(Q39="Include",IF(V39="",IF(Y39="No","Check for supplement","Include"),IF(V39="Exclude","Consensus required",IF(V39="Include",IF(Y39="No","Check for supplement","Include"),"Check required"))),IF(Q39="Exclude",IF(V39="","Check required",IF(V39="Exclude","Exclude",IF(V39="Include","Consensus required","Check required"))),"Check required"))),IF(L39="","","Find PDF"))</f>
        <v>Exclude</v>
      </c>
      <c r="AA39" s="31" t="str">
        <f>IF(Z39="Exclude",R39,"")</f>
        <v>0. Duplicate</v>
      </c>
    </row>
    <row r="40" spans="1:27" x14ac:dyDescent="0.25">
      <c r="A40" s="25" t="s">
        <v>4475</v>
      </c>
      <c r="B40" s="26" t="s">
        <v>4476</v>
      </c>
      <c r="C40" s="26">
        <v>2019</v>
      </c>
      <c r="D40" s="26" t="s">
        <v>1266</v>
      </c>
      <c r="E40" s="26">
        <v>10</v>
      </c>
      <c r="G40" s="26">
        <v>938</v>
      </c>
      <c r="H40" s="26">
        <v>12366</v>
      </c>
      <c r="I40" s="26" t="s">
        <v>4477</v>
      </c>
      <c r="J40" s="11" t="s">
        <v>35</v>
      </c>
      <c r="K40" s="18" t="str">
        <f>IF(LEFT(I40,2)="10",HYPERLINK(_xlfn.CONCAT("https://doi.org/",I40),"Link"),IF(I40="","",HYPERLINK(I40,"Link")))</f>
        <v>Link</v>
      </c>
      <c r="L40" s="19" t="str">
        <f>IF(A40&lt;&gt;"",IF(J40="No",_xlfn.CONCAT(IF(ISERROR(FIND(",",A40))=FALSE,LEFT(A40,FIND(",",A40)-1),A40),"-",C40,"-",H40),""),"")</f>
        <v/>
      </c>
      <c r="M40" s="29" t="str">
        <f>IF(A40&lt;&gt;"",_xlfn.CONCAT("{",IF(ISERROR(FIND(",",A40))=FALSE,LEFT(A40,FIND(",",A40)-1),A40),", ",C40," #",H40,"}"),"")</f>
        <v>{Ainscough, 2019 #12366}</v>
      </c>
      <c r="N40" s="4" t="s">
        <v>1</v>
      </c>
      <c r="O40" s="18" t="str">
        <f>IF(J40="Yes",IF(P40&lt;&gt;"",HYPERLINK(_xlfn.CONCAT(VLOOKUP(P40,AF:AG,2,FALSE),"\",IF(ISERROR(FIND(",",A40))=FALSE,LEFT(A40,FIND(",",A40)-1),A40),"-",C40,"-",H40,".pdf"),"PDF"),""),"")</f>
        <v>PDF</v>
      </c>
      <c r="P40" s="11" t="s">
        <v>2</v>
      </c>
      <c r="Q40" s="3" t="s">
        <v>46</v>
      </c>
      <c r="R40" s="3" t="s">
        <v>39</v>
      </c>
      <c r="T40" s="18" t="str">
        <f>IF(J40="Yes",IF(U40&lt;&gt;"",HYPERLINK(_xlfn.CONCAT(VLOOKUP(U40,AF:AG,2,FALSE),"\",IF(ISERROR(FIND(",",A40))=FALSE,LEFT(A40,FIND(",",A40)-1),A40),"-",C40,"-",H40,".pdf"),"PDF"),""),"")</f>
        <v>PDF</v>
      </c>
      <c r="U40" s="11" t="s">
        <v>50</v>
      </c>
      <c r="V40" s="3" t="s">
        <v>46</v>
      </c>
      <c r="W40" s="3" t="s">
        <v>39</v>
      </c>
      <c r="Y40" s="12" t="str">
        <f>IF(R40="Include","No",IF(V40="Include","No",""))</f>
        <v/>
      </c>
      <c r="Z40" s="33" t="str">
        <f>IF(J40="Yes",IF(Q40="","",IF(Q40="Include",IF(V40="",IF(Y40="No","Check for supplement","Include"),IF(V40="Exclude","Consensus required",IF(V40="Include",IF(Y40="No","Check for supplement","Include"),"Check required"))),IF(Q40="Exclude",IF(V40="","Check required",IF(V40="Exclude","Exclude",IF(V40="Include","Consensus required","Check required"))),"Check required"))),IF(L40="","","Find PDF"))</f>
        <v>Exclude</v>
      </c>
      <c r="AA40" s="31" t="str">
        <f>IF(Z40="Exclude",R40,"")</f>
        <v>0. Duplicate</v>
      </c>
    </row>
    <row r="41" spans="1:27" x14ac:dyDescent="0.25">
      <c r="A41" s="25" t="s">
        <v>4478</v>
      </c>
      <c r="B41" s="26" t="s">
        <v>4479</v>
      </c>
      <c r="C41" s="26">
        <v>2019</v>
      </c>
      <c r="D41" s="26" t="s">
        <v>60</v>
      </c>
      <c r="E41" s="26">
        <v>16</v>
      </c>
      <c r="F41" s="26">
        <v>9</v>
      </c>
      <c r="G41" s="26" t="s">
        <v>4480</v>
      </c>
      <c r="H41" s="26">
        <v>12367</v>
      </c>
      <c r="I41" s="26" t="s">
        <v>4481</v>
      </c>
      <c r="J41" s="11" t="s">
        <v>35</v>
      </c>
      <c r="K41" s="18" t="str">
        <f>IF(LEFT(I41,2)="10",HYPERLINK(_xlfn.CONCAT("https://doi.org/",I41),"Link"),IF(I41="","",HYPERLINK(I41,"Link")))</f>
        <v>Link</v>
      </c>
      <c r="L41" s="19" t="str">
        <f>IF(A41&lt;&gt;"",IF(J41="No",_xlfn.CONCAT(IF(ISERROR(FIND(",",A41))=FALSE,LEFT(A41,FIND(",",A41)-1),A41),"-",C41,"-",H41),""),"")</f>
        <v/>
      </c>
      <c r="M41" s="29" t="str">
        <f>IF(A41&lt;&gt;"",_xlfn.CONCAT("{",IF(ISERROR(FIND(",",A41))=FALSE,LEFT(A41,FIND(",",A41)-1),A41),", ",C41," #",H41,"}"),"")</f>
        <v>{Aittasalo, 2019 #12367}</v>
      </c>
      <c r="N41" s="4" t="s">
        <v>1</v>
      </c>
      <c r="O41" s="18" t="str">
        <f>IF(J41="Yes",IF(P41&lt;&gt;"",HYPERLINK(_xlfn.CONCAT(VLOOKUP(P41,AF:AG,2,FALSE),"\",IF(ISERROR(FIND(",",A41))=FALSE,LEFT(A41,FIND(",",A41)-1),A41),"-",C41,"-",H41,".pdf"),"PDF"),""),"")</f>
        <v>PDF</v>
      </c>
      <c r="P41" s="11" t="s">
        <v>2</v>
      </c>
      <c r="Q41" s="3" t="s">
        <v>46</v>
      </c>
      <c r="R41" s="3" t="s">
        <v>47</v>
      </c>
      <c r="S41" s="4" t="s">
        <v>109</v>
      </c>
      <c r="T41" s="18" t="str">
        <f>IF(J41="Yes",IF(U41&lt;&gt;"",HYPERLINK(_xlfn.CONCAT(VLOOKUP(U41,AF:AG,2,FALSE),"\",IF(ISERROR(FIND(",",A41))=FALSE,LEFT(A41,FIND(",",A41)-1),A41),"-",C41,"-",H41,".pdf"),"PDF"),""),"")</f>
        <v>PDF</v>
      </c>
      <c r="U41" s="11" t="s">
        <v>50</v>
      </c>
      <c r="V41" s="3" t="s">
        <v>46</v>
      </c>
      <c r="W41" s="3" t="s">
        <v>47</v>
      </c>
      <c r="Y41" s="12" t="str">
        <f>IF(R41="Include","No",IF(V41="Include","No",""))</f>
        <v/>
      </c>
      <c r="Z41" s="33" t="str">
        <f>IF(J41="Yes",IF(Q41="","",IF(Q41="Include",IF(V41="",IF(Y41="No","Check for supplement","Include"),IF(V41="Exclude","Consensus required",IF(V41="Include",IF(Y41="No","Check for supplement","Include"),"Check required"))),IF(Q41="Exclude",IF(V41="","Check required",IF(V41="Exclude","Exclude",IF(V41="Include","Consensus required","Check required"))),"Check required"))),IF(L41="","","Find PDF"))</f>
        <v>Exclude</v>
      </c>
      <c r="AA41" s="31" t="str">
        <f>IF(Z41="Exclude",R41,"")</f>
        <v>3. Wrong intervention</v>
      </c>
    </row>
    <row r="42" spans="1:27" x14ac:dyDescent="0.25">
      <c r="A42" s="25" t="s">
        <v>4482</v>
      </c>
      <c r="B42" s="26" t="s">
        <v>4483</v>
      </c>
      <c r="C42" s="26">
        <v>2018</v>
      </c>
      <c r="D42" s="26" t="s">
        <v>1788</v>
      </c>
      <c r="E42" s="26">
        <v>32</v>
      </c>
      <c r="F42" s="26">
        <v>6</v>
      </c>
      <c r="G42" s="26" t="s">
        <v>4484</v>
      </c>
      <c r="H42" s="26">
        <v>12368</v>
      </c>
      <c r="I42" s="26" t="s">
        <v>4485</v>
      </c>
      <c r="J42" s="11" t="s">
        <v>35</v>
      </c>
      <c r="K42" s="18" t="str">
        <f>IF(LEFT(I42,2)="10",HYPERLINK(_xlfn.CONCAT("https://doi.org/",I42),"Link"),IF(I42="","",HYPERLINK(I42,"Link")))</f>
        <v>Link</v>
      </c>
      <c r="L42" s="19" t="str">
        <f>IF(A42&lt;&gt;"",IF(J42="No",_xlfn.CONCAT(IF(ISERROR(FIND(",",A42))=FALSE,LEFT(A42,FIND(",",A42)-1),A42),"-",C42,"-",H42),""),"")</f>
        <v/>
      </c>
      <c r="M42" s="29" t="str">
        <f>IF(A42&lt;&gt;"",_xlfn.CONCAT("{",IF(ISERROR(FIND(",",A42))=FALSE,LEFT(A42,FIND(",",A42)-1),A42),", ",C42," #",H42,"}"),"")</f>
        <v>{Akinci, 2018 #12368}</v>
      </c>
      <c r="N42" s="4" t="s">
        <v>1</v>
      </c>
      <c r="O42" s="18" t="str">
        <f>IF(J42="Yes",IF(P42&lt;&gt;"",HYPERLINK(_xlfn.CONCAT(VLOOKUP(P42,AF:AG,2,FALSE),"\",IF(ISERROR(FIND(",",A42))=FALSE,LEFT(A42,FIND(",",A42)-1),A42),"-",C42,"-",H42,".pdf"),"PDF"),""),"")</f>
        <v>PDF</v>
      </c>
      <c r="P42" s="11" t="s">
        <v>2</v>
      </c>
      <c r="Q42" s="3" t="s">
        <v>46</v>
      </c>
      <c r="R42" s="3" t="s">
        <v>47</v>
      </c>
      <c r="S42" s="4" t="s">
        <v>109</v>
      </c>
      <c r="T42" s="18" t="str">
        <f>IF(J42="Yes",IF(U42&lt;&gt;"",HYPERLINK(_xlfn.CONCAT(VLOOKUP(U42,AF:AG,2,FALSE),"\",IF(ISERROR(FIND(",",A42))=FALSE,LEFT(A42,FIND(",",A42)-1),A42),"-",C42,"-",H42,".pdf"),"PDF"),""),"")</f>
        <v>PDF</v>
      </c>
      <c r="U42" s="11" t="s">
        <v>50</v>
      </c>
      <c r="V42" s="3" t="s">
        <v>46</v>
      </c>
      <c r="W42" s="3" t="s">
        <v>47</v>
      </c>
      <c r="Y42" s="12" t="str">
        <f>IF(R42="Include","No",IF(V42="Include","No",""))</f>
        <v/>
      </c>
      <c r="Z42" s="33" t="str">
        <f>IF(J42="Yes",IF(Q42="","",IF(Q42="Include",IF(V42="",IF(Y42="No","Check for supplement","Include"),IF(V42="Exclude","Consensus required",IF(V42="Include",IF(Y42="No","Check for supplement","Include"),"Check required"))),IF(Q42="Exclude",IF(V42="","Check required",IF(V42="Exclude","Exclude",IF(V42="Include","Consensus required","Check required"))),"Check required"))),IF(L42="","","Find PDF"))</f>
        <v>Exclude</v>
      </c>
      <c r="AA42" s="31" t="str">
        <f>IF(Z42="Exclude",R42,"")</f>
        <v>3. Wrong intervention</v>
      </c>
    </row>
    <row r="43" spans="1:27" x14ac:dyDescent="0.25">
      <c r="A43" s="25" t="s">
        <v>4482</v>
      </c>
      <c r="B43" s="26" t="s">
        <v>4483</v>
      </c>
      <c r="C43" s="26">
        <v>2018</v>
      </c>
      <c r="D43" s="26" t="s">
        <v>1788</v>
      </c>
      <c r="E43" s="26">
        <v>32</v>
      </c>
      <c r="F43" s="26">
        <v>6</v>
      </c>
      <c r="G43" s="26" t="s">
        <v>4484</v>
      </c>
      <c r="H43" s="26">
        <v>12369</v>
      </c>
      <c r="I43" s="26" t="s">
        <v>4485</v>
      </c>
      <c r="J43" s="11" t="s">
        <v>35</v>
      </c>
      <c r="K43" s="18" t="str">
        <f>IF(LEFT(I43,2)="10",HYPERLINK(_xlfn.CONCAT("https://doi.org/",I43),"Link"),IF(I43="","",HYPERLINK(I43,"Link")))</f>
        <v>Link</v>
      </c>
      <c r="L43" s="19" t="str">
        <f>IF(A43&lt;&gt;"",IF(J43="No",_xlfn.CONCAT(IF(ISERROR(FIND(",",A43))=FALSE,LEFT(A43,FIND(",",A43)-1),A43),"-",C43,"-",H43),""),"")</f>
        <v/>
      </c>
      <c r="M43" s="29" t="str">
        <f>IF(A43&lt;&gt;"",_xlfn.CONCAT("{",IF(ISERROR(FIND(",",A43))=FALSE,LEFT(A43,FIND(",",A43)-1),A43),", ",C43," #",H43,"}"),"")</f>
        <v>{Akinci, 2018 #12369}</v>
      </c>
      <c r="N43" s="4" t="s">
        <v>1</v>
      </c>
      <c r="O43" s="18" t="str">
        <f>IF(J43="Yes",IF(P43&lt;&gt;"",HYPERLINK(_xlfn.CONCAT(VLOOKUP(P43,AF:AG,2,FALSE),"\",IF(ISERROR(FIND(",",A43))=FALSE,LEFT(A43,FIND(",",A43)-1),A43),"-",C43,"-",H43,".pdf"),"PDF"),""),"")</f>
        <v>PDF</v>
      </c>
      <c r="P43" s="11" t="s">
        <v>2</v>
      </c>
      <c r="Q43" s="3" t="s">
        <v>46</v>
      </c>
      <c r="R43" s="3" t="s">
        <v>39</v>
      </c>
      <c r="T43" s="18" t="str">
        <f>IF(J43="Yes",IF(U43&lt;&gt;"",HYPERLINK(_xlfn.CONCAT(VLOOKUP(U43,AF:AG,2,FALSE),"\",IF(ISERROR(FIND(",",A43))=FALSE,LEFT(A43,FIND(",",A43)-1),A43),"-",C43,"-",H43,".pdf"),"PDF"),""),"")</f>
        <v>PDF</v>
      </c>
      <c r="U43" s="11" t="s">
        <v>50</v>
      </c>
      <c r="V43" s="3" t="s">
        <v>46</v>
      </c>
      <c r="W43" s="3" t="s">
        <v>39</v>
      </c>
      <c r="Y43" s="12" t="str">
        <f>IF(R43="Include","No",IF(V43="Include","No",""))</f>
        <v/>
      </c>
      <c r="Z43" s="33" t="str">
        <f>IF(J43="Yes",IF(Q43="","",IF(Q43="Include",IF(V43="",IF(Y43="No","Check for supplement","Include"),IF(V43="Exclude","Consensus required",IF(V43="Include",IF(Y43="No","Check for supplement","Include"),"Check required"))),IF(Q43="Exclude",IF(V43="","Check required",IF(V43="Exclude","Exclude",IF(V43="Include","Consensus required","Check required"))),"Check required"))),IF(L43="","","Find PDF"))</f>
        <v>Exclude</v>
      </c>
      <c r="AA43" s="31" t="str">
        <f>IF(Z43="Exclude",R43,"")</f>
        <v>0. Duplicate</v>
      </c>
    </row>
    <row r="44" spans="1:27" x14ac:dyDescent="0.25">
      <c r="A44" s="25" t="s">
        <v>4482</v>
      </c>
      <c r="B44" s="26" t="s">
        <v>4483</v>
      </c>
      <c r="C44" s="26">
        <v>2018</v>
      </c>
      <c r="D44" s="26" t="s">
        <v>1788</v>
      </c>
      <c r="E44" s="26">
        <v>32</v>
      </c>
      <c r="F44" s="26">
        <v>6</v>
      </c>
      <c r="G44" s="26" t="s">
        <v>4484</v>
      </c>
      <c r="H44" s="26">
        <v>12370</v>
      </c>
      <c r="I44" s="26" t="s">
        <v>4485</v>
      </c>
      <c r="J44" s="11" t="s">
        <v>35</v>
      </c>
      <c r="K44" s="18" t="str">
        <f>IF(LEFT(I44,2)="10",HYPERLINK(_xlfn.CONCAT("https://doi.org/",I44),"Link"),IF(I44="","",HYPERLINK(I44,"Link")))</f>
        <v>Link</v>
      </c>
      <c r="L44" s="19" t="str">
        <f>IF(A44&lt;&gt;"",IF(J44="No",_xlfn.CONCAT(IF(ISERROR(FIND(",",A44))=FALSE,LEFT(A44,FIND(",",A44)-1),A44),"-",C44,"-",H44),""),"")</f>
        <v/>
      </c>
      <c r="M44" s="29" t="str">
        <f>IF(A44&lt;&gt;"",_xlfn.CONCAT("{",IF(ISERROR(FIND(",",A44))=FALSE,LEFT(A44,FIND(",",A44)-1),A44),", ",C44," #",H44,"}"),"")</f>
        <v>{Akinci, 2018 #12370}</v>
      </c>
      <c r="N44" s="4" t="s">
        <v>1</v>
      </c>
      <c r="O44" s="18" t="str">
        <f>IF(J44="Yes",IF(P44&lt;&gt;"",HYPERLINK(_xlfn.CONCAT(VLOOKUP(P44,AF:AG,2,FALSE),"\",IF(ISERROR(FIND(",",A44))=FALSE,LEFT(A44,FIND(",",A44)-1),A44),"-",C44,"-",H44,".pdf"),"PDF"),""),"")</f>
        <v>PDF</v>
      </c>
      <c r="P44" s="11" t="s">
        <v>2</v>
      </c>
      <c r="Q44" s="3" t="s">
        <v>46</v>
      </c>
      <c r="R44" s="3" t="s">
        <v>39</v>
      </c>
      <c r="T44" s="18" t="str">
        <f>IF(J44="Yes",IF(U44&lt;&gt;"",HYPERLINK(_xlfn.CONCAT(VLOOKUP(U44,AF:AG,2,FALSE),"\",IF(ISERROR(FIND(",",A44))=FALSE,LEFT(A44,FIND(",",A44)-1),A44),"-",C44,"-",H44,".pdf"),"PDF"),""),"")</f>
        <v>PDF</v>
      </c>
      <c r="U44" s="11" t="s">
        <v>50</v>
      </c>
      <c r="V44" s="3" t="s">
        <v>46</v>
      </c>
      <c r="W44" s="3" t="s">
        <v>39</v>
      </c>
      <c r="Y44" s="12" t="str">
        <f>IF(R44="Include","No",IF(V44="Include","No",""))</f>
        <v/>
      </c>
      <c r="Z44" s="33" t="str">
        <f>IF(J44="Yes",IF(Q44="","",IF(Q44="Include",IF(V44="",IF(Y44="No","Check for supplement","Include"),IF(V44="Exclude","Consensus required",IF(V44="Include",IF(Y44="No","Check for supplement","Include"),"Check required"))),IF(Q44="Exclude",IF(V44="","Check required",IF(V44="Exclude","Exclude",IF(V44="Include","Consensus required","Check required"))),"Check required"))),IF(L44="","","Find PDF"))</f>
        <v>Exclude</v>
      </c>
      <c r="AA44" s="31" t="str">
        <f>IF(Z44="Exclude",R44,"")</f>
        <v>0. Duplicate</v>
      </c>
    </row>
    <row r="45" spans="1:27" x14ac:dyDescent="0.25">
      <c r="A45" s="25" t="s">
        <v>7202</v>
      </c>
      <c r="B45" s="26" t="s">
        <v>7203</v>
      </c>
      <c r="C45" s="26">
        <v>2021</v>
      </c>
      <c r="D45" s="26" t="s">
        <v>365</v>
      </c>
      <c r="E45" s="26">
        <v>21</v>
      </c>
      <c r="F45" s="26">
        <v>1</v>
      </c>
      <c r="G45" s="26">
        <v>1529</v>
      </c>
      <c r="H45" s="26">
        <v>14192</v>
      </c>
      <c r="I45" s="26" t="s">
        <v>7204</v>
      </c>
      <c r="J45" s="11" t="s">
        <v>35</v>
      </c>
      <c r="K45" s="18" t="str">
        <f>IF(LEFT(I45,2)="10",HYPERLINK(_xlfn.CONCAT("https://doi.org/",I45),"Link"),IF(I45="","",HYPERLINK(I45,"Link")))</f>
        <v>Link</v>
      </c>
      <c r="L45" s="19" t="str">
        <f>IF(A45&lt;&gt;"",IF(J45="No",_xlfn.CONCAT(IF(ISERROR(FIND(",",A45))=FALSE,LEFT(A45,FIND(",",A45)-1),A45),"-",C45,"-",H45),""),"")</f>
        <v/>
      </c>
      <c r="M45" s="29" t="str">
        <f>IF(A45&lt;&gt;"",_xlfn.CONCAT("{",IF(ISERROR(FIND(",",A45))=FALSE,LEFT(A45,FIND(",",A45)-1),A45),", ",C45," #",H45,"}"),"")</f>
        <v>{Al Ghafri, 2021 #14192}</v>
      </c>
      <c r="N45" s="4" t="s">
        <v>4</v>
      </c>
      <c r="O45" s="18" t="str">
        <f>IF(J45="Yes",IF(P45&lt;&gt;"",HYPERLINK(_xlfn.CONCAT(VLOOKUP(P45,AF:AG,2,FALSE),"\",IF(ISERROR(FIND(",",A45))=FALSE,LEFT(A45,FIND(",",A45)-1),A45),"-",C45,"-",H45,".pdf"),"PDF"),""),"")</f>
        <v>PDF</v>
      </c>
      <c r="P45" s="11" t="s">
        <v>2</v>
      </c>
      <c r="Q45" s="3" t="s">
        <v>37</v>
      </c>
      <c r="S45" s="4" t="s">
        <v>7205</v>
      </c>
      <c r="T45" s="18" t="str">
        <f>IF(J45="Yes",IF(U45&lt;&gt;"",HYPERLINK(_xlfn.CONCAT(VLOOKUP(U45,AF:AG,2,FALSE),"\",IF(ISERROR(FIND(",",A45))=FALSE,LEFT(A45,FIND(",",A45)-1),A45),"-",C45,"-",H45,".pdf"),"PDF"),""),"")</f>
        <v>PDF</v>
      </c>
      <c r="U45" s="11" t="s">
        <v>50</v>
      </c>
      <c r="V45" s="3" t="s">
        <v>37</v>
      </c>
      <c r="Y45" s="12" t="s">
        <v>35</v>
      </c>
      <c r="Z45" s="33" t="str">
        <f>IF(J45="Yes",IF(Q45="","",IF(Q45="Include",IF(V45="",IF(Y45="No","Check for supplement","Include"),IF(V45="Exclude","Consensus required",IF(V45="Include",IF(Y45="No","Check for supplement","Include"),"Check required"))),IF(Q45="Exclude",IF(V45="","Check required",IF(V45="Exclude","Exclude",IF(V45="Include","Consensus required","Check required"))),"Check required"))),IF(L45="","","Find PDF"))</f>
        <v>Include</v>
      </c>
      <c r="AA45" s="31" t="str">
        <f>IF(Z45="Exclude",R45,"")</f>
        <v/>
      </c>
    </row>
    <row r="46" spans="1:27" x14ac:dyDescent="0.25">
      <c r="A46" s="25" t="s">
        <v>4486</v>
      </c>
      <c r="B46" s="26" t="s">
        <v>4487</v>
      </c>
      <c r="C46" s="26">
        <v>2012</v>
      </c>
      <c r="D46" s="26" t="s">
        <v>483</v>
      </c>
      <c r="E46" s="26">
        <v>52</v>
      </c>
      <c r="F46" s="26">
        <v>3</v>
      </c>
      <c r="G46" s="26" t="s">
        <v>4488</v>
      </c>
      <c r="H46" s="26">
        <v>12378</v>
      </c>
      <c r="I46" s="26" t="s">
        <v>4489</v>
      </c>
      <c r="J46" s="11" t="s">
        <v>35</v>
      </c>
      <c r="K46" s="18" t="str">
        <f>IF(LEFT(I46,2)="10",HYPERLINK(_xlfn.CONCAT("https://doi.org/",I46),"Link"),IF(I46="","",HYPERLINK(I46,"Link")))</f>
        <v>Link</v>
      </c>
      <c r="L46" s="19" t="str">
        <f>IF(A46&lt;&gt;"",IF(J46="No",_xlfn.CONCAT(IF(ISERROR(FIND(",",A46))=FALSE,LEFT(A46,FIND(",",A46)-1),A46),"-",C46,"-",H46),""),"")</f>
        <v/>
      </c>
      <c r="M46" s="29" t="str">
        <f>IF(A46&lt;&gt;"",_xlfn.CONCAT("{",IF(ISERROR(FIND(",",A46))=FALSE,LEFT(A46,FIND(",",A46)-1),A46),", ",C46," #",H46,"}"),"")</f>
        <v>{Albright, 2012 #12378}</v>
      </c>
      <c r="N46" s="4" t="s">
        <v>1</v>
      </c>
      <c r="O46" s="18" t="str">
        <f>IF(J46="Yes",IF(P46&lt;&gt;"",HYPERLINK(_xlfn.CONCAT(VLOOKUP(P46,AF:AG,2,FALSE),"\",IF(ISERROR(FIND(",",A46))=FALSE,LEFT(A46,FIND(",",A46)-1),A46),"-",C46,"-",H46,".pdf"),"PDF"),""),"")</f>
        <v>PDF</v>
      </c>
      <c r="P46" s="11" t="s">
        <v>2</v>
      </c>
      <c r="Q46" s="3" t="s">
        <v>46</v>
      </c>
      <c r="R46" s="3" t="s">
        <v>47</v>
      </c>
      <c r="S46" s="4" t="s">
        <v>109</v>
      </c>
      <c r="T46" s="18" t="str">
        <f>IF(J46="Yes",IF(U46&lt;&gt;"",HYPERLINK(_xlfn.CONCAT(VLOOKUP(U46,AF:AG,2,FALSE),"\",IF(ISERROR(FIND(",",A46))=FALSE,LEFT(A46,FIND(",",A46)-1),A46),"-",C46,"-",H46,".pdf"),"PDF"),""),"")</f>
        <v>PDF</v>
      </c>
      <c r="U46" s="11" t="s">
        <v>50</v>
      </c>
      <c r="V46" s="3" t="s">
        <v>46</v>
      </c>
      <c r="W46" s="3" t="s">
        <v>47</v>
      </c>
      <c r="Y46" s="12" t="str">
        <f>IF(R46="Include","No",IF(V46="Include","No",""))</f>
        <v/>
      </c>
      <c r="Z46" s="33" t="str">
        <f>IF(J46="Yes",IF(Q46="","",IF(Q46="Include",IF(V46="",IF(Y46="No","Check for supplement","Include"),IF(V46="Exclude","Consensus required",IF(V46="Include",IF(Y46="No","Check for supplement","Include"),"Check required"))),IF(Q46="Exclude",IF(V46="","Check required",IF(V46="Exclude","Exclude",IF(V46="Include","Consensus required","Check required"))),"Check required"))),IF(L46="","","Find PDF"))</f>
        <v>Exclude</v>
      </c>
      <c r="AA46" s="31" t="str">
        <f>IF(Z46="Exclude",R46,"")</f>
        <v>3. Wrong intervention</v>
      </c>
    </row>
    <row r="47" spans="1:27" x14ac:dyDescent="0.25">
      <c r="A47" s="25" t="s">
        <v>4490</v>
      </c>
      <c r="B47" s="26" t="s">
        <v>4491</v>
      </c>
      <c r="C47" s="26">
        <v>2014</v>
      </c>
      <c r="D47" s="26" t="s">
        <v>192</v>
      </c>
      <c r="E47" s="26">
        <v>69</v>
      </c>
      <c r="G47" s="26" t="s">
        <v>4492</v>
      </c>
      <c r="H47" s="26">
        <v>12376</v>
      </c>
      <c r="I47" s="26" t="s">
        <v>4493</v>
      </c>
      <c r="J47" s="11" t="s">
        <v>35</v>
      </c>
      <c r="K47" s="18" t="str">
        <f>IF(LEFT(I47,2)="10",HYPERLINK(_xlfn.CONCAT("https://doi.org/",I47),"Link"),IF(I47="","",HYPERLINK(I47,"Link")))</f>
        <v>Link</v>
      </c>
      <c r="L47" s="19" t="str">
        <f>IF(A47&lt;&gt;"",IF(J47="No",_xlfn.CONCAT(IF(ISERROR(FIND(",",A47))=FALSE,LEFT(A47,FIND(",",A47)-1),A47),"-",C47,"-",H47),""),"")</f>
        <v/>
      </c>
      <c r="M47" s="29" t="str">
        <f>IF(A47&lt;&gt;"",_xlfn.CONCAT("{",IF(ISERROR(FIND(",",A47))=FALSE,LEFT(A47,FIND(",",A47)-1),A47),", ",C47," #",H47,"}"),"")</f>
        <v>{Albright, 2014 #12376}</v>
      </c>
      <c r="N47" s="4" t="s">
        <v>1</v>
      </c>
      <c r="O47" s="18" t="str">
        <f>IF(J47="Yes",IF(P47&lt;&gt;"",HYPERLINK(_xlfn.CONCAT(VLOOKUP(P47,AF:AG,2,FALSE),"\",IF(ISERROR(FIND(",",A47))=FALSE,LEFT(A47,FIND(",",A47)-1),A47),"-",C47,"-",H47,".pdf"),"PDF"),""),"")</f>
        <v>PDF</v>
      </c>
      <c r="P47" s="11" t="s">
        <v>2</v>
      </c>
      <c r="Q47" s="3" t="s">
        <v>46</v>
      </c>
      <c r="R47" s="3" t="s">
        <v>47</v>
      </c>
      <c r="S47" s="4" t="s">
        <v>109</v>
      </c>
      <c r="T47" s="18" t="str">
        <f>IF(J47="Yes",IF(U47&lt;&gt;"",HYPERLINK(_xlfn.CONCAT(VLOOKUP(U47,AF:AG,2,FALSE),"\",IF(ISERROR(FIND(",",A47))=FALSE,LEFT(A47,FIND(",",A47)-1),A47),"-",C47,"-",H47,".pdf"),"PDF"),""),"")</f>
        <v>PDF</v>
      </c>
      <c r="U47" s="11" t="s">
        <v>50</v>
      </c>
      <c r="V47" s="3" t="s">
        <v>46</v>
      </c>
      <c r="W47" s="3" t="s">
        <v>47</v>
      </c>
      <c r="Y47" s="12" t="str">
        <f>IF(R47="Include","No",IF(V47="Include","No",""))</f>
        <v/>
      </c>
      <c r="Z47" s="33" t="str">
        <f>IF(J47="Yes",IF(Q47="","",IF(Q47="Include",IF(V47="",IF(Y47="No","Check for supplement","Include"),IF(V47="Exclude","Consensus required",IF(V47="Include",IF(Y47="No","Check for supplement","Include"),"Check required"))),IF(Q47="Exclude",IF(V47="","Check required",IF(V47="Exclude","Exclude",IF(V47="Include","Consensus required","Check required"))),"Check required"))),IF(L47="","","Find PDF"))</f>
        <v>Exclude</v>
      </c>
      <c r="AA47" s="31" t="str">
        <f>IF(Z47="Exclude",R47,"")</f>
        <v>3. Wrong intervention</v>
      </c>
    </row>
    <row r="48" spans="1:27" x14ac:dyDescent="0.25">
      <c r="A48" s="25" t="s">
        <v>4490</v>
      </c>
      <c r="B48" s="26" t="s">
        <v>4491</v>
      </c>
      <c r="C48" s="26">
        <v>2014</v>
      </c>
      <c r="D48" s="26" t="s">
        <v>192</v>
      </c>
      <c r="E48" s="26">
        <v>69</v>
      </c>
      <c r="G48" s="26" t="s">
        <v>4492</v>
      </c>
      <c r="H48" s="26">
        <v>12377</v>
      </c>
      <c r="I48" s="26" t="s">
        <v>4493</v>
      </c>
      <c r="J48" s="11" t="s">
        <v>35</v>
      </c>
      <c r="K48" s="18" t="str">
        <f>IF(LEFT(I48,2)="10",HYPERLINK(_xlfn.CONCAT("https://doi.org/",I48),"Link"),IF(I48="","",HYPERLINK(I48,"Link")))</f>
        <v>Link</v>
      </c>
      <c r="L48" s="19" t="str">
        <f>IF(A48&lt;&gt;"",IF(J48="No",_xlfn.CONCAT(IF(ISERROR(FIND(",",A48))=FALSE,LEFT(A48,FIND(",",A48)-1),A48),"-",C48,"-",H48),""),"")</f>
        <v/>
      </c>
      <c r="M48" s="29" t="str">
        <f>IF(A48&lt;&gt;"",_xlfn.CONCAT("{",IF(ISERROR(FIND(",",A48))=FALSE,LEFT(A48,FIND(",",A48)-1),A48),", ",C48," #",H48,"}"),"")</f>
        <v>{Albright, 2014 #12377}</v>
      </c>
      <c r="N48" s="4" t="s">
        <v>1</v>
      </c>
      <c r="O48" s="18" t="str">
        <f>IF(J48="Yes",IF(P48&lt;&gt;"",HYPERLINK(_xlfn.CONCAT(VLOOKUP(P48,AF:AG,2,FALSE),"\",IF(ISERROR(FIND(",",A48))=FALSE,LEFT(A48,FIND(",",A48)-1),A48),"-",C48,"-",H48,".pdf"),"PDF"),""),"")</f>
        <v>PDF</v>
      </c>
      <c r="P48" s="11" t="s">
        <v>2</v>
      </c>
      <c r="Q48" s="3" t="s">
        <v>46</v>
      </c>
      <c r="R48" s="3" t="s">
        <v>39</v>
      </c>
      <c r="T48" s="18" t="str">
        <f>IF(J48="Yes",IF(U48&lt;&gt;"",HYPERLINK(_xlfn.CONCAT(VLOOKUP(U48,AF:AG,2,FALSE),"\",IF(ISERROR(FIND(",",A48))=FALSE,LEFT(A48,FIND(",",A48)-1),A48),"-",C48,"-",H48,".pdf"),"PDF"),""),"")</f>
        <v>PDF</v>
      </c>
      <c r="U48" s="11" t="s">
        <v>50</v>
      </c>
      <c r="V48" s="3" t="s">
        <v>46</v>
      </c>
      <c r="W48" s="3" t="s">
        <v>39</v>
      </c>
      <c r="Y48" s="12" t="str">
        <f>IF(R48="Include","No",IF(V48="Include","No",""))</f>
        <v/>
      </c>
      <c r="Z48" s="33" t="str">
        <f>IF(J48="Yes",IF(Q48="","",IF(Q48="Include",IF(V48="",IF(Y48="No","Check for supplement","Include"),IF(V48="Exclude","Consensus required",IF(V48="Include",IF(Y48="No","Check for supplement","Include"),"Check required"))),IF(Q48="Exclude",IF(V48="","Check required",IF(V48="Exclude","Exclude",IF(V48="Include","Consensus required","Check required"))),"Check required"))),IF(L48="","","Find PDF"))</f>
        <v>Exclude</v>
      </c>
      <c r="AA48" s="31" t="str">
        <f>IF(Z48="Exclude",R48,"")</f>
        <v>0. Duplicate</v>
      </c>
    </row>
    <row r="49" spans="1:27" x14ac:dyDescent="0.25">
      <c r="A49" s="25" t="s">
        <v>2226</v>
      </c>
      <c r="B49" s="26" t="s">
        <v>2227</v>
      </c>
      <c r="C49" s="26">
        <v>2019</v>
      </c>
      <c r="D49" s="26" t="s">
        <v>2228</v>
      </c>
      <c r="E49" s="26">
        <v>25</v>
      </c>
      <c r="F49" s="26">
        <v>3</v>
      </c>
      <c r="G49" s="26" t="s">
        <v>2229</v>
      </c>
      <c r="H49" s="26">
        <v>26756</v>
      </c>
      <c r="I49" s="26" t="s">
        <v>2230</v>
      </c>
      <c r="J49" s="11" t="s">
        <v>35</v>
      </c>
      <c r="K49" s="18" t="str">
        <f>IF(LEFT(I49,2)="10",HYPERLINK(_xlfn.CONCAT("https://doi.org/",I49),"Link"),IF(I49="","",HYPERLINK(I49,"Link")))</f>
        <v>Link</v>
      </c>
      <c r="L49" s="19" t="str">
        <f>IF(A49&lt;&gt;"",IF(J49="No",_xlfn.CONCAT(IF(ISERROR(FIND(",",A49))=FALSE,LEFT(A49,FIND(",",A49)-1),A49),"-",C49,"-",H49),""),"")</f>
        <v/>
      </c>
      <c r="M49" s="29" t="str">
        <f>IF(A49&lt;&gt;"",_xlfn.CONCAT("{",IF(ISERROR(FIND(",",A49))=FALSE,LEFT(A49,FIND(",",A49)-1),A49),", ",C49," #",H49,"}"),"")</f>
        <v>{Alencar, 2019 #26756}</v>
      </c>
      <c r="N49" s="4" t="s">
        <v>45</v>
      </c>
      <c r="O49" s="18" t="str">
        <f>IF(J49="Yes",IF(P49&lt;&gt;"",HYPERLINK(_xlfn.CONCAT(VLOOKUP(P49,AF:AG,2,FALSE),"\",IF(ISERROR(FIND(",",A49))=FALSE,LEFT(A49,FIND(",",A49)-1),A49),"-",C49,"-",H49,".pdf"),"PDF"),""),"")</f>
        <v>PDF</v>
      </c>
      <c r="P49" s="11" t="s">
        <v>2</v>
      </c>
      <c r="Q49" s="3" t="s">
        <v>46</v>
      </c>
      <c r="R49" s="3" t="s">
        <v>47</v>
      </c>
      <c r="S49" s="4" t="s">
        <v>109</v>
      </c>
      <c r="T49" s="18" t="str">
        <f>IF(J49="Yes",IF(U49&lt;&gt;"",HYPERLINK(_xlfn.CONCAT(VLOOKUP(U49,AF:AG,2,FALSE),"\",IF(ISERROR(FIND(",",A49))=FALSE,LEFT(A49,FIND(",",A49)-1),A49),"-",C49,"-",H49,".pdf"),"PDF"),""),"")</f>
        <v>PDF</v>
      </c>
      <c r="U49" s="11" t="s">
        <v>38</v>
      </c>
      <c r="V49" s="3" t="s">
        <v>46</v>
      </c>
      <c r="W49" s="3" t="s">
        <v>47</v>
      </c>
      <c r="Y49" s="12" t="str">
        <f>IF(R49="Include","No",IF(V49="Include","No",""))</f>
        <v/>
      </c>
      <c r="Z49" s="33" t="str">
        <f>IF(J49="Yes",IF(Q49="","",IF(Q49="Include",IF(V49="",IF(Y49="No","Check for supplement","Include"),IF(V49="Exclude","Consensus required",IF(V49="Include",IF(Y49="No","Check for supplement","Include"),"Check required"))),IF(Q49="Exclude",IF(V49="","Check required",IF(V49="Exclude","Exclude",IF(V49="Include","Consensus required","Check required"))),"Check required"))),IF(L49="","","Find PDF"))</f>
        <v>Exclude</v>
      </c>
      <c r="AA49" s="31" t="str">
        <f>IF(Z49="Exclude",R49,"")</f>
        <v>3. Wrong intervention</v>
      </c>
    </row>
    <row r="50" spans="1:27" x14ac:dyDescent="0.25">
      <c r="A50" s="25" t="s">
        <v>4494</v>
      </c>
      <c r="B50" s="26" t="s">
        <v>4495</v>
      </c>
      <c r="C50" s="26">
        <v>2023</v>
      </c>
      <c r="D50" s="26" t="s">
        <v>124</v>
      </c>
      <c r="E50" s="26">
        <v>20</v>
      </c>
      <c r="F50" s="26">
        <v>1</v>
      </c>
      <c r="G50" s="26">
        <v>22</v>
      </c>
      <c r="H50" s="26">
        <v>12379</v>
      </c>
      <c r="I50" s="26" t="s">
        <v>4496</v>
      </c>
      <c r="J50" s="11" t="s">
        <v>35</v>
      </c>
      <c r="K50" s="18" t="str">
        <f>IF(LEFT(I50,2)="10",HYPERLINK(_xlfn.CONCAT("https://doi.org/",I50),"Link"),IF(I50="","",HYPERLINK(I50,"Link")))</f>
        <v>Link</v>
      </c>
      <c r="L50" s="19" t="str">
        <f>IF(A50&lt;&gt;"",IF(J50="No",_xlfn.CONCAT(IF(ISERROR(FIND(",",A50))=FALSE,LEFT(A50,FIND(",",A50)-1),A50),"-",C50,"-",H50),""),"")</f>
        <v/>
      </c>
      <c r="M50" s="29" t="str">
        <f>IF(A50&lt;&gt;"",_xlfn.CONCAT("{",IF(ISERROR(FIND(",",A50))=FALSE,LEFT(A50,FIND(",",A50)-1),A50),", ",C50," #",H50,"}"),"")</f>
        <v>{Alexandrou, 2023 #12379}</v>
      </c>
      <c r="N50" s="4" t="s">
        <v>1</v>
      </c>
      <c r="O50" s="18" t="str">
        <f>IF(J50="Yes",IF(P50&lt;&gt;"",HYPERLINK(_xlfn.CONCAT(VLOOKUP(P50,AF:AG,2,FALSE),"\",IF(ISERROR(FIND(",",A50))=FALSE,LEFT(A50,FIND(",",A50)-1),A50),"-",C50,"-",H50,".pdf"),"PDF"),""),"")</f>
        <v>PDF</v>
      </c>
      <c r="P50" s="11" t="s">
        <v>2</v>
      </c>
      <c r="Q50" s="3" t="s">
        <v>46</v>
      </c>
      <c r="R50" s="3" t="s">
        <v>47</v>
      </c>
      <c r="S50" s="4" t="s">
        <v>109</v>
      </c>
      <c r="T50" s="18" t="str">
        <f>IF(J50="Yes",IF(U50&lt;&gt;"",HYPERLINK(_xlfn.CONCAT(VLOOKUP(U50,AF:AG,2,FALSE),"\",IF(ISERROR(FIND(",",A50))=FALSE,LEFT(A50,FIND(",",A50)-1),A50),"-",C50,"-",H50,".pdf"),"PDF"),""),"")</f>
        <v>PDF</v>
      </c>
      <c r="U50" s="11" t="s">
        <v>50</v>
      </c>
      <c r="V50" s="3" t="s">
        <v>46</v>
      </c>
      <c r="W50" s="3" t="s">
        <v>47</v>
      </c>
      <c r="Y50" s="12" t="str">
        <f>IF(R50="Include","No",IF(V50="Include","No",""))</f>
        <v/>
      </c>
      <c r="Z50" s="33" t="str">
        <f>IF(J50="Yes",IF(Q50="","",IF(Q50="Include",IF(V50="",IF(Y50="No","Check for supplement","Include"),IF(V50="Exclude","Consensus required",IF(V50="Include",IF(Y50="No","Check for supplement","Include"),"Check required"))),IF(Q50="Exclude",IF(V50="","Check required",IF(V50="Exclude","Exclude",IF(V50="Include","Consensus required","Check required"))),"Check required"))),IF(L50="","","Find PDF"))</f>
        <v>Exclude</v>
      </c>
      <c r="AA50" s="31" t="str">
        <f>IF(Z50="Exclude",R50,"")</f>
        <v>3. Wrong intervention</v>
      </c>
    </row>
    <row r="51" spans="1:27" x14ac:dyDescent="0.25">
      <c r="A51" s="25" t="s">
        <v>4494</v>
      </c>
      <c r="B51" s="26" t="s">
        <v>4495</v>
      </c>
      <c r="C51" s="26">
        <v>2023</v>
      </c>
      <c r="D51" s="26" t="s">
        <v>124</v>
      </c>
      <c r="E51" s="26">
        <v>20</v>
      </c>
      <c r="F51" s="26">
        <v>1</v>
      </c>
      <c r="G51" s="26">
        <v>22</v>
      </c>
      <c r="H51" s="26">
        <v>12380</v>
      </c>
      <c r="I51" s="26" t="s">
        <v>4496</v>
      </c>
      <c r="J51" s="11" t="s">
        <v>35</v>
      </c>
      <c r="K51" s="18" t="str">
        <f>IF(LEFT(I51,2)="10",HYPERLINK(_xlfn.CONCAT("https://doi.org/",I51),"Link"),IF(I51="","",HYPERLINK(I51,"Link")))</f>
        <v>Link</v>
      </c>
      <c r="L51" s="19" t="str">
        <f>IF(A51&lt;&gt;"",IF(J51="No",_xlfn.CONCAT(IF(ISERROR(FIND(",",A51))=FALSE,LEFT(A51,FIND(",",A51)-1),A51),"-",C51,"-",H51),""),"")</f>
        <v/>
      </c>
      <c r="M51" s="29" t="str">
        <f>IF(A51&lt;&gt;"",_xlfn.CONCAT("{",IF(ISERROR(FIND(",",A51))=FALSE,LEFT(A51,FIND(",",A51)-1),A51),", ",C51," #",H51,"}"),"")</f>
        <v>{Alexandrou, 2023 #12380}</v>
      </c>
      <c r="N51" s="4" t="s">
        <v>1</v>
      </c>
      <c r="O51" s="18" t="str">
        <f>IF(J51="Yes",IF(P51&lt;&gt;"",HYPERLINK(_xlfn.CONCAT(VLOOKUP(P51,AF:AG,2,FALSE),"\",IF(ISERROR(FIND(",",A51))=FALSE,LEFT(A51,FIND(",",A51)-1),A51),"-",C51,"-",H51,".pdf"),"PDF"),""),"")</f>
        <v>PDF</v>
      </c>
      <c r="P51" s="11" t="s">
        <v>2</v>
      </c>
      <c r="Q51" s="3" t="s">
        <v>46</v>
      </c>
      <c r="R51" s="3" t="s">
        <v>39</v>
      </c>
      <c r="T51" s="18" t="str">
        <f>IF(J51="Yes",IF(U51&lt;&gt;"",HYPERLINK(_xlfn.CONCAT(VLOOKUP(U51,AF:AG,2,FALSE),"\",IF(ISERROR(FIND(",",A51))=FALSE,LEFT(A51,FIND(",",A51)-1),A51),"-",C51,"-",H51,".pdf"),"PDF"),""),"")</f>
        <v>PDF</v>
      </c>
      <c r="U51" s="11" t="s">
        <v>50</v>
      </c>
      <c r="V51" s="3" t="s">
        <v>46</v>
      </c>
      <c r="W51" s="3" t="s">
        <v>39</v>
      </c>
      <c r="Y51" s="12" t="str">
        <f>IF(R51="Include","No",IF(V51="Include","No",""))</f>
        <v/>
      </c>
      <c r="Z51" s="33" t="str">
        <f>IF(J51="Yes",IF(Q51="","",IF(Q51="Include",IF(V51="",IF(Y51="No","Check for supplement","Include"),IF(V51="Exclude","Consensus required",IF(V51="Include",IF(Y51="No","Check for supplement","Include"),"Check required"))),IF(Q51="Exclude",IF(V51="","Check required",IF(V51="Exclude","Exclude",IF(V51="Include","Consensus required","Check required"))),"Check required"))),IF(L51="","","Find PDF"))</f>
        <v>Exclude</v>
      </c>
      <c r="AA51" s="31" t="str">
        <f>IF(Z51="Exclude",R51,"")</f>
        <v>0. Duplicate</v>
      </c>
    </row>
    <row r="52" spans="1:27" x14ac:dyDescent="0.25">
      <c r="A52" s="25" t="s">
        <v>4497</v>
      </c>
      <c r="B52" s="26" t="s">
        <v>4498</v>
      </c>
      <c r="C52" s="26">
        <v>2018</v>
      </c>
      <c r="D52" s="26" t="s">
        <v>4499</v>
      </c>
      <c r="E52" s="26">
        <v>6</v>
      </c>
      <c r="F52" s="26">
        <v>1</v>
      </c>
      <c r="G52" s="26" t="s">
        <v>4500</v>
      </c>
      <c r="H52" s="26">
        <v>12381</v>
      </c>
      <c r="I52" s="26" t="s">
        <v>4501</v>
      </c>
      <c r="J52" s="11" t="s">
        <v>35</v>
      </c>
      <c r="K52" s="18" t="str">
        <f>IF(LEFT(I52,2)="10",HYPERLINK(_xlfn.CONCAT("https://doi.org/",I52),"Link"),IF(I52="","",HYPERLINK(I52,"Link")))</f>
        <v>Link</v>
      </c>
      <c r="L52" s="19" t="str">
        <f>IF(A52&lt;&gt;"",IF(J52="No",_xlfn.CONCAT(IF(ISERROR(FIND(",",A52))=FALSE,LEFT(A52,FIND(",",A52)-1),A52),"-",C52,"-",H52),""),"")</f>
        <v/>
      </c>
      <c r="M52" s="29" t="str">
        <f>IF(A52&lt;&gt;"",_xlfn.CONCAT("{",IF(ISERROR(FIND(",",A52))=FALSE,LEFT(A52,FIND(",",A52)-1),A52),", ",C52," #",H52,"}"),"")</f>
        <v>{Alghafri, 2018 #12381}</v>
      </c>
      <c r="N52" s="4" t="s">
        <v>1</v>
      </c>
      <c r="O52" s="18" t="str">
        <f>IF(J52="Yes",IF(P52&lt;&gt;"",HYPERLINK(_xlfn.CONCAT(VLOOKUP(P52,AF:AG,2,FALSE),"\",IF(ISERROR(FIND(",",A52))=FALSE,LEFT(A52,FIND(",",A52)-1),A52),"-",C52,"-",H52,".pdf"),"PDF"),""),"")</f>
        <v>PDF</v>
      </c>
      <c r="P52" s="11" t="s">
        <v>2</v>
      </c>
      <c r="Q52" s="3" t="s">
        <v>46</v>
      </c>
      <c r="R52" s="3" t="s">
        <v>47</v>
      </c>
      <c r="S52" s="4" t="s">
        <v>109</v>
      </c>
      <c r="T52" s="18" t="str">
        <f>IF(J52="Yes",IF(U52&lt;&gt;"",HYPERLINK(_xlfn.CONCAT(VLOOKUP(U52,AF:AG,2,FALSE),"\",IF(ISERROR(FIND(",",A52))=FALSE,LEFT(A52,FIND(",",A52)-1),A52),"-",C52,"-",H52,".pdf"),"PDF"),""),"")</f>
        <v>PDF</v>
      </c>
      <c r="U52" s="11" t="s">
        <v>50</v>
      </c>
      <c r="V52" s="3" t="s">
        <v>46</v>
      </c>
      <c r="W52" s="3" t="s">
        <v>47</v>
      </c>
      <c r="Y52" s="12" t="str">
        <f>IF(R52="Include","No",IF(V52="Include","No",""))</f>
        <v/>
      </c>
      <c r="Z52" s="33" t="str">
        <f>IF(J52="Yes",IF(Q52="","",IF(Q52="Include",IF(V52="",IF(Y52="No","Check for supplement","Include"),IF(V52="Exclude","Consensus required",IF(V52="Include",IF(Y52="No","Check for supplement","Include"),"Check required"))),IF(Q52="Exclude",IF(V52="","Check required",IF(V52="Exclude","Exclude",IF(V52="Include","Consensus required","Check required"))),"Check required"))),IF(L52="","","Find PDF"))</f>
        <v>Exclude</v>
      </c>
      <c r="AA52" s="31" t="str">
        <f>IF(Z52="Exclude",R52,"")</f>
        <v>3. Wrong intervention</v>
      </c>
    </row>
    <row r="53" spans="1:27" x14ac:dyDescent="0.25">
      <c r="A53" s="25" t="s">
        <v>4497</v>
      </c>
      <c r="B53" s="26" t="s">
        <v>4498</v>
      </c>
      <c r="C53" s="26">
        <v>2018</v>
      </c>
      <c r="D53" s="26" t="s">
        <v>4499</v>
      </c>
      <c r="E53" s="26">
        <v>6</v>
      </c>
      <c r="F53" s="26">
        <v>1</v>
      </c>
      <c r="G53" s="26" t="s">
        <v>4500</v>
      </c>
      <c r="H53" s="26">
        <v>12382</v>
      </c>
      <c r="I53" s="26" t="s">
        <v>4501</v>
      </c>
      <c r="J53" s="11" t="s">
        <v>35</v>
      </c>
      <c r="K53" s="18" t="str">
        <f>IF(LEFT(I53,2)="10",HYPERLINK(_xlfn.CONCAT("https://doi.org/",I53),"Link"),IF(I53="","",HYPERLINK(I53,"Link")))</f>
        <v>Link</v>
      </c>
      <c r="L53" s="19" t="str">
        <f>IF(A53&lt;&gt;"",IF(J53="No",_xlfn.CONCAT(IF(ISERROR(FIND(",",A53))=FALSE,LEFT(A53,FIND(",",A53)-1),A53),"-",C53,"-",H53),""),"")</f>
        <v/>
      </c>
      <c r="M53" s="29" t="str">
        <f>IF(A53&lt;&gt;"",_xlfn.CONCAT("{",IF(ISERROR(FIND(",",A53))=FALSE,LEFT(A53,FIND(",",A53)-1),A53),", ",C53," #",H53,"}"),"")</f>
        <v>{Alghafri, 2018 #12382}</v>
      </c>
      <c r="N53" s="4" t="s">
        <v>1</v>
      </c>
      <c r="O53" s="18" t="str">
        <f>IF(J53="Yes",IF(P53&lt;&gt;"",HYPERLINK(_xlfn.CONCAT(VLOOKUP(P53,AF:AG,2,FALSE),"\",IF(ISERROR(FIND(",",A53))=FALSE,LEFT(A53,FIND(",",A53)-1),A53),"-",C53,"-",H53,".pdf"),"PDF"),""),"")</f>
        <v>PDF</v>
      </c>
      <c r="P53" s="11" t="s">
        <v>2</v>
      </c>
      <c r="Q53" s="3" t="s">
        <v>46</v>
      </c>
      <c r="R53" s="3" t="s">
        <v>39</v>
      </c>
      <c r="T53" s="18" t="str">
        <f>IF(J53="Yes",IF(U53&lt;&gt;"",HYPERLINK(_xlfn.CONCAT(VLOOKUP(U53,AF:AG,2,FALSE),"\",IF(ISERROR(FIND(",",A53))=FALSE,LEFT(A53,FIND(",",A53)-1),A53),"-",C53,"-",H53,".pdf"),"PDF"),""),"")</f>
        <v>PDF</v>
      </c>
      <c r="U53" s="11" t="s">
        <v>50</v>
      </c>
      <c r="V53" s="3" t="s">
        <v>46</v>
      </c>
      <c r="W53" s="3" t="s">
        <v>39</v>
      </c>
      <c r="Y53" s="12" t="str">
        <f>IF(R53="Include","No",IF(V53="Include","No",""))</f>
        <v/>
      </c>
      <c r="Z53" s="33" t="str">
        <f>IF(J53="Yes",IF(Q53="","",IF(Q53="Include",IF(V53="",IF(Y53="No","Check for supplement","Include"),IF(V53="Exclude","Consensus required",IF(V53="Include",IF(Y53="No","Check for supplement","Include"),"Check required"))),IF(Q53="Exclude",IF(V53="","Check required",IF(V53="Exclude","Exclude",IF(V53="Include","Consensus required","Check required"))),"Check required"))),IF(L53="","","Find PDF"))</f>
        <v>Exclude</v>
      </c>
      <c r="AA53" s="31" t="str">
        <f>IF(Z53="Exclude",R53,"")</f>
        <v>0. Duplicate</v>
      </c>
    </row>
    <row r="54" spans="1:27" x14ac:dyDescent="0.25">
      <c r="A54" s="25" t="s">
        <v>4497</v>
      </c>
      <c r="B54" s="26" t="s">
        <v>4498</v>
      </c>
      <c r="C54" s="26">
        <v>2018</v>
      </c>
      <c r="D54" s="26" t="s">
        <v>4499</v>
      </c>
      <c r="E54" s="26">
        <v>6</v>
      </c>
      <c r="F54" s="26">
        <v>1</v>
      </c>
      <c r="G54" s="26" t="s">
        <v>4500</v>
      </c>
      <c r="H54" s="26">
        <v>12383</v>
      </c>
      <c r="I54" s="26" t="s">
        <v>4501</v>
      </c>
      <c r="J54" s="11" t="s">
        <v>35</v>
      </c>
      <c r="K54" s="18" t="str">
        <f>IF(LEFT(I54,2)="10",HYPERLINK(_xlfn.CONCAT("https://doi.org/",I54),"Link"),IF(I54="","",HYPERLINK(I54,"Link")))</f>
        <v>Link</v>
      </c>
      <c r="L54" s="19" t="str">
        <f>IF(A54&lt;&gt;"",IF(J54="No",_xlfn.CONCAT(IF(ISERROR(FIND(",",A54))=FALSE,LEFT(A54,FIND(",",A54)-1),A54),"-",C54,"-",H54),""),"")</f>
        <v/>
      </c>
      <c r="M54" s="29" t="str">
        <f>IF(A54&lt;&gt;"",_xlfn.CONCAT("{",IF(ISERROR(FIND(",",A54))=FALSE,LEFT(A54,FIND(",",A54)-1),A54),", ",C54," #",H54,"}"),"")</f>
        <v>{Alghafri, 2018 #12383}</v>
      </c>
      <c r="N54" s="4" t="s">
        <v>1</v>
      </c>
      <c r="O54" s="18" t="str">
        <f>IF(J54="Yes",IF(P54&lt;&gt;"",HYPERLINK(_xlfn.CONCAT(VLOOKUP(P54,AF:AG,2,FALSE),"\",IF(ISERROR(FIND(",",A54))=FALSE,LEFT(A54,FIND(",",A54)-1),A54),"-",C54,"-",H54,".pdf"),"PDF"),""),"")</f>
        <v>PDF</v>
      </c>
      <c r="P54" s="11" t="s">
        <v>2</v>
      </c>
      <c r="Q54" s="3" t="s">
        <v>46</v>
      </c>
      <c r="R54" s="3" t="s">
        <v>39</v>
      </c>
      <c r="T54" s="18" t="str">
        <f>IF(J54="Yes",IF(U54&lt;&gt;"",HYPERLINK(_xlfn.CONCAT(VLOOKUP(U54,AF:AG,2,FALSE),"\",IF(ISERROR(FIND(",",A54))=FALSE,LEFT(A54,FIND(",",A54)-1),A54),"-",C54,"-",H54,".pdf"),"PDF"),""),"")</f>
        <v>PDF</v>
      </c>
      <c r="U54" s="11" t="s">
        <v>50</v>
      </c>
      <c r="V54" s="3" t="s">
        <v>46</v>
      </c>
      <c r="W54" s="3" t="s">
        <v>39</v>
      </c>
      <c r="Y54" s="12" t="str">
        <f>IF(R54="Include","No",IF(V54="Include","No",""))</f>
        <v/>
      </c>
      <c r="Z54" s="33" t="str">
        <f>IF(J54="Yes",IF(Q54="","",IF(Q54="Include",IF(V54="",IF(Y54="No","Check for supplement","Include"),IF(V54="Exclude","Consensus required",IF(V54="Include",IF(Y54="No","Check for supplement","Include"),"Check required"))),IF(Q54="Exclude",IF(V54="","Check required",IF(V54="Exclude","Exclude",IF(V54="Include","Consensus required","Check required"))),"Check required"))),IF(L54="","","Find PDF"))</f>
        <v>Exclude</v>
      </c>
      <c r="AA54" s="31" t="str">
        <f>IF(Z54="Exclude",R54,"")</f>
        <v>0. Duplicate</v>
      </c>
    </row>
    <row r="55" spans="1:27" x14ac:dyDescent="0.25">
      <c r="A55" s="25" t="s">
        <v>4502</v>
      </c>
      <c r="B55" s="26" t="s">
        <v>4503</v>
      </c>
      <c r="C55" s="26">
        <v>2012</v>
      </c>
      <c r="D55" s="26" t="s">
        <v>241</v>
      </c>
      <c r="E55" s="26">
        <v>24</v>
      </c>
      <c r="F55" s="26">
        <v>3</v>
      </c>
      <c r="G55" s="26" t="s">
        <v>4504</v>
      </c>
      <c r="H55" s="26">
        <v>12384</v>
      </c>
      <c r="I55" s="26" t="s">
        <v>4505</v>
      </c>
      <c r="J55" s="11" t="s">
        <v>35</v>
      </c>
      <c r="K55" s="18" t="str">
        <f>IF(LEFT(I55,2)="10",HYPERLINK(_xlfn.CONCAT("https://doi.org/",I55),"Link"),IF(I55="","",HYPERLINK(I55,"Link")))</f>
        <v>Link</v>
      </c>
      <c r="L55" s="19" t="str">
        <f>IF(A55&lt;&gt;"",IF(J55="No",_xlfn.CONCAT(IF(ISERROR(FIND(",",A55))=FALSE,LEFT(A55,FIND(",",A55)-1),A55),"-",C55,"-",H55),""),"")</f>
        <v/>
      </c>
      <c r="M55" s="29" t="str">
        <f>IF(A55&lt;&gt;"",_xlfn.CONCAT("{",IF(ISERROR(FIND(",",A55))=FALSE,LEFT(A55,FIND(",",A55)-1),A55),", ",C55," #",H55,"}"),"")</f>
        <v>{Alhassan, 2012 #12384}</v>
      </c>
      <c r="N55" s="4" t="s">
        <v>1</v>
      </c>
      <c r="O55" s="18" t="str">
        <f>IF(J55="Yes",IF(P55&lt;&gt;"",HYPERLINK(_xlfn.CONCAT(VLOOKUP(P55,AF:AG,2,FALSE),"\",IF(ISERROR(FIND(",",A55))=FALSE,LEFT(A55,FIND(",",A55)-1),A55),"-",C55,"-",H55,".pdf"),"PDF"),""),"")</f>
        <v>PDF</v>
      </c>
      <c r="P55" s="11" t="s">
        <v>2</v>
      </c>
      <c r="Q55" s="3" t="s">
        <v>46</v>
      </c>
      <c r="R55" s="3" t="s">
        <v>47</v>
      </c>
      <c r="S55" s="4" t="s">
        <v>109</v>
      </c>
      <c r="T55" s="18" t="str">
        <f>IF(J55="Yes",IF(U55&lt;&gt;"",HYPERLINK(_xlfn.CONCAT(VLOOKUP(U55,AF:AG,2,FALSE),"\",IF(ISERROR(FIND(",",A55))=FALSE,LEFT(A55,FIND(",",A55)-1),A55),"-",C55,"-",H55,".pdf"),"PDF"),""),"")</f>
        <v>PDF</v>
      </c>
      <c r="U55" s="11" t="s">
        <v>50</v>
      </c>
      <c r="V55" s="3" t="s">
        <v>46</v>
      </c>
      <c r="W55" s="3" t="s">
        <v>47</v>
      </c>
      <c r="Y55" s="12" t="str">
        <f>IF(R55="Include","No",IF(V55="Include","No",""))</f>
        <v/>
      </c>
      <c r="Z55" s="33" t="str">
        <f>IF(J55="Yes",IF(Q55="","",IF(Q55="Include",IF(V55="",IF(Y55="No","Check for supplement","Include"),IF(V55="Exclude","Consensus required",IF(V55="Include",IF(Y55="No","Check for supplement","Include"),"Check required"))),IF(Q55="Exclude",IF(V55="","Check required",IF(V55="Exclude","Exclude",IF(V55="Include","Consensus required","Check required"))),"Check required"))),IF(L55="","","Find PDF"))</f>
        <v>Exclude</v>
      </c>
      <c r="AA55" s="31" t="str">
        <f>IF(Z55="Exclude",R55,"")</f>
        <v>3. Wrong intervention</v>
      </c>
    </row>
    <row r="56" spans="1:27" x14ac:dyDescent="0.25">
      <c r="A56" s="25" t="s">
        <v>4502</v>
      </c>
      <c r="B56" s="26" t="s">
        <v>4503</v>
      </c>
      <c r="C56" s="26">
        <v>2012</v>
      </c>
      <c r="D56" s="26" t="s">
        <v>241</v>
      </c>
      <c r="E56" s="26">
        <v>24</v>
      </c>
      <c r="F56" s="26">
        <v>3</v>
      </c>
      <c r="G56" s="26" t="s">
        <v>4504</v>
      </c>
      <c r="H56" s="26">
        <v>12385</v>
      </c>
      <c r="I56" s="26" t="s">
        <v>4505</v>
      </c>
      <c r="J56" s="11" t="s">
        <v>35</v>
      </c>
      <c r="K56" s="18" t="str">
        <f>IF(LEFT(I56,2)="10",HYPERLINK(_xlfn.CONCAT("https://doi.org/",I56),"Link"),IF(I56="","",HYPERLINK(I56,"Link")))</f>
        <v>Link</v>
      </c>
      <c r="L56" s="19" t="str">
        <f>IF(A56&lt;&gt;"",IF(J56="No",_xlfn.CONCAT(IF(ISERROR(FIND(",",A56))=FALSE,LEFT(A56,FIND(",",A56)-1),A56),"-",C56,"-",H56),""),"")</f>
        <v/>
      </c>
      <c r="M56" s="29" t="str">
        <f>IF(A56&lt;&gt;"",_xlfn.CONCAT("{",IF(ISERROR(FIND(",",A56))=FALSE,LEFT(A56,FIND(",",A56)-1),A56),", ",C56," #",H56,"}"),"")</f>
        <v>{Alhassan, 2012 #12385}</v>
      </c>
      <c r="N56" s="4" t="s">
        <v>1</v>
      </c>
      <c r="O56" s="18" t="str">
        <f>IF(J56="Yes",IF(P56&lt;&gt;"",HYPERLINK(_xlfn.CONCAT(VLOOKUP(P56,AF:AG,2,FALSE),"\",IF(ISERROR(FIND(",",A56))=FALSE,LEFT(A56,FIND(",",A56)-1),A56),"-",C56,"-",H56,".pdf"),"PDF"),""),"")</f>
        <v>PDF</v>
      </c>
      <c r="P56" s="11" t="s">
        <v>2</v>
      </c>
      <c r="Q56" s="3" t="s">
        <v>46</v>
      </c>
      <c r="R56" s="3" t="s">
        <v>39</v>
      </c>
      <c r="T56" s="18" t="str">
        <f>IF(J56="Yes",IF(U56&lt;&gt;"",HYPERLINK(_xlfn.CONCAT(VLOOKUP(U56,AF:AG,2,FALSE),"\",IF(ISERROR(FIND(",",A56))=FALSE,LEFT(A56,FIND(",",A56)-1),A56),"-",C56,"-",H56,".pdf"),"PDF"),""),"")</f>
        <v>PDF</v>
      </c>
      <c r="U56" s="11" t="s">
        <v>50</v>
      </c>
      <c r="V56" s="3" t="s">
        <v>46</v>
      </c>
      <c r="W56" s="3" t="s">
        <v>39</v>
      </c>
      <c r="Y56" s="12" t="str">
        <f>IF(R56="Include","No",IF(V56="Include","No",""))</f>
        <v/>
      </c>
      <c r="Z56" s="33" t="str">
        <f>IF(J56="Yes",IF(Q56="","",IF(Q56="Include",IF(V56="",IF(Y56="No","Check for supplement","Include"),IF(V56="Exclude","Consensus required",IF(V56="Include",IF(Y56="No","Check for supplement","Include"),"Check required"))),IF(Q56="Exclude",IF(V56="","Check required",IF(V56="Exclude","Exclude",IF(V56="Include","Consensus required","Check required"))),"Check required"))),IF(L56="","","Find PDF"))</f>
        <v>Exclude</v>
      </c>
      <c r="AA56" s="31" t="str">
        <f>IF(Z56="Exclude",R56,"")</f>
        <v>0. Duplicate</v>
      </c>
    </row>
    <row r="57" spans="1:27" x14ac:dyDescent="0.25">
      <c r="A57" s="25" t="s">
        <v>4502</v>
      </c>
      <c r="B57" s="26" t="s">
        <v>4503</v>
      </c>
      <c r="C57" s="26">
        <v>2012</v>
      </c>
      <c r="D57" s="26" t="s">
        <v>241</v>
      </c>
      <c r="E57" s="26">
        <v>24</v>
      </c>
      <c r="F57" s="26">
        <v>3</v>
      </c>
      <c r="G57" s="26" t="s">
        <v>4504</v>
      </c>
      <c r="H57" s="26">
        <v>12386</v>
      </c>
      <c r="I57" s="26" t="s">
        <v>4505</v>
      </c>
      <c r="J57" s="11" t="s">
        <v>35</v>
      </c>
      <c r="K57" s="18" t="str">
        <f>IF(LEFT(I57,2)="10",HYPERLINK(_xlfn.CONCAT("https://doi.org/",I57),"Link"),IF(I57="","",HYPERLINK(I57,"Link")))</f>
        <v>Link</v>
      </c>
      <c r="L57" s="19" t="str">
        <f>IF(A57&lt;&gt;"",IF(J57="No",_xlfn.CONCAT(IF(ISERROR(FIND(",",A57))=FALSE,LEFT(A57,FIND(",",A57)-1),A57),"-",C57,"-",H57),""),"")</f>
        <v/>
      </c>
      <c r="M57" s="29" t="str">
        <f>IF(A57&lt;&gt;"",_xlfn.CONCAT("{",IF(ISERROR(FIND(",",A57))=FALSE,LEFT(A57,FIND(",",A57)-1),A57),", ",C57," #",H57,"}"),"")</f>
        <v>{Alhassan, 2012 #12386}</v>
      </c>
      <c r="N57" s="4" t="s">
        <v>1</v>
      </c>
      <c r="O57" s="18" t="str">
        <f>IF(J57="Yes",IF(P57&lt;&gt;"",HYPERLINK(_xlfn.CONCAT(VLOOKUP(P57,AF:AG,2,FALSE),"\",IF(ISERROR(FIND(",",A57))=FALSE,LEFT(A57,FIND(",",A57)-1),A57),"-",C57,"-",H57,".pdf"),"PDF"),""),"")</f>
        <v>PDF</v>
      </c>
      <c r="P57" s="11" t="s">
        <v>2</v>
      </c>
      <c r="Q57" s="3" t="s">
        <v>46</v>
      </c>
      <c r="R57" s="3" t="s">
        <v>39</v>
      </c>
      <c r="T57" s="18" t="str">
        <f>IF(J57="Yes",IF(U57&lt;&gt;"",HYPERLINK(_xlfn.CONCAT(VLOOKUP(U57,AF:AG,2,FALSE),"\",IF(ISERROR(FIND(",",A57))=FALSE,LEFT(A57,FIND(",",A57)-1),A57),"-",C57,"-",H57,".pdf"),"PDF"),""),"")</f>
        <v>PDF</v>
      </c>
      <c r="U57" s="11" t="s">
        <v>50</v>
      </c>
      <c r="V57" s="3" t="s">
        <v>46</v>
      </c>
      <c r="W57" s="3" t="s">
        <v>39</v>
      </c>
      <c r="Y57" s="12" t="str">
        <f>IF(R57="Include","No",IF(V57="Include","No",""))</f>
        <v/>
      </c>
      <c r="Z57" s="33" t="str">
        <f>IF(J57="Yes",IF(Q57="","",IF(Q57="Include",IF(V57="",IF(Y57="No","Check for supplement","Include"),IF(V57="Exclude","Consensus required",IF(V57="Include",IF(Y57="No","Check for supplement","Include"),"Check required"))),IF(Q57="Exclude",IF(V57="","Check required",IF(V57="Exclude","Exclude",IF(V57="Include","Consensus required","Check required"))),"Check required"))),IF(L57="","","Find PDF"))</f>
        <v>Exclude</v>
      </c>
      <c r="AA57" s="31" t="str">
        <f>IF(Z57="Exclude",R57,"")</f>
        <v>0. Duplicate</v>
      </c>
    </row>
    <row r="58" spans="1:27" x14ac:dyDescent="0.25">
      <c r="A58" s="25" t="s">
        <v>4506</v>
      </c>
      <c r="B58" s="26" t="s">
        <v>4507</v>
      </c>
      <c r="C58" s="26">
        <v>2012</v>
      </c>
      <c r="D58" s="26" t="s">
        <v>4508</v>
      </c>
      <c r="E58" s="26">
        <v>19</v>
      </c>
      <c r="F58" s="26">
        <v>1</v>
      </c>
      <c r="G58" s="26" t="s">
        <v>4509</v>
      </c>
      <c r="H58" s="26">
        <v>12389</v>
      </c>
      <c r="I58" s="26" t="s">
        <v>4510</v>
      </c>
      <c r="J58" s="11" t="s">
        <v>35</v>
      </c>
      <c r="K58" s="18" t="str">
        <f>IF(LEFT(I58,2)="10",HYPERLINK(_xlfn.CONCAT("https://doi.org/",I58),"Link"),IF(I58="","",HYPERLINK(I58,"Link")))</f>
        <v>Link</v>
      </c>
      <c r="L58" s="19" t="str">
        <f>IF(A58&lt;&gt;"",IF(J58="No",_xlfn.CONCAT(IF(ISERROR(FIND(",",A58))=FALSE,LEFT(A58,FIND(",",A58)-1),A58),"-",C58,"-",H58),""),"")</f>
        <v/>
      </c>
      <c r="M58" s="29" t="str">
        <f>IF(A58&lt;&gt;"",_xlfn.CONCAT("{",IF(ISERROR(FIND(",",A58))=FALSE,LEFT(A58,FIND(",",A58)-1),A58),", ",C58," #",H58,"}"),"")</f>
        <v>{Alhassan, 2012 #12389}</v>
      </c>
      <c r="N58" s="4" t="s">
        <v>1</v>
      </c>
      <c r="O58" s="18" t="str">
        <f>IF(J58="Yes",IF(P58&lt;&gt;"",HYPERLINK(_xlfn.CONCAT(VLOOKUP(P58,AF:AG,2,FALSE),"\",IF(ISERROR(FIND(",",A58))=FALSE,LEFT(A58,FIND(",",A58)-1),A58),"-",C58,"-",H58,".pdf"),"PDF"),""),"")</f>
        <v>PDF</v>
      </c>
      <c r="P58" s="11" t="s">
        <v>2</v>
      </c>
      <c r="Q58" s="3" t="s">
        <v>46</v>
      </c>
      <c r="R58" s="3" t="s">
        <v>47</v>
      </c>
      <c r="S58" s="4" t="s">
        <v>109</v>
      </c>
      <c r="T58" s="18" t="str">
        <f>IF(J58="Yes",IF(U58&lt;&gt;"",HYPERLINK(_xlfn.CONCAT(VLOOKUP(U58,AF:AG,2,FALSE),"\",IF(ISERROR(FIND(",",A58))=FALSE,LEFT(A58,FIND(",",A58)-1),A58),"-",C58,"-",H58,".pdf"),"PDF"),""),"")</f>
        <v>PDF</v>
      </c>
      <c r="U58" s="11" t="s">
        <v>50</v>
      </c>
      <c r="V58" s="3" t="s">
        <v>46</v>
      </c>
      <c r="W58" s="3" t="s">
        <v>47</v>
      </c>
      <c r="Y58" s="12" t="str">
        <f>IF(R58="Include","No",IF(V58="Include","No",""))</f>
        <v/>
      </c>
      <c r="Z58" s="33" t="str">
        <f>IF(J58="Yes",IF(Q58="","",IF(Q58="Include",IF(V58="",IF(Y58="No","Check for supplement","Include"),IF(V58="Exclude","Consensus required",IF(V58="Include",IF(Y58="No","Check for supplement","Include"),"Check required"))),IF(Q58="Exclude",IF(V58="","Check required",IF(V58="Exclude","Exclude",IF(V58="Include","Consensus required","Check required"))),"Check required"))),IF(L58="","","Find PDF"))</f>
        <v>Exclude</v>
      </c>
      <c r="AA58" s="31" t="str">
        <f>IF(Z58="Exclude",R58,"")</f>
        <v>3. Wrong intervention</v>
      </c>
    </row>
    <row r="59" spans="1:27" x14ac:dyDescent="0.25">
      <c r="A59" s="25" t="s">
        <v>4506</v>
      </c>
      <c r="B59" s="26" t="s">
        <v>4507</v>
      </c>
      <c r="C59" s="26">
        <v>2012</v>
      </c>
      <c r="D59" s="26" t="s">
        <v>4508</v>
      </c>
      <c r="E59" s="26">
        <v>19</v>
      </c>
      <c r="F59" s="26">
        <v>1</v>
      </c>
      <c r="G59" s="26" t="s">
        <v>4509</v>
      </c>
      <c r="H59" s="26">
        <v>12390</v>
      </c>
      <c r="I59" s="26" t="s">
        <v>4510</v>
      </c>
      <c r="J59" s="11" t="s">
        <v>35</v>
      </c>
      <c r="K59" s="18" t="str">
        <f>IF(LEFT(I59,2)="10",HYPERLINK(_xlfn.CONCAT("https://doi.org/",I59),"Link"),IF(I59="","",HYPERLINK(I59,"Link")))</f>
        <v>Link</v>
      </c>
      <c r="L59" s="19" t="str">
        <f>IF(A59&lt;&gt;"",IF(J59="No",_xlfn.CONCAT(IF(ISERROR(FIND(",",A59))=FALSE,LEFT(A59,FIND(",",A59)-1),A59),"-",C59,"-",H59),""),"")</f>
        <v/>
      </c>
      <c r="M59" s="29" t="str">
        <f>IF(A59&lt;&gt;"",_xlfn.CONCAT("{",IF(ISERROR(FIND(",",A59))=FALSE,LEFT(A59,FIND(",",A59)-1),A59),", ",C59," #",H59,"}"),"")</f>
        <v>{Alhassan, 2012 #12390}</v>
      </c>
      <c r="N59" s="4" t="s">
        <v>1</v>
      </c>
      <c r="O59" s="18" t="str">
        <f>IF(J59="Yes",IF(P59&lt;&gt;"",HYPERLINK(_xlfn.CONCAT(VLOOKUP(P59,AF:AG,2,FALSE),"\",IF(ISERROR(FIND(",",A59))=FALSE,LEFT(A59,FIND(",",A59)-1),A59),"-",C59,"-",H59,".pdf"),"PDF"),""),"")</f>
        <v>PDF</v>
      </c>
      <c r="P59" s="11" t="s">
        <v>2</v>
      </c>
      <c r="Q59" s="3" t="s">
        <v>46</v>
      </c>
      <c r="R59" s="3" t="s">
        <v>39</v>
      </c>
      <c r="T59" s="18" t="str">
        <f>IF(J59="Yes",IF(U59&lt;&gt;"",HYPERLINK(_xlfn.CONCAT(VLOOKUP(U59,AF:AG,2,FALSE),"\",IF(ISERROR(FIND(",",A59))=FALSE,LEFT(A59,FIND(",",A59)-1),A59),"-",C59,"-",H59,".pdf"),"PDF"),""),"")</f>
        <v>PDF</v>
      </c>
      <c r="U59" s="11" t="s">
        <v>50</v>
      </c>
      <c r="V59" s="3" t="s">
        <v>46</v>
      </c>
      <c r="W59" s="3" t="s">
        <v>39</v>
      </c>
      <c r="Y59" s="12" t="str">
        <f>IF(R59="Include","No",IF(V59="Include","No",""))</f>
        <v/>
      </c>
      <c r="Z59" s="33" t="str">
        <f>IF(J59="Yes",IF(Q59="","",IF(Q59="Include",IF(V59="",IF(Y59="No","Check for supplement","Include"),IF(V59="Exclude","Consensus required",IF(V59="Include",IF(Y59="No","Check for supplement","Include"),"Check required"))),IF(Q59="Exclude",IF(V59="","Check required",IF(V59="Exclude","Exclude",IF(V59="Include","Consensus required","Check required"))),"Check required"))),IF(L59="","","Find PDF"))</f>
        <v>Exclude</v>
      </c>
      <c r="AA59" s="31" t="str">
        <f>IF(Z59="Exclude",R59,"")</f>
        <v>0. Duplicate</v>
      </c>
    </row>
    <row r="60" spans="1:27" x14ac:dyDescent="0.25">
      <c r="A60" s="25" t="s">
        <v>4506</v>
      </c>
      <c r="B60" s="26" t="s">
        <v>4507</v>
      </c>
      <c r="C60" s="26">
        <v>2012</v>
      </c>
      <c r="D60" s="26" t="s">
        <v>4508</v>
      </c>
      <c r="E60" s="26">
        <v>19</v>
      </c>
      <c r="F60" s="26">
        <v>1</v>
      </c>
      <c r="G60" s="26" t="s">
        <v>4509</v>
      </c>
      <c r="H60" s="26">
        <v>12391</v>
      </c>
      <c r="I60" s="26" t="s">
        <v>4510</v>
      </c>
      <c r="J60" s="11" t="s">
        <v>35</v>
      </c>
      <c r="K60" s="18" t="str">
        <f>IF(LEFT(I60,2)="10",HYPERLINK(_xlfn.CONCAT("https://doi.org/",I60),"Link"),IF(I60="","",HYPERLINK(I60,"Link")))</f>
        <v>Link</v>
      </c>
      <c r="L60" s="19" t="str">
        <f>IF(A60&lt;&gt;"",IF(J60="No",_xlfn.CONCAT(IF(ISERROR(FIND(",",A60))=FALSE,LEFT(A60,FIND(",",A60)-1),A60),"-",C60,"-",H60),""),"")</f>
        <v/>
      </c>
      <c r="M60" s="29" t="str">
        <f>IF(A60&lt;&gt;"",_xlfn.CONCAT("{",IF(ISERROR(FIND(",",A60))=FALSE,LEFT(A60,FIND(",",A60)-1),A60),", ",C60," #",H60,"}"),"")</f>
        <v>{Alhassan, 2012 #12391}</v>
      </c>
      <c r="N60" s="4" t="s">
        <v>1</v>
      </c>
      <c r="O60" s="18" t="str">
        <f>IF(J60="Yes",IF(P60&lt;&gt;"",HYPERLINK(_xlfn.CONCAT(VLOOKUP(P60,AF:AG,2,FALSE),"\",IF(ISERROR(FIND(",",A60))=FALSE,LEFT(A60,FIND(",",A60)-1),A60),"-",C60,"-",H60,".pdf"),"PDF"),""),"")</f>
        <v>PDF</v>
      </c>
      <c r="P60" s="11" t="s">
        <v>2</v>
      </c>
      <c r="Q60" s="3" t="s">
        <v>46</v>
      </c>
      <c r="R60" s="3" t="s">
        <v>39</v>
      </c>
      <c r="T60" s="18" t="str">
        <f>IF(J60="Yes",IF(U60&lt;&gt;"",HYPERLINK(_xlfn.CONCAT(VLOOKUP(U60,AF:AG,2,FALSE),"\",IF(ISERROR(FIND(",",A60))=FALSE,LEFT(A60,FIND(",",A60)-1),A60),"-",C60,"-",H60,".pdf"),"PDF"),""),"")</f>
        <v>PDF</v>
      </c>
      <c r="U60" s="11" t="s">
        <v>50</v>
      </c>
      <c r="V60" s="3" t="s">
        <v>46</v>
      </c>
      <c r="W60" s="3" t="s">
        <v>39</v>
      </c>
      <c r="Y60" s="12" t="str">
        <f>IF(R60="Include","No",IF(V60="Include","No",""))</f>
        <v/>
      </c>
      <c r="Z60" s="33" t="str">
        <f>IF(J60="Yes",IF(Q60="","",IF(Q60="Include",IF(V60="",IF(Y60="No","Check for supplement","Include"),IF(V60="Exclude","Consensus required",IF(V60="Include",IF(Y60="No","Check for supplement","Include"),"Check required"))),IF(Q60="Exclude",IF(V60="","Check required",IF(V60="Exclude","Exclude",IF(V60="Include","Consensus required","Check required"))),"Check required"))),IF(L60="","","Find PDF"))</f>
        <v>Exclude</v>
      </c>
      <c r="AA60" s="31" t="str">
        <f>IF(Z60="Exclude",R60,"")</f>
        <v>0. Duplicate</v>
      </c>
    </row>
    <row r="61" spans="1:27" x14ac:dyDescent="0.25">
      <c r="A61" s="25" t="s">
        <v>4511</v>
      </c>
      <c r="B61" s="26" t="s">
        <v>4512</v>
      </c>
      <c r="C61" s="26">
        <v>2018</v>
      </c>
      <c r="D61" s="26" t="s">
        <v>232</v>
      </c>
      <c r="E61" s="26">
        <v>11</v>
      </c>
      <c r="G61" s="92">
        <v>41821</v>
      </c>
      <c r="H61" s="26">
        <v>12387</v>
      </c>
      <c r="I61" s="26" t="s">
        <v>4513</v>
      </c>
      <c r="J61" s="11" t="s">
        <v>35</v>
      </c>
      <c r="K61" s="18" t="str">
        <f>IF(LEFT(I61,2)="10",HYPERLINK(_xlfn.CONCAT("https://doi.org/",I61),"Link"),IF(I61="","",HYPERLINK(I61,"Link")))</f>
        <v>Link</v>
      </c>
      <c r="L61" s="19" t="str">
        <f>IF(A61&lt;&gt;"",IF(J61="No",_xlfn.CONCAT(IF(ISERROR(FIND(",",A61))=FALSE,LEFT(A61,FIND(",",A61)-1),A61),"-",C61,"-",H61),""),"")</f>
        <v/>
      </c>
      <c r="M61" s="29" t="str">
        <f>IF(A61&lt;&gt;"",_xlfn.CONCAT("{",IF(ISERROR(FIND(",",A61))=FALSE,LEFT(A61,FIND(",",A61)-1),A61),", ",C61," #",H61,"}"),"")</f>
        <v>{Alhassan, 2018 #12387}</v>
      </c>
      <c r="N61" s="4" t="s">
        <v>1</v>
      </c>
      <c r="O61" s="18" t="str">
        <f>IF(J61="Yes",IF(P61&lt;&gt;"",HYPERLINK(_xlfn.CONCAT(VLOOKUP(P61,AF:AG,2,FALSE),"\",IF(ISERROR(FIND(",",A61))=FALSE,LEFT(A61,FIND(",",A61)-1),A61),"-",C61,"-",H61,".pdf"),"PDF"),""),"")</f>
        <v>PDF</v>
      </c>
      <c r="P61" s="11" t="s">
        <v>2</v>
      </c>
      <c r="Q61" s="3" t="s">
        <v>46</v>
      </c>
      <c r="R61" s="3" t="s">
        <v>47</v>
      </c>
      <c r="S61" s="4" t="s">
        <v>109</v>
      </c>
      <c r="T61" s="18" t="str">
        <f>IF(J61="Yes",IF(U61&lt;&gt;"",HYPERLINK(_xlfn.CONCAT(VLOOKUP(U61,AF:AG,2,FALSE),"\",IF(ISERROR(FIND(",",A61))=FALSE,LEFT(A61,FIND(",",A61)-1),A61),"-",C61,"-",H61,".pdf"),"PDF"),""),"")</f>
        <v>PDF</v>
      </c>
      <c r="U61" s="11" t="s">
        <v>50</v>
      </c>
      <c r="V61" s="3" t="s">
        <v>46</v>
      </c>
      <c r="W61" s="3" t="s">
        <v>47</v>
      </c>
      <c r="Y61" s="12" t="str">
        <f>IF(R61="Include","No",IF(V61="Include","No",""))</f>
        <v/>
      </c>
      <c r="Z61" s="33" t="str">
        <f>IF(J61="Yes",IF(Q61="","",IF(Q61="Include",IF(V61="",IF(Y61="No","Check for supplement","Include"),IF(V61="Exclude","Consensus required",IF(V61="Include",IF(Y61="No","Check for supplement","Include"),"Check required"))),IF(Q61="Exclude",IF(V61="","Check required",IF(V61="Exclude","Exclude",IF(V61="Include","Consensus required","Check required"))),"Check required"))),IF(L61="","","Find PDF"))</f>
        <v>Exclude</v>
      </c>
      <c r="AA61" s="31" t="str">
        <f>IF(Z61="Exclude",R61,"")</f>
        <v>3. Wrong intervention</v>
      </c>
    </row>
    <row r="62" spans="1:27" x14ac:dyDescent="0.25">
      <c r="A62" s="25" t="s">
        <v>4511</v>
      </c>
      <c r="B62" s="26" t="s">
        <v>4512</v>
      </c>
      <c r="C62" s="26">
        <v>2018</v>
      </c>
      <c r="D62" s="26" t="s">
        <v>232</v>
      </c>
      <c r="E62" s="26">
        <v>11</v>
      </c>
      <c r="G62" s="92">
        <v>41821</v>
      </c>
      <c r="H62" s="26">
        <v>12388</v>
      </c>
      <c r="I62" s="26" t="s">
        <v>4513</v>
      </c>
      <c r="J62" s="11" t="s">
        <v>35</v>
      </c>
      <c r="K62" s="18" t="str">
        <f>IF(LEFT(I62,2)="10",HYPERLINK(_xlfn.CONCAT("https://doi.org/",I62),"Link"),IF(I62="","",HYPERLINK(I62,"Link")))</f>
        <v>Link</v>
      </c>
      <c r="L62" s="19" t="str">
        <f>IF(A62&lt;&gt;"",IF(J62="No",_xlfn.CONCAT(IF(ISERROR(FIND(",",A62))=FALSE,LEFT(A62,FIND(",",A62)-1),A62),"-",C62,"-",H62),""),"")</f>
        <v/>
      </c>
      <c r="M62" s="29" t="str">
        <f>IF(A62&lt;&gt;"",_xlfn.CONCAT("{",IF(ISERROR(FIND(",",A62))=FALSE,LEFT(A62,FIND(",",A62)-1),A62),", ",C62," #",H62,"}"),"")</f>
        <v>{Alhassan, 2018 #12388}</v>
      </c>
      <c r="N62" s="4" t="s">
        <v>1</v>
      </c>
      <c r="O62" s="18" t="str">
        <f>IF(J62="Yes",IF(P62&lt;&gt;"",HYPERLINK(_xlfn.CONCAT(VLOOKUP(P62,AF:AG,2,FALSE),"\",IF(ISERROR(FIND(",",A62))=FALSE,LEFT(A62,FIND(",",A62)-1),A62),"-",C62,"-",H62,".pdf"),"PDF"),""),"")</f>
        <v>PDF</v>
      </c>
      <c r="P62" s="11" t="s">
        <v>2</v>
      </c>
      <c r="Q62" s="3" t="s">
        <v>46</v>
      </c>
      <c r="R62" s="3" t="s">
        <v>39</v>
      </c>
      <c r="T62" s="18" t="str">
        <f>IF(J62="Yes",IF(U62&lt;&gt;"",HYPERLINK(_xlfn.CONCAT(VLOOKUP(U62,AF:AG,2,FALSE),"\",IF(ISERROR(FIND(",",A62))=FALSE,LEFT(A62,FIND(",",A62)-1),A62),"-",C62,"-",H62,".pdf"),"PDF"),""),"")</f>
        <v>PDF</v>
      </c>
      <c r="U62" s="11" t="s">
        <v>50</v>
      </c>
      <c r="V62" s="3" t="s">
        <v>46</v>
      </c>
      <c r="W62" s="3" t="s">
        <v>39</v>
      </c>
      <c r="Y62" s="12" t="str">
        <f>IF(R62="Include","No",IF(V62="Include","No",""))</f>
        <v/>
      </c>
      <c r="Z62" s="33" t="str">
        <f>IF(J62="Yes",IF(Q62="","",IF(Q62="Include",IF(V62="",IF(Y62="No","Check for supplement","Include"),IF(V62="Exclude","Consensus required",IF(V62="Include",IF(Y62="No","Check for supplement","Include"),"Check required"))),IF(Q62="Exclude",IF(V62="","Check required",IF(V62="Exclude","Exclude",IF(V62="Include","Consensus required","Check required"))),"Check required"))),IF(L62="","","Find PDF"))</f>
        <v>Exclude</v>
      </c>
      <c r="AA62" s="31" t="str">
        <f>IF(Z62="Exclude",R62,"")</f>
        <v>0. Duplicate</v>
      </c>
    </row>
    <row r="63" spans="1:27" x14ac:dyDescent="0.25">
      <c r="A63" s="25" t="s">
        <v>4514</v>
      </c>
      <c r="B63" s="26" t="s">
        <v>4515</v>
      </c>
      <c r="C63" s="26">
        <v>2019</v>
      </c>
      <c r="D63" s="26" t="s">
        <v>42</v>
      </c>
      <c r="E63" s="26">
        <v>16</v>
      </c>
      <c r="F63" s="26">
        <v>2</v>
      </c>
      <c r="G63" s="26" t="s">
        <v>4516</v>
      </c>
      <c r="H63" s="26">
        <v>12392</v>
      </c>
      <c r="I63" s="26" t="s">
        <v>4517</v>
      </c>
      <c r="J63" s="11" t="s">
        <v>35</v>
      </c>
      <c r="K63" s="18" t="str">
        <f>IF(LEFT(I63,2)="10",HYPERLINK(_xlfn.CONCAT("https://doi.org/",I63),"Link"),IF(I63="","",HYPERLINK(I63,"Link")))</f>
        <v>Link</v>
      </c>
      <c r="L63" s="19" t="str">
        <f>IF(A63&lt;&gt;"",IF(J63="No",_xlfn.CONCAT(IF(ISERROR(FIND(",",A63))=FALSE,LEFT(A63,FIND(",",A63)-1),A63),"-",C63,"-",H63),""),"")</f>
        <v/>
      </c>
      <c r="M63" s="29" t="str">
        <f>IF(A63&lt;&gt;"",_xlfn.CONCAT("{",IF(ISERROR(FIND(",",A63))=FALSE,LEFT(A63,FIND(",",A63)-1),A63),", ",C63," #",H63,"}"),"")</f>
        <v>{Alhassan, 2019 #12392}</v>
      </c>
      <c r="N63" s="4" t="s">
        <v>1</v>
      </c>
      <c r="O63" s="18" t="str">
        <f>IF(J63="Yes",IF(P63&lt;&gt;"",HYPERLINK(_xlfn.CONCAT(VLOOKUP(P63,AF:AG,2,FALSE),"\",IF(ISERROR(FIND(",",A63))=FALSE,LEFT(A63,FIND(",",A63)-1),A63),"-",C63,"-",H63,".pdf"),"PDF"),""),"")</f>
        <v>PDF</v>
      </c>
      <c r="P63" s="11" t="s">
        <v>2</v>
      </c>
      <c r="Q63" s="3" t="s">
        <v>46</v>
      </c>
      <c r="R63" s="3" t="s">
        <v>47</v>
      </c>
      <c r="S63" s="4" t="s">
        <v>109</v>
      </c>
      <c r="T63" s="18" t="str">
        <f>IF(J63="Yes",IF(U63&lt;&gt;"",HYPERLINK(_xlfn.CONCAT(VLOOKUP(U63,AF:AG,2,FALSE),"\",IF(ISERROR(FIND(",",A63))=FALSE,LEFT(A63,FIND(",",A63)-1),A63),"-",C63,"-",H63,".pdf"),"PDF"),""),"")</f>
        <v>PDF</v>
      </c>
      <c r="U63" s="11" t="s">
        <v>50</v>
      </c>
      <c r="V63" s="3" t="s">
        <v>46</v>
      </c>
      <c r="W63" s="3" t="s">
        <v>47</v>
      </c>
      <c r="Y63" s="12" t="str">
        <f>IF(R63="Include","No",IF(V63="Include","No",""))</f>
        <v/>
      </c>
      <c r="Z63" s="33" t="str">
        <f>IF(J63="Yes",IF(Q63="","",IF(Q63="Include",IF(V63="",IF(Y63="No","Check for supplement","Include"),IF(V63="Exclude","Consensus required",IF(V63="Include",IF(Y63="No","Check for supplement","Include"),"Check required"))),IF(Q63="Exclude",IF(V63="","Check required",IF(V63="Exclude","Exclude",IF(V63="Include","Consensus required","Check required"))),"Check required"))),IF(L63="","","Find PDF"))</f>
        <v>Exclude</v>
      </c>
      <c r="AA63" s="31" t="str">
        <f>IF(Z63="Exclude",R63,"")</f>
        <v>3. Wrong intervention</v>
      </c>
    </row>
    <row r="64" spans="1:27" x14ac:dyDescent="0.25">
      <c r="A64" s="25" t="s">
        <v>4518</v>
      </c>
      <c r="B64" s="26" t="s">
        <v>4519</v>
      </c>
      <c r="C64" s="26">
        <v>2022</v>
      </c>
      <c r="D64" s="26" t="s">
        <v>4508</v>
      </c>
      <c r="E64" s="26">
        <v>31</v>
      </c>
      <c r="F64" s="26">
        <v>1</v>
      </c>
      <c r="G64" s="26" t="s">
        <v>4520</v>
      </c>
      <c r="H64" s="26">
        <v>12393</v>
      </c>
      <c r="I64" s="26" t="s">
        <v>4521</v>
      </c>
      <c r="J64" s="11" t="s">
        <v>35</v>
      </c>
      <c r="K64" s="18" t="str">
        <f>IF(LEFT(I64,2)="10",HYPERLINK(_xlfn.CONCAT("https://doi.org/",I64),"Link"),IF(I64="","",HYPERLINK(I64,"Link")))</f>
        <v>Link</v>
      </c>
      <c r="L64" s="19" t="str">
        <f>IF(A64&lt;&gt;"",IF(J64="No",_xlfn.CONCAT(IF(ISERROR(FIND(",",A64))=FALSE,LEFT(A64,FIND(",",A64)-1),A64),"-",C64,"-",H64),""),"")</f>
        <v/>
      </c>
      <c r="M64" s="29" t="str">
        <f>IF(A64&lt;&gt;"",_xlfn.CONCAT("{",IF(ISERROR(FIND(",",A64))=FALSE,LEFT(A64,FIND(",",A64)-1),A64),", ",C64," #",H64,"}"),"")</f>
        <v>{Alhassan, 2022 #12393}</v>
      </c>
      <c r="N64" s="4" t="s">
        <v>1</v>
      </c>
      <c r="O64" s="18" t="str">
        <f>IF(J64="Yes",IF(P64&lt;&gt;"",HYPERLINK(_xlfn.CONCAT(VLOOKUP(P64,AF:AG,2,FALSE),"\",IF(ISERROR(FIND(",",A64))=FALSE,LEFT(A64,FIND(",",A64)-1),A64),"-",C64,"-",H64,".pdf"),"PDF"),""),"")</f>
        <v>PDF</v>
      </c>
      <c r="P64" s="11" t="s">
        <v>2</v>
      </c>
      <c r="Q64" s="3" t="s">
        <v>46</v>
      </c>
      <c r="R64" s="3" t="s">
        <v>47</v>
      </c>
      <c r="S64" s="4" t="s">
        <v>109</v>
      </c>
      <c r="T64" s="18" t="str">
        <f>IF(J64="Yes",IF(U64&lt;&gt;"",HYPERLINK(_xlfn.CONCAT(VLOOKUP(U64,AF:AG,2,FALSE),"\",IF(ISERROR(FIND(",",A64))=FALSE,LEFT(A64,FIND(",",A64)-1),A64),"-",C64,"-",H64,".pdf"),"PDF"),""),"")</f>
        <v>PDF</v>
      </c>
      <c r="U64" s="11" t="s">
        <v>50</v>
      </c>
      <c r="V64" s="3" t="s">
        <v>46</v>
      </c>
      <c r="W64" s="3" t="s">
        <v>47</v>
      </c>
      <c r="Y64" s="12" t="str">
        <f>IF(R64="Include","No",IF(V64="Include","No",""))</f>
        <v/>
      </c>
      <c r="Z64" s="33" t="str">
        <f>IF(J64="Yes",IF(Q64="","",IF(Q64="Include",IF(V64="",IF(Y64="No","Check for supplement","Include"),IF(V64="Exclude","Consensus required",IF(V64="Include",IF(Y64="No","Check for supplement","Include"),"Check required"))),IF(Q64="Exclude",IF(V64="","Check required",IF(V64="Exclude","Exclude",IF(V64="Include","Consensus required","Check required"))),"Check required"))),IF(L64="","","Find PDF"))</f>
        <v>Exclude</v>
      </c>
      <c r="AA64" s="31" t="str">
        <f>IF(Z64="Exclude",R64,"")</f>
        <v>3. Wrong intervention</v>
      </c>
    </row>
    <row r="65" spans="1:27" x14ac:dyDescent="0.25">
      <c r="A65" s="25" t="s">
        <v>4522</v>
      </c>
      <c r="B65" s="26" t="s">
        <v>4523</v>
      </c>
      <c r="C65" s="26">
        <v>2012</v>
      </c>
      <c r="D65" s="26" t="s">
        <v>168</v>
      </c>
      <c r="E65" s="26">
        <v>43</v>
      </c>
      <c r="F65" s="26">
        <v>3</v>
      </c>
      <c r="G65" s="26" t="s">
        <v>4524</v>
      </c>
      <c r="H65" s="26">
        <v>14377</v>
      </c>
      <c r="I65" s="26" t="s">
        <v>4525</v>
      </c>
      <c r="J65" s="11" t="s">
        <v>35</v>
      </c>
      <c r="K65" s="18" t="str">
        <f>IF(LEFT(I65,2)="10",HYPERLINK(_xlfn.CONCAT("https://doi.org/",I65),"Link"),IF(I65="","",HYPERLINK(I65,"Link")))</f>
        <v>Link</v>
      </c>
      <c r="L65" s="19" t="str">
        <f>IF(A65&lt;&gt;"",IF(J65="No",_xlfn.CONCAT(IF(ISERROR(FIND(",",A65))=FALSE,LEFT(A65,FIND(",",A65)-1),A65),"-",C65,"-",H65),""),"")</f>
        <v/>
      </c>
      <c r="M65" s="29" t="str">
        <f>IF(A65&lt;&gt;"",_xlfn.CONCAT("{",IF(ISERROR(FIND(",",A65))=FALSE,LEFT(A65,FIND(",",A65)-1),A65),", ",C65," #",H65,"}"),"")</f>
        <v>{Alkhajah, 2012 #14377}</v>
      </c>
      <c r="N65" s="4" t="s">
        <v>1</v>
      </c>
      <c r="O65" s="18" t="str">
        <f>IF(J65="Yes",IF(P65&lt;&gt;"",HYPERLINK(_xlfn.CONCAT(VLOOKUP(P65,AF:AG,2,FALSE),"\",IF(ISERROR(FIND(",",A65))=FALSE,LEFT(A65,FIND(",",A65)-1),A65),"-",C65,"-",H65,".pdf"),"PDF"),""),"")</f>
        <v>PDF</v>
      </c>
      <c r="P65" s="11" t="s">
        <v>2</v>
      </c>
      <c r="Q65" s="3" t="s">
        <v>46</v>
      </c>
      <c r="R65" s="3" t="s">
        <v>47</v>
      </c>
      <c r="S65" s="4" t="s">
        <v>109</v>
      </c>
      <c r="T65" s="18" t="str">
        <f>IF(J65="Yes",IF(U65&lt;&gt;"",HYPERLINK(_xlfn.CONCAT(VLOOKUP(U65,AF:AG,2,FALSE),"\",IF(ISERROR(FIND(",",A65))=FALSE,LEFT(A65,FIND(",",A65)-1),A65),"-",C65,"-",H65,".pdf"),"PDF"),""),"")</f>
        <v>PDF</v>
      </c>
      <c r="U65" s="11" t="s">
        <v>50</v>
      </c>
      <c r="V65" s="3" t="s">
        <v>46</v>
      </c>
      <c r="W65" s="3" t="s">
        <v>47</v>
      </c>
      <c r="Y65" s="12" t="str">
        <f>IF(R65="Include","No",IF(V65="Include","No",""))</f>
        <v/>
      </c>
      <c r="Z65" s="33" t="str">
        <f>IF(J65="Yes",IF(Q65="","",IF(Q65="Include",IF(V65="",IF(Y65="No","Check for supplement","Include"),IF(V65="Exclude","Consensus required",IF(V65="Include",IF(Y65="No","Check for supplement","Include"),"Check required"))),IF(Q65="Exclude",IF(V65="","Check required",IF(V65="Exclude","Exclude",IF(V65="Include","Consensus required","Check required"))),"Check required"))),IF(L65="","","Find PDF"))</f>
        <v>Exclude</v>
      </c>
      <c r="AA65" s="31" t="str">
        <f>IF(Z65="Exclude",R65,"")</f>
        <v>3. Wrong intervention</v>
      </c>
    </row>
    <row r="66" spans="1:27" x14ac:dyDescent="0.25">
      <c r="A66" s="25" t="s">
        <v>4526</v>
      </c>
      <c r="B66" s="26" t="s">
        <v>4527</v>
      </c>
      <c r="C66" s="26">
        <v>2014</v>
      </c>
      <c r="D66" s="26" t="s">
        <v>365</v>
      </c>
      <c r="E66" s="26">
        <v>14</v>
      </c>
      <c r="F66" s="26">
        <v>1</v>
      </c>
      <c r="G66" s="26">
        <v>215</v>
      </c>
      <c r="H66" s="26">
        <v>14378</v>
      </c>
      <c r="I66" s="26" t="s">
        <v>4528</v>
      </c>
      <c r="J66" s="11" t="s">
        <v>35</v>
      </c>
      <c r="K66" s="18" t="str">
        <f>IF(LEFT(I66,2)="10",HYPERLINK(_xlfn.CONCAT("https://doi.org/",I66),"Link"),IF(I66="","",HYPERLINK(I66,"Link")))</f>
        <v>Link</v>
      </c>
      <c r="L66" s="19" t="str">
        <f>IF(A66&lt;&gt;"",IF(J66="No",_xlfn.CONCAT(IF(ISERROR(FIND(",",A66))=FALSE,LEFT(A66,FIND(",",A66)-1),A66),"-",C66,"-",H66),""),"")</f>
        <v/>
      </c>
      <c r="M66" s="29" t="str">
        <f>IF(A66&lt;&gt;"",_xlfn.CONCAT("{",IF(ISERROR(FIND(",",A66))=FALSE,LEFT(A66,FIND(",",A66)-1),A66),", ",C66," #",H66,"}"),"")</f>
        <v>{Alkon, 2014 #14378}</v>
      </c>
      <c r="N66" s="4" t="s">
        <v>1</v>
      </c>
      <c r="O66" s="18" t="str">
        <f>IF(J66="Yes",IF(P66&lt;&gt;"",HYPERLINK(_xlfn.CONCAT(VLOOKUP(P66,AF:AG,2,FALSE),"\",IF(ISERROR(FIND(",",A66))=FALSE,LEFT(A66,FIND(",",A66)-1),A66),"-",C66,"-",H66,".pdf"),"PDF"),""),"")</f>
        <v>PDF</v>
      </c>
      <c r="P66" s="11" t="s">
        <v>2</v>
      </c>
      <c r="Q66" s="3" t="s">
        <v>46</v>
      </c>
      <c r="R66" s="3" t="s">
        <v>47</v>
      </c>
      <c r="S66" s="4" t="s">
        <v>109</v>
      </c>
      <c r="T66" s="18" t="str">
        <f>IF(J66="Yes",IF(U66&lt;&gt;"",HYPERLINK(_xlfn.CONCAT(VLOOKUP(U66,AF:AG,2,FALSE),"\",IF(ISERROR(FIND(",",A66))=FALSE,LEFT(A66,FIND(",",A66)-1),A66),"-",C66,"-",H66,".pdf"),"PDF"),""),"")</f>
        <v>PDF</v>
      </c>
      <c r="U66" s="11" t="s">
        <v>50</v>
      </c>
      <c r="V66" s="3" t="s">
        <v>46</v>
      </c>
      <c r="W66" s="3" t="s">
        <v>47</v>
      </c>
      <c r="Y66" s="12" t="str">
        <f>IF(R66="Include","No",IF(V66="Include","No",""))</f>
        <v/>
      </c>
      <c r="Z66" s="33" t="str">
        <f>IF(J66="Yes",IF(Q66="","",IF(Q66="Include",IF(V66="",IF(Y66="No","Check for supplement","Include"),IF(V66="Exclude","Consensus required",IF(V66="Include",IF(Y66="No","Check for supplement","Include"),"Check required"))),IF(Q66="Exclude",IF(V66="","Check required",IF(V66="Exclude","Exclude",IF(V66="Include","Consensus required","Check required"))),"Check required"))),IF(L66="","","Find PDF"))</f>
        <v>Exclude</v>
      </c>
      <c r="AA66" s="31" t="str">
        <f>IF(Z66="Exclude",R66,"")</f>
        <v>3. Wrong intervention</v>
      </c>
    </row>
    <row r="67" spans="1:27" x14ac:dyDescent="0.25">
      <c r="A67" s="25" t="s">
        <v>4529</v>
      </c>
      <c r="B67" s="26" t="s">
        <v>4530</v>
      </c>
      <c r="C67" s="26">
        <v>2013</v>
      </c>
      <c r="D67" s="26" t="s">
        <v>540</v>
      </c>
      <c r="E67" s="26">
        <v>2013</v>
      </c>
      <c r="G67" s="26">
        <v>151597</v>
      </c>
      <c r="H67" s="26">
        <v>14379</v>
      </c>
      <c r="I67" s="26" t="s">
        <v>4531</v>
      </c>
      <c r="J67" s="11" t="s">
        <v>35</v>
      </c>
      <c r="K67" s="18" t="str">
        <f>IF(LEFT(I67,2)="10",HYPERLINK(_xlfn.CONCAT("https://doi.org/",I67),"Link"),IF(I67="","",HYPERLINK(I67,"Link")))</f>
        <v>Link</v>
      </c>
      <c r="L67" s="19" t="str">
        <f>IF(A67&lt;&gt;"",IF(J67="No",_xlfn.CONCAT(IF(ISERROR(FIND(",",A67))=FALSE,LEFT(A67,FIND(",",A67)-1),A67),"-",C67,"-",H67),""),"")</f>
        <v/>
      </c>
      <c r="M67" s="29" t="str">
        <f>IF(A67&lt;&gt;"",_xlfn.CONCAT("{",IF(ISERROR(FIND(",",A67))=FALSE,LEFT(A67,FIND(",",A67)-1),A67),", ",C67," #",H67,"}"),"")</f>
        <v>{Allen, 2013 #14379}</v>
      </c>
      <c r="N67" s="4" t="s">
        <v>1</v>
      </c>
      <c r="O67" s="18" t="str">
        <f>IF(J67="Yes",IF(P67&lt;&gt;"",HYPERLINK(_xlfn.CONCAT(VLOOKUP(P67,AF:AG,2,FALSE),"\",IF(ISERROR(FIND(",",A67))=FALSE,LEFT(A67,FIND(",",A67)-1),A67),"-",C67,"-",H67,".pdf"),"PDF"),""),"")</f>
        <v>PDF</v>
      </c>
      <c r="P67" s="11" t="s">
        <v>2</v>
      </c>
      <c r="Q67" s="3" t="s">
        <v>46</v>
      </c>
      <c r="R67" s="3" t="s">
        <v>47</v>
      </c>
      <c r="S67" s="4" t="s">
        <v>109</v>
      </c>
      <c r="T67" s="18" t="str">
        <f>IF(J67="Yes",IF(U67&lt;&gt;"",HYPERLINK(_xlfn.CONCAT(VLOOKUP(U67,AF:AG,2,FALSE),"\",IF(ISERROR(FIND(",",A67))=FALSE,LEFT(A67,FIND(",",A67)-1),A67),"-",C67,"-",H67,".pdf"),"PDF"),""),"")</f>
        <v>PDF</v>
      </c>
      <c r="U67" s="11" t="s">
        <v>50</v>
      </c>
      <c r="V67" s="3" t="s">
        <v>46</v>
      </c>
      <c r="W67" s="3" t="s">
        <v>47</v>
      </c>
      <c r="Y67" s="12" t="str">
        <f>IF(R67="Include","No",IF(V67="Include","No",""))</f>
        <v/>
      </c>
      <c r="Z67" s="33" t="str">
        <f>IF(J67="Yes",IF(Q67="","",IF(Q67="Include",IF(V67="",IF(Y67="No","Check for supplement","Include"),IF(V67="Exclude","Consensus required",IF(V67="Include",IF(Y67="No","Check for supplement","Include"),"Check required"))),IF(Q67="Exclude",IF(V67="","Check required",IF(V67="Exclude","Exclude",IF(V67="Include","Consensus required","Check required"))),"Check required"))),IF(L67="","","Find PDF"))</f>
        <v>Exclude</v>
      </c>
      <c r="AA67" s="31" t="str">
        <f>IF(Z67="Exclude",R67,"")</f>
        <v>3. Wrong intervention</v>
      </c>
    </row>
    <row r="68" spans="1:27" x14ac:dyDescent="0.25">
      <c r="A68" s="25" t="s">
        <v>4532</v>
      </c>
      <c r="B68" s="26" t="s">
        <v>4533</v>
      </c>
      <c r="C68" s="26">
        <v>2018</v>
      </c>
      <c r="D68" s="26" t="s">
        <v>124</v>
      </c>
      <c r="E68" s="26">
        <v>15</v>
      </c>
      <c r="F68" s="26">
        <v>1</v>
      </c>
      <c r="G68" s="26">
        <v>4</v>
      </c>
      <c r="H68" s="26">
        <v>12394</v>
      </c>
      <c r="I68" s="26" t="s">
        <v>4534</v>
      </c>
      <c r="J68" s="11" t="s">
        <v>35</v>
      </c>
      <c r="K68" s="18" t="str">
        <f>IF(LEFT(I68,2)="10",HYPERLINK(_xlfn.CONCAT("https://doi.org/",I68),"Link"),IF(I68="","",HYPERLINK(I68,"Link")))</f>
        <v>Link</v>
      </c>
      <c r="L68" s="19" t="str">
        <f>IF(A68&lt;&gt;"",IF(J68="No",_xlfn.CONCAT(IF(ISERROR(FIND(",",A68))=FALSE,LEFT(A68,FIND(",",A68)-1),A68),"-",C68,"-",H68),""),"")</f>
        <v/>
      </c>
      <c r="M68" s="29" t="str">
        <f>IF(A68&lt;&gt;"",_xlfn.CONCAT("{",IF(ISERROR(FIND(",",A68))=FALSE,LEFT(A68,FIND(",",A68)-1),A68),", ",C68," #",H68,"}"),"")</f>
        <v>{Alley, 2018 #12394}</v>
      </c>
      <c r="N68" s="4" t="s">
        <v>1</v>
      </c>
      <c r="O68" s="18" t="str">
        <f>IF(J68="Yes",IF(P68&lt;&gt;"",HYPERLINK(_xlfn.CONCAT(VLOOKUP(P68,AF:AG,2,FALSE),"\",IF(ISERROR(FIND(",",A68))=FALSE,LEFT(A68,FIND(",",A68)-1),A68),"-",C68,"-",H68,".pdf"),"PDF"),""),"")</f>
        <v>PDF</v>
      </c>
      <c r="P68" s="11" t="s">
        <v>2</v>
      </c>
      <c r="Q68" s="3" t="s">
        <v>46</v>
      </c>
      <c r="R68" s="3" t="s">
        <v>47</v>
      </c>
      <c r="S68" s="4" t="s">
        <v>109</v>
      </c>
      <c r="T68" s="18" t="str">
        <f>IF(J68="Yes",IF(U68&lt;&gt;"",HYPERLINK(_xlfn.CONCAT(VLOOKUP(U68,AF:AG,2,FALSE),"\",IF(ISERROR(FIND(",",A68))=FALSE,LEFT(A68,FIND(",",A68)-1),A68),"-",C68,"-",H68,".pdf"),"PDF"),""),"")</f>
        <v>PDF</v>
      </c>
      <c r="U68" s="11" t="s">
        <v>50</v>
      </c>
      <c r="V68" s="3" t="s">
        <v>46</v>
      </c>
      <c r="W68" s="3" t="s">
        <v>47</v>
      </c>
      <c r="Y68" s="12" t="str">
        <f>IF(R68="Include","No",IF(V68="Include","No",""))</f>
        <v/>
      </c>
      <c r="Z68" s="33" t="str">
        <f>IF(J68="Yes",IF(Q68="","",IF(Q68="Include",IF(V68="",IF(Y68="No","Check for supplement","Include"),IF(V68="Exclude","Consensus required",IF(V68="Include",IF(Y68="No","Check for supplement","Include"),"Check required"))),IF(Q68="Exclude",IF(V68="","Check required",IF(V68="Exclude","Exclude",IF(V68="Include","Consensus required","Check required"))),"Check required"))),IF(L68="","","Find PDF"))</f>
        <v>Exclude</v>
      </c>
      <c r="AA68" s="31" t="str">
        <f>IF(Z68="Exclude",R68,"")</f>
        <v>3. Wrong intervention</v>
      </c>
    </row>
    <row r="69" spans="1:27" x14ac:dyDescent="0.25">
      <c r="A69" s="25" t="s">
        <v>4535</v>
      </c>
      <c r="B69" s="26" t="s">
        <v>4536</v>
      </c>
      <c r="C69" s="26">
        <v>2022</v>
      </c>
      <c r="D69" s="26" t="s">
        <v>530</v>
      </c>
      <c r="E69" s="26">
        <v>24</v>
      </c>
      <c r="F69" s="26">
        <v>5</v>
      </c>
      <c r="G69" s="26" t="s">
        <v>4537</v>
      </c>
      <c r="H69" s="26">
        <v>12395</v>
      </c>
      <c r="I69" s="26" t="s">
        <v>4538</v>
      </c>
      <c r="J69" s="11" t="s">
        <v>35</v>
      </c>
      <c r="K69" s="18" t="str">
        <f>IF(LEFT(I69,2)="10",HYPERLINK(_xlfn.CONCAT("https://doi.org/",I69),"Link"),IF(I69="","",HYPERLINK(I69,"Link")))</f>
        <v>Link</v>
      </c>
      <c r="L69" s="19" t="str">
        <f>IF(A69&lt;&gt;"",IF(J69="No",_xlfn.CONCAT(IF(ISERROR(FIND(",",A69))=FALSE,LEFT(A69,FIND(",",A69)-1),A69),"-",C69,"-",H69),""),"")</f>
        <v/>
      </c>
      <c r="M69" s="29" t="str">
        <f>IF(A69&lt;&gt;"",_xlfn.CONCAT("{",IF(ISERROR(FIND(",",A69))=FALSE,LEFT(A69,FIND(",",A69)-1),A69),", ",C69," #",H69,"}"),"")</f>
        <v>{Alley, 2022 #12395}</v>
      </c>
      <c r="N69" s="4" t="s">
        <v>1</v>
      </c>
      <c r="O69" s="18" t="str">
        <f>IF(J69="Yes",IF(P69&lt;&gt;"",HYPERLINK(_xlfn.CONCAT(VLOOKUP(P69,AF:AG,2,FALSE),"\",IF(ISERROR(FIND(",",A69))=FALSE,LEFT(A69,FIND(",",A69)-1),A69),"-",C69,"-",H69,".pdf"),"PDF"),""),"")</f>
        <v>PDF</v>
      </c>
      <c r="P69" s="11" t="s">
        <v>2</v>
      </c>
      <c r="Q69" s="3" t="s">
        <v>46</v>
      </c>
      <c r="R69" s="3" t="s">
        <v>47</v>
      </c>
      <c r="S69" s="4" t="s">
        <v>109</v>
      </c>
      <c r="T69" s="18" t="str">
        <f>IF(J69="Yes",IF(U69&lt;&gt;"",HYPERLINK(_xlfn.CONCAT(VLOOKUP(U69,AF:AG,2,FALSE),"\",IF(ISERROR(FIND(",",A69))=FALSE,LEFT(A69,FIND(",",A69)-1),A69),"-",C69,"-",H69,".pdf"),"PDF"),""),"")</f>
        <v>PDF</v>
      </c>
      <c r="U69" s="11" t="s">
        <v>50</v>
      </c>
      <c r="V69" s="3" t="s">
        <v>46</v>
      </c>
      <c r="W69" s="3" t="s">
        <v>47</v>
      </c>
      <c r="Y69" s="12" t="str">
        <f>IF(R69="Include","No",IF(V69="Include","No",""))</f>
        <v/>
      </c>
      <c r="Z69" s="33" t="str">
        <f>IF(J69="Yes",IF(Q69="","",IF(Q69="Include",IF(V69="",IF(Y69="No","Check for supplement","Include"),IF(V69="Exclude","Consensus required",IF(V69="Include",IF(Y69="No","Check for supplement","Include"),"Check required"))),IF(Q69="Exclude",IF(V69="","Check required",IF(V69="Exclude","Exclude",IF(V69="Include","Consensus required","Check required"))),"Check required"))),IF(L69="","","Find PDF"))</f>
        <v>Exclude</v>
      </c>
      <c r="AA69" s="31" t="str">
        <f>IF(Z69="Exclude",R69,"")</f>
        <v>3. Wrong intervention</v>
      </c>
    </row>
    <row r="70" spans="1:27" x14ac:dyDescent="0.25">
      <c r="A70" s="25" t="s">
        <v>4539</v>
      </c>
      <c r="B70" s="26" t="s">
        <v>4540</v>
      </c>
      <c r="C70" s="26">
        <v>2023</v>
      </c>
      <c r="D70" s="26" t="s">
        <v>124</v>
      </c>
      <c r="E70" s="26">
        <v>20</v>
      </c>
      <c r="F70" s="26">
        <v>1</v>
      </c>
      <c r="G70" s="26">
        <v>15</v>
      </c>
      <c r="H70" s="26">
        <v>14271</v>
      </c>
      <c r="I70" s="26" t="s">
        <v>4541</v>
      </c>
      <c r="J70" s="11" t="s">
        <v>35</v>
      </c>
      <c r="K70" s="18" t="str">
        <f>IF(LEFT(I70,2)="10",HYPERLINK(_xlfn.CONCAT("https://doi.org/",I70),"Link"),IF(I70="","",HYPERLINK(I70,"Link")))</f>
        <v>Link</v>
      </c>
      <c r="L70" s="19" t="str">
        <f>IF(A70&lt;&gt;"",IF(J70="No",_xlfn.CONCAT(IF(ISERROR(FIND(",",A70))=FALSE,LEFT(A70,FIND(",",A70)-1),A70),"-",C70,"-",H70),""),"")</f>
        <v/>
      </c>
      <c r="M70" s="29" t="str">
        <f>IF(A70&lt;&gt;"",_xlfn.CONCAT("{",IF(ISERROR(FIND(",",A70))=FALSE,LEFT(A70,FIND(",",A70)-1),A70),", ",C70," #",H70,"}"),"")</f>
        <v>{Alley, 2023 #14271}</v>
      </c>
      <c r="N70" s="4" t="s">
        <v>4</v>
      </c>
      <c r="O70" s="18" t="str">
        <f>IF(J70="Yes",IF(P70&lt;&gt;"",HYPERLINK(_xlfn.CONCAT(VLOOKUP(P70,AF:AG,2,FALSE),"\",IF(ISERROR(FIND(",",A70))=FALSE,LEFT(A70,FIND(",",A70)-1),A70),"-",C70,"-",H70,".pdf"),"PDF"),""),"")</f>
        <v>PDF</v>
      </c>
      <c r="P70" s="11" t="s">
        <v>2</v>
      </c>
      <c r="Q70" s="3" t="s">
        <v>46</v>
      </c>
      <c r="R70" s="3" t="s">
        <v>47</v>
      </c>
      <c r="S70" s="4" t="s">
        <v>109</v>
      </c>
      <c r="T70" s="18" t="str">
        <f>IF(J70="Yes",IF(U70&lt;&gt;"",HYPERLINK(_xlfn.CONCAT(VLOOKUP(U70,AF:AG,2,FALSE),"\",IF(ISERROR(FIND(",",A70))=FALSE,LEFT(A70,FIND(",",A70)-1),A70),"-",C70,"-",H70,".pdf"),"PDF"),""),"")</f>
        <v>PDF</v>
      </c>
      <c r="U70" s="11" t="s">
        <v>50</v>
      </c>
      <c r="V70" s="3" t="s">
        <v>46</v>
      </c>
      <c r="W70" s="3" t="s">
        <v>47</v>
      </c>
      <c r="Y70" s="12" t="str">
        <f>IF(R70="Include","No",IF(V70="Include","No",""))</f>
        <v/>
      </c>
      <c r="Z70" s="33" t="str">
        <f>IF(J70="Yes",IF(Q70="","",IF(Q70="Include",IF(V70="",IF(Y70="No","Check for supplement","Include"),IF(V70="Exclude","Consensus required",IF(V70="Include",IF(Y70="No","Check for supplement","Include"),"Check required"))),IF(Q70="Exclude",IF(V70="","Check required",IF(V70="Exclude","Exclude",IF(V70="Include","Consensus required","Check required"))),"Check required"))),IF(L70="","","Find PDF"))</f>
        <v>Exclude</v>
      </c>
      <c r="AA70" s="31" t="str">
        <f>IF(Z70="Exclude",R70,"")</f>
        <v>3. Wrong intervention</v>
      </c>
    </row>
    <row r="71" spans="1:27" x14ac:dyDescent="0.25">
      <c r="A71" s="25" t="s">
        <v>4542</v>
      </c>
      <c r="B71" s="26" t="s">
        <v>4543</v>
      </c>
      <c r="C71" s="26">
        <v>2016</v>
      </c>
      <c r="D71" s="26" t="s">
        <v>100</v>
      </c>
      <c r="E71" s="26">
        <v>4</v>
      </c>
      <c r="F71" s="26">
        <v>2</v>
      </c>
      <c r="G71" s="26" t="s">
        <v>3362</v>
      </c>
      <c r="H71" s="26">
        <v>12396</v>
      </c>
      <c r="I71" s="26" t="s">
        <v>4544</v>
      </c>
      <c r="J71" s="11" t="s">
        <v>35</v>
      </c>
      <c r="K71" s="18" t="str">
        <f>IF(LEFT(I71,2)="10",HYPERLINK(_xlfn.CONCAT("https://doi.org/",I71),"Link"),IF(I71="","",HYPERLINK(I71,"Link")))</f>
        <v>Link</v>
      </c>
      <c r="L71" s="19" t="str">
        <f>IF(A71&lt;&gt;"",IF(J71="No",_xlfn.CONCAT(IF(ISERROR(FIND(",",A71))=FALSE,LEFT(A71,FIND(",",A71)-1),A71),"-",C71,"-",H71),""),"")</f>
        <v/>
      </c>
      <c r="M71" s="29" t="str">
        <f>IF(A71&lt;&gt;"",_xlfn.CONCAT("{",IF(ISERROR(FIND(",",A71))=FALSE,LEFT(A71,FIND(",",A71)-1),A71),", ",C71," #",H71,"}"),"")</f>
        <v>{Allman-Farinelli, 2016 #12396}</v>
      </c>
      <c r="N71" s="4" t="s">
        <v>1</v>
      </c>
      <c r="O71" s="18" t="str">
        <f>IF(J71="Yes",IF(P71&lt;&gt;"",HYPERLINK(_xlfn.CONCAT(VLOOKUP(P71,AF:AG,2,FALSE),"\",IF(ISERROR(FIND(",",A71))=FALSE,LEFT(A71,FIND(",",A71)-1),A71),"-",C71,"-",H71,".pdf"),"PDF"),""),"")</f>
        <v>PDF</v>
      </c>
      <c r="P71" s="11" t="s">
        <v>2</v>
      </c>
      <c r="Q71" s="3" t="s">
        <v>46</v>
      </c>
      <c r="R71" s="3" t="s">
        <v>47</v>
      </c>
      <c r="S71" s="4" t="s">
        <v>109</v>
      </c>
      <c r="T71" s="18" t="str">
        <f>IF(J71="Yes",IF(U71&lt;&gt;"",HYPERLINK(_xlfn.CONCAT(VLOOKUP(U71,AF:AG,2,FALSE),"\",IF(ISERROR(FIND(",",A71))=FALSE,LEFT(A71,FIND(",",A71)-1),A71),"-",C71,"-",H71,".pdf"),"PDF"),""),"")</f>
        <v>PDF</v>
      </c>
      <c r="U71" s="11" t="s">
        <v>50</v>
      </c>
      <c r="V71" s="3" t="s">
        <v>46</v>
      </c>
      <c r="X71" s="501" t="s">
        <v>4545</v>
      </c>
      <c r="Y71" s="12" t="str">
        <f>IF(R71="Include","No",IF(V71="Include","No",""))</f>
        <v/>
      </c>
      <c r="Z71" s="33" t="str">
        <f>IF(J71="Yes",IF(Q71="","",IF(Q71="Include",IF(V71="",IF(Y71="No","Check for supplement","Include"),IF(V71="Exclude","Consensus required",IF(V71="Include",IF(Y71="No","Check for supplement","Include"),"Check required"))),IF(Q71="Exclude",IF(V71="","Check required",IF(V71="Exclude","Exclude",IF(V71="Include","Consensus required","Check required"))),"Check required"))),IF(L71="","","Find PDF"))</f>
        <v>Exclude</v>
      </c>
      <c r="AA71" s="31" t="str">
        <f>IF(Z71="Exclude",R71,"")</f>
        <v>3. Wrong intervention</v>
      </c>
    </row>
    <row r="72" spans="1:27" x14ac:dyDescent="0.25">
      <c r="A72" s="25" t="s">
        <v>4546</v>
      </c>
      <c r="B72" s="26" t="s">
        <v>4547</v>
      </c>
      <c r="C72" s="26">
        <v>2015</v>
      </c>
      <c r="D72" s="26" t="s">
        <v>530</v>
      </c>
      <c r="E72" s="26">
        <v>17</v>
      </c>
      <c r="F72" s="26">
        <v>8</v>
      </c>
      <c r="G72" s="26" t="s">
        <v>4548</v>
      </c>
      <c r="H72" s="26">
        <v>12397</v>
      </c>
      <c r="I72" s="26" t="s">
        <v>4549</v>
      </c>
      <c r="J72" s="11" t="s">
        <v>35</v>
      </c>
      <c r="K72" s="18" t="str">
        <f>IF(LEFT(I72,2)="10",HYPERLINK(_xlfn.CONCAT("https://doi.org/",I72),"Link"),IF(I72="","",HYPERLINK(I72,"Link")))</f>
        <v>Link</v>
      </c>
      <c r="L72" s="19" t="str">
        <f>IF(A72&lt;&gt;"",IF(J72="No",_xlfn.CONCAT(IF(ISERROR(FIND(",",A72))=FALSE,LEFT(A72,FIND(",",A72)-1),A72),"-",C72,"-",H72),""),"")</f>
        <v/>
      </c>
      <c r="M72" s="29" t="str">
        <f>IF(A72&lt;&gt;"",_xlfn.CONCAT("{",IF(ISERROR(FIND(",",A72))=FALSE,LEFT(A72,FIND(",",A72)-1),A72),", ",C72," #",H72,"}"),"")</f>
        <v>{Almeida, 2015 #12397}</v>
      </c>
      <c r="N72" s="4" t="s">
        <v>1</v>
      </c>
      <c r="O72" s="18" t="str">
        <f>IF(J72="Yes",IF(P72&lt;&gt;"",HYPERLINK(_xlfn.CONCAT(VLOOKUP(P72,AF:AG,2,FALSE),"\",IF(ISERROR(FIND(",",A72))=FALSE,LEFT(A72,FIND(",",A72)-1),A72),"-",C72,"-",H72,".pdf"),"PDF"),""),"")</f>
        <v>PDF</v>
      </c>
      <c r="P72" s="11" t="s">
        <v>2</v>
      </c>
      <c r="Q72" s="3" t="s">
        <v>46</v>
      </c>
      <c r="R72" s="3" t="s">
        <v>47</v>
      </c>
      <c r="S72" s="4" t="s">
        <v>109</v>
      </c>
      <c r="T72" s="18" t="str">
        <f>IF(J72="Yes",IF(U72&lt;&gt;"",HYPERLINK(_xlfn.CONCAT(VLOOKUP(U72,AF:AG,2,FALSE),"\",IF(ISERROR(FIND(",",A72))=FALSE,LEFT(A72,FIND(",",A72)-1),A72),"-",C72,"-",H72,".pdf"),"PDF"),""),"")</f>
        <v>PDF</v>
      </c>
      <c r="U72" s="11" t="s">
        <v>50</v>
      </c>
      <c r="V72" s="3" t="s">
        <v>46</v>
      </c>
      <c r="W72" s="3" t="s">
        <v>47</v>
      </c>
      <c r="Y72" s="12" t="str">
        <f>IF(R72="Include","No",IF(V72="Include","No",""))</f>
        <v/>
      </c>
      <c r="Z72" s="33" t="str">
        <f>IF(J72="Yes",IF(Q72="","",IF(Q72="Include",IF(V72="",IF(Y72="No","Check for supplement","Include"),IF(V72="Exclude","Consensus required",IF(V72="Include",IF(Y72="No","Check for supplement","Include"),"Check required"))),IF(Q72="Exclude",IF(V72="","Check required",IF(V72="Exclude","Exclude",IF(V72="Include","Consensus required","Check required"))),"Check required"))),IF(L72="","","Find PDF"))</f>
        <v>Exclude</v>
      </c>
      <c r="AA72" s="31" t="str">
        <f>IF(Z72="Exclude",R72,"")</f>
        <v>3. Wrong intervention</v>
      </c>
    </row>
    <row r="73" spans="1:27" x14ac:dyDescent="0.25">
      <c r="A73" s="25" t="s">
        <v>4550</v>
      </c>
      <c r="B73" s="26" t="s">
        <v>4551</v>
      </c>
      <c r="C73" s="26">
        <v>2022</v>
      </c>
      <c r="D73" s="26" t="s">
        <v>60</v>
      </c>
      <c r="E73" s="26">
        <v>19</v>
      </c>
      <c r="F73" s="26">
        <v>12</v>
      </c>
      <c r="G73" s="26" t="s">
        <v>4552</v>
      </c>
      <c r="H73" s="26">
        <v>12371</v>
      </c>
      <c r="I73" s="26" t="s">
        <v>4553</v>
      </c>
      <c r="J73" s="11" t="s">
        <v>35</v>
      </c>
      <c r="K73" s="18" t="str">
        <f>IF(LEFT(I73,2)="10",HYPERLINK(_xlfn.CONCAT("https://doi.org/",I73),"Link"),IF(I73="","",HYPERLINK(I73,"Link")))</f>
        <v>Link</v>
      </c>
      <c r="L73" s="19" t="str">
        <f>IF(A73&lt;&gt;"",IF(J73="No",_xlfn.CONCAT(IF(ISERROR(FIND(",",A73))=FALSE,LEFT(A73,FIND(",",A73)-1),A73),"-",C73,"-",H73),""),"")</f>
        <v/>
      </c>
      <c r="M73" s="29" t="str">
        <f>IF(A73&lt;&gt;"",_xlfn.CONCAT("{",IF(ISERROR(FIND(",",A73))=FALSE,LEFT(A73,FIND(",",A73)-1),A73),", ",C73," #",H73,"}"),"")</f>
        <v>{Al-Nawaiseh, 2022 #12371}</v>
      </c>
      <c r="N73" s="4" t="s">
        <v>1</v>
      </c>
      <c r="O73" s="18" t="str">
        <f>IF(J73="Yes",IF(P73&lt;&gt;"",HYPERLINK(_xlfn.CONCAT(VLOOKUP(P73,AF:AG,2,FALSE),"\",IF(ISERROR(FIND(",",A73))=FALSE,LEFT(A73,FIND(",",A73)-1),A73),"-",C73,"-",H73,".pdf"),"PDF"),""),"")</f>
        <v>PDF</v>
      </c>
      <c r="P73" s="11" t="s">
        <v>2</v>
      </c>
      <c r="Q73" s="3" t="s">
        <v>46</v>
      </c>
      <c r="R73" s="3" t="s">
        <v>47</v>
      </c>
      <c r="S73" s="4" t="s">
        <v>109</v>
      </c>
      <c r="T73" s="18" t="str">
        <f>IF(J73="Yes",IF(U73&lt;&gt;"",HYPERLINK(_xlfn.CONCAT(VLOOKUP(U73,AF:AG,2,FALSE),"\",IF(ISERROR(FIND(",",A73))=FALSE,LEFT(A73,FIND(",",A73)-1),A73),"-",C73,"-",H73,".pdf"),"PDF"),""),"")</f>
        <v>PDF</v>
      </c>
      <c r="U73" s="11" t="s">
        <v>50</v>
      </c>
      <c r="V73" s="3" t="s">
        <v>46</v>
      </c>
      <c r="W73" s="3" t="s">
        <v>47</v>
      </c>
      <c r="Y73" s="12" t="str">
        <f>IF(R73="Include","No",IF(V73="Include","No",""))</f>
        <v/>
      </c>
      <c r="Z73" s="33" t="str">
        <f>IF(J73="Yes",IF(Q73="","",IF(Q73="Include",IF(V73="",IF(Y73="No","Check for supplement","Include"),IF(V73="Exclude","Consensus required",IF(V73="Include",IF(Y73="No","Check for supplement","Include"),"Check required"))),IF(Q73="Exclude",IF(V73="","Check required",IF(V73="Exclude","Exclude",IF(V73="Include","Consensus required","Check required"))),"Check required"))),IF(L73="","","Find PDF"))</f>
        <v>Exclude</v>
      </c>
      <c r="AA73" s="31" t="str">
        <f>IF(Z73="Exclude",R73,"")</f>
        <v>3. Wrong intervention</v>
      </c>
    </row>
    <row r="74" spans="1:27" x14ac:dyDescent="0.25">
      <c r="A74" s="25" t="s">
        <v>4550</v>
      </c>
      <c r="B74" s="26" t="s">
        <v>4551</v>
      </c>
      <c r="C74" s="26">
        <v>2022</v>
      </c>
      <c r="D74" s="26" t="s">
        <v>60</v>
      </c>
      <c r="E74" s="26">
        <v>19</v>
      </c>
      <c r="F74" s="26">
        <v>12</v>
      </c>
      <c r="G74" s="26" t="s">
        <v>4552</v>
      </c>
      <c r="H74" s="26">
        <v>12372</v>
      </c>
      <c r="I74" s="26" t="s">
        <v>4553</v>
      </c>
      <c r="J74" s="11" t="s">
        <v>35</v>
      </c>
      <c r="K74" s="18" t="str">
        <f>IF(LEFT(I74,2)="10",HYPERLINK(_xlfn.CONCAT("https://doi.org/",I74),"Link"),IF(I74="","",HYPERLINK(I74,"Link")))</f>
        <v>Link</v>
      </c>
      <c r="L74" s="19" t="str">
        <f>IF(A74&lt;&gt;"",IF(J74="No",_xlfn.CONCAT(IF(ISERROR(FIND(",",A74))=FALSE,LEFT(A74,FIND(",",A74)-1),A74),"-",C74,"-",H74),""),"")</f>
        <v/>
      </c>
      <c r="M74" s="29" t="str">
        <f>IF(A74&lt;&gt;"",_xlfn.CONCAT("{",IF(ISERROR(FIND(",",A74))=FALSE,LEFT(A74,FIND(",",A74)-1),A74),", ",C74," #",H74,"}"),"")</f>
        <v>{Al-Nawaiseh, 2022 #12372}</v>
      </c>
      <c r="N74" s="4" t="s">
        <v>1</v>
      </c>
      <c r="O74" s="18" t="str">
        <f>IF(J74="Yes",IF(P74&lt;&gt;"",HYPERLINK(_xlfn.CONCAT(VLOOKUP(P74,AF:AG,2,FALSE),"\",IF(ISERROR(FIND(",",A74))=FALSE,LEFT(A74,FIND(",",A74)-1),A74),"-",C74,"-",H74,".pdf"),"PDF"),""),"")</f>
        <v>PDF</v>
      </c>
      <c r="P74" s="11" t="s">
        <v>2</v>
      </c>
      <c r="Q74" s="3" t="s">
        <v>46</v>
      </c>
      <c r="R74" s="3" t="s">
        <v>39</v>
      </c>
      <c r="T74" s="18" t="str">
        <f>IF(J74="Yes",IF(U74&lt;&gt;"",HYPERLINK(_xlfn.CONCAT(VLOOKUP(U74,AF:AG,2,FALSE),"\",IF(ISERROR(FIND(",",A74))=FALSE,LEFT(A74,FIND(",",A74)-1),A74),"-",C74,"-",H74,".pdf"),"PDF"),""),"")</f>
        <v>PDF</v>
      </c>
      <c r="U74" s="11" t="s">
        <v>50</v>
      </c>
      <c r="V74" s="3" t="s">
        <v>46</v>
      </c>
      <c r="W74" s="3" t="s">
        <v>39</v>
      </c>
      <c r="Y74" s="12" t="str">
        <f>IF(R74="Include","No",IF(V74="Include","No",""))</f>
        <v/>
      </c>
      <c r="Z74" s="33" t="str">
        <f>IF(J74="Yes",IF(Q74="","",IF(Q74="Include",IF(V74="",IF(Y74="No","Check for supplement","Include"),IF(V74="Exclude","Consensus required",IF(V74="Include",IF(Y74="No","Check for supplement","Include"),"Check required"))),IF(Q74="Exclude",IF(V74="","Check required",IF(V74="Exclude","Exclude",IF(V74="Include","Consensus required","Check required"))),"Check required"))),IF(L74="","","Find PDF"))</f>
        <v>Exclude</v>
      </c>
      <c r="AA74" s="31" t="str">
        <f>IF(Z74="Exclude",R74,"")</f>
        <v>0. Duplicate</v>
      </c>
    </row>
    <row r="75" spans="1:27" x14ac:dyDescent="0.25">
      <c r="A75" s="25" t="s">
        <v>4550</v>
      </c>
      <c r="B75" s="26" t="s">
        <v>4551</v>
      </c>
      <c r="C75" s="26">
        <v>2022</v>
      </c>
      <c r="D75" s="26" t="s">
        <v>60</v>
      </c>
      <c r="E75" s="26">
        <v>19</v>
      </c>
      <c r="F75" s="26">
        <v>12</v>
      </c>
      <c r="G75" s="26" t="s">
        <v>4552</v>
      </c>
      <c r="H75" s="26">
        <v>12373</v>
      </c>
      <c r="I75" s="26" t="s">
        <v>4553</v>
      </c>
      <c r="J75" s="11" t="s">
        <v>35</v>
      </c>
      <c r="K75" s="18" t="str">
        <f>IF(LEFT(I75,2)="10",HYPERLINK(_xlfn.CONCAT("https://doi.org/",I75),"Link"),IF(I75="","",HYPERLINK(I75,"Link")))</f>
        <v>Link</v>
      </c>
      <c r="L75" s="19" t="str">
        <f>IF(A75&lt;&gt;"",IF(J75="No",_xlfn.CONCAT(IF(ISERROR(FIND(",",A75))=FALSE,LEFT(A75,FIND(",",A75)-1),A75),"-",C75,"-",H75),""),"")</f>
        <v/>
      </c>
      <c r="M75" s="29" t="str">
        <f>IF(A75&lt;&gt;"",_xlfn.CONCAT("{",IF(ISERROR(FIND(",",A75))=FALSE,LEFT(A75,FIND(",",A75)-1),A75),", ",C75," #",H75,"}"),"")</f>
        <v>{Al-Nawaiseh, 2022 #12373}</v>
      </c>
      <c r="N75" s="4" t="s">
        <v>1</v>
      </c>
      <c r="O75" s="18" t="str">
        <f>IF(J75="Yes",IF(P75&lt;&gt;"",HYPERLINK(_xlfn.CONCAT(VLOOKUP(P75,AF:AG,2,FALSE),"\",IF(ISERROR(FIND(",",A75))=FALSE,LEFT(A75,FIND(",",A75)-1),A75),"-",C75,"-",H75,".pdf"),"PDF"),""),"")</f>
        <v>PDF</v>
      </c>
      <c r="P75" s="11" t="s">
        <v>2</v>
      </c>
      <c r="Q75" s="3" t="s">
        <v>46</v>
      </c>
      <c r="R75" s="3" t="s">
        <v>39</v>
      </c>
      <c r="T75" s="18" t="str">
        <f>IF(J75="Yes",IF(U75&lt;&gt;"",HYPERLINK(_xlfn.CONCAT(VLOOKUP(U75,AF:AG,2,FALSE),"\",IF(ISERROR(FIND(",",A75))=FALSE,LEFT(A75,FIND(",",A75)-1),A75),"-",C75,"-",H75,".pdf"),"PDF"),""),"")</f>
        <v>PDF</v>
      </c>
      <c r="U75" s="11" t="s">
        <v>50</v>
      </c>
      <c r="V75" s="3" t="s">
        <v>46</v>
      </c>
      <c r="W75" s="3" t="s">
        <v>39</v>
      </c>
      <c r="Y75" s="12" t="str">
        <f>IF(R75="Include","No",IF(V75="Include","No",""))</f>
        <v/>
      </c>
      <c r="Z75" s="33" t="str">
        <f>IF(J75="Yes",IF(Q75="","",IF(Q75="Include",IF(V75="",IF(Y75="No","Check for supplement","Include"),IF(V75="Exclude","Consensus required",IF(V75="Include",IF(Y75="No","Check for supplement","Include"),"Check required"))),IF(Q75="Exclude",IF(V75="","Check required",IF(V75="Exclude","Exclude",IF(V75="Include","Consensus required","Check required"))),"Check required"))),IF(L75="","","Find PDF"))</f>
        <v>Exclude</v>
      </c>
      <c r="AA75" s="31" t="str">
        <f>IF(Z75="Exclude",R75,"")</f>
        <v>0. Duplicate</v>
      </c>
    </row>
    <row r="76" spans="1:27" x14ac:dyDescent="0.25">
      <c r="A76" s="25" t="s">
        <v>4550</v>
      </c>
      <c r="B76" s="26" t="s">
        <v>4551</v>
      </c>
      <c r="C76" s="26">
        <v>2022</v>
      </c>
      <c r="D76" s="26" t="s">
        <v>60</v>
      </c>
      <c r="E76" s="26">
        <v>19</v>
      </c>
      <c r="F76" s="26">
        <v>12</v>
      </c>
      <c r="G76" s="26" t="s">
        <v>4552</v>
      </c>
      <c r="H76" s="26">
        <v>12374</v>
      </c>
      <c r="I76" s="26" t="s">
        <v>4553</v>
      </c>
      <c r="J76" s="11" t="s">
        <v>35</v>
      </c>
      <c r="K76" s="18" t="str">
        <f>IF(LEFT(I76,2)="10",HYPERLINK(_xlfn.CONCAT("https://doi.org/",I76),"Link"),IF(I76="","",HYPERLINK(I76,"Link")))</f>
        <v>Link</v>
      </c>
      <c r="L76" s="19" t="str">
        <f>IF(A76&lt;&gt;"",IF(J76="No",_xlfn.CONCAT(IF(ISERROR(FIND(",",A76))=FALSE,LEFT(A76,FIND(",",A76)-1),A76),"-",C76,"-",H76),""),"")</f>
        <v/>
      </c>
      <c r="M76" s="29" t="str">
        <f>IF(A76&lt;&gt;"",_xlfn.CONCAT("{",IF(ISERROR(FIND(",",A76))=FALSE,LEFT(A76,FIND(",",A76)-1),A76),", ",C76," #",H76,"}"),"")</f>
        <v>{Al-Nawaiseh, 2022 #12374}</v>
      </c>
      <c r="N76" s="4" t="s">
        <v>1</v>
      </c>
      <c r="O76" s="18" t="str">
        <f>IF(J76="Yes",IF(P76&lt;&gt;"",HYPERLINK(_xlfn.CONCAT(VLOOKUP(P76,AF:AG,2,FALSE),"\",IF(ISERROR(FIND(",",A76))=FALSE,LEFT(A76,FIND(",",A76)-1),A76),"-",C76,"-",H76,".pdf"),"PDF"),""),"")</f>
        <v>PDF</v>
      </c>
      <c r="P76" s="11" t="s">
        <v>2</v>
      </c>
      <c r="Q76" s="3" t="s">
        <v>46</v>
      </c>
      <c r="R76" s="3" t="s">
        <v>39</v>
      </c>
      <c r="T76" s="18" t="str">
        <f>IF(J76="Yes",IF(U76&lt;&gt;"",HYPERLINK(_xlfn.CONCAT(VLOOKUP(U76,AF:AG,2,FALSE),"\",IF(ISERROR(FIND(",",A76))=FALSE,LEFT(A76,FIND(",",A76)-1),A76),"-",C76,"-",H76,".pdf"),"PDF"),""),"")</f>
        <v>PDF</v>
      </c>
      <c r="U76" s="11" t="s">
        <v>50</v>
      </c>
      <c r="V76" s="3" t="s">
        <v>46</v>
      </c>
      <c r="W76" s="3" t="s">
        <v>39</v>
      </c>
      <c r="Y76" s="12" t="str">
        <f>IF(R76="Include","No",IF(V76="Include","No",""))</f>
        <v/>
      </c>
      <c r="Z76" s="33" t="str">
        <f>IF(J76="Yes",IF(Q76="","",IF(Q76="Include",IF(V76="",IF(Y76="No","Check for supplement","Include"),IF(V76="Exclude","Consensus required",IF(V76="Include",IF(Y76="No","Check for supplement","Include"),"Check required"))),IF(Q76="Exclude",IF(V76="","Check required",IF(V76="Exclude","Exclude",IF(V76="Include","Consensus required","Check required"))),"Check required"))),IF(L76="","","Find PDF"))</f>
        <v>Exclude</v>
      </c>
      <c r="AA76" s="31" t="str">
        <f>IF(Z76="Exclude",R76,"")</f>
        <v>0. Duplicate</v>
      </c>
    </row>
    <row r="77" spans="1:27" x14ac:dyDescent="0.25">
      <c r="A77" s="25" t="s">
        <v>4550</v>
      </c>
      <c r="B77" s="26" t="s">
        <v>4551</v>
      </c>
      <c r="C77" s="26">
        <v>2022</v>
      </c>
      <c r="D77" s="26" t="s">
        <v>60</v>
      </c>
      <c r="E77" s="26">
        <v>19</v>
      </c>
      <c r="F77" s="26">
        <v>12</v>
      </c>
      <c r="G77" s="26" t="s">
        <v>4552</v>
      </c>
      <c r="H77" s="26">
        <v>12375</v>
      </c>
      <c r="I77" s="26" t="s">
        <v>4553</v>
      </c>
      <c r="J77" s="11" t="s">
        <v>35</v>
      </c>
      <c r="K77" s="18" t="str">
        <f>IF(LEFT(I77,2)="10",HYPERLINK(_xlfn.CONCAT("https://doi.org/",I77),"Link"),IF(I77="","",HYPERLINK(I77,"Link")))</f>
        <v>Link</v>
      </c>
      <c r="L77" s="19" t="str">
        <f>IF(A77&lt;&gt;"",IF(J77="No",_xlfn.CONCAT(IF(ISERROR(FIND(",",A77))=FALSE,LEFT(A77,FIND(",",A77)-1),A77),"-",C77,"-",H77),""),"")</f>
        <v/>
      </c>
      <c r="M77" s="29" t="str">
        <f>IF(A77&lt;&gt;"",_xlfn.CONCAT("{",IF(ISERROR(FIND(",",A77))=FALSE,LEFT(A77,FIND(",",A77)-1),A77),", ",C77," #",H77,"}"),"")</f>
        <v>{Al-Nawaiseh, 2022 #12375}</v>
      </c>
      <c r="N77" s="4" t="s">
        <v>1</v>
      </c>
      <c r="O77" s="18" t="str">
        <f>IF(J77="Yes",IF(P77&lt;&gt;"",HYPERLINK(_xlfn.CONCAT(VLOOKUP(P77,AF:AG,2,FALSE),"\",IF(ISERROR(FIND(",",A77))=FALSE,LEFT(A77,FIND(",",A77)-1),A77),"-",C77,"-",H77,".pdf"),"PDF"),""),"")</f>
        <v>PDF</v>
      </c>
      <c r="P77" s="11" t="s">
        <v>2</v>
      </c>
      <c r="Q77" s="3" t="s">
        <v>46</v>
      </c>
      <c r="R77" s="3" t="s">
        <v>39</v>
      </c>
      <c r="T77" s="18" t="str">
        <f>IF(J77="Yes",IF(U77&lt;&gt;"",HYPERLINK(_xlfn.CONCAT(VLOOKUP(U77,AF:AG,2,FALSE),"\",IF(ISERROR(FIND(",",A77))=FALSE,LEFT(A77,FIND(",",A77)-1),A77),"-",C77,"-",H77,".pdf"),"PDF"),""),"")</f>
        <v>PDF</v>
      </c>
      <c r="U77" s="11" t="s">
        <v>50</v>
      </c>
      <c r="V77" s="3" t="s">
        <v>46</v>
      </c>
      <c r="W77" s="3" t="s">
        <v>39</v>
      </c>
      <c r="Y77" s="12" t="str">
        <f>IF(R77="Include","No",IF(V77="Include","No",""))</f>
        <v/>
      </c>
      <c r="Z77" s="33" t="str">
        <f>IF(J77="Yes",IF(Q77="","",IF(Q77="Include",IF(V77="",IF(Y77="No","Check for supplement","Include"),IF(V77="Exclude","Consensus required",IF(V77="Include",IF(Y77="No","Check for supplement","Include"),"Check required"))),IF(Q77="Exclude",IF(V77="","Check required",IF(V77="Exclude","Exclude",IF(V77="Include","Consensus required","Check required"))),"Check required"))),IF(L77="","","Find PDF"))</f>
        <v>Exclude</v>
      </c>
      <c r="AA77" s="31" t="str">
        <f>IF(Z77="Exclude",R77,"")</f>
        <v>0. Duplicate</v>
      </c>
    </row>
    <row r="78" spans="1:27" x14ac:dyDescent="0.25">
      <c r="A78" s="25" t="s">
        <v>4554</v>
      </c>
      <c r="B78" s="26" t="s">
        <v>4555</v>
      </c>
      <c r="C78" s="26">
        <v>2019</v>
      </c>
      <c r="D78" s="26" t="s">
        <v>4556</v>
      </c>
      <c r="E78" s="26">
        <v>18</v>
      </c>
      <c r="F78" s="26">
        <v>5</v>
      </c>
      <c r="G78" s="26" t="s">
        <v>4557</v>
      </c>
      <c r="H78" s="26">
        <v>12398</v>
      </c>
      <c r="I78" s="26" t="s">
        <v>4558</v>
      </c>
      <c r="J78" s="11" t="s">
        <v>35</v>
      </c>
      <c r="K78" s="18" t="str">
        <f>IF(LEFT(I78,2)="10",HYPERLINK(_xlfn.CONCAT("https://doi.org/",I78),"Link"),IF(I78="","",HYPERLINK(I78,"Link")))</f>
        <v>Link</v>
      </c>
      <c r="L78" s="19" t="str">
        <f>IF(A78&lt;&gt;"",IF(J78="No",_xlfn.CONCAT(IF(ISERROR(FIND(",",A78))=FALSE,LEFT(A78,FIND(",",A78)-1),A78),"-",C78,"-",H78),""),"")</f>
        <v/>
      </c>
      <c r="M78" s="29" t="str">
        <f>IF(A78&lt;&gt;"",_xlfn.CONCAT("{",IF(ISERROR(FIND(",",A78))=FALSE,LEFT(A78,FIND(",",A78)-1),A78),", ",C78," #",H78,"}"),"")</f>
        <v>{Alonso-Dominguez, 2019 #12398}</v>
      </c>
      <c r="N78" s="4" t="s">
        <v>1</v>
      </c>
      <c r="O78" s="18" t="str">
        <f>IF(J78="Yes",IF(P78&lt;&gt;"",HYPERLINK(_xlfn.CONCAT(VLOOKUP(P78,AF:AG,2,FALSE),"\",IF(ISERROR(FIND(",",A78))=FALSE,LEFT(A78,FIND(",",A78)-1),A78),"-",C78,"-",H78,".pdf"),"PDF"),""),"")</f>
        <v>PDF</v>
      </c>
      <c r="P78" s="11" t="s">
        <v>2</v>
      </c>
      <c r="Q78" s="3" t="s">
        <v>46</v>
      </c>
      <c r="R78" s="3" t="s">
        <v>69</v>
      </c>
      <c r="S78" s="4" t="s">
        <v>581</v>
      </c>
      <c r="T78" s="18" t="str">
        <f>IF(J78="Yes",IF(U78&lt;&gt;"",HYPERLINK(_xlfn.CONCAT(VLOOKUP(U78,AF:AG,2,FALSE),"\",IF(ISERROR(FIND(",",A78))=FALSE,LEFT(A78,FIND(",",A78)-1),A78),"-",C78,"-",H78,".pdf"),"PDF"),""),"")</f>
        <v>PDF</v>
      </c>
      <c r="U78" s="11" t="s">
        <v>50</v>
      </c>
      <c r="V78" s="3" t="s">
        <v>46</v>
      </c>
      <c r="W78" s="3" t="s">
        <v>47</v>
      </c>
      <c r="Y78" s="12" t="str">
        <f>IF(R78="Include","No",IF(V78="Include","No",""))</f>
        <v/>
      </c>
      <c r="Z78" s="33" t="str">
        <f>IF(J78="Yes",IF(Q78="","",IF(Q78="Include",IF(V78="",IF(Y78="No","Check for supplement","Include"),IF(V78="Exclude","Consensus required",IF(V78="Include",IF(Y78="No","Check for supplement","Include"),"Check required"))),IF(Q78="Exclude",IF(V78="","Check required",IF(V78="Exclude","Exclude",IF(V78="Include","Consensus required","Check required"))),"Check required"))),IF(L78="","","Find PDF"))</f>
        <v>Exclude</v>
      </c>
      <c r="AA78" s="31" t="str">
        <f>IF(Z78="Exclude",R78,"")</f>
        <v>4. Wrong setting</v>
      </c>
    </row>
    <row r="79" spans="1:27" x14ac:dyDescent="0.25">
      <c r="A79" s="25" t="s">
        <v>4554</v>
      </c>
      <c r="B79" s="26" t="s">
        <v>4555</v>
      </c>
      <c r="C79" s="26">
        <v>2019</v>
      </c>
      <c r="D79" s="26" t="s">
        <v>4556</v>
      </c>
      <c r="E79" s="26">
        <v>18</v>
      </c>
      <c r="F79" s="26">
        <v>5</v>
      </c>
      <c r="G79" s="26" t="s">
        <v>4557</v>
      </c>
      <c r="H79" s="26">
        <v>12399</v>
      </c>
      <c r="I79" s="26" t="s">
        <v>4558</v>
      </c>
      <c r="J79" s="11" t="s">
        <v>35</v>
      </c>
      <c r="K79" s="18" t="str">
        <f>IF(LEFT(I79,2)="10",HYPERLINK(_xlfn.CONCAT("https://doi.org/",I79),"Link"),IF(I79="","",HYPERLINK(I79,"Link")))</f>
        <v>Link</v>
      </c>
      <c r="L79" s="19" t="str">
        <f>IF(A79&lt;&gt;"",IF(J79="No",_xlfn.CONCAT(IF(ISERROR(FIND(",",A79))=FALSE,LEFT(A79,FIND(",",A79)-1),A79),"-",C79,"-",H79),""),"")</f>
        <v/>
      </c>
      <c r="M79" s="29" t="str">
        <f>IF(A79&lt;&gt;"",_xlfn.CONCAT("{",IF(ISERROR(FIND(",",A79))=FALSE,LEFT(A79,FIND(",",A79)-1),A79),", ",C79," #",H79,"}"),"")</f>
        <v>{Alonso-Dominguez, 2019 #12399}</v>
      </c>
      <c r="N79" s="4" t="s">
        <v>1</v>
      </c>
      <c r="O79" s="18" t="str">
        <f>IF(J79="Yes",IF(P79&lt;&gt;"",HYPERLINK(_xlfn.CONCAT(VLOOKUP(P79,AF:AG,2,FALSE),"\",IF(ISERROR(FIND(",",A79))=FALSE,LEFT(A79,FIND(",",A79)-1),A79),"-",C79,"-",H79,".pdf"),"PDF"),""),"")</f>
        <v>PDF</v>
      </c>
      <c r="P79" s="11" t="s">
        <v>2</v>
      </c>
      <c r="Q79" s="3" t="s">
        <v>46</v>
      </c>
      <c r="R79" s="3" t="s">
        <v>39</v>
      </c>
      <c r="T79" s="18" t="str">
        <f>IF(J79="Yes",IF(U79&lt;&gt;"",HYPERLINK(_xlfn.CONCAT(VLOOKUP(U79,AF:AG,2,FALSE),"\",IF(ISERROR(FIND(",",A79))=FALSE,LEFT(A79,FIND(",",A79)-1),A79),"-",C79,"-",H79,".pdf"),"PDF"),""),"")</f>
        <v>PDF</v>
      </c>
      <c r="U79" s="11" t="s">
        <v>50</v>
      </c>
      <c r="V79" s="3" t="s">
        <v>46</v>
      </c>
      <c r="W79" s="3" t="s">
        <v>39</v>
      </c>
      <c r="Y79" s="12" t="str">
        <f>IF(R79="Include","No",IF(V79="Include","No",""))</f>
        <v/>
      </c>
      <c r="Z79" s="33" t="str">
        <f>IF(J79="Yes",IF(Q79="","",IF(Q79="Include",IF(V79="",IF(Y79="No","Check for supplement","Include"),IF(V79="Exclude","Consensus required",IF(V79="Include",IF(Y79="No","Check for supplement","Include"),"Check required"))),IF(Q79="Exclude",IF(V79="","Check required",IF(V79="Exclude","Exclude",IF(V79="Include","Consensus required","Check required"))),"Check required"))),IF(L79="","","Find PDF"))</f>
        <v>Exclude</v>
      </c>
      <c r="AA79" s="31" t="str">
        <f>IF(Z79="Exclude",R79,"")</f>
        <v>0. Duplicate</v>
      </c>
    </row>
    <row r="80" spans="1:27" x14ac:dyDescent="0.25">
      <c r="A80" s="25" t="s">
        <v>4554</v>
      </c>
      <c r="B80" s="26" t="s">
        <v>4555</v>
      </c>
      <c r="C80" s="26">
        <v>2019</v>
      </c>
      <c r="D80" s="26" t="s">
        <v>4556</v>
      </c>
      <c r="E80" s="26">
        <v>18</v>
      </c>
      <c r="F80" s="26">
        <v>5</v>
      </c>
      <c r="G80" s="26" t="s">
        <v>4557</v>
      </c>
      <c r="H80" s="26">
        <v>12400</v>
      </c>
      <c r="I80" s="26" t="s">
        <v>4558</v>
      </c>
      <c r="J80" s="11" t="s">
        <v>35</v>
      </c>
      <c r="K80" s="18" t="str">
        <f>IF(LEFT(I80,2)="10",HYPERLINK(_xlfn.CONCAT("https://doi.org/",I80),"Link"),IF(I80="","",HYPERLINK(I80,"Link")))</f>
        <v>Link</v>
      </c>
      <c r="L80" s="19" t="str">
        <f>IF(A80&lt;&gt;"",IF(J80="No",_xlfn.CONCAT(IF(ISERROR(FIND(",",A80))=FALSE,LEFT(A80,FIND(",",A80)-1),A80),"-",C80,"-",H80),""),"")</f>
        <v/>
      </c>
      <c r="M80" s="29" t="str">
        <f>IF(A80&lt;&gt;"",_xlfn.CONCAT("{",IF(ISERROR(FIND(",",A80))=FALSE,LEFT(A80,FIND(",",A80)-1),A80),", ",C80," #",H80,"}"),"")</f>
        <v>{Alonso-Dominguez, 2019 #12400}</v>
      </c>
      <c r="N80" s="4" t="s">
        <v>1</v>
      </c>
      <c r="O80" s="18" t="str">
        <f>IF(J80="Yes",IF(P80&lt;&gt;"",HYPERLINK(_xlfn.CONCAT(VLOOKUP(P80,AF:AG,2,FALSE),"\",IF(ISERROR(FIND(",",A80))=FALSE,LEFT(A80,FIND(",",A80)-1),A80),"-",C80,"-",H80,".pdf"),"PDF"),""),"")</f>
        <v>PDF</v>
      </c>
      <c r="P80" s="11" t="s">
        <v>2</v>
      </c>
      <c r="Q80" s="3" t="s">
        <v>46</v>
      </c>
      <c r="R80" s="3" t="s">
        <v>39</v>
      </c>
      <c r="T80" s="18" t="str">
        <f>IF(J80="Yes",IF(U80&lt;&gt;"",HYPERLINK(_xlfn.CONCAT(VLOOKUP(U80,AF:AG,2,FALSE),"\",IF(ISERROR(FIND(",",A80))=FALSE,LEFT(A80,FIND(",",A80)-1),A80),"-",C80,"-",H80,".pdf"),"PDF"),""),"")</f>
        <v>PDF</v>
      </c>
      <c r="U80" s="11" t="s">
        <v>50</v>
      </c>
      <c r="V80" s="3" t="s">
        <v>46</v>
      </c>
      <c r="W80" s="3" t="s">
        <v>39</v>
      </c>
      <c r="Y80" s="12" t="str">
        <f>IF(R80="Include","No",IF(V80="Include","No",""))</f>
        <v/>
      </c>
      <c r="Z80" s="33" t="str">
        <f>IF(J80="Yes",IF(Q80="","",IF(Q80="Include",IF(V80="",IF(Y80="No","Check for supplement","Include"),IF(V80="Exclude","Consensus required",IF(V80="Include",IF(Y80="No","Check for supplement","Include"),"Check required"))),IF(Q80="Exclude",IF(V80="","Check required",IF(V80="Exclude","Exclude",IF(V80="Include","Consensus required","Check required"))),"Check required"))),IF(L80="","","Find PDF"))</f>
        <v>Exclude</v>
      </c>
      <c r="AA80" s="31" t="str">
        <f>IF(Z80="Exclude",R80,"")</f>
        <v>0. Duplicate</v>
      </c>
    </row>
    <row r="81" spans="1:27" x14ac:dyDescent="0.25">
      <c r="A81" s="25" t="s">
        <v>4559</v>
      </c>
      <c r="B81" s="26" t="s">
        <v>4560</v>
      </c>
      <c r="C81" s="26">
        <v>2022</v>
      </c>
      <c r="D81" s="26" t="s">
        <v>4561</v>
      </c>
      <c r="E81" s="26">
        <v>11</v>
      </c>
      <c r="F81" s="26">
        <v>1</v>
      </c>
      <c r="G81" s="26" t="s">
        <v>4562</v>
      </c>
      <c r="H81" s="26">
        <v>12401</v>
      </c>
      <c r="I81" s="26" t="s">
        <v>4563</v>
      </c>
      <c r="J81" s="11" t="s">
        <v>35</v>
      </c>
      <c r="K81" s="18" t="str">
        <f>IF(LEFT(I81,2)="10",HYPERLINK(_xlfn.CONCAT("https://doi.org/",I81),"Link"),IF(I81="","",HYPERLINK(I81,"Link")))</f>
        <v>Link</v>
      </c>
      <c r="L81" s="19" t="str">
        <f>IF(A81&lt;&gt;"",IF(J81="No",_xlfn.CONCAT(IF(ISERROR(FIND(",",A81))=FALSE,LEFT(A81,FIND(",",A81)-1),A81),"-",C81,"-",H81),""),"")</f>
        <v/>
      </c>
      <c r="M81" s="29" t="str">
        <f>IF(A81&lt;&gt;"",_xlfn.CONCAT("{",IF(ISERROR(FIND(",",A81))=FALSE,LEFT(A81,FIND(",",A81)-1),A81),", ",C81," #",H81,"}"),"")</f>
        <v>{Alothman, 2022 #12401}</v>
      </c>
      <c r="N81" s="4" t="s">
        <v>1</v>
      </c>
      <c r="O81" s="18" t="str">
        <f>IF(J81="Yes",IF(P81&lt;&gt;"",HYPERLINK(_xlfn.CONCAT(VLOOKUP(P81,AF:AG,2,FALSE),"\",IF(ISERROR(FIND(",",A81))=FALSE,LEFT(A81,FIND(",",A81)-1),A81),"-",C81,"-",H81,".pdf"),"PDF"),""),"")</f>
        <v>PDF</v>
      </c>
      <c r="P81" s="11" t="s">
        <v>2</v>
      </c>
      <c r="Q81" s="3" t="s">
        <v>46</v>
      </c>
      <c r="R81" s="3" t="s">
        <v>47</v>
      </c>
      <c r="S81" s="4" t="s">
        <v>109</v>
      </c>
      <c r="T81" s="18" t="str">
        <f>IF(J81="Yes",IF(U81&lt;&gt;"",HYPERLINK(_xlfn.CONCAT(VLOOKUP(U81,AF:AG,2,FALSE),"\",IF(ISERROR(FIND(",",A81))=FALSE,LEFT(A81,FIND(",",A81)-1),A81),"-",C81,"-",H81,".pdf"),"PDF"),""),"")</f>
        <v>PDF</v>
      </c>
      <c r="U81" s="11" t="s">
        <v>50</v>
      </c>
      <c r="V81" s="3" t="s">
        <v>46</v>
      </c>
      <c r="W81" s="3" t="s">
        <v>47</v>
      </c>
      <c r="Y81" s="12" t="str">
        <f>IF(R81="Include","No",IF(V81="Include","No",""))</f>
        <v/>
      </c>
      <c r="Z81" s="33" t="str">
        <f>IF(J81="Yes",IF(Q81="","",IF(Q81="Include",IF(V81="",IF(Y81="No","Check for supplement","Include"),IF(V81="Exclude","Consensus required",IF(V81="Include",IF(Y81="No","Check for supplement","Include"),"Check required"))),IF(Q81="Exclude",IF(V81="","Check required",IF(V81="Exclude","Exclude",IF(V81="Include","Consensus required","Check required"))),"Check required"))),IF(L81="","","Find PDF"))</f>
        <v>Exclude</v>
      </c>
      <c r="AA81" s="31" t="str">
        <f>IF(Z81="Exclude",R81,"")</f>
        <v>3. Wrong intervention</v>
      </c>
    </row>
    <row r="82" spans="1:27" x14ac:dyDescent="0.25">
      <c r="A82" s="25" t="s">
        <v>2231</v>
      </c>
      <c r="B82" s="26" t="s">
        <v>2232</v>
      </c>
      <c r="C82" s="26">
        <v>2023</v>
      </c>
      <c r="D82" s="26" t="s">
        <v>530</v>
      </c>
      <c r="E82" s="26">
        <v>25</v>
      </c>
      <c r="G82" s="26" t="s">
        <v>2233</v>
      </c>
      <c r="H82" s="26">
        <v>25279</v>
      </c>
      <c r="I82" s="26" t="s">
        <v>2234</v>
      </c>
      <c r="J82" s="11" t="s">
        <v>35</v>
      </c>
      <c r="K82" s="18" t="str">
        <f>IF(LEFT(I82,2)="10",HYPERLINK(_xlfn.CONCAT("https://doi.org/",I82),"Link"),IF(I82="","",HYPERLINK(I82,"Link")))</f>
        <v>Link</v>
      </c>
      <c r="L82" s="19" t="str">
        <f>IF(A82&lt;&gt;"",IF(J82="No",_xlfn.CONCAT(IF(ISERROR(FIND(",",A82))=FALSE,LEFT(A82,FIND(",",A82)-1),A82),"-",C82,"-",H82),""),"")</f>
        <v/>
      </c>
      <c r="M82" s="29" t="str">
        <f>IF(A82&lt;&gt;"",_xlfn.CONCAT("{",IF(ISERROR(FIND(",",A82))=FALSE,LEFT(A82,FIND(",",A82)-1),A82),", ",C82," #",H82,"}"),"")</f>
        <v>{Alshagrawi, 2023 #25279}</v>
      </c>
      <c r="N82" s="4" t="s">
        <v>658</v>
      </c>
      <c r="O82" s="18" t="str">
        <f>IF(J82="Yes",IF(P82&lt;&gt;"",HYPERLINK(_xlfn.CONCAT(VLOOKUP(P82,AF:AG,2,FALSE),"\",IF(ISERROR(FIND(",",A82))=FALSE,LEFT(A82,FIND(",",A82)-1),A82),"-",C82,"-",H82,".pdf"),"PDF"),""),"")</f>
        <v>PDF</v>
      </c>
      <c r="P82" s="11" t="s">
        <v>2</v>
      </c>
      <c r="Q82" s="3" t="s">
        <v>46</v>
      </c>
      <c r="R82" s="3" t="s">
        <v>47</v>
      </c>
      <c r="S82" s="4" t="s">
        <v>109</v>
      </c>
      <c r="T82" s="18" t="str">
        <f>IF(J82="Yes",IF(U82&lt;&gt;"",HYPERLINK(_xlfn.CONCAT(VLOOKUP(U82,AF:AG,2,FALSE),"\",IF(ISERROR(FIND(",",A82))=FALSE,LEFT(A82,FIND(",",A82)-1),A82),"-",C82,"-",H82,".pdf"),"PDF"),""),"")</f>
        <v>PDF</v>
      </c>
      <c r="U82" s="11" t="s">
        <v>38</v>
      </c>
      <c r="V82" s="3" t="s">
        <v>46</v>
      </c>
      <c r="W82" s="3" t="s">
        <v>47</v>
      </c>
      <c r="Y82" s="12" t="str">
        <f>IF(R82="Include","No",IF(V82="Include","No",""))</f>
        <v/>
      </c>
      <c r="Z82" s="33" t="str">
        <f>IF(J82="Yes",IF(Q82="","",IF(Q82="Include",IF(V82="",IF(Y82="No","Check for supplement","Include"),IF(V82="Exclude","Consensus required",IF(V82="Include",IF(Y82="No","Check for supplement","Include"),"Check required"))),IF(Q82="Exclude",IF(V82="","Check required",IF(V82="Exclude","Exclude",IF(V82="Include","Consensus required","Check required"))),"Check required"))),IF(L82="","","Find PDF"))</f>
        <v>Exclude</v>
      </c>
      <c r="AA82" s="31" t="str">
        <f>IF(Z82="Exclude",R82,"")</f>
        <v>3. Wrong intervention</v>
      </c>
    </row>
    <row r="83" spans="1:27" x14ac:dyDescent="0.25">
      <c r="A83" s="25" t="s">
        <v>4564</v>
      </c>
      <c r="B83" s="26" t="s">
        <v>4565</v>
      </c>
      <c r="C83" s="26">
        <v>2021</v>
      </c>
      <c r="D83" s="26" t="s">
        <v>4566</v>
      </c>
      <c r="E83" s="26">
        <v>27</v>
      </c>
      <c r="F83" s="26">
        <v>8</v>
      </c>
      <c r="G83" s="26" t="s">
        <v>3482</v>
      </c>
      <c r="H83" s="26">
        <v>12402</v>
      </c>
      <c r="I83" s="26" t="s">
        <v>4567</v>
      </c>
      <c r="J83" s="11" t="s">
        <v>35</v>
      </c>
      <c r="K83" s="18" t="str">
        <f>IF(LEFT(I83,2)="10",HYPERLINK(_xlfn.CONCAT("https://doi.org/",I83),"Link"),IF(I83="","",HYPERLINK(I83,"Link")))</f>
        <v>Link</v>
      </c>
      <c r="L83" s="19" t="str">
        <f>IF(A83&lt;&gt;"",IF(J83="No",_xlfn.CONCAT(IF(ISERROR(FIND(",",A83))=FALSE,LEFT(A83,FIND(",",A83)-1),A83),"-",C83,"-",H83),""),"")</f>
        <v/>
      </c>
      <c r="M83" s="29" t="str">
        <f>IF(A83&lt;&gt;"",_xlfn.CONCAT("{",IF(ISERROR(FIND(",",A83))=FALSE,LEFT(A83,FIND(",",A83)-1),A83),", ",C83," #",H83,"}"),"")</f>
        <v>{Alshahrani, 2021 #12402}</v>
      </c>
      <c r="N83" s="4" t="s">
        <v>1</v>
      </c>
      <c r="O83" s="18" t="str">
        <f>IF(J83="Yes",IF(P83&lt;&gt;"",HYPERLINK(_xlfn.CONCAT(VLOOKUP(P83,AF:AG,2,FALSE),"\",IF(ISERROR(FIND(",",A83))=FALSE,LEFT(A83,FIND(",",A83)-1),A83),"-",C83,"-",H83,".pdf"),"PDF"),""),"")</f>
        <v>PDF</v>
      </c>
      <c r="P83" s="11" t="s">
        <v>2</v>
      </c>
      <c r="Q83" s="3" t="s">
        <v>46</v>
      </c>
      <c r="R83" s="3" t="s">
        <v>47</v>
      </c>
      <c r="S83" s="4" t="s">
        <v>109</v>
      </c>
      <c r="T83" s="18" t="str">
        <f>IF(J83="Yes",IF(U83&lt;&gt;"",HYPERLINK(_xlfn.CONCAT(VLOOKUP(U83,AF:AG,2,FALSE),"\",IF(ISERROR(FIND(",",A83))=FALSE,LEFT(A83,FIND(",",A83)-1),A83),"-",C83,"-",H83,".pdf"),"PDF"),""),"")</f>
        <v>PDF</v>
      </c>
      <c r="U83" s="11" t="s">
        <v>50</v>
      </c>
      <c r="V83" s="3" t="s">
        <v>46</v>
      </c>
      <c r="W83" s="3" t="s">
        <v>47</v>
      </c>
      <c r="Y83" s="12" t="str">
        <f>IF(R83="Include","No",IF(V83="Include","No",""))</f>
        <v/>
      </c>
      <c r="Z83" s="33" t="str">
        <f>IF(J83="Yes",IF(Q83="","",IF(Q83="Include",IF(V83="",IF(Y83="No","Check for supplement","Include"),IF(V83="Exclude","Consensus required",IF(V83="Include",IF(Y83="No","Check for supplement","Include"),"Check required"))),IF(Q83="Exclude",IF(V83="","Check required",IF(V83="Exclude","Exclude",IF(V83="Include","Consensus required","Check required"))),"Check required"))),IF(L83="","","Find PDF"))</f>
        <v>Exclude</v>
      </c>
      <c r="AA83" s="31" t="str">
        <f>IF(Z83="Exclude",R83,"")</f>
        <v>3. Wrong intervention</v>
      </c>
    </row>
    <row r="84" spans="1:27" x14ac:dyDescent="0.25">
      <c r="A84" s="25" t="s">
        <v>4564</v>
      </c>
      <c r="B84" s="26" t="s">
        <v>4565</v>
      </c>
      <c r="C84" s="26">
        <v>2021</v>
      </c>
      <c r="D84" s="26" t="s">
        <v>4566</v>
      </c>
      <c r="E84" s="26">
        <v>27</v>
      </c>
      <c r="F84" s="26">
        <v>8</v>
      </c>
      <c r="G84" s="26" t="s">
        <v>3482</v>
      </c>
      <c r="H84" s="26">
        <v>12403</v>
      </c>
      <c r="I84" s="26" t="s">
        <v>4567</v>
      </c>
      <c r="J84" s="11" t="s">
        <v>35</v>
      </c>
      <c r="K84" s="18" t="str">
        <f>IF(LEFT(I84,2)="10",HYPERLINK(_xlfn.CONCAT("https://doi.org/",I84),"Link"),IF(I84="","",HYPERLINK(I84,"Link")))</f>
        <v>Link</v>
      </c>
      <c r="L84" s="19" t="str">
        <f>IF(A84&lt;&gt;"",IF(J84="No",_xlfn.CONCAT(IF(ISERROR(FIND(",",A84))=FALSE,LEFT(A84,FIND(",",A84)-1),A84),"-",C84,"-",H84),""),"")</f>
        <v/>
      </c>
      <c r="M84" s="29" t="str">
        <f>IF(A84&lt;&gt;"",_xlfn.CONCAT("{",IF(ISERROR(FIND(",",A84))=FALSE,LEFT(A84,FIND(",",A84)-1),A84),", ",C84," #",H84,"}"),"")</f>
        <v>{Alshahrani, 2021 #12403}</v>
      </c>
      <c r="N84" s="4" t="s">
        <v>1</v>
      </c>
      <c r="O84" s="18" t="str">
        <f>IF(J84="Yes",IF(P84&lt;&gt;"",HYPERLINK(_xlfn.CONCAT(VLOOKUP(P84,AF:AG,2,FALSE),"\",IF(ISERROR(FIND(",",A84))=FALSE,LEFT(A84,FIND(",",A84)-1),A84),"-",C84,"-",H84,".pdf"),"PDF"),""),"")</f>
        <v>PDF</v>
      </c>
      <c r="P84" s="11" t="s">
        <v>2</v>
      </c>
      <c r="Q84" s="3" t="s">
        <v>46</v>
      </c>
      <c r="R84" s="3" t="s">
        <v>39</v>
      </c>
      <c r="T84" s="18" t="str">
        <f>IF(J84="Yes",IF(U84&lt;&gt;"",HYPERLINK(_xlfn.CONCAT(VLOOKUP(U84,AF:AG,2,FALSE),"\",IF(ISERROR(FIND(",",A84))=FALSE,LEFT(A84,FIND(",",A84)-1),A84),"-",C84,"-",H84,".pdf"),"PDF"),""),"")</f>
        <v>PDF</v>
      </c>
      <c r="U84" s="11" t="s">
        <v>50</v>
      </c>
      <c r="V84" s="3" t="s">
        <v>46</v>
      </c>
      <c r="W84" s="3" t="s">
        <v>39</v>
      </c>
      <c r="Y84" s="12" t="str">
        <f>IF(R84="Include","No",IF(V84="Include","No",""))</f>
        <v/>
      </c>
      <c r="Z84" s="33" t="str">
        <f>IF(J84="Yes",IF(Q84="","",IF(Q84="Include",IF(V84="",IF(Y84="No","Check for supplement","Include"),IF(V84="Exclude","Consensus required",IF(V84="Include",IF(Y84="No","Check for supplement","Include"),"Check required"))),IF(Q84="Exclude",IF(V84="","Check required",IF(V84="Exclude","Exclude",IF(V84="Include","Consensus required","Check required"))),"Check required"))),IF(L84="","","Find PDF"))</f>
        <v>Exclude</v>
      </c>
      <c r="AA84" s="31" t="str">
        <f>IF(Z84="Exclude",R84,"")</f>
        <v>0. Duplicate</v>
      </c>
    </row>
    <row r="85" spans="1:27" x14ac:dyDescent="0.25">
      <c r="A85" s="25" t="s">
        <v>4568</v>
      </c>
      <c r="B85" s="26" t="s">
        <v>4569</v>
      </c>
      <c r="C85" s="26">
        <v>2015</v>
      </c>
      <c r="D85" s="26" t="s">
        <v>4570</v>
      </c>
      <c r="E85" s="26">
        <v>1</v>
      </c>
      <c r="F85" s="26">
        <v>1</v>
      </c>
      <c r="G85" s="26">
        <v>23</v>
      </c>
      <c r="H85" s="26">
        <v>12404</v>
      </c>
      <c r="I85" s="26" t="s">
        <v>4571</v>
      </c>
      <c r="J85" s="11" t="s">
        <v>35</v>
      </c>
      <c r="K85" s="18" t="str">
        <f>IF(LEFT(I85,2)="10",HYPERLINK(_xlfn.CONCAT("https://doi.org/",I85),"Link"),IF(I85="","",HYPERLINK(I85,"Link")))</f>
        <v>Link</v>
      </c>
      <c r="L85" s="19" t="str">
        <f>IF(A85&lt;&gt;"",IF(J85="No",_xlfn.CONCAT(IF(ISERROR(FIND(",",A85))=FALSE,LEFT(A85,FIND(",",A85)-1),A85),"-",C85,"-",H85),""),"")</f>
        <v/>
      </c>
      <c r="M85" s="29" t="str">
        <f>IF(A85&lt;&gt;"",_xlfn.CONCAT("{",IF(ISERROR(FIND(",",A85))=FALSE,LEFT(A85,FIND(",",A85)-1),A85),", ",C85," #",H85,"}"),"")</f>
        <v>{Alter, 2015 #12404}</v>
      </c>
      <c r="N85" s="4" t="s">
        <v>1</v>
      </c>
      <c r="O85" s="18" t="str">
        <f>IF(J85="Yes",IF(P85&lt;&gt;"",HYPERLINK(_xlfn.CONCAT(VLOOKUP(P85,AF:AG,2,FALSE),"\",IF(ISERROR(FIND(",",A85))=FALSE,LEFT(A85,FIND(",",A85)-1),A85),"-",C85,"-",H85,".pdf"),"PDF"),""),"")</f>
        <v>PDF</v>
      </c>
      <c r="P85" s="11" t="s">
        <v>2</v>
      </c>
      <c r="Q85" s="3" t="s">
        <v>46</v>
      </c>
      <c r="R85" s="3" t="s">
        <v>47</v>
      </c>
      <c r="S85" s="4" t="s">
        <v>109</v>
      </c>
      <c r="T85" s="18" t="str">
        <f>IF(J85="Yes",IF(U85&lt;&gt;"",HYPERLINK(_xlfn.CONCAT(VLOOKUP(U85,AF:AG,2,FALSE),"\",IF(ISERROR(FIND(",",A85))=FALSE,LEFT(A85,FIND(",",A85)-1),A85),"-",C85,"-",H85,".pdf"),"PDF"),""),"")</f>
        <v>PDF</v>
      </c>
      <c r="U85" s="11" t="s">
        <v>50</v>
      </c>
      <c r="V85" s="3" t="s">
        <v>46</v>
      </c>
      <c r="W85" s="3" t="s">
        <v>47</v>
      </c>
      <c r="Y85" s="12" t="str">
        <f>IF(R85="Include","No",IF(V85="Include","No",""))</f>
        <v/>
      </c>
      <c r="Z85" s="33" t="str">
        <f>IF(J85="Yes",IF(Q85="","",IF(Q85="Include",IF(V85="",IF(Y85="No","Check for supplement","Include"),IF(V85="Exclude","Consensus required",IF(V85="Include",IF(Y85="No","Check for supplement","Include"),"Check required"))),IF(Q85="Exclude",IF(V85="","Check required",IF(V85="Exclude","Exclude",IF(V85="Include","Consensus required","Check required"))),"Check required"))),IF(L85="","","Find PDF"))</f>
        <v>Exclude</v>
      </c>
      <c r="AA85" s="31" t="str">
        <f>IF(Z85="Exclude",R85,"")</f>
        <v>3. Wrong intervention</v>
      </c>
    </row>
    <row r="86" spans="1:27" x14ac:dyDescent="0.25">
      <c r="A86" s="25" t="s">
        <v>2235</v>
      </c>
      <c r="B86" s="26" t="s">
        <v>2236</v>
      </c>
      <c r="C86" s="26">
        <v>2025</v>
      </c>
      <c r="D86" s="26" t="s">
        <v>3</v>
      </c>
      <c r="G86" s="26" t="s">
        <v>1210</v>
      </c>
      <c r="H86" s="26">
        <v>24732</v>
      </c>
      <c r="I86" s="26" t="s">
        <v>2237</v>
      </c>
      <c r="J86" s="11" t="s">
        <v>35</v>
      </c>
      <c r="K86" s="18" t="str">
        <f>IF(LEFT(I86,2)="10",HYPERLINK(_xlfn.CONCAT("https://doi.org/",I86),"Link"),IF(I86="","",HYPERLINK(I86,"Link")))</f>
        <v>Link</v>
      </c>
      <c r="L86" s="19" t="str">
        <f>IF(A86&lt;&gt;"",IF(J86="No",_xlfn.CONCAT(IF(ISERROR(FIND(",",A86))=FALSE,LEFT(A86,FIND(",",A86)-1),A86),"-",C86,"-",H86),""),"")</f>
        <v/>
      </c>
      <c r="M86" s="29" t="str">
        <f>IF(A86&lt;&gt;"",_xlfn.CONCAT("{",IF(ISERROR(FIND(",",A86))=FALSE,LEFT(A86,FIND(",",A86)-1),A86),", ",C86," #",H86,"}"),"")</f>
        <v>{Amarti, 2025 #24732}</v>
      </c>
      <c r="N86" s="4" t="s">
        <v>75</v>
      </c>
      <c r="O86" s="18" t="str">
        <f>IF(J86="Yes",IF(P86&lt;&gt;"",HYPERLINK(_xlfn.CONCAT(VLOOKUP(P86,AF:AG,2,FALSE),"\",IF(ISERROR(FIND(",",A86))=FALSE,LEFT(A86,FIND(",",A86)-1),A86),"-",C86,"-",H86,".pdf"),"PDF"),""),"")</f>
        <v>PDF</v>
      </c>
      <c r="P86" s="11" t="s">
        <v>2</v>
      </c>
      <c r="Q86" s="3" t="s">
        <v>46</v>
      </c>
      <c r="R86" s="3" t="s">
        <v>49</v>
      </c>
      <c r="S86" s="4" t="s">
        <v>76</v>
      </c>
      <c r="T86" s="18" t="str">
        <f>IF(J86="Yes",IF(U86&lt;&gt;"",HYPERLINK(_xlfn.CONCAT(VLOOKUP(U86,AF:AG,2,FALSE),"\",IF(ISERROR(FIND(",",A86))=FALSE,LEFT(A86,FIND(",",A86)-1),A86),"-",C86,"-",H86,".pdf"),"PDF"),""),"")</f>
        <v>PDF</v>
      </c>
      <c r="U86" s="11" t="s">
        <v>38</v>
      </c>
      <c r="V86" s="3" t="s">
        <v>46</v>
      </c>
      <c r="W86" s="3" t="s">
        <v>49</v>
      </c>
      <c r="Y86" s="12" t="str">
        <f>IF(R86="Include","No",IF(V86="Include","No",""))</f>
        <v/>
      </c>
      <c r="Z86" s="33" t="str">
        <f>IF(J86="Yes",IF(Q86="","",IF(Q86="Include",IF(V86="",IF(Y86="No","Check for supplement","Include"),IF(V86="Exclude","Consensus required",IF(V86="Include",IF(Y86="No","Check for supplement","Include"),"Check required"))),IF(Q86="Exclude",IF(V86="","Check required",IF(V86="Exclude","Exclude",IF(V86="Include","Consensus required","Check required"))),"Check required"))),IF(L86="","","Find PDF"))</f>
        <v>Exclude</v>
      </c>
      <c r="AA86" s="31" t="str">
        <f>IF(Z86="Exclude",R86,"")</f>
        <v>1. No relevant outcomes</v>
      </c>
    </row>
    <row r="87" spans="1:27" x14ac:dyDescent="0.25">
      <c r="A87" s="25" t="s">
        <v>4572</v>
      </c>
      <c r="B87" s="26" t="s">
        <v>4573</v>
      </c>
      <c r="C87" s="26">
        <v>2015</v>
      </c>
      <c r="D87" s="26" t="s">
        <v>4574</v>
      </c>
      <c r="E87" s="26">
        <v>43</v>
      </c>
      <c r="F87" s="26">
        <v>5</v>
      </c>
      <c r="G87" s="26" t="s">
        <v>4575</v>
      </c>
      <c r="H87" s="26">
        <v>14382</v>
      </c>
      <c r="I87" s="26" t="s">
        <v>4576</v>
      </c>
      <c r="J87" s="11" t="s">
        <v>35</v>
      </c>
      <c r="K87" s="18" t="str">
        <f>IF(LEFT(I87,2)="10",HYPERLINK(_xlfn.CONCAT("https://doi.org/",I87),"Link"),IF(I87="","",HYPERLINK(I87,"Link")))</f>
        <v>Link</v>
      </c>
      <c r="L87" s="19" t="str">
        <f>IF(A87&lt;&gt;"",IF(J87="No",_xlfn.CONCAT(IF(ISERROR(FIND(",",A87))=FALSE,LEFT(A87,FIND(",",A87)-1),A87),"-",C87,"-",H87),""),"")</f>
        <v/>
      </c>
      <c r="M87" s="29" t="str">
        <f>IF(A87&lt;&gt;"",_xlfn.CONCAT("{",IF(ISERROR(FIND(",",A87))=FALSE,LEFT(A87,FIND(",",A87)-1),A87),", ",C87," #",H87,"}"),"")</f>
        <v>{Aminian, 2015 #14382}</v>
      </c>
      <c r="N87" s="4" t="s">
        <v>1</v>
      </c>
      <c r="O87" s="18" t="str">
        <f>IF(J87="Yes",IF(P87&lt;&gt;"",HYPERLINK(_xlfn.CONCAT(VLOOKUP(P87,AF:AG,2,FALSE),"\",IF(ISERROR(FIND(",",A87))=FALSE,LEFT(A87,FIND(",",A87)-1),A87),"-",C87,"-",H87,".pdf"),"PDF"),""),"")</f>
        <v>PDF</v>
      </c>
      <c r="P87" s="11" t="s">
        <v>2</v>
      </c>
      <c r="Q87" s="3" t="s">
        <v>46</v>
      </c>
      <c r="R87" s="3" t="s">
        <v>77</v>
      </c>
      <c r="S87" s="4" t="s">
        <v>316</v>
      </c>
      <c r="T87" s="18" t="str">
        <f>IF(J87="Yes",IF(U87&lt;&gt;"",HYPERLINK(_xlfn.CONCAT(VLOOKUP(U87,AF:AG,2,FALSE),"\",IF(ISERROR(FIND(",",A87))=FALSE,LEFT(A87,FIND(",",A87)-1),A87),"-",C87,"-",H87,".pdf"),"PDF"),""),"")</f>
        <v>PDF</v>
      </c>
      <c r="U87" s="11" t="s">
        <v>50</v>
      </c>
      <c r="V87" s="3" t="s">
        <v>46</v>
      </c>
      <c r="W87" s="3" t="s">
        <v>316</v>
      </c>
      <c r="Y87" s="12" t="str">
        <f>IF(R87="Include","No",IF(V87="Include","No",""))</f>
        <v/>
      </c>
      <c r="Z87" s="33" t="str">
        <f>IF(J87="Yes",IF(Q87="","",IF(Q87="Include",IF(V87="",IF(Y87="No","Check for supplement","Include"),IF(V87="Exclude","Consensus required",IF(V87="Include",IF(Y87="No","Check for supplement","Include"),"Check required"))),IF(Q87="Exclude",IF(V87="","Check required",IF(V87="Exclude","Exclude",IF(V87="Include","Consensus required","Check required"))),"Check required"))),IF(L87="","","Find PDF"))</f>
        <v>Exclude</v>
      </c>
      <c r="AA87" s="31" t="str">
        <f>IF(Z87="Exclude",R87,"")</f>
        <v>5. Wrong study design</v>
      </c>
    </row>
    <row r="88" spans="1:27" x14ac:dyDescent="0.25">
      <c r="A88" s="25" t="s">
        <v>4577</v>
      </c>
      <c r="B88" s="26" t="s">
        <v>4578</v>
      </c>
      <c r="C88" s="26">
        <v>2013</v>
      </c>
      <c r="D88" s="26" t="s">
        <v>514</v>
      </c>
      <c r="E88" s="26">
        <v>40</v>
      </c>
      <c r="F88" s="26">
        <v>2</v>
      </c>
      <c r="G88" s="26" t="s">
        <v>4579</v>
      </c>
      <c r="H88" s="26">
        <v>14383</v>
      </c>
      <c r="I88" s="26" t="s">
        <v>4580</v>
      </c>
      <c r="J88" s="11" t="s">
        <v>35</v>
      </c>
      <c r="K88" s="18" t="str">
        <f>IF(LEFT(I88,2)="10",HYPERLINK(_xlfn.CONCAT("https://doi.org/",I88),"Link"),IF(I88="","",HYPERLINK(I88,"Link")))</f>
        <v>Link</v>
      </c>
      <c r="L88" s="19" t="str">
        <f>IF(A88&lt;&gt;"",IF(J88="No",_xlfn.CONCAT(IF(ISERROR(FIND(",",A88))=FALSE,LEFT(A88,FIND(",",A88)-1),A88),"-",C88,"-",H88),""),"")</f>
        <v/>
      </c>
      <c r="M88" s="29" t="str">
        <f>IF(A88&lt;&gt;"",_xlfn.CONCAT("{",IF(ISERROR(FIND(",",A88))=FALSE,LEFT(A88,FIND(",",A88)-1),A88),", ",C88," #",H88,"}"),"")</f>
        <v>{Ammann, 2013 #14383}</v>
      </c>
      <c r="N88" s="4" t="s">
        <v>1</v>
      </c>
      <c r="O88" s="18" t="str">
        <f>IF(J88="Yes",IF(P88&lt;&gt;"",HYPERLINK(_xlfn.CONCAT(VLOOKUP(P88,AF:AG,2,FALSE),"\",IF(ISERROR(FIND(",",A88))=FALSE,LEFT(A88,FIND(",",A88)-1),A88),"-",C88,"-",H88,".pdf"),"PDF"),""),"")</f>
        <v>PDF</v>
      </c>
      <c r="P88" s="11" t="s">
        <v>2</v>
      </c>
      <c r="Q88" s="3" t="s">
        <v>46</v>
      </c>
      <c r="R88" s="3" t="s">
        <v>47</v>
      </c>
      <c r="S88" s="4" t="s">
        <v>300</v>
      </c>
      <c r="T88" s="18" t="str">
        <f>IF(J88="Yes",IF(U88&lt;&gt;"",HYPERLINK(_xlfn.CONCAT(VLOOKUP(U88,AF:AG,2,FALSE),"\",IF(ISERROR(FIND(",",A88))=FALSE,LEFT(A88,FIND(",",A88)-1),A88),"-",C88,"-",H88,".pdf"),"PDF"),""),"")</f>
        <v>PDF</v>
      </c>
      <c r="U88" s="11" t="s">
        <v>50</v>
      </c>
      <c r="V88" s="3" t="s">
        <v>46</v>
      </c>
      <c r="W88" s="3" t="s">
        <v>47</v>
      </c>
      <c r="Y88" s="12" t="str">
        <f>IF(R88="Include","No",IF(V88="Include","No",""))</f>
        <v/>
      </c>
      <c r="Z88" s="33" t="str">
        <f>IF(J88="Yes",IF(Q88="","",IF(Q88="Include",IF(V88="",IF(Y88="No","Check for supplement","Include"),IF(V88="Exclude","Consensus required",IF(V88="Include",IF(Y88="No","Check for supplement","Include"),"Check required"))),IF(Q88="Exclude",IF(V88="","Check required",IF(V88="Exclude","Exclude",IF(V88="Include","Consensus required","Check required"))),"Check required"))),IF(L88="","","Find PDF"))</f>
        <v>Exclude</v>
      </c>
      <c r="AA88" s="31" t="str">
        <f>IF(Z88="Exclude",R88,"")</f>
        <v>3. Wrong intervention</v>
      </c>
    </row>
    <row r="89" spans="1:27" x14ac:dyDescent="0.25">
      <c r="A89" s="25" t="s">
        <v>4581</v>
      </c>
      <c r="B89" s="26" t="s">
        <v>4582</v>
      </c>
      <c r="C89" s="26">
        <v>2020</v>
      </c>
      <c r="D89" s="26" t="s">
        <v>4583</v>
      </c>
      <c r="E89" s="26">
        <v>2020</v>
      </c>
      <c r="G89" s="26">
        <v>8878306</v>
      </c>
      <c r="H89" s="26">
        <v>14384</v>
      </c>
      <c r="I89" s="26" t="s">
        <v>4584</v>
      </c>
      <c r="J89" s="11" t="s">
        <v>35</v>
      </c>
      <c r="K89" s="18" t="str">
        <f>IF(LEFT(I89,2)="10",HYPERLINK(_xlfn.CONCAT("https://doi.org/",I89),"Link"),IF(I89="","",HYPERLINK(I89,"Link")))</f>
        <v>Link</v>
      </c>
      <c r="L89" s="19" t="str">
        <f>IF(A89&lt;&gt;"",IF(J89="No",_xlfn.CONCAT(IF(ISERROR(FIND(",",A89))=FALSE,LEFT(A89,FIND(",",A89)-1),A89),"-",C89,"-",H89),""),"")</f>
        <v/>
      </c>
      <c r="M89" s="29" t="str">
        <f>IF(A89&lt;&gt;"",_xlfn.CONCAT("{",IF(ISERROR(FIND(",",A89))=FALSE,LEFT(A89,FIND(",",A89)-1),A89),", ",C89," #",H89,"}"),"")</f>
        <v>{Ammar, 2020 #14384}</v>
      </c>
      <c r="N89" s="4" t="s">
        <v>1</v>
      </c>
      <c r="O89" s="18" t="str">
        <f>IF(J89="Yes",IF(P89&lt;&gt;"",HYPERLINK(_xlfn.CONCAT(VLOOKUP(P89,AF:AG,2,FALSE),"\",IF(ISERROR(FIND(",",A89))=FALSE,LEFT(A89,FIND(",",A89)-1),A89),"-",C89,"-",H89,".pdf"),"PDF"),""),"")</f>
        <v>PDF</v>
      </c>
      <c r="P89" s="11" t="s">
        <v>2</v>
      </c>
      <c r="Q89" s="3" t="s">
        <v>46</v>
      </c>
      <c r="R89" s="3" t="s">
        <v>77</v>
      </c>
      <c r="S89" s="4" t="s">
        <v>316</v>
      </c>
      <c r="T89" s="18" t="str">
        <f>IF(J89="Yes",IF(U89&lt;&gt;"",HYPERLINK(_xlfn.CONCAT(VLOOKUP(U89,AF:AG,2,FALSE),"\",IF(ISERROR(FIND(",",A89))=FALSE,LEFT(A89,FIND(",",A89)-1),A89),"-",C89,"-",H89,".pdf"),"PDF"),""),"")</f>
        <v>PDF</v>
      </c>
      <c r="U89" s="11" t="s">
        <v>50</v>
      </c>
      <c r="V89" s="3" t="s">
        <v>46</v>
      </c>
      <c r="W89" s="3" t="s">
        <v>316</v>
      </c>
      <c r="Y89" s="12" t="str">
        <f>IF(R89="Include","No",IF(V89="Include","No",""))</f>
        <v/>
      </c>
      <c r="Z89" s="33" t="str">
        <f>IF(J89="Yes",IF(Q89="","",IF(Q89="Include",IF(V89="",IF(Y89="No","Check for supplement","Include"),IF(V89="Exclude","Consensus required",IF(V89="Include",IF(Y89="No","Check for supplement","Include"),"Check required"))),IF(Q89="Exclude",IF(V89="","Check required",IF(V89="Exclude","Exclude",IF(V89="Include","Consensus required","Check required"))),"Check required"))),IF(L89="","","Find PDF"))</f>
        <v>Exclude</v>
      </c>
      <c r="AA89" s="31" t="str">
        <f>IF(Z89="Exclude",R89,"")</f>
        <v>5. Wrong study design</v>
      </c>
    </row>
    <row r="90" spans="1:27" x14ac:dyDescent="0.25">
      <c r="A90" s="25" t="s">
        <v>4585</v>
      </c>
      <c r="B90" s="26" t="s">
        <v>4586</v>
      </c>
      <c r="C90" s="26">
        <v>2013</v>
      </c>
      <c r="D90" s="26" t="s">
        <v>4587</v>
      </c>
      <c r="E90" s="26">
        <v>2013</v>
      </c>
      <c r="F90" s="26">
        <v>47</v>
      </c>
      <c r="G90" s="26" t="s">
        <v>4588</v>
      </c>
      <c r="H90" s="26">
        <v>12406</v>
      </c>
      <c r="I90" s="26" t="s">
        <v>4589</v>
      </c>
      <c r="J90" s="11" t="s">
        <v>35</v>
      </c>
      <c r="K90" s="18" t="str">
        <f>IF(LEFT(I90,2)="10",HYPERLINK(_xlfn.CONCAT("https://doi.org/",I90),"Link"),IF(I90="","",HYPERLINK(I90,"Link")))</f>
        <v>Link</v>
      </c>
      <c r="L90" s="19" t="str">
        <f>IF(A90&lt;&gt;"",IF(J90="No",_xlfn.CONCAT(IF(ISERROR(FIND(",",A90))=FALSE,LEFT(A90,FIND(",",A90)-1),A90),"-",C90,"-",H90),""),"")</f>
        <v/>
      </c>
      <c r="M90" s="29" t="str">
        <f>IF(A90&lt;&gt;"",_xlfn.CONCAT("{",IF(ISERROR(FIND(",",A90))=FALSE,LEFT(A90,FIND(",",A90)-1),A90),", ",C90," #",H90,"}"),"")</f>
        <v>{An, 2013 #12406}</v>
      </c>
      <c r="N90" s="4" t="s">
        <v>1</v>
      </c>
      <c r="O90" s="18" t="str">
        <f>IF(J90="Yes",IF(P90&lt;&gt;"",HYPERLINK(_xlfn.CONCAT(VLOOKUP(P90,AF:AG,2,FALSE),"\",IF(ISERROR(FIND(",",A90))=FALSE,LEFT(A90,FIND(",",A90)-1),A90),"-",C90,"-",H90,".pdf"),"PDF"),""),"")</f>
        <v>PDF</v>
      </c>
      <c r="P90" s="11" t="s">
        <v>2</v>
      </c>
      <c r="Q90" s="3" t="s">
        <v>46</v>
      </c>
      <c r="R90" s="3" t="s">
        <v>47</v>
      </c>
      <c r="S90" s="4" t="s">
        <v>109</v>
      </c>
      <c r="T90" s="18" t="str">
        <f>IF(J90="Yes",IF(U90&lt;&gt;"",HYPERLINK(_xlfn.CONCAT(VLOOKUP(U90,AF:AG,2,FALSE),"\",IF(ISERROR(FIND(",",A90))=FALSE,LEFT(A90,FIND(",",A90)-1),A90),"-",C90,"-",H90,".pdf"),"PDF"),""),"")</f>
        <v>PDF</v>
      </c>
      <c r="U90" s="11" t="s">
        <v>50</v>
      </c>
      <c r="V90" s="3" t="s">
        <v>46</v>
      </c>
      <c r="W90" s="3" t="s">
        <v>47</v>
      </c>
      <c r="Y90" s="12" t="str">
        <f>IF(R90="Include","No",IF(V90="Include","No",""))</f>
        <v/>
      </c>
      <c r="Z90" s="33" t="str">
        <f>IF(J90="Yes",IF(Q90="","",IF(Q90="Include",IF(V90="",IF(Y90="No","Check for supplement","Include"),IF(V90="Exclude","Consensus required",IF(V90="Include",IF(Y90="No","Check for supplement","Include"),"Check required"))),IF(Q90="Exclude",IF(V90="","Check required",IF(V90="Exclude","Exclude",IF(V90="Include","Consensus required","Check required"))),"Check required"))),IF(L90="","","Find PDF"))</f>
        <v>Exclude</v>
      </c>
      <c r="AA90" s="31" t="str">
        <f>IF(Z90="Exclude",R90,"")</f>
        <v>3. Wrong intervention</v>
      </c>
    </row>
    <row r="91" spans="1:27" x14ac:dyDescent="0.25">
      <c r="A91" s="25" t="s">
        <v>4590</v>
      </c>
      <c r="B91" s="26" t="s">
        <v>4591</v>
      </c>
      <c r="C91" s="26">
        <v>2020</v>
      </c>
      <c r="D91" s="26" t="s">
        <v>4592</v>
      </c>
      <c r="E91" s="26">
        <v>146</v>
      </c>
      <c r="F91" s="26">
        <v>1</v>
      </c>
      <c r="G91" s="26" t="s">
        <v>4593</v>
      </c>
      <c r="H91" s="26">
        <v>12405</v>
      </c>
      <c r="I91" s="26" t="s">
        <v>4594</v>
      </c>
      <c r="J91" s="11" t="s">
        <v>35</v>
      </c>
      <c r="K91" s="18" t="str">
        <f>IF(LEFT(I91,2)="10",HYPERLINK(_xlfn.CONCAT("https://doi.org/",I91),"Link"),IF(I91="","",HYPERLINK(I91,"Link")))</f>
        <v>Link</v>
      </c>
      <c r="L91" s="19" t="str">
        <f>IF(A91&lt;&gt;"",IF(J91="No",_xlfn.CONCAT(IF(ISERROR(FIND(",",A91))=FALSE,LEFT(A91,FIND(",",A91)-1),A91),"-",C91,"-",H91),""),"")</f>
        <v/>
      </c>
      <c r="M91" s="29" t="str">
        <f>IF(A91&lt;&gt;"",_xlfn.CONCAT("{",IF(ISERROR(FIND(",",A91))=FALSE,LEFT(A91,FIND(",",A91)-1),A91),", ",C91," #",H91,"}"),"")</f>
        <v>{An, 2020 #12405}</v>
      </c>
      <c r="N91" s="4" t="s">
        <v>1</v>
      </c>
      <c r="O91" s="18" t="str">
        <f>IF(J91="Yes",IF(P91&lt;&gt;"",HYPERLINK(_xlfn.CONCAT(VLOOKUP(P91,AF:AG,2,FALSE),"\",IF(ISERROR(FIND(",",A91))=FALSE,LEFT(A91,FIND(",",A91)-1),A91),"-",C91,"-",H91,".pdf"),"PDF"),""),"")</f>
        <v>PDF</v>
      </c>
      <c r="P91" s="11" t="s">
        <v>2</v>
      </c>
      <c r="Q91" s="3" t="s">
        <v>46</v>
      </c>
      <c r="R91" s="3" t="s">
        <v>47</v>
      </c>
      <c r="S91" s="4" t="s">
        <v>109</v>
      </c>
      <c r="T91" s="18" t="str">
        <f>IF(J91="Yes",IF(U91&lt;&gt;"",HYPERLINK(_xlfn.CONCAT(VLOOKUP(U91,AF:AG,2,FALSE),"\",IF(ISERROR(FIND(",",A91))=FALSE,LEFT(A91,FIND(",",A91)-1),A91),"-",C91,"-",H91,".pdf"),"PDF"),""),"")</f>
        <v>PDF</v>
      </c>
      <c r="U91" s="11" t="s">
        <v>50</v>
      </c>
      <c r="V91" s="3" t="s">
        <v>46</v>
      </c>
      <c r="W91" s="3" t="s">
        <v>47</v>
      </c>
      <c r="Y91" s="12" t="str">
        <f>IF(R91="Include","No",IF(V91="Include","No",""))</f>
        <v/>
      </c>
      <c r="Z91" s="33" t="str">
        <f>IF(J91="Yes",IF(Q91="","",IF(Q91="Include",IF(V91="",IF(Y91="No","Check for supplement","Include"),IF(V91="Exclude","Consensus required",IF(V91="Include",IF(Y91="No","Check for supplement","Include"),"Check required"))),IF(Q91="Exclude",IF(V91="","Check required",IF(V91="Exclude","Exclude",IF(V91="Include","Consensus required","Check required"))),"Check required"))),IF(L91="","","Find PDF"))</f>
        <v>Exclude</v>
      </c>
      <c r="AA91" s="31" t="str">
        <f>IF(Z91="Exclude",R91,"")</f>
        <v>3. Wrong intervention</v>
      </c>
    </row>
    <row r="92" spans="1:27" x14ac:dyDescent="0.25">
      <c r="A92" s="25" t="s">
        <v>4595</v>
      </c>
      <c r="B92" s="26" t="s">
        <v>4596</v>
      </c>
      <c r="C92" s="26">
        <v>2020</v>
      </c>
      <c r="D92" s="26" t="s">
        <v>124</v>
      </c>
      <c r="E92" s="26">
        <v>17</v>
      </c>
      <c r="F92" s="26">
        <v>1</v>
      </c>
      <c r="G92" s="26">
        <v>23</v>
      </c>
      <c r="H92" s="26">
        <v>14385</v>
      </c>
      <c r="I92" s="26" t="s">
        <v>4597</v>
      </c>
      <c r="J92" s="11" t="s">
        <v>35</v>
      </c>
      <c r="K92" s="18" t="str">
        <f>IF(LEFT(I92,2)="10",HYPERLINK(_xlfn.CONCAT("https://doi.org/",I92),"Link"),IF(I92="","",HYPERLINK(I92,"Link")))</f>
        <v>Link</v>
      </c>
      <c r="L92" s="19" t="str">
        <f>IF(A92&lt;&gt;"",IF(J92="No",_xlfn.CONCAT(IF(ISERROR(FIND(",",A92))=FALSE,LEFT(A92,FIND(",",A92)-1),A92),"-",C92,"-",H92),""),"")</f>
        <v/>
      </c>
      <c r="M92" s="29" t="str">
        <f>IF(A92&lt;&gt;"",_xlfn.CONCAT("{",IF(ISERROR(FIND(",",A92))=FALSE,LEFT(A92,FIND(",",A92)-1),A92),", ",C92," #",H92,"}"),"")</f>
        <v>{An, 2020 #14385}</v>
      </c>
      <c r="N92" s="4" t="s">
        <v>1</v>
      </c>
      <c r="O92" s="18" t="str">
        <f>IF(J92="Yes",IF(P92&lt;&gt;"",HYPERLINK(_xlfn.CONCAT(VLOOKUP(P92,AF:AG,2,FALSE),"\",IF(ISERROR(FIND(",",A92))=FALSE,LEFT(A92,FIND(",",A92)-1),A92),"-",C92,"-",H92,".pdf"),"PDF"),""),"")</f>
        <v>PDF</v>
      </c>
      <c r="P92" s="11" t="s">
        <v>2</v>
      </c>
      <c r="Q92" s="3" t="s">
        <v>46</v>
      </c>
      <c r="R92" s="3" t="s">
        <v>47</v>
      </c>
      <c r="S92" s="4" t="s">
        <v>109</v>
      </c>
      <c r="T92" s="18" t="str">
        <f>IF(J92="Yes",IF(U92&lt;&gt;"",HYPERLINK(_xlfn.CONCAT(VLOOKUP(U92,AF:AG,2,FALSE),"\",IF(ISERROR(FIND(",",A92))=FALSE,LEFT(A92,FIND(",",A92)-1),A92),"-",C92,"-",H92,".pdf"),"PDF"),""),"")</f>
        <v>PDF</v>
      </c>
      <c r="U92" s="11" t="s">
        <v>50</v>
      </c>
      <c r="V92" s="3" t="s">
        <v>46</v>
      </c>
      <c r="W92" s="3" t="s">
        <v>47</v>
      </c>
      <c r="Y92" s="12" t="str">
        <f>IF(R92="Include","No",IF(V92="Include","No",""))</f>
        <v/>
      </c>
      <c r="Z92" s="33" t="str">
        <f>IF(J92="Yes",IF(Q92="","",IF(Q92="Include",IF(V92="",IF(Y92="No","Check for supplement","Include"),IF(V92="Exclude","Consensus required",IF(V92="Include",IF(Y92="No","Check for supplement","Include"),"Check required"))),IF(Q92="Exclude",IF(V92="","Check required",IF(V92="Exclude","Exclude",IF(V92="Include","Consensus required","Check required"))),"Check required"))),IF(L92="","","Find PDF"))</f>
        <v>Exclude</v>
      </c>
      <c r="AA92" s="31" t="str">
        <f>IF(Z92="Exclude",R92,"")</f>
        <v>3. Wrong intervention</v>
      </c>
    </row>
    <row r="93" spans="1:27" x14ac:dyDescent="0.25">
      <c r="A93" s="25" t="s">
        <v>4598</v>
      </c>
      <c r="B93" s="26" t="s">
        <v>4599</v>
      </c>
      <c r="C93" s="26">
        <v>2021</v>
      </c>
      <c r="D93" s="26" t="s">
        <v>217</v>
      </c>
      <c r="E93" s="26">
        <v>3</v>
      </c>
      <c r="F93" s="26">
        <v>6</v>
      </c>
      <c r="G93" s="26" t="s">
        <v>4600</v>
      </c>
      <c r="H93" s="26">
        <v>12407</v>
      </c>
      <c r="I93" s="26" t="s">
        <v>4601</v>
      </c>
      <c r="J93" s="11" t="s">
        <v>35</v>
      </c>
      <c r="K93" s="18" t="str">
        <f>IF(LEFT(I93,2)="10",HYPERLINK(_xlfn.CONCAT("https://doi.org/",I93),"Link"),IF(I93="","",HYPERLINK(I93,"Link")))</f>
        <v>Link</v>
      </c>
      <c r="L93" s="19" t="str">
        <f>IF(A93&lt;&gt;"",IF(J93="No",_xlfn.CONCAT(IF(ISERROR(FIND(",",A93))=FALSE,LEFT(A93,FIND(",",A93)-1),A93),"-",C93,"-",H93),""),"")</f>
        <v/>
      </c>
      <c r="M93" s="29" t="str">
        <f>IF(A93&lt;&gt;"",_xlfn.CONCAT("{",IF(ISERROR(FIND(",",A93))=FALSE,LEFT(A93,FIND(",",A93)-1),A93),", ",C93," #",H93,"}"),"")</f>
        <v>{Anand, 2021 #12407}</v>
      </c>
      <c r="N93" s="4" t="s">
        <v>1</v>
      </c>
      <c r="O93" s="18" t="str">
        <f>IF(J93="Yes",IF(P93&lt;&gt;"",HYPERLINK(_xlfn.CONCAT(VLOOKUP(P93,AF:AG,2,FALSE),"\",IF(ISERROR(FIND(",",A93))=FALSE,LEFT(A93,FIND(",",A93)-1),A93),"-",C93,"-",H93,".pdf"),"PDF"),""),"")</f>
        <v>PDF</v>
      </c>
      <c r="P93" s="11" t="s">
        <v>2</v>
      </c>
      <c r="Q93" s="3" t="s">
        <v>46</v>
      </c>
      <c r="R93" s="3" t="s">
        <v>47</v>
      </c>
      <c r="S93" s="4" t="s">
        <v>109</v>
      </c>
      <c r="T93" s="18" t="str">
        <f>IF(J93="Yes",IF(U93&lt;&gt;"",HYPERLINK(_xlfn.CONCAT(VLOOKUP(U93,AF:AG,2,FALSE),"\",IF(ISERROR(FIND(",",A93))=FALSE,LEFT(A93,FIND(",",A93)-1),A93),"-",C93,"-",H93,".pdf"),"PDF"),""),"")</f>
        <v>PDF</v>
      </c>
      <c r="U93" s="11" t="s">
        <v>50</v>
      </c>
      <c r="V93" s="3" t="s">
        <v>46</v>
      </c>
      <c r="W93" s="3" t="s">
        <v>47</v>
      </c>
      <c r="Y93" s="12" t="str">
        <f>IF(R93="Include","No",IF(V93="Include","No",""))</f>
        <v/>
      </c>
      <c r="Z93" s="33" t="str">
        <f>IF(J93="Yes",IF(Q93="","",IF(Q93="Include",IF(V93="",IF(Y93="No","Check for supplement","Include"),IF(V93="Exclude","Consensus required",IF(V93="Include",IF(Y93="No","Check for supplement","Include"),"Check required"))),IF(Q93="Exclude",IF(V93="","Check required",IF(V93="Exclude","Exclude",IF(V93="Include","Consensus required","Check required"))),"Check required"))),IF(L93="","","Find PDF"))</f>
        <v>Exclude</v>
      </c>
      <c r="AA93" s="31" t="str">
        <f>IF(Z93="Exclude",R93,"")</f>
        <v>3. Wrong intervention</v>
      </c>
    </row>
    <row r="94" spans="1:27" x14ac:dyDescent="0.25">
      <c r="A94" s="25" t="s">
        <v>4602</v>
      </c>
      <c r="B94" s="26" t="s">
        <v>4603</v>
      </c>
      <c r="C94" s="26">
        <v>2013</v>
      </c>
      <c r="D94" s="26" t="s">
        <v>530</v>
      </c>
      <c r="E94" s="26">
        <v>15</v>
      </c>
      <c r="F94" s="26">
        <v>6</v>
      </c>
      <c r="G94" s="26" t="s">
        <v>4604</v>
      </c>
      <c r="H94" s="26">
        <v>14387</v>
      </c>
      <c r="I94" s="26" t="s">
        <v>4605</v>
      </c>
      <c r="J94" s="11" t="s">
        <v>35</v>
      </c>
      <c r="K94" s="18" t="str">
        <f>IF(LEFT(I94,2)="10",HYPERLINK(_xlfn.CONCAT("https://doi.org/",I94),"Link"),IF(I94="","",HYPERLINK(I94,"Link")))</f>
        <v>Link</v>
      </c>
      <c r="L94" s="19" t="str">
        <f>IF(A94&lt;&gt;"",IF(J94="No",_xlfn.CONCAT(IF(ISERROR(FIND(",",A94))=FALSE,LEFT(A94,FIND(",",A94)-1),A94),"-",C94,"-",H94),""),"")</f>
        <v/>
      </c>
      <c r="M94" s="29" t="str">
        <f>IF(A94&lt;&gt;"",_xlfn.CONCAT("{",IF(ISERROR(FIND(",",A94))=FALSE,LEFT(A94,FIND(",",A94)-1),A94),", ",C94," #",H94,"}"),"")</f>
        <v>{Andersen, 2013 #14387}</v>
      </c>
      <c r="N94" s="4" t="s">
        <v>1</v>
      </c>
      <c r="O94" s="18" t="str">
        <f>IF(J94="Yes",IF(P94&lt;&gt;"",HYPERLINK(_xlfn.CONCAT(VLOOKUP(P94,AF:AG,2,FALSE),"\",IF(ISERROR(FIND(",",A94))=FALSE,LEFT(A94,FIND(",",A94)-1),A94),"-",C94,"-",H94,".pdf"),"PDF"),""),"")</f>
        <v>PDF</v>
      </c>
      <c r="P94" s="11" t="s">
        <v>2</v>
      </c>
      <c r="Q94" s="3" t="s">
        <v>46</v>
      </c>
      <c r="R94" s="3" t="s">
        <v>47</v>
      </c>
      <c r="S94" s="4" t="s">
        <v>109</v>
      </c>
      <c r="T94" s="18" t="str">
        <f>IF(J94="Yes",IF(U94&lt;&gt;"",HYPERLINK(_xlfn.CONCAT(VLOOKUP(U94,AF:AG,2,FALSE),"\",IF(ISERROR(FIND(",",A94))=FALSE,LEFT(A94,FIND(",",A94)-1),A94),"-",C94,"-",H94,".pdf"),"PDF"),""),"")</f>
        <v>PDF</v>
      </c>
      <c r="U94" s="11" t="s">
        <v>50</v>
      </c>
      <c r="V94" s="3" t="s">
        <v>46</v>
      </c>
      <c r="W94" s="3" t="s">
        <v>47</v>
      </c>
      <c r="Y94" s="12" t="str">
        <f>IF(R94="Include","No",IF(V94="Include","No",""))</f>
        <v/>
      </c>
      <c r="Z94" s="33" t="str">
        <f>IF(J94="Yes",IF(Q94="","",IF(Q94="Include",IF(V94="",IF(Y94="No","Check for supplement","Include"),IF(V94="Exclude","Consensus required",IF(V94="Include",IF(Y94="No","Check for supplement","Include"),"Check required"))),IF(Q94="Exclude",IF(V94="","Check required",IF(V94="Exclude","Exclude",IF(V94="Include","Consensus required","Check required"))),"Check required"))),IF(L94="","","Find PDF"))</f>
        <v>Exclude</v>
      </c>
      <c r="AA94" s="31" t="str">
        <f>IF(Z94="Exclude",R94,"")</f>
        <v>3. Wrong intervention</v>
      </c>
    </row>
    <row r="95" spans="1:27" x14ac:dyDescent="0.25">
      <c r="A95" s="25" t="s">
        <v>4606</v>
      </c>
      <c r="B95" s="26" t="s">
        <v>4607</v>
      </c>
      <c r="C95" s="26">
        <v>2020</v>
      </c>
      <c r="D95" s="26" t="s">
        <v>2939</v>
      </c>
      <c r="E95" s="26">
        <v>20</v>
      </c>
      <c r="F95" s="26">
        <v>1</v>
      </c>
      <c r="G95" s="26">
        <v>425</v>
      </c>
      <c r="H95" s="26">
        <v>12408</v>
      </c>
      <c r="I95" s="26" t="s">
        <v>4608</v>
      </c>
      <c r="J95" s="11" t="s">
        <v>35</v>
      </c>
      <c r="K95" s="18" t="str">
        <f>IF(LEFT(I95,2)="10",HYPERLINK(_xlfn.CONCAT("https://doi.org/",I95),"Link"),IF(I95="","",HYPERLINK(I95,"Link")))</f>
        <v>Link</v>
      </c>
      <c r="L95" s="19" t="str">
        <f>IF(A95&lt;&gt;"",IF(J95="No",_xlfn.CONCAT(IF(ISERROR(FIND(",",A95))=FALSE,LEFT(A95,FIND(",",A95)-1),A95),"-",C95,"-",H95),""),"")</f>
        <v/>
      </c>
      <c r="M95" s="29" t="str">
        <f>IF(A95&lt;&gt;"",_xlfn.CONCAT("{",IF(ISERROR(FIND(",",A95))=FALSE,LEFT(A95,FIND(",",A95)-1),A95),", ",C95," #",H95,"}"),"")</f>
        <v>{Andersen, 2020 #12408}</v>
      </c>
      <c r="N95" s="4" t="s">
        <v>1</v>
      </c>
      <c r="O95" s="18" t="str">
        <f>IF(J95="Yes",IF(P95&lt;&gt;"",HYPERLINK(_xlfn.CONCAT(VLOOKUP(P95,AF:AG,2,FALSE),"\",IF(ISERROR(FIND(",",A95))=FALSE,LEFT(A95,FIND(",",A95)-1),A95),"-",C95,"-",H95,".pdf"),"PDF"),""),"")</f>
        <v>PDF</v>
      </c>
      <c r="P95" s="11" t="s">
        <v>2</v>
      </c>
      <c r="Q95" s="3" t="s">
        <v>46</v>
      </c>
      <c r="R95" s="3" t="s">
        <v>47</v>
      </c>
      <c r="S95" s="4" t="s">
        <v>109</v>
      </c>
      <c r="T95" s="18" t="str">
        <f>IF(J95="Yes",IF(U95&lt;&gt;"",HYPERLINK(_xlfn.CONCAT(VLOOKUP(U95,AF:AG,2,FALSE),"\",IF(ISERROR(FIND(",",A95))=FALSE,LEFT(A95,FIND(",",A95)-1),A95),"-",C95,"-",H95,".pdf"),"PDF"),""),"")</f>
        <v>PDF</v>
      </c>
      <c r="U95" s="11" t="s">
        <v>50</v>
      </c>
      <c r="V95" s="3" t="s">
        <v>46</v>
      </c>
      <c r="W95" s="3" t="s">
        <v>47</v>
      </c>
      <c r="Y95" s="12" t="str">
        <f>IF(R95="Include","No",IF(V95="Include","No",""))</f>
        <v/>
      </c>
      <c r="Z95" s="33" t="str">
        <f>IF(J95="Yes",IF(Q95="","",IF(Q95="Include",IF(V95="",IF(Y95="No","Check for supplement","Include"),IF(V95="Exclude","Consensus required",IF(V95="Include",IF(Y95="No","Check for supplement","Include"),"Check required"))),IF(Q95="Exclude",IF(V95="","Check required",IF(V95="Exclude","Exclude",IF(V95="Include","Consensus required","Check required"))),"Check required"))),IF(L95="","","Find PDF"))</f>
        <v>Exclude</v>
      </c>
      <c r="AA95" s="31" t="str">
        <f>IF(Z95="Exclude",R95,"")</f>
        <v>3. Wrong intervention</v>
      </c>
    </row>
    <row r="96" spans="1:27" x14ac:dyDescent="0.25">
      <c r="A96" s="25" t="s">
        <v>4609</v>
      </c>
      <c r="B96" s="26" t="s">
        <v>4610</v>
      </c>
      <c r="C96" s="26">
        <v>2020</v>
      </c>
      <c r="D96" s="26" t="s">
        <v>365</v>
      </c>
      <c r="E96" s="26">
        <v>20</v>
      </c>
      <c r="F96" s="26">
        <v>1</v>
      </c>
      <c r="G96" s="26">
        <v>1651</v>
      </c>
      <c r="H96" s="26">
        <v>12409</v>
      </c>
      <c r="I96" s="26" t="s">
        <v>4611</v>
      </c>
      <c r="J96" s="11" t="s">
        <v>35</v>
      </c>
      <c r="K96" s="18" t="str">
        <f>IF(LEFT(I96,2)="10",HYPERLINK(_xlfn.CONCAT("https://doi.org/",I96),"Link"),IF(I96="","",HYPERLINK(I96,"Link")))</f>
        <v>Link</v>
      </c>
      <c r="L96" s="19" t="str">
        <f>IF(A96&lt;&gt;"",IF(J96="No",_xlfn.CONCAT(IF(ISERROR(FIND(",",A96))=FALSE,LEFT(A96,FIND(",",A96)-1),A96),"-",C96,"-",H96),""),"")</f>
        <v/>
      </c>
      <c r="M96" s="29" t="str">
        <f>IF(A96&lt;&gt;"",_xlfn.CONCAT("{",IF(ISERROR(FIND(",",A96))=FALSE,LEFT(A96,FIND(",",A96)-1),A96),", ",C96," #",H96,"}"),"")</f>
        <v>{Andersen, 2020 #12409}</v>
      </c>
      <c r="N96" s="4" t="s">
        <v>1</v>
      </c>
      <c r="O96" s="18" t="str">
        <f>IF(J96="Yes",IF(P96&lt;&gt;"",HYPERLINK(_xlfn.CONCAT(VLOOKUP(P96,AF:AG,2,FALSE),"\",IF(ISERROR(FIND(",",A96))=FALSE,LEFT(A96,FIND(",",A96)-1),A96),"-",C96,"-",H96,".pdf"),"PDF"),""),"")</f>
        <v>PDF</v>
      </c>
      <c r="P96" s="11" t="s">
        <v>2</v>
      </c>
      <c r="Q96" s="3" t="s">
        <v>46</v>
      </c>
      <c r="R96" s="3" t="s">
        <v>4433</v>
      </c>
      <c r="S96" s="4" t="s">
        <v>4434</v>
      </c>
      <c r="T96" s="18" t="str">
        <f>IF(J96="Yes",IF(U96&lt;&gt;"",HYPERLINK(_xlfn.CONCAT(VLOOKUP(U96,AF:AG,2,FALSE),"\",IF(ISERROR(FIND(",",A96))=FALSE,LEFT(A96,FIND(",",A96)-1),A96),"-",C96,"-",H96,".pdf"),"PDF"),""),"")</f>
        <v>PDF</v>
      </c>
      <c r="U96" s="11" t="s">
        <v>50</v>
      </c>
      <c r="V96" s="3" t="s">
        <v>46</v>
      </c>
      <c r="W96" s="3" t="s">
        <v>4433</v>
      </c>
      <c r="Y96" s="12" t="str">
        <f>IF(R96="Include","No",IF(V96="Include","No",""))</f>
        <v/>
      </c>
      <c r="Z96" s="33" t="str">
        <f>IF(J96="Yes",IF(Q96="","",IF(Q96="Include",IF(V96="",IF(Y96="No","Check for supplement","Include"),IF(V96="Exclude","Consensus required",IF(V96="Include",IF(Y96="No","Check for supplement","Include"),"Check required"))),IF(Q96="Exclude",IF(V96="","Check required",IF(V96="Exclude","Exclude",IF(V96="Include","Consensus required","Check required"))),"Check required"))),IF(L96="","","Find PDF"))</f>
        <v>Exclude</v>
      </c>
      <c r="AA96" s="31" t="str">
        <f>IF(Z96="Exclude",R96,"")</f>
        <v>6. Retracted</v>
      </c>
    </row>
    <row r="97" spans="1:27" x14ac:dyDescent="0.25">
      <c r="A97" s="25" t="s">
        <v>4609</v>
      </c>
      <c r="B97" s="26" t="s">
        <v>4610</v>
      </c>
      <c r="C97" s="26">
        <v>2020</v>
      </c>
      <c r="D97" s="26" t="s">
        <v>365</v>
      </c>
      <c r="E97" s="26">
        <v>20</v>
      </c>
      <c r="F97" s="26">
        <v>1</v>
      </c>
      <c r="G97" s="26">
        <v>1651</v>
      </c>
      <c r="H97" s="26">
        <v>12410</v>
      </c>
      <c r="I97" s="26" t="s">
        <v>4611</v>
      </c>
      <c r="J97" s="11" t="s">
        <v>35</v>
      </c>
      <c r="K97" s="18" t="str">
        <f>IF(LEFT(I97,2)="10",HYPERLINK(_xlfn.CONCAT("https://doi.org/",I97),"Link"),IF(I97="","",HYPERLINK(I97,"Link")))</f>
        <v>Link</v>
      </c>
      <c r="L97" s="19" t="str">
        <f>IF(A97&lt;&gt;"",IF(J97="No",_xlfn.CONCAT(IF(ISERROR(FIND(",",A97))=FALSE,LEFT(A97,FIND(",",A97)-1),A97),"-",C97,"-",H97),""),"")</f>
        <v/>
      </c>
      <c r="M97" s="29" t="str">
        <f>IF(A97&lt;&gt;"",_xlfn.CONCAT("{",IF(ISERROR(FIND(",",A97))=FALSE,LEFT(A97,FIND(",",A97)-1),A97),", ",C97," #",H97,"}"),"")</f>
        <v>{Andersen, 2020 #12410}</v>
      </c>
      <c r="N97" s="4" t="s">
        <v>1</v>
      </c>
      <c r="O97" s="18" t="str">
        <f>IF(J97="Yes",IF(P97&lt;&gt;"",HYPERLINK(_xlfn.CONCAT(VLOOKUP(P97,AF:AG,2,FALSE),"\",IF(ISERROR(FIND(",",A97))=FALSE,LEFT(A97,FIND(",",A97)-1),A97),"-",C97,"-",H97,".pdf"),"PDF"),""),"")</f>
        <v>PDF</v>
      </c>
      <c r="P97" s="11" t="s">
        <v>2</v>
      </c>
      <c r="Q97" s="3" t="s">
        <v>46</v>
      </c>
      <c r="R97" s="3" t="s">
        <v>39</v>
      </c>
      <c r="T97" s="18" t="str">
        <f>IF(J97="Yes",IF(U97&lt;&gt;"",HYPERLINK(_xlfn.CONCAT(VLOOKUP(U97,AF:AG,2,FALSE),"\",IF(ISERROR(FIND(",",A97))=FALSE,LEFT(A97,FIND(",",A97)-1),A97),"-",C97,"-",H97,".pdf"),"PDF"),""),"")</f>
        <v>PDF</v>
      </c>
      <c r="U97" s="11" t="s">
        <v>50</v>
      </c>
      <c r="V97" s="3" t="s">
        <v>46</v>
      </c>
      <c r="W97" s="3" t="s">
        <v>39</v>
      </c>
      <c r="Y97" s="12" t="str">
        <f>IF(R97="Include","No",IF(V97="Include","No",""))</f>
        <v/>
      </c>
      <c r="Z97" s="33" t="str">
        <f>IF(J97="Yes",IF(Q97="","",IF(Q97="Include",IF(V97="",IF(Y97="No","Check for supplement","Include"),IF(V97="Exclude","Consensus required",IF(V97="Include",IF(Y97="No","Check for supplement","Include"),"Check required"))),IF(Q97="Exclude",IF(V97="","Check required",IF(V97="Exclude","Exclude",IF(V97="Include","Consensus required","Check required"))),"Check required"))),IF(L97="","","Find PDF"))</f>
        <v>Exclude</v>
      </c>
      <c r="AA97" s="31" t="str">
        <f>IF(Z97="Exclude",R97,"")</f>
        <v>0. Duplicate</v>
      </c>
    </row>
    <row r="98" spans="1:27" x14ac:dyDescent="0.25">
      <c r="A98" s="25" t="s">
        <v>4612</v>
      </c>
      <c r="B98" s="26" t="s">
        <v>4613</v>
      </c>
      <c r="C98" s="26">
        <v>2012</v>
      </c>
      <c r="D98" s="26" t="s">
        <v>296</v>
      </c>
      <c r="E98" s="26">
        <v>6</v>
      </c>
      <c r="F98" s="26">
        <v>2</v>
      </c>
      <c r="G98" s="26" t="s">
        <v>4614</v>
      </c>
      <c r="H98" s="26">
        <v>14388</v>
      </c>
      <c r="I98" s="26" t="s">
        <v>4615</v>
      </c>
      <c r="J98" s="11" t="s">
        <v>35</v>
      </c>
      <c r="K98" s="18" t="str">
        <f>IF(LEFT(I98,2)="10",HYPERLINK(_xlfn.CONCAT("https://doi.org/",I98),"Link"),IF(I98="","",HYPERLINK(I98,"Link")))</f>
        <v>Link</v>
      </c>
      <c r="L98" s="19" t="str">
        <f>IF(A98&lt;&gt;"",IF(J98="No",_xlfn.CONCAT(IF(ISERROR(FIND(",",A98))=FALSE,LEFT(A98,FIND(",",A98)-1),A98),"-",C98,"-",H98),""),"")</f>
        <v/>
      </c>
      <c r="M98" s="29" t="str">
        <f>IF(A98&lt;&gt;"",_xlfn.CONCAT("{",IF(ISERROR(FIND(",",A98))=FALSE,LEFT(A98,FIND(",",A98)-1),A98),", ",C98," #",H98,"}"),"")</f>
        <v>{Anderson, 2012 #14388}</v>
      </c>
      <c r="N98" s="4" t="s">
        <v>1</v>
      </c>
      <c r="O98" s="18" t="str">
        <f>IF(J98="Yes",IF(P98&lt;&gt;"",HYPERLINK(_xlfn.CONCAT(VLOOKUP(P98,AF:AG,2,FALSE),"\",IF(ISERROR(FIND(",",A98))=FALSE,LEFT(A98,FIND(",",A98)-1),A98),"-",C98,"-",H98,".pdf"),"PDF"),""),"")</f>
        <v>PDF</v>
      </c>
      <c r="P98" s="11" t="s">
        <v>2</v>
      </c>
      <c r="Q98" s="3" t="s">
        <v>46</v>
      </c>
      <c r="R98" s="3" t="s">
        <v>47</v>
      </c>
      <c r="S98" s="4" t="s">
        <v>109</v>
      </c>
      <c r="T98" s="18" t="str">
        <f>IF(J98="Yes",IF(U98&lt;&gt;"",HYPERLINK(_xlfn.CONCAT(VLOOKUP(U98,AF:AG,2,FALSE),"\",IF(ISERROR(FIND(",",A98))=FALSE,LEFT(A98,FIND(",",A98)-1),A98),"-",C98,"-",H98,".pdf"),"PDF"),""),"")</f>
        <v>PDF</v>
      </c>
      <c r="U98" s="11" t="s">
        <v>50</v>
      </c>
      <c r="V98" s="3" t="s">
        <v>46</v>
      </c>
      <c r="W98" s="3" t="s">
        <v>47</v>
      </c>
      <c r="Y98" s="12" t="str">
        <f>IF(R98="Include","No",IF(V98="Include","No",""))</f>
        <v/>
      </c>
      <c r="Z98" s="33" t="str">
        <f>IF(J98="Yes",IF(Q98="","",IF(Q98="Include",IF(V98="",IF(Y98="No","Check for supplement","Include"),IF(V98="Exclude","Consensus required",IF(V98="Include",IF(Y98="No","Check for supplement","Include"),"Check required"))),IF(Q98="Exclude",IF(V98="","Check required",IF(V98="Exclude","Exclude",IF(V98="Include","Consensus required","Check required"))),"Check required"))),IF(L98="","","Find PDF"))</f>
        <v>Exclude</v>
      </c>
      <c r="AA98" s="31" t="str">
        <f>IF(Z98="Exclude",R98,"")</f>
        <v>3. Wrong intervention</v>
      </c>
    </row>
    <row r="99" spans="1:27" x14ac:dyDescent="0.25">
      <c r="A99" s="25" t="s">
        <v>4616</v>
      </c>
      <c r="B99" s="26" t="s">
        <v>4617</v>
      </c>
      <c r="C99" s="26">
        <v>2014</v>
      </c>
      <c r="D99" s="26" t="s">
        <v>467</v>
      </c>
      <c r="E99" s="26">
        <v>348</v>
      </c>
      <c r="G99" s="26" t="s">
        <v>4618</v>
      </c>
      <c r="H99" s="26">
        <v>12411</v>
      </c>
      <c r="I99" s="26" t="s">
        <v>4619</v>
      </c>
      <c r="J99" s="11" t="s">
        <v>35</v>
      </c>
      <c r="K99" s="18" t="str">
        <f>IF(LEFT(I99,2)="10",HYPERLINK(_xlfn.CONCAT("https://doi.org/",I99),"Link"),IF(I99="","",HYPERLINK(I99,"Link")))</f>
        <v>Link</v>
      </c>
      <c r="L99" s="19" t="str">
        <f>IF(A99&lt;&gt;"",IF(J99="No",_xlfn.CONCAT(IF(ISERROR(FIND(",",A99))=FALSE,LEFT(A99,FIND(",",A99)-1),A99),"-",C99,"-",H99),""),"")</f>
        <v/>
      </c>
      <c r="M99" s="29" t="str">
        <f>IF(A99&lt;&gt;"",_xlfn.CONCAT("{",IF(ISERROR(FIND(",",A99))=FALSE,LEFT(A99,FIND(",",A99)-1),A99),", ",C99," #",H99,"}"),"")</f>
        <v>{Anderson, 2014 #12411}</v>
      </c>
      <c r="N99" s="4" t="s">
        <v>1</v>
      </c>
      <c r="O99" s="18" t="str">
        <f>IF(J99="Yes",IF(P99&lt;&gt;"",HYPERLINK(_xlfn.CONCAT(VLOOKUP(P99,AF:AG,2,FALSE),"\",IF(ISERROR(FIND(",",A99))=FALSE,LEFT(A99,FIND(",",A99)-1),A99),"-",C99,"-",H99,".pdf"),"PDF"),""),"")</f>
        <v>PDF</v>
      </c>
      <c r="P99" s="11" t="s">
        <v>2</v>
      </c>
      <c r="Q99" s="3" t="s">
        <v>46</v>
      </c>
      <c r="R99" s="3" t="s">
        <v>47</v>
      </c>
      <c r="S99" s="4" t="s">
        <v>109</v>
      </c>
      <c r="T99" s="18" t="str">
        <f>IF(J99="Yes",IF(U99&lt;&gt;"",HYPERLINK(_xlfn.CONCAT(VLOOKUP(U99,AF:AG,2,FALSE),"\",IF(ISERROR(FIND(",",A99))=FALSE,LEFT(A99,FIND(",",A99)-1),A99),"-",C99,"-",H99,".pdf"),"PDF"),""),"")</f>
        <v>PDF</v>
      </c>
      <c r="U99" s="11" t="s">
        <v>50</v>
      </c>
      <c r="V99" s="3" t="s">
        <v>46</v>
      </c>
      <c r="W99" s="3" t="s">
        <v>47</v>
      </c>
      <c r="Y99" s="12" t="str">
        <f>IF(R99="Include","No",IF(V99="Include","No",""))</f>
        <v/>
      </c>
      <c r="Z99" s="33" t="str">
        <f>IF(J99="Yes",IF(Q99="","",IF(Q99="Include",IF(V99="",IF(Y99="No","Check for supplement","Include"),IF(V99="Exclude","Consensus required",IF(V99="Include",IF(Y99="No","Check for supplement","Include"),"Check required"))),IF(Q99="Exclude",IF(V99="","Check required",IF(V99="Exclude","Exclude",IF(V99="Include","Consensus required","Check required"))),"Check required"))),IF(L99="","","Find PDF"))</f>
        <v>Exclude</v>
      </c>
      <c r="AA99" s="31" t="str">
        <f>IF(Z99="Exclude",R99,"")</f>
        <v>3. Wrong intervention</v>
      </c>
    </row>
    <row r="100" spans="1:27" x14ac:dyDescent="0.25">
      <c r="A100" s="25" t="s">
        <v>4620</v>
      </c>
      <c r="B100" s="26" t="s">
        <v>4621</v>
      </c>
      <c r="C100" s="26">
        <v>2016</v>
      </c>
      <c r="D100" s="26" t="s">
        <v>65</v>
      </c>
      <c r="E100" s="26">
        <v>6</v>
      </c>
      <c r="F100" s="26">
        <v>11</v>
      </c>
      <c r="G100" s="26" t="s">
        <v>4622</v>
      </c>
      <c r="H100" s="26">
        <v>12413</v>
      </c>
      <c r="I100" s="26" t="s">
        <v>4623</v>
      </c>
      <c r="J100" s="11" t="s">
        <v>35</v>
      </c>
      <c r="K100" s="18" t="str">
        <f>IF(LEFT(I100,2)="10",HYPERLINK(_xlfn.CONCAT("https://doi.org/",I100),"Link"),IF(I100="","",HYPERLINK(I100,"Link")))</f>
        <v>Link</v>
      </c>
      <c r="L100" s="19" t="str">
        <f>IF(A100&lt;&gt;"",IF(J100="No",_xlfn.CONCAT(IF(ISERROR(FIND(",",A100))=FALSE,LEFT(A100,FIND(",",A100)-1),A100),"-",C100,"-",H100),""),"")</f>
        <v/>
      </c>
      <c r="M100" s="29" t="str">
        <f>IF(A100&lt;&gt;"",_xlfn.CONCAT("{",IF(ISERROR(FIND(",",A100))=FALSE,LEFT(A100,FIND(",",A100)-1),A100),", ",C100," #",H100,"}"),"")</f>
        <v>{Anderson, 2016 #12413}</v>
      </c>
      <c r="N100" s="4" t="s">
        <v>1</v>
      </c>
      <c r="O100" s="18" t="str">
        <f>IF(J100="Yes",IF(P100&lt;&gt;"",HYPERLINK(_xlfn.CONCAT(VLOOKUP(P100,AF:AG,2,FALSE),"\",IF(ISERROR(FIND(",",A100))=FALSE,LEFT(A100,FIND(",",A100)-1),A100),"-",C100,"-",H100,".pdf"),"PDF"),""),"")</f>
        <v>PDF</v>
      </c>
      <c r="P100" s="11" t="s">
        <v>2</v>
      </c>
      <c r="Q100" s="3" t="s">
        <v>46</v>
      </c>
      <c r="R100" s="3" t="s">
        <v>47</v>
      </c>
      <c r="S100" s="4" t="s">
        <v>109</v>
      </c>
      <c r="T100" s="18" t="str">
        <f>IF(J100="Yes",IF(U100&lt;&gt;"",HYPERLINK(_xlfn.CONCAT(VLOOKUP(U100,AF:AG,2,FALSE),"\",IF(ISERROR(FIND(",",A100))=FALSE,LEFT(A100,FIND(",",A100)-1),A100),"-",C100,"-",H100,".pdf"),"PDF"),""),"")</f>
        <v>PDF</v>
      </c>
      <c r="U100" s="11" t="s">
        <v>50</v>
      </c>
      <c r="V100" s="3" t="s">
        <v>46</v>
      </c>
      <c r="W100" s="3" t="s">
        <v>47</v>
      </c>
      <c r="Y100" s="12" t="str">
        <f>IF(R100="Include","No",IF(V100="Include","No",""))</f>
        <v/>
      </c>
      <c r="Z100" s="33" t="str">
        <f>IF(J100="Yes",IF(Q100="","",IF(Q100="Include",IF(V100="",IF(Y100="No","Check for supplement","Include"),IF(V100="Exclude","Consensus required",IF(V100="Include",IF(Y100="No","Check for supplement","Include"),"Check required"))),IF(Q100="Exclude",IF(V100="","Check required",IF(V100="Exclude","Exclude",IF(V100="Include","Consensus required","Check required"))),"Check required"))),IF(L100="","","Find PDF"))</f>
        <v>Exclude</v>
      </c>
      <c r="AA100" s="31" t="str">
        <f>IF(Z100="Exclude",R100,"")</f>
        <v>3. Wrong intervention</v>
      </c>
    </row>
    <row r="101" spans="1:27" x14ac:dyDescent="0.25">
      <c r="A101" s="25" t="s">
        <v>4620</v>
      </c>
      <c r="B101" s="26" t="s">
        <v>4621</v>
      </c>
      <c r="C101" s="26">
        <v>2016</v>
      </c>
      <c r="D101" s="26" t="s">
        <v>65</v>
      </c>
      <c r="E101" s="26">
        <v>6</v>
      </c>
      <c r="F101" s="26">
        <v>11</v>
      </c>
      <c r="G101" s="26" t="s">
        <v>4622</v>
      </c>
      <c r="H101" s="26">
        <v>12414</v>
      </c>
      <c r="I101" s="26" t="s">
        <v>4623</v>
      </c>
      <c r="J101" s="11" t="s">
        <v>35</v>
      </c>
      <c r="K101" s="18" t="str">
        <f>IF(LEFT(I101,2)="10",HYPERLINK(_xlfn.CONCAT("https://doi.org/",I101),"Link"),IF(I101="","",HYPERLINK(I101,"Link")))</f>
        <v>Link</v>
      </c>
      <c r="L101" s="19" t="str">
        <f>IF(A101&lt;&gt;"",IF(J101="No",_xlfn.CONCAT(IF(ISERROR(FIND(",",A101))=FALSE,LEFT(A101,FIND(",",A101)-1),A101),"-",C101,"-",H101),""),"")</f>
        <v/>
      </c>
      <c r="M101" s="29" t="str">
        <f>IF(A101&lt;&gt;"",_xlfn.CONCAT("{",IF(ISERROR(FIND(",",A101))=FALSE,LEFT(A101,FIND(",",A101)-1),A101),", ",C101," #",H101,"}"),"")</f>
        <v>{Anderson, 2016 #12414}</v>
      </c>
      <c r="N101" s="4" t="s">
        <v>1</v>
      </c>
      <c r="O101" s="18" t="str">
        <f>IF(J101="Yes",IF(P101&lt;&gt;"",HYPERLINK(_xlfn.CONCAT(VLOOKUP(P101,AF:AG,2,FALSE),"\",IF(ISERROR(FIND(",",A101))=FALSE,LEFT(A101,FIND(",",A101)-1),A101),"-",C101,"-",H101,".pdf"),"PDF"),""),"")</f>
        <v>PDF</v>
      </c>
      <c r="P101" s="11" t="s">
        <v>2</v>
      </c>
      <c r="Q101" s="3" t="s">
        <v>46</v>
      </c>
      <c r="R101" s="3" t="s">
        <v>39</v>
      </c>
      <c r="T101" s="18" t="str">
        <f>IF(J101="Yes",IF(U101&lt;&gt;"",HYPERLINK(_xlfn.CONCAT(VLOOKUP(U101,AF:AG,2,FALSE),"\",IF(ISERROR(FIND(",",A101))=FALSE,LEFT(A101,FIND(",",A101)-1),A101),"-",C101,"-",H101,".pdf"),"PDF"),""),"")</f>
        <v>PDF</v>
      </c>
      <c r="U101" s="11" t="s">
        <v>50</v>
      </c>
      <c r="V101" s="3" t="s">
        <v>46</v>
      </c>
      <c r="W101" s="3" t="s">
        <v>39</v>
      </c>
      <c r="Y101" s="12" t="str">
        <f>IF(R101="Include","No",IF(V101="Include","No",""))</f>
        <v/>
      </c>
      <c r="Z101" s="33" t="str">
        <f>IF(J101="Yes",IF(Q101="","",IF(Q101="Include",IF(V101="",IF(Y101="No","Check for supplement","Include"),IF(V101="Exclude","Consensus required",IF(V101="Include",IF(Y101="No","Check for supplement","Include"),"Check required"))),IF(Q101="Exclude",IF(V101="","Check required",IF(V101="Exclude","Exclude",IF(V101="Include","Consensus required","Check required"))),"Check required"))),IF(L101="","","Find PDF"))</f>
        <v>Exclude</v>
      </c>
      <c r="AA101" s="31" t="str">
        <f>IF(Z101="Exclude",R101,"")</f>
        <v>0. Duplicate</v>
      </c>
    </row>
    <row r="102" spans="1:27" x14ac:dyDescent="0.25">
      <c r="A102" s="25" t="s">
        <v>4620</v>
      </c>
      <c r="B102" s="26" t="s">
        <v>4621</v>
      </c>
      <c r="C102" s="26">
        <v>2016</v>
      </c>
      <c r="D102" s="26" t="s">
        <v>65</v>
      </c>
      <c r="E102" s="26">
        <v>6</v>
      </c>
      <c r="F102" s="26">
        <v>11</v>
      </c>
      <c r="G102" s="26" t="s">
        <v>4622</v>
      </c>
      <c r="H102" s="26">
        <v>12415</v>
      </c>
      <c r="I102" s="26" t="s">
        <v>4623</v>
      </c>
      <c r="J102" s="11" t="s">
        <v>35</v>
      </c>
      <c r="K102" s="18" t="str">
        <f>IF(LEFT(I102,2)="10",HYPERLINK(_xlfn.CONCAT("https://doi.org/",I102),"Link"),IF(I102="","",HYPERLINK(I102,"Link")))</f>
        <v>Link</v>
      </c>
      <c r="L102" s="19" t="str">
        <f>IF(A102&lt;&gt;"",IF(J102="No",_xlfn.CONCAT(IF(ISERROR(FIND(",",A102))=FALSE,LEFT(A102,FIND(",",A102)-1),A102),"-",C102,"-",H102),""),"")</f>
        <v/>
      </c>
      <c r="M102" s="29" t="str">
        <f>IF(A102&lt;&gt;"",_xlfn.CONCAT("{",IF(ISERROR(FIND(",",A102))=FALSE,LEFT(A102,FIND(",",A102)-1),A102),", ",C102," #",H102,"}"),"")</f>
        <v>{Anderson, 2016 #12415}</v>
      </c>
      <c r="N102" s="4" t="s">
        <v>1</v>
      </c>
      <c r="O102" s="18" t="str">
        <f>IF(J102="Yes",IF(P102&lt;&gt;"",HYPERLINK(_xlfn.CONCAT(VLOOKUP(P102,AF:AG,2,FALSE),"\",IF(ISERROR(FIND(",",A102))=FALSE,LEFT(A102,FIND(",",A102)-1),A102),"-",C102,"-",H102,".pdf"),"PDF"),""),"")</f>
        <v>PDF</v>
      </c>
      <c r="P102" s="11" t="s">
        <v>2</v>
      </c>
      <c r="Q102" s="3" t="s">
        <v>46</v>
      </c>
      <c r="R102" s="3" t="s">
        <v>39</v>
      </c>
      <c r="T102" s="18" t="str">
        <f>IF(J102="Yes",IF(U102&lt;&gt;"",HYPERLINK(_xlfn.CONCAT(VLOOKUP(U102,AF:AG,2,FALSE),"\",IF(ISERROR(FIND(",",A102))=FALSE,LEFT(A102,FIND(",",A102)-1),A102),"-",C102,"-",H102,".pdf"),"PDF"),""),"")</f>
        <v>PDF</v>
      </c>
      <c r="U102" s="11" t="s">
        <v>50</v>
      </c>
      <c r="V102" s="3" t="s">
        <v>46</v>
      </c>
      <c r="W102" s="3" t="s">
        <v>39</v>
      </c>
      <c r="Y102" s="12" t="str">
        <f>IF(R102="Include","No",IF(V102="Include","No",""))</f>
        <v/>
      </c>
      <c r="Z102" s="33" t="str">
        <f>IF(J102="Yes",IF(Q102="","",IF(Q102="Include",IF(V102="",IF(Y102="No","Check for supplement","Include"),IF(V102="Exclude","Consensus required",IF(V102="Include",IF(Y102="No","Check for supplement","Include"),"Check required"))),IF(Q102="Exclude",IF(V102="","Check required",IF(V102="Exclude","Exclude",IF(V102="Include","Consensus required","Check required"))),"Check required"))),IF(L102="","","Find PDF"))</f>
        <v>Exclude</v>
      </c>
      <c r="AA102" s="31" t="str">
        <f>IF(Z102="Exclude",R102,"")</f>
        <v>0. Duplicate</v>
      </c>
    </row>
    <row r="103" spans="1:27" x14ac:dyDescent="0.25">
      <c r="A103" s="25" t="s">
        <v>4624</v>
      </c>
      <c r="B103" s="26" t="s">
        <v>4625</v>
      </c>
      <c r="C103" s="26">
        <v>2018</v>
      </c>
      <c r="D103" s="26" t="s">
        <v>65</v>
      </c>
      <c r="E103" s="26">
        <v>8</v>
      </c>
      <c r="F103" s="26">
        <v>2</v>
      </c>
      <c r="G103" s="26" t="s">
        <v>4626</v>
      </c>
      <c r="H103" s="26">
        <v>12412</v>
      </c>
      <c r="I103" s="26" t="s">
        <v>4627</v>
      </c>
      <c r="J103" s="11" t="s">
        <v>35</v>
      </c>
      <c r="K103" s="18" t="str">
        <f>IF(LEFT(I103,2)="10",HYPERLINK(_xlfn.CONCAT("https://doi.org/",I103),"Link"),IF(I103="","",HYPERLINK(I103,"Link")))</f>
        <v>Link</v>
      </c>
      <c r="L103" s="19" t="str">
        <f>IF(A103&lt;&gt;"",IF(J103="No",_xlfn.CONCAT(IF(ISERROR(FIND(",",A103))=FALSE,LEFT(A103,FIND(",",A103)-1),A103),"-",C103,"-",H103),""),"")</f>
        <v/>
      </c>
      <c r="M103" s="29" t="str">
        <f>IF(A103&lt;&gt;"",_xlfn.CONCAT("{",IF(ISERROR(FIND(",",A103))=FALSE,LEFT(A103,FIND(",",A103)-1),A103),", ",C103," #",H103,"}"),"")</f>
        <v>{Anderson, 2018 #12412}</v>
      </c>
      <c r="N103" s="4" t="s">
        <v>1</v>
      </c>
      <c r="O103" s="18" t="str">
        <f>IF(J103="Yes",IF(P103&lt;&gt;"",HYPERLINK(_xlfn.CONCAT(VLOOKUP(P103,AF:AG,2,FALSE),"\",IF(ISERROR(FIND(",",A103))=FALSE,LEFT(A103,FIND(",",A103)-1),A103),"-",C103,"-",H103,".pdf"),"PDF"),""),"")</f>
        <v>PDF</v>
      </c>
      <c r="P103" s="11" t="s">
        <v>2</v>
      </c>
      <c r="Q103" s="3" t="s">
        <v>46</v>
      </c>
      <c r="R103" s="3" t="s">
        <v>47</v>
      </c>
      <c r="S103" s="4" t="s">
        <v>109</v>
      </c>
      <c r="T103" s="18" t="str">
        <f>IF(J103="Yes",IF(U103&lt;&gt;"",HYPERLINK(_xlfn.CONCAT(VLOOKUP(U103,AF:AG,2,FALSE),"\",IF(ISERROR(FIND(",",A103))=FALSE,LEFT(A103,FIND(",",A103)-1),A103),"-",C103,"-",H103,".pdf"),"PDF"),""),"")</f>
        <v>PDF</v>
      </c>
      <c r="U103" s="11" t="s">
        <v>50</v>
      </c>
      <c r="V103" s="3" t="s">
        <v>46</v>
      </c>
      <c r="W103" s="3" t="s">
        <v>47</v>
      </c>
      <c r="Y103" s="12" t="str">
        <f>IF(R103="Include","No",IF(V103="Include","No",""))</f>
        <v/>
      </c>
      <c r="Z103" s="33" t="str">
        <f>IF(J103="Yes",IF(Q103="","",IF(Q103="Include",IF(V103="",IF(Y103="No","Check for supplement","Include"),IF(V103="Exclude","Consensus required",IF(V103="Include",IF(Y103="No","Check for supplement","Include"),"Check required"))),IF(Q103="Exclude",IF(V103="","Check required",IF(V103="Exclude","Exclude",IF(V103="Include","Consensus required","Check required"))),"Check required"))),IF(L103="","","Find PDF"))</f>
        <v>Exclude</v>
      </c>
      <c r="AA103" s="31" t="str">
        <f>IF(Z103="Exclude",R103,"")</f>
        <v>3. Wrong intervention</v>
      </c>
    </row>
    <row r="104" spans="1:27" x14ac:dyDescent="0.25">
      <c r="A104" s="25" t="s">
        <v>4628</v>
      </c>
      <c r="B104" s="26" t="s">
        <v>4629</v>
      </c>
      <c r="C104" s="26">
        <v>2021</v>
      </c>
      <c r="D104" s="26" t="s">
        <v>4630</v>
      </c>
      <c r="E104" s="26">
        <v>76</v>
      </c>
      <c r="G104" s="26" t="s">
        <v>4631</v>
      </c>
      <c r="H104" s="26">
        <v>12685</v>
      </c>
      <c r="I104" s="26" t="s">
        <v>4632</v>
      </c>
      <c r="J104" s="11" t="s">
        <v>35</v>
      </c>
      <c r="K104" s="18" t="str">
        <f>IF(LEFT(I104,2)="10",HYPERLINK(_xlfn.CONCAT("https://doi.org/",I104),"Link"),IF(I104="","",HYPERLINK(I104,"Link")))</f>
        <v>Link</v>
      </c>
      <c r="L104" s="19" t="str">
        <f>IF(A104&lt;&gt;"",IF(J104="No",_xlfn.CONCAT(IF(ISERROR(FIND(",",A104))=FALSE,LEFT(A104,FIND(",",A104)-1),A104),"-",C104,"-",H104),""),"")</f>
        <v/>
      </c>
      <c r="M104" s="29" t="str">
        <f>IF(A104&lt;&gt;"",_xlfn.CONCAT("{",IF(ISERROR(FIND(",",A104))=FALSE,LEFT(A104,FIND(",",A104)-1),A104),", ",C104," #",H104,"}"),"")</f>
        <v>{Andrade, 2021 #12685}</v>
      </c>
      <c r="N104" s="4" t="s">
        <v>1</v>
      </c>
      <c r="O104" s="18" t="str">
        <f>IF(J104="Yes",IF(P104&lt;&gt;"",HYPERLINK(_xlfn.CONCAT(VLOOKUP(P104,AF:AG,2,FALSE),"\",IF(ISERROR(FIND(",",A104))=FALSE,LEFT(A104,FIND(",",A104)-1),A104),"-",C104,"-",H104,".pdf"),"PDF"),""),"")</f>
        <v>PDF</v>
      </c>
      <c r="P104" s="11" t="s">
        <v>2</v>
      </c>
      <c r="Q104" s="3" t="s">
        <v>46</v>
      </c>
      <c r="R104" s="3" t="s">
        <v>47</v>
      </c>
      <c r="S104" s="4" t="s">
        <v>109</v>
      </c>
      <c r="T104" s="18" t="str">
        <f>IF(J104="Yes",IF(U104&lt;&gt;"",HYPERLINK(_xlfn.CONCAT(VLOOKUP(U104,AF:AG,2,FALSE),"\",IF(ISERROR(FIND(",",A104))=FALSE,LEFT(A104,FIND(",",A104)-1),A104),"-",C104,"-",H104,".pdf"),"PDF"),""),"")</f>
        <v>PDF</v>
      </c>
      <c r="U104" s="11" t="s">
        <v>50</v>
      </c>
      <c r="V104" s="3" t="s">
        <v>46</v>
      </c>
      <c r="W104" s="3" t="s">
        <v>47</v>
      </c>
      <c r="Y104" s="12" t="str">
        <f>IF(R104="Include","No",IF(V104="Include","No",""))</f>
        <v/>
      </c>
      <c r="Z104" s="33" t="str">
        <f>IF(J104="Yes",IF(Q104="","",IF(Q104="Include",IF(V104="",IF(Y104="No","Check for supplement","Include"),IF(V104="Exclude","Consensus required",IF(V104="Include",IF(Y104="No","Check for supplement","Include"),"Check required"))),IF(Q104="Exclude",IF(V104="","Check required",IF(V104="Exclude","Exclude",IF(V104="Include","Consensus required","Check required"))),"Check required"))),IF(L104="","","Find PDF"))</f>
        <v>Exclude</v>
      </c>
      <c r="AA104" s="31" t="str">
        <f>IF(Z104="Exclude",R104,"")</f>
        <v>3. Wrong intervention</v>
      </c>
    </row>
    <row r="105" spans="1:27" x14ac:dyDescent="0.25">
      <c r="A105" s="25" t="s">
        <v>4633</v>
      </c>
      <c r="B105" s="26" t="s">
        <v>4634</v>
      </c>
      <c r="C105" s="26">
        <v>2011</v>
      </c>
      <c r="D105" s="26" t="s">
        <v>2565</v>
      </c>
      <c r="E105" s="26">
        <v>378</v>
      </c>
      <c r="F105" s="26">
        <v>9786</v>
      </c>
      <c r="G105" s="26" t="s">
        <v>4635</v>
      </c>
      <c r="H105" s="26">
        <v>12416</v>
      </c>
      <c r="I105" s="26" t="s">
        <v>4636</v>
      </c>
      <c r="J105" s="11" t="s">
        <v>35</v>
      </c>
      <c r="K105" s="18" t="str">
        <f>IF(LEFT(I105,2)="10",HYPERLINK(_xlfn.CONCAT("https://doi.org/",I105),"Link"),IF(I105="","",HYPERLINK(I105,"Link")))</f>
        <v>Link</v>
      </c>
      <c r="L105" s="19" t="str">
        <f>IF(A105&lt;&gt;"",IF(J105="No",_xlfn.CONCAT(IF(ISERROR(FIND(",",A105))=FALSE,LEFT(A105,FIND(",",A105)-1),A105),"-",C105,"-",H105),""),"")</f>
        <v/>
      </c>
      <c r="M105" s="29" t="str">
        <f>IF(A105&lt;&gt;"",_xlfn.CONCAT("{",IF(ISERROR(FIND(",",A105))=FALSE,LEFT(A105,FIND(",",A105)-1),A105),", ",C105," #",H105,"}"),"")</f>
        <v>{Andrews, 2011 #12416}</v>
      </c>
      <c r="N105" s="4" t="s">
        <v>1</v>
      </c>
      <c r="O105" s="18" t="str">
        <f>IF(J105="Yes",IF(P105&lt;&gt;"",HYPERLINK(_xlfn.CONCAT(VLOOKUP(P105,AF:AG,2,FALSE),"\",IF(ISERROR(FIND(",",A105))=FALSE,LEFT(A105,FIND(",",A105)-1),A105),"-",C105,"-",H105,".pdf"),"PDF"),""),"")</f>
        <v>PDF</v>
      </c>
      <c r="P105" s="11" t="s">
        <v>2</v>
      </c>
      <c r="Q105" s="3" t="s">
        <v>46</v>
      </c>
      <c r="R105" s="3" t="s">
        <v>47</v>
      </c>
      <c r="S105" s="4" t="s">
        <v>109</v>
      </c>
      <c r="T105" s="18" t="str">
        <f>IF(J105="Yes",IF(U105&lt;&gt;"",HYPERLINK(_xlfn.CONCAT(VLOOKUP(U105,AF:AG,2,FALSE),"\",IF(ISERROR(FIND(",",A105))=FALSE,LEFT(A105,FIND(",",A105)-1),A105),"-",C105,"-",H105,".pdf"),"PDF"),""),"")</f>
        <v>PDF</v>
      </c>
      <c r="U105" s="11" t="s">
        <v>50</v>
      </c>
      <c r="V105" s="3" t="s">
        <v>46</v>
      </c>
      <c r="W105" s="3" t="s">
        <v>47</v>
      </c>
      <c r="Y105" s="12" t="str">
        <f>IF(R105="Include","No",IF(V105="Include","No",""))</f>
        <v/>
      </c>
      <c r="Z105" s="33" t="str">
        <f>IF(J105="Yes",IF(Q105="","",IF(Q105="Include",IF(V105="",IF(Y105="No","Check for supplement","Include"),IF(V105="Exclude","Consensus required",IF(V105="Include",IF(Y105="No","Check for supplement","Include"),"Check required"))),IF(Q105="Exclude",IF(V105="","Check required",IF(V105="Exclude","Exclude",IF(V105="Include","Consensus required","Check required"))),"Check required"))),IF(L105="","","Find PDF"))</f>
        <v>Exclude</v>
      </c>
      <c r="AA105" s="31" t="str">
        <f>IF(Z105="Exclude",R105,"")</f>
        <v>3. Wrong intervention</v>
      </c>
    </row>
    <row r="106" spans="1:27" x14ac:dyDescent="0.25">
      <c r="A106" s="25" t="s">
        <v>4637</v>
      </c>
      <c r="B106" s="26" t="s">
        <v>4638</v>
      </c>
      <c r="C106" s="26">
        <v>2013</v>
      </c>
      <c r="D106" s="26" t="s">
        <v>4639</v>
      </c>
      <c r="E106" s="26">
        <v>29</v>
      </c>
      <c r="F106" s="26">
        <v>4</v>
      </c>
      <c r="G106" s="26" t="s">
        <v>4640</v>
      </c>
      <c r="H106" s="26">
        <v>12417</v>
      </c>
      <c r="I106" s="26" t="s">
        <v>4641</v>
      </c>
      <c r="J106" s="11" t="s">
        <v>35</v>
      </c>
      <c r="K106" s="18" t="str">
        <f>IF(LEFT(I106,2)="10",HYPERLINK(_xlfn.CONCAT("https://doi.org/",I106),"Link"),IF(I106="","",HYPERLINK(I106,"Link")))</f>
        <v>Link</v>
      </c>
      <c r="L106" s="19" t="str">
        <f>IF(A106&lt;&gt;"",IF(J106="No",_xlfn.CONCAT(IF(ISERROR(FIND(",",A106))=FALSE,LEFT(A106,FIND(",",A106)-1),A106),"-",C106,"-",H106),""),"")</f>
        <v/>
      </c>
      <c r="M106" s="29" t="str">
        <f>IF(A106&lt;&gt;"",_xlfn.CONCAT("{",IF(ISERROR(FIND(",",A106))=FALSE,LEFT(A106,FIND(",",A106)-1),A106),", ",C106," #",H106,"}"),"")</f>
        <v>{Ang, 2013 #12417}</v>
      </c>
      <c r="N106" s="4" t="s">
        <v>1</v>
      </c>
      <c r="O106" s="18" t="str">
        <f>IF(J106="Yes",IF(P106&lt;&gt;"",HYPERLINK(_xlfn.CONCAT(VLOOKUP(P106,AF:AG,2,FALSE),"\",IF(ISERROR(FIND(",",A106))=FALSE,LEFT(A106,FIND(",",A106)-1),A106),"-",C106,"-",H106,".pdf"),"PDF"),""),"")</f>
        <v>PDF</v>
      </c>
      <c r="P106" s="11" t="s">
        <v>2</v>
      </c>
      <c r="Q106" s="3" t="s">
        <v>46</v>
      </c>
      <c r="R106" s="3" t="s">
        <v>47</v>
      </c>
      <c r="S106" s="4" t="s">
        <v>109</v>
      </c>
      <c r="T106" s="18" t="str">
        <f>IF(J106="Yes",IF(U106&lt;&gt;"",HYPERLINK(_xlfn.CONCAT(VLOOKUP(U106,AF:AG,2,FALSE),"\",IF(ISERROR(FIND(",",A106))=FALSE,LEFT(A106,FIND(",",A106)-1),A106),"-",C106,"-",H106,".pdf"),"PDF"),""),"")</f>
        <v>PDF</v>
      </c>
      <c r="U106" s="11" t="s">
        <v>50</v>
      </c>
      <c r="V106" s="3" t="s">
        <v>46</v>
      </c>
      <c r="W106" s="3" t="s">
        <v>47</v>
      </c>
      <c r="Y106" s="12" t="str">
        <f>IF(R106="Include","No",IF(V106="Include","No",""))</f>
        <v/>
      </c>
      <c r="Z106" s="33" t="str">
        <f>IF(J106="Yes",IF(Q106="","",IF(Q106="Include",IF(V106="",IF(Y106="No","Check for supplement","Include"),IF(V106="Exclude","Consensus required",IF(V106="Include",IF(Y106="No","Check for supplement","Include"),"Check required"))),IF(Q106="Exclude",IF(V106="","Check required",IF(V106="Exclude","Exclude",IF(V106="Include","Consensus required","Check required"))),"Check required"))),IF(L106="","","Find PDF"))</f>
        <v>Exclude</v>
      </c>
      <c r="AA106" s="31" t="str">
        <f>IF(Z106="Exclude",R106,"")</f>
        <v>3. Wrong intervention</v>
      </c>
    </row>
    <row r="107" spans="1:27" x14ac:dyDescent="0.25">
      <c r="A107" s="25" t="s">
        <v>4637</v>
      </c>
      <c r="B107" s="26" t="s">
        <v>4638</v>
      </c>
      <c r="C107" s="26">
        <v>2013</v>
      </c>
      <c r="D107" s="26" t="s">
        <v>4639</v>
      </c>
      <c r="E107" s="26">
        <v>29</v>
      </c>
      <c r="F107" s="26">
        <v>4</v>
      </c>
      <c r="G107" s="26" t="s">
        <v>4640</v>
      </c>
      <c r="H107" s="26">
        <v>12418</v>
      </c>
      <c r="I107" s="26" t="s">
        <v>4641</v>
      </c>
      <c r="J107" s="11" t="s">
        <v>35</v>
      </c>
      <c r="K107" s="18" t="str">
        <f>IF(LEFT(I107,2)="10",HYPERLINK(_xlfn.CONCAT("https://doi.org/",I107),"Link"),IF(I107="","",HYPERLINK(I107,"Link")))</f>
        <v>Link</v>
      </c>
      <c r="L107" s="19" t="str">
        <f>IF(A107&lt;&gt;"",IF(J107="No",_xlfn.CONCAT(IF(ISERROR(FIND(",",A107))=FALSE,LEFT(A107,FIND(",",A107)-1),A107),"-",C107,"-",H107),""),"")</f>
        <v/>
      </c>
      <c r="M107" s="29" t="str">
        <f>IF(A107&lt;&gt;"",_xlfn.CONCAT("{",IF(ISERROR(FIND(",",A107))=FALSE,LEFT(A107,FIND(",",A107)-1),A107),", ",C107," #",H107,"}"),"")</f>
        <v>{Ang, 2013 #12418}</v>
      </c>
      <c r="N107" s="4" t="s">
        <v>1</v>
      </c>
      <c r="O107" s="18" t="str">
        <f>IF(J107="Yes",IF(P107&lt;&gt;"",HYPERLINK(_xlfn.CONCAT(VLOOKUP(P107,AF:AG,2,FALSE),"\",IF(ISERROR(FIND(",",A107))=FALSE,LEFT(A107,FIND(",",A107)-1),A107),"-",C107,"-",H107,".pdf"),"PDF"),""),"")</f>
        <v>PDF</v>
      </c>
      <c r="P107" s="11" t="s">
        <v>2</v>
      </c>
      <c r="Q107" s="3" t="s">
        <v>46</v>
      </c>
      <c r="R107" s="3" t="s">
        <v>39</v>
      </c>
      <c r="T107" s="18" t="str">
        <f>IF(J107="Yes",IF(U107&lt;&gt;"",HYPERLINK(_xlfn.CONCAT(VLOOKUP(U107,AF:AG,2,FALSE),"\",IF(ISERROR(FIND(",",A107))=FALSE,LEFT(A107,FIND(",",A107)-1),A107),"-",C107,"-",H107,".pdf"),"PDF"),""),"")</f>
        <v>PDF</v>
      </c>
      <c r="U107" s="11" t="s">
        <v>50</v>
      </c>
      <c r="V107" s="3" t="s">
        <v>46</v>
      </c>
      <c r="W107" s="3" t="s">
        <v>39</v>
      </c>
      <c r="Y107" s="12" t="str">
        <f>IF(R107="Include","No",IF(V107="Include","No",""))</f>
        <v/>
      </c>
      <c r="Z107" s="33" t="str">
        <f>IF(J107="Yes",IF(Q107="","",IF(Q107="Include",IF(V107="",IF(Y107="No","Check for supplement","Include"),IF(V107="Exclude","Consensus required",IF(V107="Include",IF(Y107="No","Check for supplement","Include"),"Check required"))),IF(Q107="Exclude",IF(V107="","Check required",IF(V107="Exclude","Exclude",IF(V107="Include","Consensus required","Check required"))),"Check required"))),IF(L107="","","Find PDF"))</f>
        <v>Exclude</v>
      </c>
      <c r="AA107" s="31" t="str">
        <f>IF(Z107="Exclude",R107,"")</f>
        <v>0. Duplicate</v>
      </c>
    </row>
    <row r="108" spans="1:27" x14ac:dyDescent="0.25">
      <c r="A108" s="25" t="s">
        <v>4642</v>
      </c>
      <c r="B108" s="26" t="s">
        <v>4643</v>
      </c>
      <c r="C108" s="26">
        <v>2013</v>
      </c>
      <c r="D108" s="26" t="s">
        <v>1146</v>
      </c>
      <c r="E108" s="26">
        <v>18</v>
      </c>
      <c r="F108" s="26">
        <v>3</v>
      </c>
      <c r="G108" s="26" t="s">
        <v>4644</v>
      </c>
      <c r="H108" s="26">
        <v>12419</v>
      </c>
      <c r="I108" s="26" t="s">
        <v>4645</v>
      </c>
      <c r="J108" s="11" t="s">
        <v>35</v>
      </c>
      <c r="K108" s="18" t="str">
        <f>IF(LEFT(I108,2)="10",HYPERLINK(_xlfn.CONCAT("https://doi.org/",I108),"Link"),IF(I108="","",HYPERLINK(I108,"Link")))</f>
        <v>Link</v>
      </c>
      <c r="L108" s="19" t="str">
        <f>IF(A108&lt;&gt;"",IF(J108="No",_xlfn.CONCAT(IF(ISERROR(FIND(",",A108))=FALSE,LEFT(A108,FIND(",",A108)-1),A108),"-",C108,"-",H108),""),"")</f>
        <v/>
      </c>
      <c r="M108" s="29" t="str">
        <f>IF(A108&lt;&gt;"",_xlfn.CONCAT("{",IF(ISERROR(FIND(",",A108))=FALSE,LEFT(A108,FIND(",",A108)-1),A108),", ",C108," #",H108,"}"),"")</f>
        <v>{Annesi, 2013 #12419}</v>
      </c>
      <c r="N108" s="4" t="s">
        <v>1</v>
      </c>
      <c r="O108" s="18" t="str">
        <f>IF(J108="Yes",IF(P108&lt;&gt;"",HYPERLINK(_xlfn.CONCAT(VLOOKUP(P108,AF:AG,2,FALSE),"\",IF(ISERROR(FIND(",",A108))=FALSE,LEFT(A108,FIND(",",A108)-1),A108),"-",C108,"-",H108,".pdf"),"PDF"),""),"")</f>
        <v>PDF</v>
      </c>
      <c r="P108" s="11" t="s">
        <v>2</v>
      </c>
      <c r="Q108" s="3" t="s">
        <v>46</v>
      </c>
      <c r="R108" s="3" t="s">
        <v>47</v>
      </c>
      <c r="S108" s="4" t="s">
        <v>109</v>
      </c>
      <c r="T108" s="18" t="str">
        <f>IF(J108="Yes",IF(U108&lt;&gt;"",HYPERLINK(_xlfn.CONCAT(VLOOKUP(U108,AF:AG,2,FALSE),"\",IF(ISERROR(FIND(",",A108))=FALSE,LEFT(A108,FIND(",",A108)-1),A108),"-",C108,"-",H108,".pdf"),"PDF"),""),"")</f>
        <v>PDF</v>
      </c>
      <c r="U108" s="11" t="s">
        <v>50</v>
      </c>
      <c r="V108" s="3" t="s">
        <v>46</v>
      </c>
      <c r="W108" s="3" t="s">
        <v>47</v>
      </c>
      <c r="Y108" s="12" t="str">
        <f>IF(R108="Include","No",IF(V108="Include","No",""))</f>
        <v/>
      </c>
      <c r="Z108" s="33" t="str">
        <f>IF(J108="Yes",IF(Q108="","",IF(Q108="Include",IF(V108="",IF(Y108="No","Check for supplement","Include"),IF(V108="Exclude","Consensus required",IF(V108="Include",IF(Y108="No","Check for supplement","Include"),"Check required"))),IF(Q108="Exclude",IF(V108="","Check required",IF(V108="Exclude","Exclude",IF(V108="Include","Consensus required","Check required"))),"Check required"))),IF(L108="","","Find PDF"))</f>
        <v>Exclude</v>
      </c>
      <c r="AA108" s="31" t="str">
        <f>IF(Z108="Exclude",R108,"")</f>
        <v>3. Wrong intervention</v>
      </c>
    </row>
    <row r="109" spans="1:27" x14ac:dyDescent="0.25">
      <c r="A109" s="25" t="s">
        <v>4642</v>
      </c>
      <c r="B109" s="26" t="s">
        <v>4643</v>
      </c>
      <c r="C109" s="26">
        <v>2013</v>
      </c>
      <c r="D109" s="26" t="s">
        <v>1146</v>
      </c>
      <c r="E109" s="26">
        <v>18</v>
      </c>
      <c r="F109" s="26">
        <v>3</v>
      </c>
      <c r="G109" s="26" t="s">
        <v>4644</v>
      </c>
      <c r="H109" s="26">
        <v>12420</v>
      </c>
      <c r="I109" s="26" t="s">
        <v>4645</v>
      </c>
      <c r="J109" s="11" t="s">
        <v>35</v>
      </c>
      <c r="K109" s="18" t="str">
        <f>IF(LEFT(I109,2)="10",HYPERLINK(_xlfn.CONCAT("https://doi.org/",I109),"Link"),IF(I109="","",HYPERLINK(I109,"Link")))</f>
        <v>Link</v>
      </c>
      <c r="L109" s="19" t="str">
        <f>IF(A109&lt;&gt;"",IF(J109="No",_xlfn.CONCAT(IF(ISERROR(FIND(",",A109))=FALSE,LEFT(A109,FIND(",",A109)-1),A109),"-",C109,"-",H109),""),"")</f>
        <v/>
      </c>
      <c r="M109" s="29" t="str">
        <f>IF(A109&lt;&gt;"",_xlfn.CONCAT("{",IF(ISERROR(FIND(",",A109))=FALSE,LEFT(A109,FIND(",",A109)-1),A109),", ",C109," #",H109,"}"),"")</f>
        <v>{Annesi, 2013 #12420}</v>
      </c>
      <c r="N109" s="4" t="s">
        <v>1</v>
      </c>
      <c r="O109" s="18" t="str">
        <f>IF(J109="Yes",IF(P109&lt;&gt;"",HYPERLINK(_xlfn.CONCAT(VLOOKUP(P109,AF:AG,2,FALSE),"\",IF(ISERROR(FIND(",",A109))=FALSE,LEFT(A109,FIND(",",A109)-1),A109),"-",C109,"-",H109,".pdf"),"PDF"),""),"")</f>
        <v>PDF</v>
      </c>
      <c r="P109" s="11" t="s">
        <v>2</v>
      </c>
      <c r="Q109" s="3" t="s">
        <v>46</v>
      </c>
      <c r="R109" s="3" t="s">
        <v>39</v>
      </c>
      <c r="T109" s="18" t="str">
        <f>IF(J109="Yes",IF(U109&lt;&gt;"",HYPERLINK(_xlfn.CONCAT(VLOOKUP(U109,AF:AG,2,FALSE),"\",IF(ISERROR(FIND(",",A109))=FALSE,LEFT(A109,FIND(",",A109)-1),A109),"-",C109,"-",H109,".pdf"),"PDF"),""),"")</f>
        <v>PDF</v>
      </c>
      <c r="U109" s="11" t="s">
        <v>50</v>
      </c>
      <c r="V109" s="3" t="s">
        <v>46</v>
      </c>
      <c r="W109" s="3" t="s">
        <v>39</v>
      </c>
      <c r="Y109" s="12" t="str">
        <f>IF(R109="Include","No",IF(V109="Include","No",""))</f>
        <v/>
      </c>
      <c r="Z109" s="33" t="str">
        <f>IF(J109="Yes",IF(Q109="","",IF(Q109="Include",IF(V109="",IF(Y109="No","Check for supplement","Include"),IF(V109="Exclude","Consensus required",IF(V109="Include",IF(Y109="No","Check for supplement","Include"),"Check required"))),IF(Q109="Exclude",IF(V109="","Check required",IF(V109="Exclude","Exclude",IF(V109="Include","Consensus required","Check required"))),"Check required"))),IF(L109="","","Find PDF"))</f>
        <v>Exclude</v>
      </c>
      <c r="AA109" s="31" t="str">
        <f>IF(Z109="Exclude",R109,"")</f>
        <v>0. Duplicate</v>
      </c>
    </row>
    <row r="110" spans="1:27" x14ac:dyDescent="0.25">
      <c r="A110" s="25" t="s">
        <v>4642</v>
      </c>
      <c r="B110" s="26" t="s">
        <v>4643</v>
      </c>
      <c r="C110" s="26">
        <v>2013</v>
      </c>
      <c r="D110" s="26" t="s">
        <v>1146</v>
      </c>
      <c r="E110" s="26">
        <v>18</v>
      </c>
      <c r="F110" s="26">
        <v>3</v>
      </c>
      <c r="G110" s="26" t="s">
        <v>4644</v>
      </c>
      <c r="H110" s="26">
        <v>12421</v>
      </c>
      <c r="I110" s="26" t="s">
        <v>4645</v>
      </c>
      <c r="J110" s="11" t="s">
        <v>35</v>
      </c>
      <c r="K110" s="18" t="str">
        <f>IF(LEFT(I110,2)="10",HYPERLINK(_xlfn.CONCAT("https://doi.org/",I110),"Link"),IF(I110="","",HYPERLINK(I110,"Link")))</f>
        <v>Link</v>
      </c>
      <c r="L110" s="19" t="str">
        <f>IF(A110&lt;&gt;"",IF(J110="No",_xlfn.CONCAT(IF(ISERROR(FIND(",",A110))=FALSE,LEFT(A110,FIND(",",A110)-1),A110),"-",C110,"-",H110),""),"")</f>
        <v/>
      </c>
      <c r="M110" s="29" t="str">
        <f>IF(A110&lt;&gt;"",_xlfn.CONCAT("{",IF(ISERROR(FIND(",",A110))=FALSE,LEFT(A110,FIND(",",A110)-1),A110),", ",C110," #",H110,"}"),"")</f>
        <v>{Annesi, 2013 #12421}</v>
      </c>
      <c r="N110" s="4" t="s">
        <v>1</v>
      </c>
      <c r="O110" s="18" t="str">
        <f>IF(J110="Yes",IF(P110&lt;&gt;"",HYPERLINK(_xlfn.CONCAT(VLOOKUP(P110,AF:AG,2,FALSE),"\",IF(ISERROR(FIND(",",A110))=FALSE,LEFT(A110,FIND(",",A110)-1),A110),"-",C110,"-",H110,".pdf"),"PDF"),""),"")</f>
        <v>PDF</v>
      </c>
      <c r="P110" s="11" t="s">
        <v>2</v>
      </c>
      <c r="Q110" s="3" t="s">
        <v>46</v>
      </c>
      <c r="R110" s="3" t="s">
        <v>39</v>
      </c>
      <c r="T110" s="18" t="str">
        <f>IF(J110="Yes",IF(U110&lt;&gt;"",HYPERLINK(_xlfn.CONCAT(VLOOKUP(U110,AF:AG,2,FALSE),"\",IF(ISERROR(FIND(",",A110))=FALSE,LEFT(A110,FIND(",",A110)-1),A110),"-",C110,"-",H110,".pdf"),"PDF"),""),"")</f>
        <v>PDF</v>
      </c>
      <c r="U110" s="11" t="s">
        <v>50</v>
      </c>
      <c r="V110" s="3" t="s">
        <v>46</v>
      </c>
      <c r="W110" s="3" t="s">
        <v>39</v>
      </c>
      <c r="Y110" s="12" t="str">
        <f>IF(R110="Include","No",IF(V110="Include","No",""))</f>
        <v/>
      </c>
      <c r="Z110" s="33" t="str">
        <f>IF(J110="Yes",IF(Q110="","",IF(Q110="Include",IF(V110="",IF(Y110="No","Check for supplement","Include"),IF(V110="Exclude","Consensus required",IF(V110="Include",IF(Y110="No","Check for supplement","Include"),"Check required"))),IF(Q110="Exclude",IF(V110="","Check required",IF(V110="Exclude","Exclude",IF(V110="Include","Consensus required","Check required"))),"Check required"))),IF(L110="","","Find PDF"))</f>
        <v>Exclude</v>
      </c>
      <c r="AA110" s="31" t="str">
        <f>IF(Z110="Exclude",R110,"")</f>
        <v>0. Duplicate</v>
      </c>
    </row>
    <row r="111" spans="1:27" x14ac:dyDescent="0.25">
      <c r="A111" s="25" t="s">
        <v>4642</v>
      </c>
      <c r="B111" s="26" t="s">
        <v>4646</v>
      </c>
      <c r="C111" s="26">
        <v>2013</v>
      </c>
      <c r="D111" s="26" t="s">
        <v>4647</v>
      </c>
      <c r="E111" s="26">
        <v>106</v>
      </c>
      <c r="F111" s="26">
        <v>8</v>
      </c>
      <c r="G111" s="26" t="s">
        <v>4648</v>
      </c>
      <c r="H111" s="26">
        <v>12422</v>
      </c>
      <c r="I111" s="26" t="s">
        <v>4649</v>
      </c>
      <c r="J111" s="11" t="s">
        <v>35</v>
      </c>
      <c r="K111" s="18" t="str">
        <f>IF(LEFT(I111,2)="10",HYPERLINK(_xlfn.CONCAT("https://doi.org/",I111),"Link"),IF(I111="","",HYPERLINK(I111,"Link")))</f>
        <v>Link</v>
      </c>
      <c r="L111" s="19" t="str">
        <f>IF(A111&lt;&gt;"",IF(J111="No",_xlfn.CONCAT(IF(ISERROR(FIND(",",A111))=FALSE,LEFT(A111,FIND(",",A111)-1),A111),"-",C111,"-",H111),""),"")</f>
        <v/>
      </c>
      <c r="M111" s="29" t="str">
        <f>IF(A111&lt;&gt;"",_xlfn.CONCAT("{",IF(ISERROR(FIND(",",A111))=FALSE,LEFT(A111,FIND(",",A111)-1),A111),", ",C111," #",H111,"}"),"")</f>
        <v>{Annesi, 2013 #12422}</v>
      </c>
      <c r="N111" s="4" t="s">
        <v>1</v>
      </c>
      <c r="O111" s="18" t="str">
        <f>IF(J111="Yes",IF(P111&lt;&gt;"",HYPERLINK(_xlfn.CONCAT(VLOOKUP(P111,AF:AG,2,FALSE),"\",IF(ISERROR(FIND(",",A111))=FALSE,LEFT(A111,FIND(",",A111)-1),A111),"-",C111,"-",H111,".pdf"),"PDF"),""),"")</f>
        <v>PDF</v>
      </c>
      <c r="P111" s="11" t="s">
        <v>2</v>
      </c>
      <c r="Q111" s="3" t="s">
        <v>46</v>
      </c>
      <c r="R111" s="3" t="s">
        <v>47</v>
      </c>
      <c r="S111" s="4" t="s">
        <v>109</v>
      </c>
      <c r="T111" s="18" t="str">
        <f>IF(J111="Yes",IF(U111&lt;&gt;"",HYPERLINK(_xlfn.CONCAT(VLOOKUP(U111,AF:AG,2,FALSE),"\",IF(ISERROR(FIND(",",A111))=FALSE,LEFT(A111,FIND(",",A111)-1),A111),"-",C111,"-",H111,".pdf"),"PDF"),""),"")</f>
        <v>PDF</v>
      </c>
      <c r="U111" s="11" t="s">
        <v>50</v>
      </c>
      <c r="V111" s="3" t="s">
        <v>46</v>
      </c>
      <c r="W111" s="3" t="s">
        <v>47</v>
      </c>
      <c r="Y111" s="12" t="str">
        <f>IF(R111="Include","No",IF(V111="Include","No",""))</f>
        <v/>
      </c>
      <c r="Z111" s="33" t="str">
        <f>IF(J111="Yes",IF(Q111="","",IF(Q111="Include",IF(V111="",IF(Y111="No","Check for supplement","Include"),IF(V111="Exclude","Consensus required",IF(V111="Include",IF(Y111="No","Check for supplement","Include"),"Check required"))),IF(Q111="Exclude",IF(V111="","Check required",IF(V111="Exclude","Exclude",IF(V111="Include","Consensus required","Check required"))),"Check required"))),IF(L111="","","Find PDF"))</f>
        <v>Exclude</v>
      </c>
      <c r="AA111" s="31" t="str">
        <f>IF(Z111="Exclude",R111,"")</f>
        <v>3. Wrong intervention</v>
      </c>
    </row>
    <row r="112" spans="1:27" x14ac:dyDescent="0.25">
      <c r="A112" s="25" t="s">
        <v>4642</v>
      </c>
      <c r="B112" s="26" t="s">
        <v>4650</v>
      </c>
      <c r="C112" s="26">
        <v>2013</v>
      </c>
      <c r="D112" s="26" t="s">
        <v>4651</v>
      </c>
      <c r="E112" s="26">
        <v>20</v>
      </c>
      <c r="F112" s="26">
        <v>4</v>
      </c>
      <c r="G112" s="26" t="s">
        <v>4652</v>
      </c>
      <c r="H112" s="26">
        <v>12423</v>
      </c>
      <c r="I112" s="26" t="s">
        <v>4653</v>
      </c>
      <c r="J112" s="11" t="s">
        <v>35</v>
      </c>
      <c r="K112" s="18" t="str">
        <f>IF(LEFT(I112,2)="10",HYPERLINK(_xlfn.CONCAT("https://doi.org/",I112),"Link"),IF(I112="","",HYPERLINK(I112,"Link")))</f>
        <v>Link</v>
      </c>
      <c r="L112" s="19" t="str">
        <f>IF(A112&lt;&gt;"",IF(J112="No",_xlfn.CONCAT(IF(ISERROR(FIND(",",A112))=FALSE,LEFT(A112,FIND(",",A112)-1),A112),"-",C112,"-",H112),""),"")</f>
        <v/>
      </c>
      <c r="M112" s="29" t="str">
        <f>IF(A112&lt;&gt;"",_xlfn.CONCAT("{",IF(ISERROR(FIND(",",A112))=FALSE,LEFT(A112,FIND(",",A112)-1),A112),", ",C112," #",H112,"}"),"")</f>
        <v>{Annesi, 2013 #12423}</v>
      </c>
      <c r="N112" s="4" t="s">
        <v>1</v>
      </c>
      <c r="O112" s="18" t="str">
        <f>IF(J112="Yes",IF(P112&lt;&gt;"",HYPERLINK(_xlfn.CONCAT(VLOOKUP(P112,AF:AG,2,FALSE),"\",IF(ISERROR(FIND(",",A112))=FALSE,LEFT(A112,FIND(",",A112)-1),A112),"-",C112,"-",H112,".pdf"),"PDF"),""),"")</f>
        <v>PDF</v>
      </c>
      <c r="P112" s="11" t="s">
        <v>2</v>
      </c>
      <c r="Q112" s="3" t="s">
        <v>46</v>
      </c>
      <c r="R112" s="3" t="s">
        <v>47</v>
      </c>
      <c r="S112" s="4" t="s">
        <v>109</v>
      </c>
      <c r="T112" s="18" t="str">
        <f>IF(J112="Yes",IF(U112&lt;&gt;"",HYPERLINK(_xlfn.CONCAT(VLOOKUP(U112,AF:AG,2,FALSE),"\",IF(ISERROR(FIND(",",A112))=FALSE,LEFT(A112,FIND(",",A112)-1),A112),"-",C112,"-",H112,".pdf"),"PDF"),""),"")</f>
        <v>PDF</v>
      </c>
      <c r="U112" s="11" t="s">
        <v>50</v>
      </c>
      <c r="V112" s="3" t="s">
        <v>46</v>
      </c>
      <c r="W112" s="3" t="s">
        <v>47</v>
      </c>
      <c r="Y112" s="12" t="str">
        <f>IF(R112="Include","No",IF(V112="Include","No",""))</f>
        <v/>
      </c>
      <c r="Z112" s="33" t="str">
        <f>IF(J112="Yes",IF(Q112="","",IF(Q112="Include",IF(V112="",IF(Y112="No","Check for supplement","Include"),IF(V112="Exclude","Consensus required",IF(V112="Include",IF(Y112="No","Check for supplement","Include"),"Check required"))),IF(Q112="Exclude",IF(V112="","Check required",IF(V112="Exclude","Exclude",IF(V112="Include","Consensus required","Check required"))),"Check required"))),IF(L112="","","Find PDF"))</f>
        <v>Exclude</v>
      </c>
      <c r="AA112" s="31" t="str">
        <f>IF(Z112="Exclude",R112,"")</f>
        <v>3. Wrong intervention</v>
      </c>
    </row>
    <row r="113" spans="1:27" x14ac:dyDescent="0.25">
      <c r="A113" s="25" t="s">
        <v>4642</v>
      </c>
      <c r="B113" s="26" t="s">
        <v>4654</v>
      </c>
      <c r="C113" s="26">
        <v>2013</v>
      </c>
      <c r="D113" s="26" t="s">
        <v>4655</v>
      </c>
      <c r="E113" s="26">
        <v>49</v>
      </c>
      <c r="F113" s="26">
        <v>2</v>
      </c>
      <c r="G113" s="26" t="s">
        <v>4656</v>
      </c>
      <c r="H113" s="26">
        <v>12424</v>
      </c>
      <c r="I113" s="26" t="s">
        <v>4657</v>
      </c>
      <c r="J113" s="11" t="s">
        <v>35</v>
      </c>
      <c r="K113" s="18" t="str">
        <f>IF(LEFT(I113,2)="10",HYPERLINK(_xlfn.CONCAT("https://doi.org/",I113),"Link"),IF(I113="","",HYPERLINK(I113,"Link")))</f>
        <v>Link</v>
      </c>
      <c r="L113" s="19" t="str">
        <f>IF(A113&lt;&gt;"",IF(J113="No",_xlfn.CONCAT(IF(ISERROR(FIND(",",A113))=FALSE,LEFT(A113,FIND(",",A113)-1),A113),"-",C113,"-",H113),""),"")</f>
        <v/>
      </c>
      <c r="M113" s="29" t="str">
        <f>IF(A113&lt;&gt;"",_xlfn.CONCAT("{",IF(ISERROR(FIND(",",A113))=FALSE,LEFT(A113,FIND(",",A113)-1),A113),", ",C113," #",H113,"}"),"")</f>
        <v>{Annesi, 2013 #12424}</v>
      </c>
      <c r="N113" s="4" t="s">
        <v>1</v>
      </c>
      <c r="O113" s="18" t="str">
        <f>IF(J113="Yes",IF(P113&lt;&gt;"",HYPERLINK(_xlfn.CONCAT(VLOOKUP(P113,AF:AG,2,FALSE),"\",IF(ISERROR(FIND(",",A113))=FALSE,LEFT(A113,FIND(",",A113)-1),A113),"-",C113,"-",H113,".pdf"),"PDF"),""),"")</f>
        <v>PDF</v>
      </c>
      <c r="P113" s="11" t="s">
        <v>2</v>
      </c>
      <c r="Q113" s="3" t="s">
        <v>46</v>
      </c>
      <c r="R113" s="3" t="s">
        <v>47</v>
      </c>
      <c r="S113" s="4" t="s">
        <v>109</v>
      </c>
      <c r="T113" s="18" t="str">
        <f>IF(J113="Yes",IF(U113&lt;&gt;"",HYPERLINK(_xlfn.CONCAT(VLOOKUP(U113,AF:AG,2,FALSE),"\",IF(ISERROR(FIND(",",A113))=FALSE,LEFT(A113,FIND(",",A113)-1),A113),"-",C113,"-",H113,".pdf"),"PDF"),""),"")</f>
        <v>PDF</v>
      </c>
      <c r="U113" s="11" t="s">
        <v>50</v>
      </c>
      <c r="V113" s="3" t="s">
        <v>46</v>
      </c>
      <c r="W113" s="3" t="s">
        <v>47</v>
      </c>
      <c r="Y113" s="12" t="str">
        <f>IF(R113="Include","No",IF(V113="Include","No",""))</f>
        <v/>
      </c>
      <c r="Z113" s="33" t="str">
        <f>IF(J113="Yes",IF(Q113="","",IF(Q113="Include",IF(V113="",IF(Y113="No","Check for supplement","Include"),IF(V113="Exclude","Consensus required",IF(V113="Include",IF(Y113="No","Check for supplement","Include"),"Check required"))),IF(Q113="Exclude",IF(V113="","Check required",IF(V113="Exclude","Exclude",IF(V113="Include","Consensus required","Check required"))),"Check required"))),IF(L113="","","Find PDF"))</f>
        <v>Exclude</v>
      </c>
      <c r="AA113" s="31" t="str">
        <f>IF(Z113="Exclude",R113,"")</f>
        <v>3. Wrong intervention</v>
      </c>
    </row>
    <row r="114" spans="1:27" x14ac:dyDescent="0.25">
      <c r="A114" s="25" t="s">
        <v>4658</v>
      </c>
      <c r="B114" s="26" t="s">
        <v>4659</v>
      </c>
      <c r="C114" s="26">
        <v>2015</v>
      </c>
      <c r="D114" s="26" t="s">
        <v>4660</v>
      </c>
      <c r="E114" s="26">
        <v>19</v>
      </c>
      <c r="F114" s="26">
        <v>3</v>
      </c>
      <c r="G114" s="26" t="s">
        <v>4661</v>
      </c>
      <c r="H114" s="26">
        <v>12426</v>
      </c>
      <c r="I114" s="26" t="s">
        <v>4662</v>
      </c>
      <c r="J114" s="11" t="s">
        <v>35</v>
      </c>
      <c r="K114" s="18" t="str">
        <f>IF(LEFT(I114,2)="10",HYPERLINK(_xlfn.CONCAT("https://doi.org/",I114),"Link"),IF(I114="","",HYPERLINK(I114,"Link")))</f>
        <v>Link</v>
      </c>
      <c r="L114" s="19" t="str">
        <f>IF(A114&lt;&gt;"",IF(J114="No",_xlfn.CONCAT(IF(ISERROR(FIND(",",A114))=FALSE,LEFT(A114,FIND(",",A114)-1),A114),"-",C114,"-",H114),""),"")</f>
        <v/>
      </c>
      <c r="M114" s="29" t="str">
        <f>IF(A114&lt;&gt;"",_xlfn.CONCAT("{",IF(ISERROR(FIND(",",A114))=FALSE,LEFT(A114,FIND(",",A114)-1),A114),", ",C114," #",H114,"}"),"")</f>
        <v>{Annesi, 2015 #12426}</v>
      </c>
      <c r="N114" s="4" t="s">
        <v>1</v>
      </c>
      <c r="O114" s="18" t="str">
        <f>IF(J114="Yes",IF(P114&lt;&gt;"",HYPERLINK(_xlfn.CONCAT(VLOOKUP(P114,AF:AG,2,FALSE),"\",IF(ISERROR(FIND(",",A114))=FALSE,LEFT(A114,FIND(",",A114)-1),A114),"-",C114,"-",H114,".pdf"),"PDF"),""),"")</f>
        <v>PDF</v>
      </c>
      <c r="P114" s="11" t="s">
        <v>2</v>
      </c>
      <c r="Q114" s="3" t="s">
        <v>46</v>
      </c>
      <c r="R114" s="3" t="s">
        <v>47</v>
      </c>
      <c r="S114" s="4" t="s">
        <v>109</v>
      </c>
      <c r="T114" s="18" t="str">
        <f>IF(J114="Yes",IF(U114&lt;&gt;"",HYPERLINK(_xlfn.CONCAT(VLOOKUP(U114,AF:AG,2,FALSE),"\",IF(ISERROR(FIND(",",A114))=FALSE,LEFT(A114,FIND(",",A114)-1),A114),"-",C114,"-",H114,".pdf"),"PDF"),""),"")</f>
        <v>PDF</v>
      </c>
      <c r="U114" s="11" t="s">
        <v>50</v>
      </c>
      <c r="V114" s="3" t="s">
        <v>46</v>
      </c>
      <c r="W114" s="3" t="s">
        <v>47</v>
      </c>
      <c r="Y114" s="12" t="str">
        <f>IF(R114="Include","No",IF(V114="Include","No",""))</f>
        <v/>
      </c>
      <c r="Z114" s="33" t="str">
        <f>IF(J114="Yes",IF(Q114="","",IF(Q114="Include",IF(V114="",IF(Y114="No","Check for supplement","Include"),IF(V114="Exclude","Consensus required",IF(V114="Include",IF(Y114="No","Check for supplement","Include"),"Check required"))),IF(Q114="Exclude",IF(V114="","Check required",IF(V114="Exclude","Exclude",IF(V114="Include","Consensus required","Check required"))),"Check required"))),IF(L114="","","Find PDF"))</f>
        <v>Exclude</v>
      </c>
      <c r="AA114" s="31" t="str">
        <f>IF(Z114="Exclude",R114,"")</f>
        <v>3. Wrong intervention</v>
      </c>
    </row>
    <row r="115" spans="1:27" x14ac:dyDescent="0.25">
      <c r="A115" s="25" t="s">
        <v>4663</v>
      </c>
      <c r="B115" s="26" t="s">
        <v>4664</v>
      </c>
      <c r="C115" s="26">
        <v>2016</v>
      </c>
      <c r="D115" s="26" t="s">
        <v>493</v>
      </c>
      <c r="E115" s="26">
        <v>6</v>
      </c>
      <c r="F115" s="26">
        <v>3</v>
      </c>
      <c r="G115" s="26" t="s">
        <v>4665</v>
      </c>
      <c r="H115" s="26">
        <v>12425</v>
      </c>
      <c r="I115" s="26" t="s">
        <v>4666</v>
      </c>
      <c r="J115" s="11" t="s">
        <v>35</v>
      </c>
      <c r="K115" s="18" t="str">
        <f>IF(LEFT(I115,2)="10",HYPERLINK(_xlfn.CONCAT("https://doi.org/",I115),"Link"),IF(I115="","",HYPERLINK(I115,"Link")))</f>
        <v>Link</v>
      </c>
      <c r="L115" s="19" t="str">
        <f>IF(A115&lt;&gt;"",IF(J115="No",_xlfn.CONCAT(IF(ISERROR(FIND(",",A115))=FALSE,LEFT(A115,FIND(",",A115)-1),A115),"-",C115,"-",H115),""),"")</f>
        <v/>
      </c>
      <c r="M115" s="29" t="str">
        <f>IF(A115&lt;&gt;"",_xlfn.CONCAT("{",IF(ISERROR(FIND(",",A115))=FALSE,LEFT(A115,FIND(",",A115)-1),A115),", ",C115," #",H115,"}"),"")</f>
        <v>{Annesi, 2016 #12425}</v>
      </c>
      <c r="N115" s="4" t="s">
        <v>1</v>
      </c>
      <c r="O115" s="18" t="str">
        <f>IF(J115="Yes",IF(P115&lt;&gt;"",HYPERLINK(_xlfn.CONCAT(VLOOKUP(P115,AF:AG,2,FALSE),"\",IF(ISERROR(FIND(",",A115))=FALSE,LEFT(A115,FIND(",",A115)-1),A115),"-",C115,"-",H115,".pdf"),"PDF"),""),"")</f>
        <v>PDF</v>
      </c>
      <c r="P115" s="11" t="s">
        <v>2</v>
      </c>
      <c r="Q115" s="3" t="s">
        <v>46</v>
      </c>
      <c r="R115" s="3" t="s">
        <v>47</v>
      </c>
      <c r="S115" s="4" t="s">
        <v>109</v>
      </c>
      <c r="T115" s="18" t="str">
        <f>IF(J115="Yes",IF(U115&lt;&gt;"",HYPERLINK(_xlfn.CONCAT(VLOOKUP(U115,AF:AG,2,FALSE),"\",IF(ISERROR(FIND(",",A115))=FALSE,LEFT(A115,FIND(",",A115)-1),A115),"-",C115,"-",H115,".pdf"),"PDF"),""),"")</f>
        <v>PDF</v>
      </c>
      <c r="U115" s="11" t="s">
        <v>50</v>
      </c>
      <c r="V115" s="3" t="s">
        <v>46</v>
      </c>
      <c r="W115" s="3" t="s">
        <v>47</v>
      </c>
      <c r="Y115" s="12" t="str">
        <f>IF(R115="Include","No",IF(V115="Include","No",""))</f>
        <v/>
      </c>
      <c r="Z115" s="33" t="str">
        <f>IF(J115="Yes",IF(Q115="","",IF(Q115="Include",IF(V115="",IF(Y115="No","Check for supplement","Include"),IF(V115="Exclude","Consensus required",IF(V115="Include",IF(Y115="No","Check for supplement","Include"),"Check required"))),IF(Q115="Exclude",IF(V115="","Check required",IF(V115="Exclude","Exclude",IF(V115="Include","Consensus required","Check required"))),"Check required"))),IF(L115="","","Find PDF"))</f>
        <v>Exclude</v>
      </c>
      <c r="AA115" s="31" t="str">
        <f>IF(Z115="Exclude",R115,"")</f>
        <v>3. Wrong intervention</v>
      </c>
    </row>
    <row r="116" spans="1:27" x14ac:dyDescent="0.25">
      <c r="A116" s="25" t="s">
        <v>4667</v>
      </c>
      <c r="B116" s="26" t="s">
        <v>4668</v>
      </c>
      <c r="C116" s="26">
        <v>2016</v>
      </c>
      <c r="D116" s="26" t="s">
        <v>4669</v>
      </c>
      <c r="E116" s="26">
        <v>7</v>
      </c>
      <c r="F116" s="26">
        <v>4</v>
      </c>
      <c r="G116" s="26" t="s">
        <v>4670</v>
      </c>
      <c r="H116" s="26">
        <v>12427</v>
      </c>
      <c r="I116" s="26" t="s">
        <v>4671</v>
      </c>
      <c r="J116" s="11" t="s">
        <v>35</v>
      </c>
      <c r="K116" s="18" t="str">
        <f>IF(LEFT(I116,2)="10",HYPERLINK(_xlfn.CONCAT("https://doi.org/",I116),"Link"),IF(I116="","",HYPERLINK(I116,"Link")))</f>
        <v>Link</v>
      </c>
      <c r="L116" s="19" t="str">
        <f>IF(A116&lt;&gt;"",IF(J116="No",_xlfn.CONCAT(IF(ISERROR(FIND(",",A116))=FALSE,LEFT(A116,FIND(",",A116)-1),A116),"-",C116,"-",H116),""),"")</f>
        <v/>
      </c>
      <c r="M116" s="29" t="str">
        <f>IF(A116&lt;&gt;"",_xlfn.CONCAT("{",IF(ISERROR(FIND(",",A116))=FALSE,LEFT(A116,FIND(",",A116)-1),A116),", ",C116," #",H116,"}"),"")</f>
        <v>{Annesi, 2016 #12427}</v>
      </c>
      <c r="N116" s="4" t="s">
        <v>1</v>
      </c>
      <c r="O116" s="18" t="str">
        <f>IF(J116="Yes",IF(P116&lt;&gt;"",HYPERLINK(_xlfn.CONCAT(VLOOKUP(P116,AF:AG,2,FALSE),"\",IF(ISERROR(FIND(",",A116))=FALSE,LEFT(A116,FIND(",",A116)-1),A116),"-",C116,"-",H116,".pdf"),"PDF"),""),"")</f>
        <v>PDF</v>
      </c>
      <c r="P116" s="11" t="s">
        <v>2</v>
      </c>
      <c r="Q116" s="3" t="s">
        <v>46</v>
      </c>
      <c r="R116" s="3" t="s">
        <v>47</v>
      </c>
      <c r="S116" s="4" t="s">
        <v>109</v>
      </c>
      <c r="T116" s="18" t="str">
        <f>IF(J116="Yes",IF(U116&lt;&gt;"",HYPERLINK(_xlfn.CONCAT(VLOOKUP(U116,AF:AG,2,FALSE),"\",IF(ISERROR(FIND(",",A116))=FALSE,LEFT(A116,FIND(",",A116)-1),A116),"-",C116,"-",H116,".pdf"),"PDF"),""),"")</f>
        <v>PDF</v>
      </c>
      <c r="U116" s="11" t="s">
        <v>50</v>
      </c>
      <c r="V116" s="3" t="s">
        <v>46</v>
      </c>
      <c r="W116" s="3" t="s">
        <v>47</v>
      </c>
      <c r="Y116" s="12" t="str">
        <f>IF(R116="Include","No",IF(V116="Include","No",""))</f>
        <v/>
      </c>
      <c r="Z116" s="33" t="str">
        <f>IF(J116="Yes",IF(Q116="","",IF(Q116="Include",IF(V116="",IF(Y116="No","Check for supplement","Include"),IF(V116="Exclude","Consensus required",IF(V116="Include",IF(Y116="No","Check for supplement","Include"),"Check required"))),IF(Q116="Exclude",IF(V116="","Check required",IF(V116="Exclude","Exclude",IF(V116="Include","Consensus required","Check required"))),"Check required"))),IF(L116="","","Find PDF"))</f>
        <v>Exclude</v>
      </c>
      <c r="AA116" s="31" t="str">
        <f>IF(Z116="Exclude",R116,"")</f>
        <v>3. Wrong intervention</v>
      </c>
    </row>
    <row r="117" spans="1:27" x14ac:dyDescent="0.25">
      <c r="A117" s="25" t="s">
        <v>4672</v>
      </c>
      <c r="B117" s="26" t="s">
        <v>4673</v>
      </c>
      <c r="C117" s="26">
        <v>2017</v>
      </c>
      <c r="D117" s="26" t="s">
        <v>4655</v>
      </c>
      <c r="E117" s="26">
        <v>53</v>
      </c>
      <c r="F117" s="26">
        <v>4</v>
      </c>
      <c r="G117" s="26" t="s">
        <v>4674</v>
      </c>
      <c r="H117" s="26">
        <v>12428</v>
      </c>
      <c r="I117" s="26" t="s">
        <v>4675</v>
      </c>
      <c r="J117" s="11" t="s">
        <v>35</v>
      </c>
      <c r="K117" s="18" t="str">
        <f>IF(LEFT(I117,2)="10",HYPERLINK(_xlfn.CONCAT("https://doi.org/",I117),"Link"),IF(I117="","",HYPERLINK(I117,"Link")))</f>
        <v>Link</v>
      </c>
      <c r="L117" s="19" t="str">
        <f>IF(A117&lt;&gt;"",IF(J117="No",_xlfn.CONCAT(IF(ISERROR(FIND(",",A117))=FALSE,LEFT(A117,FIND(",",A117)-1),A117),"-",C117,"-",H117),""),"")</f>
        <v/>
      </c>
      <c r="M117" s="29" t="str">
        <f>IF(A117&lt;&gt;"",_xlfn.CONCAT("{",IF(ISERROR(FIND(",",A117))=FALSE,LEFT(A117,FIND(",",A117)-1),A117),", ",C117," #",H117,"}"),"")</f>
        <v>{Annesi, 2017 #12428}</v>
      </c>
      <c r="N117" s="4" t="s">
        <v>1</v>
      </c>
      <c r="O117" s="18" t="str">
        <f>IF(J117="Yes",IF(P117&lt;&gt;"",HYPERLINK(_xlfn.CONCAT(VLOOKUP(P117,AF:AG,2,FALSE),"\",IF(ISERROR(FIND(",",A117))=FALSE,LEFT(A117,FIND(",",A117)-1),A117),"-",C117,"-",H117,".pdf"),"PDF"),""),"")</f>
        <v>PDF</v>
      </c>
      <c r="P117" s="11" t="s">
        <v>2</v>
      </c>
      <c r="Q117" s="3" t="s">
        <v>46</v>
      </c>
      <c r="R117" s="3" t="s">
        <v>47</v>
      </c>
      <c r="S117" s="4" t="s">
        <v>109</v>
      </c>
      <c r="T117" s="18" t="str">
        <f>IF(J117="Yes",IF(U117&lt;&gt;"",HYPERLINK(_xlfn.CONCAT(VLOOKUP(U117,AF:AG,2,FALSE),"\",IF(ISERROR(FIND(",",A117))=FALSE,LEFT(A117,FIND(",",A117)-1),A117),"-",C117,"-",H117,".pdf"),"PDF"),""),"")</f>
        <v>PDF</v>
      </c>
      <c r="U117" s="11" t="s">
        <v>50</v>
      </c>
      <c r="V117" s="3" t="s">
        <v>46</v>
      </c>
      <c r="W117" s="3" t="s">
        <v>47</v>
      </c>
      <c r="Y117" s="12" t="str">
        <f>IF(R117="Include","No",IF(V117="Include","No",""))</f>
        <v/>
      </c>
      <c r="Z117" s="33" t="str">
        <f>IF(J117="Yes",IF(Q117="","",IF(Q117="Include",IF(V117="",IF(Y117="No","Check for supplement","Include"),IF(V117="Exclude","Consensus required",IF(V117="Include",IF(Y117="No","Check for supplement","Include"),"Check required"))),IF(Q117="Exclude",IF(V117="","Check required",IF(V117="Exclude","Exclude",IF(V117="Include","Consensus required","Check required"))),"Check required"))),IF(L117="","","Find PDF"))</f>
        <v>Exclude</v>
      </c>
      <c r="AA117" s="31" t="str">
        <f>IF(Z117="Exclude",R117,"")</f>
        <v>3. Wrong intervention</v>
      </c>
    </row>
    <row r="118" spans="1:27" x14ac:dyDescent="0.25">
      <c r="A118" s="25" t="s">
        <v>4676</v>
      </c>
      <c r="B118" s="26" t="s">
        <v>4677</v>
      </c>
      <c r="C118" s="26">
        <v>2022</v>
      </c>
      <c r="D118" s="26" t="s">
        <v>267</v>
      </c>
      <c r="E118" s="26">
        <v>22</v>
      </c>
      <c r="F118" s="26">
        <v>1</v>
      </c>
      <c r="G118" s="26">
        <v>18</v>
      </c>
      <c r="H118" s="26">
        <v>14393</v>
      </c>
      <c r="I118" s="26" t="s">
        <v>4678</v>
      </c>
      <c r="J118" s="11" t="s">
        <v>35</v>
      </c>
      <c r="K118" s="18" t="str">
        <f>IF(LEFT(I118,2)="10",HYPERLINK(_xlfn.CONCAT("https://doi.org/",I118),"Link"),IF(I118="","",HYPERLINK(I118,"Link")))</f>
        <v>Link</v>
      </c>
      <c r="L118" s="19" t="str">
        <f>IF(A118&lt;&gt;"",IF(J118="No",_xlfn.CONCAT(IF(ISERROR(FIND(",",A118))=FALSE,LEFT(A118,FIND(",",A118)-1),A118),"-",C118,"-",H118),""),"")</f>
        <v/>
      </c>
      <c r="M118" s="29" t="str">
        <f>IF(A118&lt;&gt;"",_xlfn.CONCAT("{",IF(ISERROR(FIND(",",A118))=FALSE,LEFT(A118,FIND(",",A118)-1),A118),", ",C118," #",H118,"}"),"")</f>
        <v>{Ansari, 2022 #14393}</v>
      </c>
      <c r="N118" s="4" t="s">
        <v>1</v>
      </c>
      <c r="O118" s="18" t="str">
        <f>IF(J118="Yes",IF(P118&lt;&gt;"",HYPERLINK(_xlfn.CONCAT(VLOOKUP(P118,AF:AG,2,FALSE),"\",IF(ISERROR(FIND(",",A118))=FALSE,LEFT(A118,FIND(",",A118)-1),A118),"-",C118,"-",H118,".pdf"),"PDF"),""),"")</f>
        <v>PDF</v>
      </c>
      <c r="P118" s="11" t="s">
        <v>2</v>
      </c>
      <c r="Q118" s="3" t="s">
        <v>46</v>
      </c>
      <c r="R118" s="3" t="s">
        <v>47</v>
      </c>
      <c r="S118" s="4" t="s">
        <v>109</v>
      </c>
      <c r="T118" s="18" t="str">
        <f>IF(J118="Yes",IF(U118&lt;&gt;"",HYPERLINK(_xlfn.CONCAT(VLOOKUP(U118,AF:AG,2,FALSE),"\",IF(ISERROR(FIND(",",A118))=FALSE,LEFT(A118,FIND(",",A118)-1),A118),"-",C118,"-",H118,".pdf"),"PDF"),""),"")</f>
        <v>PDF</v>
      </c>
      <c r="U118" s="11" t="s">
        <v>50</v>
      </c>
      <c r="V118" s="3" t="s">
        <v>46</v>
      </c>
      <c r="W118" s="3" t="s">
        <v>47</v>
      </c>
      <c r="Y118" s="12" t="str">
        <f>IF(R118="Include","No",IF(V118="Include","No",""))</f>
        <v/>
      </c>
      <c r="Z118" s="33" t="str">
        <f>IF(J118="Yes",IF(Q118="","",IF(Q118="Include",IF(V118="",IF(Y118="No","Check for supplement","Include"),IF(V118="Exclude","Consensus required",IF(V118="Include",IF(Y118="No","Check for supplement","Include"),"Check required"))),IF(Q118="Exclude",IF(V118="","Check required",IF(V118="Exclude","Exclude",IF(V118="Include","Consensus required","Check required"))),"Check required"))),IF(L118="","","Find PDF"))</f>
        <v>Exclude</v>
      </c>
      <c r="AA118" s="31" t="str">
        <f>IF(Z118="Exclude",R118,"")</f>
        <v>3. Wrong intervention</v>
      </c>
    </row>
    <row r="119" spans="1:27" x14ac:dyDescent="0.25">
      <c r="A119" s="25" t="s">
        <v>2238</v>
      </c>
      <c r="B119" s="26" t="s">
        <v>2239</v>
      </c>
      <c r="C119" s="26">
        <v>2016</v>
      </c>
      <c r="D119" s="26" t="s">
        <v>2240</v>
      </c>
      <c r="E119" s="26">
        <v>2016</v>
      </c>
      <c r="G119" s="26">
        <v>6171028</v>
      </c>
      <c r="H119" s="26">
        <v>26668</v>
      </c>
      <c r="I119" s="26" t="s">
        <v>2241</v>
      </c>
      <c r="J119" s="11" t="s">
        <v>35</v>
      </c>
      <c r="K119" s="18" t="str">
        <f>IF(LEFT(I119,2)="10",HYPERLINK(_xlfn.CONCAT("https://doi.org/",I119),"Link"),IF(I119="","",HYPERLINK(I119,"Link")))</f>
        <v>Link</v>
      </c>
      <c r="L119" s="19" t="str">
        <f>IF(A119&lt;&gt;"",IF(J119="No",_xlfn.CONCAT(IF(ISERROR(FIND(",",A119))=FALSE,LEFT(A119,FIND(",",A119)-1),A119),"-",C119,"-",H119),""),"")</f>
        <v/>
      </c>
      <c r="M119" s="29" t="str">
        <f>IF(A119&lt;&gt;"",_xlfn.CONCAT("{",IF(ISERROR(FIND(",",A119))=FALSE,LEFT(A119,FIND(",",A119)-1),A119),", ",C119," #",H119,"}"),"")</f>
        <v>{Antoine Parker, 2016 #26668}</v>
      </c>
      <c r="N119" s="4" t="s">
        <v>299</v>
      </c>
      <c r="O119" s="18" t="str">
        <f>IF(J119="Yes",IF(P119&lt;&gt;"",HYPERLINK(_xlfn.CONCAT(VLOOKUP(P119,AF:AG,2,FALSE),"\",IF(ISERROR(FIND(",",A119))=FALSE,LEFT(A119,FIND(",",A119)-1),A119),"-",C119,"-",H119,".pdf"),"PDF"),""),"")</f>
        <v>PDF</v>
      </c>
      <c r="P119" s="11" t="s">
        <v>2</v>
      </c>
      <c r="Q119" s="3" t="s">
        <v>46</v>
      </c>
      <c r="R119" s="3" t="s">
        <v>47</v>
      </c>
      <c r="S119" s="4" t="s">
        <v>109</v>
      </c>
      <c r="T119" s="18" t="str">
        <f>IF(J119="Yes",IF(U119&lt;&gt;"",HYPERLINK(_xlfn.CONCAT(VLOOKUP(U119,AF:AG,2,FALSE),"\",IF(ISERROR(FIND(",",A119))=FALSE,LEFT(A119,FIND(",",A119)-1),A119),"-",C119,"-",H119,".pdf"),"PDF"),""),"")</f>
        <v>PDF</v>
      </c>
      <c r="U119" s="11" t="s">
        <v>38</v>
      </c>
      <c r="V119" s="3" t="s">
        <v>46</v>
      </c>
      <c r="W119" s="3" t="s">
        <v>47</v>
      </c>
      <c r="Y119" s="12" t="str">
        <f>IF(R119="Include","No",IF(V119="Include","No",""))</f>
        <v/>
      </c>
      <c r="Z119" s="33" t="str">
        <f>IF(J119="Yes",IF(Q119="","",IF(Q119="Include",IF(V119="",IF(Y119="No","Check for supplement","Include"),IF(V119="Exclude","Consensus required",IF(V119="Include",IF(Y119="No","Check for supplement","Include"),"Check required"))),IF(Q119="Exclude",IF(V119="","Check required",IF(V119="Exclude","Exclude",IF(V119="Include","Consensus required","Check required"))),"Check required"))),IF(L119="","","Find PDF"))</f>
        <v>Exclude</v>
      </c>
      <c r="AA119" s="31" t="str">
        <f>IF(Z119="Exclude",R119,"")</f>
        <v>3. Wrong intervention</v>
      </c>
    </row>
    <row r="120" spans="1:27" x14ac:dyDescent="0.25">
      <c r="A120" s="25" t="s">
        <v>2238</v>
      </c>
      <c r="B120" s="26" t="s">
        <v>2239</v>
      </c>
      <c r="C120" s="26">
        <v>2016</v>
      </c>
      <c r="D120" s="26" t="s">
        <v>2240</v>
      </c>
      <c r="E120" s="26">
        <v>2016</v>
      </c>
      <c r="G120" s="26">
        <v>6171028</v>
      </c>
      <c r="H120" s="26">
        <v>26670</v>
      </c>
      <c r="I120" s="26" t="s">
        <v>2241</v>
      </c>
      <c r="J120" s="11" t="s">
        <v>35</v>
      </c>
      <c r="K120" s="18" t="str">
        <f>IF(LEFT(I120,2)="10",HYPERLINK(_xlfn.CONCAT("https://doi.org/",I120),"Link"),IF(I120="","",HYPERLINK(I120,"Link")))</f>
        <v>Link</v>
      </c>
      <c r="L120" s="19" t="str">
        <f>IF(A120&lt;&gt;"",IF(J120="No",_xlfn.CONCAT(IF(ISERROR(FIND(",",A120))=FALSE,LEFT(A120,FIND(",",A120)-1),A120),"-",C120,"-",H120),""),"")</f>
        <v/>
      </c>
      <c r="M120" s="29" t="str">
        <f>IF(A120&lt;&gt;"",_xlfn.CONCAT("{",IF(ISERROR(FIND(",",A120))=FALSE,LEFT(A120,FIND(",",A120)-1),A120),", ",C120," #",H120,"}"),"")</f>
        <v>{Antoine Parker, 2016 #26670}</v>
      </c>
      <c r="N120" s="4" t="s">
        <v>299</v>
      </c>
      <c r="O120" s="18" t="str">
        <f>IF(J120="Yes",IF(P120&lt;&gt;"",HYPERLINK(_xlfn.CONCAT(VLOOKUP(P120,AF:AG,2,FALSE),"\",IF(ISERROR(FIND(",",A120))=FALSE,LEFT(A120,FIND(",",A120)-1),A120),"-",C120,"-",H120,".pdf"),"PDF"),""),"")</f>
        <v>PDF</v>
      </c>
      <c r="P120" s="11" t="s">
        <v>2</v>
      </c>
      <c r="Q120" s="3" t="s">
        <v>46</v>
      </c>
      <c r="R120" s="3" t="s">
        <v>39</v>
      </c>
      <c r="T120" s="18" t="str">
        <f>IF(J120="Yes",IF(U120&lt;&gt;"",HYPERLINK(_xlfn.CONCAT(VLOOKUP(U120,AF:AG,2,FALSE),"\",IF(ISERROR(FIND(",",A120))=FALSE,LEFT(A120,FIND(",",A120)-1),A120),"-",C120,"-",H120,".pdf"),"PDF"),""),"")</f>
        <v>PDF</v>
      </c>
      <c r="U120" s="11" t="str">
        <f>IF(R120="0. Duplicate","SH","")</f>
        <v>SH</v>
      </c>
      <c r="V120" s="3" t="str">
        <f>IF(R120="0. Duplicate","Exclude","")</f>
        <v>Exclude</v>
      </c>
      <c r="W120" s="3" t="str">
        <f>IF(R120="0. Duplicate","0. Duplicate","")</f>
        <v>0. Duplicate</v>
      </c>
      <c r="Y120" s="12" t="str">
        <f>IF(R120="Include","No",IF(V120="Include","No",""))</f>
        <v/>
      </c>
      <c r="Z120" s="33" t="str">
        <f>IF(J120="Yes",IF(Q120="","",IF(Q120="Include",IF(V120="",IF(Y120="No","Check for supplement","Include"),IF(V120="Exclude","Consensus required",IF(V120="Include",IF(Y120="No","Check for supplement","Include"),"Check required"))),IF(Q120="Exclude",IF(V120="","Check required",IF(V120="Exclude","Exclude",IF(V120="Include","Consensus required","Check required"))),"Check required"))),IF(L120="","","Find PDF"))</f>
        <v>Exclude</v>
      </c>
      <c r="AA120" s="31" t="str">
        <f>IF(Z120="Exclude",R120,"")</f>
        <v>0. Duplicate</v>
      </c>
    </row>
    <row r="121" spans="1:27" x14ac:dyDescent="0.25">
      <c r="A121" s="25" t="s">
        <v>4679</v>
      </c>
      <c r="B121" s="26" t="s">
        <v>4680</v>
      </c>
      <c r="C121" s="26">
        <v>2014</v>
      </c>
      <c r="D121" s="26" t="s">
        <v>530</v>
      </c>
      <c r="E121" s="26">
        <v>16</v>
      </c>
      <c r="F121" s="26">
        <v>3</v>
      </c>
      <c r="G121" s="92" t="s">
        <v>4681</v>
      </c>
      <c r="H121" s="26">
        <v>12429</v>
      </c>
      <c r="I121" s="26" t="s">
        <v>4682</v>
      </c>
      <c r="J121" s="11" t="s">
        <v>35</v>
      </c>
      <c r="K121" s="18" t="str">
        <f>IF(LEFT(I121,2)="10",HYPERLINK(_xlfn.CONCAT("https://doi.org/",I121),"Link"),IF(I121="","",HYPERLINK(I121,"Link")))</f>
        <v>Link</v>
      </c>
      <c r="L121" s="19" t="str">
        <f>IF(A121&lt;&gt;"",IF(J121="No",_xlfn.CONCAT(IF(ISERROR(FIND(",",A121))=FALSE,LEFT(A121,FIND(",",A121)-1),A121),"-",C121,"-",H121),""),"")</f>
        <v/>
      </c>
      <c r="M121" s="29" t="str">
        <f>IF(A121&lt;&gt;"",_xlfn.CONCAT("{",IF(ISERROR(FIND(",",A121))=FALSE,LEFT(A121,FIND(",",A121)-1),A121),", ",C121," #",H121,"}"),"")</f>
        <v>{Antypas, 2014 #12429}</v>
      </c>
      <c r="N121" s="4" t="s">
        <v>1</v>
      </c>
      <c r="O121" s="18" t="str">
        <f>IF(J121="Yes",IF(P121&lt;&gt;"",HYPERLINK(_xlfn.CONCAT(VLOOKUP(P121,AF:AG,2,FALSE),"\",IF(ISERROR(FIND(",",A121))=FALSE,LEFT(A121,FIND(",",A121)-1),A121),"-",C121,"-",H121,".pdf"),"PDF"),""),"")</f>
        <v>PDF</v>
      </c>
      <c r="P121" s="11" t="s">
        <v>2</v>
      </c>
      <c r="Q121" s="3" t="s">
        <v>46</v>
      </c>
      <c r="R121" s="3" t="s">
        <v>47</v>
      </c>
      <c r="S121" s="4" t="s">
        <v>109</v>
      </c>
      <c r="T121" s="18" t="str">
        <f>IF(J121="Yes",IF(U121&lt;&gt;"",HYPERLINK(_xlfn.CONCAT(VLOOKUP(U121,AF:AG,2,FALSE),"\",IF(ISERROR(FIND(",",A121))=FALSE,LEFT(A121,FIND(",",A121)-1),A121),"-",C121,"-",H121,".pdf"),"PDF"),""),"")</f>
        <v>PDF</v>
      </c>
      <c r="U121" s="11" t="s">
        <v>50</v>
      </c>
      <c r="V121" s="3" t="s">
        <v>46</v>
      </c>
      <c r="W121" s="3" t="s">
        <v>47</v>
      </c>
      <c r="Y121" s="12" t="str">
        <f>IF(R121="Include","No",IF(V121="Include","No",""))</f>
        <v/>
      </c>
      <c r="Z121" s="33" t="str">
        <f>IF(J121="Yes",IF(Q121="","",IF(Q121="Include",IF(V121="",IF(Y121="No","Check for supplement","Include"),IF(V121="Exclude","Consensus required",IF(V121="Include",IF(Y121="No","Check for supplement","Include"),"Check required"))),IF(Q121="Exclude",IF(V121="","Check required",IF(V121="Exclude","Exclude",IF(V121="Include","Consensus required","Check required"))),"Check required"))),IF(L121="","","Find PDF"))</f>
        <v>Exclude</v>
      </c>
      <c r="AA121" s="31" t="str">
        <f>IF(Z121="Exclude",R121,"")</f>
        <v>3. Wrong intervention</v>
      </c>
    </row>
    <row r="122" spans="1:27" x14ac:dyDescent="0.25">
      <c r="A122" s="25" t="s">
        <v>4679</v>
      </c>
      <c r="B122" s="26" t="s">
        <v>4680</v>
      </c>
      <c r="C122" s="26">
        <v>2014</v>
      </c>
      <c r="D122" s="26" t="s">
        <v>530</v>
      </c>
      <c r="E122" s="26">
        <v>16</v>
      </c>
      <c r="F122" s="26">
        <v>3</v>
      </c>
      <c r="G122" s="26" t="s">
        <v>4681</v>
      </c>
      <c r="H122" s="26">
        <v>12430</v>
      </c>
      <c r="I122" s="26" t="s">
        <v>4682</v>
      </c>
      <c r="J122" s="11" t="s">
        <v>35</v>
      </c>
      <c r="K122" s="18" t="str">
        <f>IF(LEFT(I122,2)="10",HYPERLINK(_xlfn.CONCAT("https://doi.org/",I122),"Link"),IF(I122="","",HYPERLINK(I122,"Link")))</f>
        <v>Link</v>
      </c>
      <c r="L122" s="19" t="str">
        <f>IF(A122&lt;&gt;"",IF(J122="No",_xlfn.CONCAT(IF(ISERROR(FIND(",",A122))=FALSE,LEFT(A122,FIND(",",A122)-1),A122),"-",C122,"-",H122),""),"")</f>
        <v/>
      </c>
      <c r="M122" s="29" t="str">
        <f>IF(A122&lt;&gt;"",_xlfn.CONCAT("{",IF(ISERROR(FIND(",",A122))=FALSE,LEFT(A122,FIND(",",A122)-1),A122),", ",C122," #",H122,"}"),"")</f>
        <v>{Antypas, 2014 #12430}</v>
      </c>
      <c r="N122" s="4" t="s">
        <v>1</v>
      </c>
      <c r="O122" s="18" t="str">
        <f>IF(J122="Yes",IF(P122&lt;&gt;"",HYPERLINK(_xlfn.CONCAT(VLOOKUP(P122,AF:AG,2,FALSE),"\",IF(ISERROR(FIND(",",A122))=FALSE,LEFT(A122,FIND(",",A122)-1),A122),"-",C122,"-",H122,".pdf"),"PDF"),""),"")</f>
        <v>PDF</v>
      </c>
      <c r="P122" s="11" t="s">
        <v>2</v>
      </c>
      <c r="Q122" s="3" t="s">
        <v>46</v>
      </c>
      <c r="R122" s="3" t="s">
        <v>39</v>
      </c>
      <c r="T122" s="18" t="str">
        <f>IF(J122="Yes",IF(U122&lt;&gt;"",HYPERLINK(_xlfn.CONCAT(VLOOKUP(U122,AF:AG,2,FALSE),"\",IF(ISERROR(FIND(",",A122))=FALSE,LEFT(A122,FIND(",",A122)-1),A122),"-",C122,"-",H122,".pdf"),"PDF"),""),"")</f>
        <v>PDF</v>
      </c>
      <c r="U122" s="11" t="s">
        <v>50</v>
      </c>
      <c r="V122" s="3" t="s">
        <v>46</v>
      </c>
      <c r="W122" s="3" t="s">
        <v>39</v>
      </c>
      <c r="Y122" s="12" t="str">
        <f>IF(R122="Include","No",IF(V122="Include","No",""))</f>
        <v/>
      </c>
      <c r="Z122" s="33" t="str">
        <f>IF(J122="Yes",IF(Q122="","",IF(Q122="Include",IF(V122="",IF(Y122="No","Check for supplement","Include"),IF(V122="Exclude","Consensus required",IF(V122="Include",IF(Y122="No","Check for supplement","Include"),"Check required"))),IF(Q122="Exclude",IF(V122="","Check required",IF(V122="Exclude","Exclude",IF(V122="Include","Consensus required","Check required"))),"Check required"))),IF(L122="","","Find PDF"))</f>
        <v>Exclude</v>
      </c>
      <c r="AA122" s="31" t="str">
        <f>IF(Z122="Exclude",R122,"")</f>
        <v>0. Duplicate</v>
      </c>
    </row>
    <row r="123" spans="1:27" x14ac:dyDescent="0.25">
      <c r="A123" s="25" t="s">
        <v>4679</v>
      </c>
      <c r="B123" s="26" t="s">
        <v>4680</v>
      </c>
      <c r="C123" s="26">
        <v>2014</v>
      </c>
      <c r="D123" s="26" t="s">
        <v>530</v>
      </c>
      <c r="E123" s="26">
        <v>16</v>
      </c>
      <c r="F123" s="26">
        <v>3</v>
      </c>
      <c r="G123" s="26" t="s">
        <v>4681</v>
      </c>
      <c r="H123" s="26">
        <v>12431</v>
      </c>
      <c r="I123" s="26" t="s">
        <v>4682</v>
      </c>
      <c r="J123" s="11" t="s">
        <v>35</v>
      </c>
      <c r="K123" s="18" t="str">
        <f>IF(LEFT(I123,2)="10",HYPERLINK(_xlfn.CONCAT("https://doi.org/",I123),"Link"),IF(I123="","",HYPERLINK(I123,"Link")))</f>
        <v>Link</v>
      </c>
      <c r="L123" s="19" t="str">
        <f>IF(A123&lt;&gt;"",IF(J123="No",_xlfn.CONCAT(IF(ISERROR(FIND(",",A123))=FALSE,LEFT(A123,FIND(",",A123)-1),A123),"-",C123,"-",H123),""),"")</f>
        <v/>
      </c>
      <c r="M123" s="29" t="str">
        <f>IF(A123&lt;&gt;"",_xlfn.CONCAT("{",IF(ISERROR(FIND(",",A123))=FALSE,LEFT(A123,FIND(",",A123)-1),A123),", ",C123," #",H123,"}"),"")</f>
        <v>{Antypas, 2014 #12431}</v>
      </c>
      <c r="N123" s="4" t="s">
        <v>1</v>
      </c>
      <c r="O123" s="18" t="str">
        <f>IF(J123="Yes",IF(P123&lt;&gt;"",HYPERLINK(_xlfn.CONCAT(VLOOKUP(P123,AF:AG,2,FALSE),"\",IF(ISERROR(FIND(",",A123))=FALSE,LEFT(A123,FIND(",",A123)-1),A123),"-",C123,"-",H123,".pdf"),"PDF"),""),"")</f>
        <v>PDF</v>
      </c>
      <c r="P123" s="11" t="s">
        <v>2</v>
      </c>
      <c r="Q123" s="3" t="s">
        <v>46</v>
      </c>
      <c r="R123" s="3" t="s">
        <v>39</v>
      </c>
      <c r="T123" s="18" t="str">
        <f>IF(J123="Yes",IF(U123&lt;&gt;"",HYPERLINK(_xlfn.CONCAT(VLOOKUP(U123,AF:AG,2,FALSE),"\",IF(ISERROR(FIND(",",A123))=FALSE,LEFT(A123,FIND(",",A123)-1),A123),"-",C123,"-",H123,".pdf"),"PDF"),""),"")</f>
        <v>PDF</v>
      </c>
      <c r="U123" s="11" t="s">
        <v>50</v>
      </c>
      <c r="V123" s="3" t="s">
        <v>46</v>
      </c>
      <c r="W123" s="3" t="s">
        <v>39</v>
      </c>
      <c r="Y123" s="12" t="str">
        <f>IF(R123="Include","No",IF(V123="Include","No",""))</f>
        <v/>
      </c>
      <c r="Z123" s="33" t="str">
        <f>IF(J123="Yes",IF(Q123="","",IF(Q123="Include",IF(V123="",IF(Y123="No","Check for supplement","Include"),IF(V123="Exclude","Consensus required",IF(V123="Include",IF(Y123="No","Check for supplement","Include"),"Check required"))),IF(Q123="Exclude",IF(V123="","Check required",IF(V123="Exclude","Exclude",IF(V123="Include","Consensus required","Check required"))),"Check required"))),IF(L123="","","Find PDF"))</f>
        <v>Exclude</v>
      </c>
      <c r="AA123" s="31" t="str">
        <f>IF(Z123="Exclude",R123,"")</f>
        <v>0. Duplicate</v>
      </c>
    </row>
    <row r="124" spans="1:27" x14ac:dyDescent="0.25">
      <c r="A124" s="25" t="s">
        <v>4683</v>
      </c>
      <c r="B124" s="26" t="s">
        <v>4684</v>
      </c>
      <c r="C124" s="26">
        <v>2019</v>
      </c>
      <c r="D124" s="26" t="s">
        <v>1608</v>
      </c>
      <c r="E124" s="26">
        <v>36</v>
      </c>
      <c r="F124" s="26">
        <v>6</v>
      </c>
      <c r="G124" s="26" t="s">
        <v>4685</v>
      </c>
      <c r="H124" s="26">
        <v>12432</v>
      </c>
      <c r="I124" s="26" t="s">
        <v>4686</v>
      </c>
      <c r="J124" s="11" t="s">
        <v>35</v>
      </c>
      <c r="K124" s="18" t="str">
        <f>IF(LEFT(I124,2)="10",HYPERLINK(_xlfn.CONCAT("https://doi.org/",I124),"Link"),IF(I124="","",HYPERLINK(I124,"Link")))</f>
        <v>Link</v>
      </c>
      <c r="L124" s="19" t="str">
        <f>IF(A124&lt;&gt;"",IF(J124="No",_xlfn.CONCAT(IF(ISERROR(FIND(",",A124))=FALSE,LEFT(A124,FIND(",",A124)-1),A124),"-",C124,"-",H124),""),"")</f>
        <v/>
      </c>
      <c r="M124" s="29" t="str">
        <f>IF(A124&lt;&gt;"",_xlfn.CONCAT("{",IF(ISERROR(FIND(",",A124))=FALSE,LEFT(A124,FIND(",",A124)-1),A124),", ",C124," #",H124,"}"),"")</f>
        <v>{Apinaniz, 2019 #12432}</v>
      </c>
      <c r="N124" s="4" t="s">
        <v>1</v>
      </c>
      <c r="O124" s="18" t="str">
        <f>IF(J124="Yes",IF(P124&lt;&gt;"",HYPERLINK(_xlfn.CONCAT(VLOOKUP(P124,AF:AG,2,FALSE),"\",IF(ISERROR(FIND(",",A124))=FALSE,LEFT(A124,FIND(",",A124)-1),A124),"-",C124,"-",H124,".pdf"),"PDF"),""),"")</f>
        <v>PDF</v>
      </c>
      <c r="P124" s="11" t="s">
        <v>2</v>
      </c>
      <c r="Q124" s="3" t="s">
        <v>46</v>
      </c>
      <c r="R124" s="3" t="s">
        <v>47</v>
      </c>
      <c r="S124" s="4" t="s">
        <v>109</v>
      </c>
      <c r="T124" s="18" t="str">
        <f>IF(J124="Yes",IF(U124&lt;&gt;"",HYPERLINK(_xlfn.CONCAT(VLOOKUP(U124,AF:AG,2,FALSE),"\",IF(ISERROR(FIND(",",A124))=FALSE,LEFT(A124,FIND(",",A124)-1),A124),"-",C124,"-",H124,".pdf"),"PDF"),""),"")</f>
        <v>PDF</v>
      </c>
      <c r="U124" s="11" t="s">
        <v>50</v>
      </c>
      <c r="V124" s="3" t="s">
        <v>46</v>
      </c>
      <c r="W124" s="3" t="s">
        <v>47</v>
      </c>
      <c r="Y124" s="12" t="str">
        <f>IF(R124="Include","No",IF(V124="Include","No",""))</f>
        <v/>
      </c>
      <c r="Z124" s="33" t="str">
        <f>IF(J124="Yes",IF(Q124="","",IF(Q124="Include",IF(V124="",IF(Y124="No","Check for supplement","Include"),IF(V124="Exclude","Consensus required",IF(V124="Include",IF(Y124="No","Check for supplement","Include"),"Check required"))),IF(Q124="Exclude",IF(V124="","Check required",IF(V124="Exclude","Exclude",IF(V124="Include","Consensus required","Check required"))),"Check required"))),IF(L124="","","Find PDF"))</f>
        <v>Exclude</v>
      </c>
      <c r="AA124" s="31" t="str">
        <f>IF(Z124="Exclude",R124,"")</f>
        <v>3. Wrong intervention</v>
      </c>
    </row>
    <row r="125" spans="1:27" x14ac:dyDescent="0.25">
      <c r="A125" s="25" t="s">
        <v>4683</v>
      </c>
      <c r="B125" s="26" t="s">
        <v>4684</v>
      </c>
      <c r="C125" s="26">
        <v>2019</v>
      </c>
      <c r="D125" s="26" t="s">
        <v>1608</v>
      </c>
      <c r="E125" s="26">
        <v>36</v>
      </c>
      <c r="F125" s="26">
        <v>6</v>
      </c>
      <c r="G125" s="26" t="s">
        <v>4685</v>
      </c>
      <c r="H125" s="26">
        <v>12433</v>
      </c>
      <c r="I125" s="26" t="s">
        <v>4686</v>
      </c>
      <c r="J125" s="11" t="s">
        <v>35</v>
      </c>
      <c r="K125" s="18" t="str">
        <f>IF(LEFT(I125,2)="10",HYPERLINK(_xlfn.CONCAT("https://doi.org/",I125),"Link"),IF(I125="","",HYPERLINK(I125,"Link")))</f>
        <v>Link</v>
      </c>
      <c r="L125" s="19" t="str">
        <f>IF(A125&lt;&gt;"",IF(J125="No",_xlfn.CONCAT(IF(ISERROR(FIND(",",A125))=FALSE,LEFT(A125,FIND(",",A125)-1),A125),"-",C125,"-",H125),""),"")</f>
        <v/>
      </c>
      <c r="M125" s="29" t="str">
        <f>IF(A125&lt;&gt;"",_xlfn.CONCAT("{",IF(ISERROR(FIND(",",A125))=FALSE,LEFT(A125,FIND(",",A125)-1),A125),", ",C125," #",H125,"}"),"")</f>
        <v>{Apinaniz, 2019 #12433}</v>
      </c>
      <c r="N125" s="4" t="s">
        <v>1</v>
      </c>
      <c r="O125" s="18" t="str">
        <f>IF(J125="Yes",IF(P125&lt;&gt;"",HYPERLINK(_xlfn.CONCAT(VLOOKUP(P125,AF:AG,2,FALSE),"\",IF(ISERROR(FIND(",",A125))=FALSE,LEFT(A125,FIND(",",A125)-1),A125),"-",C125,"-",H125,".pdf"),"PDF"),""),"")</f>
        <v>PDF</v>
      </c>
      <c r="P125" s="11" t="s">
        <v>2</v>
      </c>
      <c r="Q125" s="3" t="s">
        <v>46</v>
      </c>
      <c r="R125" s="3" t="s">
        <v>39</v>
      </c>
      <c r="T125" s="18" t="str">
        <f>IF(J125="Yes",IF(U125&lt;&gt;"",HYPERLINK(_xlfn.CONCAT(VLOOKUP(U125,AF:AG,2,FALSE),"\",IF(ISERROR(FIND(",",A125))=FALSE,LEFT(A125,FIND(",",A125)-1),A125),"-",C125,"-",H125,".pdf"),"PDF"),""),"")</f>
        <v>PDF</v>
      </c>
      <c r="U125" s="11" t="s">
        <v>50</v>
      </c>
      <c r="V125" s="3" t="s">
        <v>46</v>
      </c>
      <c r="W125" s="3" t="s">
        <v>39</v>
      </c>
      <c r="Y125" s="12" t="str">
        <f>IF(R125="Include","No",IF(V125="Include","No",""))</f>
        <v/>
      </c>
      <c r="Z125" s="33" t="str">
        <f>IF(J125="Yes",IF(Q125="","",IF(Q125="Include",IF(V125="",IF(Y125="No","Check for supplement","Include"),IF(V125="Exclude","Consensus required",IF(V125="Include",IF(Y125="No","Check for supplement","Include"),"Check required"))),IF(Q125="Exclude",IF(V125="","Check required",IF(V125="Exclude","Exclude",IF(V125="Include","Consensus required","Check required"))),"Check required"))),IF(L125="","","Find PDF"))</f>
        <v>Exclude</v>
      </c>
      <c r="AA125" s="31" t="str">
        <f>IF(Z125="Exclude",R125,"")</f>
        <v>0. Duplicate</v>
      </c>
    </row>
    <row r="126" spans="1:27" x14ac:dyDescent="0.25">
      <c r="A126" s="25" t="s">
        <v>4687</v>
      </c>
      <c r="B126" s="26" t="s">
        <v>4688</v>
      </c>
      <c r="C126" s="26">
        <v>2022</v>
      </c>
      <c r="D126" s="26" t="s">
        <v>60</v>
      </c>
      <c r="E126" s="26">
        <v>19</v>
      </c>
      <c r="F126" s="26">
        <v>15</v>
      </c>
      <c r="G126" s="26" t="s">
        <v>4689</v>
      </c>
      <c r="H126" s="26">
        <v>12434</v>
      </c>
      <c r="I126" s="26" t="s">
        <v>4690</v>
      </c>
      <c r="J126" s="11" t="s">
        <v>35</v>
      </c>
      <c r="K126" s="18" t="str">
        <f>IF(LEFT(I126,2)="10",HYPERLINK(_xlfn.CONCAT("https://doi.org/",I126),"Link"),IF(I126="","",HYPERLINK(I126,"Link")))</f>
        <v>Link</v>
      </c>
      <c r="L126" s="19" t="str">
        <f>IF(A126&lt;&gt;"",IF(J126="No",_xlfn.CONCAT(IF(ISERROR(FIND(",",A126))=FALSE,LEFT(A126,FIND(",",A126)-1),A126),"-",C126,"-",H126),""),"")</f>
        <v/>
      </c>
      <c r="M126" s="29" t="str">
        <f>IF(A126&lt;&gt;"",_xlfn.CONCAT("{",IF(ISERROR(FIND(",",A126))=FALSE,LEFT(A126,FIND(",",A126)-1),A126),", ",C126," #",H126,"}"),"")</f>
        <v>{Aranda-Balboa, 2022 #12434}</v>
      </c>
      <c r="N126" s="4" t="s">
        <v>1</v>
      </c>
      <c r="O126" s="18" t="str">
        <f>IF(J126="Yes",IF(P126&lt;&gt;"",HYPERLINK(_xlfn.CONCAT(VLOOKUP(P126,AF:AG,2,FALSE),"\",IF(ISERROR(FIND(",",A126))=FALSE,LEFT(A126,FIND(",",A126)-1),A126),"-",C126,"-",H126,".pdf"),"PDF"),""),"")</f>
        <v>PDF</v>
      </c>
      <c r="P126" s="11" t="s">
        <v>2</v>
      </c>
      <c r="Q126" s="3" t="s">
        <v>46</v>
      </c>
      <c r="R126" s="3" t="s">
        <v>47</v>
      </c>
      <c r="S126" s="4" t="s">
        <v>109</v>
      </c>
      <c r="T126" s="18" t="str">
        <f>IF(J126="Yes",IF(U126&lt;&gt;"",HYPERLINK(_xlfn.CONCAT(VLOOKUP(U126,AF:AG,2,FALSE),"\",IF(ISERROR(FIND(",",A126))=FALSE,LEFT(A126,FIND(",",A126)-1),A126),"-",C126,"-",H126,".pdf"),"PDF"),""),"")</f>
        <v>PDF</v>
      </c>
      <c r="U126" s="11" t="s">
        <v>50</v>
      </c>
      <c r="V126" s="3" t="s">
        <v>46</v>
      </c>
      <c r="W126" s="3" t="s">
        <v>47</v>
      </c>
      <c r="Y126" s="12" t="str">
        <f>IF(R126="Include","No",IF(V126="Include","No",""))</f>
        <v/>
      </c>
      <c r="Z126" s="33" t="str">
        <f>IF(J126="Yes",IF(Q126="","",IF(Q126="Include",IF(V126="",IF(Y126="No","Check for supplement","Include"),IF(V126="Exclude","Consensus required",IF(V126="Include",IF(Y126="No","Check for supplement","Include"),"Check required"))),IF(Q126="Exclude",IF(V126="","Check required",IF(V126="Exclude","Exclude",IF(V126="Include","Consensus required","Check required"))),"Check required"))),IF(L126="","","Find PDF"))</f>
        <v>Exclude</v>
      </c>
      <c r="AA126" s="31" t="str">
        <f>IF(Z126="Exclude",R126,"")</f>
        <v>3. Wrong intervention</v>
      </c>
    </row>
    <row r="127" spans="1:27" x14ac:dyDescent="0.25">
      <c r="A127" s="25" t="s">
        <v>4687</v>
      </c>
      <c r="B127" s="26" t="s">
        <v>4688</v>
      </c>
      <c r="C127" s="26">
        <v>2022</v>
      </c>
      <c r="D127" s="26" t="s">
        <v>60</v>
      </c>
      <c r="E127" s="26">
        <v>19</v>
      </c>
      <c r="F127" s="26">
        <v>15</v>
      </c>
      <c r="G127" s="26" t="s">
        <v>4689</v>
      </c>
      <c r="H127" s="26">
        <v>12435</v>
      </c>
      <c r="I127" s="26" t="s">
        <v>4690</v>
      </c>
      <c r="J127" s="11" t="s">
        <v>35</v>
      </c>
      <c r="K127" s="18" t="str">
        <f>IF(LEFT(I127,2)="10",HYPERLINK(_xlfn.CONCAT("https://doi.org/",I127),"Link"),IF(I127="","",HYPERLINK(I127,"Link")))</f>
        <v>Link</v>
      </c>
      <c r="L127" s="19" t="str">
        <f>IF(A127&lt;&gt;"",IF(J127="No",_xlfn.CONCAT(IF(ISERROR(FIND(",",A127))=FALSE,LEFT(A127,FIND(",",A127)-1),A127),"-",C127,"-",H127),""),"")</f>
        <v/>
      </c>
      <c r="M127" s="29" t="str">
        <f>IF(A127&lt;&gt;"",_xlfn.CONCAT("{",IF(ISERROR(FIND(",",A127))=FALSE,LEFT(A127,FIND(",",A127)-1),A127),", ",C127," #",H127,"}"),"")</f>
        <v>{Aranda-Balboa, 2022 #12435}</v>
      </c>
      <c r="N127" s="4" t="s">
        <v>1</v>
      </c>
      <c r="O127" s="18" t="str">
        <f>IF(J127="Yes",IF(P127&lt;&gt;"",HYPERLINK(_xlfn.CONCAT(VLOOKUP(P127,AF:AG,2,FALSE),"\",IF(ISERROR(FIND(",",A127))=FALSE,LEFT(A127,FIND(",",A127)-1),A127),"-",C127,"-",H127,".pdf"),"PDF"),""),"")</f>
        <v>PDF</v>
      </c>
      <c r="P127" s="11" t="s">
        <v>2</v>
      </c>
      <c r="Q127" s="3" t="s">
        <v>46</v>
      </c>
      <c r="R127" s="3" t="s">
        <v>39</v>
      </c>
      <c r="T127" s="18" t="str">
        <f>IF(J127="Yes",IF(U127&lt;&gt;"",HYPERLINK(_xlfn.CONCAT(VLOOKUP(U127,AF:AG,2,FALSE),"\",IF(ISERROR(FIND(",",A127))=FALSE,LEFT(A127,FIND(",",A127)-1),A127),"-",C127,"-",H127,".pdf"),"PDF"),""),"")</f>
        <v>PDF</v>
      </c>
      <c r="U127" s="11" t="s">
        <v>50</v>
      </c>
      <c r="V127" s="3" t="s">
        <v>46</v>
      </c>
      <c r="W127" s="3" t="s">
        <v>39</v>
      </c>
      <c r="Y127" s="12" t="str">
        <f>IF(R127="Include","No",IF(V127="Include","No",""))</f>
        <v/>
      </c>
      <c r="Z127" s="33" t="str">
        <f>IF(J127="Yes",IF(Q127="","",IF(Q127="Include",IF(V127="",IF(Y127="No","Check for supplement","Include"),IF(V127="Exclude","Consensus required",IF(V127="Include",IF(Y127="No","Check for supplement","Include"),"Check required"))),IF(Q127="Exclude",IF(V127="","Check required",IF(V127="Exclude","Exclude",IF(V127="Include","Consensus required","Check required"))),"Check required"))),IF(L127="","","Find PDF"))</f>
        <v>Exclude</v>
      </c>
      <c r="AA127" s="31" t="str">
        <f>IF(Z127="Exclude",R127,"")</f>
        <v>0. Duplicate</v>
      </c>
    </row>
    <row r="128" spans="1:27" x14ac:dyDescent="0.25">
      <c r="A128" s="25" t="s">
        <v>4691</v>
      </c>
      <c r="B128" s="26" t="s">
        <v>4692</v>
      </c>
      <c r="C128" s="26">
        <v>2018</v>
      </c>
      <c r="D128" s="26" t="s">
        <v>1372</v>
      </c>
      <c r="E128" s="26">
        <v>52</v>
      </c>
      <c r="F128" s="26">
        <v>4</v>
      </c>
      <c r="G128" s="26" t="s">
        <v>4693</v>
      </c>
      <c r="H128" s="26">
        <v>12436</v>
      </c>
      <c r="I128" s="26" t="s">
        <v>4694</v>
      </c>
      <c r="J128" s="11" t="s">
        <v>35</v>
      </c>
      <c r="K128" s="18" t="str">
        <f>IF(LEFT(I128,2)="10",HYPERLINK(_xlfn.CONCAT("https://doi.org/",I128),"Link"),IF(I128="","",HYPERLINK(I128,"Link")))</f>
        <v>Link</v>
      </c>
      <c r="L128" s="19" t="str">
        <f>IF(A128&lt;&gt;"",IF(J128="No",_xlfn.CONCAT(IF(ISERROR(FIND(",",A128))=FALSE,LEFT(A128,FIND(",",A128)-1),A128),"-",C128,"-",H128),""),"")</f>
        <v/>
      </c>
      <c r="M128" s="29" t="str">
        <f>IF(A128&lt;&gt;"",_xlfn.CONCAT("{",IF(ISERROR(FIND(",",A128))=FALSE,LEFT(A128,FIND(",",A128)-1),A128),", ",C128," #",H128,"}"),"")</f>
        <v>{Arbillaga-Etxarri, 2018 #12436}</v>
      </c>
      <c r="N128" s="4" t="s">
        <v>1</v>
      </c>
      <c r="O128" s="18" t="str">
        <f>IF(J128="Yes",IF(P128&lt;&gt;"",HYPERLINK(_xlfn.CONCAT(VLOOKUP(P128,AF:AG,2,FALSE),"\",IF(ISERROR(FIND(",",A128))=FALSE,LEFT(A128,FIND(",",A128)-1),A128),"-",C128,"-",H128,".pdf"),"PDF"),""),"")</f>
        <v>PDF</v>
      </c>
      <c r="P128" s="11" t="s">
        <v>2</v>
      </c>
      <c r="Q128" s="3" t="s">
        <v>46</v>
      </c>
      <c r="R128" s="3" t="s">
        <v>47</v>
      </c>
      <c r="S128" s="4" t="s">
        <v>109</v>
      </c>
      <c r="T128" s="18" t="str">
        <f>IF(J128="Yes",IF(U128&lt;&gt;"",HYPERLINK(_xlfn.CONCAT(VLOOKUP(U128,AF:AG,2,FALSE),"\",IF(ISERROR(FIND(",",A128))=FALSE,LEFT(A128,FIND(",",A128)-1),A128),"-",C128,"-",H128,".pdf"),"PDF"),""),"")</f>
        <v>PDF</v>
      </c>
      <c r="U128" s="11" t="s">
        <v>50</v>
      </c>
      <c r="V128" s="3" t="s">
        <v>46</v>
      </c>
      <c r="W128" s="3" t="s">
        <v>47</v>
      </c>
      <c r="Y128" s="12" t="str">
        <f>IF(R128="Include","No",IF(V128="Include","No",""))</f>
        <v/>
      </c>
      <c r="Z128" s="33" t="str">
        <f>IF(J128="Yes",IF(Q128="","",IF(Q128="Include",IF(V128="",IF(Y128="No","Check for supplement","Include"),IF(V128="Exclude","Consensus required",IF(V128="Include",IF(Y128="No","Check for supplement","Include"),"Check required"))),IF(Q128="Exclude",IF(V128="","Check required",IF(V128="Exclude","Exclude",IF(V128="Include","Consensus required","Check required"))),"Check required"))),IF(L128="","","Find PDF"))</f>
        <v>Exclude</v>
      </c>
      <c r="AA128" s="31" t="str">
        <f>IF(Z128="Exclude",R128,"")</f>
        <v>3. Wrong intervention</v>
      </c>
    </row>
    <row r="129" spans="1:27" x14ac:dyDescent="0.25">
      <c r="A129" s="25" t="s">
        <v>4691</v>
      </c>
      <c r="B129" s="26" t="s">
        <v>4692</v>
      </c>
      <c r="C129" s="26">
        <v>2018</v>
      </c>
      <c r="D129" s="26" t="s">
        <v>1372</v>
      </c>
      <c r="E129" s="26">
        <v>52</v>
      </c>
      <c r="F129" s="26">
        <v>4</v>
      </c>
      <c r="G129" s="26" t="s">
        <v>4693</v>
      </c>
      <c r="H129" s="26">
        <v>12437</v>
      </c>
      <c r="I129" s="26" t="s">
        <v>4694</v>
      </c>
      <c r="J129" s="11" t="s">
        <v>35</v>
      </c>
      <c r="K129" s="18" t="str">
        <f>IF(LEFT(I129,2)="10",HYPERLINK(_xlfn.CONCAT("https://doi.org/",I129),"Link"),IF(I129="","",HYPERLINK(I129,"Link")))</f>
        <v>Link</v>
      </c>
      <c r="L129" s="19" t="str">
        <f>IF(A129&lt;&gt;"",IF(J129="No",_xlfn.CONCAT(IF(ISERROR(FIND(",",A129))=FALSE,LEFT(A129,FIND(",",A129)-1),A129),"-",C129,"-",H129),""),"")</f>
        <v/>
      </c>
      <c r="M129" s="29" t="str">
        <f>IF(A129&lt;&gt;"",_xlfn.CONCAT("{",IF(ISERROR(FIND(",",A129))=FALSE,LEFT(A129,FIND(",",A129)-1),A129),", ",C129," #",H129,"}"),"")</f>
        <v>{Arbillaga-Etxarri, 2018 #12437}</v>
      </c>
      <c r="N129" s="4" t="s">
        <v>1</v>
      </c>
      <c r="O129" s="18" t="str">
        <f>IF(J129="Yes",IF(P129&lt;&gt;"",HYPERLINK(_xlfn.CONCAT(VLOOKUP(P129,AF:AG,2,FALSE),"\",IF(ISERROR(FIND(",",A129))=FALSE,LEFT(A129,FIND(",",A129)-1),A129),"-",C129,"-",H129,".pdf"),"PDF"),""),"")</f>
        <v>PDF</v>
      </c>
      <c r="P129" s="11" t="s">
        <v>2</v>
      </c>
      <c r="Q129" s="3" t="s">
        <v>46</v>
      </c>
      <c r="R129" s="3" t="s">
        <v>39</v>
      </c>
      <c r="T129" s="18" t="str">
        <f>IF(J129="Yes",IF(U129&lt;&gt;"",HYPERLINK(_xlfn.CONCAT(VLOOKUP(U129,AF:AG,2,FALSE),"\",IF(ISERROR(FIND(",",A129))=FALSE,LEFT(A129,FIND(",",A129)-1),A129),"-",C129,"-",H129,".pdf"),"PDF"),""),"")</f>
        <v>PDF</v>
      </c>
      <c r="U129" s="11" t="s">
        <v>50</v>
      </c>
      <c r="V129" s="3" t="s">
        <v>46</v>
      </c>
      <c r="W129" s="3" t="s">
        <v>39</v>
      </c>
      <c r="Y129" s="12" t="str">
        <f>IF(R129="Include","No",IF(V129="Include","No",""))</f>
        <v/>
      </c>
      <c r="Z129" s="33" t="str">
        <f>IF(J129="Yes",IF(Q129="","",IF(Q129="Include",IF(V129="",IF(Y129="No","Check for supplement","Include"),IF(V129="Exclude","Consensus required",IF(V129="Include",IF(Y129="No","Check for supplement","Include"),"Check required"))),IF(Q129="Exclude",IF(V129="","Check required",IF(V129="Exclude","Exclude",IF(V129="Include","Consensus required","Check required"))),"Check required"))),IF(L129="","","Find PDF"))</f>
        <v>Exclude</v>
      </c>
      <c r="AA129" s="31" t="str">
        <f>IF(Z129="Exclude",R129,"")</f>
        <v>0. Duplicate</v>
      </c>
    </row>
    <row r="130" spans="1:27" x14ac:dyDescent="0.25">
      <c r="A130" s="25" t="s">
        <v>4691</v>
      </c>
      <c r="B130" s="26" t="s">
        <v>4692</v>
      </c>
      <c r="C130" s="26">
        <v>2018</v>
      </c>
      <c r="D130" s="26" t="s">
        <v>1372</v>
      </c>
      <c r="E130" s="26">
        <v>52</v>
      </c>
      <c r="F130" s="26">
        <v>4</v>
      </c>
      <c r="G130" s="26" t="s">
        <v>4693</v>
      </c>
      <c r="H130" s="26">
        <v>12438</v>
      </c>
      <c r="I130" s="26" t="s">
        <v>4694</v>
      </c>
      <c r="J130" s="11" t="s">
        <v>35</v>
      </c>
      <c r="K130" s="18" t="str">
        <f>IF(LEFT(I130,2)="10",HYPERLINK(_xlfn.CONCAT("https://doi.org/",I130),"Link"),IF(I130="","",HYPERLINK(I130,"Link")))</f>
        <v>Link</v>
      </c>
      <c r="L130" s="19" t="str">
        <f>IF(A130&lt;&gt;"",IF(J130="No",_xlfn.CONCAT(IF(ISERROR(FIND(",",A130))=FALSE,LEFT(A130,FIND(",",A130)-1),A130),"-",C130,"-",H130),""),"")</f>
        <v/>
      </c>
      <c r="M130" s="29" t="str">
        <f>IF(A130&lt;&gt;"",_xlfn.CONCAT("{",IF(ISERROR(FIND(",",A130))=FALSE,LEFT(A130,FIND(",",A130)-1),A130),", ",C130," #",H130,"}"),"")</f>
        <v>{Arbillaga-Etxarri, 2018 #12438}</v>
      </c>
      <c r="N130" s="4" t="s">
        <v>1</v>
      </c>
      <c r="O130" s="18" t="str">
        <f>IF(J130="Yes",IF(P130&lt;&gt;"",HYPERLINK(_xlfn.CONCAT(VLOOKUP(P130,AF:AG,2,FALSE),"\",IF(ISERROR(FIND(",",A130))=FALSE,LEFT(A130,FIND(",",A130)-1),A130),"-",C130,"-",H130,".pdf"),"PDF"),""),"")</f>
        <v>PDF</v>
      </c>
      <c r="P130" s="11" t="s">
        <v>2</v>
      </c>
      <c r="Q130" s="3" t="s">
        <v>46</v>
      </c>
      <c r="R130" s="3" t="s">
        <v>39</v>
      </c>
      <c r="T130" s="18" t="str">
        <f>IF(J130="Yes",IF(U130&lt;&gt;"",HYPERLINK(_xlfn.CONCAT(VLOOKUP(U130,AF:AG,2,FALSE),"\",IF(ISERROR(FIND(",",A130))=FALSE,LEFT(A130,FIND(",",A130)-1),A130),"-",C130,"-",H130,".pdf"),"PDF"),""),"")</f>
        <v>PDF</v>
      </c>
      <c r="U130" s="11" t="s">
        <v>50</v>
      </c>
      <c r="V130" s="3" t="s">
        <v>46</v>
      </c>
      <c r="W130" s="3" t="s">
        <v>39</v>
      </c>
      <c r="Y130" s="12" t="str">
        <f>IF(R130="Include","No",IF(V130="Include","No",""))</f>
        <v/>
      </c>
      <c r="Z130" s="33" t="str">
        <f>IF(J130="Yes",IF(Q130="","",IF(Q130="Include",IF(V130="",IF(Y130="No","Check for supplement","Include"),IF(V130="Exclude","Consensus required",IF(V130="Include",IF(Y130="No","Check for supplement","Include"),"Check required"))),IF(Q130="Exclude",IF(V130="","Check required",IF(V130="Exclude","Exclude",IF(V130="Include","Consensus required","Check required"))),"Check required"))),IF(L130="","","Find PDF"))</f>
        <v>Exclude</v>
      </c>
      <c r="AA130" s="31" t="str">
        <f>IF(Z130="Exclude",R130,"")</f>
        <v>0. Duplicate</v>
      </c>
    </row>
    <row r="131" spans="1:27" x14ac:dyDescent="0.25">
      <c r="A131" s="25" t="s">
        <v>4691</v>
      </c>
      <c r="B131" s="26" t="s">
        <v>4692</v>
      </c>
      <c r="C131" s="26">
        <v>2018</v>
      </c>
      <c r="D131" s="26" t="s">
        <v>1372</v>
      </c>
      <c r="E131" s="26">
        <v>52</v>
      </c>
      <c r="F131" s="26">
        <v>4</v>
      </c>
      <c r="G131" s="26" t="s">
        <v>4693</v>
      </c>
      <c r="H131" s="26">
        <v>12439</v>
      </c>
      <c r="I131" s="26" t="s">
        <v>4694</v>
      </c>
      <c r="J131" s="11" t="s">
        <v>35</v>
      </c>
      <c r="K131" s="18" t="str">
        <f>IF(LEFT(I131,2)="10",HYPERLINK(_xlfn.CONCAT("https://doi.org/",I131),"Link"),IF(I131="","",HYPERLINK(I131,"Link")))</f>
        <v>Link</v>
      </c>
      <c r="L131" s="19" t="str">
        <f>IF(A131&lt;&gt;"",IF(J131="No",_xlfn.CONCAT(IF(ISERROR(FIND(",",A131))=FALSE,LEFT(A131,FIND(",",A131)-1),A131),"-",C131,"-",H131),""),"")</f>
        <v/>
      </c>
      <c r="M131" s="29" t="str">
        <f>IF(A131&lt;&gt;"",_xlfn.CONCAT("{",IF(ISERROR(FIND(",",A131))=FALSE,LEFT(A131,FIND(",",A131)-1),A131),", ",C131," #",H131,"}"),"")</f>
        <v>{Arbillaga-Etxarri, 2018 #12439}</v>
      </c>
      <c r="N131" s="4" t="s">
        <v>1</v>
      </c>
      <c r="O131" s="18" t="str">
        <f>IF(J131="Yes",IF(P131&lt;&gt;"",HYPERLINK(_xlfn.CONCAT(VLOOKUP(P131,AF:AG,2,FALSE),"\",IF(ISERROR(FIND(",",A131))=FALSE,LEFT(A131,FIND(",",A131)-1),A131),"-",C131,"-",H131,".pdf"),"PDF"),""),"")</f>
        <v>PDF</v>
      </c>
      <c r="P131" s="11" t="s">
        <v>2</v>
      </c>
      <c r="Q131" s="3" t="s">
        <v>46</v>
      </c>
      <c r="R131" s="3" t="s">
        <v>39</v>
      </c>
      <c r="T131" s="18" t="str">
        <f>IF(J131="Yes",IF(U131&lt;&gt;"",HYPERLINK(_xlfn.CONCAT(VLOOKUP(U131,AF:AG,2,FALSE),"\",IF(ISERROR(FIND(",",A131))=FALSE,LEFT(A131,FIND(",",A131)-1),A131),"-",C131,"-",H131,".pdf"),"PDF"),""),"")</f>
        <v>PDF</v>
      </c>
      <c r="U131" s="11" t="s">
        <v>50</v>
      </c>
      <c r="V131" s="3" t="s">
        <v>46</v>
      </c>
      <c r="W131" s="3" t="s">
        <v>39</v>
      </c>
      <c r="Y131" s="12" t="str">
        <f>IF(R131="Include","No",IF(V131="Include","No",""))</f>
        <v/>
      </c>
      <c r="Z131" s="33" t="str">
        <f>IF(J131="Yes",IF(Q131="","",IF(Q131="Include",IF(V131="",IF(Y131="No","Check for supplement","Include"),IF(V131="Exclude","Consensus required",IF(V131="Include",IF(Y131="No","Check for supplement","Include"),"Check required"))),IF(Q131="Exclude",IF(V131="","Check required",IF(V131="Exclude","Exclude",IF(V131="Include","Consensus required","Check required"))),"Check required"))),IF(L131="","","Find PDF"))</f>
        <v>Exclude</v>
      </c>
      <c r="AA131" s="31" t="str">
        <f>IF(Z131="Exclude",R131,"")</f>
        <v>0. Duplicate</v>
      </c>
    </row>
    <row r="132" spans="1:27" x14ac:dyDescent="0.25">
      <c r="A132" s="25" t="s">
        <v>4695</v>
      </c>
      <c r="B132" s="26" t="s">
        <v>4696</v>
      </c>
      <c r="C132" s="26">
        <v>2017</v>
      </c>
      <c r="D132" s="26" t="s">
        <v>4697</v>
      </c>
      <c r="E132" s="26">
        <v>3</v>
      </c>
      <c r="F132" s="26">
        <v>1</v>
      </c>
      <c r="G132" s="26">
        <v>17044</v>
      </c>
      <c r="H132" s="26">
        <v>12440</v>
      </c>
      <c r="I132" s="26" t="s">
        <v>4698</v>
      </c>
      <c r="J132" s="11" t="s">
        <v>35</v>
      </c>
      <c r="K132" s="18" t="str">
        <f>IF(LEFT(I132,2)="10",HYPERLINK(_xlfn.CONCAT("https://doi.org/",I132),"Link"),IF(I132="","",HYPERLINK(I132,"Link")))</f>
        <v>Link</v>
      </c>
      <c r="L132" s="19" t="str">
        <f>IF(A132&lt;&gt;"",IF(J132="No",_xlfn.CONCAT(IF(ISERROR(FIND(",",A132))=FALSE,LEFT(A132,FIND(",",A132)-1),A132),"-",C132,"-",H132),""),"")</f>
        <v/>
      </c>
      <c r="M132" s="29" t="str">
        <f>IF(A132&lt;&gt;"",_xlfn.CONCAT("{",IF(ISERROR(FIND(",",A132))=FALSE,LEFT(A132,FIND(",",A132)-1),A132),", ",C132," #",H132,"}"),"")</f>
        <v>{Arbour-Nicitopoulos, 2017 #12440}</v>
      </c>
      <c r="N132" s="4" t="s">
        <v>1</v>
      </c>
      <c r="O132" s="18" t="str">
        <f>IF(J132="Yes",IF(P132&lt;&gt;"",HYPERLINK(_xlfn.CONCAT(VLOOKUP(P132,AF:AG,2,FALSE),"\",IF(ISERROR(FIND(",",A132))=FALSE,LEFT(A132,FIND(",",A132)-1),A132),"-",C132,"-",H132,".pdf"),"PDF"),""),"")</f>
        <v>PDF</v>
      </c>
      <c r="P132" s="11" t="s">
        <v>2</v>
      </c>
      <c r="Q132" s="3" t="s">
        <v>46</v>
      </c>
      <c r="R132" s="3" t="s">
        <v>47</v>
      </c>
      <c r="S132" s="4" t="s">
        <v>109</v>
      </c>
      <c r="T132" s="18" t="str">
        <f>IF(J132="Yes",IF(U132&lt;&gt;"",HYPERLINK(_xlfn.CONCAT(VLOOKUP(U132,AF:AG,2,FALSE),"\",IF(ISERROR(FIND(",",A132))=FALSE,LEFT(A132,FIND(",",A132)-1),A132),"-",C132,"-",H132,".pdf"),"PDF"),""),"")</f>
        <v>PDF</v>
      </c>
      <c r="U132" s="11" t="s">
        <v>50</v>
      </c>
      <c r="V132" s="3" t="s">
        <v>46</v>
      </c>
      <c r="W132" s="3" t="s">
        <v>47</v>
      </c>
      <c r="Y132" s="12" t="str">
        <f>IF(R132="Include","No",IF(V132="Include","No",""))</f>
        <v/>
      </c>
      <c r="Z132" s="33" t="str">
        <f>IF(J132="Yes",IF(Q132="","",IF(Q132="Include",IF(V132="",IF(Y132="No","Check for supplement","Include"),IF(V132="Exclude","Consensus required",IF(V132="Include",IF(Y132="No","Check for supplement","Include"),"Check required"))),IF(Q132="Exclude",IF(V132="","Check required",IF(V132="Exclude","Exclude",IF(V132="Include","Consensus required","Check required"))),"Check required"))),IF(L132="","","Find PDF"))</f>
        <v>Exclude</v>
      </c>
      <c r="AA132" s="31" t="str">
        <f>IF(Z132="Exclude",R132,"")</f>
        <v>3. Wrong intervention</v>
      </c>
    </row>
    <row r="133" spans="1:27" x14ac:dyDescent="0.25">
      <c r="A133" s="25" t="s">
        <v>4695</v>
      </c>
      <c r="B133" s="26" t="s">
        <v>4696</v>
      </c>
      <c r="C133" s="26">
        <v>2017</v>
      </c>
      <c r="D133" s="26" t="s">
        <v>4697</v>
      </c>
      <c r="E133" s="26">
        <v>3</v>
      </c>
      <c r="F133" s="26">
        <v>1</v>
      </c>
      <c r="G133" s="26">
        <v>17044</v>
      </c>
      <c r="H133" s="26">
        <v>12441</v>
      </c>
      <c r="I133" s="26" t="s">
        <v>4698</v>
      </c>
      <c r="J133" s="11" t="s">
        <v>35</v>
      </c>
      <c r="K133" s="18" t="str">
        <f>IF(LEFT(I133,2)="10",HYPERLINK(_xlfn.CONCAT("https://doi.org/",I133),"Link"),IF(I133="","",HYPERLINK(I133,"Link")))</f>
        <v>Link</v>
      </c>
      <c r="L133" s="19" t="str">
        <f>IF(A133&lt;&gt;"",IF(J133="No",_xlfn.CONCAT(IF(ISERROR(FIND(",",A133))=FALSE,LEFT(A133,FIND(",",A133)-1),A133),"-",C133,"-",H133),""),"")</f>
        <v/>
      </c>
      <c r="M133" s="29" t="str">
        <f>IF(A133&lt;&gt;"",_xlfn.CONCAT("{",IF(ISERROR(FIND(",",A133))=FALSE,LEFT(A133,FIND(",",A133)-1),A133),", ",C133," #",H133,"}"),"")</f>
        <v>{Arbour-Nicitopoulos, 2017 #12441}</v>
      </c>
      <c r="N133" s="4" t="s">
        <v>1</v>
      </c>
      <c r="O133" s="18" t="str">
        <f>IF(J133="Yes",IF(P133&lt;&gt;"",HYPERLINK(_xlfn.CONCAT(VLOOKUP(P133,AF:AG,2,FALSE),"\",IF(ISERROR(FIND(",",A133))=FALSE,LEFT(A133,FIND(",",A133)-1),A133),"-",C133,"-",H133,".pdf"),"PDF"),""),"")</f>
        <v>PDF</v>
      </c>
      <c r="P133" s="11" t="s">
        <v>2</v>
      </c>
      <c r="Q133" s="3" t="s">
        <v>46</v>
      </c>
      <c r="R133" s="3" t="s">
        <v>39</v>
      </c>
      <c r="T133" s="18" t="str">
        <f>IF(J133="Yes",IF(U133&lt;&gt;"",HYPERLINK(_xlfn.CONCAT(VLOOKUP(U133,AF:AG,2,FALSE),"\",IF(ISERROR(FIND(",",A133))=FALSE,LEFT(A133,FIND(",",A133)-1),A133),"-",C133,"-",H133,".pdf"),"PDF"),""),"")</f>
        <v>PDF</v>
      </c>
      <c r="U133" s="11" t="s">
        <v>50</v>
      </c>
      <c r="V133" s="3" t="s">
        <v>46</v>
      </c>
      <c r="W133" s="3" t="s">
        <v>39</v>
      </c>
      <c r="Y133" s="12" t="str">
        <f>IF(R133="Include","No",IF(V133="Include","No",""))</f>
        <v/>
      </c>
      <c r="Z133" s="33" t="str">
        <f>IF(J133="Yes",IF(Q133="","",IF(Q133="Include",IF(V133="",IF(Y133="No","Check for supplement","Include"),IF(V133="Exclude","Consensus required",IF(V133="Include",IF(Y133="No","Check for supplement","Include"),"Check required"))),IF(Q133="Exclude",IF(V133="","Check required",IF(V133="Exclude","Exclude",IF(V133="Include","Consensus required","Check required"))),"Check required"))),IF(L133="","","Find PDF"))</f>
        <v>Exclude</v>
      </c>
      <c r="AA133" s="31" t="str">
        <f>IF(Z133="Exclude",R133,"")</f>
        <v>0. Duplicate</v>
      </c>
    </row>
    <row r="134" spans="1:27" x14ac:dyDescent="0.25">
      <c r="A134" s="25" t="s">
        <v>4699</v>
      </c>
      <c r="B134" s="26" t="s">
        <v>4700</v>
      </c>
      <c r="C134" s="26">
        <v>2021</v>
      </c>
      <c r="D134" s="26" t="s">
        <v>119</v>
      </c>
      <c r="E134" s="26">
        <v>53</v>
      </c>
      <c r="F134" s="26">
        <v>7</v>
      </c>
      <c r="G134" s="26" t="s">
        <v>4701</v>
      </c>
      <c r="H134" s="26">
        <v>12442</v>
      </c>
      <c r="I134" s="26" t="s">
        <v>4702</v>
      </c>
      <c r="J134" s="11" t="s">
        <v>35</v>
      </c>
      <c r="K134" s="18" t="str">
        <f>IF(LEFT(I134,2)="10",HYPERLINK(_xlfn.CONCAT("https://doi.org/",I134),"Link"),IF(I134="","",HYPERLINK(I134,"Link")))</f>
        <v>Link</v>
      </c>
      <c r="L134" s="19" t="str">
        <f>IF(A134&lt;&gt;"",IF(J134="No",_xlfn.CONCAT(IF(ISERROR(FIND(",",A134))=FALSE,LEFT(A134,FIND(",",A134)-1),A134),"-",C134,"-",H134),""),"")</f>
        <v/>
      </c>
      <c r="M134" s="29" t="str">
        <f>IF(A134&lt;&gt;"",_xlfn.CONCAT("{",IF(ISERROR(FIND(",",A134))=FALSE,LEFT(A134,FIND(",",A134)-1),A134),", ",C134," #",H134,"}"),"")</f>
        <v>{Arguello, 2021 #12442}</v>
      </c>
      <c r="N134" s="4" t="s">
        <v>1</v>
      </c>
      <c r="O134" s="18" t="str">
        <f>IF(J134="Yes",IF(P134&lt;&gt;"",HYPERLINK(_xlfn.CONCAT(VLOOKUP(P134,AF:AG,2,FALSE),"\",IF(ISERROR(FIND(",",A134))=FALSE,LEFT(A134,FIND(",",A134)-1),A134),"-",C134,"-",H134,".pdf"),"PDF"),""),"")</f>
        <v>PDF</v>
      </c>
      <c r="P134" s="11" t="s">
        <v>2</v>
      </c>
      <c r="Q134" s="3" t="s">
        <v>46</v>
      </c>
      <c r="R134" s="3" t="s">
        <v>47</v>
      </c>
      <c r="S134" s="4" t="s">
        <v>109</v>
      </c>
      <c r="T134" s="18" t="str">
        <f>IF(J134="Yes",IF(U134&lt;&gt;"",HYPERLINK(_xlfn.CONCAT(VLOOKUP(U134,AF:AG,2,FALSE),"\",IF(ISERROR(FIND(",",A134))=FALSE,LEFT(A134,FIND(",",A134)-1),A134),"-",C134,"-",H134,".pdf"),"PDF"),""),"")</f>
        <v>PDF</v>
      </c>
      <c r="U134" s="11" t="s">
        <v>50</v>
      </c>
      <c r="V134" s="3" t="s">
        <v>46</v>
      </c>
      <c r="W134" s="3" t="s">
        <v>47</v>
      </c>
      <c r="Y134" s="12" t="str">
        <f>IF(R134="Include","No",IF(V134="Include","No",""))</f>
        <v/>
      </c>
      <c r="Z134" s="33" t="str">
        <f>IF(J134="Yes",IF(Q134="","",IF(Q134="Include",IF(V134="",IF(Y134="No","Check for supplement","Include"),IF(V134="Exclude","Consensus required",IF(V134="Include",IF(Y134="No","Check for supplement","Include"),"Check required"))),IF(Q134="Exclude",IF(V134="","Check required",IF(V134="Exclude","Exclude",IF(V134="Include","Consensus required","Check required"))),"Check required"))),IF(L134="","","Find PDF"))</f>
        <v>Exclude</v>
      </c>
      <c r="AA134" s="31" t="str">
        <f>IF(Z134="Exclude",R134,"")</f>
        <v>3. Wrong intervention</v>
      </c>
    </row>
    <row r="135" spans="1:27" x14ac:dyDescent="0.25">
      <c r="A135" s="25" t="s">
        <v>51</v>
      </c>
      <c r="B135" s="26" t="s">
        <v>52</v>
      </c>
      <c r="C135" s="26">
        <v>2023</v>
      </c>
      <c r="D135" s="26" t="s">
        <v>53</v>
      </c>
      <c r="E135" s="26">
        <v>23</v>
      </c>
      <c r="F135" s="26">
        <v>4</v>
      </c>
      <c r="H135" s="26">
        <v>14060</v>
      </c>
      <c r="I135" s="26" t="s">
        <v>54</v>
      </c>
      <c r="J135" s="11" t="s">
        <v>35</v>
      </c>
      <c r="K135" s="18" t="str">
        <f>IF(LEFT(I135,2)="10",HYPERLINK(_xlfn.CONCAT("https://doi.org/",I135),"Link"),IF(I135="","",HYPERLINK(I135,"Link")))</f>
        <v>Link</v>
      </c>
      <c r="L135" s="19" t="str">
        <f>IF(A135&lt;&gt;"",IF(J135="No",_xlfn.CONCAT(IF(ISERROR(FIND(",",A135))=FALSE,LEFT(A135,FIND(",",A135)-1),A135),"-",C135,"-",H135),""),"")</f>
        <v/>
      </c>
      <c r="M135" s="29" t="str">
        <f>IF(A135&lt;&gt;"",_xlfn.CONCAT("{",IF(ISERROR(FIND(",",A135))=FALSE,LEFT(A135,FIND(",",A135)-1),A135),", ",C135," #",H135,"}"),"")</f>
        <v>{Arguello, 2023 #14060}</v>
      </c>
      <c r="N135" s="4" t="s">
        <v>4</v>
      </c>
      <c r="O135" s="18" t="str">
        <f>IF(J135="Yes",IF(P135&lt;&gt;"",HYPERLINK(_xlfn.CONCAT(VLOOKUP(P135,AF:AG,2,FALSE),"\",IF(ISERROR(FIND(",",A135))=FALSE,LEFT(A135,FIND(",",A135)-1),A135),"-",C135,"-",H135,".pdf"),"PDF"),""),"")</f>
        <v>PDF</v>
      </c>
      <c r="P135" s="11" t="s">
        <v>2</v>
      </c>
      <c r="Q135" s="3" t="s">
        <v>46</v>
      </c>
      <c r="R135" s="3" t="s">
        <v>47</v>
      </c>
      <c r="S135" s="4" t="s">
        <v>55</v>
      </c>
      <c r="T135" s="18" t="str">
        <f>IF(J135="Yes",IF(U135&lt;&gt;"",HYPERLINK(_xlfn.CONCAT(VLOOKUP(U135,AF:AG,2,FALSE),"\",IF(ISERROR(FIND(",",A135))=FALSE,LEFT(A135,FIND(",",A135)-1),A135),"-",C135,"-",H135,".pdf"),"PDF"),""),"")</f>
        <v>PDF</v>
      </c>
      <c r="U135" s="11" t="s">
        <v>38</v>
      </c>
      <c r="V135" s="3" t="s">
        <v>46</v>
      </c>
      <c r="W135" s="3" t="s">
        <v>47</v>
      </c>
      <c r="Y135" s="12" t="str">
        <f>IF(R135="Include","No",IF(V135="Include","No",""))</f>
        <v/>
      </c>
      <c r="Z135" s="33" t="str">
        <f>IF(J135="Yes",IF(Q135="","",IF(Q135="Include",IF(V135="",IF(Y135="No","Check for supplement","Include"),IF(V135="Exclude","Consensus required",IF(V135="Include",IF(Y135="No","Check for supplement","Include"),"Check required"))),IF(Q135="Exclude",IF(V135="","Check required",IF(V135="Exclude","Exclude",IF(V135="Include","Consensus required","Check required"))),"Check required"))),IF(L135="","","Find PDF"))</f>
        <v>Exclude</v>
      </c>
      <c r="AA135" s="31" t="str">
        <f>IF(Z135="Exclude",R135,"")</f>
        <v>3. Wrong intervention</v>
      </c>
    </row>
    <row r="136" spans="1:27" x14ac:dyDescent="0.25">
      <c r="A136" s="25" t="s">
        <v>4703</v>
      </c>
      <c r="B136" s="26" t="s">
        <v>4704</v>
      </c>
      <c r="C136" s="26">
        <v>2023</v>
      </c>
      <c r="D136" s="26" t="s">
        <v>4705</v>
      </c>
      <c r="E136" s="26">
        <v>57</v>
      </c>
      <c r="F136" s="26">
        <v>3</v>
      </c>
      <c r="G136" s="26">
        <v>100764</v>
      </c>
      <c r="H136" s="26">
        <v>14396</v>
      </c>
      <c r="I136" s="26" t="s">
        <v>4706</v>
      </c>
      <c r="J136" s="11" t="s">
        <v>35</v>
      </c>
      <c r="K136" s="18" t="str">
        <f>IF(LEFT(I136,2)="10",HYPERLINK(_xlfn.CONCAT("https://doi.org/",I136),"Link"),IF(I136="","",HYPERLINK(I136,"Link")))</f>
        <v>Link</v>
      </c>
      <c r="L136" s="19" t="str">
        <f>IF(A136&lt;&gt;"",IF(J136="No",_xlfn.CONCAT(IF(ISERROR(FIND(",",A136))=FALSE,LEFT(A136,FIND(",",A136)-1),A136),"-",C136,"-",H136),""),"")</f>
        <v/>
      </c>
      <c r="M136" s="29" t="str">
        <f>IF(A136&lt;&gt;"",_xlfn.CONCAT("{",IF(ISERROR(FIND(",",A136))=FALSE,LEFT(A136,FIND(",",A136)-1),A136),", ",C136," #",H136,"}"),"")</f>
        <v>{Arias Labrador, 2023 #14396}</v>
      </c>
      <c r="N136" s="4" t="s">
        <v>1</v>
      </c>
      <c r="O136" s="18" t="str">
        <f>IF(J136="Yes",IF(P136&lt;&gt;"",HYPERLINK(_xlfn.CONCAT(VLOOKUP(P136,AF:AG,2,FALSE),"\",IF(ISERROR(FIND(",",A136))=FALSE,LEFT(A136,FIND(",",A136)-1),A136),"-",C136,"-",H136,".pdf"),"PDF"),""),"")</f>
        <v>PDF</v>
      </c>
      <c r="P136" s="11" t="s">
        <v>2</v>
      </c>
      <c r="Q136" s="3" t="s">
        <v>46</v>
      </c>
      <c r="R136" s="3" t="s">
        <v>47</v>
      </c>
      <c r="S136" s="4" t="s">
        <v>109</v>
      </c>
      <c r="T136" s="18" t="str">
        <f>IF(J136="Yes",IF(U136&lt;&gt;"",HYPERLINK(_xlfn.CONCAT(VLOOKUP(U136,AF:AG,2,FALSE),"\",IF(ISERROR(FIND(",",A136))=FALSE,LEFT(A136,FIND(",",A136)-1),A136),"-",C136,"-",H136,".pdf"),"PDF"),""),"")</f>
        <v>PDF</v>
      </c>
      <c r="U136" s="11" t="s">
        <v>50</v>
      </c>
      <c r="V136" s="3" t="s">
        <v>46</v>
      </c>
      <c r="W136" s="3" t="s">
        <v>47</v>
      </c>
      <c r="Y136" s="12" t="str">
        <f>IF(R136="Include","No",IF(V136="Include","No",""))</f>
        <v/>
      </c>
      <c r="Z136" s="33" t="str">
        <f>IF(J136="Yes",IF(Q136="","",IF(Q136="Include",IF(V136="",IF(Y136="No","Check for supplement","Include"),IF(V136="Exclude","Consensus required",IF(V136="Include",IF(Y136="No","Check for supplement","Include"),"Check required"))),IF(Q136="Exclude",IF(V136="","Check required",IF(V136="Exclude","Exclude",IF(V136="Include","Consensus required","Check required"))),"Check required"))),IF(L136="","","Find PDF"))</f>
        <v>Exclude</v>
      </c>
      <c r="AA136" s="31" t="str">
        <f>IF(Z136="Exclude",R136,"")</f>
        <v>3. Wrong intervention</v>
      </c>
    </row>
    <row r="137" spans="1:27" x14ac:dyDescent="0.25">
      <c r="A137" s="25" t="s">
        <v>4707</v>
      </c>
      <c r="B137" s="26" t="s">
        <v>4708</v>
      </c>
      <c r="C137" s="26">
        <v>2017</v>
      </c>
      <c r="D137" s="26" t="s">
        <v>340</v>
      </c>
      <c r="E137" s="26">
        <v>69</v>
      </c>
      <c r="F137" s="26">
        <v>7</v>
      </c>
      <c r="G137" s="26" t="s">
        <v>4709</v>
      </c>
      <c r="H137" s="26">
        <v>12443</v>
      </c>
      <c r="I137" s="26" t="s">
        <v>4710</v>
      </c>
      <c r="J137" s="11" t="s">
        <v>35</v>
      </c>
      <c r="K137" s="18" t="str">
        <f>IF(LEFT(I137,2)="10",HYPERLINK(_xlfn.CONCAT("https://doi.org/",I137),"Link"),IF(I137="","",HYPERLINK(I137,"Link")))</f>
        <v>Link</v>
      </c>
      <c r="L137" s="19" t="str">
        <f>IF(A137&lt;&gt;"",IF(J137="No",_xlfn.CONCAT(IF(ISERROR(FIND(",",A137))=FALSE,LEFT(A137,FIND(",",A137)-1),A137),"-",C137,"-",H137),""),"")</f>
        <v/>
      </c>
      <c r="M137" s="29" t="str">
        <f>IF(A137&lt;&gt;"",_xlfn.CONCAT("{",IF(ISERROR(FIND(",",A137))=FALSE,LEFT(A137,FIND(",",A137)-1),A137),", ",C137," #",H137,"}"),"")</f>
        <v>{Armbrust, 2017 #12443}</v>
      </c>
      <c r="N137" s="4" t="s">
        <v>1</v>
      </c>
      <c r="O137" s="18" t="str">
        <f>IF(J137="Yes",IF(P137&lt;&gt;"",HYPERLINK(_xlfn.CONCAT(VLOOKUP(P137,AF:AG,2,FALSE),"\",IF(ISERROR(FIND(",",A137))=FALSE,LEFT(A137,FIND(",",A137)-1),A137),"-",C137,"-",H137,".pdf"),"PDF"),""),"")</f>
        <v>PDF</v>
      </c>
      <c r="P137" s="11" t="s">
        <v>2</v>
      </c>
      <c r="Q137" s="3" t="s">
        <v>46</v>
      </c>
      <c r="R137" s="3" t="s">
        <v>47</v>
      </c>
      <c r="S137" s="4" t="s">
        <v>109</v>
      </c>
      <c r="T137" s="18" t="str">
        <f>IF(J137="Yes",IF(U137&lt;&gt;"",HYPERLINK(_xlfn.CONCAT(VLOOKUP(U137,AF:AG,2,FALSE),"\",IF(ISERROR(FIND(",",A137))=FALSE,LEFT(A137,FIND(",",A137)-1),A137),"-",C137,"-",H137,".pdf"),"PDF"),""),"")</f>
        <v>PDF</v>
      </c>
      <c r="U137" s="11" t="s">
        <v>50</v>
      </c>
      <c r="V137" s="3" t="s">
        <v>46</v>
      </c>
      <c r="W137" s="3" t="s">
        <v>47</v>
      </c>
      <c r="Y137" s="12" t="str">
        <f>IF(R137="Include","No",IF(V137="Include","No",""))</f>
        <v/>
      </c>
      <c r="Z137" s="33" t="str">
        <f>IF(J137="Yes",IF(Q137="","",IF(Q137="Include",IF(V137="",IF(Y137="No","Check for supplement","Include"),IF(V137="Exclude","Consensus required",IF(V137="Include",IF(Y137="No","Check for supplement","Include"),"Check required"))),IF(Q137="Exclude",IF(V137="","Check required",IF(V137="Exclude","Exclude",IF(V137="Include","Consensus required","Check required"))),"Check required"))),IF(L137="","","Find PDF"))</f>
        <v>Exclude</v>
      </c>
      <c r="AA137" s="31" t="str">
        <f>IF(Z137="Exclude",R137,"")</f>
        <v>3. Wrong intervention</v>
      </c>
    </row>
    <row r="138" spans="1:27" x14ac:dyDescent="0.25">
      <c r="A138" s="25" t="s">
        <v>4711</v>
      </c>
      <c r="B138" s="26" t="s">
        <v>4712</v>
      </c>
      <c r="C138" s="26">
        <v>2018</v>
      </c>
      <c r="D138" s="26" t="s">
        <v>4713</v>
      </c>
      <c r="E138" s="26">
        <v>6</v>
      </c>
      <c r="G138" s="26">
        <v>2050312118814390</v>
      </c>
      <c r="H138" s="26">
        <v>12444</v>
      </c>
      <c r="I138" s="26" t="s">
        <v>4714</v>
      </c>
      <c r="J138" s="11" t="s">
        <v>35</v>
      </c>
      <c r="K138" s="18" t="str">
        <f>IF(LEFT(I138,2)="10",HYPERLINK(_xlfn.CONCAT("https://doi.org/",I138),"Link"),IF(I138="","",HYPERLINK(I138,"Link")))</f>
        <v>Link</v>
      </c>
      <c r="L138" s="19" t="str">
        <f>IF(A138&lt;&gt;"",IF(J138="No",_xlfn.CONCAT(IF(ISERROR(FIND(",",A138))=FALSE,LEFT(A138,FIND(",",A138)-1),A138),"-",C138,"-",H138),""),"")</f>
        <v/>
      </c>
      <c r="M138" s="29" t="str">
        <f>IF(A138&lt;&gt;"",_xlfn.CONCAT("{",IF(ISERROR(FIND(",",A138))=FALSE,LEFT(A138,FIND(",",A138)-1),A138),", ",C138," #",H138,"}"),"")</f>
        <v>{Arovah, 2018 #12444}</v>
      </c>
      <c r="N138" s="4" t="s">
        <v>1</v>
      </c>
      <c r="O138" s="18" t="str">
        <f>IF(J138="Yes",IF(P138&lt;&gt;"",HYPERLINK(_xlfn.CONCAT(VLOOKUP(P138,AF:AG,2,FALSE),"\",IF(ISERROR(FIND(",",A138))=FALSE,LEFT(A138,FIND(",",A138)-1),A138),"-",C138,"-",H138,".pdf"),"PDF"),""),"")</f>
        <v>PDF</v>
      </c>
      <c r="P138" s="11" t="s">
        <v>2</v>
      </c>
      <c r="Q138" s="3" t="s">
        <v>46</v>
      </c>
      <c r="R138" s="3" t="s">
        <v>47</v>
      </c>
      <c r="S138" s="4" t="s">
        <v>109</v>
      </c>
      <c r="T138" s="18" t="str">
        <f>IF(J138="Yes",IF(U138&lt;&gt;"",HYPERLINK(_xlfn.CONCAT(VLOOKUP(U138,AF:AG,2,FALSE),"\",IF(ISERROR(FIND(",",A138))=FALSE,LEFT(A138,FIND(",",A138)-1),A138),"-",C138,"-",H138,".pdf"),"PDF"),""),"")</f>
        <v>PDF</v>
      </c>
      <c r="U138" s="11" t="s">
        <v>50</v>
      </c>
      <c r="V138" s="3" t="s">
        <v>46</v>
      </c>
      <c r="W138" s="3" t="s">
        <v>47</v>
      </c>
      <c r="Y138" s="12" t="str">
        <f>IF(R138="Include","No",IF(V138="Include","No",""))</f>
        <v/>
      </c>
      <c r="Z138" s="33" t="str">
        <f>IF(J138="Yes",IF(Q138="","",IF(Q138="Include",IF(V138="",IF(Y138="No","Check for supplement","Include"),IF(V138="Exclude","Consensus required",IF(V138="Include",IF(Y138="No","Check for supplement","Include"),"Check required"))),IF(Q138="Exclude",IF(V138="","Check required",IF(V138="Exclude","Exclude",IF(V138="Include","Consensus required","Check required"))),"Check required"))),IF(L138="","","Find PDF"))</f>
        <v>Exclude</v>
      </c>
      <c r="AA138" s="31" t="str">
        <f>IF(Z138="Exclude",R138,"")</f>
        <v>3. Wrong intervention</v>
      </c>
    </row>
    <row r="139" spans="1:27" x14ac:dyDescent="0.25">
      <c r="A139" s="25" t="s">
        <v>4715</v>
      </c>
      <c r="B139" s="26" t="s">
        <v>4716</v>
      </c>
      <c r="C139" s="26">
        <v>2019</v>
      </c>
      <c r="D139" s="26" t="s">
        <v>4717</v>
      </c>
      <c r="E139" s="26">
        <v>10</v>
      </c>
      <c r="F139" s="26">
        <v>2</v>
      </c>
      <c r="G139" s="26" t="s">
        <v>4718</v>
      </c>
      <c r="H139" s="26">
        <v>12445</v>
      </c>
      <c r="I139" s="26" t="s">
        <v>4719</v>
      </c>
      <c r="J139" s="11" t="s">
        <v>35</v>
      </c>
      <c r="K139" s="18" t="str">
        <f>IF(LEFT(I139,2)="10",HYPERLINK(_xlfn.CONCAT("https://doi.org/",I139),"Link"),IF(I139="","",HYPERLINK(I139,"Link")))</f>
        <v>Link</v>
      </c>
      <c r="L139" s="19" t="str">
        <f>IF(A139&lt;&gt;"",IF(J139="No",_xlfn.CONCAT(IF(ISERROR(FIND(",",A139))=FALSE,LEFT(A139,FIND(",",A139)-1),A139),"-",C139,"-",H139),""),"")</f>
        <v/>
      </c>
      <c r="M139" s="29" t="str">
        <f>IF(A139&lt;&gt;"",_xlfn.CONCAT("{",IF(ISERROR(FIND(",",A139))=FALSE,LEFT(A139,FIND(",",A139)-1),A139),", ",C139," #",H139,"}"),"")</f>
        <v>{Arrieta, 2019 #12445}</v>
      </c>
      <c r="N139" s="4" t="s">
        <v>1</v>
      </c>
      <c r="O139" s="18" t="str">
        <f>IF(J139="Yes",IF(P139&lt;&gt;"",HYPERLINK(_xlfn.CONCAT(VLOOKUP(P139,AF:AG,2,FALSE),"\",IF(ISERROR(FIND(",",A139))=FALSE,LEFT(A139,FIND(",",A139)-1),A139),"-",C139,"-",H139,".pdf"),"PDF"),""),"")</f>
        <v>PDF</v>
      </c>
      <c r="P139" s="11" t="s">
        <v>2</v>
      </c>
      <c r="Q139" s="3" t="s">
        <v>46</v>
      </c>
      <c r="R139" s="3" t="s">
        <v>47</v>
      </c>
      <c r="S139" s="4" t="s">
        <v>109</v>
      </c>
      <c r="T139" s="18" t="str">
        <f>IF(J139="Yes",IF(U139&lt;&gt;"",HYPERLINK(_xlfn.CONCAT(VLOOKUP(U139,AF:AG,2,FALSE),"\",IF(ISERROR(FIND(",",A139))=FALSE,LEFT(A139,FIND(",",A139)-1),A139),"-",C139,"-",H139,".pdf"),"PDF"),""),"")</f>
        <v>PDF</v>
      </c>
      <c r="U139" s="11" t="s">
        <v>50</v>
      </c>
      <c r="V139" s="3" t="s">
        <v>46</v>
      </c>
      <c r="W139" s="3" t="s">
        <v>47</v>
      </c>
      <c r="Y139" s="12" t="str">
        <f>IF(R139="Include","No",IF(V139="Include","No",""))</f>
        <v/>
      </c>
      <c r="Z139" s="33" t="str">
        <f>IF(J139="Yes",IF(Q139="","",IF(Q139="Include",IF(V139="",IF(Y139="No","Check for supplement","Include"),IF(V139="Exclude","Consensus required",IF(V139="Include",IF(Y139="No","Check for supplement","Include"),"Check required"))),IF(Q139="Exclude",IF(V139="","Check required",IF(V139="Exclude","Exclude",IF(V139="Include","Consensus required","Check required"))),"Check required"))),IF(L139="","","Find PDF"))</f>
        <v>Exclude</v>
      </c>
      <c r="AA139" s="31" t="str">
        <f>IF(Z139="Exclude",R139,"")</f>
        <v>3. Wrong intervention</v>
      </c>
    </row>
    <row r="140" spans="1:27" x14ac:dyDescent="0.25">
      <c r="A140" s="25" t="s">
        <v>4715</v>
      </c>
      <c r="B140" s="26" t="s">
        <v>4716</v>
      </c>
      <c r="C140" s="26">
        <v>2019</v>
      </c>
      <c r="D140" s="26" t="s">
        <v>4717</v>
      </c>
      <c r="E140" s="26">
        <v>10</v>
      </c>
      <c r="F140" s="26">
        <v>2</v>
      </c>
      <c r="G140" s="26" t="s">
        <v>4718</v>
      </c>
      <c r="H140" s="26">
        <v>14092</v>
      </c>
      <c r="I140" s="26" t="s">
        <v>4719</v>
      </c>
      <c r="J140" s="11" t="s">
        <v>35</v>
      </c>
      <c r="K140" s="18" t="str">
        <f>IF(LEFT(I140,2)="10",HYPERLINK(_xlfn.CONCAT("https://doi.org/",I140),"Link"),IF(I140="","",HYPERLINK(I140,"Link")))</f>
        <v>Link</v>
      </c>
      <c r="L140" s="19" t="str">
        <f>IF(A140&lt;&gt;"",IF(J140="No",_xlfn.CONCAT(IF(ISERROR(FIND(",",A140))=FALSE,LEFT(A140,FIND(",",A140)-1),A140),"-",C140,"-",H140),""),"")</f>
        <v/>
      </c>
      <c r="M140" s="29" t="str">
        <f>IF(A140&lt;&gt;"",_xlfn.CONCAT("{",IF(ISERROR(FIND(",",A140))=FALSE,LEFT(A140,FIND(",",A140)-1),A140),", ",C140," #",H140,"}"),"")</f>
        <v>{Arrieta, 2019 #14092}</v>
      </c>
      <c r="N140" s="4" t="s">
        <v>4</v>
      </c>
      <c r="O140" s="18" t="str">
        <f>IF(J140="Yes",IF(P140&lt;&gt;"",HYPERLINK(_xlfn.CONCAT(VLOOKUP(P140,AF:AG,2,FALSE),"\",IF(ISERROR(FIND(",",A140))=FALSE,LEFT(A140,FIND(",",A140)-1),A140),"-",C140,"-",H140,".pdf"),"PDF"),""),"")</f>
        <v>PDF</v>
      </c>
      <c r="P140" s="11" t="s">
        <v>2</v>
      </c>
      <c r="Q140" s="3" t="s">
        <v>46</v>
      </c>
      <c r="R140" s="3" t="s">
        <v>39</v>
      </c>
      <c r="T140" s="18" t="str">
        <f>IF(J140="Yes",IF(U140&lt;&gt;"",HYPERLINK(_xlfn.CONCAT(VLOOKUP(U140,AF:AG,2,FALSE),"\",IF(ISERROR(FIND(",",A140))=FALSE,LEFT(A140,FIND(",",A140)-1),A140),"-",C140,"-",H140,".pdf"),"PDF"),""),"")</f>
        <v>PDF</v>
      </c>
      <c r="U140" s="11" t="s">
        <v>50</v>
      </c>
      <c r="V140" s="3" t="s">
        <v>46</v>
      </c>
      <c r="W140" s="3" t="s">
        <v>39</v>
      </c>
      <c r="Y140" s="12" t="str">
        <f>IF(R140="Include","No",IF(V140="Include","No",""))</f>
        <v/>
      </c>
      <c r="Z140" s="33" t="str">
        <f>IF(J140="Yes",IF(Q140="","",IF(Q140="Include",IF(V140="",IF(Y140="No","Check for supplement","Include"),IF(V140="Exclude","Consensus required",IF(V140="Include",IF(Y140="No","Check for supplement","Include"),"Check required"))),IF(Q140="Exclude",IF(V140="","Check required",IF(V140="Exclude","Exclude",IF(V140="Include","Consensus required","Check required"))),"Check required"))),IF(L140="","","Find PDF"))</f>
        <v>Exclude</v>
      </c>
      <c r="AA140" s="31" t="str">
        <f>IF(Z140="Exclude",R140,"")</f>
        <v>0. Duplicate</v>
      </c>
    </row>
    <row r="141" spans="1:27" x14ac:dyDescent="0.25">
      <c r="A141" s="25" t="s">
        <v>4720</v>
      </c>
      <c r="B141" s="26" t="s">
        <v>4721</v>
      </c>
      <c r="C141" s="26">
        <v>2019</v>
      </c>
      <c r="D141" s="26" t="s">
        <v>2964</v>
      </c>
      <c r="E141" s="26">
        <v>34</v>
      </c>
      <c r="F141" s="26">
        <v>1</v>
      </c>
      <c r="G141" s="26" t="s">
        <v>4722</v>
      </c>
      <c r="H141" s="26">
        <v>12446</v>
      </c>
      <c r="I141" s="26" t="s">
        <v>4723</v>
      </c>
      <c r="J141" s="11" t="s">
        <v>35</v>
      </c>
      <c r="K141" s="18" t="str">
        <f>IF(LEFT(I141,2)="10",HYPERLINK(_xlfn.CONCAT("https://doi.org/",I141),"Link"),IF(I141="","",HYPERLINK(I141,"Link")))</f>
        <v>Link</v>
      </c>
      <c r="L141" s="19" t="str">
        <f>IF(A141&lt;&gt;"",IF(J141="No",_xlfn.CONCAT(IF(ISERROR(FIND(",",A141))=FALSE,LEFT(A141,FIND(",",A141)-1),A141),"-",C141,"-",H141),""),"")</f>
        <v/>
      </c>
      <c r="M141" s="29" t="str">
        <f>IF(A141&lt;&gt;"",_xlfn.CONCAT("{",IF(ISERROR(FIND(",",A141))=FALSE,LEFT(A141,FIND(",",A141)-1),A141),", ",C141," #",H141,"}"),"")</f>
        <v>{Arrogi, 2019 #12446}</v>
      </c>
      <c r="N141" s="4" t="s">
        <v>1</v>
      </c>
      <c r="O141" s="18" t="str">
        <f>IF(J141="Yes",IF(P141&lt;&gt;"",HYPERLINK(_xlfn.CONCAT(VLOOKUP(P141,AF:AG,2,FALSE),"\",IF(ISERROR(FIND(",",A141))=FALSE,LEFT(A141,FIND(",",A141)-1),A141),"-",C141,"-",H141,".pdf"),"PDF"),""),"")</f>
        <v>PDF</v>
      </c>
      <c r="P141" s="11" t="s">
        <v>2</v>
      </c>
      <c r="Q141" s="3" t="s">
        <v>46</v>
      </c>
      <c r="R141" s="3" t="s">
        <v>47</v>
      </c>
      <c r="S141" s="4" t="s">
        <v>109</v>
      </c>
      <c r="T141" s="18" t="str">
        <f>IF(J141="Yes",IF(U141&lt;&gt;"",HYPERLINK(_xlfn.CONCAT(VLOOKUP(U141,AF:AG,2,FALSE),"\",IF(ISERROR(FIND(",",A141))=FALSE,LEFT(A141,FIND(",",A141)-1),A141),"-",C141,"-",H141,".pdf"),"PDF"),""),"")</f>
        <v>PDF</v>
      </c>
      <c r="U141" s="11" t="s">
        <v>50</v>
      </c>
      <c r="V141" s="3" t="s">
        <v>46</v>
      </c>
      <c r="W141" s="3" t="s">
        <v>47</v>
      </c>
      <c r="Y141" s="12" t="str">
        <f>IF(R141="Include","No",IF(V141="Include","No",""))</f>
        <v/>
      </c>
      <c r="Z141" s="33" t="str">
        <f>IF(J141="Yes",IF(Q141="","",IF(Q141="Include",IF(V141="",IF(Y141="No","Check for supplement","Include"),IF(V141="Exclude","Consensus required",IF(V141="Include",IF(Y141="No","Check for supplement","Include"),"Check required"))),IF(Q141="Exclude",IF(V141="","Check required",IF(V141="Exclude","Exclude",IF(V141="Include","Consensus required","Check required"))),"Check required"))),IF(L141="","","Find PDF"))</f>
        <v>Exclude</v>
      </c>
      <c r="AA141" s="31" t="str">
        <f>IF(Z141="Exclude",R141,"")</f>
        <v>3. Wrong intervention</v>
      </c>
    </row>
    <row r="142" spans="1:27" x14ac:dyDescent="0.25">
      <c r="A142" s="25" t="s">
        <v>4724</v>
      </c>
      <c r="B142" s="26" t="s">
        <v>4725</v>
      </c>
      <c r="C142" s="26">
        <v>2021</v>
      </c>
      <c r="D142" s="26" t="s">
        <v>65</v>
      </c>
      <c r="E142" s="26">
        <v>11</v>
      </c>
      <c r="F142" s="26">
        <v>12</v>
      </c>
      <c r="G142" s="26" t="s">
        <v>4726</v>
      </c>
      <c r="H142" s="26">
        <v>12448</v>
      </c>
      <c r="I142" s="26" t="s">
        <v>4727</v>
      </c>
      <c r="J142" s="11" t="s">
        <v>35</v>
      </c>
      <c r="K142" s="18" t="str">
        <f>IF(LEFT(I142,2)="10",HYPERLINK(_xlfn.CONCAT("https://doi.org/",I142),"Link"),IF(I142="","",HYPERLINK(I142,"Link")))</f>
        <v>Link</v>
      </c>
      <c r="L142" s="19" t="str">
        <f>IF(A142&lt;&gt;"",IF(J142="No",_xlfn.CONCAT(IF(ISERROR(FIND(",",A142))=FALSE,LEFT(A142,FIND(",",A142)-1),A142),"-",C142,"-",H142),""),"")</f>
        <v/>
      </c>
      <c r="M142" s="29" t="str">
        <f>IF(A142&lt;&gt;"",_xlfn.CONCAT("{",IF(ISERROR(FIND(",",A142))=FALSE,LEFT(A142,FIND(",",A142)-1),A142),", ",C142," #",H142,"}"),"")</f>
        <v>{Åsberg, 2021 #12448}</v>
      </c>
      <c r="N142" s="4" t="s">
        <v>1</v>
      </c>
      <c r="O142" s="18" t="str">
        <f>IF(J142="Yes",IF(P142&lt;&gt;"",HYPERLINK(_xlfn.CONCAT(VLOOKUP(P142,AF:AG,2,FALSE),"\",IF(ISERROR(FIND(",",A142))=FALSE,LEFT(A142,FIND(",",A142)-1),A142),"-",C142,"-",H142,".pdf"),"PDF"),""),"")</f>
        <v>PDF</v>
      </c>
      <c r="P142" s="11" t="s">
        <v>2</v>
      </c>
      <c r="Q142" s="3" t="s">
        <v>46</v>
      </c>
      <c r="R142" s="3" t="s">
        <v>39</v>
      </c>
      <c r="T142" s="18" t="str">
        <f>IF(J142="Yes",IF(U142&lt;&gt;"",HYPERLINK(_xlfn.CONCAT(VLOOKUP(U142,AF:AG,2,FALSE),"\",IF(ISERROR(FIND(",",A142))=FALSE,LEFT(A142,FIND(",",A142)-1),A142),"-",C142,"-",H142,".pdf"),"PDF"),""),"")</f>
        <v>PDF</v>
      </c>
      <c r="U142" s="11" t="s">
        <v>50</v>
      </c>
      <c r="V142" s="3" t="s">
        <v>46</v>
      </c>
      <c r="W142" s="3" t="s">
        <v>39</v>
      </c>
      <c r="Y142" s="12" t="str">
        <f>IF(R142="Include","No",IF(V142="Include","No",""))</f>
        <v/>
      </c>
      <c r="Z142" s="33" t="str">
        <f>IF(J142="Yes",IF(Q142="","",IF(Q142="Include",IF(V142="",IF(Y142="No","Check for supplement","Include"),IF(V142="Exclude","Consensus required",IF(V142="Include",IF(Y142="No","Check for supplement","Include"),"Check required"))),IF(Q142="Exclude",IF(V142="","Check required",IF(V142="Exclude","Exclude",IF(V142="Include","Consensus required","Check required"))),"Check required"))),IF(L142="","","Find PDF"))</f>
        <v>Exclude</v>
      </c>
      <c r="AA142" s="31" t="str">
        <f>IF(Z142="Exclude",R142,"")</f>
        <v>0. Duplicate</v>
      </c>
    </row>
    <row r="143" spans="1:27" x14ac:dyDescent="0.25">
      <c r="A143" s="25" t="s">
        <v>4724</v>
      </c>
      <c r="B143" s="26" t="s">
        <v>4725</v>
      </c>
      <c r="C143" s="26">
        <v>2021</v>
      </c>
      <c r="D143" s="26" t="s">
        <v>65</v>
      </c>
      <c r="E143" s="26">
        <v>11</v>
      </c>
      <c r="F143" s="26">
        <v>12</v>
      </c>
      <c r="G143" s="26" t="s">
        <v>4728</v>
      </c>
      <c r="H143" s="26">
        <v>14146</v>
      </c>
      <c r="I143" s="26" t="s">
        <v>4727</v>
      </c>
      <c r="J143" s="11" t="s">
        <v>35</v>
      </c>
      <c r="K143" s="18" t="str">
        <f>IF(LEFT(I143,2)="10",HYPERLINK(_xlfn.CONCAT("https://doi.org/",I143),"Link"),IF(I143="","",HYPERLINK(I143,"Link")))</f>
        <v>Link</v>
      </c>
      <c r="L143" s="19" t="str">
        <f>IF(A143&lt;&gt;"",IF(J143="No",_xlfn.CONCAT(IF(ISERROR(FIND(",",A143))=FALSE,LEFT(A143,FIND(",",A143)-1),A143),"-",C143,"-",H143),""),"")</f>
        <v/>
      </c>
      <c r="M143" s="29" t="str">
        <f>IF(A143&lt;&gt;"",_xlfn.CONCAT("{",IF(ISERROR(FIND(",",A143))=FALSE,LEFT(A143,FIND(",",A143)-1),A143),", ",C143," #",H143,"}"),"")</f>
        <v>{Åsberg, 2021 #14146}</v>
      </c>
      <c r="N143" s="4" t="s">
        <v>4</v>
      </c>
      <c r="O143" s="18" t="str">
        <f>IF(J143="Yes",IF(P143&lt;&gt;"",HYPERLINK(_xlfn.CONCAT(VLOOKUP(P143,AF:AG,2,FALSE),"\",IF(ISERROR(FIND(",",A143))=FALSE,LEFT(A143,FIND(",",A143)-1),A143),"-",C143,"-",H143,".pdf"),"PDF"),""),"")</f>
        <v>PDF</v>
      </c>
      <c r="P143" s="11" t="s">
        <v>2</v>
      </c>
      <c r="Q143" s="3" t="s">
        <v>46</v>
      </c>
      <c r="R143" s="3" t="s">
        <v>47</v>
      </c>
      <c r="S143" s="4" t="s">
        <v>109</v>
      </c>
      <c r="T143" s="18" t="str">
        <f>IF(J143="Yes",IF(U143&lt;&gt;"",HYPERLINK(_xlfn.CONCAT(VLOOKUP(U143,AF:AG,2,FALSE),"\",IF(ISERROR(FIND(",",A143))=FALSE,LEFT(A143,FIND(",",A143)-1),A143),"-",C143,"-",H143,".pdf"),"PDF"),""),"")</f>
        <v>PDF</v>
      </c>
      <c r="U143" s="11" t="s">
        <v>50</v>
      </c>
      <c r="V143" s="3" t="s">
        <v>46</v>
      </c>
      <c r="W143" s="3" t="s">
        <v>47</v>
      </c>
      <c r="Y143" s="12" t="str">
        <f>IF(R143="Include","No",IF(V143="Include","No",""))</f>
        <v/>
      </c>
      <c r="Z143" s="33" t="str">
        <f>IF(J143="Yes",IF(Q143="","",IF(Q143="Include",IF(V143="",IF(Y143="No","Check for supplement","Include"),IF(V143="Exclude","Consensus required",IF(V143="Include",IF(Y143="No","Check for supplement","Include"),"Check required"))),IF(Q143="Exclude",IF(V143="","Check required",IF(V143="Exclude","Exclude",IF(V143="Include","Consensus required","Check required"))),"Check required"))),IF(L143="","","Find PDF"))</f>
        <v>Exclude</v>
      </c>
      <c r="AA143" s="31" t="str">
        <f>IF(Z143="Exclude",R143,"")</f>
        <v>3. Wrong intervention</v>
      </c>
    </row>
    <row r="144" spans="1:27" x14ac:dyDescent="0.25">
      <c r="A144" s="25" t="s">
        <v>4729</v>
      </c>
      <c r="B144" s="26" t="s">
        <v>4730</v>
      </c>
      <c r="C144" s="26">
        <v>2022</v>
      </c>
      <c r="D144" s="26" t="s">
        <v>65</v>
      </c>
      <c r="E144" s="26">
        <v>12</v>
      </c>
      <c r="F144" s="26">
        <v>7</v>
      </c>
      <c r="G144" s="26" t="s">
        <v>4731</v>
      </c>
      <c r="H144" s="26">
        <v>12447</v>
      </c>
      <c r="I144" s="26" t="s">
        <v>4732</v>
      </c>
      <c r="J144" s="11" t="s">
        <v>35</v>
      </c>
      <c r="K144" s="18" t="str">
        <f>IF(LEFT(I144,2)="10",HYPERLINK(_xlfn.CONCAT("https://doi.org/",I144),"Link"),IF(I144="","",HYPERLINK(I144,"Link")))</f>
        <v>Link</v>
      </c>
      <c r="L144" s="19" t="str">
        <f>IF(A144&lt;&gt;"",IF(J144="No",_xlfn.CONCAT(IF(ISERROR(FIND(",",A144))=FALSE,LEFT(A144,FIND(",",A144)-1),A144),"-",C144,"-",H144),""),"")</f>
        <v/>
      </c>
      <c r="M144" s="29" t="str">
        <f>IF(A144&lt;&gt;"",_xlfn.CONCAT("{",IF(ISERROR(FIND(",",A144))=FALSE,LEFT(A144,FIND(",",A144)-1),A144),", ",C144," #",H144,"}"),"")</f>
        <v>{Asberg, 2022 #12447}</v>
      </c>
      <c r="N144" s="4" t="s">
        <v>1</v>
      </c>
      <c r="O144" s="18" t="str">
        <f>IF(J144="Yes",IF(P144&lt;&gt;"",HYPERLINK(_xlfn.CONCAT(VLOOKUP(P144,AF:AG,2,FALSE),"\",IF(ISERROR(FIND(",",A144))=FALSE,LEFT(A144,FIND(",",A144)-1),A144),"-",C144,"-",H144,".pdf"),"PDF"),""),"")</f>
        <v>PDF</v>
      </c>
      <c r="P144" s="11" t="s">
        <v>2</v>
      </c>
      <c r="Q144" s="3" t="s">
        <v>46</v>
      </c>
      <c r="R144" s="3" t="s">
        <v>47</v>
      </c>
      <c r="S144" s="4" t="s">
        <v>109</v>
      </c>
      <c r="T144" s="18" t="str">
        <f>IF(J144="Yes",IF(U144&lt;&gt;"",HYPERLINK(_xlfn.CONCAT(VLOOKUP(U144,AF:AG,2,FALSE),"\",IF(ISERROR(FIND(",",A144))=FALSE,LEFT(A144,FIND(",",A144)-1),A144),"-",C144,"-",H144,".pdf"),"PDF"),""),"")</f>
        <v>PDF</v>
      </c>
      <c r="U144" s="11" t="s">
        <v>50</v>
      </c>
      <c r="V144" s="3" t="s">
        <v>46</v>
      </c>
      <c r="W144" s="3" t="s">
        <v>47</v>
      </c>
      <c r="Y144" s="12" t="str">
        <f>IF(R144="Include","No",IF(V144="Include","No",""))</f>
        <v/>
      </c>
      <c r="Z144" s="33" t="str">
        <f>IF(J144="Yes",IF(Q144="","",IF(Q144="Include",IF(V144="",IF(Y144="No","Check for supplement","Include"),IF(V144="Exclude","Consensus required",IF(V144="Include",IF(Y144="No","Check for supplement","Include"),"Check required"))),IF(Q144="Exclude",IF(V144="","Check required",IF(V144="Exclude","Exclude",IF(V144="Include","Consensus required","Check required"))),"Check required"))),IF(L144="","","Find PDF"))</f>
        <v>Exclude</v>
      </c>
      <c r="AA144" s="31" t="str">
        <f>IF(Z144="Exclude",R144,"")</f>
        <v>3. Wrong intervention</v>
      </c>
    </row>
    <row r="145" spans="1:27" x14ac:dyDescent="0.25">
      <c r="A145" s="25" t="s">
        <v>4733</v>
      </c>
      <c r="B145" s="26" t="s">
        <v>4734</v>
      </c>
      <c r="C145" s="26">
        <v>2015</v>
      </c>
      <c r="D145" s="26" t="s">
        <v>4735</v>
      </c>
      <c r="E145" s="26">
        <v>1</v>
      </c>
      <c r="F145" s="26">
        <v>1</v>
      </c>
      <c r="G145" s="90">
        <v>45751</v>
      </c>
      <c r="H145" s="26">
        <v>12449</v>
      </c>
      <c r="I145" s="26" t="s">
        <v>4736</v>
      </c>
      <c r="J145" s="11" t="s">
        <v>35</v>
      </c>
      <c r="K145" s="18" t="str">
        <f>IF(LEFT(I145,2)="10",HYPERLINK(_xlfn.CONCAT("https://doi.org/",I145),"Link"),IF(I145="","",HYPERLINK(I145,"Link")))</f>
        <v>Link</v>
      </c>
      <c r="L145" s="19" t="str">
        <f>IF(A145&lt;&gt;"",IF(J145="No",_xlfn.CONCAT(IF(ISERROR(FIND(",",A145))=FALSE,LEFT(A145,FIND(",",A145)-1),A145),"-",C145,"-",H145),""),"")</f>
        <v/>
      </c>
      <c r="M145" s="29" t="str">
        <f>IF(A145&lt;&gt;"",_xlfn.CONCAT("{",IF(ISERROR(FIND(",",A145))=FALSE,LEFT(A145,FIND(",",A145)-1),A145),", ",C145," #",H145,"}"),"")</f>
        <v>{Ashe, 2015 #12449}</v>
      </c>
      <c r="N145" s="4" t="s">
        <v>1</v>
      </c>
      <c r="O145" s="18" t="str">
        <f>IF(J145="Yes",IF(P145&lt;&gt;"",HYPERLINK(_xlfn.CONCAT(VLOOKUP(P145,AF:AG,2,FALSE),"\",IF(ISERROR(FIND(",",A145))=FALSE,LEFT(A145,FIND(",",A145)-1),A145),"-",C145,"-",H145,".pdf"),"PDF"),""),"")</f>
        <v>PDF</v>
      </c>
      <c r="P145" s="11" t="s">
        <v>2</v>
      </c>
      <c r="Q145" s="3" t="s">
        <v>46</v>
      </c>
      <c r="R145" s="3" t="s">
        <v>47</v>
      </c>
      <c r="S145" s="4" t="s">
        <v>109</v>
      </c>
      <c r="T145" s="18" t="str">
        <f>IF(J145="Yes",IF(U145&lt;&gt;"",HYPERLINK(_xlfn.CONCAT(VLOOKUP(U145,AF:AG,2,FALSE),"\",IF(ISERROR(FIND(",",A145))=FALSE,LEFT(A145,FIND(",",A145)-1),A145),"-",C145,"-",H145,".pdf"),"PDF"),""),"")</f>
        <v>PDF</v>
      </c>
      <c r="U145" s="11" t="s">
        <v>50</v>
      </c>
      <c r="V145" s="3" t="s">
        <v>46</v>
      </c>
      <c r="W145" s="3" t="s">
        <v>47</v>
      </c>
      <c r="Y145" s="12" t="str">
        <f>IF(R145="Include","No",IF(V145="Include","No",""))</f>
        <v/>
      </c>
      <c r="Z145" s="33" t="str">
        <f>IF(J145="Yes",IF(Q145="","",IF(Q145="Include",IF(V145="",IF(Y145="No","Check for supplement","Include"),IF(V145="Exclude","Consensus required",IF(V145="Include",IF(Y145="No","Check for supplement","Include"),"Check required"))),IF(Q145="Exclude",IF(V145="","Check required",IF(V145="Exclude","Exclude",IF(V145="Include","Consensus required","Check required"))),"Check required"))),IF(L145="","","Find PDF"))</f>
        <v>Exclude</v>
      </c>
      <c r="AA145" s="31" t="str">
        <f>IF(Z145="Exclude",R145,"")</f>
        <v>3. Wrong intervention</v>
      </c>
    </row>
    <row r="146" spans="1:27" x14ac:dyDescent="0.25">
      <c r="A146" s="25" t="s">
        <v>4733</v>
      </c>
      <c r="B146" s="26" t="s">
        <v>4734</v>
      </c>
      <c r="C146" s="26">
        <v>2015</v>
      </c>
      <c r="D146" s="26" t="s">
        <v>4735</v>
      </c>
      <c r="E146" s="26">
        <v>1</v>
      </c>
      <c r="F146" s="26">
        <v>1</v>
      </c>
      <c r="G146" s="90">
        <v>45751</v>
      </c>
      <c r="H146" s="26">
        <v>12450</v>
      </c>
      <c r="I146" s="26" t="s">
        <v>4736</v>
      </c>
      <c r="J146" s="11" t="s">
        <v>35</v>
      </c>
      <c r="K146" s="18" t="str">
        <f>IF(LEFT(I146,2)="10",HYPERLINK(_xlfn.CONCAT("https://doi.org/",I146),"Link"),IF(I146="","",HYPERLINK(I146,"Link")))</f>
        <v>Link</v>
      </c>
      <c r="L146" s="19" t="str">
        <f>IF(A146&lt;&gt;"",IF(J146="No",_xlfn.CONCAT(IF(ISERROR(FIND(",",A146))=FALSE,LEFT(A146,FIND(",",A146)-1),A146),"-",C146,"-",H146),""),"")</f>
        <v/>
      </c>
      <c r="M146" s="29" t="str">
        <f>IF(A146&lt;&gt;"",_xlfn.CONCAT("{",IF(ISERROR(FIND(",",A146))=FALSE,LEFT(A146,FIND(",",A146)-1),A146),", ",C146," #",H146,"}"),"")</f>
        <v>{Ashe, 2015 #12450}</v>
      </c>
      <c r="N146" s="4" t="s">
        <v>1</v>
      </c>
      <c r="O146" s="18" t="str">
        <f>IF(J146="Yes",IF(P146&lt;&gt;"",HYPERLINK(_xlfn.CONCAT(VLOOKUP(P146,AF:AG,2,FALSE),"\",IF(ISERROR(FIND(",",A146))=FALSE,LEFT(A146,FIND(",",A146)-1),A146),"-",C146,"-",H146,".pdf"),"PDF"),""),"")</f>
        <v>PDF</v>
      </c>
      <c r="P146" s="11" t="s">
        <v>2</v>
      </c>
      <c r="Q146" s="3" t="s">
        <v>46</v>
      </c>
      <c r="R146" s="3" t="s">
        <v>39</v>
      </c>
      <c r="T146" s="18" t="str">
        <f>IF(J146="Yes",IF(U146&lt;&gt;"",HYPERLINK(_xlfn.CONCAT(VLOOKUP(U146,AF:AG,2,FALSE),"\",IF(ISERROR(FIND(",",A146))=FALSE,LEFT(A146,FIND(",",A146)-1),A146),"-",C146,"-",H146,".pdf"),"PDF"),""),"")</f>
        <v>PDF</v>
      </c>
      <c r="U146" s="11" t="s">
        <v>50</v>
      </c>
      <c r="V146" s="3" t="s">
        <v>46</v>
      </c>
      <c r="W146" s="3" t="s">
        <v>39</v>
      </c>
      <c r="Y146" s="12" t="str">
        <f>IF(R146="Include","No",IF(V146="Include","No",""))</f>
        <v/>
      </c>
      <c r="Z146" s="33" t="str">
        <f>IF(J146="Yes",IF(Q146="","",IF(Q146="Include",IF(V146="",IF(Y146="No","Check for supplement","Include"),IF(V146="Exclude","Consensus required",IF(V146="Include",IF(Y146="No","Check for supplement","Include"),"Check required"))),IF(Q146="Exclude",IF(V146="","Check required",IF(V146="Exclude","Exclude",IF(V146="Include","Consensus required","Check required"))),"Check required"))),IF(L146="","","Find PDF"))</f>
        <v>Exclude</v>
      </c>
      <c r="AA146" s="31" t="str">
        <f>IF(Z146="Exclude",R146,"")</f>
        <v>0. Duplicate</v>
      </c>
    </row>
    <row r="147" spans="1:27" x14ac:dyDescent="0.25">
      <c r="A147" s="25" t="s">
        <v>4733</v>
      </c>
      <c r="B147" s="26" t="s">
        <v>4734</v>
      </c>
      <c r="C147" s="26">
        <v>2015</v>
      </c>
      <c r="D147" s="26" t="s">
        <v>4735</v>
      </c>
      <c r="E147" s="26">
        <v>1</v>
      </c>
      <c r="F147" s="26">
        <v>1</v>
      </c>
      <c r="G147" s="90">
        <v>45751</v>
      </c>
      <c r="H147" s="26">
        <v>12451</v>
      </c>
      <c r="I147" s="26" t="s">
        <v>4736</v>
      </c>
      <c r="J147" s="11" t="s">
        <v>35</v>
      </c>
      <c r="K147" s="18" t="str">
        <f>IF(LEFT(I147,2)="10",HYPERLINK(_xlfn.CONCAT("https://doi.org/",I147),"Link"),IF(I147="","",HYPERLINK(I147,"Link")))</f>
        <v>Link</v>
      </c>
      <c r="L147" s="19" t="str">
        <f>IF(A147&lt;&gt;"",IF(J147="No",_xlfn.CONCAT(IF(ISERROR(FIND(",",A147))=FALSE,LEFT(A147,FIND(",",A147)-1),A147),"-",C147,"-",H147),""),"")</f>
        <v/>
      </c>
      <c r="M147" s="29" t="str">
        <f>IF(A147&lt;&gt;"",_xlfn.CONCAT("{",IF(ISERROR(FIND(",",A147))=FALSE,LEFT(A147,FIND(",",A147)-1),A147),", ",C147," #",H147,"}"),"")</f>
        <v>{Ashe, 2015 #12451}</v>
      </c>
      <c r="N147" s="4" t="s">
        <v>1</v>
      </c>
      <c r="O147" s="18" t="str">
        <f>IF(J147="Yes",IF(P147&lt;&gt;"",HYPERLINK(_xlfn.CONCAT(VLOOKUP(P147,AF:AG,2,FALSE),"\",IF(ISERROR(FIND(",",A147))=FALSE,LEFT(A147,FIND(",",A147)-1),A147),"-",C147,"-",H147,".pdf"),"PDF"),""),"")</f>
        <v>PDF</v>
      </c>
      <c r="P147" s="11" t="s">
        <v>2</v>
      </c>
      <c r="Q147" s="3" t="s">
        <v>46</v>
      </c>
      <c r="R147" s="3" t="s">
        <v>39</v>
      </c>
      <c r="T147" s="18" t="str">
        <f>IF(J147="Yes",IF(U147&lt;&gt;"",HYPERLINK(_xlfn.CONCAT(VLOOKUP(U147,AF:AG,2,FALSE),"\",IF(ISERROR(FIND(",",A147))=FALSE,LEFT(A147,FIND(",",A147)-1),A147),"-",C147,"-",H147,".pdf"),"PDF"),""),"")</f>
        <v>PDF</v>
      </c>
      <c r="U147" s="11" t="s">
        <v>50</v>
      </c>
      <c r="V147" s="3" t="s">
        <v>46</v>
      </c>
      <c r="W147" s="3" t="s">
        <v>39</v>
      </c>
      <c r="Y147" s="12" t="str">
        <f>IF(R147="Include","No",IF(V147="Include","No",""))</f>
        <v/>
      </c>
      <c r="Z147" s="33" t="str">
        <f>IF(J147="Yes",IF(Q147="","",IF(Q147="Include",IF(V147="",IF(Y147="No","Check for supplement","Include"),IF(V147="Exclude","Consensus required",IF(V147="Include",IF(Y147="No","Check for supplement","Include"),"Check required"))),IF(Q147="Exclude",IF(V147="","Check required",IF(V147="Exclude","Exclude",IF(V147="Include","Consensus required","Check required"))),"Check required"))),IF(L147="","","Find PDF"))</f>
        <v>Exclude</v>
      </c>
      <c r="AA147" s="31" t="str">
        <f>IF(Z147="Exclude",R147,"")</f>
        <v>0. Duplicate</v>
      </c>
    </row>
    <row r="148" spans="1:27" x14ac:dyDescent="0.25">
      <c r="A148" s="25" t="s">
        <v>4737</v>
      </c>
      <c r="B148" s="26" t="s">
        <v>4738</v>
      </c>
      <c r="C148" s="26">
        <v>2017</v>
      </c>
      <c r="D148" s="26" t="s">
        <v>3371</v>
      </c>
      <c r="E148" s="26">
        <v>16</v>
      </c>
      <c r="F148" s="26">
        <v>1</v>
      </c>
      <c r="G148" s="26">
        <v>2</v>
      </c>
      <c r="H148" s="26">
        <v>12452</v>
      </c>
      <c r="I148" s="26" t="s">
        <v>4739</v>
      </c>
      <c r="J148" s="11" t="s">
        <v>35</v>
      </c>
      <c r="K148" s="18" t="str">
        <f>IF(LEFT(I148,2)="10",HYPERLINK(_xlfn.CONCAT("https://doi.org/",I148),"Link"),IF(I148="","",HYPERLINK(I148,"Link")))</f>
        <v>Link</v>
      </c>
      <c r="L148" s="19" t="str">
        <f>IF(A148&lt;&gt;"",IF(J148="No",_xlfn.CONCAT(IF(ISERROR(FIND(",",A148))=FALSE,LEFT(A148,FIND(",",A148)-1),A148),"-",C148,"-",H148),""),"")</f>
        <v/>
      </c>
      <c r="M148" s="29" t="str">
        <f>IF(A148&lt;&gt;"",_xlfn.CONCAT("{",IF(ISERROR(FIND(",",A148))=FALSE,LEFT(A148,FIND(",",A148)-1),A148),", ",C148," #",H148,"}"),"")</f>
        <v>{Ashton, 2017 #12452}</v>
      </c>
      <c r="N148" s="4" t="s">
        <v>1</v>
      </c>
      <c r="O148" s="18" t="str">
        <f>IF(J148="Yes",IF(P148&lt;&gt;"",HYPERLINK(_xlfn.CONCAT(VLOOKUP(P148,AF:AG,2,FALSE),"\",IF(ISERROR(FIND(",",A148))=FALSE,LEFT(A148,FIND(",",A148)-1),A148),"-",C148,"-",H148,".pdf"),"PDF"),""),"")</f>
        <v>PDF</v>
      </c>
      <c r="P148" s="11" t="s">
        <v>2</v>
      </c>
      <c r="Q148" s="3" t="s">
        <v>46</v>
      </c>
      <c r="R148" s="3" t="s">
        <v>47</v>
      </c>
      <c r="S148" s="4" t="s">
        <v>109</v>
      </c>
      <c r="T148" s="18" t="str">
        <f>IF(J148="Yes",IF(U148&lt;&gt;"",HYPERLINK(_xlfn.CONCAT(VLOOKUP(U148,AF:AG,2,FALSE),"\",IF(ISERROR(FIND(",",A148))=FALSE,LEFT(A148,FIND(",",A148)-1),A148),"-",C148,"-",H148,".pdf"),"PDF"),""),"")</f>
        <v>PDF</v>
      </c>
      <c r="U148" s="11" t="s">
        <v>50</v>
      </c>
      <c r="V148" s="3" t="s">
        <v>46</v>
      </c>
      <c r="W148" s="3" t="s">
        <v>47</v>
      </c>
      <c r="Y148" s="12" t="str">
        <f>IF(R148="Include","No",IF(V148="Include","No",""))</f>
        <v/>
      </c>
      <c r="Z148" s="33" t="str">
        <f>IF(J148="Yes",IF(Q148="","",IF(Q148="Include",IF(V148="",IF(Y148="No","Check for supplement","Include"),IF(V148="Exclude","Consensus required",IF(V148="Include",IF(Y148="No","Check for supplement","Include"),"Check required"))),IF(Q148="Exclude",IF(V148="","Check required",IF(V148="Exclude","Exclude",IF(V148="Include","Consensus required","Check required"))),"Check required"))),IF(L148="","","Find PDF"))</f>
        <v>Exclude</v>
      </c>
      <c r="AA148" s="31" t="str">
        <f>IF(Z148="Exclude",R148,"")</f>
        <v>3. Wrong intervention</v>
      </c>
    </row>
    <row r="149" spans="1:27" x14ac:dyDescent="0.25">
      <c r="A149" s="25" t="s">
        <v>4737</v>
      </c>
      <c r="B149" s="26" t="s">
        <v>4738</v>
      </c>
      <c r="C149" s="26">
        <v>2017</v>
      </c>
      <c r="D149" s="26" t="s">
        <v>3371</v>
      </c>
      <c r="E149" s="26">
        <v>16</v>
      </c>
      <c r="F149" s="26">
        <v>1</v>
      </c>
      <c r="G149" s="26">
        <v>2</v>
      </c>
      <c r="H149" s="26">
        <v>12453</v>
      </c>
      <c r="I149" s="26" t="s">
        <v>4739</v>
      </c>
      <c r="J149" s="11" t="s">
        <v>35</v>
      </c>
      <c r="K149" s="18" t="str">
        <f>IF(LEFT(I149,2)="10",HYPERLINK(_xlfn.CONCAT("https://doi.org/",I149),"Link"),IF(I149="","",HYPERLINK(I149,"Link")))</f>
        <v>Link</v>
      </c>
      <c r="L149" s="19" t="str">
        <f>IF(A149&lt;&gt;"",IF(J149="No",_xlfn.CONCAT(IF(ISERROR(FIND(",",A149))=FALSE,LEFT(A149,FIND(",",A149)-1),A149),"-",C149,"-",H149),""),"")</f>
        <v/>
      </c>
      <c r="M149" s="29" t="str">
        <f>IF(A149&lt;&gt;"",_xlfn.CONCAT("{",IF(ISERROR(FIND(",",A149))=FALSE,LEFT(A149,FIND(",",A149)-1),A149),", ",C149," #",H149,"}"),"")</f>
        <v>{Ashton, 2017 #12453}</v>
      </c>
      <c r="N149" s="4" t="s">
        <v>1</v>
      </c>
      <c r="O149" s="18" t="str">
        <f>IF(J149="Yes",IF(P149&lt;&gt;"",HYPERLINK(_xlfn.CONCAT(VLOOKUP(P149,AF:AG,2,FALSE),"\",IF(ISERROR(FIND(",",A149))=FALSE,LEFT(A149,FIND(",",A149)-1),A149),"-",C149,"-",H149,".pdf"),"PDF"),""),"")</f>
        <v>PDF</v>
      </c>
      <c r="P149" s="11" t="s">
        <v>2</v>
      </c>
      <c r="Q149" s="3" t="s">
        <v>46</v>
      </c>
      <c r="R149" s="3" t="s">
        <v>39</v>
      </c>
      <c r="T149" s="18" t="str">
        <f>IF(J149="Yes",IF(U149&lt;&gt;"",HYPERLINK(_xlfn.CONCAT(VLOOKUP(U149,AF:AG,2,FALSE),"\",IF(ISERROR(FIND(",",A149))=FALSE,LEFT(A149,FIND(",",A149)-1),A149),"-",C149,"-",H149,".pdf"),"PDF"),""),"")</f>
        <v>PDF</v>
      </c>
      <c r="U149" s="11" t="s">
        <v>50</v>
      </c>
      <c r="V149" s="3" t="s">
        <v>46</v>
      </c>
      <c r="W149" s="3" t="s">
        <v>39</v>
      </c>
      <c r="Y149" s="12" t="str">
        <f>IF(R149="Include","No",IF(V149="Include","No",""))</f>
        <v/>
      </c>
      <c r="Z149" s="33" t="str">
        <f>IF(J149="Yes",IF(Q149="","",IF(Q149="Include",IF(V149="",IF(Y149="No","Check for supplement","Include"),IF(V149="Exclude","Consensus required",IF(V149="Include",IF(Y149="No","Check for supplement","Include"),"Check required"))),IF(Q149="Exclude",IF(V149="","Check required",IF(V149="Exclude","Exclude",IF(V149="Include","Consensus required","Check required"))),"Check required"))),IF(L149="","","Find PDF"))</f>
        <v>Exclude</v>
      </c>
      <c r="AA149" s="31" t="str">
        <f>IF(Z149="Exclude",R149,"")</f>
        <v>0. Duplicate</v>
      </c>
    </row>
    <row r="150" spans="1:27" x14ac:dyDescent="0.25">
      <c r="A150" s="25" t="s">
        <v>4737</v>
      </c>
      <c r="B150" s="26" t="s">
        <v>4738</v>
      </c>
      <c r="C150" s="26">
        <v>2017</v>
      </c>
      <c r="D150" s="26" t="s">
        <v>3371</v>
      </c>
      <c r="E150" s="26">
        <v>16</v>
      </c>
      <c r="F150" s="26">
        <v>1</v>
      </c>
      <c r="G150" s="26">
        <v>2</v>
      </c>
      <c r="H150" s="26">
        <v>12454</v>
      </c>
      <c r="I150" s="26" t="s">
        <v>4739</v>
      </c>
      <c r="J150" s="11" t="s">
        <v>35</v>
      </c>
      <c r="K150" s="18" t="str">
        <f>IF(LEFT(I150,2)="10",HYPERLINK(_xlfn.CONCAT("https://doi.org/",I150),"Link"),IF(I150="","",HYPERLINK(I150,"Link")))</f>
        <v>Link</v>
      </c>
      <c r="L150" s="19" t="str">
        <f>IF(A150&lt;&gt;"",IF(J150="No",_xlfn.CONCAT(IF(ISERROR(FIND(",",A150))=FALSE,LEFT(A150,FIND(",",A150)-1),A150),"-",C150,"-",H150),""),"")</f>
        <v/>
      </c>
      <c r="M150" s="29" t="str">
        <f>IF(A150&lt;&gt;"",_xlfn.CONCAT("{",IF(ISERROR(FIND(",",A150))=FALSE,LEFT(A150,FIND(",",A150)-1),A150),", ",C150," #",H150,"}"),"")</f>
        <v>{Ashton, 2017 #12454}</v>
      </c>
      <c r="N150" s="4" t="s">
        <v>1</v>
      </c>
      <c r="O150" s="18" t="str">
        <f>IF(J150="Yes",IF(P150&lt;&gt;"",HYPERLINK(_xlfn.CONCAT(VLOOKUP(P150,AF:AG,2,FALSE),"\",IF(ISERROR(FIND(",",A150))=FALSE,LEFT(A150,FIND(",",A150)-1),A150),"-",C150,"-",H150,".pdf"),"PDF"),""),"")</f>
        <v>PDF</v>
      </c>
      <c r="P150" s="11" t="s">
        <v>2</v>
      </c>
      <c r="Q150" s="3" t="s">
        <v>46</v>
      </c>
      <c r="R150" s="3" t="s">
        <v>39</v>
      </c>
      <c r="T150" s="18" t="str">
        <f>IF(J150="Yes",IF(U150&lt;&gt;"",HYPERLINK(_xlfn.CONCAT(VLOOKUP(U150,AF:AG,2,FALSE),"\",IF(ISERROR(FIND(",",A150))=FALSE,LEFT(A150,FIND(",",A150)-1),A150),"-",C150,"-",H150,".pdf"),"PDF"),""),"")</f>
        <v>PDF</v>
      </c>
      <c r="U150" s="11" t="s">
        <v>50</v>
      </c>
      <c r="V150" s="3" t="s">
        <v>46</v>
      </c>
      <c r="W150" s="3" t="s">
        <v>39</v>
      </c>
      <c r="Y150" s="12" t="str">
        <f>IF(R150="Include","No",IF(V150="Include","No",""))</f>
        <v/>
      </c>
      <c r="Z150" s="33" t="str">
        <f>IF(J150="Yes",IF(Q150="","",IF(Q150="Include",IF(V150="",IF(Y150="No","Check for supplement","Include"),IF(V150="Exclude","Consensus required",IF(V150="Include",IF(Y150="No","Check for supplement","Include"),"Check required"))),IF(Q150="Exclude",IF(V150="","Check required",IF(V150="Exclude","Exclude",IF(V150="Include","Consensus required","Check required"))),"Check required"))),IF(L150="","","Find PDF"))</f>
        <v>Exclude</v>
      </c>
      <c r="AA150" s="31" t="str">
        <f>IF(Z150="Exclude",R150,"")</f>
        <v>0. Duplicate</v>
      </c>
    </row>
    <row r="151" spans="1:27" x14ac:dyDescent="0.25">
      <c r="A151" s="25" t="s">
        <v>4740</v>
      </c>
      <c r="B151" s="26" t="s">
        <v>4741</v>
      </c>
      <c r="C151" s="26">
        <v>2021</v>
      </c>
      <c r="D151" s="26" t="s">
        <v>606</v>
      </c>
      <c r="E151" s="26">
        <v>53</v>
      </c>
      <c r="F151" s="26">
        <v>2</v>
      </c>
      <c r="G151" s="26" t="s">
        <v>3579</v>
      </c>
      <c r="H151" s="26">
        <v>12455</v>
      </c>
      <c r="I151" s="26" t="s">
        <v>4742</v>
      </c>
      <c r="J151" s="11" t="s">
        <v>35</v>
      </c>
      <c r="K151" s="18" t="str">
        <f>IF(LEFT(I151,2)="10",HYPERLINK(_xlfn.CONCAT("https://doi.org/",I151),"Link"),IF(I151="","",HYPERLINK(I151,"Link")))</f>
        <v>Link</v>
      </c>
      <c r="L151" s="19" t="str">
        <f>IF(A151&lt;&gt;"",IF(J151="No",_xlfn.CONCAT(IF(ISERROR(FIND(",",A151))=FALSE,LEFT(A151,FIND(",",A151)-1),A151),"-",C151,"-",H151),""),"")</f>
        <v/>
      </c>
      <c r="M151" s="29" t="str">
        <f>IF(A151&lt;&gt;"",_xlfn.CONCAT("{",IF(ISERROR(FIND(",",A151))=FALSE,LEFT(A151,FIND(",",A151)-1),A151),", ",C151," #",H151,"}"),"")</f>
        <v>{Assawasaksakul, 2021 #12455}</v>
      </c>
      <c r="N151" s="4" t="s">
        <v>1</v>
      </c>
      <c r="O151" s="18" t="str">
        <f>IF(J151="Yes",IF(P151&lt;&gt;"",HYPERLINK(_xlfn.CONCAT(VLOOKUP(P151,AF:AG,2,FALSE),"\",IF(ISERROR(FIND(",",A151))=FALSE,LEFT(A151,FIND(",",A151)-1),A151),"-",C151,"-",H151,".pdf"),"PDF"),""),"")</f>
        <v>PDF</v>
      </c>
      <c r="P151" s="11" t="s">
        <v>2</v>
      </c>
      <c r="Q151" s="3" t="s">
        <v>46</v>
      </c>
      <c r="R151" s="3" t="s">
        <v>47</v>
      </c>
      <c r="S151" s="4" t="s">
        <v>109</v>
      </c>
      <c r="T151" s="18" t="str">
        <f>IF(J151="Yes",IF(U151&lt;&gt;"",HYPERLINK(_xlfn.CONCAT(VLOOKUP(U151,AF:AG,2,FALSE),"\",IF(ISERROR(FIND(",",A151))=FALSE,LEFT(A151,FIND(",",A151)-1),A151),"-",C151,"-",H151,".pdf"),"PDF"),""),"")</f>
        <v>PDF</v>
      </c>
      <c r="U151" s="11" t="s">
        <v>50</v>
      </c>
      <c r="V151" s="3" t="s">
        <v>46</v>
      </c>
      <c r="W151" s="3" t="s">
        <v>47</v>
      </c>
      <c r="Y151" s="12" t="str">
        <f>IF(R151="Include","No",IF(V151="Include","No",""))</f>
        <v/>
      </c>
      <c r="Z151" s="33" t="str">
        <f>IF(J151="Yes",IF(Q151="","",IF(Q151="Include",IF(V151="",IF(Y151="No","Check for supplement","Include"),IF(V151="Exclude","Consensus required",IF(V151="Include",IF(Y151="No","Check for supplement","Include"),"Check required"))),IF(Q151="Exclude",IF(V151="","Check required",IF(V151="Exclude","Exclude",IF(V151="Include","Consensus required","Check required"))),"Check required"))),IF(L151="","","Find PDF"))</f>
        <v>Exclude</v>
      </c>
      <c r="AA151" s="31" t="str">
        <f>IF(Z151="Exclude",R151,"")</f>
        <v>3. Wrong intervention</v>
      </c>
    </row>
    <row r="152" spans="1:27" x14ac:dyDescent="0.25">
      <c r="A152" s="25" t="s">
        <v>4740</v>
      </c>
      <c r="B152" s="26" t="s">
        <v>4741</v>
      </c>
      <c r="C152" s="26">
        <v>2021</v>
      </c>
      <c r="D152" s="26" t="s">
        <v>606</v>
      </c>
      <c r="E152" s="26">
        <v>53</v>
      </c>
      <c r="F152" s="26">
        <v>2</v>
      </c>
      <c r="G152" s="26" t="s">
        <v>3579</v>
      </c>
      <c r="H152" s="26">
        <v>14099</v>
      </c>
      <c r="I152" s="26" t="s">
        <v>4742</v>
      </c>
      <c r="J152" s="11" t="s">
        <v>35</v>
      </c>
      <c r="K152" s="18" t="str">
        <f>IF(LEFT(I152,2)="10",HYPERLINK(_xlfn.CONCAT("https://doi.org/",I152),"Link"),IF(I152="","",HYPERLINK(I152,"Link")))</f>
        <v>Link</v>
      </c>
      <c r="L152" s="19" t="str">
        <f>IF(A152&lt;&gt;"",IF(J152="No",_xlfn.CONCAT(IF(ISERROR(FIND(",",A152))=FALSE,LEFT(A152,FIND(",",A152)-1),A152),"-",C152,"-",H152),""),"")</f>
        <v/>
      </c>
      <c r="M152" s="29" t="str">
        <f>IF(A152&lt;&gt;"",_xlfn.CONCAT("{",IF(ISERROR(FIND(",",A152))=FALSE,LEFT(A152,FIND(",",A152)-1),A152),", ",C152," #",H152,"}"),"")</f>
        <v>{Assawasaksakul, 2021 #14099}</v>
      </c>
      <c r="N152" s="4" t="s">
        <v>4</v>
      </c>
      <c r="O152" s="18" t="str">
        <f>IF(J152="Yes",IF(P152&lt;&gt;"",HYPERLINK(_xlfn.CONCAT(VLOOKUP(P152,AF:AG,2,FALSE),"\",IF(ISERROR(FIND(",",A152))=FALSE,LEFT(A152,FIND(",",A152)-1),A152),"-",C152,"-",H152,".pdf"),"PDF"),""),"")</f>
        <v>PDF</v>
      </c>
      <c r="P152" s="11" t="s">
        <v>2</v>
      </c>
      <c r="Q152" s="3" t="s">
        <v>46</v>
      </c>
      <c r="R152" s="3" t="s">
        <v>39</v>
      </c>
      <c r="T152" s="18" t="str">
        <f>IF(J152="Yes",IF(U152&lt;&gt;"",HYPERLINK(_xlfn.CONCAT(VLOOKUP(U152,AF:AG,2,FALSE),"\",IF(ISERROR(FIND(",",A152))=FALSE,LEFT(A152,FIND(",",A152)-1),A152),"-",C152,"-",H152,".pdf"),"PDF"),""),"")</f>
        <v>PDF</v>
      </c>
      <c r="U152" s="11" t="s">
        <v>50</v>
      </c>
      <c r="V152" s="3" t="s">
        <v>46</v>
      </c>
      <c r="W152" s="3" t="s">
        <v>39</v>
      </c>
      <c r="Y152" s="12" t="str">
        <f>IF(R152="Include","No",IF(V152="Include","No",""))</f>
        <v/>
      </c>
      <c r="Z152" s="33" t="str">
        <f>IF(J152="Yes",IF(Q152="","",IF(Q152="Include",IF(V152="",IF(Y152="No","Check for supplement","Include"),IF(V152="Exclude","Consensus required",IF(V152="Include",IF(Y152="No","Check for supplement","Include"),"Check required"))),IF(Q152="Exclude",IF(V152="","Check required",IF(V152="Exclude","Exclude",IF(V152="Include","Consensus required","Check required"))),"Check required"))),IF(L152="","","Find PDF"))</f>
        <v>Exclude</v>
      </c>
      <c r="AA152" s="31" t="str">
        <f>IF(Z152="Exclude",R152,"")</f>
        <v>0. Duplicate</v>
      </c>
    </row>
    <row r="153" spans="1:27" x14ac:dyDescent="0.25">
      <c r="A153" s="25" t="s">
        <v>4743</v>
      </c>
      <c r="B153" s="26" t="s">
        <v>4744</v>
      </c>
      <c r="C153" s="26">
        <v>2019</v>
      </c>
      <c r="D153" s="26" t="s">
        <v>365</v>
      </c>
      <c r="E153" s="26">
        <v>19</v>
      </c>
      <c r="F153" s="26">
        <v>1</v>
      </c>
      <c r="G153" s="26">
        <v>427</v>
      </c>
      <c r="H153" s="26">
        <v>12456</v>
      </c>
      <c r="I153" s="26" t="s">
        <v>4745</v>
      </c>
      <c r="J153" s="11" t="s">
        <v>35</v>
      </c>
      <c r="K153" s="18" t="str">
        <f>IF(LEFT(I153,2)="10",HYPERLINK(_xlfn.CONCAT("https://doi.org/",I153),"Link"),IF(I153="","",HYPERLINK(I153,"Link")))</f>
        <v>Link</v>
      </c>
      <c r="L153" s="19" t="str">
        <f>IF(A153&lt;&gt;"",IF(J153="No",_xlfn.CONCAT(IF(ISERROR(FIND(",",A153))=FALSE,LEFT(A153,FIND(",",A153)-1),A153),"-",C153,"-",H153),""),"")</f>
        <v/>
      </c>
      <c r="M153" s="29" t="str">
        <f>IF(A153&lt;&gt;"",_xlfn.CONCAT("{",IF(ISERROR(FIND(",",A153))=FALSE,LEFT(A153,FIND(",",A153)-1),A153),", ",C153," #",H153,"}"),"")</f>
        <v>{Audrey, 2019 #12456}</v>
      </c>
      <c r="N153" s="4" t="s">
        <v>1</v>
      </c>
      <c r="O153" s="18" t="str">
        <f>IF(J153="Yes",IF(P153&lt;&gt;"",HYPERLINK(_xlfn.CONCAT(VLOOKUP(P153,AF:AG,2,FALSE),"\",IF(ISERROR(FIND(",",A153))=FALSE,LEFT(A153,FIND(",",A153)-1),A153),"-",C153,"-",H153,".pdf"),"PDF"),""),"")</f>
        <v>PDF</v>
      </c>
      <c r="P153" s="11" t="s">
        <v>2</v>
      </c>
      <c r="Q153" s="3" t="s">
        <v>46</v>
      </c>
      <c r="R153" s="3" t="s">
        <v>47</v>
      </c>
      <c r="S153" s="4" t="s">
        <v>109</v>
      </c>
      <c r="T153" s="18" t="str">
        <f>IF(J153="Yes",IF(U153&lt;&gt;"",HYPERLINK(_xlfn.CONCAT(VLOOKUP(U153,AF:AG,2,FALSE),"\",IF(ISERROR(FIND(",",A153))=FALSE,LEFT(A153,FIND(",",A153)-1),A153),"-",C153,"-",H153,".pdf"),"PDF"),""),"")</f>
        <v>PDF</v>
      </c>
      <c r="U153" s="11" t="s">
        <v>50</v>
      </c>
      <c r="V153" s="3" t="s">
        <v>46</v>
      </c>
      <c r="W153" s="3" t="s">
        <v>47</v>
      </c>
      <c r="Y153" s="12" t="str">
        <f>IF(R153="Include","No",IF(V153="Include","No",""))</f>
        <v/>
      </c>
      <c r="Z153" s="33" t="str">
        <f>IF(J153="Yes",IF(Q153="","",IF(Q153="Include",IF(V153="",IF(Y153="No","Check for supplement","Include"),IF(V153="Exclude","Consensus required",IF(V153="Include",IF(Y153="No","Check for supplement","Include"),"Check required"))),IF(Q153="Exclude",IF(V153="","Check required",IF(V153="Exclude","Exclude",IF(V153="Include","Consensus required","Check required"))),"Check required"))),IF(L153="","","Find PDF"))</f>
        <v>Exclude</v>
      </c>
      <c r="AA153" s="31" t="str">
        <f>IF(Z153="Exclude",R153,"")</f>
        <v>3. Wrong intervention</v>
      </c>
    </row>
    <row r="154" spans="1:27" x14ac:dyDescent="0.25">
      <c r="A154" s="25" t="s">
        <v>4746</v>
      </c>
      <c r="B154" s="26" t="s">
        <v>4747</v>
      </c>
      <c r="C154" s="26">
        <v>2019</v>
      </c>
      <c r="D154" s="26" t="s">
        <v>237</v>
      </c>
      <c r="E154" s="26">
        <v>5</v>
      </c>
      <c r="F154" s="26">
        <v>1</v>
      </c>
      <c r="G154" s="26">
        <v>54</v>
      </c>
      <c r="H154" s="26">
        <v>12458</v>
      </c>
      <c r="I154" s="26" t="s">
        <v>4748</v>
      </c>
      <c r="J154" s="11" t="s">
        <v>35</v>
      </c>
      <c r="K154" s="18" t="str">
        <f>IF(LEFT(I154,2)="10",HYPERLINK(_xlfn.CONCAT("https://doi.org/",I154),"Link"),IF(I154="","",HYPERLINK(I154,"Link")))</f>
        <v>Link</v>
      </c>
      <c r="L154" s="19" t="str">
        <f>IF(A154&lt;&gt;"",IF(J154="No",_xlfn.CONCAT(IF(ISERROR(FIND(",",A154))=FALSE,LEFT(A154,FIND(",",A154)-1),A154),"-",C154,"-",H154),""),"")</f>
        <v/>
      </c>
      <c r="M154" s="29" t="str">
        <f>IF(A154&lt;&gt;"",_xlfn.CONCAT("{",IF(ISERROR(FIND(",",A154))=FALSE,LEFT(A154,FIND(",",A154)-1),A154),", ",C154," #",H154,"}"),"")</f>
        <v>{Aunger, 2019 #12458}</v>
      </c>
      <c r="N154" s="4" t="s">
        <v>1</v>
      </c>
      <c r="O154" s="18" t="str">
        <f>IF(J154="Yes",IF(P154&lt;&gt;"",HYPERLINK(_xlfn.CONCAT(VLOOKUP(P154,AF:AG,2,FALSE),"\",IF(ISERROR(FIND(",",A154))=FALSE,LEFT(A154,FIND(",",A154)-1),A154),"-",C154,"-",H154,".pdf"),"PDF"),""),"")</f>
        <v>PDF</v>
      </c>
      <c r="P154" s="11" t="s">
        <v>2</v>
      </c>
      <c r="Q154" s="3" t="s">
        <v>46</v>
      </c>
      <c r="R154" s="3" t="s">
        <v>47</v>
      </c>
      <c r="S154" s="4" t="s">
        <v>109</v>
      </c>
      <c r="T154" s="18" t="str">
        <f>IF(J154="Yes",IF(U154&lt;&gt;"",HYPERLINK(_xlfn.CONCAT(VLOOKUP(U154,AF:AG,2,FALSE),"\",IF(ISERROR(FIND(",",A154))=FALSE,LEFT(A154,FIND(",",A154)-1),A154),"-",C154,"-",H154,".pdf"),"PDF"),""),"")</f>
        <v>PDF</v>
      </c>
      <c r="U154" s="11" t="s">
        <v>50</v>
      </c>
      <c r="V154" s="3" t="s">
        <v>46</v>
      </c>
      <c r="W154" s="3" t="s">
        <v>47</v>
      </c>
      <c r="Y154" s="12" t="str">
        <f>IF(R154="Include","No",IF(V154="Include","No",""))</f>
        <v/>
      </c>
      <c r="Z154" s="33" t="str">
        <f>IF(J154="Yes",IF(Q154="","",IF(Q154="Include",IF(V154="",IF(Y154="No","Check for supplement","Include"),IF(V154="Exclude","Consensus required",IF(V154="Include",IF(Y154="No","Check for supplement","Include"),"Check required"))),IF(Q154="Exclude",IF(V154="","Check required",IF(V154="Exclude","Exclude",IF(V154="Include","Consensus required","Check required"))),"Check required"))),IF(L154="","","Find PDF"))</f>
        <v>Exclude</v>
      </c>
      <c r="AA154" s="31" t="str">
        <f>IF(Z154="Exclude",R154,"")</f>
        <v>3. Wrong intervention</v>
      </c>
    </row>
    <row r="155" spans="1:27" x14ac:dyDescent="0.25">
      <c r="A155" s="25" t="s">
        <v>4749</v>
      </c>
      <c r="B155" s="26" t="s">
        <v>4750</v>
      </c>
      <c r="C155" s="26">
        <v>2020</v>
      </c>
      <c r="D155" s="26" t="s">
        <v>4751</v>
      </c>
      <c r="E155" s="26">
        <v>32</v>
      </c>
      <c r="F155" s="26">
        <v>12</v>
      </c>
      <c r="G155" s="26" t="s">
        <v>4752</v>
      </c>
      <c r="H155" s="26">
        <v>12457</v>
      </c>
      <c r="I155" s="26" t="s">
        <v>4753</v>
      </c>
      <c r="J155" s="11" t="s">
        <v>35</v>
      </c>
      <c r="K155" s="18" t="str">
        <f>IF(LEFT(I155,2)="10",HYPERLINK(_xlfn.CONCAT("https://doi.org/",I155),"Link"),IF(I155="","",HYPERLINK(I155,"Link")))</f>
        <v>Link</v>
      </c>
      <c r="L155" s="19" t="str">
        <f>IF(A155&lt;&gt;"",IF(J155="No",_xlfn.CONCAT(IF(ISERROR(FIND(",",A155))=FALSE,LEFT(A155,FIND(",",A155)-1),A155),"-",C155,"-",H155),""),"")</f>
        <v/>
      </c>
      <c r="M155" s="29" t="str">
        <f>IF(A155&lt;&gt;"",_xlfn.CONCAT("{",IF(ISERROR(FIND(",",A155))=FALSE,LEFT(A155,FIND(",",A155)-1),A155),", ",C155," #",H155,"}"),"")</f>
        <v>{Aunger, 2020 #12457}</v>
      </c>
      <c r="N155" s="4" t="s">
        <v>1</v>
      </c>
      <c r="O155" s="18" t="str">
        <f>IF(J155="Yes",IF(P155&lt;&gt;"",HYPERLINK(_xlfn.CONCAT(VLOOKUP(P155,AF:AG,2,FALSE),"\",IF(ISERROR(FIND(",",A155))=FALSE,LEFT(A155,FIND(",",A155)-1),A155),"-",C155,"-",H155,".pdf"),"PDF"),""),"")</f>
        <v>PDF</v>
      </c>
      <c r="P155" s="11" t="s">
        <v>2</v>
      </c>
      <c r="Q155" s="3" t="s">
        <v>46</v>
      </c>
      <c r="R155" s="3" t="s">
        <v>47</v>
      </c>
      <c r="S155" s="4" t="s">
        <v>109</v>
      </c>
      <c r="T155" s="18" t="str">
        <f>IF(J155="Yes",IF(U155&lt;&gt;"",HYPERLINK(_xlfn.CONCAT(VLOOKUP(U155,AF:AG,2,FALSE),"\",IF(ISERROR(FIND(",",A155))=FALSE,LEFT(A155,FIND(",",A155)-1),A155),"-",C155,"-",H155,".pdf"),"PDF"),""),"")</f>
        <v>PDF</v>
      </c>
      <c r="U155" s="11" t="s">
        <v>50</v>
      </c>
      <c r="V155" s="3" t="s">
        <v>46</v>
      </c>
      <c r="W155" s="3" t="s">
        <v>47</v>
      </c>
      <c r="Y155" s="12" t="str">
        <f>IF(R155="Include","No",IF(V155="Include","No",""))</f>
        <v/>
      </c>
      <c r="Z155" s="33" t="str">
        <f>IF(J155="Yes",IF(Q155="","",IF(Q155="Include",IF(V155="",IF(Y155="No","Check for supplement","Include"),IF(V155="Exclude","Consensus required",IF(V155="Include",IF(Y155="No","Check for supplement","Include"),"Check required"))),IF(Q155="Exclude",IF(V155="","Check required",IF(V155="Exclude","Exclude",IF(V155="Include","Consensus required","Check required"))),"Check required"))),IF(L155="","","Find PDF"))</f>
        <v>Exclude</v>
      </c>
      <c r="AA155" s="31" t="str">
        <f>IF(Z155="Exclude",R155,"")</f>
        <v>3. Wrong intervention</v>
      </c>
    </row>
    <row r="156" spans="1:27" x14ac:dyDescent="0.25">
      <c r="A156" s="25" t="s">
        <v>4754</v>
      </c>
      <c r="B156" s="26" t="s">
        <v>4755</v>
      </c>
      <c r="C156" s="26">
        <v>2016</v>
      </c>
      <c r="D156" s="26" t="s">
        <v>192</v>
      </c>
      <c r="E156" s="26">
        <v>91</v>
      </c>
      <c r="F156" s="26">
        <v>20</v>
      </c>
      <c r="G156" s="26" t="s">
        <v>4756</v>
      </c>
      <c r="H156" s="26">
        <v>12459</v>
      </c>
      <c r="I156" s="26" t="s">
        <v>4757</v>
      </c>
      <c r="J156" s="11" t="s">
        <v>35</v>
      </c>
      <c r="K156" s="18" t="str">
        <f>IF(LEFT(I156,2)="10",HYPERLINK(_xlfn.CONCAT("https://doi.org/",I156),"Link"),IF(I156="","",HYPERLINK(I156,"Link")))</f>
        <v>Link</v>
      </c>
      <c r="L156" s="19" t="str">
        <f>IF(A156&lt;&gt;"",IF(J156="No",_xlfn.CONCAT(IF(ISERROR(FIND(",",A156))=FALSE,LEFT(A156,FIND(",",A156)-1),A156),"-",C156,"-",H156),""),"")</f>
        <v/>
      </c>
      <c r="M156" s="29" t="str">
        <f>IF(A156&lt;&gt;"",_xlfn.CONCAT("{",IF(ISERROR(FIND(",",A156))=FALSE,LEFT(A156,FIND(",",A156)-1),A156),", ",C156," #",H156,"}"),"")</f>
        <v>{Babic, 2016 #12459}</v>
      </c>
      <c r="N156" s="4" t="s">
        <v>1</v>
      </c>
      <c r="O156" s="18" t="str">
        <f>IF(J156="Yes",IF(P156&lt;&gt;"",HYPERLINK(_xlfn.CONCAT(VLOOKUP(P156,AF:AG,2,FALSE),"\",IF(ISERROR(FIND(",",A156))=FALSE,LEFT(A156,FIND(",",A156)-1),A156),"-",C156,"-",H156,".pdf"),"PDF"),""),"")</f>
        <v>PDF</v>
      </c>
      <c r="P156" s="11" t="s">
        <v>2</v>
      </c>
      <c r="Q156" s="3" t="s">
        <v>46</v>
      </c>
      <c r="R156" s="3" t="s">
        <v>47</v>
      </c>
      <c r="S156" s="4" t="s">
        <v>109</v>
      </c>
      <c r="T156" s="18" t="str">
        <f>IF(J156="Yes",IF(U156&lt;&gt;"",HYPERLINK(_xlfn.CONCAT(VLOOKUP(U156,AF:AG,2,FALSE),"\",IF(ISERROR(FIND(",",A156))=FALSE,LEFT(A156,FIND(",",A156)-1),A156),"-",C156,"-",H156,".pdf"),"PDF"),""),"")</f>
        <v>PDF</v>
      </c>
      <c r="U156" s="11" t="s">
        <v>50</v>
      </c>
      <c r="V156" s="3" t="s">
        <v>46</v>
      </c>
      <c r="W156" s="3" t="s">
        <v>47</v>
      </c>
      <c r="Y156" s="12" t="str">
        <f>IF(R156="Include","No",IF(V156="Include","No",""))</f>
        <v/>
      </c>
      <c r="Z156" s="33" t="str">
        <f>IF(J156="Yes",IF(Q156="","",IF(Q156="Include",IF(V156="",IF(Y156="No","Check for supplement","Include"),IF(V156="Exclude","Consensus required",IF(V156="Include",IF(Y156="No","Check for supplement","Include"),"Check required"))),IF(Q156="Exclude",IF(V156="","Check required",IF(V156="Exclude","Exclude",IF(V156="Include","Consensus required","Check required"))),"Check required"))),IF(L156="","","Find PDF"))</f>
        <v>Exclude</v>
      </c>
      <c r="AA156" s="31" t="str">
        <f>IF(Z156="Exclude",R156,"")</f>
        <v>3. Wrong intervention</v>
      </c>
    </row>
    <row r="157" spans="1:27" x14ac:dyDescent="0.25">
      <c r="A157" s="25" t="s">
        <v>4758</v>
      </c>
      <c r="B157" s="26" t="s">
        <v>4759</v>
      </c>
      <c r="C157" s="26">
        <v>2021</v>
      </c>
      <c r="D157" s="26" t="s">
        <v>164</v>
      </c>
      <c r="E157" s="26">
        <v>21</v>
      </c>
      <c r="F157" s="26">
        <v>1</v>
      </c>
      <c r="G157" s="26">
        <v>352</v>
      </c>
      <c r="H157" s="26">
        <v>14179</v>
      </c>
      <c r="I157" s="26" t="s">
        <v>4760</v>
      </c>
      <c r="J157" s="11" t="s">
        <v>35</v>
      </c>
      <c r="K157" s="18" t="str">
        <f>IF(LEFT(I157,2)="10",HYPERLINK(_xlfn.CONCAT("https://doi.org/",I157),"Link"),IF(I157="","",HYPERLINK(I157,"Link")))</f>
        <v>Link</v>
      </c>
      <c r="L157" s="19" t="str">
        <f>IF(A157&lt;&gt;"",IF(J157="No",_xlfn.CONCAT(IF(ISERROR(FIND(",",A157))=FALSE,LEFT(A157,FIND(",",A157)-1),A157),"-",C157,"-",H157),""),"")</f>
        <v/>
      </c>
      <c r="M157" s="29" t="str">
        <f>IF(A157&lt;&gt;"",_xlfn.CONCAT("{",IF(ISERROR(FIND(",",A157))=FALSE,LEFT(A157,FIND(",",A157)-1),A157),", ",C157," #",H157,"}"),"")</f>
        <v>{Bade, 2021 #14179}</v>
      </c>
      <c r="N157" s="4" t="s">
        <v>4</v>
      </c>
      <c r="O157" s="18" t="str">
        <f>IF(J157="Yes",IF(P157&lt;&gt;"",HYPERLINK(_xlfn.CONCAT(VLOOKUP(P157,AF:AG,2,FALSE),"\",IF(ISERROR(FIND(",",A157))=FALSE,LEFT(A157,FIND(",",A157)-1),A157),"-",C157,"-",H157,".pdf"),"PDF"),""),"")</f>
        <v>PDF</v>
      </c>
      <c r="P157" s="11" t="s">
        <v>2</v>
      </c>
      <c r="Q157" s="3" t="s">
        <v>46</v>
      </c>
      <c r="R157" s="3" t="s">
        <v>47</v>
      </c>
      <c r="S157" s="4" t="s">
        <v>109</v>
      </c>
      <c r="T157" s="18" t="str">
        <f>IF(J157="Yes",IF(U157&lt;&gt;"",HYPERLINK(_xlfn.CONCAT(VLOOKUP(U157,AF:AG,2,FALSE),"\",IF(ISERROR(FIND(",",A157))=FALSE,LEFT(A157,FIND(",",A157)-1),A157),"-",C157,"-",H157,".pdf"),"PDF"),""),"")</f>
        <v>PDF</v>
      </c>
      <c r="U157" s="11" t="s">
        <v>50</v>
      </c>
      <c r="V157" s="3" t="s">
        <v>46</v>
      </c>
      <c r="W157" s="3" t="s">
        <v>47</v>
      </c>
      <c r="Y157" s="12" t="str">
        <f>IF(R157="Include","No",IF(V157="Include","No",""))</f>
        <v/>
      </c>
      <c r="Z157" s="33" t="str">
        <f>IF(J157="Yes",IF(Q157="","",IF(Q157="Include",IF(V157="",IF(Y157="No","Check for supplement","Include"),IF(V157="Exclude","Consensus required",IF(V157="Include",IF(Y157="No","Check for supplement","Include"),"Check required"))),IF(Q157="Exclude",IF(V157="","Check required",IF(V157="Exclude","Exclude",IF(V157="Include","Consensus required","Check required"))),"Check required"))),IF(L157="","","Find PDF"))</f>
        <v>Exclude</v>
      </c>
      <c r="AA157" s="31" t="str">
        <f>IF(Z157="Exclude",R157,"")</f>
        <v>3. Wrong intervention</v>
      </c>
    </row>
    <row r="158" spans="1:27" x14ac:dyDescent="0.25">
      <c r="A158" s="25" t="s">
        <v>4761</v>
      </c>
      <c r="B158" s="26" t="s">
        <v>4762</v>
      </c>
      <c r="C158" s="26">
        <v>2018</v>
      </c>
      <c r="D158" s="26" t="s">
        <v>4331</v>
      </c>
      <c r="E158" s="26">
        <v>18</v>
      </c>
      <c r="F158" s="26">
        <v>1</v>
      </c>
      <c r="G158" s="26">
        <v>186</v>
      </c>
      <c r="H158" s="26">
        <v>14155</v>
      </c>
      <c r="I158" s="26" t="s">
        <v>4763</v>
      </c>
      <c r="J158" s="11" t="s">
        <v>35</v>
      </c>
      <c r="K158" s="18" t="str">
        <f>IF(LEFT(I158,2)="10",HYPERLINK(_xlfn.CONCAT("https://doi.org/",I158),"Link"),IF(I158="","",HYPERLINK(I158,"Link")))</f>
        <v>Link</v>
      </c>
      <c r="L158" s="19" t="str">
        <f>IF(A158&lt;&gt;"",IF(J158="No",_xlfn.CONCAT(IF(ISERROR(FIND(",",A158))=FALSE,LEFT(A158,FIND(",",A158)-1),A158),"-",C158,"-",H158),""),"")</f>
        <v/>
      </c>
      <c r="M158" s="29" t="str">
        <f>IF(A158&lt;&gt;"",_xlfn.CONCAT("{",IF(ISERROR(FIND(",",A158))=FALSE,LEFT(A158,FIND(",",A158)-1),A158),", ",C158," #",H158,"}"),"")</f>
        <v>{Baert, 2018 #14155}</v>
      </c>
      <c r="N158" s="4" t="s">
        <v>4</v>
      </c>
      <c r="O158" s="18" t="str">
        <f>IF(J158="Yes",IF(P158&lt;&gt;"",HYPERLINK(_xlfn.CONCAT(VLOOKUP(P158,AF:AG,2,FALSE),"\",IF(ISERROR(FIND(",",A158))=FALSE,LEFT(A158,FIND(",",A158)-1),A158),"-",C158,"-",H158,".pdf"),"PDF"),""),"")</f>
        <v>PDF</v>
      </c>
      <c r="P158" s="11" t="s">
        <v>2</v>
      </c>
      <c r="Q158" s="3" t="s">
        <v>46</v>
      </c>
      <c r="R158" s="3" t="s">
        <v>47</v>
      </c>
      <c r="S158" s="4" t="s">
        <v>109</v>
      </c>
      <c r="T158" s="18" t="str">
        <f>IF(J158="Yes",IF(U158&lt;&gt;"",HYPERLINK(_xlfn.CONCAT(VLOOKUP(U158,AF:AG,2,FALSE),"\",IF(ISERROR(FIND(",",A158))=FALSE,LEFT(A158,FIND(",",A158)-1),A158),"-",C158,"-",H158,".pdf"),"PDF"),""),"")</f>
        <v>PDF</v>
      </c>
      <c r="U158" s="11" t="s">
        <v>50</v>
      </c>
      <c r="V158" s="3" t="s">
        <v>46</v>
      </c>
      <c r="W158" s="3" t="s">
        <v>47</v>
      </c>
      <c r="Y158" s="12" t="str">
        <f>IF(R158="Include","No",IF(V158="Include","No",""))</f>
        <v/>
      </c>
      <c r="Z158" s="33" t="str">
        <f>IF(J158="Yes",IF(Q158="","",IF(Q158="Include",IF(V158="",IF(Y158="No","Check for supplement","Include"),IF(V158="Exclude","Consensus required",IF(V158="Include",IF(Y158="No","Check for supplement","Include"),"Check required"))),IF(Q158="Exclude",IF(V158="","Check required",IF(V158="Exclude","Exclude",IF(V158="Include","Consensus required","Check required"))),"Check required"))),IF(L158="","","Find PDF"))</f>
        <v>Exclude</v>
      </c>
      <c r="AA158" s="31" t="str">
        <f>IF(Z158="Exclude",R158,"")</f>
        <v>3. Wrong intervention</v>
      </c>
    </row>
    <row r="159" spans="1:27" x14ac:dyDescent="0.25">
      <c r="A159" s="25" t="s">
        <v>4764</v>
      </c>
      <c r="B159" s="26" t="s">
        <v>4765</v>
      </c>
      <c r="C159" s="26">
        <v>2020</v>
      </c>
      <c r="D159" s="26" t="s">
        <v>60</v>
      </c>
      <c r="E159" s="26">
        <v>17</v>
      </c>
      <c r="F159" s="26">
        <v>12</v>
      </c>
      <c r="G159" s="26" t="s">
        <v>4766</v>
      </c>
      <c r="H159" s="26">
        <v>14401</v>
      </c>
      <c r="I159" s="26" t="s">
        <v>4767</v>
      </c>
      <c r="J159" s="11" t="s">
        <v>35</v>
      </c>
      <c r="K159" s="18" t="str">
        <f>IF(LEFT(I159,2)="10",HYPERLINK(_xlfn.CONCAT("https://doi.org/",I159),"Link"),IF(I159="","",HYPERLINK(I159,"Link")))</f>
        <v>Link</v>
      </c>
      <c r="L159" s="19" t="str">
        <f>IF(A159&lt;&gt;"",IF(J159="No",_xlfn.CONCAT(IF(ISERROR(FIND(",",A159))=FALSE,LEFT(A159,FIND(",",A159)-1),A159),"-",C159,"-",H159),""),"")</f>
        <v/>
      </c>
      <c r="M159" s="29" t="str">
        <f>IF(A159&lt;&gt;"",_xlfn.CONCAT("{",IF(ISERROR(FIND(",",A159))=FALSE,LEFT(A159,FIND(",",A159)-1),A159),", ",C159," #",H159,"}"),"")</f>
        <v>{Bailey, 2020 #14401}</v>
      </c>
      <c r="N159" s="4" t="s">
        <v>1</v>
      </c>
      <c r="O159" s="18" t="str">
        <f>IF(J159="Yes",IF(P159&lt;&gt;"",HYPERLINK(_xlfn.CONCAT(VLOOKUP(P159,AF:AG,2,FALSE),"\",IF(ISERROR(FIND(",",A159))=FALSE,LEFT(A159,FIND(",",A159)-1),A159),"-",C159,"-",H159,".pdf"),"PDF"),""),"")</f>
        <v>PDF</v>
      </c>
      <c r="P159" s="11" t="s">
        <v>2</v>
      </c>
      <c r="Q159" s="3" t="s">
        <v>46</v>
      </c>
      <c r="R159" s="3" t="s">
        <v>47</v>
      </c>
      <c r="S159" s="4" t="s">
        <v>109</v>
      </c>
      <c r="T159" s="18" t="str">
        <f>IF(J159="Yes",IF(U159&lt;&gt;"",HYPERLINK(_xlfn.CONCAT(VLOOKUP(U159,AF:AG,2,FALSE),"\",IF(ISERROR(FIND(",",A159))=FALSE,LEFT(A159,FIND(",",A159)-1),A159),"-",C159,"-",H159,".pdf"),"PDF"),""),"")</f>
        <v>PDF</v>
      </c>
      <c r="U159" s="11" t="s">
        <v>50</v>
      </c>
      <c r="V159" s="3" t="s">
        <v>46</v>
      </c>
      <c r="W159" s="3" t="s">
        <v>47</v>
      </c>
      <c r="Y159" s="12" t="str">
        <f>IF(R159="Include","No",IF(V159="Include","No",""))</f>
        <v/>
      </c>
      <c r="Z159" s="33" t="str">
        <f>IF(J159="Yes",IF(Q159="","",IF(Q159="Include",IF(V159="",IF(Y159="No","Check for supplement","Include"),IF(V159="Exclude","Consensus required",IF(V159="Include",IF(Y159="No","Check for supplement","Include"),"Check required"))),IF(Q159="Exclude",IF(V159="","Check required",IF(V159="Exclude","Exclude",IF(V159="Include","Consensus required","Check required"))),"Check required"))),IF(L159="","","Find PDF"))</f>
        <v>Exclude</v>
      </c>
      <c r="AA159" s="31" t="str">
        <f>IF(Z159="Exclude",R159,"")</f>
        <v>3. Wrong intervention</v>
      </c>
    </row>
    <row r="160" spans="1:27" x14ac:dyDescent="0.25">
      <c r="A160" s="25" t="s">
        <v>4764</v>
      </c>
      <c r="B160" s="26" t="s">
        <v>4765</v>
      </c>
      <c r="C160" s="26">
        <v>2020</v>
      </c>
      <c r="D160" s="26" t="s">
        <v>60</v>
      </c>
      <c r="E160" s="26">
        <v>17</v>
      </c>
      <c r="F160" s="26">
        <v>12</v>
      </c>
      <c r="G160" s="26" t="s">
        <v>4766</v>
      </c>
      <c r="H160" s="26">
        <v>14402</v>
      </c>
      <c r="I160" s="26" t="s">
        <v>4767</v>
      </c>
      <c r="J160" s="11" t="s">
        <v>35</v>
      </c>
      <c r="K160" s="18" t="str">
        <f>IF(LEFT(I160,2)="10",HYPERLINK(_xlfn.CONCAT("https://doi.org/",I160),"Link"),IF(I160="","",HYPERLINK(I160,"Link")))</f>
        <v>Link</v>
      </c>
      <c r="L160" s="19" t="str">
        <f>IF(A160&lt;&gt;"",IF(J160="No",_xlfn.CONCAT(IF(ISERROR(FIND(",",A160))=FALSE,LEFT(A160,FIND(",",A160)-1),A160),"-",C160,"-",H160),""),"")</f>
        <v/>
      </c>
      <c r="M160" s="29" t="str">
        <f>IF(A160&lt;&gt;"",_xlfn.CONCAT("{",IF(ISERROR(FIND(",",A160))=FALSE,LEFT(A160,FIND(",",A160)-1),A160),", ",C160," #",H160,"}"),"")</f>
        <v>{Bailey, 2020 #14402}</v>
      </c>
      <c r="N160" s="4" t="s">
        <v>1</v>
      </c>
      <c r="O160" s="18" t="str">
        <f>IF(J160="Yes",IF(P160&lt;&gt;"",HYPERLINK(_xlfn.CONCAT(VLOOKUP(P160,AF:AG,2,FALSE),"\",IF(ISERROR(FIND(",",A160))=FALSE,LEFT(A160,FIND(",",A160)-1),A160),"-",C160,"-",H160,".pdf"),"PDF"),""),"")</f>
        <v>PDF</v>
      </c>
      <c r="P160" s="11" t="s">
        <v>2</v>
      </c>
      <c r="Q160" s="3" t="s">
        <v>46</v>
      </c>
      <c r="R160" s="3" t="s">
        <v>39</v>
      </c>
      <c r="T160" s="18" t="str">
        <f>IF(J160="Yes",IF(U160&lt;&gt;"",HYPERLINK(_xlfn.CONCAT(VLOOKUP(U160,AF:AG,2,FALSE),"\",IF(ISERROR(FIND(",",A160))=FALSE,LEFT(A160,FIND(",",A160)-1),A160),"-",C160,"-",H160,".pdf"),"PDF"),""),"")</f>
        <v>PDF</v>
      </c>
      <c r="U160" s="11" t="s">
        <v>50</v>
      </c>
      <c r="V160" s="3" t="s">
        <v>46</v>
      </c>
      <c r="W160" s="3" t="s">
        <v>39</v>
      </c>
      <c r="Y160" s="12" t="str">
        <f>IF(R160="Include","No",IF(V160="Include","No",""))</f>
        <v/>
      </c>
      <c r="Z160" s="33" t="str">
        <f>IF(J160="Yes",IF(Q160="","",IF(Q160="Include",IF(V160="",IF(Y160="No","Check for supplement","Include"),IF(V160="Exclude","Consensus required",IF(V160="Include",IF(Y160="No","Check for supplement","Include"),"Check required"))),IF(Q160="Exclude",IF(V160="","Check required",IF(V160="Exclude","Exclude",IF(V160="Include","Consensus required","Check required"))),"Check required"))),IF(L160="","","Find PDF"))</f>
        <v>Exclude</v>
      </c>
      <c r="AA160" s="31" t="str">
        <f>IF(Z160="Exclude",R160,"")</f>
        <v>0. Duplicate</v>
      </c>
    </row>
    <row r="161" spans="1:27" x14ac:dyDescent="0.25">
      <c r="A161" s="25" t="s">
        <v>4764</v>
      </c>
      <c r="B161" s="26" t="s">
        <v>4765</v>
      </c>
      <c r="C161" s="26">
        <v>2020</v>
      </c>
      <c r="D161" s="26" t="s">
        <v>60</v>
      </c>
      <c r="E161" s="26">
        <v>17</v>
      </c>
      <c r="F161" s="26">
        <v>12</v>
      </c>
      <c r="G161" s="26" t="s">
        <v>4766</v>
      </c>
      <c r="H161" s="26">
        <v>14403</v>
      </c>
      <c r="I161" s="26" t="s">
        <v>4767</v>
      </c>
      <c r="J161" s="11" t="s">
        <v>35</v>
      </c>
      <c r="K161" s="18" t="str">
        <f>IF(LEFT(I161,2)="10",HYPERLINK(_xlfn.CONCAT("https://doi.org/",I161),"Link"),IF(I161="","",HYPERLINK(I161,"Link")))</f>
        <v>Link</v>
      </c>
      <c r="L161" s="19" t="str">
        <f>IF(A161&lt;&gt;"",IF(J161="No",_xlfn.CONCAT(IF(ISERROR(FIND(",",A161))=FALSE,LEFT(A161,FIND(",",A161)-1),A161),"-",C161,"-",H161),""),"")</f>
        <v/>
      </c>
      <c r="M161" s="29" t="str">
        <f>IF(A161&lt;&gt;"",_xlfn.CONCAT("{",IF(ISERROR(FIND(",",A161))=FALSE,LEFT(A161,FIND(",",A161)-1),A161),", ",C161," #",H161,"}"),"")</f>
        <v>{Bailey, 2020 #14403}</v>
      </c>
      <c r="N161" s="4" t="s">
        <v>1</v>
      </c>
      <c r="O161" s="18" t="str">
        <f>IF(J161="Yes",IF(P161&lt;&gt;"",HYPERLINK(_xlfn.CONCAT(VLOOKUP(P161,AF:AG,2,FALSE),"\",IF(ISERROR(FIND(",",A161))=FALSE,LEFT(A161,FIND(",",A161)-1),A161),"-",C161,"-",H161,".pdf"),"PDF"),""),"")</f>
        <v>PDF</v>
      </c>
      <c r="P161" s="11" t="s">
        <v>2</v>
      </c>
      <c r="Q161" s="3" t="s">
        <v>46</v>
      </c>
      <c r="R161" s="3" t="s">
        <v>39</v>
      </c>
      <c r="T161" s="18" t="str">
        <f>IF(J161="Yes",IF(U161&lt;&gt;"",HYPERLINK(_xlfn.CONCAT(VLOOKUP(U161,AF:AG,2,FALSE),"\",IF(ISERROR(FIND(",",A161))=FALSE,LEFT(A161,FIND(",",A161)-1),A161),"-",C161,"-",H161,".pdf"),"PDF"),""),"")</f>
        <v>PDF</v>
      </c>
      <c r="U161" s="11" t="s">
        <v>50</v>
      </c>
      <c r="V161" s="3" t="s">
        <v>46</v>
      </c>
      <c r="W161" s="3" t="s">
        <v>39</v>
      </c>
      <c r="Y161" s="12" t="str">
        <f>IF(R161="Include","No",IF(V161="Include","No",""))</f>
        <v/>
      </c>
      <c r="Z161" s="33" t="str">
        <f>IF(J161="Yes",IF(Q161="","",IF(Q161="Include",IF(V161="",IF(Y161="No","Check for supplement","Include"),IF(V161="Exclude","Consensus required",IF(V161="Include",IF(Y161="No","Check for supplement","Include"),"Check required"))),IF(Q161="Exclude",IF(V161="","Check required",IF(V161="Exclude","Exclude",IF(V161="Include","Consensus required","Check required"))),"Check required"))),IF(L161="","","Find PDF"))</f>
        <v>Exclude</v>
      </c>
      <c r="AA161" s="31" t="str">
        <f>IF(Z161="Exclude",R161,"")</f>
        <v>0. Duplicate</v>
      </c>
    </row>
    <row r="162" spans="1:27" x14ac:dyDescent="0.25">
      <c r="A162" s="25" t="s">
        <v>4764</v>
      </c>
      <c r="B162" s="26" t="s">
        <v>4765</v>
      </c>
      <c r="C162" s="26">
        <v>2020</v>
      </c>
      <c r="D162" s="26" t="s">
        <v>60</v>
      </c>
      <c r="E162" s="26">
        <v>17</v>
      </c>
      <c r="F162" s="26">
        <v>12</v>
      </c>
      <c r="G162" s="26" t="s">
        <v>4766</v>
      </c>
      <c r="H162" s="26">
        <v>14404</v>
      </c>
      <c r="I162" s="26" t="s">
        <v>4767</v>
      </c>
      <c r="J162" s="11" t="s">
        <v>35</v>
      </c>
      <c r="K162" s="18" t="str">
        <f>IF(LEFT(I162,2)="10",HYPERLINK(_xlfn.CONCAT("https://doi.org/",I162),"Link"),IF(I162="","",HYPERLINK(I162,"Link")))</f>
        <v>Link</v>
      </c>
      <c r="L162" s="19" t="str">
        <f>IF(A162&lt;&gt;"",IF(J162="No",_xlfn.CONCAT(IF(ISERROR(FIND(",",A162))=FALSE,LEFT(A162,FIND(",",A162)-1),A162),"-",C162,"-",H162),""),"")</f>
        <v/>
      </c>
      <c r="M162" s="29" t="str">
        <f>IF(A162&lt;&gt;"",_xlfn.CONCAT("{",IF(ISERROR(FIND(",",A162))=FALSE,LEFT(A162,FIND(",",A162)-1),A162),", ",C162," #",H162,"}"),"")</f>
        <v>{Bailey, 2020 #14404}</v>
      </c>
      <c r="N162" s="4" t="s">
        <v>1</v>
      </c>
      <c r="O162" s="18" t="str">
        <f>IF(J162="Yes",IF(P162&lt;&gt;"",HYPERLINK(_xlfn.CONCAT(VLOOKUP(P162,AF:AG,2,FALSE),"\",IF(ISERROR(FIND(",",A162))=FALSE,LEFT(A162,FIND(",",A162)-1),A162),"-",C162,"-",H162,".pdf"),"PDF"),""),"")</f>
        <v>PDF</v>
      </c>
      <c r="P162" s="11" t="s">
        <v>2</v>
      </c>
      <c r="Q162" s="3" t="s">
        <v>46</v>
      </c>
      <c r="R162" s="3" t="s">
        <v>39</v>
      </c>
      <c r="T162" s="18" t="str">
        <f>IF(J162="Yes",IF(U162&lt;&gt;"",HYPERLINK(_xlfn.CONCAT(VLOOKUP(U162,AF:AG,2,FALSE),"\",IF(ISERROR(FIND(",",A162))=FALSE,LEFT(A162,FIND(",",A162)-1),A162),"-",C162,"-",H162,".pdf"),"PDF"),""),"")</f>
        <v>PDF</v>
      </c>
      <c r="U162" s="11" t="s">
        <v>50</v>
      </c>
      <c r="V162" s="3" t="s">
        <v>46</v>
      </c>
      <c r="W162" s="3" t="s">
        <v>39</v>
      </c>
      <c r="Y162" s="12" t="str">
        <f>IF(R162="Include","No",IF(V162="Include","No",""))</f>
        <v/>
      </c>
      <c r="Z162" s="33" t="str">
        <f>IF(J162="Yes",IF(Q162="","",IF(Q162="Include",IF(V162="",IF(Y162="No","Check for supplement","Include"),IF(V162="Exclude","Consensus required",IF(V162="Include",IF(Y162="No","Check for supplement","Include"),"Check required"))),IF(Q162="Exclude",IF(V162="","Check required",IF(V162="Exclude","Exclude",IF(V162="Include","Consensus required","Check required"))),"Check required"))),IF(L162="","","Find PDF"))</f>
        <v>Exclude</v>
      </c>
      <c r="AA162" s="31" t="str">
        <f>IF(Z162="Exclude",R162,"")</f>
        <v>0. Duplicate</v>
      </c>
    </row>
    <row r="163" spans="1:27" x14ac:dyDescent="0.25">
      <c r="A163" s="25" t="s">
        <v>4768</v>
      </c>
      <c r="B163" s="26" t="s">
        <v>4769</v>
      </c>
      <c r="C163" s="26">
        <v>2015</v>
      </c>
      <c r="D163" s="26" t="s">
        <v>4219</v>
      </c>
      <c r="E163" s="26">
        <v>53</v>
      </c>
      <c r="F163" s="26">
        <v>5</v>
      </c>
      <c r="G163" s="26" t="s">
        <v>4770</v>
      </c>
      <c r="H163" s="26">
        <v>12460</v>
      </c>
      <c r="I163" s="26" t="s">
        <v>4771</v>
      </c>
      <c r="J163" s="11" t="s">
        <v>35</v>
      </c>
      <c r="K163" s="18" t="str">
        <f>IF(LEFT(I163,2)="10",HYPERLINK(_xlfn.CONCAT("https://doi.org/",I163),"Link"),IF(I163="","",HYPERLINK(I163,"Link")))</f>
        <v>Link</v>
      </c>
      <c r="L163" s="19" t="str">
        <f>IF(A163&lt;&gt;"",IF(J163="No",_xlfn.CONCAT(IF(ISERROR(FIND(",",A163))=FALSE,LEFT(A163,FIND(",",A163)-1),A163),"-",C163,"-",H163),""),"")</f>
        <v/>
      </c>
      <c r="M163" s="29" t="str">
        <f>IF(A163&lt;&gt;"",_xlfn.CONCAT("{",IF(ISERROR(FIND(",",A163))=FALSE,LEFT(A163,FIND(",",A163)-1),A163),", ",C163," #",H163,"}"),"")</f>
        <v>{Bakkum, 2015 #12460}</v>
      </c>
      <c r="N163" s="4" t="s">
        <v>1</v>
      </c>
      <c r="O163" s="18" t="str">
        <f>IF(J163="Yes",IF(P163&lt;&gt;"",HYPERLINK(_xlfn.CONCAT(VLOOKUP(P163,AF:AG,2,FALSE),"\",IF(ISERROR(FIND(",",A163))=FALSE,LEFT(A163,FIND(",",A163)-1),A163),"-",C163,"-",H163,".pdf"),"PDF"),""),"")</f>
        <v>PDF</v>
      </c>
      <c r="P163" s="11" t="s">
        <v>2</v>
      </c>
      <c r="Q163" s="3" t="s">
        <v>46</v>
      </c>
      <c r="R163" s="3" t="s">
        <v>47</v>
      </c>
      <c r="S163" s="4" t="s">
        <v>109</v>
      </c>
      <c r="T163" s="18" t="str">
        <f>IF(J163="Yes",IF(U163&lt;&gt;"",HYPERLINK(_xlfn.CONCAT(VLOOKUP(U163,AF:AG,2,FALSE),"\",IF(ISERROR(FIND(",",A163))=FALSE,LEFT(A163,FIND(",",A163)-1),A163),"-",C163,"-",H163,".pdf"),"PDF"),""),"")</f>
        <v>PDF</v>
      </c>
      <c r="U163" s="11" t="s">
        <v>50</v>
      </c>
      <c r="V163" s="3" t="s">
        <v>46</v>
      </c>
      <c r="W163" s="3" t="s">
        <v>47</v>
      </c>
      <c r="Y163" s="12" t="str">
        <f>IF(R163="Include","No",IF(V163="Include","No",""))</f>
        <v/>
      </c>
      <c r="Z163" s="33" t="str">
        <f>IF(J163="Yes",IF(Q163="","",IF(Q163="Include",IF(V163="",IF(Y163="No","Check for supplement","Include"),IF(V163="Exclude","Consensus required",IF(V163="Include",IF(Y163="No","Check for supplement","Include"),"Check required"))),IF(Q163="Exclude",IF(V163="","Check required",IF(V163="Exclude","Exclude",IF(V163="Include","Consensus required","Check required"))),"Check required"))),IF(L163="","","Find PDF"))</f>
        <v>Exclude</v>
      </c>
      <c r="AA163" s="31" t="str">
        <f>IF(Z163="Exclude",R163,"")</f>
        <v>3. Wrong intervention</v>
      </c>
    </row>
    <row r="164" spans="1:27" x14ac:dyDescent="0.25">
      <c r="A164" s="25" t="s">
        <v>4768</v>
      </c>
      <c r="B164" s="26" t="s">
        <v>4769</v>
      </c>
      <c r="C164" s="26">
        <v>2015</v>
      </c>
      <c r="D164" s="26" t="s">
        <v>4219</v>
      </c>
      <c r="E164" s="26">
        <v>53</v>
      </c>
      <c r="F164" s="26">
        <v>5</v>
      </c>
      <c r="G164" s="26" t="s">
        <v>4770</v>
      </c>
      <c r="H164" s="26">
        <v>14098</v>
      </c>
      <c r="I164" s="26" t="s">
        <v>4771</v>
      </c>
      <c r="J164" s="11" t="s">
        <v>35</v>
      </c>
      <c r="K164" s="18" t="str">
        <f>IF(LEFT(I164,2)="10",HYPERLINK(_xlfn.CONCAT("https://doi.org/",I164),"Link"),IF(I164="","",HYPERLINK(I164,"Link")))</f>
        <v>Link</v>
      </c>
      <c r="L164" s="19" t="str">
        <f>IF(A164&lt;&gt;"",IF(J164="No",_xlfn.CONCAT(IF(ISERROR(FIND(",",A164))=FALSE,LEFT(A164,FIND(",",A164)-1),A164),"-",C164,"-",H164),""),"")</f>
        <v/>
      </c>
      <c r="M164" s="29" t="str">
        <f>IF(A164&lt;&gt;"",_xlfn.CONCAT("{",IF(ISERROR(FIND(",",A164))=FALSE,LEFT(A164,FIND(",",A164)-1),A164),", ",C164," #",H164,"}"),"")</f>
        <v>{Bakkum, 2015 #14098}</v>
      </c>
      <c r="N164" s="4" t="s">
        <v>4</v>
      </c>
      <c r="O164" s="18" t="str">
        <f>IF(J164="Yes",IF(P164&lt;&gt;"",HYPERLINK(_xlfn.CONCAT(VLOOKUP(P164,AF:AG,2,FALSE),"\",IF(ISERROR(FIND(",",A164))=FALSE,LEFT(A164,FIND(",",A164)-1),A164),"-",C164,"-",H164,".pdf"),"PDF"),""),"")</f>
        <v>PDF</v>
      </c>
      <c r="P164" s="11" t="s">
        <v>2</v>
      </c>
      <c r="Q164" s="3" t="s">
        <v>46</v>
      </c>
      <c r="R164" s="3" t="s">
        <v>39</v>
      </c>
      <c r="T164" s="18" t="str">
        <f>IF(J164="Yes",IF(U164&lt;&gt;"",HYPERLINK(_xlfn.CONCAT(VLOOKUP(U164,AF:AG,2,FALSE),"\",IF(ISERROR(FIND(",",A164))=FALSE,LEFT(A164,FIND(",",A164)-1),A164),"-",C164,"-",H164,".pdf"),"PDF"),""),"")</f>
        <v>PDF</v>
      </c>
      <c r="U164" s="11" t="s">
        <v>50</v>
      </c>
      <c r="V164" s="3" t="s">
        <v>46</v>
      </c>
      <c r="W164" s="3" t="s">
        <v>39</v>
      </c>
      <c r="Y164" s="12" t="str">
        <f>IF(R164="Include","No",IF(V164="Include","No",""))</f>
        <v/>
      </c>
      <c r="Z164" s="33" t="str">
        <f>IF(J164="Yes",IF(Q164="","",IF(Q164="Include",IF(V164="",IF(Y164="No","Check for supplement","Include"),IF(V164="Exclude","Consensus required",IF(V164="Include",IF(Y164="No","Check for supplement","Include"),"Check required"))),IF(Q164="Exclude",IF(V164="","Check required",IF(V164="Exclude","Exclude",IF(V164="Include","Consensus required","Check required"))),"Check required"))),IF(L164="","","Find PDF"))</f>
        <v>Exclude</v>
      </c>
      <c r="AA164" s="31" t="str">
        <f>IF(Z164="Exclude",R164,"")</f>
        <v>0. Duplicate</v>
      </c>
    </row>
    <row r="165" spans="1:27" x14ac:dyDescent="0.25">
      <c r="A165" s="25" t="s">
        <v>4772</v>
      </c>
      <c r="B165" s="26" t="s">
        <v>4773</v>
      </c>
      <c r="C165" s="26">
        <v>2015</v>
      </c>
      <c r="D165" s="26" t="s">
        <v>277</v>
      </c>
      <c r="E165" s="26">
        <v>16</v>
      </c>
      <c r="F165" s="26">
        <v>1</v>
      </c>
      <c r="G165" s="26">
        <v>569</v>
      </c>
      <c r="H165" s="26">
        <v>12465</v>
      </c>
      <c r="I165" s="26" t="s">
        <v>4774</v>
      </c>
      <c r="J165" s="11" t="s">
        <v>35</v>
      </c>
      <c r="K165" s="18" t="str">
        <f>IF(LEFT(I165,2)="10",HYPERLINK(_xlfn.CONCAT("https://doi.org/",I165),"Link"),IF(I165="","",HYPERLINK(I165,"Link")))</f>
        <v>Link</v>
      </c>
      <c r="L165" s="19" t="str">
        <f>IF(A165&lt;&gt;"",IF(J165="No",_xlfn.CONCAT(IF(ISERROR(FIND(",",A165))=FALSE,LEFT(A165,FIND(",",A165)-1),A165),"-",C165,"-",H165),""),"")</f>
        <v/>
      </c>
      <c r="M165" s="29" t="str">
        <f>IF(A165&lt;&gt;"",_xlfn.CONCAT("{",IF(ISERROR(FIND(",",A165))=FALSE,LEFT(A165,FIND(",",A165)-1),A165),", ",C165," #",H165,"}"),"")</f>
        <v>{Balducci, 2015 #12465}</v>
      </c>
      <c r="N165" s="4" t="s">
        <v>1</v>
      </c>
      <c r="O165" s="18" t="str">
        <f>IF(J165="Yes",IF(P165&lt;&gt;"",HYPERLINK(_xlfn.CONCAT(VLOOKUP(P165,AF:AG,2,FALSE),"\",IF(ISERROR(FIND(",",A165))=FALSE,LEFT(A165,FIND(",",A165)-1),A165),"-",C165,"-",H165,".pdf"),"PDF"),""),"")</f>
        <v>PDF</v>
      </c>
      <c r="P165" s="11" t="s">
        <v>2</v>
      </c>
      <c r="Q165" s="3" t="s">
        <v>46</v>
      </c>
      <c r="R165" s="3" t="s">
        <v>47</v>
      </c>
      <c r="S165" s="4" t="s">
        <v>109</v>
      </c>
      <c r="T165" s="18" t="str">
        <f>IF(J165="Yes",IF(U165&lt;&gt;"",HYPERLINK(_xlfn.CONCAT(VLOOKUP(U165,AF:AG,2,FALSE),"\",IF(ISERROR(FIND(",",A165))=FALSE,LEFT(A165,FIND(",",A165)-1),A165),"-",C165,"-",H165,".pdf"),"PDF"),""),"")</f>
        <v>PDF</v>
      </c>
      <c r="U165" s="11" t="s">
        <v>50</v>
      </c>
      <c r="V165" s="3" t="s">
        <v>46</v>
      </c>
      <c r="W165" s="3" t="s">
        <v>47</v>
      </c>
      <c r="Y165" s="12" t="str">
        <f>IF(R165="Include","No",IF(V165="Include","No",""))</f>
        <v/>
      </c>
      <c r="Z165" s="33" t="str">
        <f>IF(J165="Yes",IF(Q165="","",IF(Q165="Include",IF(V165="",IF(Y165="No","Check for supplement","Include"),IF(V165="Exclude","Consensus required",IF(V165="Include",IF(Y165="No","Check for supplement","Include"),"Check required"))),IF(Q165="Exclude",IF(V165="","Check required",IF(V165="Exclude","Exclude",IF(V165="Include","Consensus required","Check required"))),"Check required"))),IF(L165="","","Find PDF"))</f>
        <v>Exclude</v>
      </c>
      <c r="AA165" s="31" t="str">
        <f>IF(Z165="Exclude",R165,"")</f>
        <v>3. Wrong intervention</v>
      </c>
    </row>
    <row r="166" spans="1:27" x14ac:dyDescent="0.25">
      <c r="A166" s="25" t="s">
        <v>4775</v>
      </c>
      <c r="B166" s="26" t="s">
        <v>4776</v>
      </c>
      <c r="C166" s="26">
        <v>2017</v>
      </c>
      <c r="D166" s="26" t="s">
        <v>578</v>
      </c>
      <c r="E166" s="26">
        <v>40</v>
      </c>
      <c r="F166" s="26">
        <v>11</v>
      </c>
      <c r="G166" s="26" t="s">
        <v>4777</v>
      </c>
      <c r="H166" s="26">
        <v>12463</v>
      </c>
      <c r="I166" s="26" t="s">
        <v>4778</v>
      </c>
      <c r="J166" s="11" t="s">
        <v>35</v>
      </c>
      <c r="K166" s="18" t="str">
        <f>IF(LEFT(I166,2)="10",HYPERLINK(_xlfn.CONCAT("https://doi.org/",I166),"Link"),IF(I166="","",HYPERLINK(I166,"Link")))</f>
        <v>Link</v>
      </c>
      <c r="L166" s="19" t="str">
        <f>IF(A166&lt;&gt;"",IF(J166="No",_xlfn.CONCAT(IF(ISERROR(FIND(",",A166))=FALSE,LEFT(A166,FIND(",",A166)-1),A166),"-",C166,"-",H166),""),"")</f>
        <v/>
      </c>
      <c r="M166" s="29" t="str">
        <f>IF(A166&lt;&gt;"",_xlfn.CONCAT("{",IF(ISERROR(FIND(",",A166))=FALSE,LEFT(A166,FIND(",",A166)-1),A166),", ",C166," #",H166,"}"),"")</f>
        <v>{Balducci, 2017 #12463}</v>
      </c>
      <c r="N166" s="4" t="s">
        <v>1</v>
      </c>
      <c r="O166" s="18" t="str">
        <f>IF(J166="Yes",IF(P166&lt;&gt;"",HYPERLINK(_xlfn.CONCAT(VLOOKUP(P166,AF:AG,2,FALSE),"\",IF(ISERROR(FIND(",",A166))=FALSE,LEFT(A166,FIND(",",A166)-1),A166),"-",C166,"-",H166,".pdf"),"PDF"),""),"")</f>
        <v>PDF</v>
      </c>
      <c r="P166" s="11" t="s">
        <v>2</v>
      </c>
      <c r="Q166" s="3" t="s">
        <v>46</v>
      </c>
      <c r="R166" s="3" t="s">
        <v>47</v>
      </c>
      <c r="S166" s="4" t="s">
        <v>109</v>
      </c>
      <c r="T166" s="18" t="str">
        <f>IF(J166="Yes",IF(U166&lt;&gt;"",HYPERLINK(_xlfn.CONCAT(VLOOKUP(U166,AF:AG,2,FALSE),"\",IF(ISERROR(FIND(",",A166))=FALSE,LEFT(A166,FIND(",",A166)-1),A166),"-",C166,"-",H166,".pdf"),"PDF"),""),"")</f>
        <v>PDF</v>
      </c>
      <c r="U166" s="11" t="s">
        <v>50</v>
      </c>
      <c r="V166" s="3" t="s">
        <v>46</v>
      </c>
      <c r="W166" s="3" t="s">
        <v>47</v>
      </c>
      <c r="Y166" s="12" t="str">
        <f>IF(R166="Include","No",IF(V166="Include","No",""))</f>
        <v/>
      </c>
      <c r="Z166" s="33" t="str">
        <f>IF(J166="Yes",IF(Q166="","",IF(Q166="Include",IF(V166="",IF(Y166="No","Check for supplement","Include"),IF(V166="Exclude","Consensus required",IF(V166="Include",IF(Y166="No","Check for supplement","Include"),"Check required"))),IF(Q166="Exclude",IF(V166="","Check required",IF(V166="Exclude","Exclude",IF(V166="Include","Consensus required","Check required"))),"Check required"))),IF(L166="","","Find PDF"))</f>
        <v>Exclude</v>
      </c>
      <c r="AA166" s="31" t="str">
        <f>IF(Z166="Exclude",R166,"")</f>
        <v>3. Wrong intervention</v>
      </c>
    </row>
    <row r="167" spans="1:27" x14ac:dyDescent="0.25">
      <c r="A167" s="25" t="s">
        <v>4779</v>
      </c>
      <c r="B167" s="26" t="s">
        <v>4780</v>
      </c>
      <c r="C167" s="26">
        <v>2019</v>
      </c>
      <c r="D167" s="26" t="s">
        <v>146</v>
      </c>
      <c r="E167" s="26">
        <v>321</v>
      </c>
      <c r="F167" s="26">
        <v>9</v>
      </c>
      <c r="G167" s="26" t="s">
        <v>4781</v>
      </c>
      <c r="H167" s="26">
        <v>12461</v>
      </c>
      <c r="I167" s="26" t="s">
        <v>4782</v>
      </c>
      <c r="J167" s="11" t="s">
        <v>35</v>
      </c>
      <c r="K167" s="18" t="str">
        <f>IF(LEFT(I167,2)="10",HYPERLINK(_xlfn.CONCAT("https://doi.org/",I167),"Link"),IF(I167="","",HYPERLINK(I167,"Link")))</f>
        <v>Link</v>
      </c>
      <c r="L167" s="19" t="str">
        <f>IF(A167&lt;&gt;"",IF(J167="No",_xlfn.CONCAT(IF(ISERROR(FIND(",",A167))=FALSE,LEFT(A167,FIND(",",A167)-1),A167),"-",C167,"-",H167),""),"")</f>
        <v/>
      </c>
      <c r="M167" s="29" t="str">
        <f>IF(A167&lt;&gt;"",_xlfn.CONCAT("{",IF(ISERROR(FIND(",",A167))=FALSE,LEFT(A167,FIND(",",A167)-1),A167),", ",C167," #",H167,"}"),"")</f>
        <v>{Balducci, 2019 #12461}</v>
      </c>
      <c r="N167" s="4" t="s">
        <v>1</v>
      </c>
      <c r="O167" s="18" t="str">
        <f>IF(J167="Yes",IF(P167&lt;&gt;"",HYPERLINK(_xlfn.CONCAT(VLOOKUP(P167,AF:AG,2,FALSE),"\",IF(ISERROR(FIND(",",A167))=FALSE,LEFT(A167,FIND(",",A167)-1),A167),"-",C167,"-",H167,".pdf"),"PDF"),""),"")</f>
        <v>PDF</v>
      </c>
      <c r="P167" s="11" t="s">
        <v>2</v>
      </c>
      <c r="Q167" s="3" t="s">
        <v>46</v>
      </c>
      <c r="R167" s="3" t="s">
        <v>47</v>
      </c>
      <c r="S167" s="4" t="s">
        <v>109</v>
      </c>
      <c r="T167" s="18" t="str">
        <f>IF(J167="Yes",IF(U167&lt;&gt;"",HYPERLINK(_xlfn.CONCAT(VLOOKUP(U167,AF:AG,2,FALSE),"\",IF(ISERROR(FIND(",",A167))=FALSE,LEFT(A167,FIND(",",A167)-1),A167),"-",C167,"-",H167,".pdf"),"PDF"),""),"")</f>
        <v>PDF</v>
      </c>
      <c r="U167" s="11" t="s">
        <v>50</v>
      </c>
      <c r="V167" s="3" t="s">
        <v>46</v>
      </c>
      <c r="W167" s="3" t="s">
        <v>47</v>
      </c>
      <c r="Y167" s="12" t="str">
        <f>IF(R167="Include","No",IF(V167="Include","No",""))</f>
        <v/>
      </c>
      <c r="Z167" s="33" t="str">
        <f>IF(J167="Yes",IF(Q167="","",IF(Q167="Include",IF(V167="",IF(Y167="No","Check for supplement","Include"),IF(V167="Exclude","Consensus required",IF(V167="Include",IF(Y167="No","Check for supplement","Include"),"Check required"))),IF(Q167="Exclude",IF(V167="","Check required",IF(V167="Exclude","Exclude",IF(V167="Include","Consensus required","Check required"))),"Check required"))),IF(L167="","","Find PDF"))</f>
        <v>Exclude</v>
      </c>
      <c r="AA167" s="31" t="str">
        <f>IF(Z167="Exclude",R167,"")</f>
        <v>3. Wrong intervention</v>
      </c>
    </row>
    <row r="168" spans="1:27" x14ac:dyDescent="0.25">
      <c r="A168" s="25" t="s">
        <v>4779</v>
      </c>
      <c r="B168" s="26" t="s">
        <v>4780</v>
      </c>
      <c r="C168" s="26">
        <v>2019</v>
      </c>
      <c r="D168" s="26" t="s">
        <v>146</v>
      </c>
      <c r="E168" s="26">
        <v>321</v>
      </c>
      <c r="F168" s="26">
        <v>9</v>
      </c>
      <c r="G168" s="26" t="s">
        <v>4781</v>
      </c>
      <c r="H168" s="26">
        <v>12462</v>
      </c>
      <c r="I168" s="26" t="s">
        <v>4782</v>
      </c>
      <c r="J168" s="11" t="s">
        <v>35</v>
      </c>
      <c r="K168" s="18" t="str">
        <f>IF(LEFT(I168,2)="10",HYPERLINK(_xlfn.CONCAT("https://doi.org/",I168),"Link"),IF(I168="","",HYPERLINK(I168,"Link")))</f>
        <v>Link</v>
      </c>
      <c r="L168" s="19" t="str">
        <f>IF(A168&lt;&gt;"",IF(J168="No",_xlfn.CONCAT(IF(ISERROR(FIND(",",A168))=FALSE,LEFT(A168,FIND(",",A168)-1),A168),"-",C168,"-",H168),""),"")</f>
        <v/>
      </c>
      <c r="M168" s="29" t="str">
        <f>IF(A168&lt;&gt;"",_xlfn.CONCAT("{",IF(ISERROR(FIND(",",A168))=FALSE,LEFT(A168,FIND(",",A168)-1),A168),", ",C168," #",H168,"}"),"")</f>
        <v>{Balducci, 2019 #12462}</v>
      </c>
      <c r="N168" s="4" t="s">
        <v>1</v>
      </c>
      <c r="O168" s="18" t="str">
        <f>IF(J168="Yes",IF(P168&lt;&gt;"",HYPERLINK(_xlfn.CONCAT(VLOOKUP(P168,AF:AG,2,FALSE),"\",IF(ISERROR(FIND(",",A168))=FALSE,LEFT(A168,FIND(",",A168)-1),A168),"-",C168,"-",H168,".pdf"),"PDF"),""),"")</f>
        <v>PDF</v>
      </c>
      <c r="P168" s="11" t="s">
        <v>2</v>
      </c>
      <c r="Q168" s="3" t="s">
        <v>46</v>
      </c>
      <c r="R168" s="3" t="s">
        <v>39</v>
      </c>
      <c r="T168" s="18" t="str">
        <f>IF(J168="Yes",IF(U168&lt;&gt;"",HYPERLINK(_xlfn.CONCAT(VLOOKUP(U168,AF:AG,2,FALSE),"\",IF(ISERROR(FIND(",",A168))=FALSE,LEFT(A168,FIND(",",A168)-1),A168),"-",C168,"-",H168,".pdf"),"PDF"),""),"")</f>
        <v>PDF</v>
      </c>
      <c r="U168" s="11" t="s">
        <v>50</v>
      </c>
      <c r="V168" s="3" t="s">
        <v>46</v>
      </c>
      <c r="W168" s="3" t="s">
        <v>39</v>
      </c>
      <c r="Y168" s="12" t="str">
        <f>IF(R168="Include","No",IF(V168="Include","No",""))</f>
        <v/>
      </c>
      <c r="Z168" s="33" t="str">
        <f>IF(J168="Yes",IF(Q168="","",IF(Q168="Include",IF(V168="",IF(Y168="No","Check for supplement","Include"),IF(V168="Exclude","Consensus required",IF(V168="Include",IF(Y168="No","Check for supplement","Include"),"Check required"))),IF(Q168="Exclude",IF(V168="","Check required",IF(V168="Exclude","Exclude",IF(V168="Include","Consensus required","Check required"))),"Check required"))),IF(L168="","","Find PDF"))</f>
        <v>Exclude</v>
      </c>
      <c r="AA168" s="31" t="str">
        <f>IF(Z168="Exclude",R168,"")</f>
        <v>0. Duplicate</v>
      </c>
    </row>
    <row r="169" spans="1:27" x14ac:dyDescent="0.25">
      <c r="A169" s="25" t="s">
        <v>4779</v>
      </c>
      <c r="B169" s="26" t="s">
        <v>4780</v>
      </c>
      <c r="C169" s="26">
        <v>2019</v>
      </c>
      <c r="D169" s="26" t="s">
        <v>146</v>
      </c>
      <c r="E169" s="26">
        <v>321</v>
      </c>
      <c r="F169" s="26">
        <v>9</v>
      </c>
      <c r="G169" s="26" t="s">
        <v>4781</v>
      </c>
      <c r="H169" s="26">
        <v>14067</v>
      </c>
      <c r="I169" s="26" t="s">
        <v>4782</v>
      </c>
      <c r="J169" s="11" t="s">
        <v>35</v>
      </c>
      <c r="K169" s="18" t="str">
        <f>IF(LEFT(I169,2)="10",HYPERLINK(_xlfn.CONCAT("https://doi.org/",I169),"Link"),IF(I169="","",HYPERLINK(I169,"Link")))</f>
        <v>Link</v>
      </c>
      <c r="L169" s="19" t="str">
        <f>IF(A169&lt;&gt;"",IF(J169="No",_xlfn.CONCAT(IF(ISERROR(FIND(",",A169))=FALSE,LEFT(A169,FIND(",",A169)-1),A169),"-",C169,"-",H169),""),"")</f>
        <v/>
      </c>
      <c r="M169" s="29" t="str">
        <f>IF(A169&lt;&gt;"",_xlfn.CONCAT("{",IF(ISERROR(FIND(",",A169))=FALSE,LEFT(A169,FIND(",",A169)-1),A169),", ",C169," #",H169,"}"),"")</f>
        <v>{Balducci, 2019 #14067}</v>
      </c>
      <c r="N169" s="4" t="s">
        <v>4</v>
      </c>
      <c r="O169" s="18" t="str">
        <f>IF(J169="Yes",IF(P169&lt;&gt;"",HYPERLINK(_xlfn.CONCAT(VLOOKUP(P169,AF:AG,2,FALSE),"\",IF(ISERROR(FIND(",",A169))=FALSE,LEFT(A169,FIND(",",A169)-1),A169),"-",C169,"-",H169,".pdf"),"PDF"),""),"")</f>
        <v>PDF</v>
      </c>
      <c r="P169" s="11" t="s">
        <v>2</v>
      </c>
      <c r="Q169" s="3" t="s">
        <v>46</v>
      </c>
      <c r="R169" s="3" t="s">
        <v>39</v>
      </c>
      <c r="T169" s="18" t="str">
        <f>IF(J169="Yes",IF(U169&lt;&gt;"",HYPERLINK(_xlfn.CONCAT(VLOOKUP(U169,AF:AG,2,FALSE),"\",IF(ISERROR(FIND(",",A169))=FALSE,LEFT(A169,FIND(",",A169)-1),A169),"-",C169,"-",H169,".pdf"),"PDF"),""),"")</f>
        <v>PDF</v>
      </c>
      <c r="U169" s="11" t="s">
        <v>50</v>
      </c>
      <c r="V169" s="3" t="s">
        <v>46</v>
      </c>
      <c r="W169" s="3" t="s">
        <v>39</v>
      </c>
      <c r="Y169" s="12" t="str">
        <f>IF(R169="Include","No",IF(V169="Include","No",""))</f>
        <v/>
      </c>
      <c r="Z169" s="33" t="str">
        <f>IF(J169="Yes",IF(Q169="","",IF(Q169="Include",IF(V169="",IF(Y169="No","Check for supplement","Include"),IF(V169="Exclude","Consensus required",IF(V169="Include",IF(Y169="No","Check for supplement","Include"),"Check required"))),IF(Q169="Exclude",IF(V169="","Check required",IF(V169="Exclude","Exclude",IF(V169="Include","Consensus required","Check required"))),"Check required"))),IF(L169="","","Find PDF"))</f>
        <v>Exclude</v>
      </c>
      <c r="AA169" s="31" t="str">
        <f>IF(Z169="Exclude",R169,"")</f>
        <v>0. Duplicate</v>
      </c>
    </row>
    <row r="170" spans="1:27" x14ac:dyDescent="0.25">
      <c r="A170" s="25" t="s">
        <v>4783</v>
      </c>
      <c r="B170" s="26" t="s">
        <v>4784</v>
      </c>
      <c r="C170" s="26">
        <v>2022</v>
      </c>
      <c r="D170" s="26" t="s">
        <v>578</v>
      </c>
      <c r="E170" s="26">
        <v>45</v>
      </c>
      <c r="F170" s="26">
        <v>1</v>
      </c>
      <c r="G170" s="26" t="s">
        <v>4785</v>
      </c>
      <c r="H170" s="26">
        <v>12464</v>
      </c>
      <c r="I170" s="26" t="s">
        <v>4786</v>
      </c>
      <c r="J170" s="11" t="s">
        <v>35</v>
      </c>
      <c r="K170" s="18" t="str">
        <f>IF(LEFT(I170,2)="10",HYPERLINK(_xlfn.CONCAT("https://doi.org/",I170),"Link"),IF(I170="","",HYPERLINK(I170,"Link")))</f>
        <v>Link</v>
      </c>
      <c r="L170" s="19" t="str">
        <f>IF(A170&lt;&gt;"",IF(J170="No",_xlfn.CONCAT(IF(ISERROR(FIND(",",A170))=FALSE,LEFT(A170,FIND(",",A170)-1),A170),"-",C170,"-",H170),""),"")</f>
        <v/>
      </c>
      <c r="M170" s="29" t="str">
        <f>IF(A170&lt;&gt;"",_xlfn.CONCAT("{",IF(ISERROR(FIND(",",A170))=FALSE,LEFT(A170,FIND(",",A170)-1),A170),", ",C170," #",H170,"}"),"")</f>
        <v>{Balducci, 2022 #12464}</v>
      </c>
      <c r="N170" s="4" t="s">
        <v>1</v>
      </c>
      <c r="O170" s="18" t="str">
        <f>IF(J170="Yes",IF(P170&lt;&gt;"",HYPERLINK(_xlfn.CONCAT(VLOOKUP(P170,AF:AG,2,FALSE),"\",IF(ISERROR(FIND(",",A170))=FALSE,LEFT(A170,FIND(",",A170)-1),A170),"-",C170,"-",H170,".pdf"),"PDF"),""),"")</f>
        <v>PDF</v>
      </c>
      <c r="P170" s="11" t="s">
        <v>2</v>
      </c>
      <c r="Q170" s="3" t="s">
        <v>46</v>
      </c>
      <c r="R170" s="3" t="s">
        <v>47</v>
      </c>
      <c r="S170" s="4" t="s">
        <v>109</v>
      </c>
      <c r="T170" s="18" t="str">
        <f>IF(J170="Yes",IF(U170&lt;&gt;"",HYPERLINK(_xlfn.CONCAT(VLOOKUP(U170,AF:AG,2,FALSE),"\",IF(ISERROR(FIND(",",A170))=FALSE,LEFT(A170,FIND(",",A170)-1),A170),"-",C170,"-",H170,".pdf"),"PDF"),""),"")</f>
        <v>PDF</v>
      </c>
      <c r="U170" s="11" t="s">
        <v>50</v>
      </c>
      <c r="V170" s="3" t="s">
        <v>46</v>
      </c>
      <c r="W170" s="3" t="s">
        <v>47</v>
      </c>
      <c r="Y170" s="12" t="str">
        <f>IF(R170="Include","No",IF(V170="Include","No",""))</f>
        <v/>
      </c>
      <c r="Z170" s="33" t="str">
        <f>IF(J170="Yes",IF(Q170="","",IF(Q170="Include",IF(V170="",IF(Y170="No","Check for supplement","Include"),IF(V170="Exclude","Consensus required",IF(V170="Include",IF(Y170="No","Check for supplement","Include"),"Check required"))),IF(Q170="Exclude",IF(V170="","Check required",IF(V170="Exclude","Exclude",IF(V170="Include","Consensus required","Check required"))),"Check required"))),IF(L170="","","Find PDF"))</f>
        <v>Exclude</v>
      </c>
      <c r="AA170" s="31" t="str">
        <f>IF(Z170="Exclude",R170,"")</f>
        <v>3. Wrong intervention</v>
      </c>
    </row>
    <row r="171" spans="1:27" x14ac:dyDescent="0.25">
      <c r="A171" s="25" t="s">
        <v>4787</v>
      </c>
      <c r="B171" s="26" t="s">
        <v>4788</v>
      </c>
      <c r="C171" s="26">
        <v>2017</v>
      </c>
      <c r="D171" s="26" t="s">
        <v>4789</v>
      </c>
      <c r="E171" s="26">
        <v>24</v>
      </c>
      <c r="F171" s="26">
        <v>4</v>
      </c>
      <c r="G171" s="26" t="s">
        <v>4790</v>
      </c>
      <c r="H171" s="26">
        <v>14405</v>
      </c>
      <c r="I171" s="26" t="s">
        <v>4791</v>
      </c>
      <c r="J171" s="11" t="s">
        <v>35</v>
      </c>
      <c r="K171" s="18" t="str">
        <f>IF(LEFT(I171,2)="10",HYPERLINK(_xlfn.CONCAT("https://doi.org/",I171),"Link"),IF(I171="","",HYPERLINK(I171,"Link")))</f>
        <v>Link</v>
      </c>
      <c r="L171" s="19" t="str">
        <f>IF(A171&lt;&gt;"",IF(J171="No",_xlfn.CONCAT(IF(ISERROR(FIND(",",A171))=FALSE,LEFT(A171,FIND(",",A171)-1),A171),"-",C171,"-",H171),""),"")</f>
        <v/>
      </c>
      <c r="M171" s="29" t="str">
        <f>IF(A171&lt;&gt;"",_xlfn.CONCAT("{",IF(ISERROR(FIND(",",A171))=FALSE,LEFT(A171,FIND(",",A171)-1),A171),", ",C171," #",H171,"}"),"")</f>
        <v>{Baldursdottir, 2017 #14405}</v>
      </c>
      <c r="N171" s="4" t="s">
        <v>1</v>
      </c>
      <c r="O171" s="18" t="str">
        <f>IF(J171="Yes",IF(P171&lt;&gt;"",HYPERLINK(_xlfn.CONCAT(VLOOKUP(P171,AF:AG,2,FALSE),"\",IF(ISERROR(FIND(",",A171))=FALSE,LEFT(A171,FIND(",",A171)-1),A171),"-",C171,"-",H171,".pdf"),"PDF"),""),"")</f>
        <v>PDF</v>
      </c>
      <c r="P171" s="11" t="s">
        <v>2</v>
      </c>
      <c r="Q171" s="3" t="s">
        <v>46</v>
      </c>
      <c r="R171" s="3" t="s">
        <v>47</v>
      </c>
      <c r="S171" s="4" t="s">
        <v>109</v>
      </c>
      <c r="T171" s="18" t="str">
        <f>IF(J171="Yes",IF(U171&lt;&gt;"",HYPERLINK(_xlfn.CONCAT(VLOOKUP(U171,AF:AG,2,FALSE),"\",IF(ISERROR(FIND(",",A171))=FALSE,LEFT(A171,FIND(",",A171)-1),A171),"-",C171,"-",H171,".pdf"),"PDF"),""),"")</f>
        <v>PDF</v>
      </c>
      <c r="U171" s="11" t="s">
        <v>50</v>
      </c>
      <c r="V171" s="3" t="s">
        <v>46</v>
      </c>
      <c r="W171" s="3" t="s">
        <v>47</v>
      </c>
      <c r="Y171" s="12" t="str">
        <f>IF(R171="Include","No",IF(V171="Include","No",""))</f>
        <v/>
      </c>
      <c r="Z171" s="33" t="str">
        <f>IF(J171="Yes",IF(Q171="","",IF(Q171="Include",IF(V171="",IF(Y171="No","Check for supplement","Include"),IF(V171="Exclude","Consensus required",IF(V171="Include",IF(Y171="No","Check for supplement","Include"),"Check required"))),IF(Q171="Exclude",IF(V171="","Check required",IF(V171="Exclude","Exclude",IF(V171="Include","Consensus required","Check required"))),"Check required"))),IF(L171="","","Find PDF"))</f>
        <v>Exclude</v>
      </c>
      <c r="AA171" s="31" t="str">
        <f>IF(Z171="Exclude",R171,"")</f>
        <v>3. Wrong intervention</v>
      </c>
    </row>
    <row r="172" spans="1:27" x14ac:dyDescent="0.25">
      <c r="A172" s="25" t="s">
        <v>4792</v>
      </c>
      <c r="B172" s="26" t="s">
        <v>4793</v>
      </c>
      <c r="C172" s="26">
        <v>2017</v>
      </c>
      <c r="D172" s="26" t="s">
        <v>530</v>
      </c>
      <c r="E172" s="26">
        <v>19</v>
      </c>
      <c r="F172" s="26">
        <v>4</v>
      </c>
      <c r="G172" s="26" t="s">
        <v>4794</v>
      </c>
      <c r="H172" s="26">
        <v>12466</v>
      </c>
      <c r="I172" s="26" t="s">
        <v>4795</v>
      </c>
      <c r="J172" s="11" t="s">
        <v>35</v>
      </c>
      <c r="K172" s="18" t="str">
        <f>IF(LEFT(I172,2)="10",HYPERLINK(_xlfn.CONCAT("https://doi.org/",I172),"Link"),IF(I172="","",HYPERLINK(I172,"Link")))</f>
        <v>Link</v>
      </c>
      <c r="L172" s="19" t="str">
        <f>IF(A172&lt;&gt;"",IF(J172="No",_xlfn.CONCAT(IF(ISERROR(FIND(",",A172))=FALSE,LEFT(A172,FIND(",",A172)-1),A172),"-",C172,"-",H172),""),"")</f>
        <v/>
      </c>
      <c r="M172" s="29" t="str">
        <f>IF(A172&lt;&gt;"",_xlfn.CONCAT("{",IF(ISERROR(FIND(",",A172))=FALSE,LEFT(A172,FIND(",",A172)-1),A172),", ",C172," #",H172,"}"),"")</f>
        <v>{Balk-Moller, 2017 #12466}</v>
      </c>
      <c r="N172" s="4" t="s">
        <v>1</v>
      </c>
      <c r="O172" s="18" t="str">
        <f>IF(J172="Yes",IF(P172&lt;&gt;"",HYPERLINK(_xlfn.CONCAT(VLOOKUP(P172,AF:AG,2,FALSE),"\",IF(ISERROR(FIND(",",A172))=FALSE,LEFT(A172,FIND(",",A172)-1),A172),"-",C172,"-",H172,".pdf"),"PDF"),""),"")</f>
        <v>PDF</v>
      </c>
      <c r="P172" s="11" t="s">
        <v>2</v>
      </c>
      <c r="Q172" s="3" t="s">
        <v>46</v>
      </c>
      <c r="R172" s="3" t="s">
        <v>47</v>
      </c>
      <c r="S172" s="4" t="s">
        <v>109</v>
      </c>
      <c r="T172" s="18" t="str">
        <f>IF(J172="Yes",IF(U172&lt;&gt;"",HYPERLINK(_xlfn.CONCAT(VLOOKUP(U172,AF:AG,2,FALSE),"\",IF(ISERROR(FIND(",",A172))=FALSE,LEFT(A172,FIND(",",A172)-1),A172),"-",C172,"-",H172,".pdf"),"PDF"),""),"")</f>
        <v>PDF</v>
      </c>
      <c r="U172" s="11" t="s">
        <v>50</v>
      </c>
      <c r="V172" s="3" t="s">
        <v>46</v>
      </c>
      <c r="W172" s="3" t="s">
        <v>47</v>
      </c>
      <c r="Y172" s="12" t="str">
        <f>IF(R172="Include","No",IF(V172="Include","No",""))</f>
        <v/>
      </c>
      <c r="Z172" s="33" t="str">
        <f>IF(J172="Yes",IF(Q172="","",IF(Q172="Include",IF(V172="",IF(Y172="No","Check for supplement","Include"),IF(V172="Exclude","Consensus required",IF(V172="Include",IF(Y172="No","Check for supplement","Include"),"Check required"))),IF(Q172="Exclude",IF(V172="","Check required",IF(V172="Exclude","Exclude",IF(V172="Include","Consensus required","Check required"))),"Check required"))),IF(L172="","","Find PDF"))</f>
        <v>Exclude</v>
      </c>
      <c r="AA172" s="31" t="str">
        <f>IF(Z172="Exclude",R172,"")</f>
        <v>3. Wrong intervention</v>
      </c>
    </row>
    <row r="173" spans="1:27" x14ac:dyDescent="0.25">
      <c r="A173" s="25" t="s">
        <v>4792</v>
      </c>
      <c r="B173" s="26" t="s">
        <v>4793</v>
      </c>
      <c r="C173" s="26">
        <v>2017</v>
      </c>
      <c r="D173" s="26" t="s">
        <v>530</v>
      </c>
      <c r="E173" s="26">
        <v>19</v>
      </c>
      <c r="F173" s="26">
        <v>4</v>
      </c>
      <c r="G173" s="26" t="s">
        <v>4794</v>
      </c>
      <c r="H173" s="26">
        <v>12467</v>
      </c>
      <c r="I173" s="26" t="s">
        <v>4795</v>
      </c>
      <c r="J173" s="11" t="s">
        <v>35</v>
      </c>
      <c r="K173" s="18" t="str">
        <f>IF(LEFT(I173,2)="10",HYPERLINK(_xlfn.CONCAT("https://doi.org/",I173),"Link"),IF(I173="","",HYPERLINK(I173,"Link")))</f>
        <v>Link</v>
      </c>
      <c r="L173" s="19" t="str">
        <f>IF(A173&lt;&gt;"",IF(J173="No",_xlfn.CONCAT(IF(ISERROR(FIND(",",A173))=FALSE,LEFT(A173,FIND(",",A173)-1),A173),"-",C173,"-",H173),""),"")</f>
        <v/>
      </c>
      <c r="M173" s="29" t="str">
        <f>IF(A173&lt;&gt;"",_xlfn.CONCAT("{",IF(ISERROR(FIND(",",A173))=FALSE,LEFT(A173,FIND(",",A173)-1),A173),", ",C173," #",H173,"}"),"")</f>
        <v>{Balk-Moller, 2017 #12467}</v>
      </c>
      <c r="N173" s="4" t="s">
        <v>1</v>
      </c>
      <c r="O173" s="18" t="str">
        <f>IF(J173="Yes",IF(P173&lt;&gt;"",HYPERLINK(_xlfn.CONCAT(VLOOKUP(P173,AF:AG,2,FALSE),"\",IF(ISERROR(FIND(",",A173))=FALSE,LEFT(A173,FIND(",",A173)-1),A173),"-",C173,"-",H173,".pdf"),"PDF"),""),"")</f>
        <v>PDF</v>
      </c>
      <c r="P173" s="11" t="s">
        <v>2</v>
      </c>
      <c r="Q173" s="3" t="s">
        <v>46</v>
      </c>
      <c r="R173" s="3" t="s">
        <v>39</v>
      </c>
      <c r="T173" s="18" t="str">
        <f>IF(J173="Yes",IF(U173&lt;&gt;"",HYPERLINK(_xlfn.CONCAT(VLOOKUP(U173,AF:AG,2,FALSE),"\",IF(ISERROR(FIND(",",A173))=FALSE,LEFT(A173,FIND(",",A173)-1),A173),"-",C173,"-",H173,".pdf"),"PDF"),""),"")</f>
        <v>PDF</v>
      </c>
      <c r="U173" s="11" t="s">
        <v>50</v>
      </c>
      <c r="V173" s="3" t="s">
        <v>46</v>
      </c>
      <c r="W173" s="3" t="s">
        <v>39</v>
      </c>
      <c r="Y173" s="12" t="str">
        <f>IF(R173="Include","No",IF(V173="Include","No",""))</f>
        <v/>
      </c>
      <c r="Z173" s="33" t="str">
        <f>IF(J173="Yes",IF(Q173="","",IF(Q173="Include",IF(V173="",IF(Y173="No","Check for supplement","Include"),IF(V173="Exclude","Consensus required",IF(V173="Include",IF(Y173="No","Check for supplement","Include"),"Check required"))),IF(Q173="Exclude",IF(V173="","Check required",IF(V173="Exclude","Exclude",IF(V173="Include","Consensus required","Check required"))),"Check required"))),IF(L173="","","Find PDF"))</f>
        <v>Exclude</v>
      </c>
      <c r="AA173" s="31" t="str">
        <f>IF(Z173="Exclude",R173,"")</f>
        <v>0. Duplicate</v>
      </c>
    </row>
    <row r="174" spans="1:27" x14ac:dyDescent="0.25">
      <c r="A174" s="25" t="s">
        <v>4792</v>
      </c>
      <c r="B174" s="26" t="s">
        <v>4793</v>
      </c>
      <c r="C174" s="26">
        <v>2017</v>
      </c>
      <c r="D174" s="26" t="s">
        <v>530</v>
      </c>
      <c r="E174" s="26">
        <v>19</v>
      </c>
      <c r="F174" s="26">
        <v>4</v>
      </c>
      <c r="G174" s="26" t="s">
        <v>4794</v>
      </c>
      <c r="H174" s="26">
        <v>12468</v>
      </c>
      <c r="I174" s="26" t="s">
        <v>4795</v>
      </c>
      <c r="J174" s="11" t="s">
        <v>35</v>
      </c>
      <c r="K174" s="18" t="str">
        <f>IF(LEFT(I174,2)="10",HYPERLINK(_xlfn.CONCAT("https://doi.org/",I174),"Link"),IF(I174="","",HYPERLINK(I174,"Link")))</f>
        <v>Link</v>
      </c>
      <c r="L174" s="19" t="str">
        <f>IF(A174&lt;&gt;"",IF(J174="No",_xlfn.CONCAT(IF(ISERROR(FIND(",",A174))=FALSE,LEFT(A174,FIND(",",A174)-1),A174),"-",C174,"-",H174),""),"")</f>
        <v/>
      </c>
      <c r="M174" s="29" t="str">
        <f>IF(A174&lt;&gt;"",_xlfn.CONCAT("{",IF(ISERROR(FIND(",",A174))=FALSE,LEFT(A174,FIND(",",A174)-1),A174),", ",C174," #",H174,"}"),"")</f>
        <v>{Balk-Moller, 2017 #12468}</v>
      </c>
      <c r="N174" s="4" t="s">
        <v>1</v>
      </c>
      <c r="O174" s="18" t="str">
        <f>IF(J174="Yes",IF(P174&lt;&gt;"",HYPERLINK(_xlfn.CONCAT(VLOOKUP(P174,AF:AG,2,FALSE),"\",IF(ISERROR(FIND(",",A174))=FALSE,LEFT(A174,FIND(",",A174)-1),A174),"-",C174,"-",H174,".pdf"),"PDF"),""),"")</f>
        <v>PDF</v>
      </c>
      <c r="P174" s="11" t="s">
        <v>2</v>
      </c>
      <c r="Q174" s="3" t="s">
        <v>46</v>
      </c>
      <c r="R174" s="3" t="s">
        <v>39</v>
      </c>
      <c r="T174" s="18" t="str">
        <f>IF(J174="Yes",IF(U174&lt;&gt;"",HYPERLINK(_xlfn.CONCAT(VLOOKUP(U174,AF:AG,2,FALSE),"\",IF(ISERROR(FIND(",",A174))=FALSE,LEFT(A174,FIND(",",A174)-1),A174),"-",C174,"-",H174,".pdf"),"PDF"),""),"")</f>
        <v>PDF</v>
      </c>
      <c r="U174" s="11" t="s">
        <v>50</v>
      </c>
      <c r="V174" s="3" t="s">
        <v>46</v>
      </c>
      <c r="W174" s="3" t="s">
        <v>39</v>
      </c>
      <c r="Y174" s="12" t="str">
        <f>IF(R174="Include","No",IF(V174="Include","No",""))</f>
        <v/>
      </c>
      <c r="Z174" s="33" t="str">
        <f>IF(J174="Yes",IF(Q174="","",IF(Q174="Include",IF(V174="",IF(Y174="No","Check for supplement","Include"),IF(V174="Exclude","Consensus required",IF(V174="Include",IF(Y174="No","Check for supplement","Include"),"Check required"))),IF(Q174="Exclude",IF(V174="","Check required",IF(V174="Exclude","Exclude",IF(V174="Include","Consensus required","Check required"))),"Check required"))),IF(L174="","","Find PDF"))</f>
        <v>Exclude</v>
      </c>
      <c r="AA174" s="31" t="str">
        <f>IF(Z174="Exclude",R174,"")</f>
        <v>0. Duplicate</v>
      </c>
    </row>
    <row r="175" spans="1:27" x14ac:dyDescent="0.25">
      <c r="A175" s="25" t="s">
        <v>4796</v>
      </c>
      <c r="B175" s="26" t="s">
        <v>4797</v>
      </c>
      <c r="C175" s="26">
        <v>2024</v>
      </c>
      <c r="D175" s="26" t="s">
        <v>159</v>
      </c>
      <c r="E175" s="26">
        <v>19</v>
      </c>
      <c r="F175" s="26">
        <v>5</v>
      </c>
      <c r="G175" s="26" t="s">
        <v>4798</v>
      </c>
      <c r="H175" s="26">
        <v>14280</v>
      </c>
      <c r="I175" s="26" t="s">
        <v>4799</v>
      </c>
      <c r="J175" s="11" t="s">
        <v>35</v>
      </c>
      <c r="K175" s="18" t="str">
        <f>IF(LEFT(I175,2)="10",HYPERLINK(_xlfn.CONCAT("https://doi.org/",I175),"Link"),IF(I175="","",HYPERLINK(I175,"Link")))</f>
        <v>Link</v>
      </c>
      <c r="L175" s="19" t="str">
        <f>IF(A175&lt;&gt;"",IF(J175="No",_xlfn.CONCAT(IF(ISERROR(FIND(",",A175))=FALSE,LEFT(A175,FIND(",",A175)-1),A175),"-",C175,"-",H175),""),"")</f>
        <v/>
      </c>
      <c r="M175" s="29" t="str">
        <f>IF(A175&lt;&gt;"",_xlfn.CONCAT("{",IF(ISERROR(FIND(",",A175))=FALSE,LEFT(A175,FIND(",",A175)-1),A175),", ",C175," #",H175,"}"),"")</f>
        <v>{Balogh, 2024 #14280}</v>
      </c>
      <c r="N175" s="4" t="s">
        <v>4</v>
      </c>
      <c r="O175" s="18" t="str">
        <f>IF(J175="Yes",IF(P175&lt;&gt;"",HYPERLINK(_xlfn.CONCAT(VLOOKUP(P175,AF:AG,2,FALSE),"\",IF(ISERROR(FIND(",",A175))=FALSE,LEFT(A175,FIND(",",A175)-1),A175),"-",C175,"-",H175,".pdf"),"PDF"),""),"")</f>
        <v>PDF</v>
      </c>
      <c r="P175" s="11" t="s">
        <v>2</v>
      </c>
      <c r="Q175" s="3" t="s">
        <v>46</v>
      </c>
      <c r="R175" s="3" t="s">
        <v>77</v>
      </c>
      <c r="S175" s="4" t="s">
        <v>316</v>
      </c>
      <c r="T175" s="18" t="str">
        <f>IF(J175="Yes",IF(U175&lt;&gt;"",HYPERLINK(_xlfn.CONCAT(VLOOKUP(U175,AF:AG,2,FALSE),"\",IF(ISERROR(FIND(",",A175))=FALSE,LEFT(A175,FIND(",",A175)-1),A175),"-",C175,"-",H175,".pdf"),"PDF"),""),"")</f>
        <v>PDF</v>
      </c>
      <c r="U175" s="11" t="s">
        <v>50</v>
      </c>
      <c r="V175" s="3" t="s">
        <v>46</v>
      </c>
      <c r="W175" s="3" t="s">
        <v>77</v>
      </c>
      <c r="Y175" s="12" t="str">
        <f>IF(R175="Include","No",IF(V175="Include","No",""))</f>
        <v/>
      </c>
      <c r="Z175" s="33" t="str">
        <f>IF(J175="Yes",IF(Q175="","",IF(Q175="Include",IF(V175="",IF(Y175="No","Check for supplement","Include"),IF(V175="Exclude","Consensus required",IF(V175="Include",IF(Y175="No","Check for supplement","Include"),"Check required"))),IF(Q175="Exclude",IF(V175="","Check required",IF(V175="Exclude","Exclude",IF(V175="Include","Consensus required","Check required"))),"Check required"))),IF(L175="","","Find PDF"))</f>
        <v>Exclude</v>
      </c>
      <c r="AA175" s="31" t="str">
        <f>IF(Z175="Exclude",R175,"")</f>
        <v>5. Wrong study design</v>
      </c>
    </row>
    <row r="176" spans="1:27" x14ac:dyDescent="0.25">
      <c r="A176" s="25" t="s">
        <v>2242</v>
      </c>
      <c r="B176" s="26" t="s">
        <v>2243</v>
      </c>
      <c r="C176" s="26">
        <v>2024</v>
      </c>
      <c r="D176" s="26" t="s">
        <v>3</v>
      </c>
      <c r="G176" s="26" t="s">
        <v>1210</v>
      </c>
      <c r="H176" s="26">
        <v>26788</v>
      </c>
      <c r="I176" s="26" t="s">
        <v>2244</v>
      </c>
      <c r="J176" s="11" t="s">
        <v>35</v>
      </c>
      <c r="K176" s="18" t="str">
        <f>IF(LEFT(I176,2)="10",HYPERLINK(_xlfn.CONCAT("https://doi.org/",I176),"Link"),IF(I176="","",HYPERLINK(I176,"Link")))</f>
        <v>Link</v>
      </c>
      <c r="L176" s="19" t="str">
        <f>IF(A176&lt;&gt;"",IF(J176="No",_xlfn.CONCAT(IF(ISERROR(FIND(",",A176))=FALSE,LEFT(A176,FIND(",",A176)-1),A176),"-",C176,"-",H176),""),"")</f>
        <v/>
      </c>
      <c r="M176" s="29" t="str">
        <f>IF(A176&lt;&gt;"",_xlfn.CONCAT("{",IF(ISERROR(FIND(",",A176))=FALSE,LEFT(A176,FIND(",",A176)-1),A176),", ",C176," #",H176,"}"),"")</f>
        <v>{Ban, 2024 #26788}</v>
      </c>
      <c r="N176" s="4" t="s">
        <v>45</v>
      </c>
      <c r="O176" s="18" t="str">
        <f>IF(J176="Yes",IF(P176&lt;&gt;"",HYPERLINK(_xlfn.CONCAT(VLOOKUP(P176,AF:AG,2,FALSE),"\",IF(ISERROR(FIND(",",A176))=FALSE,LEFT(A176,FIND(",",A176)-1),A176),"-",C176,"-",H176,".pdf"),"PDF"),""),"")</f>
        <v>PDF</v>
      </c>
      <c r="P176" s="11" t="s">
        <v>2</v>
      </c>
      <c r="Q176" s="3" t="s">
        <v>46</v>
      </c>
      <c r="R176" s="3" t="s">
        <v>47</v>
      </c>
      <c r="S176" s="4" t="s">
        <v>109</v>
      </c>
      <c r="T176" s="18" t="str">
        <f>IF(J176="Yes",IF(U176&lt;&gt;"",HYPERLINK(_xlfn.CONCAT(VLOOKUP(U176,AF:AG,2,FALSE),"\",IF(ISERROR(FIND(",",A176))=FALSE,LEFT(A176,FIND(",",A176)-1),A176),"-",C176,"-",H176,".pdf"),"PDF"),""),"")</f>
        <v>PDF</v>
      </c>
      <c r="U176" s="11" t="s">
        <v>38</v>
      </c>
      <c r="V176" s="3" t="s">
        <v>46</v>
      </c>
      <c r="W176" s="3" t="s">
        <v>47</v>
      </c>
      <c r="Y176" s="12" t="str">
        <f>IF(R176="Include","No",IF(V176="Include","No",""))</f>
        <v/>
      </c>
      <c r="Z176" s="33" t="str">
        <f>IF(J176="Yes",IF(Q176="","",IF(Q176="Include",IF(V176="",IF(Y176="No","Check for supplement","Include"),IF(V176="Exclude","Consensus required",IF(V176="Include",IF(Y176="No","Check for supplement","Include"),"Check required"))),IF(Q176="Exclude",IF(V176="","Check required",IF(V176="Exclude","Exclude",IF(V176="Include","Consensus required","Check required"))),"Check required"))),IF(L176="","","Find PDF"))</f>
        <v>Exclude</v>
      </c>
      <c r="AA176" s="31" t="str">
        <f>IF(Z176="Exclude",R176,"")</f>
        <v>3. Wrong intervention</v>
      </c>
    </row>
    <row r="177" spans="1:27" x14ac:dyDescent="0.25">
      <c r="A177" s="25" t="s">
        <v>2242</v>
      </c>
      <c r="B177" s="26" t="s">
        <v>2245</v>
      </c>
      <c r="C177" s="26">
        <v>2025</v>
      </c>
      <c r="D177" s="26" t="s">
        <v>89</v>
      </c>
      <c r="E177" s="26">
        <v>14</v>
      </c>
      <c r="G177" s="26" t="s">
        <v>2246</v>
      </c>
      <c r="H177" s="26">
        <v>26793</v>
      </c>
      <c r="I177" s="26" t="s">
        <v>2247</v>
      </c>
      <c r="J177" s="11" t="s">
        <v>35</v>
      </c>
      <c r="K177" s="18" t="str">
        <f>IF(LEFT(I177,2)="10",HYPERLINK(_xlfn.CONCAT("https://doi.org/",I177),"Link"),IF(I177="","",HYPERLINK(I177,"Link")))</f>
        <v>Link</v>
      </c>
      <c r="L177" s="19" t="str">
        <f>IF(A177&lt;&gt;"",IF(J177="No",_xlfn.CONCAT(IF(ISERROR(FIND(",",A177))=FALSE,LEFT(A177,FIND(",",A177)-1),A177),"-",C177,"-",H177),""),"")</f>
        <v/>
      </c>
      <c r="M177" s="29" t="str">
        <f>IF(A177&lt;&gt;"",_xlfn.CONCAT("{",IF(ISERROR(FIND(",",A177))=FALSE,LEFT(A177,FIND(",",A177)-1),A177),", ",C177," #",H177,"}"),"")</f>
        <v>{Ban, 2025 #26793}</v>
      </c>
      <c r="N177" s="4" t="s">
        <v>45</v>
      </c>
      <c r="O177" s="18" t="str">
        <f>IF(J177="Yes",IF(P177&lt;&gt;"",HYPERLINK(_xlfn.CONCAT(VLOOKUP(P177,AF:AG,2,FALSE),"\",IF(ISERROR(FIND(",",A177))=FALSE,LEFT(A177,FIND(",",A177)-1),A177),"-",C177,"-",H177,".pdf"),"PDF"),""),"")</f>
        <v>PDF</v>
      </c>
      <c r="P177" s="11" t="s">
        <v>2</v>
      </c>
      <c r="Q177" s="3" t="s">
        <v>46</v>
      </c>
      <c r="R177" s="3" t="s">
        <v>47</v>
      </c>
      <c r="S177" s="4" t="s">
        <v>109</v>
      </c>
      <c r="T177" s="18" t="str">
        <f>IF(J177="Yes",IF(U177&lt;&gt;"",HYPERLINK(_xlfn.CONCAT(VLOOKUP(U177,AF:AG,2,FALSE),"\",IF(ISERROR(FIND(",",A177))=FALSE,LEFT(A177,FIND(",",A177)-1),A177),"-",C177,"-",H177,".pdf"),"PDF"),""),"")</f>
        <v>PDF</v>
      </c>
      <c r="U177" s="11" t="s">
        <v>38</v>
      </c>
      <c r="V177" s="3" t="s">
        <v>46</v>
      </c>
      <c r="W177" s="3" t="s">
        <v>47</v>
      </c>
      <c r="Y177" s="12" t="str">
        <f>IF(R177="Include","No",IF(V177="Include","No",""))</f>
        <v/>
      </c>
      <c r="Z177" s="33" t="str">
        <f>IF(J177="Yes",IF(Q177="","",IF(Q177="Include",IF(V177="",IF(Y177="No","Check for supplement","Include"),IF(V177="Exclude","Consensus required",IF(V177="Include",IF(Y177="No","Check for supplement","Include"),"Check required"))),IF(Q177="Exclude",IF(V177="","Check required",IF(V177="Exclude","Exclude",IF(V177="Include","Consensus required","Check required"))),"Check required"))),IF(L177="","","Find PDF"))</f>
        <v>Exclude</v>
      </c>
      <c r="AA177" s="31" t="str">
        <f>IF(Z177="Exclude",R177,"")</f>
        <v>3. Wrong intervention</v>
      </c>
    </row>
    <row r="178" spans="1:27" x14ac:dyDescent="0.25">
      <c r="A178" s="25" t="s">
        <v>4800</v>
      </c>
      <c r="B178" s="26" t="s">
        <v>4801</v>
      </c>
      <c r="C178" s="26">
        <v>2014</v>
      </c>
      <c r="D178" s="26" t="s">
        <v>530</v>
      </c>
      <c r="E178" s="26">
        <v>16</v>
      </c>
      <c r="F178" s="26">
        <v>2</v>
      </c>
      <c r="G178" s="26" t="s">
        <v>4802</v>
      </c>
      <c r="H178" s="26">
        <v>12469</v>
      </c>
      <c r="I178" s="26" t="s">
        <v>4803</v>
      </c>
      <c r="J178" s="11" t="s">
        <v>35</v>
      </c>
      <c r="K178" s="18" t="str">
        <f>IF(LEFT(I178,2)="10",HYPERLINK(_xlfn.CONCAT("https://doi.org/",I178),"Link"),IF(I178="","",HYPERLINK(I178,"Link")))</f>
        <v>Link</v>
      </c>
      <c r="L178" s="19" t="str">
        <f>IF(A178&lt;&gt;"",IF(J178="No",_xlfn.CONCAT(IF(ISERROR(FIND(",",A178))=FALSE,LEFT(A178,FIND(",",A178)-1),A178),"-",C178,"-",H178),""),"")</f>
        <v/>
      </c>
      <c r="M178" s="29" t="str">
        <f>IF(A178&lt;&gt;"",_xlfn.CONCAT("{",IF(ISERROR(FIND(",",A178))=FALSE,LEFT(A178,FIND(",",A178)-1),A178),", ",C178," #",H178,"}"),"")</f>
        <v>{Bantum, 2014 #12469}</v>
      </c>
      <c r="N178" s="4" t="s">
        <v>1</v>
      </c>
      <c r="O178" s="18" t="str">
        <f>IF(J178="Yes",IF(P178&lt;&gt;"",HYPERLINK(_xlfn.CONCAT(VLOOKUP(P178,AF:AG,2,FALSE),"\",IF(ISERROR(FIND(",",A178))=FALSE,LEFT(A178,FIND(",",A178)-1),A178),"-",C178,"-",H178,".pdf"),"PDF"),""),"")</f>
        <v>PDF</v>
      </c>
      <c r="P178" s="11" t="s">
        <v>2</v>
      </c>
      <c r="Q178" s="3" t="s">
        <v>46</v>
      </c>
      <c r="R178" s="3" t="s">
        <v>47</v>
      </c>
      <c r="S178" s="4" t="s">
        <v>109</v>
      </c>
      <c r="T178" s="18" t="str">
        <f>IF(J178="Yes",IF(U178&lt;&gt;"",HYPERLINK(_xlfn.CONCAT(VLOOKUP(U178,AF:AG,2,FALSE),"\",IF(ISERROR(FIND(",",A178))=FALSE,LEFT(A178,FIND(",",A178)-1),A178),"-",C178,"-",H178,".pdf"),"PDF"),""),"")</f>
        <v>PDF</v>
      </c>
      <c r="U178" s="11" t="s">
        <v>50</v>
      </c>
      <c r="V178" s="3" t="s">
        <v>46</v>
      </c>
      <c r="W178" s="3" t="s">
        <v>47</v>
      </c>
      <c r="Y178" s="12" t="str">
        <f>IF(R178="Include","No",IF(V178="Include","No",""))</f>
        <v/>
      </c>
      <c r="Z178" s="33" t="str">
        <f>IF(J178="Yes",IF(Q178="","",IF(Q178="Include",IF(V178="",IF(Y178="No","Check for supplement","Include"),IF(V178="Exclude","Consensus required",IF(V178="Include",IF(Y178="No","Check for supplement","Include"),"Check required"))),IF(Q178="Exclude",IF(V178="","Check required",IF(V178="Exclude","Exclude",IF(V178="Include","Consensus required","Check required"))),"Check required"))),IF(L178="","","Find PDF"))</f>
        <v>Exclude</v>
      </c>
      <c r="AA178" s="31" t="str">
        <f>IF(Z178="Exclude",R178,"")</f>
        <v>3. Wrong intervention</v>
      </c>
    </row>
    <row r="179" spans="1:27" x14ac:dyDescent="0.25">
      <c r="A179" s="25" t="s">
        <v>4804</v>
      </c>
      <c r="B179" s="26" t="s">
        <v>4805</v>
      </c>
      <c r="C179" s="26">
        <v>2018</v>
      </c>
      <c r="D179" s="26" t="s">
        <v>552</v>
      </c>
      <c r="E179" s="26">
        <v>6</v>
      </c>
      <c r="G179" s="26">
        <v>283</v>
      </c>
      <c r="H179" s="26">
        <v>14409</v>
      </c>
      <c r="I179" s="26" t="s">
        <v>4806</v>
      </c>
      <c r="J179" s="11" t="s">
        <v>35</v>
      </c>
      <c r="K179" s="18" t="str">
        <f>IF(LEFT(I179,2)="10",HYPERLINK(_xlfn.CONCAT("https://doi.org/",I179),"Link"),IF(I179="","",HYPERLINK(I179,"Link")))</f>
        <v>Link</v>
      </c>
      <c r="L179" s="19" t="str">
        <f>IF(A179&lt;&gt;"",IF(J179="No",_xlfn.CONCAT(IF(ISERROR(FIND(",",A179))=FALSE,LEFT(A179,FIND(",",A179)-1),A179),"-",C179,"-",H179),""),"")</f>
        <v/>
      </c>
      <c r="M179" s="29" t="str">
        <f>IF(A179&lt;&gt;"",_xlfn.CONCAT("{",IF(ISERROR(FIND(",",A179))=FALSE,LEFT(A179,FIND(",",A179)-1),A179),", ",C179," #",H179,"}"),"")</f>
        <v>{Baquet, 2018 #14409}</v>
      </c>
      <c r="N179" s="4" t="s">
        <v>1</v>
      </c>
      <c r="O179" s="18" t="str">
        <f>IF(J179="Yes",IF(P179&lt;&gt;"",HYPERLINK(_xlfn.CONCAT(VLOOKUP(P179,AF:AG,2,FALSE),"\",IF(ISERROR(FIND(",",A179))=FALSE,LEFT(A179,FIND(",",A179)-1),A179),"-",C179,"-",H179,".pdf"),"PDF"),""),"")</f>
        <v>PDF</v>
      </c>
      <c r="P179" s="11" t="s">
        <v>2</v>
      </c>
      <c r="Q179" s="3" t="s">
        <v>46</v>
      </c>
      <c r="R179" s="3" t="s">
        <v>47</v>
      </c>
      <c r="S179" s="4" t="s">
        <v>109</v>
      </c>
      <c r="T179" s="18" t="str">
        <f>IF(J179="Yes",IF(U179&lt;&gt;"",HYPERLINK(_xlfn.CONCAT(VLOOKUP(U179,AF:AG,2,FALSE),"\",IF(ISERROR(FIND(",",A179))=FALSE,LEFT(A179,FIND(",",A179)-1),A179),"-",C179,"-",H179,".pdf"),"PDF"),""),"")</f>
        <v>PDF</v>
      </c>
      <c r="U179" s="11" t="s">
        <v>50</v>
      </c>
      <c r="V179" s="3" t="s">
        <v>46</v>
      </c>
      <c r="W179" s="3" t="s">
        <v>47</v>
      </c>
      <c r="Y179" s="12" t="str">
        <f>IF(R179="Include","No",IF(V179="Include","No",""))</f>
        <v/>
      </c>
      <c r="Z179" s="33" t="str">
        <f>IF(J179="Yes",IF(Q179="","",IF(Q179="Include",IF(V179="",IF(Y179="No","Check for supplement","Include"),IF(V179="Exclude","Consensus required",IF(V179="Include",IF(Y179="No","Check for supplement","Include"),"Check required"))),IF(Q179="Exclude",IF(V179="","Check required",IF(V179="Exclude","Exclude",IF(V179="Include","Consensus required","Check required"))),"Check required"))),IF(L179="","","Find PDF"))</f>
        <v>Exclude</v>
      </c>
      <c r="AA179" s="31" t="str">
        <f>IF(Z179="Exclude",R179,"")</f>
        <v>3. Wrong intervention</v>
      </c>
    </row>
    <row r="180" spans="1:27" x14ac:dyDescent="0.25">
      <c r="A180" s="25" t="s">
        <v>7110</v>
      </c>
      <c r="B180" s="26" t="s">
        <v>7111</v>
      </c>
      <c r="C180" s="26">
        <v>2023</v>
      </c>
      <c r="D180" s="26" t="s">
        <v>7112</v>
      </c>
      <c r="E180" s="26">
        <v>2</v>
      </c>
      <c r="F180" s="26">
        <v>9</v>
      </c>
      <c r="G180" s="26" t="s">
        <v>7113</v>
      </c>
      <c r="H180" s="26">
        <v>15284</v>
      </c>
      <c r="I180" s="26" t="s">
        <v>7114</v>
      </c>
      <c r="J180" s="11" t="s">
        <v>35</v>
      </c>
      <c r="K180" s="18" t="str">
        <f>IF(LEFT(I180,2)="10",HYPERLINK(_xlfn.CONCAT("https://doi.org/",I180),"Link"),IF(I180="","",HYPERLINK(I180,"Link")))</f>
        <v>Link</v>
      </c>
      <c r="L180" s="19" t="str">
        <f>IF(A180&lt;&gt;"",IF(J180="No",_xlfn.CONCAT(IF(ISERROR(FIND(",",A180))=FALSE,LEFT(A180,FIND(",",A180)-1),A180),"-",C180,"-",H180),""),"")</f>
        <v/>
      </c>
      <c r="M180" s="29" t="str">
        <f>IF(A180&lt;&gt;"",_xlfn.CONCAT("{",IF(ISERROR(FIND(",",A180))=FALSE,LEFT(A180,FIND(",",A180)-1),A180),", ",C180," #",H180,"}"),"")</f>
        <v>{Bardal, 2023 #15284}</v>
      </c>
      <c r="N180" s="4" t="s">
        <v>75</v>
      </c>
      <c r="O180" s="18" t="str">
        <f>IF(J180="Yes",IF(P180&lt;&gt;"",HYPERLINK(_xlfn.CONCAT(VLOOKUP(P180,AF:AG,2,FALSE),"\",IF(ISERROR(FIND(",",A180))=FALSE,LEFT(A180,FIND(",",A180)-1),A180),"-",C180,"-",H180,".pdf"),"PDF"),""),"")</f>
        <v>PDF</v>
      </c>
      <c r="P180" s="11" t="s">
        <v>2</v>
      </c>
      <c r="Q180" s="3" t="s">
        <v>37</v>
      </c>
      <c r="T180" s="18" t="str">
        <f>IF(J180="Yes",IF(U180&lt;&gt;"",HYPERLINK(_xlfn.CONCAT(VLOOKUP(U180,AF:AG,2,FALSE),"\",IF(ISERROR(FIND(",",A180))=FALSE,LEFT(A180,FIND(",",A180)-1),A180),"-",C180,"-",H180,".pdf"),"PDF"),""),"")</f>
        <v>PDF</v>
      </c>
      <c r="U180" s="11" t="s">
        <v>38</v>
      </c>
      <c r="V180" s="3" t="s">
        <v>37</v>
      </c>
      <c r="Y180" s="12" t="s">
        <v>35</v>
      </c>
      <c r="Z180" s="33" t="str">
        <f>IF(J180="Yes",IF(Q180="","",IF(Q180="Include",IF(V180="",IF(Y180="No","Check for supplement","Include"),IF(V180="Exclude","Consensus required",IF(V180="Include",IF(Y180="No","Check for supplement","Include"),"Check required"))),IF(Q180="Exclude",IF(V180="","Check required",IF(V180="Exclude","Exclude",IF(V180="Include","Consensus required","Check required"))),"Check required"))),IF(L180="","","Find PDF"))</f>
        <v>Include</v>
      </c>
      <c r="AA180" s="31" t="str">
        <f>IF(Z180="Exclude",R180,"")</f>
        <v/>
      </c>
    </row>
    <row r="181" spans="1:27" x14ac:dyDescent="0.25">
      <c r="A181" s="25" t="s">
        <v>4807</v>
      </c>
      <c r="B181" s="26" t="s">
        <v>4808</v>
      </c>
      <c r="C181" s="26">
        <v>2022</v>
      </c>
      <c r="D181" s="26" t="s">
        <v>4809</v>
      </c>
      <c r="E181" s="26">
        <v>6</v>
      </c>
      <c r="F181" s="26">
        <v>2</v>
      </c>
      <c r="G181" s="26" t="s">
        <v>4810</v>
      </c>
      <c r="H181" s="26">
        <v>12470</v>
      </c>
      <c r="I181" s="26" t="s">
        <v>4811</v>
      </c>
      <c r="J181" s="11" t="s">
        <v>35</v>
      </c>
      <c r="K181" s="18" t="str">
        <f>IF(LEFT(I181,2)="10",HYPERLINK(_xlfn.CONCAT("https://doi.org/",I181),"Link"),IF(I181="","",HYPERLINK(I181,"Link")))</f>
        <v>Link</v>
      </c>
      <c r="L181" s="19" t="str">
        <f>IF(A181&lt;&gt;"",IF(J181="No",_xlfn.CONCAT(IF(ISERROR(FIND(",",A181))=FALSE,LEFT(A181,FIND(",",A181)-1),A181),"-",C181,"-",H181),""),"")</f>
        <v/>
      </c>
      <c r="M181" s="29" t="str">
        <f>IF(A181&lt;&gt;"",_xlfn.CONCAT("{",IF(ISERROR(FIND(",",A181))=FALSE,LEFT(A181,FIND(",",A181)-1),A181),", ",C181," #",H181,"}"),"")</f>
        <v>{BarĞI, 2022 #12470}</v>
      </c>
      <c r="N181" s="4" t="s">
        <v>1</v>
      </c>
      <c r="O181" s="18" t="str">
        <f>IF(J181="Yes",IF(P181&lt;&gt;"",HYPERLINK(_xlfn.CONCAT(VLOOKUP(P181,AF:AG,2,FALSE),"\",IF(ISERROR(FIND(",",A181))=FALSE,LEFT(A181,FIND(",",A181)-1),A181),"-",C181,"-",H181,".pdf"),"PDF"),""),"")</f>
        <v>PDF</v>
      </c>
      <c r="P181" s="11" t="s">
        <v>2</v>
      </c>
      <c r="Q181" s="3" t="s">
        <v>46</v>
      </c>
      <c r="R181" s="3" t="s">
        <v>47</v>
      </c>
      <c r="S181" s="4" t="s">
        <v>109</v>
      </c>
      <c r="T181" s="18" t="str">
        <f>IF(J181="Yes",IF(U181&lt;&gt;"",HYPERLINK(_xlfn.CONCAT(VLOOKUP(U181,AF:AG,2,FALSE),"\",IF(ISERROR(FIND(",",A181))=FALSE,LEFT(A181,FIND(",",A181)-1),A181),"-",C181,"-",H181,".pdf"),"PDF"),""),"")</f>
        <v>PDF</v>
      </c>
      <c r="U181" s="11" t="s">
        <v>50</v>
      </c>
      <c r="V181" s="3" t="s">
        <v>46</v>
      </c>
      <c r="W181" s="3" t="s">
        <v>47</v>
      </c>
      <c r="Y181" s="12" t="str">
        <f>IF(R181="Include","No",IF(V181="Include","No",""))</f>
        <v/>
      </c>
      <c r="Z181" s="33" t="str">
        <f>IF(J181="Yes",IF(Q181="","",IF(Q181="Include",IF(V181="",IF(Y181="No","Check for supplement","Include"),IF(V181="Exclude","Consensus required",IF(V181="Include",IF(Y181="No","Check for supplement","Include"),"Check required"))),IF(Q181="Exclude",IF(V181="","Check required",IF(V181="Exclude","Exclude",IF(V181="Include","Consensus required","Check required"))),"Check required"))),IF(L181="","","Find PDF"))</f>
        <v>Exclude</v>
      </c>
      <c r="AA181" s="31" t="str">
        <f>IF(Z181="Exclude",R181,"")</f>
        <v>3. Wrong intervention</v>
      </c>
    </row>
    <row r="182" spans="1:27" x14ac:dyDescent="0.25">
      <c r="A182" s="25" t="s">
        <v>4807</v>
      </c>
      <c r="B182" s="26" t="s">
        <v>4808</v>
      </c>
      <c r="C182" s="26">
        <v>2022</v>
      </c>
      <c r="D182" s="26" t="s">
        <v>4809</v>
      </c>
      <c r="E182" s="26">
        <v>6</v>
      </c>
      <c r="F182" s="26">
        <v>2</v>
      </c>
      <c r="G182" s="26" t="s">
        <v>4810</v>
      </c>
      <c r="H182" s="26">
        <v>12471</v>
      </c>
      <c r="I182" s="26" t="s">
        <v>4811</v>
      </c>
      <c r="J182" s="11" t="s">
        <v>35</v>
      </c>
      <c r="K182" s="18" t="str">
        <f>IF(LEFT(I182,2)="10",HYPERLINK(_xlfn.CONCAT("https://doi.org/",I182),"Link"),IF(I182="","",HYPERLINK(I182,"Link")))</f>
        <v>Link</v>
      </c>
      <c r="L182" s="19" t="str">
        <f>IF(A182&lt;&gt;"",IF(J182="No",_xlfn.CONCAT(IF(ISERROR(FIND(",",A182))=FALSE,LEFT(A182,FIND(",",A182)-1),A182),"-",C182,"-",H182),""),"")</f>
        <v/>
      </c>
      <c r="M182" s="29" t="str">
        <f>IF(A182&lt;&gt;"",_xlfn.CONCAT("{",IF(ISERROR(FIND(",",A182))=FALSE,LEFT(A182,FIND(",",A182)-1),A182),", ",C182," #",H182,"}"),"")</f>
        <v>{BarĞI, 2022 #12471}</v>
      </c>
      <c r="N182" s="4" t="s">
        <v>1</v>
      </c>
      <c r="O182" s="18" t="str">
        <f>IF(J182="Yes",IF(P182&lt;&gt;"",HYPERLINK(_xlfn.CONCAT(VLOOKUP(P182,AF:AG,2,FALSE),"\",IF(ISERROR(FIND(",",A182))=FALSE,LEFT(A182,FIND(",",A182)-1),A182),"-",C182,"-",H182,".pdf"),"PDF"),""),"")</f>
        <v>PDF</v>
      </c>
      <c r="P182" s="11" t="s">
        <v>2</v>
      </c>
      <c r="Q182" s="3" t="s">
        <v>46</v>
      </c>
      <c r="R182" s="3" t="s">
        <v>39</v>
      </c>
      <c r="T182" s="18" t="str">
        <f>IF(J182="Yes",IF(U182&lt;&gt;"",HYPERLINK(_xlfn.CONCAT(VLOOKUP(U182,AF:AG,2,FALSE),"\",IF(ISERROR(FIND(",",A182))=FALSE,LEFT(A182,FIND(",",A182)-1),A182),"-",C182,"-",H182,".pdf"),"PDF"),""),"")</f>
        <v>PDF</v>
      </c>
      <c r="U182" s="11" t="s">
        <v>50</v>
      </c>
      <c r="V182" s="3" t="s">
        <v>46</v>
      </c>
      <c r="W182" s="3" t="s">
        <v>39</v>
      </c>
      <c r="Y182" s="12" t="str">
        <f>IF(R182="Include","No",IF(V182="Include","No",""))</f>
        <v/>
      </c>
      <c r="Z182" s="33" t="str">
        <f>IF(J182="Yes",IF(Q182="","",IF(Q182="Include",IF(V182="",IF(Y182="No","Check for supplement","Include"),IF(V182="Exclude","Consensus required",IF(V182="Include",IF(Y182="No","Check for supplement","Include"),"Check required"))),IF(Q182="Exclude",IF(V182="","Check required",IF(V182="Exclude","Exclude",IF(V182="Include","Consensus required","Check required"))),"Check required"))),IF(L182="","","Find PDF"))</f>
        <v>Exclude</v>
      </c>
      <c r="AA182" s="31" t="str">
        <f>IF(Z182="Exclude",R182,"")</f>
        <v>0. Duplicate</v>
      </c>
    </row>
    <row r="183" spans="1:27" x14ac:dyDescent="0.25">
      <c r="A183" s="25" t="s">
        <v>4812</v>
      </c>
      <c r="B183" s="26" t="s">
        <v>4813</v>
      </c>
      <c r="C183" s="26">
        <v>2025</v>
      </c>
      <c r="D183" s="26" t="s">
        <v>725</v>
      </c>
      <c r="E183" s="26">
        <v>22</v>
      </c>
      <c r="F183" s="26">
        <v>1</v>
      </c>
      <c r="G183" s="26">
        <v>1</v>
      </c>
      <c r="H183" s="26">
        <v>14324</v>
      </c>
      <c r="I183" s="26" t="s">
        <v>4814</v>
      </c>
      <c r="J183" s="11" t="s">
        <v>35</v>
      </c>
      <c r="K183" s="18" t="str">
        <f>IF(LEFT(I183,2)="10",HYPERLINK(_xlfn.CONCAT("https://doi.org/",I183),"Link"),IF(I183="","",HYPERLINK(I183,"Link")))</f>
        <v>Link</v>
      </c>
      <c r="L183" s="19" t="str">
        <f>IF(A183&lt;&gt;"",IF(J183="No",_xlfn.CONCAT(IF(ISERROR(FIND(",",A183))=FALSE,LEFT(A183,FIND(",",A183)-1),A183),"-",C183,"-",H183),""),"")</f>
        <v/>
      </c>
      <c r="M183" s="29" t="str">
        <f>IF(A183&lt;&gt;"",_xlfn.CONCAT("{",IF(ISERROR(FIND(",",A183))=FALSE,LEFT(A183,FIND(",",A183)-1),A183),", ",C183," #",H183,"}"),"")</f>
        <v>{Barisch-Fritz, 2025 #14324}</v>
      </c>
      <c r="N183" s="4" t="s">
        <v>4</v>
      </c>
      <c r="O183" s="18" t="str">
        <f>IF(J183="Yes",IF(P183&lt;&gt;"",HYPERLINK(_xlfn.CONCAT(VLOOKUP(P183,AF:AG,2,FALSE),"\",IF(ISERROR(FIND(",",A183))=FALSE,LEFT(A183,FIND(",",A183)-1),A183),"-",C183,"-",H183,".pdf"),"PDF"),""),"")</f>
        <v>PDF</v>
      </c>
      <c r="P183" s="11" t="s">
        <v>2</v>
      </c>
      <c r="Q183" s="3" t="s">
        <v>46</v>
      </c>
      <c r="R183" s="3" t="s">
        <v>47</v>
      </c>
      <c r="S183" s="4" t="s">
        <v>109</v>
      </c>
      <c r="T183" s="18" t="str">
        <f>IF(J183="Yes",IF(U183&lt;&gt;"",HYPERLINK(_xlfn.CONCAT(VLOOKUP(U183,AF:AG,2,FALSE),"\",IF(ISERROR(FIND(",",A183))=FALSE,LEFT(A183,FIND(",",A183)-1),A183),"-",C183,"-",H183,".pdf"),"PDF"),""),"")</f>
        <v>PDF</v>
      </c>
      <c r="U183" s="11" t="s">
        <v>50</v>
      </c>
      <c r="V183" s="3" t="s">
        <v>46</v>
      </c>
      <c r="W183" s="3" t="s">
        <v>47</v>
      </c>
      <c r="Y183" s="12" t="str">
        <f>IF(R183="Include","No",IF(V183="Include","No",""))</f>
        <v/>
      </c>
      <c r="Z183" s="33" t="str">
        <f>IF(J183="Yes",IF(Q183="","",IF(Q183="Include",IF(V183="",IF(Y183="No","Check for supplement","Include"),IF(V183="Exclude","Consensus required",IF(V183="Include",IF(Y183="No","Check for supplement","Include"),"Check required"))),IF(Q183="Exclude",IF(V183="","Check required",IF(V183="Exclude","Exclude",IF(V183="Include","Consensus required","Check required"))),"Check required"))),IF(L183="","","Find PDF"))</f>
        <v>Exclude</v>
      </c>
      <c r="AA183" s="31" t="str">
        <f>IF(Z183="Exclude",R183,"")</f>
        <v>3. Wrong intervention</v>
      </c>
    </row>
    <row r="184" spans="1:27" x14ac:dyDescent="0.25">
      <c r="A184" s="25" t="s">
        <v>4815</v>
      </c>
      <c r="B184" s="26" t="s">
        <v>4816</v>
      </c>
      <c r="C184" s="26">
        <v>2018</v>
      </c>
      <c r="D184" s="26" t="s">
        <v>146</v>
      </c>
      <c r="E184" s="26">
        <v>320</v>
      </c>
      <c r="F184" s="26">
        <v>5</v>
      </c>
      <c r="G184" s="26" t="s">
        <v>4817</v>
      </c>
      <c r="H184" s="26">
        <v>14410</v>
      </c>
      <c r="I184" s="26" t="s">
        <v>4818</v>
      </c>
      <c r="J184" s="11" t="s">
        <v>35</v>
      </c>
      <c r="K184" s="18" t="str">
        <f>IF(LEFT(I184,2)="10",HYPERLINK(_xlfn.CONCAT("https://doi.org/",I184),"Link"),IF(I184="","",HYPERLINK(I184,"Link")))</f>
        <v>Link</v>
      </c>
      <c r="L184" s="19" t="str">
        <f>IF(A184&lt;&gt;"",IF(J184="No",_xlfn.CONCAT(IF(ISERROR(FIND(",",A184))=FALSE,LEFT(A184,FIND(",",A184)-1),A184),"-",C184,"-",H184),""),"")</f>
        <v/>
      </c>
      <c r="M184" s="29" t="str">
        <f>IF(A184&lt;&gt;"",_xlfn.CONCAT("{",IF(ISERROR(FIND(",",A184))=FALSE,LEFT(A184,FIND(",",A184)-1),A184),", ",C184," #",H184,"}"),"")</f>
        <v>{Barkin, 2018 #14410}</v>
      </c>
      <c r="N184" s="4" t="s">
        <v>1</v>
      </c>
      <c r="O184" s="18" t="str">
        <f>IF(J184="Yes",IF(P184&lt;&gt;"",HYPERLINK(_xlfn.CONCAT(VLOOKUP(P184,AF:AG,2,FALSE),"\",IF(ISERROR(FIND(",",A184))=FALSE,LEFT(A184,FIND(",",A184)-1),A184),"-",C184,"-",H184,".pdf"),"PDF"),""),"")</f>
        <v>PDF</v>
      </c>
      <c r="P184" s="11" t="s">
        <v>2</v>
      </c>
      <c r="Q184" s="3" t="s">
        <v>46</v>
      </c>
      <c r="R184" s="3" t="s">
        <v>47</v>
      </c>
      <c r="S184" s="4" t="s">
        <v>109</v>
      </c>
      <c r="T184" s="18" t="str">
        <f>IF(J184="Yes",IF(U184&lt;&gt;"",HYPERLINK(_xlfn.CONCAT(VLOOKUP(U184,AF:AG,2,FALSE),"\",IF(ISERROR(FIND(",",A184))=FALSE,LEFT(A184,FIND(",",A184)-1),A184),"-",C184,"-",H184,".pdf"),"PDF"),""),"")</f>
        <v>PDF</v>
      </c>
      <c r="U184" s="11" t="s">
        <v>50</v>
      </c>
      <c r="V184" s="3" t="s">
        <v>46</v>
      </c>
      <c r="W184" s="3" t="s">
        <v>47</v>
      </c>
      <c r="Y184" s="12" t="str">
        <f>IF(R184="Include","No",IF(V184="Include","No",""))</f>
        <v/>
      </c>
      <c r="Z184" s="33" t="str">
        <f>IF(J184="Yes",IF(Q184="","",IF(Q184="Include",IF(V184="",IF(Y184="No","Check for supplement","Include"),IF(V184="Exclude","Consensus required",IF(V184="Include",IF(Y184="No","Check for supplement","Include"),"Check required"))),IF(Q184="Exclude",IF(V184="","Check required",IF(V184="Exclude","Exclude",IF(V184="Include","Consensus required","Check required"))),"Check required"))),IF(L184="","","Find PDF"))</f>
        <v>Exclude</v>
      </c>
      <c r="AA184" s="31" t="str">
        <f>IF(Z184="Exclude",R184,"")</f>
        <v>3. Wrong intervention</v>
      </c>
    </row>
    <row r="185" spans="1:27" x14ac:dyDescent="0.25">
      <c r="A185" s="25" t="s">
        <v>4819</v>
      </c>
      <c r="B185" s="26" t="s">
        <v>4820</v>
      </c>
      <c r="C185" s="26">
        <v>2019</v>
      </c>
      <c r="D185" s="26" t="s">
        <v>768</v>
      </c>
      <c r="E185" s="26">
        <v>28</v>
      </c>
      <c r="F185" s="90">
        <v>45939</v>
      </c>
      <c r="G185" s="26" t="s">
        <v>4821</v>
      </c>
      <c r="H185" s="26">
        <v>12472</v>
      </c>
      <c r="I185" s="26" t="s">
        <v>4822</v>
      </c>
      <c r="J185" s="11" t="s">
        <v>35</v>
      </c>
      <c r="K185" s="18" t="str">
        <f>IF(LEFT(I185,2)="10",HYPERLINK(_xlfn.CONCAT("https://doi.org/",I185),"Link"),IF(I185="","",HYPERLINK(I185,"Link")))</f>
        <v>Link</v>
      </c>
      <c r="L185" s="19" t="str">
        <f>IF(A185&lt;&gt;"",IF(J185="No",_xlfn.CONCAT(IF(ISERROR(FIND(",",A185))=FALSE,LEFT(A185,FIND(",",A185)-1),A185),"-",C185,"-",H185),""),"")</f>
        <v/>
      </c>
      <c r="M185" s="29" t="str">
        <f>IF(A185&lt;&gt;"",_xlfn.CONCAT("{",IF(ISERROR(FIND(",",A185))=FALSE,LEFT(A185,FIND(",",A185)-1),A185),", ",C185," #",H185,"}"),"")</f>
        <v>{Barnason, 2019 #12472}</v>
      </c>
      <c r="N185" s="4" t="s">
        <v>1</v>
      </c>
      <c r="O185" s="18" t="str">
        <f>IF(J185="Yes",IF(P185&lt;&gt;"",HYPERLINK(_xlfn.CONCAT(VLOOKUP(P185,AF:AG,2,FALSE),"\",IF(ISERROR(FIND(",",A185))=FALSE,LEFT(A185,FIND(",",A185)-1),A185),"-",C185,"-",H185,".pdf"),"PDF"),""),"")</f>
        <v>PDF</v>
      </c>
      <c r="P185" s="11" t="s">
        <v>2</v>
      </c>
      <c r="Q185" s="3" t="s">
        <v>46</v>
      </c>
      <c r="R185" s="3" t="s">
        <v>47</v>
      </c>
      <c r="S185" s="4" t="s">
        <v>109</v>
      </c>
      <c r="T185" s="18" t="str">
        <f>IF(J185="Yes",IF(U185&lt;&gt;"",HYPERLINK(_xlfn.CONCAT(VLOOKUP(U185,AF:AG,2,FALSE),"\",IF(ISERROR(FIND(",",A185))=FALSE,LEFT(A185,FIND(",",A185)-1),A185),"-",C185,"-",H185,".pdf"),"PDF"),""),"")</f>
        <v>PDF</v>
      </c>
      <c r="U185" s="11" t="s">
        <v>50</v>
      </c>
      <c r="V185" s="3" t="s">
        <v>46</v>
      </c>
      <c r="W185" s="3" t="s">
        <v>47</v>
      </c>
      <c r="Y185" s="12" t="str">
        <f>IF(R185="Include","No",IF(V185="Include","No",""))</f>
        <v/>
      </c>
      <c r="Z185" s="33" t="str">
        <f>IF(J185="Yes",IF(Q185="","",IF(Q185="Include",IF(V185="",IF(Y185="No","Check for supplement","Include"),IF(V185="Exclude","Consensus required",IF(V185="Include",IF(Y185="No","Check for supplement","Include"),"Check required"))),IF(Q185="Exclude",IF(V185="","Check required",IF(V185="Exclude","Exclude",IF(V185="Include","Consensus required","Check required"))),"Check required"))),IF(L185="","","Find PDF"))</f>
        <v>Exclude</v>
      </c>
      <c r="AA185" s="31" t="str">
        <f>IF(Z185="Exclude",R185,"")</f>
        <v>3. Wrong intervention</v>
      </c>
    </row>
    <row r="186" spans="1:27" x14ac:dyDescent="0.25">
      <c r="A186" s="25" t="s">
        <v>4823</v>
      </c>
      <c r="B186" s="26" t="s">
        <v>4824</v>
      </c>
      <c r="C186" s="26">
        <v>2015</v>
      </c>
      <c r="D186" s="26" t="s">
        <v>42</v>
      </c>
      <c r="E186" s="26">
        <v>12</v>
      </c>
      <c r="F186" s="26">
        <v>10</v>
      </c>
      <c r="G186" s="26" t="s">
        <v>4825</v>
      </c>
      <c r="H186" s="26">
        <v>12473</v>
      </c>
      <c r="I186" s="26" t="s">
        <v>4826</v>
      </c>
      <c r="J186" s="11" t="s">
        <v>35</v>
      </c>
      <c r="K186" s="18" t="str">
        <f>IF(LEFT(I186,2)="10",HYPERLINK(_xlfn.CONCAT("https://doi.org/",I186),"Link"),IF(I186="","",HYPERLINK(I186,"Link")))</f>
        <v>Link</v>
      </c>
      <c r="L186" s="19" t="str">
        <f>IF(A186&lt;&gt;"",IF(J186="No",_xlfn.CONCAT(IF(ISERROR(FIND(",",A186))=FALSE,LEFT(A186,FIND(",",A186)-1),A186),"-",C186,"-",H186),""),"")</f>
        <v/>
      </c>
      <c r="M186" s="29" t="str">
        <f>IF(A186&lt;&gt;"",_xlfn.CONCAT("{",IF(ISERROR(FIND(",",A186))=FALSE,LEFT(A186,FIND(",",A186)-1),A186),", ",C186," #",H186,"}"),"")</f>
        <v>{Barnes, 2015 #12473}</v>
      </c>
      <c r="N186" s="4" t="s">
        <v>1</v>
      </c>
      <c r="O186" s="18" t="str">
        <f>IF(J186="Yes",IF(P186&lt;&gt;"",HYPERLINK(_xlfn.CONCAT(VLOOKUP(P186,AF:AG,2,FALSE),"\",IF(ISERROR(FIND(",",A186))=FALSE,LEFT(A186,FIND(",",A186)-1),A186),"-",C186,"-",H186,".pdf"),"PDF"),""),"")</f>
        <v>PDF</v>
      </c>
      <c r="P186" s="11" t="s">
        <v>2</v>
      </c>
      <c r="Q186" s="3" t="s">
        <v>46</v>
      </c>
      <c r="R186" s="3" t="s">
        <v>47</v>
      </c>
      <c r="S186" s="4" t="s">
        <v>109</v>
      </c>
      <c r="T186" s="18" t="str">
        <f>IF(J186="Yes",IF(U186&lt;&gt;"",HYPERLINK(_xlfn.CONCAT(VLOOKUP(U186,AF:AG,2,FALSE),"\",IF(ISERROR(FIND(",",A186))=FALSE,LEFT(A186,FIND(",",A186)-1),A186),"-",C186,"-",H186,".pdf"),"PDF"),""),"")</f>
        <v>PDF</v>
      </c>
      <c r="U186" s="11" t="s">
        <v>50</v>
      </c>
      <c r="V186" s="3" t="s">
        <v>46</v>
      </c>
      <c r="W186" s="3" t="s">
        <v>47</v>
      </c>
      <c r="Y186" s="12" t="str">
        <f>IF(R186="Include","No",IF(V186="Include","No",""))</f>
        <v/>
      </c>
      <c r="Z186" s="33" t="str">
        <f>IF(J186="Yes",IF(Q186="","",IF(Q186="Include",IF(V186="",IF(Y186="No","Check for supplement","Include"),IF(V186="Exclude","Consensus required",IF(V186="Include",IF(Y186="No","Check for supplement","Include"),"Check required"))),IF(Q186="Exclude",IF(V186="","Check required",IF(V186="Exclude","Exclude",IF(V186="Include","Consensus required","Check required"))),"Check required"))),IF(L186="","","Find PDF"))</f>
        <v>Exclude</v>
      </c>
      <c r="AA186" s="31" t="str">
        <f>IF(Z186="Exclude",R186,"")</f>
        <v>3. Wrong intervention</v>
      </c>
    </row>
    <row r="187" spans="1:27" x14ac:dyDescent="0.25">
      <c r="A187" s="25" t="s">
        <v>4827</v>
      </c>
      <c r="B187" s="26" t="s">
        <v>4828</v>
      </c>
      <c r="C187" s="26">
        <v>2015</v>
      </c>
      <c r="D187" s="26" t="s">
        <v>42</v>
      </c>
      <c r="E187" s="26">
        <v>12</v>
      </c>
      <c r="F187" s="26">
        <v>3</v>
      </c>
      <c r="G187" s="26" t="s">
        <v>4829</v>
      </c>
      <c r="H187" s="26">
        <v>14411</v>
      </c>
      <c r="I187" s="26" t="s">
        <v>4830</v>
      </c>
      <c r="J187" s="11" t="s">
        <v>35</v>
      </c>
      <c r="K187" s="18" t="str">
        <f>IF(LEFT(I187,2)="10",HYPERLINK(_xlfn.CONCAT("https://doi.org/",I187),"Link"),IF(I187="","",HYPERLINK(I187,"Link")))</f>
        <v>Link</v>
      </c>
      <c r="L187" s="19" t="str">
        <f>IF(A187&lt;&gt;"",IF(J187="No",_xlfn.CONCAT(IF(ISERROR(FIND(",",A187))=FALSE,LEFT(A187,FIND(",",A187)-1),A187),"-",C187,"-",H187),""),"")</f>
        <v/>
      </c>
      <c r="M187" s="29" t="str">
        <f>IF(A187&lt;&gt;"",_xlfn.CONCAT("{",IF(ISERROR(FIND(",",A187))=FALSE,LEFT(A187,FIND(",",A187)-1),A187),", ",C187," #",H187,"}"),"")</f>
        <v>{Barnett, 2015 #14411}</v>
      </c>
      <c r="N187" s="4" t="s">
        <v>1</v>
      </c>
      <c r="O187" s="18" t="str">
        <f>IF(J187="Yes",IF(P187&lt;&gt;"",HYPERLINK(_xlfn.CONCAT(VLOOKUP(P187,AF:AG,2,FALSE),"\",IF(ISERROR(FIND(",",A187))=FALSE,LEFT(A187,FIND(",",A187)-1),A187),"-",C187,"-",H187,".pdf"),"PDF"),""),"")</f>
        <v>PDF</v>
      </c>
      <c r="P187" s="11" t="s">
        <v>2</v>
      </c>
      <c r="Q187" s="3" t="s">
        <v>46</v>
      </c>
      <c r="R187" s="3" t="s">
        <v>47</v>
      </c>
      <c r="S187" s="4" t="s">
        <v>109</v>
      </c>
      <c r="T187" s="18" t="str">
        <f>IF(J187="Yes",IF(U187&lt;&gt;"",HYPERLINK(_xlfn.CONCAT(VLOOKUP(U187,AF:AG,2,FALSE),"\",IF(ISERROR(FIND(",",A187))=FALSE,LEFT(A187,FIND(",",A187)-1),A187),"-",C187,"-",H187,".pdf"),"PDF"),""),"")</f>
        <v>PDF</v>
      </c>
      <c r="U187" s="11" t="s">
        <v>50</v>
      </c>
      <c r="V187" s="3" t="s">
        <v>46</v>
      </c>
      <c r="W187" s="3" t="s">
        <v>47</v>
      </c>
      <c r="Y187" s="12" t="str">
        <f>IF(R187="Include","No",IF(V187="Include","No",""))</f>
        <v/>
      </c>
      <c r="Z187" s="33" t="str">
        <f>IF(J187="Yes",IF(Q187="","",IF(Q187="Include",IF(V187="",IF(Y187="No","Check for supplement","Include"),IF(V187="Exclude","Consensus required",IF(V187="Include",IF(Y187="No","Check for supplement","Include"),"Check required"))),IF(Q187="Exclude",IF(V187="","Check required",IF(V187="Exclude","Exclude",IF(V187="Include","Consensus required","Check required"))),"Check required"))),IF(L187="","","Find PDF"))</f>
        <v>Exclude</v>
      </c>
      <c r="AA187" s="31" t="str">
        <f>IF(Z187="Exclude",R187,"")</f>
        <v>3. Wrong intervention</v>
      </c>
    </row>
    <row r="188" spans="1:27" x14ac:dyDescent="0.25">
      <c r="A188" s="25" t="s">
        <v>4831</v>
      </c>
      <c r="B188" s="26" t="s">
        <v>4832</v>
      </c>
      <c r="C188" s="26">
        <v>2017</v>
      </c>
      <c r="D188" s="26" t="s">
        <v>3193</v>
      </c>
      <c r="E188" s="26">
        <v>29</v>
      </c>
      <c r="F188" s="26">
        <v>2</v>
      </c>
      <c r="G188" s="26" t="s">
        <v>4833</v>
      </c>
      <c r="H188" s="26">
        <v>12881</v>
      </c>
      <c r="I188" s="26" t="s">
        <v>4834</v>
      </c>
      <c r="J188" s="11" t="s">
        <v>35</v>
      </c>
      <c r="K188" s="18" t="str">
        <f>IF(LEFT(I188,2)="10",HYPERLINK(_xlfn.CONCAT("https://doi.org/",I188),"Link"),IF(I188="","",HYPERLINK(I188,"Link")))</f>
        <v>Link</v>
      </c>
      <c r="L188" s="19" t="str">
        <f>IF(A188&lt;&gt;"",IF(J188="No",_xlfn.CONCAT(IF(ISERROR(FIND(",",A188))=FALSE,LEFT(A188,FIND(",",A188)-1),A188),"-",C188,"-",H188),""),"")</f>
        <v/>
      </c>
      <c r="M188" s="29" t="str">
        <f>IF(A188&lt;&gt;"",_xlfn.CONCAT("{",IF(ISERROR(FIND(",",A188))=FALSE,LEFT(A188,FIND(",",A188)-1),A188),", ",C188," #",H188,"}"),"")</f>
        <v>{Barone Gibbs, 2017 #12881}</v>
      </c>
      <c r="N188" s="4" t="s">
        <v>1</v>
      </c>
      <c r="O188" s="18" t="str">
        <f>IF(J188="Yes",IF(P188&lt;&gt;"",HYPERLINK(_xlfn.CONCAT(VLOOKUP(P188,AF:AG,2,FALSE),"\",IF(ISERROR(FIND(",",A188))=FALSE,LEFT(A188,FIND(",",A188)-1),A188),"-",C188,"-",H188,".pdf"),"PDF"),""),"")</f>
        <v>PDF</v>
      </c>
      <c r="P188" s="11" t="s">
        <v>2</v>
      </c>
      <c r="Q188" s="3" t="s">
        <v>46</v>
      </c>
      <c r="R188" s="3" t="s">
        <v>47</v>
      </c>
      <c r="S188" s="4" t="s">
        <v>109</v>
      </c>
      <c r="T188" s="18" t="str">
        <f>IF(J188="Yes",IF(U188&lt;&gt;"",HYPERLINK(_xlfn.CONCAT(VLOOKUP(U188,AF:AG,2,FALSE),"\",IF(ISERROR(FIND(",",A188))=FALSE,LEFT(A188,FIND(",",A188)-1),A188),"-",C188,"-",H188,".pdf"),"PDF"),""),"")</f>
        <v>PDF</v>
      </c>
      <c r="U188" s="11" t="s">
        <v>50</v>
      </c>
      <c r="V188" s="3" t="s">
        <v>46</v>
      </c>
      <c r="W188" s="3" t="s">
        <v>47</v>
      </c>
      <c r="Y188" s="12" t="str">
        <f>IF(R188="Include","No",IF(V188="Include","No",""))</f>
        <v/>
      </c>
      <c r="Z188" s="33" t="str">
        <f>IF(J188="Yes",IF(Q188="","",IF(Q188="Include",IF(V188="",IF(Y188="No","Check for supplement","Include"),IF(V188="Exclude","Consensus required",IF(V188="Include",IF(Y188="No","Check for supplement","Include"),"Check required"))),IF(Q188="Exclude",IF(V188="","Check required",IF(V188="Exclude","Exclude",IF(V188="Include","Consensus required","Check required"))),"Check required"))),IF(L188="","","Find PDF"))</f>
        <v>Exclude</v>
      </c>
      <c r="AA188" s="31" t="str">
        <f>IF(Z188="Exclude",R188,"")</f>
        <v>3. Wrong intervention</v>
      </c>
    </row>
    <row r="189" spans="1:27" x14ac:dyDescent="0.25">
      <c r="A189" s="25" t="s">
        <v>4835</v>
      </c>
      <c r="B189" s="26" t="s">
        <v>4836</v>
      </c>
      <c r="C189" s="26">
        <v>2012</v>
      </c>
      <c r="D189" s="26" t="s">
        <v>42</v>
      </c>
      <c r="E189" s="26">
        <v>9</v>
      </c>
      <c r="F189" s="26">
        <v>4</v>
      </c>
      <c r="G189" s="26" t="s">
        <v>4837</v>
      </c>
      <c r="H189" s="26">
        <v>14412</v>
      </c>
      <c r="I189" s="26" t="s">
        <v>4838</v>
      </c>
      <c r="J189" s="11" t="s">
        <v>35</v>
      </c>
      <c r="K189" s="18" t="str">
        <f>IF(LEFT(I189,2)="10",HYPERLINK(_xlfn.CONCAT("https://doi.org/",I189),"Link"),IF(I189="","",HYPERLINK(I189,"Link")))</f>
        <v>Link</v>
      </c>
      <c r="L189" s="19" t="str">
        <f>IF(A189&lt;&gt;"",IF(J189="No",_xlfn.CONCAT(IF(ISERROR(FIND(",",A189))=FALSE,LEFT(A189,FIND(",",A189)-1),A189),"-",C189,"-",H189),""),"")</f>
        <v/>
      </c>
      <c r="M189" s="29" t="str">
        <f>IF(A189&lt;&gt;"",_xlfn.CONCAT("{",IF(ISERROR(FIND(",",A189))=FALSE,LEFT(A189,FIND(",",A189)-1),A189),", ",C189," #",H189,"}"),"")</f>
        <v>{Barr-Anderson, 2012 #14412}</v>
      </c>
      <c r="N189" s="4" t="s">
        <v>1</v>
      </c>
      <c r="O189" s="18" t="str">
        <f>IF(J189="Yes",IF(P189&lt;&gt;"",HYPERLINK(_xlfn.CONCAT(VLOOKUP(P189,AF:AG,2,FALSE),"\",IF(ISERROR(FIND(",",A189))=FALSE,LEFT(A189,FIND(",",A189)-1),A189),"-",C189,"-",H189,".pdf"),"PDF"),""),"")</f>
        <v>PDF</v>
      </c>
      <c r="P189" s="11" t="s">
        <v>2</v>
      </c>
      <c r="Q189" s="3" t="s">
        <v>46</v>
      </c>
      <c r="R189" s="3" t="s">
        <v>77</v>
      </c>
      <c r="S189" s="4" t="s">
        <v>316</v>
      </c>
      <c r="T189" s="18" t="str">
        <f>IF(J189="Yes",IF(U189&lt;&gt;"",HYPERLINK(_xlfn.CONCAT(VLOOKUP(U189,AF:AG,2,FALSE),"\",IF(ISERROR(FIND(",",A189))=FALSE,LEFT(A189,FIND(",",A189)-1),A189),"-",C189,"-",H189,".pdf"),"PDF"),""),"")</f>
        <v>PDF</v>
      </c>
      <c r="U189" s="11" t="s">
        <v>50</v>
      </c>
      <c r="V189" s="3" t="s">
        <v>46</v>
      </c>
      <c r="W189" s="3" t="s">
        <v>316</v>
      </c>
      <c r="Y189" s="12" t="str">
        <f>IF(R189="Include","No",IF(V189="Include","No",""))</f>
        <v/>
      </c>
      <c r="Z189" s="33" t="str">
        <f>IF(J189="Yes",IF(Q189="","",IF(Q189="Include",IF(V189="",IF(Y189="No","Check for supplement","Include"),IF(V189="Exclude","Consensus required",IF(V189="Include",IF(Y189="No","Check for supplement","Include"),"Check required"))),IF(Q189="Exclude",IF(V189="","Check required",IF(V189="Exclude","Exclude",IF(V189="Include","Consensus required","Check required"))),"Check required"))),IF(L189="","","Find PDF"))</f>
        <v>Exclude</v>
      </c>
      <c r="AA189" s="31" t="str">
        <f>IF(Z189="Exclude",R189,"")</f>
        <v>5. Wrong study design</v>
      </c>
    </row>
    <row r="190" spans="1:27" x14ac:dyDescent="0.25">
      <c r="A190" s="25" t="s">
        <v>4839</v>
      </c>
      <c r="B190" s="26" t="s">
        <v>4840</v>
      </c>
      <c r="C190" s="26">
        <v>2018</v>
      </c>
      <c r="D190" s="26" t="s">
        <v>365</v>
      </c>
      <c r="E190" s="26">
        <v>18</v>
      </c>
      <c r="F190" s="26">
        <v>1</v>
      </c>
      <c r="G190" s="26">
        <v>1166</v>
      </c>
      <c r="H190" s="26">
        <v>12474</v>
      </c>
      <c r="I190" s="26" t="s">
        <v>4841</v>
      </c>
      <c r="J190" s="11" t="s">
        <v>35</v>
      </c>
      <c r="K190" s="18" t="str">
        <f>IF(LEFT(I190,2)="10",HYPERLINK(_xlfn.CONCAT("https://doi.org/",I190),"Link"),IF(I190="","",HYPERLINK(I190,"Link")))</f>
        <v>Link</v>
      </c>
      <c r="L190" s="19" t="str">
        <f>IF(A190&lt;&gt;"",IF(J190="No",_xlfn.CONCAT(IF(ISERROR(FIND(",",A190))=FALSE,LEFT(A190,FIND(",",A190)-1),A190),"-",C190,"-",H190),""),"")</f>
        <v/>
      </c>
      <c r="M190" s="29" t="str">
        <f>IF(A190&lt;&gt;"",_xlfn.CONCAT("{",IF(ISERROR(FIND(",",A190))=FALSE,LEFT(A190,FIND(",",A190)-1),A190),", ",C190," #",H190,"}"),"")</f>
        <v>{Barrett, 2018 #12474}</v>
      </c>
      <c r="N190" s="4" t="s">
        <v>1</v>
      </c>
      <c r="O190" s="18" t="str">
        <f>IF(J190="Yes",IF(P190&lt;&gt;"",HYPERLINK(_xlfn.CONCAT(VLOOKUP(P190,AF:AG,2,FALSE),"\",IF(ISERROR(FIND(",",A190))=FALSE,LEFT(A190,FIND(",",A190)-1),A190),"-",C190,"-",H190,".pdf"),"PDF"),""),"")</f>
        <v>PDF</v>
      </c>
      <c r="P190" s="11" t="s">
        <v>2</v>
      </c>
      <c r="Q190" s="3" t="s">
        <v>46</v>
      </c>
      <c r="R190" s="3" t="s">
        <v>47</v>
      </c>
      <c r="S190" s="4" t="s">
        <v>109</v>
      </c>
      <c r="T190" s="18" t="str">
        <f>IF(J190="Yes",IF(U190&lt;&gt;"",HYPERLINK(_xlfn.CONCAT(VLOOKUP(U190,AF:AG,2,FALSE),"\",IF(ISERROR(FIND(",",A190))=FALSE,LEFT(A190,FIND(",",A190)-1),A190),"-",C190,"-",H190,".pdf"),"PDF"),""),"")</f>
        <v>PDF</v>
      </c>
      <c r="U190" s="11" t="s">
        <v>50</v>
      </c>
      <c r="V190" s="3" t="s">
        <v>46</v>
      </c>
      <c r="W190" s="3" t="s">
        <v>47</v>
      </c>
      <c r="Y190" s="12" t="str">
        <f>IF(R190="Include","No",IF(V190="Include","No",""))</f>
        <v/>
      </c>
      <c r="Z190" s="33" t="str">
        <f>IF(J190="Yes",IF(Q190="","",IF(Q190="Include",IF(V190="",IF(Y190="No","Check for supplement","Include"),IF(V190="Exclude","Consensus required",IF(V190="Include",IF(Y190="No","Check for supplement","Include"),"Check required"))),IF(Q190="Exclude",IF(V190="","Check required",IF(V190="Exclude","Exclude",IF(V190="Include","Consensus required","Check required"))),"Check required"))),IF(L190="","","Find PDF"))</f>
        <v>Exclude</v>
      </c>
      <c r="AA190" s="31" t="str">
        <f>IF(Z190="Exclude",R190,"")</f>
        <v>3. Wrong intervention</v>
      </c>
    </row>
    <row r="191" spans="1:27" x14ac:dyDescent="0.25">
      <c r="A191" s="25" t="s">
        <v>4839</v>
      </c>
      <c r="B191" s="26" t="s">
        <v>4842</v>
      </c>
      <c r="C191" s="26">
        <v>2019</v>
      </c>
      <c r="D191" s="26" t="s">
        <v>65</v>
      </c>
      <c r="E191" s="26">
        <v>9</v>
      </c>
      <c r="F191" s="26">
        <v>12</v>
      </c>
      <c r="G191" s="26" t="s">
        <v>4843</v>
      </c>
      <c r="H191" s="26">
        <v>14414</v>
      </c>
      <c r="I191" s="26" t="s">
        <v>4844</v>
      </c>
      <c r="J191" s="11" t="s">
        <v>35</v>
      </c>
      <c r="K191" s="18" t="str">
        <f>IF(LEFT(I191,2)="10",HYPERLINK(_xlfn.CONCAT("https://doi.org/",I191),"Link"),IF(I191="","",HYPERLINK(I191,"Link")))</f>
        <v>Link</v>
      </c>
      <c r="L191" s="19" t="str">
        <f>IF(A191&lt;&gt;"",IF(J191="No",_xlfn.CONCAT(IF(ISERROR(FIND(",",A191))=FALSE,LEFT(A191,FIND(",",A191)-1),A191),"-",C191,"-",H191),""),"")</f>
        <v/>
      </c>
      <c r="M191" s="29" t="str">
        <f>IF(A191&lt;&gt;"",_xlfn.CONCAT("{",IF(ISERROR(FIND(",",A191))=FALSE,LEFT(A191,FIND(",",A191)-1),A191),", ",C191," #",H191,"}"),"")</f>
        <v>{Barrett, 2019 #14414}</v>
      </c>
      <c r="N191" s="4" t="s">
        <v>1</v>
      </c>
      <c r="O191" s="18" t="str">
        <f>IF(J191="Yes",IF(P191&lt;&gt;"",HYPERLINK(_xlfn.CONCAT(VLOOKUP(P191,AF:AG,2,FALSE),"\",IF(ISERROR(FIND(",",A191))=FALSE,LEFT(A191,FIND(",",A191)-1),A191),"-",C191,"-",H191,".pdf"),"PDF"),""),"")</f>
        <v>PDF</v>
      </c>
      <c r="P191" s="11" t="s">
        <v>2</v>
      </c>
      <c r="Q191" s="3" t="s">
        <v>46</v>
      </c>
      <c r="R191" s="3" t="s">
        <v>47</v>
      </c>
      <c r="S191" s="4" t="s">
        <v>109</v>
      </c>
      <c r="T191" s="18" t="str">
        <f>IF(J191="Yes",IF(U191&lt;&gt;"",HYPERLINK(_xlfn.CONCAT(VLOOKUP(U191,AF:AG,2,FALSE),"\",IF(ISERROR(FIND(",",A191))=FALSE,LEFT(A191,FIND(",",A191)-1),A191),"-",C191,"-",H191,".pdf"),"PDF"),""),"")</f>
        <v>PDF</v>
      </c>
      <c r="U191" s="11" t="s">
        <v>50</v>
      </c>
      <c r="V191" s="3" t="s">
        <v>46</v>
      </c>
      <c r="W191" s="3" t="s">
        <v>47</v>
      </c>
      <c r="Y191" s="12" t="str">
        <f>IF(R191="Include","No",IF(V191="Include","No",""))</f>
        <v/>
      </c>
      <c r="Z191" s="33" t="str">
        <f>IF(J191="Yes",IF(Q191="","",IF(Q191="Include",IF(V191="",IF(Y191="No","Check for supplement","Include"),IF(V191="Exclude","Consensus required",IF(V191="Include",IF(Y191="No","Check for supplement","Include"),"Check required"))),IF(Q191="Exclude",IF(V191="","Check required",IF(V191="Exclude","Exclude",IF(V191="Include","Consensus required","Check required"))),"Check required"))),IF(L191="","","Find PDF"))</f>
        <v>Exclude</v>
      </c>
      <c r="AA191" s="31" t="str">
        <f>IF(Z191="Exclude",R191,"")</f>
        <v>3. Wrong intervention</v>
      </c>
    </row>
    <row r="192" spans="1:27" x14ac:dyDescent="0.25">
      <c r="A192" s="25" t="s">
        <v>4839</v>
      </c>
      <c r="B192" s="26" t="s">
        <v>4842</v>
      </c>
      <c r="C192" s="26">
        <v>2019</v>
      </c>
      <c r="D192" s="26" t="s">
        <v>65</v>
      </c>
      <c r="E192" s="26">
        <v>9</v>
      </c>
      <c r="F192" s="26">
        <v>12</v>
      </c>
      <c r="G192" s="26" t="s">
        <v>4843</v>
      </c>
      <c r="H192" s="26">
        <v>14415</v>
      </c>
      <c r="I192" s="26" t="s">
        <v>4844</v>
      </c>
      <c r="J192" s="11" t="s">
        <v>35</v>
      </c>
      <c r="K192" s="18" t="str">
        <f>IF(LEFT(I192,2)="10",HYPERLINK(_xlfn.CONCAT("https://doi.org/",I192),"Link"),IF(I192="","",HYPERLINK(I192,"Link")))</f>
        <v>Link</v>
      </c>
      <c r="L192" s="19" t="str">
        <f>IF(A192&lt;&gt;"",IF(J192="No",_xlfn.CONCAT(IF(ISERROR(FIND(",",A192))=FALSE,LEFT(A192,FIND(",",A192)-1),A192),"-",C192,"-",H192),""),"")</f>
        <v/>
      </c>
      <c r="M192" s="29" t="str">
        <f>IF(A192&lt;&gt;"",_xlfn.CONCAT("{",IF(ISERROR(FIND(",",A192))=FALSE,LEFT(A192,FIND(",",A192)-1),A192),", ",C192," #",H192,"}"),"")</f>
        <v>{Barrett, 2019 #14415}</v>
      </c>
      <c r="N192" s="4" t="s">
        <v>1</v>
      </c>
      <c r="O192" s="18" t="str">
        <f>IF(J192="Yes",IF(P192&lt;&gt;"",HYPERLINK(_xlfn.CONCAT(VLOOKUP(P192,AF:AG,2,FALSE),"\",IF(ISERROR(FIND(",",A192))=FALSE,LEFT(A192,FIND(",",A192)-1),A192),"-",C192,"-",H192,".pdf"),"PDF"),""),"")</f>
        <v>PDF</v>
      </c>
      <c r="P192" s="11" t="s">
        <v>2</v>
      </c>
      <c r="Q192" s="3" t="s">
        <v>46</v>
      </c>
      <c r="R192" s="3" t="s">
        <v>39</v>
      </c>
      <c r="T192" s="18" t="str">
        <f>IF(J192="Yes",IF(U192&lt;&gt;"",HYPERLINK(_xlfn.CONCAT(VLOOKUP(U192,AF:AG,2,FALSE),"\",IF(ISERROR(FIND(",",A192))=FALSE,LEFT(A192,FIND(",",A192)-1),A192),"-",C192,"-",H192,".pdf"),"PDF"),""),"")</f>
        <v>PDF</v>
      </c>
      <c r="U192" s="11" t="s">
        <v>50</v>
      </c>
      <c r="V192" s="3" t="s">
        <v>46</v>
      </c>
      <c r="W192" s="3" t="s">
        <v>39</v>
      </c>
      <c r="Y192" s="12" t="str">
        <f>IF(R192="Include","No",IF(V192="Include","No",""))</f>
        <v/>
      </c>
      <c r="Z192" s="33" t="str">
        <f>IF(J192="Yes",IF(Q192="","",IF(Q192="Include",IF(V192="",IF(Y192="No","Check for supplement","Include"),IF(V192="Exclude","Consensus required",IF(V192="Include",IF(Y192="No","Check for supplement","Include"),"Check required"))),IF(Q192="Exclude",IF(V192="","Check required",IF(V192="Exclude","Exclude",IF(V192="Include","Consensus required","Check required"))),"Check required"))),IF(L192="","","Find PDF"))</f>
        <v>Exclude</v>
      </c>
      <c r="AA192" s="31" t="str">
        <f>IF(Z192="Exclude",R192,"")</f>
        <v>0. Duplicate</v>
      </c>
    </row>
    <row r="193" spans="1:27" x14ac:dyDescent="0.25">
      <c r="A193" s="25" t="s">
        <v>4845</v>
      </c>
      <c r="B193" s="26" t="s">
        <v>4846</v>
      </c>
      <c r="C193" s="26">
        <v>2022</v>
      </c>
      <c r="D193" s="26" t="s">
        <v>159</v>
      </c>
      <c r="E193" s="26">
        <v>17</v>
      </c>
      <c r="F193" s="26">
        <v>6</v>
      </c>
      <c r="G193" s="26" t="s">
        <v>4847</v>
      </c>
      <c r="H193" s="26">
        <v>14413</v>
      </c>
      <c r="I193" s="26" t="s">
        <v>4848</v>
      </c>
      <c r="J193" s="11" t="s">
        <v>35</v>
      </c>
      <c r="K193" s="18" t="str">
        <f>IF(LEFT(I193,2)="10",HYPERLINK(_xlfn.CONCAT("https://doi.org/",I193),"Link"),IF(I193="","",HYPERLINK(I193,"Link")))</f>
        <v>Link</v>
      </c>
      <c r="L193" s="19" t="str">
        <f>IF(A193&lt;&gt;"",IF(J193="No",_xlfn.CONCAT(IF(ISERROR(FIND(",",A193))=FALSE,LEFT(A193,FIND(",",A193)-1),A193),"-",C193,"-",H193),""),"")</f>
        <v/>
      </c>
      <c r="M193" s="29" t="str">
        <f>IF(A193&lt;&gt;"",_xlfn.CONCAT("{",IF(ISERROR(FIND(",",A193))=FALSE,LEFT(A193,FIND(",",A193)-1),A193),", ",C193," #",H193,"}"),"")</f>
        <v>{Barrett, 2022 #14413}</v>
      </c>
      <c r="N193" s="4" t="s">
        <v>1</v>
      </c>
      <c r="O193" s="18" t="str">
        <f>IF(J193="Yes",IF(P193&lt;&gt;"",HYPERLINK(_xlfn.CONCAT(VLOOKUP(P193,AF:AG,2,FALSE),"\",IF(ISERROR(FIND(",",A193))=FALSE,LEFT(A193,FIND(",",A193)-1),A193),"-",C193,"-",H193,".pdf"),"PDF"),""),"")</f>
        <v>PDF</v>
      </c>
      <c r="P193" s="11" t="s">
        <v>2</v>
      </c>
      <c r="Q193" s="3" t="s">
        <v>46</v>
      </c>
      <c r="R193" s="3" t="s">
        <v>47</v>
      </c>
      <c r="S193" s="4" t="s">
        <v>109</v>
      </c>
      <c r="T193" s="18" t="str">
        <f>IF(J193="Yes",IF(U193&lt;&gt;"",HYPERLINK(_xlfn.CONCAT(VLOOKUP(U193,AF:AG,2,FALSE),"\",IF(ISERROR(FIND(",",A193))=FALSE,LEFT(A193,FIND(",",A193)-1),A193),"-",C193,"-",H193,".pdf"),"PDF"),""),"")</f>
        <v>PDF</v>
      </c>
      <c r="U193" s="11" t="s">
        <v>50</v>
      </c>
      <c r="V193" s="3" t="s">
        <v>46</v>
      </c>
      <c r="W193" s="3" t="s">
        <v>47</v>
      </c>
      <c r="Y193" s="12" t="str">
        <f>IF(R193="Include","No",IF(V193="Include","No",""))</f>
        <v/>
      </c>
      <c r="Z193" s="33" t="str">
        <f>IF(J193="Yes",IF(Q193="","",IF(Q193="Include",IF(V193="",IF(Y193="No","Check for supplement","Include"),IF(V193="Exclude","Consensus required",IF(V193="Include",IF(Y193="No","Check for supplement","Include"),"Check required"))),IF(Q193="Exclude",IF(V193="","Check required",IF(V193="Exclude","Exclude",IF(V193="Include","Consensus required","Check required"))),"Check required"))),IF(L193="","","Find PDF"))</f>
        <v>Exclude</v>
      </c>
      <c r="AA193" s="31" t="str">
        <f>IF(Z193="Exclude",R193,"")</f>
        <v>3. Wrong intervention</v>
      </c>
    </row>
    <row r="194" spans="1:27" x14ac:dyDescent="0.25">
      <c r="A194" s="25" t="s">
        <v>4849</v>
      </c>
      <c r="B194" s="26" t="s">
        <v>4850</v>
      </c>
      <c r="C194" s="26">
        <v>2019</v>
      </c>
      <c r="D194" s="26" t="s">
        <v>237</v>
      </c>
      <c r="E194" s="26">
        <v>5</v>
      </c>
      <c r="F194" s="26">
        <v>1</v>
      </c>
      <c r="G194" s="26">
        <v>112</v>
      </c>
      <c r="H194" s="26">
        <v>12475</v>
      </c>
      <c r="I194" s="26" t="s">
        <v>4851</v>
      </c>
      <c r="J194" s="11" t="s">
        <v>35</v>
      </c>
      <c r="K194" s="18" t="str">
        <f>IF(LEFT(I194,2)="10",HYPERLINK(_xlfn.CONCAT("https://doi.org/",I194),"Link"),IF(I194="","",HYPERLINK(I194,"Link")))</f>
        <v>Link</v>
      </c>
      <c r="L194" s="19" t="str">
        <f>IF(A194&lt;&gt;"",IF(J194="No",_xlfn.CONCAT(IF(ISERROR(FIND(",",A194))=FALSE,LEFT(A194,FIND(",",A194)-1),A194),"-",C194,"-",H194),""),"")</f>
        <v/>
      </c>
      <c r="M194" s="29" t="str">
        <f>IF(A194&lt;&gt;"",_xlfn.CONCAT("{",IF(ISERROR(FIND(",",A194))=FALSE,LEFT(A194,FIND(",",A194)-1),A194),", ",C194," #",H194,"}"),"")</f>
        <v>{Bartholdy, 2019 #12475}</v>
      </c>
      <c r="N194" s="4" t="s">
        <v>1</v>
      </c>
      <c r="O194" s="18" t="str">
        <f>IF(J194="Yes",IF(P194&lt;&gt;"",HYPERLINK(_xlfn.CONCAT(VLOOKUP(P194,AF:AG,2,FALSE),"\",IF(ISERROR(FIND(",",A194))=FALSE,LEFT(A194,FIND(",",A194)-1),A194),"-",C194,"-",H194,".pdf"),"PDF"),""),"")</f>
        <v>PDF</v>
      </c>
      <c r="P194" s="11" t="s">
        <v>2</v>
      </c>
      <c r="Q194" s="3" t="s">
        <v>46</v>
      </c>
      <c r="R194" s="3" t="s">
        <v>47</v>
      </c>
      <c r="S194" s="4" t="s">
        <v>109</v>
      </c>
      <c r="T194" s="18" t="str">
        <f>IF(J194="Yes",IF(U194&lt;&gt;"",HYPERLINK(_xlfn.CONCAT(VLOOKUP(U194,AF:AG,2,FALSE),"\",IF(ISERROR(FIND(",",A194))=FALSE,LEFT(A194,FIND(",",A194)-1),A194),"-",C194,"-",H194,".pdf"),"PDF"),""),"")</f>
        <v>PDF</v>
      </c>
      <c r="U194" s="11" t="s">
        <v>50</v>
      </c>
      <c r="V194" s="3" t="s">
        <v>46</v>
      </c>
      <c r="W194" s="3" t="s">
        <v>47</v>
      </c>
      <c r="Y194" s="12" t="str">
        <f>IF(R194="Include","No",IF(V194="Include","No",""))</f>
        <v/>
      </c>
      <c r="Z194" s="33" t="str">
        <f>IF(J194="Yes",IF(Q194="","",IF(Q194="Include",IF(V194="",IF(Y194="No","Check for supplement","Include"),IF(V194="Exclude","Consensus required",IF(V194="Include",IF(Y194="No","Check for supplement","Include"),"Check required"))),IF(Q194="Exclude",IF(V194="","Check required",IF(V194="Exclude","Exclude",IF(V194="Include","Consensus required","Check required"))),"Check required"))),IF(L194="","","Find PDF"))</f>
        <v>Exclude</v>
      </c>
      <c r="AA194" s="31" t="str">
        <f>IF(Z194="Exclude",R194,"")</f>
        <v>3. Wrong intervention</v>
      </c>
    </row>
    <row r="195" spans="1:27" x14ac:dyDescent="0.25">
      <c r="A195" s="25" t="s">
        <v>4852</v>
      </c>
      <c r="B195" s="26" t="s">
        <v>4853</v>
      </c>
      <c r="C195" s="26">
        <v>2013</v>
      </c>
      <c r="D195" s="26" t="s">
        <v>4854</v>
      </c>
      <c r="E195" s="26">
        <v>11</v>
      </c>
      <c r="F195" s="26">
        <v>1</v>
      </c>
      <c r="G195" s="26">
        <v>183</v>
      </c>
      <c r="H195" s="26">
        <v>12476</v>
      </c>
      <c r="I195" s="26" t="s">
        <v>4855</v>
      </c>
      <c r="J195" s="11" t="s">
        <v>35</v>
      </c>
      <c r="K195" s="18" t="str">
        <f>IF(LEFT(I195,2)="10",HYPERLINK(_xlfn.CONCAT("https://doi.org/",I195),"Link"),IF(I195="","",HYPERLINK(I195,"Link")))</f>
        <v>Link</v>
      </c>
      <c r="L195" s="19" t="str">
        <f>IF(A195&lt;&gt;"",IF(J195="No",_xlfn.CONCAT(IF(ISERROR(FIND(",",A195))=FALSE,LEFT(A195,FIND(",",A195)-1),A195),"-",C195,"-",H195),""),"")</f>
        <v/>
      </c>
      <c r="M195" s="29" t="str">
        <f>IF(A195&lt;&gt;"",_xlfn.CONCAT("{",IF(ISERROR(FIND(",",A195))=FALSE,LEFT(A195,FIND(",",A195)-1),A195),", ",C195," #",H195,"}"),"")</f>
        <v>{Barwais, 2013 #12476}</v>
      </c>
      <c r="N195" s="4" t="s">
        <v>1</v>
      </c>
      <c r="O195" s="18" t="str">
        <f>IF(J195="Yes",IF(P195&lt;&gt;"",HYPERLINK(_xlfn.CONCAT(VLOOKUP(P195,AF:AG,2,FALSE),"\",IF(ISERROR(FIND(",",A195))=FALSE,LEFT(A195,FIND(",",A195)-1),A195),"-",C195,"-",H195,".pdf"),"PDF"),""),"")</f>
        <v>PDF</v>
      </c>
      <c r="P195" s="11" t="s">
        <v>2</v>
      </c>
      <c r="Q195" s="3" t="s">
        <v>46</v>
      </c>
      <c r="R195" s="3" t="s">
        <v>47</v>
      </c>
      <c r="S195" s="4" t="s">
        <v>109</v>
      </c>
      <c r="T195" s="18" t="str">
        <f>IF(J195="Yes",IF(U195&lt;&gt;"",HYPERLINK(_xlfn.CONCAT(VLOOKUP(U195,AF:AG,2,FALSE),"\",IF(ISERROR(FIND(",",A195))=FALSE,LEFT(A195,FIND(",",A195)-1),A195),"-",C195,"-",H195,".pdf"),"PDF"),""),"")</f>
        <v>PDF</v>
      </c>
      <c r="U195" s="11" t="s">
        <v>50</v>
      </c>
      <c r="V195" s="3" t="s">
        <v>46</v>
      </c>
      <c r="W195" s="3" t="s">
        <v>47</v>
      </c>
      <c r="Y195" s="12" t="str">
        <f>IF(R195="Include","No",IF(V195="Include","No",""))</f>
        <v/>
      </c>
      <c r="Z195" s="33" t="str">
        <f>IF(J195="Yes",IF(Q195="","",IF(Q195="Include",IF(V195="",IF(Y195="No","Check for supplement","Include"),IF(V195="Exclude","Consensus required",IF(V195="Include",IF(Y195="No","Check for supplement","Include"),"Check required"))),IF(Q195="Exclude",IF(V195="","Check required",IF(V195="Exclude","Exclude",IF(V195="Include","Consensus required","Check required"))),"Check required"))),IF(L195="","","Find PDF"))</f>
        <v>Exclude</v>
      </c>
      <c r="AA195" s="31" t="str">
        <f>IF(Z195="Exclude",R195,"")</f>
        <v>3. Wrong intervention</v>
      </c>
    </row>
    <row r="196" spans="1:27" x14ac:dyDescent="0.25">
      <c r="A196" s="25" t="s">
        <v>4856</v>
      </c>
      <c r="B196" s="26" t="s">
        <v>4857</v>
      </c>
      <c r="C196" s="26">
        <v>2011</v>
      </c>
      <c r="D196" s="26" t="s">
        <v>4858</v>
      </c>
      <c r="E196" s="26">
        <v>4</v>
      </c>
      <c r="F196" s="26">
        <v>3</v>
      </c>
      <c r="G196" s="26" t="s">
        <v>4859</v>
      </c>
      <c r="H196" s="26">
        <v>14416</v>
      </c>
      <c r="I196" s="26" t="s">
        <v>4860</v>
      </c>
      <c r="J196" s="11" t="s">
        <v>35</v>
      </c>
      <c r="K196" s="18" t="str">
        <f>IF(LEFT(I196,2)="10",HYPERLINK(_xlfn.CONCAT("https://doi.org/",I196),"Link"),IF(I196="","",HYPERLINK(I196,"Link")))</f>
        <v>Link</v>
      </c>
      <c r="L196" s="19" t="str">
        <f>IF(A196&lt;&gt;"",IF(J196="No",_xlfn.CONCAT(IF(ISERROR(FIND(",",A196))=FALSE,LEFT(A196,FIND(",",A196)-1),A196),"-",C196,"-",H196),""),"")</f>
        <v/>
      </c>
      <c r="M196" s="29" t="str">
        <f>IF(A196&lt;&gt;"",_xlfn.CONCAT("{",IF(ISERROR(FIND(",",A196))=FALSE,LEFT(A196,FIND(",",A196)-1),A196),", ",C196," #",H196,"}"),"")</f>
        <v>{Bassett, 2011 #14416}</v>
      </c>
      <c r="N196" s="4" t="s">
        <v>1</v>
      </c>
      <c r="O196" s="18" t="str">
        <f>IF(J196="Yes",IF(P196&lt;&gt;"",HYPERLINK(_xlfn.CONCAT(VLOOKUP(P196,AF:AG,2,FALSE),"\",IF(ISERROR(FIND(",",A196))=FALSE,LEFT(A196,FIND(",",A196)-1),A196),"-",C196,"-",H196,".pdf"),"PDF"),""),"")</f>
        <v>PDF</v>
      </c>
      <c r="P196" s="11" t="s">
        <v>2</v>
      </c>
      <c r="Q196" s="3" t="s">
        <v>46</v>
      </c>
      <c r="R196" s="3" t="s">
        <v>77</v>
      </c>
      <c r="S196" s="4" t="s">
        <v>316</v>
      </c>
      <c r="T196" s="18" t="str">
        <f>IF(J196="Yes",IF(U196&lt;&gt;"",HYPERLINK(_xlfn.CONCAT(VLOOKUP(U196,AF:AG,2,FALSE),"\",IF(ISERROR(FIND(",",A196))=FALSE,LEFT(A196,FIND(",",A196)-1),A196),"-",C196,"-",H196,".pdf"),"PDF"),""),"")</f>
        <v>PDF</v>
      </c>
      <c r="U196" s="11" t="s">
        <v>50</v>
      </c>
      <c r="V196" s="3" t="s">
        <v>46</v>
      </c>
      <c r="W196" s="3" t="s">
        <v>316</v>
      </c>
      <c r="Y196" s="12" t="str">
        <f>IF(R196="Include","No",IF(V196="Include","No",""))</f>
        <v/>
      </c>
      <c r="Z196" s="33" t="str">
        <f>IF(J196="Yes",IF(Q196="","",IF(Q196="Include",IF(V196="",IF(Y196="No","Check for supplement","Include"),IF(V196="Exclude","Consensus required",IF(V196="Include",IF(Y196="No","Check for supplement","Include"),"Check required"))),IF(Q196="Exclude",IF(V196="","Check required",IF(V196="Exclude","Exclude",IF(V196="Include","Consensus required","Check required"))),"Check required"))),IF(L196="","","Find PDF"))</f>
        <v>Exclude</v>
      </c>
      <c r="AA196" s="31" t="str">
        <f>IF(Z196="Exclude",R196,"")</f>
        <v>5. Wrong study design</v>
      </c>
    </row>
    <row r="197" spans="1:27" x14ac:dyDescent="0.25">
      <c r="A197" s="25" t="s">
        <v>4861</v>
      </c>
      <c r="B197" s="26" t="s">
        <v>4862</v>
      </c>
      <c r="C197" s="26">
        <v>2021</v>
      </c>
      <c r="D197" s="26" t="s">
        <v>530</v>
      </c>
      <c r="E197" s="26">
        <v>23</v>
      </c>
      <c r="F197" s="26">
        <v>7</v>
      </c>
      <c r="G197" s="26" t="s">
        <v>4863</v>
      </c>
      <c r="H197" s="26">
        <v>14417</v>
      </c>
      <c r="I197" s="26" t="s">
        <v>4864</v>
      </c>
      <c r="J197" s="11" t="s">
        <v>35</v>
      </c>
      <c r="K197" s="18" t="str">
        <f>IF(LEFT(I197,2)="10",HYPERLINK(_xlfn.CONCAT("https://doi.org/",I197),"Link"),IF(I197="","",HYPERLINK(I197,"Link")))</f>
        <v>Link</v>
      </c>
      <c r="L197" s="19" t="str">
        <f>IF(A197&lt;&gt;"",IF(J197="No",_xlfn.CONCAT(IF(ISERROR(FIND(",",A197))=FALSE,LEFT(A197,FIND(",",A197)-1),A197),"-",C197,"-",H197),""),"")</f>
        <v/>
      </c>
      <c r="M197" s="29" t="str">
        <f>IF(A197&lt;&gt;"",_xlfn.CONCAT("{",IF(ISERROR(FIND(",",A197))=FALSE,LEFT(A197,FIND(",",A197)-1),A197),", ",C197," #",H197,"}"),"")</f>
        <v>{Beauchamp, 2021 #14417}</v>
      </c>
      <c r="N197" s="4" t="s">
        <v>1</v>
      </c>
      <c r="O197" s="18" t="str">
        <f>IF(J197="Yes",IF(P197&lt;&gt;"",HYPERLINK(_xlfn.CONCAT(VLOOKUP(P197,AF:AG,2,FALSE),"\",IF(ISERROR(FIND(",",A197))=FALSE,LEFT(A197,FIND(",",A197)-1),A197),"-",C197,"-",H197,".pdf"),"PDF"),""),"")</f>
        <v>PDF</v>
      </c>
      <c r="P197" s="11" t="s">
        <v>2</v>
      </c>
      <c r="Q197" s="3" t="s">
        <v>46</v>
      </c>
      <c r="R197" s="3" t="s">
        <v>47</v>
      </c>
      <c r="S197" s="4" t="s">
        <v>109</v>
      </c>
      <c r="T197" s="18" t="str">
        <f>IF(J197="Yes",IF(U197&lt;&gt;"",HYPERLINK(_xlfn.CONCAT(VLOOKUP(U197,AF:AG,2,FALSE),"\",IF(ISERROR(FIND(",",A197))=FALSE,LEFT(A197,FIND(",",A197)-1),A197),"-",C197,"-",H197,".pdf"),"PDF"),""),"")</f>
        <v>PDF</v>
      </c>
      <c r="U197" s="11" t="s">
        <v>50</v>
      </c>
      <c r="V197" s="3" t="s">
        <v>46</v>
      </c>
      <c r="W197" s="3" t="s">
        <v>47</v>
      </c>
      <c r="Y197" s="12" t="str">
        <f>IF(R197="Include","No",IF(V197="Include","No",""))</f>
        <v/>
      </c>
      <c r="Z197" s="33" t="str">
        <f>IF(J197="Yes",IF(Q197="","",IF(Q197="Include",IF(V197="",IF(Y197="No","Check for supplement","Include"),IF(V197="Exclude","Consensus required",IF(V197="Include",IF(Y197="No","Check for supplement","Include"),"Check required"))),IF(Q197="Exclude",IF(V197="","Check required",IF(V197="Exclude","Exclude",IF(V197="Include","Consensus required","Check required"))),"Check required"))),IF(L197="","","Find PDF"))</f>
        <v>Exclude</v>
      </c>
      <c r="AA197" s="31" t="str">
        <f>IF(Z197="Exclude",R197,"")</f>
        <v>3. Wrong intervention</v>
      </c>
    </row>
    <row r="198" spans="1:27" x14ac:dyDescent="0.25">
      <c r="A198" s="25" t="s">
        <v>4865</v>
      </c>
      <c r="B198" s="26" t="s">
        <v>4866</v>
      </c>
      <c r="C198" s="26">
        <v>2022</v>
      </c>
      <c r="D198" s="26" t="s">
        <v>4867</v>
      </c>
      <c r="E198" s="26">
        <v>33</v>
      </c>
      <c r="F198" s="26">
        <v>2</v>
      </c>
      <c r="G198" s="26" t="s">
        <v>4868</v>
      </c>
      <c r="H198" s="26">
        <v>12477</v>
      </c>
      <c r="I198" s="26" t="s">
        <v>4869</v>
      </c>
      <c r="J198" s="11" t="s">
        <v>35</v>
      </c>
      <c r="K198" s="18" t="str">
        <f>IF(LEFT(I198,2)="10",HYPERLINK(_xlfn.CONCAT("https://doi.org/",I198),"Link"),IF(I198="","",HYPERLINK(I198,"Link")))</f>
        <v>Link</v>
      </c>
      <c r="L198" s="19" t="str">
        <f>IF(A198&lt;&gt;"",IF(J198="No",_xlfn.CONCAT(IF(ISERROR(FIND(",",A198))=FALSE,LEFT(A198,FIND(",",A198)-1),A198),"-",C198,"-",H198),""),"")</f>
        <v/>
      </c>
      <c r="M198" s="29" t="str">
        <f>IF(A198&lt;&gt;"",_xlfn.CONCAT("{",IF(ISERROR(FIND(",",A198))=FALSE,LEFT(A198,FIND(",",A198)-1),A198),", ",C198," #",H198,"}"),"")</f>
        <v>{Beetham, 2022 #12477}</v>
      </c>
      <c r="N198" s="4" t="s">
        <v>1</v>
      </c>
      <c r="O198" s="18" t="str">
        <f>IF(J198="Yes",IF(P198&lt;&gt;"",HYPERLINK(_xlfn.CONCAT(VLOOKUP(P198,AF:AG,2,FALSE),"\",IF(ISERROR(FIND(",",A198))=FALSE,LEFT(A198,FIND(",",A198)-1),A198),"-",C198,"-",H198,".pdf"),"PDF"),""),"")</f>
        <v>PDF</v>
      </c>
      <c r="P198" s="11" t="s">
        <v>2</v>
      </c>
      <c r="Q198" s="3" t="s">
        <v>46</v>
      </c>
      <c r="R198" s="3" t="s">
        <v>47</v>
      </c>
      <c r="S198" s="4" t="s">
        <v>109</v>
      </c>
      <c r="T198" s="18" t="str">
        <f>IF(J198="Yes",IF(U198&lt;&gt;"",HYPERLINK(_xlfn.CONCAT(VLOOKUP(U198,AF:AG,2,FALSE),"\",IF(ISERROR(FIND(",",A198))=FALSE,LEFT(A198,FIND(",",A198)-1),A198),"-",C198,"-",H198,".pdf"),"PDF"),""),"")</f>
        <v>PDF</v>
      </c>
      <c r="U198" s="11" t="s">
        <v>50</v>
      </c>
      <c r="V198" s="3" t="s">
        <v>46</v>
      </c>
      <c r="W198" s="3" t="s">
        <v>47</v>
      </c>
      <c r="Y198" s="12" t="str">
        <f>IF(R198="Include","No",IF(V198="Include","No",""))</f>
        <v/>
      </c>
      <c r="Z198" s="33" t="str">
        <f>IF(J198="Yes",IF(Q198="","",IF(Q198="Include",IF(V198="",IF(Y198="No","Check for supplement","Include"),IF(V198="Exclude","Consensus required",IF(V198="Include",IF(Y198="No","Check for supplement","Include"),"Check required"))),IF(Q198="Exclude",IF(V198="","Check required",IF(V198="Exclude","Exclude",IF(V198="Include","Consensus required","Check required"))),"Check required"))),IF(L198="","","Find PDF"))</f>
        <v>Exclude</v>
      </c>
      <c r="AA198" s="31" t="str">
        <f>IF(Z198="Exclude",R198,"")</f>
        <v>3. Wrong intervention</v>
      </c>
    </row>
    <row r="199" spans="1:27" x14ac:dyDescent="0.25">
      <c r="A199" s="25" t="s">
        <v>4870</v>
      </c>
      <c r="B199" s="26" t="s">
        <v>4871</v>
      </c>
      <c r="C199" s="26">
        <v>2015</v>
      </c>
      <c r="D199" s="26" t="s">
        <v>168</v>
      </c>
      <c r="E199" s="26">
        <v>48</v>
      </c>
      <c r="F199" s="26">
        <v>6</v>
      </c>
      <c r="G199" s="26" t="s">
        <v>4872</v>
      </c>
      <c r="H199" s="26">
        <v>12478</v>
      </c>
      <c r="I199" s="26" t="s">
        <v>4873</v>
      </c>
      <c r="J199" s="11" t="s">
        <v>35</v>
      </c>
      <c r="K199" s="18" t="str">
        <f>IF(LEFT(I199,2)="10",HYPERLINK(_xlfn.CONCAT("https://doi.org/",I199),"Link"),IF(I199="","",HYPERLINK(I199,"Link")))</f>
        <v>Link</v>
      </c>
      <c r="L199" s="19" t="str">
        <f>IF(A199&lt;&gt;"",IF(J199="No",_xlfn.CONCAT(IF(ISERROR(FIND(",",A199))=FALSE,LEFT(A199,FIND(",",A199)-1),A199),"-",C199,"-",H199),""),"")</f>
        <v/>
      </c>
      <c r="M199" s="29" t="str">
        <f>IF(A199&lt;&gt;"",_xlfn.CONCAT("{",IF(ISERROR(FIND(",",A199))=FALSE,LEFT(A199,FIND(",",A199)-1),A199),", ",C199," #",H199,"}"),"")</f>
        <v>{Beets, 2015 #12478}</v>
      </c>
      <c r="N199" s="4" t="s">
        <v>1</v>
      </c>
      <c r="O199" s="18" t="str">
        <f>IF(J199="Yes",IF(P199&lt;&gt;"",HYPERLINK(_xlfn.CONCAT(VLOOKUP(P199,AF:AG,2,FALSE),"\",IF(ISERROR(FIND(",",A199))=FALSE,LEFT(A199,FIND(",",A199)-1),A199),"-",C199,"-",H199,".pdf"),"PDF"),""),"")</f>
        <v>PDF</v>
      </c>
      <c r="P199" s="11" t="s">
        <v>2</v>
      </c>
      <c r="Q199" s="3" t="s">
        <v>46</v>
      </c>
      <c r="R199" s="3" t="s">
        <v>47</v>
      </c>
      <c r="S199" s="4" t="s">
        <v>109</v>
      </c>
      <c r="T199" s="18" t="str">
        <f>IF(J199="Yes",IF(U199&lt;&gt;"",HYPERLINK(_xlfn.CONCAT(VLOOKUP(U199,AF:AG,2,FALSE),"\",IF(ISERROR(FIND(",",A199))=FALSE,LEFT(A199,FIND(",",A199)-1),A199),"-",C199,"-",H199,".pdf"),"PDF"),""),"")</f>
        <v>PDF</v>
      </c>
      <c r="U199" s="11" t="s">
        <v>50</v>
      </c>
      <c r="V199" s="3" t="s">
        <v>46</v>
      </c>
      <c r="W199" s="3" t="s">
        <v>47</v>
      </c>
      <c r="Y199" s="12" t="str">
        <f>IF(R199="Include","No",IF(V199="Include","No",""))</f>
        <v/>
      </c>
      <c r="Z199" s="33" t="str">
        <f>IF(J199="Yes",IF(Q199="","",IF(Q199="Include",IF(V199="",IF(Y199="No","Check for supplement","Include"),IF(V199="Exclude","Consensus required",IF(V199="Include",IF(Y199="No","Check for supplement","Include"),"Check required"))),IF(Q199="Exclude",IF(V199="","Check required",IF(V199="Exclude","Exclude",IF(V199="Include","Consensus required","Check required"))),"Check required"))),IF(L199="","","Find PDF"))</f>
        <v>Exclude</v>
      </c>
      <c r="AA199" s="31" t="str">
        <f>IF(Z199="Exclude",R199,"")</f>
        <v>3. Wrong intervention</v>
      </c>
    </row>
    <row r="200" spans="1:27" x14ac:dyDescent="0.25">
      <c r="A200" s="25" t="s">
        <v>4874</v>
      </c>
      <c r="B200" s="26" t="s">
        <v>4875</v>
      </c>
      <c r="C200" s="26">
        <v>2016</v>
      </c>
      <c r="D200" s="26" t="s">
        <v>192</v>
      </c>
      <c r="E200" s="26">
        <v>90</v>
      </c>
      <c r="G200" s="26" t="s">
        <v>4876</v>
      </c>
      <c r="H200" s="26">
        <v>12479</v>
      </c>
      <c r="I200" s="26" t="s">
        <v>4877</v>
      </c>
      <c r="J200" s="11" t="s">
        <v>35</v>
      </c>
      <c r="K200" s="18" t="str">
        <f>IF(LEFT(I200,2)="10",HYPERLINK(_xlfn.CONCAT("https://doi.org/",I200),"Link"),IF(I200="","",HYPERLINK(I200,"Link")))</f>
        <v>Link</v>
      </c>
      <c r="L200" s="19" t="str">
        <f>IF(A200&lt;&gt;"",IF(J200="No",_xlfn.CONCAT(IF(ISERROR(FIND(",",A200))=FALSE,LEFT(A200,FIND(",",A200)-1),A200),"-",C200,"-",H200),""),"")</f>
        <v/>
      </c>
      <c r="M200" s="29" t="str">
        <f>IF(A200&lt;&gt;"",_xlfn.CONCAT("{",IF(ISERROR(FIND(",",A200))=FALSE,LEFT(A200,FIND(",",A200)-1),A200),", ",C200," #",H200,"}"),"")</f>
        <v>{Beets, 2016 #12479}</v>
      </c>
      <c r="N200" s="4" t="s">
        <v>1</v>
      </c>
      <c r="O200" s="18" t="str">
        <f>IF(J200="Yes",IF(P200&lt;&gt;"",HYPERLINK(_xlfn.CONCAT(VLOOKUP(P200,AF:AG,2,FALSE),"\",IF(ISERROR(FIND(",",A200))=FALSE,LEFT(A200,FIND(",",A200)-1),A200),"-",C200,"-",H200,".pdf"),"PDF"),""),"")</f>
        <v>PDF</v>
      </c>
      <c r="P200" s="11" t="s">
        <v>2</v>
      </c>
      <c r="Q200" s="3" t="s">
        <v>46</v>
      </c>
      <c r="R200" s="3" t="s">
        <v>47</v>
      </c>
      <c r="S200" s="4" t="s">
        <v>109</v>
      </c>
      <c r="T200" s="18" t="str">
        <f>IF(J200="Yes",IF(U200&lt;&gt;"",HYPERLINK(_xlfn.CONCAT(VLOOKUP(U200,AF:AG,2,FALSE),"\",IF(ISERROR(FIND(",",A200))=FALSE,LEFT(A200,FIND(",",A200)-1),A200),"-",C200,"-",H200,".pdf"),"PDF"),""),"")</f>
        <v>PDF</v>
      </c>
      <c r="U200" s="11" t="s">
        <v>50</v>
      </c>
      <c r="V200" s="3" t="s">
        <v>46</v>
      </c>
      <c r="W200" s="3" t="s">
        <v>47</v>
      </c>
      <c r="Y200" s="12" t="str">
        <f>IF(R200="Include","No",IF(V200="Include","No",""))</f>
        <v/>
      </c>
      <c r="Z200" s="33" t="str">
        <f>IF(J200="Yes",IF(Q200="","",IF(Q200="Include",IF(V200="",IF(Y200="No","Check for supplement","Include"),IF(V200="Exclude","Consensus required",IF(V200="Include",IF(Y200="No","Check for supplement","Include"),"Check required"))),IF(Q200="Exclude",IF(V200="","Check required",IF(V200="Exclude","Exclude",IF(V200="Include","Consensus required","Check required"))),"Check required"))),IF(L200="","","Find PDF"))</f>
        <v>Exclude</v>
      </c>
      <c r="AA200" s="31" t="str">
        <f>IF(Z200="Exclude",R200,"")</f>
        <v>3. Wrong intervention</v>
      </c>
    </row>
    <row r="201" spans="1:27" x14ac:dyDescent="0.25">
      <c r="A201" s="25" t="s">
        <v>4878</v>
      </c>
      <c r="B201" s="26" t="s">
        <v>4879</v>
      </c>
      <c r="C201" s="26">
        <v>2014</v>
      </c>
      <c r="D201" s="26" t="s">
        <v>4880</v>
      </c>
      <c r="E201" s="26">
        <v>3</v>
      </c>
      <c r="F201" s="26">
        <v>2</v>
      </c>
      <c r="G201" s="26" t="s">
        <v>4881</v>
      </c>
      <c r="H201" s="26">
        <v>12480</v>
      </c>
      <c r="I201" s="26" t="s">
        <v>4882</v>
      </c>
      <c r="J201" s="11" t="s">
        <v>35</v>
      </c>
      <c r="K201" s="18" t="str">
        <f>IF(LEFT(I201,2)="10",HYPERLINK(_xlfn.CONCAT("https://doi.org/",I201),"Link"),IF(I201="","",HYPERLINK(I201,"Link")))</f>
        <v>Link</v>
      </c>
      <c r="L201" s="19" t="str">
        <f>IF(A201&lt;&gt;"",IF(J201="No",_xlfn.CONCAT(IF(ISERROR(FIND(",",A201))=FALSE,LEFT(A201,FIND(",",A201)-1),A201),"-",C201,"-",H201),""),"")</f>
        <v/>
      </c>
      <c r="M201" s="29" t="str">
        <f>IF(A201&lt;&gt;"",_xlfn.CONCAT("{",IF(ISERROR(FIND(",",A201))=FALSE,LEFT(A201,FIND(",",A201)-1),A201),", ",C201," #",H201,"}"),"")</f>
        <v>{Bélanger, 2014 #12480}</v>
      </c>
      <c r="N201" s="4" t="s">
        <v>1</v>
      </c>
      <c r="O201" s="18" t="str">
        <f>IF(J201="Yes",IF(P201&lt;&gt;"",HYPERLINK(_xlfn.CONCAT(VLOOKUP(P201,AF:AG,2,FALSE),"\",IF(ISERROR(FIND(",",A201))=FALSE,LEFT(A201,FIND(",",A201)-1),A201),"-",C201,"-",H201,".pdf"),"PDF"),""),"")</f>
        <v>PDF</v>
      </c>
      <c r="P201" s="11" t="s">
        <v>2</v>
      </c>
      <c r="Q201" s="3" t="s">
        <v>46</v>
      </c>
      <c r="R201" s="3" t="s">
        <v>47</v>
      </c>
      <c r="S201" s="4" t="s">
        <v>109</v>
      </c>
      <c r="T201" s="18" t="str">
        <f>IF(J201="Yes",IF(U201&lt;&gt;"",HYPERLINK(_xlfn.CONCAT(VLOOKUP(U201,AF:AG,2,FALSE),"\",IF(ISERROR(FIND(",",A201))=FALSE,LEFT(A201,FIND(",",A201)-1),A201),"-",C201,"-",H201,".pdf"),"PDF"),""),"")</f>
        <v>PDF</v>
      </c>
      <c r="U201" s="11" t="s">
        <v>50</v>
      </c>
      <c r="V201" s="3" t="s">
        <v>46</v>
      </c>
      <c r="W201" s="3" t="s">
        <v>47</v>
      </c>
      <c r="Y201" s="12" t="str">
        <f>IF(R201="Include","No",IF(V201="Include","No",""))</f>
        <v/>
      </c>
      <c r="Z201" s="33" t="str">
        <f>IF(J201="Yes",IF(Q201="","",IF(Q201="Include",IF(V201="",IF(Y201="No","Check for supplement","Include"),IF(V201="Exclude","Consensus required",IF(V201="Include",IF(Y201="No","Check for supplement","Include"),"Check required"))),IF(Q201="Exclude",IF(V201="","Check required",IF(V201="Exclude","Exclude",IF(V201="Include","Consensus required","Check required"))),"Check required"))),IF(L201="","","Find PDF"))</f>
        <v>Exclude</v>
      </c>
      <c r="AA201" s="31" t="str">
        <f>IF(Z201="Exclude",R201,"")</f>
        <v>3. Wrong intervention</v>
      </c>
    </row>
    <row r="202" spans="1:27" x14ac:dyDescent="0.25">
      <c r="A202" s="25" t="s">
        <v>4878</v>
      </c>
      <c r="B202" s="26" t="s">
        <v>4879</v>
      </c>
      <c r="C202" s="26">
        <v>2014</v>
      </c>
      <c r="D202" s="26" t="s">
        <v>4880</v>
      </c>
      <c r="E202" s="26">
        <v>3</v>
      </c>
      <c r="F202" s="26">
        <v>2</v>
      </c>
      <c r="G202" s="26" t="s">
        <v>4881</v>
      </c>
      <c r="H202" s="26">
        <v>12482</v>
      </c>
      <c r="I202" s="26" t="s">
        <v>4882</v>
      </c>
      <c r="J202" s="11" t="s">
        <v>35</v>
      </c>
      <c r="K202" s="18" t="str">
        <f>IF(LEFT(I202,2)="10",HYPERLINK(_xlfn.CONCAT("https://doi.org/",I202),"Link"),IF(I202="","",HYPERLINK(I202,"Link")))</f>
        <v>Link</v>
      </c>
      <c r="L202" s="19" t="str">
        <f>IF(A202&lt;&gt;"",IF(J202="No",_xlfn.CONCAT(IF(ISERROR(FIND(",",A202))=FALSE,LEFT(A202,FIND(",",A202)-1),A202),"-",C202,"-",H202),""),"")</f>
        <v/>
      </c>
      <c r="M202" s="29" t="str">
        <f>IF(A202&lt;&gt;"",_xlfn.CONCAT("{",IF(ISERROR(FIND(",",A202))=FALSE,LEFT(A202,FIND(",",A202)-1),A202),", ",C202," #",H202,"}"),"")</f>
        <v>{Bélanger, 2014 #12482}</v>
      </c>
      <c r="N202" s="4" t="s">
        <v>1</v>
      </c>
      <c r="O202" s="18" t="str">
        <f>IF(J202="Yes",IF(P202&lt;&gt;"",HYPERLINK(_xlfn.CONCAT(VLOOKUP(P202,AF:AG,2,FALSE),"\",IF(ISERROR(FIND(",",A202))=FALSE,LEFT(A202,FIND(",",A202)-1),A202),"-",C202,"-",H202,".pdf"),"PDF"),""),"")</f>
        <v>PDF</v>
      </c>
      <c r="P202" s="11" t="s">
        <v>2</v>
      </c>
      <c r="Q202" s="3" t="s">
        <v>46</v>
      </c>
      <c r="R202" s="3" t="s">
        <v>39</v>
      </c>
      <c r="T202" s="18" t="str">
        <f>IF(J202="Yes",IF(U202&lt;&gt;"",HYPERLINK(_xlfn.CONCAT(VLOOKUP(U202,AF:AG,2,FALSE),"\",IF(ISERROR(FIND(",",A202))=FALSE,LEFT(A202,FIND(",",A202)-1),A202),"-",C202,"-",H202,".pdf"),"PDF"),""),"")</f>
        <v>PDF</v>
      </c>
      <c r="U202" s="11" t="s">
        <v>50</v>
      </c>
      <c r="V202" s="3" t="s">
        <v>46</v>
      </c>
      <c r="W202" s="3" t="s">
        <v>39</v>
      </c>
      <c r="Y202" s="12" t="str">
        <f>IF(R202="Include","No",IF(V202="Include","No",""))</f>
        <v/>
      </c>
      <c r="Z202" s="33" t="str">
        <f>IF(J202="Yes",IF(Q202="","",IF(Q202="Include",IF(V202="",IF(Y202="No","Check for supplement","Include"),IF(V202="Exclude","Consensus required",IF(V202="Include",IF(Y202="No","Check for supplement","Include"),"Check required"))),IF(Q202="Exclude",IF(V202="","Check required",IF(V202="Exclude","Exclude",IF(V202="Include","Consensus required","Check required"))),"Check required"))),IF(L202="","","Find PDF"))</f>
        <v>Exclude</v>
      </c>
      <c r="AA202" s="31" t="str">
        <f>IF(Z202="Exclude",R202,"")</f>
        <v>0. Duplicate</v>
      </c>
    </row>
    <row r="203" spans="1:27" x14ac:dyDescent="0.25">
      <c r="A203" s="25" t="s">
        <v>4883</v>
      </c>
      <c r="B203" s="26" t="s">
        <v>4884</v>
      </c>
      <c r="C203" s="26">
        <v>2013</v>
      </c>
      <c r="D203" s="26" t="s">
        <v>1444</v>
      </c>
      <c r="E203" s="26">
        <v>28</v>
      </c>
      <c r="F203" s="26">
        <v>2</v>
      </c>
      <c r="G203" s="26" t="s">
        <v>4885</v>
      </c>
      <c r="H203" s="26">
        <v>12481</v>
      </c>
      <c r="I203" s="26" t="s">
        <v>4886</v>
      </c>
      <c r="J203" s="11" t="s">
        <v>35</v>
      </c>
      <c r="K203" s="18" t="str">
        <f>IF(LEFT(I203,2)="10",HYPERLINK(_xlfn.CONCAT("https://doi.org/",I203),"Link"),IF(I203="","",HYPERLINK(I203,"Link")))</f>
        <v>Link</v>
      </c>
      <c r="L203" s="19" t="str">
        <f>IF(A203&lt;&gt;"",IF(J203="No",_xlfn.CONCAT(IF(ISERROR(FIND(",",A203))=FALSE,LEFT(A203,FIND(",",A203)-1),A203),"-",C203,"-",H203),""),"")</f>
        <v/>
      </c>
      <c r="M203" s="29" t="str">
        <f>IF(A203&lt;&gt;"",_xlfn.CONCAT("{",IF(ISERROR(FIND(",",A203))=FALSE,LEFT(A203,FIND(",",A203)-1),A203),", ",C203," #",H203,"}"),"")</f>
        <v>{Belanger-Gravel, 2013 #12481}</v>
      </c>
      <c r="N203" s="4" t="s">
        <v>1</v>
      </c>
      <c r="O203" s="18" t="str">
        <f>IF(J203="Yes",IF(P203&lt;&gt;"",HYPERLINK(_xlfn.CONCAT(VLOOKUP(P203,AF:AG,2,FALSE),"\",IF(ISERROR(FIND(",",A203))=FALSE,LEFT(A203,FIND(",",A203)-1),A203),"-",C203,"-",H203,".pdf"),"PDF"),""),"")</f>
        <v>PDF</v>
      </c>
      <c r="P203" s="11" t="s">
        <v>2</v>
      </c>
      <c r="Q203" s="3" t="s">
        <v>46</v>
      </c>
      <c r="R203" s="3" t="s">
        <v>47</v>
      </c>
      <c r="S203" s="4" t="s">
        <v>109</v>
      </c>
      <c r="T203" s="18" t="str">
        <f>IF(J203="Yes",IF(U203&lt;&gt;"",HYPERLINK(_xlfn.CONCAT(VLOOKUP(U203,AF:AG,2,FALSE),"\",IF(ISERROR(FIND(",",A203))=FALSE,LEFT(A203,FIND(",",A203)-1),A203),"-",C203,"-",H203,".pdf"),"PDF"),""),"")</f>
        <v>PDF</v>
      </c>
      <c r="U203" s="11" t="s">
        <v>50</v>
      </c>
      <c r="V203" s="3" t="s">
        <v>46</v>
      </c>
      <c r="W203" s="3" t="s">
        <v>47</v>
      </c>
      <c r="Y203" s="12" t="str">
        <f>IF(R203="Include","No",IF(V203="Include","No",""))</f>
        <v/>
      </c>
      <c r="Z203" s="33" t="str">
        <f>IF(J203="Yes",IF(Q203="","",IF(Q203="Include",IF(V203="",IF(Y203="No","Check for supplement","Include"),IF(V203="Exclude","Consensus required",IF(V203="Include",IF(Y203="No","Check for supplement","Include"),"Check required"))),IF(Q203="Exclude",IF(V203="","Check required",IF(V203="Exclude","Exclude",IF(V203="Include","Consensus required","Check required"))),"Check required"))),IF(L203="","","Find PDF"))</f>
        <v>Exclude</v>
      </c>
      <c r="AA203" s="31" t="str">
        <f>IF(Z203="Exclude",R203,"")</f>
        <v>3. Wrong intervention</v>
      </c>
    </row>
    <row r="204" spans="1:27" x14ac:dyDescent="0.25">
      <c r="A204" s="25" t="s">
        <v>4887</v>
      </c>
      <c r="B204" s="26" t="s">
        <v>4888</v>
      </c>
      <c r="C204" s="26">
        <v>2023</v>
      </c>
      <c r="D204" s="26" t="s">
        <v>365</v>
      </c>
      <c r="E204" s="26">
        <v>23</v>
      </c>
      <c r="F204" s="26">
        <v>1</v>
      </c>
      <c r="G204" s="26">
        <v>1402</v>
      </c>
      <c r="H204" s="26">
        <v>12483</v>
      </c>
      <c r="I204" s="26" t="s">
        <v>4889</v>
      </c>
      <c r="J204" s="11" t="s">
        <v>35</v>
      </c>
      <c r="K204" s="18" t="str">
        <f>IF(LEFT(I204,2)="10",HYPERLINK(_xlfn.CONCAT("https://doi.org/",I204),"Link"),IF(I204="","",HYPERLINK(I204,"Link")))</f>
        <v>Link</v>
      </c>
      <c r="L204" s="19" t="str">
        <f>IF(A204&lt;&gt;"",IF(J204="No",_xlfn.CONCAT(IF(ISERROR(FIND(",",A204))=FALSE,LEFT(A204,FIND(",",A204)-1),A204),"-",C204,"-",H204),""),"")</f>
        <v/>
      </c>
      <c r="M204" s="29" t="str">
        <f>IF(A204&lt;&gt;"",_xlfn.CONCAT("{",IF(ISERROR(FIND(",",A204))=FALSE,LEFT(A204,FIND(",",A204)-1),A204),", ",C204," #",H204,"}"),"")</f>
        <v>{Bellanger, 2023 #12483}</v>
      </c>
      <c r="N204" s="4" t="s">
        <v>1</v>
      </c>
      <c r="O204" s="18" t="str">
        <f>IF(J204="Yes",IF(P204&lt;&gt;"",HYPERLINK(_xlfn.CONCAT(VLOOKUP(P204,AF:AG,2,FALSE),"\",IF(ISERROR(FIND(",",A204))=FALSE,LEFT(A204,FIND(",",A204)-1),A204),"-",C204,"-",H204,".pdf"),"PDF"),""),"")</f>
        <v>PDF</v>
      </c>
      <c r="P204" s="11" t="s">
        <v>2</v>
      </c>
      <c r="Q204" s="3" t="s">
        <v>46</v>
      </c>
      <c r="R204" s="3" t="s">
        <v>69</v>
      </c>
      <c r="S204" s="4" t="s">
        <v>4890</v>
      </c>
      <c r="T204" s="18" t="str">
        <f>IF(J204="Yes",IF(U204&lt;&gt;"",HYPERLINK(_xlfn.CONCAT(VLOOKUP(U204,AF:AG,2,FALSE),"\",IF(ISERROR(FIND(",",A204))=FALSE,LEFT(A204,FIND(",",A204)-1),A204),"-",C204,"-",H204,".pdf"),"PDF"),""),"")</f>
        <v>PDF</v>
      </c>
      <c r="U204" s="11" t="s">
        <v>50</v>
      </c>
      <c r="V204" s="3" t="s">
        <v>46</v>
      </c>
      <c r="W204" s="3" t="s">
        <v>69</v>
      </c>
      <c r="Y204" s="12" t="str">
        <f>IF(R204="Include","No",IF(V204="Include","No",""))</f>
        <v/>
      </c>
      <c r="Z204" s="33" t="str">
        <f>IF(J204="Yes",IF(Q204="","",IF(Q204="Include",IF(V204="",IF(Y204="No","Check for supplement","Include"),IF(V204="Exclude","Consensus required",IF(V204="Include",IF(Y204="No","Check for supplement","Include"),"Check required"))),IF(Q204="Exclude",IF(V204="","Check required",IF(V204="Exclude","Exclude",IF(V204="Include","Consensus required","Check required"))),"Check required"))),IF(L204="","","Find PDF"))</f>
        <v>Exclude</v>
      </c>
      <c r="AA204" s="31" t="str">
        <f>IF(Z204="Exclude",R204,"")</f>
        <v>4. Wrong setting</v>
      </c>
    </row>
    <row r="205" spans="1:27" x14ac:dyDescent="0.25">
      <c r="A205" s="25" t="s">
        <v>4891</v>
      </c>
      <c r="B205" s="26" t="s">
        <v>4892</v>
      </c>
      <c r="C205" s="26">
        <v>2013</v>
      </c>
      <c r="D205" s="26" t="s">
        <v>4893</v>
      </c>
      <c r="E205" s="26">
        <v>67</v>
      </c>
      <c r="F205" s="26">
        <v>1</v>
      </c>
      <c r="G205" s="26" t="s">
        <v>4894</v>
      </c>
      <c r="H205" s="26">
        <v>12484</v>
      </c>
      <c r="I205" s="26" t="s">
        <v>4895</v>
      </c>
      <c r="J205" s="11" t="s">
        <v>35</v>
      </c>
      <c r="K205" s="18" t="str">
        <f>IF(LEFT(I205,2)="10",HYPERLINK(_xlfn.CONCAT("https://doi.org/",I205),"Link"),IF(I205="","",HYPERLINK(I205,"Link")))</f>
        <v>Link</v>
      </c>
      <c r="L205" s="19" t="str">
        <f>IF(A205&lt;&gt;"",IF(J205="No",_xlfn.CONCAT(IF(ISERROR(FIND(",",A205))=FALSE,LEFT(A205,FIND(",",A205)-1),A205),"-",C205,"-",H205),""),"")</f>
        <v/>
      </c>
      <c r="M205" s="29" t="str">
        <f>IF(A205&lt;&gt;"",_xlfn.CONCAT("{",IF(ISERROR(FIND(",",A205))=FALSE,LEFT(A205,FIND(",",A205)-1),A205),", ",C205," #",H205,"}"),"")</f>
        <v>{Bellows, 2013 #12484}</v>
      </c>
      <c r="N205" s="4" t="s">
        <v>1</v>
      </c>
      <c r="O205" s="18" t="str">
        <f>IF(J205="Yes",IF(P205&lt;&gt;"",HYPERLINK(_xlfn.CONCAT(VLOOKUP(P205,AF:AG,2,FALSE),"\",IF(ISERROR(FIND(",",A205))=FALSE,LEFT(A205,FIND(",",A205)-1),A205),"-",C205,"-",H205,".pdf"),"PDF"),""),"")</f>
        <v>PDF</v>
      </c>
      <c r="P205" s="11" t="s">
        <v>2</v>
      </c>
      <c r="Q205" s="3" t="s">
        <v>46</v>
      </c>
      <c r="R205" s="3" t="s">
        <v>47</v>
      </c>
      <c r="S205" s="4" t="s">
        <v>109</v>
      </c>
      <c r="T205" s="18" t="str">
        <f>IF(J205="Yes",IF(U205&lt;&gt;"",HYPERLINK(_xlfn.CONCAT(VLOOKUP(U205,AF:AG,2,FALSE),"\",IF(ISERROR(FIND(",",A205))=FALSE,LEFT(A205,FIND(",",A205)-1),A205),"-",C205,"-",H205,".pdf"),"PDF"),""),"")</f>
        <v>PDF</v>
      </c>
      <c r="U205" s="11" t="s">
        <v>50</v>
      </c>
      <c r="V205" s="3" t="s">
        <v>46</v>
      </c>
      <c r="W205" s="3" t="s">
        <v>47</v>
      </c>
      <c r="Y205" s="12" t="str">
        <f>IF(R205="Include","No",IF(V205="Include","No",""))</f>
        <v/>
      </c>
      <c r="Z205" s="33" t="str">
        <f>IF(J205="Yes",IF(Q205="","",IF(Q205="Include",IF(V205="",IF(Y205="No","Check for supplement","Include"),IF(V205="Exclude","Consensus required",IF(V205="Include",IF(Y205="No","Check for supplement","Include"),"Check required"))),IF(Q205="Exclude",IF(V205="","Check required",IF(V205="Exclude","Exclude",IF(V205="Include","Consensus required","Check required"))),"Check required"))),IF(L205="","","Find PDF"))</f>
        <v>Exclude</v>
      </c>
      <c r="AA205" s="31" t="str">
        <f>IF(Z205="Exclude",R205,"")</f>
        <v>3. Wrong intervention</v>
      </c>
    </row>
    <row r="206" spans="1:27" x14ac:dyDescent="0.25">
      <c r="A206" s="25" t="s">
        <v>4891</v>
      </c>
      <c r="B206" s="26" t="s">
        <v>4892</v>
      </c>
      <c r="C206" s="26">
        <v>2013</v>
      </c>
      <c r="D206" s="26" t="s">
        <v>4893</v>
      </c>
      <c r="E206" s="26">
        <v>67</v>
      </c>
      <c r="F206" s="26">
        <v>1</v>
      </c>
      <c r="G206" s="26" t="s">
        <v>4894</v>
      </c>
      <c r="H206" s="26">
        <v>12485</v>
      </c>
      <c r="I206" s="26" t="s">
        <v>4895</v>
      </c>
      <c r="J206" s="11" t="s">
        <v>35</v>
      </c>
      <c r="K206" s="18" t="str">
        <f>IF(LEFT(I206,2)="10",HYPERLINK(_xlfn.CONCAT("https://doi.org/",I206),"Link"),IF(I206="","",HYPERLINK(I206,"Link")))</f>
        <v>Link</v>
      </c>
      <c r="L206" s="19" t="str">
        <f>IF(A206&lt;&gt;"",IF(J206="No",_xlfn.CONCAT(IF(ISERROR(FIND(",",A206))=FALSE,LEFT(A206,FIND(",",A206)-1),A206),"-",C206,"-",H206),""),"")</f>
        <v/>
      </c>
      <c r="M206" s="29" t="str">
        <f>IF(A206&lt;&gt;"",_xlfn.CONCAT("{",IF(ISERROR(FIND(",",A206))=FALSE,LEFT(A206,FIND(",",A206)-1),A206),", ",C206," #",H206,"}"),"")</f>
        <v>{Bellows, 2013 #12485}</v>
      </c>
      <c r="N206" s="4" t="s">
        <v>1</v>
      </c>
      <c r="O206" s="18" t="str">
        <f>IF(J206="Yes",IF(P206&lt;&gt;"",HYPERLINK(_xlfn.CONCAT(VLOOKUP(P206,AF:AG,2,FALSE),"\",IF(ISERROR(FIND(",",A206))=FALSE,LEFT(A206,FIND(",",A206)-1),A206),"-",C206,"-",H206,".pdf"),"PDF"),""),"")</f>
        <v>PDF</v>
      </c>
      <c r="P206" s="11" t="s">
        <v>2</v>
      </c>
      <c r="Q206" s="3" t="s">
        <v>46</v>
      </c>
      <c r="R206" s="3" t="s">
        <v>39</v>
      </c>
      <c r="T206" s="18" t="str">
        <f>IF(J206="Yes",IF(U206&lt;&gt;"",HYPERLINK(_xlfn.CONCAT(VLOOKUP(U206,AF:AG,2,FALSE),"\",IF(ISERROR(FIND(",",A206))=FALSE,LEFT(A206,FIND(",",A206)-1),A206),"-",C206,"-",H206,".pdf"),"PDF"),""),"")</f>
        <v>PDF</v>
      </c>
      <c r="U206" s="11" t="s">
        <v>50</v>
      </c>
      <c r="V206" s="3" t="s">
        <v>46</v>
      </c>
      <c r="W206" s="3" t="s">
        <v>39</v>
      </c>
      <c r="Y206" s="12" t="str">
        <f>IF(R206="Include","No",IF(V206="Include","No",""))</f>
        <v/>
      </c>
      <c r="Z206" s="33" t="str">
        <f>IF(J206="Yes",IF(Q206="","",IF(Q206="Include",IF(V206="",IF(Y206="No","Check for supplement","Include"),IF(V206="Exclude","Consensus required",IF(V206="Include",IF(Y206="No","Check for supplement","Include"),"Check required"))),IF(Q206="Exclude",IF(V206="","Check required",IF(V206="Exclude","Exclude",IF(V206="Include","Consensus required","Check required"))),"Check required"))),IF(L206="","","Find PDF"))</f>
        <v>Exclude</v>
      </c>
      <c r="AA206" s="31" t="str">
        <f>IF(Z206="Exclude",R206,"")</f>
        <v>0. Duplicate</v>
      </c>
    </row>
    <row r="207" spans="1:27" x14ac:dyDescent="0.25">
      <c r="A207" s="25" t="s">
        <v>4896</v>
      </c>
      <c r="B207" s="26" t="s">
        <v>4897</v>
      </c>
      <c r="C207" s="26">
        <v>2023</v>
      </c>
      <c r="D207" s="26" t="s">
        <v>359</v>
      </c>
      <c r="E207" s="26">
        <v>82</v>
      </c>
      <c r="F207" s="26">
        <v>6</v>
      </c>
      <c r="G207" s="26" t="s">
        <v>4898</v>
      </c>
      <c r="H207" s="26">
        <v>12486</v>
      </c>
      <c r="I207" s="26" t="s">
        <v>4899</v>
      </c>
      <c r="J207" s="11" t="s">
        <v>35</v>
      </c>
      <c r="K207" s="18" t="str">
        <f>IF(LEFT(I207,2)="10",HYPERLINK(_xlfn.CONCAT("https://doi.org/",I207),"Link"),IF(I207="","",HYPERLINK(I207,"Link")))</f>
        <v>Link</v>
      </c>
      <c r="L207" s="19" t="str">
        <f>IF(A207&lt;&gt;"",IF(J207="No",_xlfn.CONCAT(IF(ISERROR(FIND(",",A207))=FALSE,LEFT(A207,FIND(",",A207)-1),A207),"-",C207,"-",H207),""),"")</f>
        <v/>
      </c>
      <c r="M207" s="29" t="str">
        <f>IF(A207&lt;&gt;"",_xlfn.CONCAT("{",IF(ISERROR(FIND(",",A207))=FALSE,LEFT(A207,FIND(",",A207)-1),A207),", ",C207," #",H207,"}"),"")</f>
        <v>{Belogianni, 2023 #12486}</v>
      </c>
      <c r="N207" s="4" t="s">
        <v>1</v>
      </c>
      <c r="O207" s="18" t="str">
        <f>IF(J207="Yes",IF(P207&lt;&gt;"",HYPERLINK(_xlfn.CONCAT(VLOOKUP(P207,AF:AG,2,FALSE),"\",IF(ISERROR(FIND(",",A207))=FALSE,LEFT(A207,FIND(",",A207)-1),A207),"-",C207,"-",H207,".pdf"),"PDF"),""),"")</f>
        <v>PDF</v>
      </c>
      <c r="P207" s="11" t="s">
        <v>2</v>
      </c>
      <c r="Q207" s="3" t="s">
        <v>46</v>
      </c>
      <c r="R207" s="3" t="s">
        <v>47</v>
      </c>
      <c r="S207" s="4" t="s">
        <v>109</v>
      </c>
      <c r="T207" s="18" t="str">
        <f>IF(J207="Yes",IF(U207&lt;&gt;"",HYPERLINK(_xlfn.CONCAT(VLOOKUP(U207,AF:AG,2,FALSE),"\",IF(ISERROR(FIND(",",A207))=FALSE,LEFT(A207,FIND(",",A207)-1),A207),"-",C207,"-",H207,".pdf"),"PDF"),""),"")</f>
        <v>PDF</v>
      </c>
      <c r="U207" s="11" t="s">
        <v>50</v>
      </c>
      <c r="V207" s="3" t="s">
        <v>46</v>
      </c>
      <c r="W207" s="3" t="s">
        <v>47</v>
      </c>
      <c r="Y207" s="12" t="str">
        <f>IF(R207="Include","No",IF(V207="Include","No",""))</f>
        <v/>
      </c>
      <c r="Z207" s="33" t="str">
        <f>IF(J207="Yes",IF(Q207="","",IF(Q207="Include",IF(V207="",IF(Y207="No","Check for supplement","Include"),IF(V207="Exclude","Consensus required",IF(V207="Include",IF(Y207="No","Check for supplement","Include"),"Check required"))),IF(Q207="Exclude",IF(V207="","Check required",IF(V207="Exclude","Exclude",IF(V207="Include","Consensus required","Check required"))),"Check required"))),IF(L207="","","Find PDF"))</f>
        <v>Exclude</v>
      </c>
      <c r="AA207" s="31" t="str">
        <f>IF(Z207="Exclude",R207,"")</f>
        <v>3. Wrong intervention</v>
      </c>
    </row>
    <row r="208" spans="1:27" x14ac:dyDescent="0.25">
      <c r="A208" s="25" t="s">
        <v>4900</v>
      </c>
      <c r="B208" s="26" t="s">
        <v>4901</v>
      </c>
      <c r="C208" s="26">
        <v>2019</v>
      </c>
      <c r="D208" s="26" t="s">
        <v>159</v>
      </c>
      <c r="E208" s="26">
        <v>14</v>
      </c>
      <c r="F208" s="26">
        <v>9</v>
      </c>
      <c r="G208" s="26" t="s">
        <v>4902</v>
      </c>
      <c r="H208" s="26">
        <v>12487</v>
      </c>
      <c r="I208" s="26" t="s">
        <v>4903</v>
      </c>
      <c r="J208" s="11" t="s">
        <v>35</v>
      </c>
      <c r="K208" s="18" t="str">
        <f>IF(LEFT(I208,2)="10",HYPERLINK(_xlfn.CONCAT("https://doi.org/",I208),"Link"),IF(I208="","",HYPERLINK(I208,"Link")))</f>
        <v>Link</v>
      </c>
      <c r="L208" s="19" t="str">
        <f>IF(A208&lt;&gt;"",IF(J208="No",_xlfn.CONCAT(IF(ISERROR(FIND(",",A208))=FALSE,LEFT(A208,FIND(",",A208)-1),A208),"-",C208,"-",H208),""),"")</f>
        <v/>
      </c>
      <c r="M208" s="29" t="str">
        <f>IF(A208&lt;&gt;"",_xlfn.CONCAT("{",IF(ISERROR(FIND(",",A208))=FALSE,LEFT(A208,FIND(",",A208)-1),A208),", ",C208," #",H208,"}"),"")</f>
        <v>{Belton, 2019 #12487}</v>
      </c>
      <c r="N208" s="4" t="s">
        <v>1</v>
      </c>
      <c r="O208" s="18" t="str">
        <f>IF(J208="Yes",IF(P208&lt;&gt;"",HYPERLINK(_xlfn.CONCAT(VLOOKUP(P208,AF:AG,2,FALSE),"\",IF(ISERROR(FIND(",",A208))=FALSE,LEFT(A208,FIND(",",A208)-1),A208),"-",C208,"-",H208,".pdf"),"PDF"),""),"")</f>
        <v>PDF</v>
      </c>
      <c r="P208" s="11" t="s">
        <v>2</v>
      </c>
      <c r="Q208" s="3" t="s">
        <v>46</v>
      </c>
      <c r="R208" s="3" t="s">
        <v>47</v>
      </c>
      <c r="S208" s="4" t="s">
        <v>109</v>
      </c>
      <c r="T208" s="18" t="str">
        <f>IF(J208="Yes",IF(U208&lt;&gt;"",HYPERLINK(_xlfn.CONCAT(VLOOKUP(U208,AF:AG,2,FALSE),"\",IF(ISERROR(FIND(",",A208))=FALSE,LEFT(A208,FIND(",",A208)-1),A208),"-",C208,"-",H208,".pdf"),"PDF"),""),"")</f>
        <v>PDF</v>
      </c>
      <c r="U208" s="11" t="s">
        <v>50</v>
      </c>
      <c r="V208" s="3" t="s">
        <v>46</v>
      </c>
      <c r="W208" s="3" t="s">
        <v>47</v>
      </c>
      <c r="Y208" s="12" t="str">
        <f>IF(R208="Include","No",IF(V208="Include","No",""))</f>
        <v/>
      </c>
      <c r="Z208" s="33" t="str">
        <f>IF(J208="Yes",IF(Q208="","",IF(Q208="Include",IF(V208="",IF(Y208="No","Check for supplement","Include"),IF(V208="Exclude","Consensus required",IF(V208="Include",IF(Y208="No","Check for supplement","Include"),"Check required"))),IF(Q208="Exclude",IF(V208="","Check required",IF(V208="Exclude","Exclude",IF(V208="Include","Consensus required","Check required"))),"Check required"))),IF(L208="","","Find PDF"))</f>
        <v>Exclude</v>
      </c>
      <c r="AA208" s="31" t="str">
        <f>IF(Z208="Exclude",R208,"")</f>
        <v>3. Wrong intervention</v>
      </c>
    </row>
    <row r="209" spans="1:27" x14ac:dyDescent="0.25">
      <c r="A209" s="25" t="s">
        <v>4904</v>
      </c>
      <c r="B209" s="26" t="s">
        <v>4905</v>
      </c>
      <c r="C209" s="26">
        <v>2021</v>
      </c>
      <c r="D209" s="26" t="s">
        <v>100</v>
      </c>
      <c r="E209" s="26">
        <v>9</v>
      </c>
      <c r="F209" s="26">
        <v>2</v>
      </c>
      <c r="G209" s="26" t="s">
        <v>4906</v>
      </c>
      <c r="H209" s="26">
        <v>14419</v>
      </c>
      <c r="I209" s="26" t="s">
        <v>4907</v>
      </c>
      <c r="J209" s="11" t="s">
        <v>35</v>
      </c>
      <c r="K209" s="18" t="str">
        <f>IF(LEFT(I209,2)="10",HYPERLINK(_xlfn.CONCAT("https://doi.org/",I209),"Link"),IF(I209="","",HYPERLINK(I209,"Link")))</f>
        <v>Link</v>
      </c>
      <c r="L209" s="19" t="str">
        <f>IF(A209&lt;&gt;"",IF(J209="No",_xlfn.CONCAT(IF(ISERROR(FIND(",",A209))=FALSE,LEFT(A209,FIND(",",A209)-1),A209),"-",C209,"-",H209),""),"")</f>
        <v/>
      </c>
      <c r="M209" s="29" t="str">
        <f>IF(A209&lt;&gt;"",_xlfn.CONCAT("{",IF(ISERROR(FIND(",",A209))=FALSE,LEFT(A209,FIND(",",A209)-1),A209),", ",C209," #",H209,"}"),"")</f>
        <v>{Benavides, 2021 #14419}</v>
      </c>
      <c r="N209" s="4" t="s">
        <v>1</v>
      </c>
      <c r="O209" s="18" t="str">
        <f>IF(J209="Yes",IF(P209&lt;&gt;"",HYPERLINK(_xlfn.CONCAT(VLOOKUP(P209,AF:AG,2,FALSE),"\",IF(ISERROR(FIND(",",A209))=FALSE,LEFT(A209,FIND(",",A209)-1),A209),"-",C209,"-",H209,".pdf"),"PDF"),""),"")</f>
        <v>PDF</v>
      </c>
      <c r="P209" s="11" t="s">
        <v>2</v>
      </c>
      <c r="Q209" s="3" t="s">
        <v>46</v>
      </c>
      <c r="R209" s="3" t="s">
        <v>77</v>
      </c>
      <c r="S209" s="4" t="s">
        <v>316</v>
      </c>
      <c r="T209" s="18" t="str">
        <f>IF(J209="Yes",IF(U209&lt;&gt;"",HYPERLINK(_xlfn.CONCAT(VLOOKUP(U209,AF:AG,2,FALSE),"\",IF(ISERROR(FIND(",",A209))=FALSE,LEFT(A209,FIND(",",A209)-1),A209),"-",C209,"-",H209,".pdf"),"PDF"),""),"")</f>
        <v>PDF</v>
      </c>
      <c r="U209" s="11" t="s">
        <v>50</v>
      </c>
      <c r="V209" s="3" t="s">
        <v>46</v>
      </c>
      <c r="W209" s="3" t="s">
        <v>316</v>
      </c>
      <c r="Y209" s="12" t="str">
        <f>IF(R209="Include","No",IF(V209="Include","No",""))</f>
        <v/>
      </c>
      <c r="Z209" s="33" t="str">
        <f>IF(J209="Yes",IF(Q209="","",IF(Q209="Include",IF(V209="",IF(Y209="No","Check for supplement","Include"),IF(V209="Exclude","Consensus required",IF(V209="Include",IF(Y209="No","Check for supplement","Include"),"Check required"))),IF(Q209="Exclude",IF(V209="","Check required",IF(V209="Exclude","Exclude",IF(V209="Include","Consensus required","Check required"))),"Check required"))),IF(L209="","","Find PDF"))</f>
        <v>Exclude</v>
      </c>
      <c r="AA209" s="31" t="str">
        <f>IF(Z209="Exclude",R209,"")</f>
        <v>5. Wrong study design</v>
      </c>
    </row>
    <row r="210" spans="1:27" x14ac:dyDescent="0.25">
      <c r="A210" s="25" t="s">
        <v>4908</v>
      </c>
      <c r="B210" s="26" t="s">
        <v>4909</v>
      </c>
      <c r="C210" s="26">
        <v>2017</v>
      </c>
      <c r="D210" s="26" t="s">
        <v>212</v>
      </c>
      <c r="E210" s="26">
        <v>2</v>
      </c>
      <c r="F210" s="26">
        <v>2</v>
      </c>
      <c r="G210" s="26" t="s">
        <v>4910</v>
      </c>
      <c r="H210" s="26">
        <v>12488</v>
      </c>
      <c r="I210" s="26" t="s">
        <v>4911</v>
      </c>
      <c r="J210" s="11" t="s">
        <v>35</v>
      </c>
      <c r="K210" s="18" t="str">
        <f>IF(LEFT(I210,2)="10",HYPERLINK(_xlfn.CONCAT("https://doi.org/",I210),"Link"),IF(I210="","",HYPERLINK(I210,"Link")))</f>
        <v>Link</v>
      </c>
      <c r="L210" s="19" t="str">
        <f>IF(A210&lt;&gt;"",IF(J210="No",_xlfn.CONCAT(IF(ISERROR(FIND(",",A210))=FALSE,LEFT(A210,FIND(",",A210)-1),A210),"-",C210,"-",H210),""),"")</f>
        <v/>
      </c>
      <c r="M210" s="29" t="str">
        <f>IF(A210&lt;&gt;"",_xlfn.CONCAT("{",IF(ISERROR(FIND(",",A210))=FALSE,LEFT(A210,FIND(",",A210)-1),A210),", ",C210," #",H210,"}"),"")</f>
        <v>{Bender, 2017 #12488}</v>
      </c>
      <c r="N210" s="4" t="s">
        <v>1</v>
      </c>
      <c r="O210" s="18" t="str">
        <f>IF(J210="Yes",IF(P210&lt;&gt;"",HYPERLINK(_xlfn.CONCAT(VLOOKUP(P210,AF:AG,2,FALSE),"\",IF(ISERROR(FIND(",",A210))=FALSE,LEFT(A210,FIND(",",A210)-1),A210),"-",C210,"-",H210,".pdf"),"PDF"),""),"")</f>
        <v>PDF</v>
      </c>
      <c r="P210" s="11" t="s">
        <v>2</v>
      </c>
      <c r="Q210" s="3" t="s">
        <v>46</v>
      </c>
      <c r="R210" s="3" t="s">
        <v>47</v>
      </c>
      <c r="S210" s="4" t="s">
        <v>109</v>
      </c>
      <c r="T210" s="18" t="str">
        <f>IF(J210="Yes",IF(U210&lt;&gt;"",HYPERLINK(_xlfn.CONCAT(VLOOKUP(U210,AF:AG,2,FALSE),"\",IF(ISERROR(FIND(",",A210))=FALSE,LEFT(A210,FIND(",",A210)-1),A210),"-",C210,"-",H210,".pdf"),"PDF"),""),"")</f>
        <v>PDF</v>
      </c>
      <c r="U210" s="11" t="s">
        <v>50</v>
      </c>
      <c r="V210" s="3" t="s">
        <v>46</v>
      </c>
      <c r="W210" s="3" t="s">
        <v>47</v>
      </c>
      <c r="Y210" s="12" t="str">
        <f>IF(R210="Include","No",IF(V210="Include","No",""))</f>
        <v/>
      </c>
      <c r="Z210" s="33" t="str">
        <f>IF(J210="Yes",IF(Q210="","",IF(Q210="Include",IF(V210="",IF(Y210="No","Check for supplement","Include"),IF(V210="Exclude","Consensus required",IF(V210="Include",IF(Y210="No","Check for supplement","Include"),"Check required"))),IF(Q210="Exclude",IF(V210="","Check required",IF(V210="Exclude","Exclude",IF(V210="Include","Consensus required","Check required"))),"Check required"))),IF(L210="","","Find PDF"))</f>
        <v>Exclude</v>
      </c>
      <c r="AA210" s="31" t="str">
        <f>IF(Z210="Exclude",R210,"")</f>
        <v>3. Wrong intervention</v>
      </c>
    </row>
    <row r="211" spans="1:27" x14ac:dyDescent="0.25">
      <c r="A211" s="25" t="s">
        <v>4912</v>
      </c>
      <c r="B211" s="26" t="s">
        <v>4913</v>
      </c>
      <c r="C211" s="26">
        <v>2020</v>
      </c>
      <c r="D211" s="26" t="s">
        <v>60</v>
      </c>
      <c r="E211" s="26">
        <v>17</v>
      </c>
      <c r="F211" s="26">
        <v>7</v>
      </c>
      <c r="G211" s="26" t="s">
        <v>4914</v>
      </c>
      <c r="H211" s="26">
        <v>12489</v>
      </c>
      <c r="I211" s="26" t="s">
        <v>4915</v>
      </c>
      <c r="J211" s="11" t="s">
        <v>35</v>
      </c>
      <c r="K211" s="18" t="str">
        <f>IF(LEFT(I211,2)="10",HYPERLINK(_xlfn.CONCAT("https://doi.org/",I211),"Link"),IF(I211="","",HYPERLINK(I211,"Link")))</f>
        <v>Link</v>
      </c>
      <c r="L211" s="19" t="str">
        <f>IF(A211&lt;&gt;"",IF(J211="No",_xlfn.CONCAT(IF(ISERROR(FIND(",",A211))=FALSE,LEFT(A211,FIND(",",A211)-1),A211),"-",C211,"-",H211),""),"")</f>
        <v/>
      </c>
      <c r="M211" s="29" t="str">
        <f>IF(A211&lt;&gt;"",_xlfn.CONCAT("{",IF(ISERROR(FIND(",",A211))=FALSE,LEFT(A211,FIND(",",A211)-1),A211),", ",C211," #",H211,"}"),"")</f>
        <v>{Benito, 2020 #12489}</v>
      </c>
      <c r="N211" s="4" t="s">
        <v>1</v>
      </c>
      <c r="O211" s="18" t="str">
        <f>IF(J211="Yes",IF(P211&lt;&gt;"",HYPERLINK(_xlfn.CONCAT(VLOOKUP(P211,AF:AG,2,FALSE),"\",IF(ISERROR(FIND(",",A211))=FALSE,LEFT(A211,FIND(",",A211)-1),A211),"-",C211,"-",H211,".pdf"),"PDF"),""),"")</f>
        <v>PDF</v>
      </c>
      <c r="P211" s="11" t="s">
        <v>2</v>
      </c>
      <c r="Q211" s="3" t="s">
        <v>46</v>
      </c>
      <c r="R211" s="3" t="s">
        <v>47</v>
      </c>
      <c r="S211" s="4" t="s">
        <v>109</v>
      </c>
      <c r="T211" s="18" t="str">
        <f>IF(J211="Yes",IF(U211&lt;&gt;"",HYPERLINK(_xlfn.CONCAT(VLOOKUP(U211,AF:AG,2,FALSE),"\",IF(ISERROR(FIND(",",A211))=FALSE,LEFT(A211,FIND(",",A211)-1),A211),"-",C211,"-",H211,".pdf"),"PDF"),""),"")</f>
        <v>PDF</v>
      </c>
      <c r="U211" s="11" t="s">
        <v>50</v>
      </c>
      <c r="V211" s="3" t="s">
        <v>46</v>
      </c>
      <c r="W211" s="3" t="s">
        <v>47</v>
      </c>
      <c r="Y211" s="12" t="str">
        <f>IF(R211="Include","No",IF(V211="Include","No",""))</f>
        <v/>
      </c>
      <c r="Z211" s="33" t="str">
        <f>IF(J211="Yes",IF(Q211="","",IF(Q211="Include",IF(V211="",IF(Y211="No","Check for supplement","Include"),IF(V211="Exclude","Consensus required",IF(V211="Include",IF(Y211="No","Check for supplement","Include"),"Check required"))),IF(Q211="Exclude",IF(V211="","Check required",IF(V211="Exclude","Exclude",IF(V211="Include","Consensus required","Check required"))),"Check required"))),IF(L211="","","Find PDF"))</f>
        <v>Exclude</v>
      </c>
      <c r="AA211" s="31" t="str">
        <f>IF(Z211="Exclude",R211,"")</f>
        <v>3. Wrong intervention</v>
      </c>
    </row>
    <row r="212" spans="1:27" x14ac:dyDescent="0.25">
      <c r="A212" s="25" t="s">
        <v>4916</v>
      </c>
      <c r="B212" s="26" t="s">
        <v>4917</v>
      </c>
      <c r="C212" s="26">
        <v>2014</v>
      </c>
      <c r="D212" s="26" t="s">
        <v>4918</v>
      </c>
      <c r="E212" s="26">
        <v>18</v>
      </c>
      <c r="F212" s="26">
        <v>5</v>
      </c>
      <c r="G212" s="26" t="s">
        <v>4919</v>
      </c>
      <c r="H212" s="26">
        <v>13465</v>
      </c>
      <c r="I212" s="26" t="s">
        <v>4920</v>
      </c>
      <c r="J212" s="11" t="s">
        <v>35</v>
      </c>
      <c r="K212" s="18" t="str">
        <f>IF(LEFT(I212,2)="10",HYPERLINK(_xlfn.CONCAT("https://doi.org/",I212),"Link"),IF(I212="","",HYPERLINK(I212,"Link")))</f>
        <v>Link</v>
      </c>
      <c r="L212" s="19" t="str">
        <f>IF(A212&lt;&gt;"",IF(J212="No",_xlfn.CONCAT(IF(ISERROR(FIND(",",A212))=FALSE,LEFT(A212,FIND(",",A212)-1),A212),"-",C212,"-",H212),""),"")</f>
        <v/>
      </c>
      <c r="M212" s="29" t="str">
        <f>IF(A212&lt;&gt;"",_xlfn.CONCAT("{",IF(ISERROR(FIND(",",A212))=FALSE,LEFT(A212,FIND(",",A212)-1),A212),", ",C212," #",H212,"}"),"")</f>
        <v>{Benjamin Neelon, 2014 #13465}</v>
      </c>
      <c r="N212" s="4" t="s">
        <v>1</v>
      </c>
      <c r="O212" s="18" t="str">
        <f>IF(J212="Yes",IF(P212&lt;&gt;"",HYPERLINK(_xlfn.CONCAT(VLOOKUP(P212,AF:AG,2,FALSE),"\",IF(ISERROR(FIND(",",A212))=FALSE,LEFT(A212,FIND(",",A212)-1),A212),"-",C212,"-",H212,".pdf"),"PDF"),""),"")</f>
        <v>PDF</v>
      </c>
      <c r="P212" s="11" t="s">
        <v>2</v>
      </c>
      <c r="Q212" s="3" t="s">
        <v>46</v>
      </c>
      <c r="R212" s="3" t="s">
        <v>47</v>
      </c>
      <c r="S212" s="4" t="s">
        <v>109</v>
      </c>
      <c r="T212" s="18" t="str">
        <f>IF(J212="Yes",IF(U212&lt;&gt;"",HYPERLINK(_xlfn.CONCAT(VLOOKUP(U212,AF:AG,2,FALSE),"\",IF(ISERROR(FIND(",",A212))=FALSE,LEFT(A212,FIND(",",A212)-1),A212),"-",C212,"-",H212,".pdf"),"PDF"),""),"")</f>
        <v>PDF</v>
      </c>
      <c r="U212" s="11" t="s">
        <v>50</v>
      </c>
      <c r="V212" s="3" t="s">
        <v>46</v>
      </c>
      <c r="W212" s="3" t="s">
        <v>47</v>
      </c>
      <c r="Y212" s="12" t="str">
        <f>IF(R212="Include","No",IF(V212="Include","No",""))</f>
        <v/>
      </c>
      <c r="Z212" s="33" t="str">
        <f>IF(J212="Yes",IF(Q212="","",IF(Q212="Include",IF(V212="",IF(Y212="No","Check for supplement","Include"),IF(V212="Exclude","Consensus required",IF(V212="Include",IF(Y212="No","Check for supplement","Include"),"Check required"))),IF(Q212="Exclude",IF(V212="","Check required",IF(V212="Exclude","Exclude",IF(V212="Include","Consensus required","Check required"))),"Check required"))),IF(L212="","","Find PDF"))</f>
        <v>Exclude</v>
      </c>
      <c r="AA212" s="31" t="str">
        <f>IF(Z212="Exclude",R212,"")</f>
        <v>3. Wrong intervention</v>
      </c>
    </row>
    <row r="213" spans="1:27" x14ac:dyDescent="0.25">
      <c r="A213" s="25" t="s">
        <v>4921</v>
      </c>
      <c r="B213" s="26" t="s">
        <v>4922</v>
      </c>
      <c r="C213" s="26">
        <v>2017</v>
      </c>
      <c r="D213" s="26" t="s">
        <v>340</v>
      </c>
      <c r="E213" s="26">
        <v>69</v>
      </c>
      <c r="F213" s="26">
        <v>1</v>
      </c>
      <c r="G213" s="26" t="s">
        <v>4923</v>
      </c>
      <c r="H213" s="26">
        <v>12490</v>
      </c>
      <c r="I213" s="26" t="s">
        <v>4924</v>
      </c>
      <c r="J213" s="11" t="s">
        <v>35</v>
      </c>
      <c r="K213" s="18" t="str">
        <f>IF(LEFT(I213,2)="10",HYPERLINK(_xlfn.CONCAT("https://doi.org/",I213),"Link"),IF(I213="","",HYPERLINK(I213,"Link")))</f>
        <v>Link</v>
      </c>
      <c r="L213" s="19" t="str">
        <f>IF(A213&lt;&gt;"",IF(J213="No",_xlfn.CONCAT(IF(ISERROR(FIND(",",A213))=FALSE,LEFT(A213,FIND(",",A213)-1),A213),"-",C213,"-",H213),""),"")</f>
        <v/>
      </c>
      <c r="M213" s="29" t="str">
        <f>IF(A213&lt;&gt;"",_xlfn.CONCAT("{",IF(ISERROR(FIND(",",A213))=FALSE,LEFT(A213,FIND(",",A213)-1),A213),", ",C213," #",H213,"}"),"")</f>
        <v>{Bennell, 2017 #12490}</v>
      </c>
      <c r="N213" s="4" t="s">
        <v>1</v>
      </c>
      <c r="O213" s="18" t="str">
        <f>IF(J213="Yes",IF(P213&lt;&gt;"",HYPERLINK(_xlfn.CONCAT(VLOOKUP(P213,AF:AG,2,FALSE),"\",IF(ISERROR(FIND(",",A213))=FALSE,LEFT(A213,FIND(",",A213)-1),A213),"-",C213,"-",H213,".pdf"),"PDF"),""),"")</f>
        <v>PDF</v>
      </c>
      <c r="P213" s="11" t="s">
        <v>2</v>
      </c>
      <c r="Q213" s="3" t="s">
        <v>46</v>
      </c>
      <c r="R213" s="3" t="s">
        <v>47</v>
      </c>
      <c r="S213" s="4" t="s">
        <v>109</v>
      </c>
      <c r="T213" s="18" t="str">
        <f>IF(J213="Yes",IF(U213&lt;&gt;"",HYPERLINK(_xlfn.CONCAT(VLOOKUP(U213,AF:AG,2,FALSE),"\",IF(ISERROR(FIND(",",A213))=FALSE,LEFT(A213,FIND(",",A213)-1),A213),"-",C213,"-",H213,".pdf"),"PDF"),""),"")</f>
        <v>PDF</v>
      </c>
      <c r="U213" s="11" t="s">
        <v>50</v>
      </c>
      <c r="V213" s="3" t="s">
        <v>46</v>
      </c>
      <c r="W213" s="3" t="s">
        <v>47</v>
      </c>
      <c r="Y213" s="12" t="str">
        <f>IF(R213="Include","No",IF(V213="Include","No",""))</f>
        <v/>
      </c>
      <c r="Z213" s="33" t="str">
        <f>IF(J213="Yes",IF(Q213="","",IF(Q213="Include",IF(V213="",IF(Y213="No","Check for supplement","Include"),IF(V213="Exclude","Consensus required",IF(V213="Include",IF(Y213="No","Check for supplement","Include"),"Check required"))),IF(Q213="Exclude",IF(V213="","Check required",IF(V213="Exclude","Exclude",IF(V213="Include","Consensus required","Check required"))),"Check required"))),IF(L213="","","Find PDF"))</f>
        <v>Exclude</v>
      </c>
      <c r="AA213" s="31" t="str">
        <f>IF(Z213="Exclude",R213,"")</f>
        <v>3. Wrong intervention</v>
      </c>
    </row>
    <row r="214" spans="1:27" x14ac:dyDescent="0.25">
      <c r="A214" s="25" t="s">
        <v>4921</v>
      </c>
      <c r="B214" s="26" t="s">
        <v>4922</v>
      </c>
      <c r="C214" s="26">
        <v>2017</v>
      </c>
      <c r="D214" s="26" t="s">
        <v>340</v>
      </c>
      <c r="E214" s="26">
        <v>69</v>
      </c>
      <c r="F214" s="26">
        <v>1</v>
      </c>
      <c r="G214" s="26" t="s">
        <v>4923</v>
      </c>
      <c r="H214" s="26">
        <v>12491</v>
      </c>
      <c r="I214" s="26" t="s">
        <v>4924</v>
      </c>
      <c r="J214" s="11" t="s">
        <v>35</v>
      </c>
      <c r="K214" s="18" t="str">
        <f>IF(LEFT(I214,2)="10",HYPERLINK(_xlfn.CONCAT("https://doi.org/",I214),"Link"),IF(I214="","",HYPERLINK(I214,"Link")))</f>
        <v>Link</v>
      </c>
      <c r="L214" s="19" t="str">
        <f>IF(A214&lt;&gt;"",IF(J214="No",_xlfn.CONCAT(IF(ISERROR(FIND(",",A214))=FALSE,LEFT(A214,FIND(",",A214)-1),A214),"-",C214,"-",H214),""),"")</f>
        <v/>
      </c>
      <c r="M214" s="29" t="str">
        <f>IF(A214&lt;&gt;"",_xlfn.CONCAT("{",IF(ISERROR(FIND(",",A214))=FALSE,LEFT(A214,FIND(",",A214)-1),A214),", ",C214," #",H214,"}"),"")</f>
        <v>{Bennell, 2017 #12491}</v>
      </c>
      <c r="N214" s="4" t="s">
        <v>1</v>
      </c>
      <c r="O214" s="18" t="str">
        <f>IF(J214="Yes",IF(P214&lt;&gt;"",HYPERLINK(_xlfn.CONCAT(VLOOKUP(P214,AF:AG,2,FALSE),"\",IF(ISERROR(FIND(",",A214))=FALSE,LEFT(A214,FIND(",",A214)-1),A214),"-",C214,"-",H214,".pdf"),"PDF"),""),"")</f>
        <v>PDF</v>
      </c>
      <c r="P214" s="11" t="s">
        <v>2</v>
      </c>
      <c r="Q214" s="3" t="s">
        <v>46</v>
      </c>
      <c r="R214" s="3" t="s">
        <v>39</v>
      </c>
      <c r="T214" s="18" t="str">
        <f>IF(J214="Yes",IF(U214&lt;&gt;"",HYPERLINK(_xlfn.CONCAT(VLOOKUP(U214,AF:AG,2,FALSE),"\",IF(ISERROR(FIND(",",A214))=FALSE,LEFT(A214,FIND(",",A214)-1),A214),"-",C214,"-",H214,".pdf"),"PDF"),""),"")</f>
        <v>PDF</v>
      </c>
      <c r="U214" s="11" t="s">
        <v>50</v>
      </c>
      <c r="V214" s="3" t="s">
        <v>46</v>
      </c>
      <c r="W214" s="3" t="s">
        <v>39</v>
      </c>
      <c r="Y214" s="12" t="str">
        <f>IF(R214="Include","No",IF(V214="Include","No",""))</f>
        <v/>
      </c>
      <c r="Z214" s="33" t="str">
        <f>IF(J214="Yes",IF(Q214="","",IF(Q214="Include",IF(V214="",IF(Y214="No","Check for supplement","Include"),IF(V214="Exclude","Consensus required",IF(V214="Include",IF(Y214="No","Check for supplement","Include"),"Check required"))),IF(Q214="Exclude",IF(V214="","Check required",IF(V214="Exclude","Exclude",IF(V214="Include","Consensus required","Check required"))),"Check required"))),IF(L214="","","Find PDF"))</f>
        <v>Exclude</v>
      </c>
      <c r="AA214" s="31" t="str">
        <f>IF(Z214="Exclude",R214,"")</f>
        <v>0. Duplicate</v>
      </c>
    </row>
    <row r="215" spans="1:27" x14ac:dyDescent="0.25">
      <c r="A215" s="25" t="s">
        <v>4925</v>
      </c>
      <c r="B215" s="26" t="s">
        <v>4926</v>
      </c>
      <c r="C215" s="26">
        <v>2018</v>
      </c>
      <c r="D215" s="26" t="s">
        <v>4927</v>
      </c>
      <c r="E215" s="26">
        <v>159</v>
      </c>
      <c r="F215" s="26">
        <v>9</v>
      </c>
      <c r="G215" s="26" t="s">
        <v>4928</v>
      </c>
      <c r="H215" s="26">
        <v>12492</v>
      </c>
      <c r="I215" s="26" t="s">
        <v>4929</v>
      </c>
      <c r="J215" s="11" t="s">
        <v>35</v>
      </c>
      <c r="K215" s="18" t="str">
        <f>IF(LEFT(I215,2)="10",HYPERLINK(_xlfn.CONCAT("https://doi.org/",I215),"Link"),IF(I215="","",HYPERLINK(I215,"Link")))</f>
        <v>Link</v>
      </c>
      <c r="L215" s="19" t="str">
        <f>IF(A215&lt;&gt;"",IF(J215="No",_xlfn.CONCAT(IF(ISERROR(FIND(",",A215))=FALSE,LEFT(A215,FIND(",",A215)-1),A215),"-",C215,"-",H215),""),"")</f>
        <v/>
      </c>
      <c r="M215" s="29" t="str">
        <f>IF(A215&lt;&gt;"",_xlfn.CONCAT("{",IF(ISERROR(FIND(",",A215))=FALSE,LEFT(A215,FIND(",",A215)-1),A215),", ",C215," #",H215,"}"),"")</f>
        <v>{Bennell, 2018 #12492}</v>
      </c>
      <c r="N215" s="4" t="s">
        <v>1</v>
      </c>
      <c r="O215" s="18" t="str">
        <f>IF(J215="Yes",IF(P215&lt;&gt;"",HYPERLINK(_xlfn.CONCAT(VLOOKUP(P215,AF:AG,2,FALSE),"\",IF(ISERROR(FIND(",",A215))=FALSE,LEFT(A215,FIND(",",A215)-1),A215),"-",C215,"-",H215,".pdf"),"PDF"),""),"")</f>
        <v>PDF</v>
      </c>
      <c r="P215" s="11" t="s">
        <v>2</v>
      </c>
      <c r="Q215" s="3" t="s">
        <v>46</v>
      </c>
      <c r="R215" s="3" t="s">
        <v>47</v>
      </c>
      <c r="S215" s="4" t="s">
        <v>109</v>
      </c>
      <c r="T215" s="18" t="str">
        <f>IF(J215="Yes",IF(U215&lt;&gt;"",HYPERLINK(_xlfn.CONCAT(VLOOKUP(U215,AF:AG,2,FALSE),"\",IF(ISERROR(FIND(",",A215))=FALSE,LEFT(A215,FIND(",",A215)-1),A215),"-",C215,"-",H215,".pdf"),"PDF"),""),"")</f>
        <v>PDF</v>
      </c>
      <c r="U215" s="11" t="s">
        <v>50</v>
      </c>
      <c r="V215" s="3" t="s">
        <v>46</v>
      </c>
      <c r="W215" s="3" t="s">
        <v>47</v>
      </c>
      <c r="Y215" s="12" t="str">
        <f>IF(R215="Include","No",IF(V215="Include","No",""))</f>
        <v/>
      </c>
      <c r="Z215" s="33" t="str">
        <f>IF(J215="Yes",IF(Q215="","",IF(Q215="Include",IF(V215="",IF(Y215="No","Check for supplement","Include"),IF(V215="Exclude","Consensus required",IF(V215="Include",IF(Y215="No","Check for supplement","Include"),"Check required"))),IF(Q215="Exclude",IF(V215="","Check required",IF(V215="Exclude","Exclude",IF(V215="Include","Consensus required","Check required"))),"Check required"))),IF(L215="","","Find PDF"))</f>
        <v>Exclude</v>
      </c>
      <c r="AA215" s="31" t="str">
        <f>IF(Z215="Exclude",R215,"")</f>
        <v>3. Wrong intervention</v>
      </c>
    </row>
    <row r="216" spans="1:27" x14ac:dyDescent="0.25">
      <c r="A216" s="25" t="s">
        <v>4930</v>
      </c>
      <c r="B216" s="26" t="s">
        <v>4931</v>
      </c>
      <c r="C216" s="26">
        <v>2020</v>
      </c>
      <c r="D216" s="26" t="s">
        <v>217</v>
      </c>
      <c r="E216" s="26">
        <v>2</v>
      </c>
      <c r="F216" s="26">
        <v>3</v>
      </c>
      <c r="G216" s="26" t="s">
        <v>4932</v>
      </c>
      <c r="H216" s="26">
        <v>12493</v>
      </c>
      <c r="I216" s="26" t="s">
        <v>4933</v>
      </c>
      <c r="J216" s="11" t="s">
        <v>35</v>
      </c>
      <c r="K216" s="18" t="str">
        <f>IF(LEFT(I216,2)="10",HYPERLINK(_xlfn.CONCAT("https://doi.org/",I216),"Link"),IF(I216="","",HYPERLINK(I216,"Link")))</f>
        <v>Link</v>
      </c>
      <c r="L216" s="19" t="str">
        <f>IF(A216&lt;&gt;"",IF(J216="No",_xlfn.CONCAT(IF(ISERROR(FIND(",",A216))=FALSE,LEFT(A216,FIND(",",A216)-1),A216),"-",C216,"-",H216),""),"")</f>
        <v/>
      </c>
      <c r="M216" s="29" t="str">
        <f>IF(A216&lt;&gt;"",_xlfn.CONCAT("{",IF(ISERROR(FIND(",",A216))=FALSE,LEFT(A216,FIND(",",A216)-1),A216),", ",C216," #",H216,"}"),"")</f>
        <v>{Bennett, 2020 #12493}</v>
      </c>
      <c r="N216" s="4" t="s">
        <v>1</v>
      </c>
      <c r="O216" s="18" t="str">
        <f>IF(J216="Yes",IF(P216&lt;&gt;"",HYPERLINK(_xlfn.CONCAT(VLOOKUP(P216,AF:AG,2,FALSE),"\",IF(ISERROR(FIND(",",A216))=FALSE,LEFT(A216,FIND(",",A216)-1),A216),"-",C216,"-",H216,".pdf"),"PDF"),""),"")</f>
        <v>PDF</v>
      </c>
      <c r="P216" s="11" t="s">
        <v>2</v>
      </c>
      <c r="Q216" s="3" t="s">
        <v>46</v>
      </c>
      <c r="R216" s="3" t="s">
        <v>47</v>
      </c>
      <c r="S216" s="4" t="s">
        <v>109</v>
      </c>
      <c r="T216" s="18" t="str">
        <f>IF(J216="Yes",IF(U216&lt;&gt;"",HYPERLINK(_xlfn.CONCAT(VLOOKUP(U216,AF:AG,2,FALSE),"\",IF(ISERROR(FIND(",",A216))=FALSE,LEFT(A216,FIND(",",A216)-1),A216),"-",C216,"-",H216,".pdf"),"PDF"),""),"")</f>
        <v>PDF</v>
      </c>
      <c r="U216" s="11" t="s">
        <v>50</v>
      </c>
      <c r="V216" s="3" t="s">
        <v>46</v>
      </c>
      <c r="W216" s="3" t="s">
        <v>47</v>
      </c>
      <c r="Y216" s="12" t="str">
        <f>IF(R216="Include","No",IF(V216="Include","No",""))</f>
        <v/>
      </c>
      <c r="Z216" s="33" t="str">
        <f>IF(J216="Yes",IF(Q216="","",IF(Q216="Include",IF(V216="",IF(Y216="No","Check for supplement","Include"),IF(V216="Exclude","Consensus required",IF(V216="Include",IF(Y216="No","Check for supplement","Include"),"Check required"))),IF(Q216="Exclude",IF(V216="","Check required",IF(V216="Exclude","Exclude",IF(V216="Include","Consensus required","Check required"))),"Check required"))),IF(L216="","","Find PDF"))</f>
        <v>Exclude</v>
      </c>
      <c r="AA216" s="31" t="str">
        <f>IF(Z216="Exclude",R216,"")</f>
        <v>3. Wrong intervention</v>
      </c>
    </row>
    <row r="217" spans="1:27" x14ac:dyDescent="0.25">
      <c r="A217" s="25" t="s">
        <v>4934</v>
      </c>
      <c r="B217" s="26" t="s">
        <v>4935</v>
      </c>
      <c r="C217" s="26">
        <v>2020</v>
      </c>
      <c r="D217" s="26" t="s">
        <v>100</v>
      </c>
      <c r="E217" s="26">
        <v>8</v>
      </c>
      <c r="F217" s="26">
        <v>6</v>
      </c>
      <c r="G217" s="26" t="s">
        <v>4936</v>
      </c>
      <c r="H217" s="26">
        <v>12494</v>
      </c>
      <c r="I217" s="26" t="s">
        <v>4937</v>
      </c>
      <c r="J217" s="11" t="s">
        <v>35</v>
      </c>
      <c r="K217" s="18" t="str">
        <f>IF(LEFT(I217,2)="10",HYPERLINK(_xlfn.CONCAT("https://doi.org/",I217),"Link"),IF(I217="","",HYPERLINK(I217,"Link")))</f>
        <v>Link</v>
      </c>
      <c r="L217" s="19" t="str">
        <f>IF(A217&lt;&gt;"",IF(J217="No",_xlfn.CONCAT(IF(ISERROR(FIND(",",A217))=FALSE,LEFT(A217,FIND(",",A217)-1),A217),"-",C217,"-",H217),""),"")</f>
        <v/>
      </c>
      <c r="M217" s="29" t="str">
        <f>IF(A217&lt;&gt;"",_xlfn.CONCAT("{",IF(ISERROR(FIND(",",A217))=FALSE,LEFT(A217,FIND(",",A217)-1),A217),", ",C217," #",H217,"}"),"")</f>
        <v>{Bentley, 2020 #12494}</v>
      </c>
      <c r="N217" s="4" t="s">
        <v>1</v>
      </c>
      <c r="O217" s="18" t="str">
        <f>IF(J217="Yes",IF(P217&lt;&gt;"",HYPERLINK(_xlfn.CONCAT(VLOOKUP(P217,AF:AG,2,FALSE),"\",IF(ISERROR(FIND(",",A217))=FALSE,LEFT(A217,FIND(",",A217)-1),A217),"-",C217,"-",H217,".pdf"),"PDF"),""),"")</f>
        <v>PDF</v>
      </c>
      <c r="P217" s="11" t="s">
        <v>2</v>
      </c>
      <c r="Q217" s="3" t="s">
        <v>46</v>
      </c>
      <c r="R217" s="3" t="s">
        <v>47</v>
      </c>
      <c r="S217" s="4" t="s">
        <v>109</v>
      </c>
      <c r="T217" s="18" t="str">
        <f>IF(J217="Yes",IF(U217&lt;&gt;"",HYPERLINK(_xlfn.CONCAT(VLOOKUP(U217,AF:AG,2,FALSE),"\",IF(ISERROR(FIND(",",A217))=FALSE,LEFT(A217,FIND(",",A217)-1),A217),"-",C217,"-",H217,".pdf"),"PDF"),""),"")</f>
        <v>PDF</v>
      </c>
      <c r="U217" s="11" t="s">
        <v>50</v>
      </c>
      <c r="V217" s="3" t="s">
        <v>46</v>
      </c>
      <c r="W217" s="3" t="s">
        <v>47</v>
      </c>
      <c r="Y217" s="12" t="str">
        <f>IF(R217="Include","No",IF(V217="Include","No",""))</f>
        <v/>
      </c>
      <c r="Z217" s="33" t="str">
        <f>IF(J217="Yes",IF(Q217="","",IF(Q217="Include",IF(V217="",IF(Y217="No","Check for supplement","Include"),IF(V217="Exclude","Consensus required",IF(V217="Include",IF(Y217="No","Check for supplement","Include"),"Check required"))),IF(Q217="Exclude",IF(V217="","Check required",IF(V217="Exclude","Exclude",IF(V217="Include","Consensus required","Check required"))),"Check required"))),IF(L217="","","Find PDF"))</f>
        <v>Exclude</v>
      </c>
      <c r="AA217" s="31" t="str">
        <f>IF(Z217="Exclude",R217,"")</f>
        <v>3. Wrong intervention</v>
      </c>
    </row>
    <row r="218" spans="1:27" x14ac:dyDescent="0.25">
      <c r="A218" s="25" t="s">
        <v>4934</v>
      </c>
      <c r="B218" s="26" t="s">
        <v>4935</v>
      </c>
      <c r="C218" s="26">
        <v>2020</v>
      </c>
      <c r="D218" s="26" t="s">
        <v>100</v>
      </c>
      <c r="E218" s="26">
        <v>8</v>
      </c>
      <c r="F218" s="26">
        <v>6</v>
      </c>
      <c r="G218" s="26" t="s">
        <v>4936</v>
      </c>
      <c r="H218" s="26">
        <v>12495</v>
      </c>
      <c r="I218" s="26" t="s">
        <v>4937</v>
      </c>
      <c r="J218" s="11" t="s">
        <v>35</v>
      </c>
      <c r="K218" s="18" t="str">
        <f>IF(LEFT(I218,2)="10",HYPERLINK(_xlfn.CONCAT("https://doi.org/",I218),"Link"),IF(I218="","",HYPERLINK(I218,"Link")))</f>
        <v>Link</v>
      </c>
      <c r="L218" s="19" t="str">
        <f>IF(A218&lt;&gt;"",IF(J218="No",_xlfn.CONCAT(IF(ISERROR(FIND(",",A218))=FALSE,LEFT(A218,FIND(",",A218)-1),A218),"-",C218,"-",H218),""),"")</f>
        <v/>
      </c>
      <c r="M218" s="29" t="str">
        <f>IF(A218&lt;&gt;"",_xlfn.CONCAT("{",IF(ISERROR(FIND(",",A218))=FALSE,LEFT(A218,FIND(",",A218)-1),A218),", ",C218," #",H218,"}"),"")</f>
        <v>{Bentley, 2020 #12495}</v>
      </c>
      <c r="N218" s="4" t="s">
        <v>1</v>
      </c>
      <c r="O218" s="18" t="str">
        <f>IF(J218="Yes",IF(P218&lt;&gt;"",HYPERLINK(_xlfn.CONCAT(VLOOKUP(P218,AF:AG,2,FALSE),"\",IF(ISERROR(FIND(",",A218))=FALSE,LEFT(A218,FIND(",",A218)-1),A218),"-",C218,"-",H218,".pdf"),"PDF"),""),"")</f>
        <v>PDF</v>
      </c>
      <c r="P218" s="11" t="s">
        <v>2</v>
      </c>
      <c r="Q218" s="3" t="s">
        <v>46</v>
      </c>
      <c r="R218" s="3" t="s">
        <v>39</v>
      </c>
      <c r="T218" s="18" t="str">
        <f>IF(J218="Yes",IF(U218&lt;&gt;"",HYPERLINK(_xlfn.CONCAT(VLOOKUP(U218,AF:AG,2,FALSE),"\",IF(ISERROR(FIND(",",A218))=FALSE,LEFT(A218,FIND(",",A218)-1),A218),"-",C218,"-",H218,".pdf"),"PDF"),""),"")</f>
        <v>PDF</v>
      </c>
      <c r="U218" s="11" t="s">
        <v>50</v>
      </c>
      <c r="V218" s="3" t="s">
        <v>46</v>
      </c>
      <c r="W218" s="3" t="s">
        <v>39</v>
      </c>
      <c r="Y218" s="12" t="str">
        <f>IF(R218="Include","No",IF(V218="Include","No",""))</f>
        <v/>
      </c>
      <c r="Z218" s="33" t="str">
        <f>IF(J218="Yes",IF(Q218="","",IF(Q218="Include",IF(V218="",IF(Y218="No","Check for supplement","Include"),IF(V218="Exclude","Consensus required",IF(V218="Include",IF(Y218="No","Check for supplement","Include"),"Check required"))),IF(Q218="Exclude",IF(V218="","Check required",IF(V218="Exclude","Exclude",IF(V218="Include","Consensus required","Check required"))),"Check required"))),IF(L218="","","Find PDF"))</f>
        <v>Exclude</v>
      </c>
      <c r="AA218" s="31" t="str">
        <f>IF(Z218="Exclude",R218,"")</f>
        <v>0. Duplicate</v>
      </c>
    </row>
    <row r="219" spans="1:27" x14ac:dyDescent="0.25">
      <c r="A219" s="25" t="s">
        <v>4938</v>
      </c>
      <c r="B219" s="26" t="s">
        <v>4939</v>
      </c>
      <c r="C219" s="26">
        <v>2022</v>
      </c>
      <c r="D219" s="26" t="s">
        <v>3120</v>
      </c>
      <c r="E219" s="26">
        <v>19</v>
      </c>
      <c r="F219" s="26">
        <v>11</v>
      </c>
      <c r="G219" s="26" t="s">
        <v>4940</v>
      </c>
      <c r="H219" s="26">
        <v>12496</v>
      </c>
      <c r="I219" s="26" t="s">
        <v>4941</v>
      </c>
      <c r="J219" s="11" t="s">
        <v>35</v>
      </c>
      <c r="K219" s="18" t="str">
        <f>IF(LEFT(I219,2)="10",HYPERLINK(_xlfn.CONCAT("https://doi.org/",I219),"Link"),IF(I219="","",HYPERLINK(I219,"Link")))</f>
        <v>Link</v>
      </c>
      <c r="L219" s="19" t="str">
        <f>IF(A219&lt;&gt;"",IF(J219="No",_xlfn.CONCAT(IF(ISERROR(FIND(",",A219))=FALSE,LEFT(A219,FIND(",",A219)-1),A219),"-",C219,"-",H219),""),"")</f>
        <v/>
      </c>
      <c r="M219" s="29" t="str">
        <f>IF(A219&lt;&gt;"",_xlfn.CONCAT("{",IF(ISERROR(FIND(",",A219))=FALSE,LEFT(A219,FIND(",",A219)-1),A219),", ",C219," #",H219,"}"),"")</f>
        <v>{Benzo, 2022 #12496}</v>
      </c>
      <c r="N219" s="4" t="s">
        <v>1</v>
      </c>
      <c r="O219" s="18" t="str">
        <f>IF(J219="Yes",IF(P219&lt;&gt;"",HYPERLINK(_xlfn.CONCAT(VLOOKUP(P219,AF:AG,2,FALSE),"\",IF(ISERROR(FIND(",",A219))=FALSE,LEFT(A219,FIND(",",A219)-1),A219),"-",C219,"-",H219,".pdf"),"PDF"),""),"")</f>
        <v>PDF</v>
      </c>
      <c r="P219" s="11" t="s">
        <v>2</v>
      </c>
      <c r="Q219" s="3" t="s">
        <v>46</v>
      </c>
      <c r="R219" s="3" t="s">
        <v>47</v>
      </c>
      <c r="S219" s="4" t="s">
        <v>109</v>
      </c>
      <c r="T219" s="18" t="str">
        <f>IF(J219="Yes",IF(U219&lt;&gt;"",HYPERLINK(_xlfn.CONCAT(VLOOKUP(U219,AF:AG,2,FALSE),"\",IF(ISERROR(FIND(",",A219))=FALSE,LEFT(A219,FIND(",",A219)-1),A219),"-",C219,"-",H219,".pdf"),"PDF"),""),"")</f>
        <v>PDF</v>
      </c>
      <c r="U219" s="11" t="s">
        <v>50</v>
      </c>
      <c r="V219" s="3" t="s">
        <v>46</v>
      </c>
      <c r="W219" s="3" t="s">
        <v>47</v>
      </c>
      <c r="Y219" s="12" t="str">
        <f>IF(R219="Include","No",IF(V219="Include","No",""))</f>
        <v/>
      </c>
      <c r="Z219" s="33" t="str">
        <f>IF(J219="Yes",IF(Q219="","",IF(Q219="Include",IF(V219="",IF(Y219="No","Check for supplement","Include"),IF(V219="Exclude","Consensus required",IF(V219="Include",IF(Y219="No","Check for supplement","Include"),"Check required"))),IF(Q219="Exclude",IF(V219="","Check required",IF(V219="Exclude","Exclude",IF(V219="Include","Consensus required","Check required"))),"Check required"))),IF(L219="","","Find PDF"))</f>
        <v>Exclude</v>
      </c>
      <c r="AA219" s="31" t="str">
        <f>IF(Z219="Exclude",R219,"")</f>
        <v>3. Wrong intervention</v>
      </c>
    </row>
    <row r="220" spans="1:27" x14ac:dyDescent="0.25">
      <c r="A220" s="25" t="s">
        <v>4942</v>
      </c>
      <c r="B220" s="26" t="s">
        <v>4943</v>
      </c>
      <c r="C220" s="26">
        <v>2012</v>
      </c>
      <c r="D220" s="26" t="s">
        <v>365</v>
      </c>
      <c r="E220" s="26">
        <v>12</v>
      </c>
      <c r="F220" s="26">
        <v>1</v>
      </c>
      <c r="G220" s="26">
        <v>814</v>
      </c>
      <c r="H220" s="26">
        <v>12497</v>
      </c>
      <c r="I220" s="26" t="s">
        <v>4944</v>
      </c>
      <c r="J220" s="11" t="s">
        <v>35</v>
      </c>
      <c r="K220" s="18" t="str">
        <f>IF(LEFT(I220,2)="10",HYPERLINK(_xlfn.CONCAT("https://doi.org/",I220),"Link"),IF(I220="","",HYPERLINK(I220,"Link")))</f>
        <v>Link</v>
      </c>
      <c r="L220" s="19" t="str">
        <f>IF(A220&lt;&gt;"",IF(J220="No",_xlfn.CONCAT(IF(ISERROR(FIND(",",A220))=FALSE,LEFT(A220,FIND(",",A220)-1),A220),"-",C220,"-",H220),""),"")</f>
        <v/>
      </c>
      <c r="M220" s="29" t="str">
        <f>IF(A220&lt;&gt;"",_xlfn.CONCAT("{",IF(ISERROR(FIND(",",A220))=FALSE,LEFT(A220,FIND(",",A220)-1),A220),", ",C220," #",H220,"}"),"")</f>
        <v>{Bergh, 2012 #12497}</v>
      </c>
      <c r="N220" s="4" t="s">
        <v>1</v>
      </c>
      <c r="O220" s="18" t="str">
        <f>IF(J220="Yes",IF(P220&lt;&gt;"",HYPERLINK(_xlfn.CONCAT(VLOOKUP(P220,AF:AG,2,FALSE),"\",IF(ISERROR(FIND(",",A220))=FALSE,LEFT(A220,FIND(",",A220)-1),A220),"-",C220,"-",H220,".pdf"),"PDF"),""),"")</f>
        <v>PDF</v>
      </c>
      <c r="P220" s="11" t="s">
        <v>2</v>
      </c>
      <c r="Q220" s="3" t="s">
        <v>46</v>
      </c>
      <c r="R220" s="3" t="s">
        <v>47</v>
      </c>
      <c r="S220" s="4" t="s">
        <v>109</v>
      </c>
      <c r="T220" s="18" t="str">
        <f>IF(J220="Yes",IF(U220&lt;&gt;"",HYPERLINK(_xlfn.CONCAT(VLOOKUP(U220,AF:AG,2,FALSE),"\",IF(ISERROR(FIND(",",A220))=FALSE,LEFT(A220,FIND(",",A220)-1),A220),"-",C220,"-",H220,".pdf"),"PDF"),""),"")</f>
        <v>PDF</v>
      </c>
      <c r="U220" s="11" t="s">
        <v>50</v>
      </c>
      <c r="V220" s="3" t="s">
        <v>46</v>
      </c>
      <c r="W220" s="3" t="s">
        <v>47</v>
      </c>
      <c r="Y220" s="12" t="str">
        <f>IF(R220="Include","No",IF(V220="Include","No",""))</f>
        <v/>
      </c>
      <c r="Z220" s="33" t="str">
        <f>IF(J220="Yes",IF(Q220="","",IF(Q220="Include",IF(V220="",IF(Y220="No","Check for supplement","Include"),IF(V220="Exclude","Consensus required",IF(V220="Include",IF(Y220="No","Check for supplement","Include"),"Check required"))),IF(Q220="Exclude",IF(V220="","Check required",IF(V220="Exclude","Exclude",IF(V220="Include","Consensus required","Check required"))),"Check required"))),IF(L220="","","Find PDF"))</f>
        <v>Exclude</v>
      </c>
      <c r="AA220" s="31" t="str">
        <f>IF(Z220="Exclude",R220,"")</f>
        <v>3. Wrong intervention</v>
      </c>
    </row>
    <row r="221" spans="1:27" x14ac:dyDescent="0.25">
      <c r="A221" s="25" t="s">
        <v>4945</v>
      </c>
      <c r="B221" s="26" t="s">
        <v>4943</v>
      </c>
      <c r="C221" s="26">
        <v>2012</v>
      </c>
      <c r="D221" s="26" t="s">
        <v>834</v>
      </c>
      <c r="E221" s="26">
        <v>12</v>
      </c>
      <c r="G221" s="26">
        <v>814</v>
      </c>
      <c r="H221" s="26">
        <v>12498</v>
      </c>
      <c r="I221" s="26" t="s">
        <v>4946</v>
      </c>
      <c r="J221" s="11" t="s">
        <v>35</v>
      </c>
      <c r="K221" s="18" t="str">
        <f>IF(LEFT(I221,2)="10",HYPERLINK(_xlfn.CONCAT("https://doi.org/",I221),"Link"),IF(I221="","",HYPERLINK(I221,"Link")))</f>
        <v>Link</v>
      </c>
      <c r="L221" s="19" t="str">
        <f>IF(A221&lt;&gt;"",IF(J221="No",_xlfn.CONCAT(IF(ISERROR(FIND(",",A221))=FALSE,LEFT(A221,FIND(",",A221)-1),A221),"-",C221,"-",H221),""),"")</f>
        <v/>
      </c>
      <c r="M221" s="29" t="str">
        <f>IF(A221&lt;&gt;"",_xlfn.CONCAT("{",IF(ISERROR(FIND(",",A221))=FALSE,LEFT(A221,FIND(",",A221)-1),A221),", ",C221," #",H221,"}"),"")</f>
        <v>{Bergh, 2012 #12498}</v>
      </c>
      <c r="N221" s="4" t="s">
        <v>1</v>
      </c>
      <c r="O221" s="18" t="str">
        <f>IF(J221="Yes",IF(P221&lt;&gt;"",HYPERLINK(_xlfn.CONCAT(VLOOKUP(P221,AF:AG,2,FALSE),"\",IF(ISERROR(FIND(",",A221))=FALSE,LEFT(A221,FIND(",",A221)-1),A221),"-",C221,"-",H221,".pdf"),"PDF"),""),"")</f>
        <v>PDF</v>
      </c>
      <c r="P221" s="11" t="s">
        <v>2</v>
      </c>
      <c r="Q221" s="3" t="s">
        <v>46</v>
      </c>
      <c r="R221" s="3" t="s">
        <v>39</v>
      </c>
      <c r="T221" s="18" t="str">
        <f>IF(J221="Yes",IF(U221&lt;&gt;"",HYPERLINK(_xlfn.CONCAT(VLOOKUP(U221,AF:AG,2,FALSE),"\",IF(ISERROR(FIND(",",A221))=FALSE,LEFT(A221,FIND(",",A221)-1),A221),"-",C221,"-",H221,".pdf"),"PDF"),""),"")</f>
        <v>PDF</v>
      </c>
      <c r="U221" s="11" t="s">
        <v>50</v>
      </c>
      <c r="V221" s="3" t="s">
        <v>46</v>
      </c>
      <c r="W221" s="3" t="s">
        <v>39</v>
      </c>
      <c r="Y221" s="12" t="str">
        <f>IF(R221="Include","No",IF(V221="Include","No",""))</f>
        <v/>
      </c>
      <c r="Z221" s="33" t="str">
        <f>IF(J221="Yes",IF(Q221="","",IF(Q221="Include",IF(V221="",IF(Y221="No","Check for supplement","Include"),IF(V221="Exclude","Consensus required",IF(V221="Include",IF(Y221="No","Check for supplement","Include"),"Check required"))),IF(Q221="Exclude",IF(V221="","Check required",IF(V221="Exclude","Exclude",IF(V221="Include","Consensus required","Check required"))),"Check required"))),IF(L221="","","Find PDF"))</f>
        <v>Exclude</v>
      </c>
      <c r="AA221" s="31" t="str">
        <f>IF(Z221="Exclude",R221,"")</f>
        <v>0. Duplicate</v>
      </c>
    </row>
    <row r="222" spans="1:27" x14ac:dyDescent="0.25">
      <c r="A222" s="25" t="s">
        <v>4947</v>
      </c>
      <c r="B222" s="26" t="s">
        <v>4948</v>
      </c>
      <c r="C222" s="26">
        <v>2020</v>
      </c>
      <c r="D222" s="26" t="s">
        <v>100</v>
      </c>
      <c r="E222" s="26">
        <v>8</v>
      </c>
      <c r="F222" s="26">
        <v>2</v>
      </c>
      <c r="G222" s="26" t="s">
        <v>4949</v>
      </c>
      <c r="H222" s="26">
        <v>12499</v>
      </c>
      <c r="I222" s="26" t="s">
        <v>4950</v>
      </c>
      <c r="J222" s="11" t="s">
        <v>35</v>
      </c>
      <c r="K222" s="18" t="str">
        <f>IF(LEFT(I222,2)="10",HYPERLINK(_xlfn.CONCAT("https://doi.org/",I222),"Link"),IF(I222="","",HYPERLINK(I222,"Link")))</f>
        <v>Link</v>
      </c>
      <c r="L222" s="19" t="str">
        <f>IF(A222&lt;&gt;"",IF(J222="No",_xlfn.CONCAT(IF(ISERROR(FIND(",",A222))=FALSE,LEFT(A222,FIND(",",A222)-1),A222),"-",C222,"-",H222),""),"")</f>
        <v/>
      </c>
      <c r="M222" s="29" t="str">
        <f>IF(A222&lt;&gt;"",_xlfn.CONCAT("{",IF(ISERROR(FIND(",",A222))=FALSE,LEFT(A222,FIND(",",A222)-1),A222),", ",C222," #",H222,"}"),"")</f>
        <v>{Berglind, 2020 #12499}</v>
      </c>
      <c r="N222" s="4" t="s">
        <v>1</v>
      </c>
      <c r="O222" s="18" t="str">
        <f>IF(J222="Yes",IF(P222&lt;&gt;"",HYPERLINK(_xlfn.CONCAT(VLOOKUP(P222,AF:AG,2,FALSE),"\",IF(ISERROR(FIND(",",A222))=FALSE,LEFT(A222,FIND(",",A222)-1),A222),"-",C222,"-",H222,".pdf"),"PDF"),""),"")</f>
        <v>PDF</v>
      </c>
      <c r="P222" s="11" t="s">
        <v>2</v>
      </c>
      <c r="Q222" s="3" t="s">
        <v>46</v>
      </c>
      <c r="R222" s="3" t="s">
        <v>47</v>
      </c>
      <c r="S222" s="4" t="s">
        <v>109</v>
      </c>
      <c r="T222" s="18" t="str">
        <f>IF(J222="Yes",IF(U222&lt;&gt;"",HYPERLINK(_xlfn.CONCAT(VLOOKUP(U222,AF:AG,2,FALSE),"\",IF(ISERROR(FIND(",",A222))=FALSE,LEFT(A222,FIND(",",A222)-1),A222),"-",C222,"-",H222,".pdf"),"PDF"),""),"")</f>
        <v>PDF</v>
      </c>
      <c r="U222" s="11" t="s">
        <v>50</v>
      </c>
      <c r="V222" s="3" t="s">
        <v>46</v>
      </c>
      <c r="W222" s="3" t="s">
        <v>47</v>
      </c>
      <c r="Y222" s="12" t="str">
        <f>IF(R222="Include","No",IF(V222="Include","No",""))</f>
        <v/>
      </c>
      <c r="Z222" s="33" t="str">
        <f>IF(J222="Yes",IF(Q222="","",IF(Q222="Include",IF(V222="",IF(Y222="No","Check for supplement","Include"),IF(V222="Exclude","Consensus required",IF(V222="Include",IF(Y222="No","Check for supplement","Include"),"Check required"))),IF(Q222="Exclude",IF(V222="","Check required",IF(V222="Exclude","Exclude",IF(V222="Include","Consensus required","Check required"))),"Check required"))),IF(L222="","","Find PDF"))</f>
        <v>Exclude</v>
      </c>
      <c r="AA222" s="31" t="str">
        <f>IF(Z222="Exclude",R222,"")</f>
        <v>3. Wrong intervention</v>
      </c>
    </row>
    <row r="223" spans="1:27" x14ac:dyDescent="0.25">
      <c r="A223" s="25" t="s">
        <v>4951</v>
      </c>
      <c r="B223" s="26" t="s">
        <v>4952</v>
      </c>
      <c r="C223" s="26">
        <v>2018</v>
      </c>
      <c r="D223" s="26" t="s">
        <v>4953</v>
      </c>
      <c r="E223" s="26">
        <v>3</v>
      </c>
      <c r="F223" s="26">
        <v>11</v>
      </c>
      <c r="G223" s="26" t="s">
        <v>4954</v>
      </c>
      <c r="H223" s="26">
        <v>12500</v>
      </c>
      <c r="I223" s="26" t="s">
        <v>4955</v>
      </c>
      <c r="J223" s="11" t="s">
        <v>35</v>
      </c>
      <c r="K223" s="18" t="str">
        <f>IF(LEFT(I223,2)="10",HYPERLINK(_xlfn.CONCAT("https://doi.org/",I223),"Link"),IF(I223="","",HYPERLINK(I223,"Link")))</f>
        <v>Link</v>
      </c>
      <c r="L223" s="19" t="str">
        <f>IF(A223&lt;&gt;"",IF(J223="No",_xlfn.CONCAT(IF(ISERROR(FIND(",",A223))=FALSE,LEFT(A223,FIND(",",A223)-1),A223),"-",C223,"-",H223),""),"")</f>
        <v/>
      </c>
      <c r="M223" s="29" t="str">
        <f>IF(A223&lt;&gt;"",_xlfn.CONCAT("{",IF(ISERROR(FIND(",",A223))=FALSE,LEFT(A223,FIND(",",A223)-1),A223),", ",C223," #",H223,"}"),"")</f>
        <v>{Bergman, 2018 #12500}</v>
      </c>
      <c r="N223" s="4" t="s">
        <v>1</v>
      </c>
      <c r="O223" s="18" t="str">
        <f>IF(J223="Yes",IF(P223&lt;&gt;"",HYPERLINK(_xlfn.CONCAT(VLOOKUP(P223,AF:AG,2,FALSE),"\",IF(ISERROR(FIND(",",A223))=FALSE,LEFT(A223,FIND(",",A223)-1),A223),"-",C223,"-",H223,".pdf"),"PDF"),""),"")</f>
        <v>PDF</v>
      </c>
      <c r="P223" s="11" t="s">
        <v>2</v>
      </c>
      <c r="Q223" s="3" t="s">
        <v>46</v>
      </c>
      <c r="R223" s="3" t="s">
        <v>47</v>
      </c>
      <c r="S223" s="4" t="s">
        <v>109</v>
      </c>
      <c r="T223" s="18" t="str">
        <f>IF(J223="Yes",IF(U223&lt;&gt;"",HYPERLINK(_xlfn.CONCAT(VLOOKUP(U223,AF:AG,2,FALSE),"\",IF(ISERROR(FIND(",",A223))=FALSE,LEFT(A223,FIND(",",A223)-1),A223),"-",C223,"-",H223,".pdf"),"PDF"),""),"")</f>
        <v>PDF</v>
      </c>
      <c r="U223" s="11" t="s">
        <v>50</v>
      </c>
      <c r="V223" s="3" t="s">
        <v>46</v>
      </c>
      <c r="W223" s="3" t="s">
        <v>47</v>
      </c>
      <c r="Y223" s="12" t="str">
        <f>IF(R223="Include","No",IF(V223="Include","No",""))</f>
        <v/>
      </c>
      <c r="Z223" s="33" t="str">
        <f>IF(J223="Yes",IF(Q223="","",IF(Q223="Include",IF(V223="",IF(Y223="No","Check for supplement","Include"),IF(V223="Exclude","Consensus required",IF(V223="Include",IF(Y223="No","Check for supplement","Include"),"Check required"))),IF(Q223="Exclude",IF(V223="","Check required",IF(V223="Exclude","Exclude",IF(V223="Include","Consensus required","Check required"))),"Check required"))),IF(L223="","","Find PDF"))</f>
        <v>Exclude</v>
      </c>
      <c r="AA223" s="31" t="str">
        <f>IF(Z223="Exclude",R223,"")</f>
        <v>3. Wrong intervention</v>
      </c>
    </row>
    <row r="224" spans="1:27" x14ac:dyDescent="0.25">
      <c r="A224" s="25" t="s">
        <v>4951</v>
      </c>
      <c r="B224" s="26" t="s">
        <v>4952</v>
      </c>
      <c r="C224" s="26">
        <v>2018</v>
      </c>
      <c r="D224" s="26" t="s">
        <v>4953</v>
      </c>
      <c r="E224" s="26">
        <v>3</v>
      </c>
      <c r="F224" s="26">
        <v>11</v>
      </c>
      <c r="G224" s="26" t="s">
        <v>4954</v>
      </c>
      <c r="H224" s="26">
        <v>12501</v>
      </c>
      <c r="I224" s="26" t="s">
        <v>4955</v>
      </c>
      <c r="J224" s="11" t="s">
        <v>35</v>
      </c>
      <c r="K224" s="18" t="str">
        <f>IF(LEFT(I224,2)="10",HYPERLINK(_xlfn.CONCAT("https://doi.org/",I224),"Link"),IF(I224="","",HYPERLINK(I224,"Link")))</f>
        <v>Link</v>
      </c>
      <c r="L224" s="19" t="str">
        <f>IF(A224&lt;&gt;"",IF(J224="No",_xlfn.CONCAT(IF(ISERROR(FIND(",",A224))=FALSE,LEFT(A224,FIND(",",A224)-1),A224),"-",C224,"-",H224),""),"")</f>
        <v/>
      </c>
      <c r="M224" s="29" t="str">
        <f>IF(A224&lt;&gt;"",_xlfn.CONCAT("{",IF(ISERROR(FIND(",",A224))=FALSE,LEFT(A224,FIND(",",A224)-1),A224),", ",C224," #",H224,"}"),"")</f>
        <v>{Bergman, 2018 #12501}</v>
      </c>
      <c r="N224" s="4" t="s">
        <v>1</v>
      </c>
      <c r="O224" s="18" t="str">
        <f>IF(J224="Yes",IF(P224&lt;&gt;"",HYPERLINK(_xlfn.CONCAT(VLOOKUP(P224,AF:AG,2,FALSE),"\",IF(ISERROR(FIND(",",A224))=FALSE,LEFT(A224,FIND(",",A224)-1),A224),"-",C224,"-",H224,".pdf"),"PDF"),""),"")</f>
        <v>PDF</v>
      </c>
      <c r="P224" s="11" t="s">
        <v>2</v>
      </c>
      <c r="Q224" s="3" t="s">
        <v>46</v>
      </c>
      <c r="R224" s="3" t="s">
        <v>39</v>
      </c>
      <c r="T224" s="18" t="str">
        <f>IF(J224="Yes",IF(U224&lt;&gt;"",HYPERLINK(_xlfn.CONCAT(VLOOKUP(U224,AF:AG,2,FALSE),"\",IF(ISERROR(FIND(",",A224))=FALSE,LEFT(A224,FIND(",",A224)-1),A224),"-",C224,"-",H224,".pdf"),"PDF"),""),"")</f>
        <v>PDF</v>
      </c>
      <c r="U224" s="11" t="s">
        <v>50</v>
      </c>
      <c r="V224" s="3" t="s">
        <v>46</v>
      </c>
      <c r="W224" s="3" t="s">
        <v>39</v>
      </c>
      <c r="Y224" s="12" t="str">
        <f>IF(R224="Include","No",IF(V224="Include","No",""))</f>
        <v/>
      </c>
      <c r="Z224" s="33" t="str">
        <f>IF(J224="Yes",IF(Q224="","",IF(Q224="Include",IF(V224="",IF(Y224="No","Check for supplement","Include"),IF(V224="Exclude","Consensus required",IF(V224="Include",IF(Y224="No","Check for supplement","Include"),"Check required"))),IF(Q224="Exclude",IF(V224="","Check required",IF(V224="Exclude","Exclude",IF(V224="Include","Consensus required","Check required"))),"Check required"))),IF(L224="","","Find PDF"))</f>
        <v>Exclude</v>
      </c>
      <c r="AA224" s="31" t="str">
        <f>IF(Z224="Exclude",R224,"")</f>
        <v>0. Duplicate</v>
      </c>
    </row>
    <row r="225" spans="1:27" x14ac:dyDescent="0.25">
      <c r="A225" s="25" t="s">
        <v>4951</v>
      </c>
      <c r="B225" s="26" t="s">
        <v>4952</v>
      </c>
      <c r="C225" s="26">
        <v>2018</v>
      </c>
      <c r="D225" s="26" t="s">
        <v>4953</v>
      </c>
      <c r="E225" s="26">
        <v>3</v>
      </c>
      <c r="F225" s="26">
        <v>11</v>
      </c>
      <c r="G225" s="26" t="s">
        <v>4954</v>
      </c>
      <c r="H225" s="26">
        <v>12502</v>
      </c>
      <c r="I225" s="26" t="s">
        <v>4955</v>
      </c>
      <c r="J225" s="11" t="s">
        <v>35</v>
      </c>
      <c r="K225" s="18" t="str">
        <f>IF(LEFT(I225,2)="10",HYPERLINK(_xlfn.CONCAT("https://doi.org/",I225),"Link"),IF(I225="","",HYPERLINK(I225,"Link")))</f>
        <v>Link</v>
      </c>
      <c r="L225" s="19" t="str">
        <f>IF(A225&lt;&gt;"",IF(J225="No",_xlfn.CONCAT(IF(ISERROR(FIND(",",A225))=FALSE,LEFT(A225,FIND(",",A225)-1),A225),"-",C225,"-",H225),""),"")</f>
        <v/>
      </c>
      <c r="M225" s="29" t="str">
        <f>IF(A225&lt;&gt;"",_xlfn.CONCAT("{",IF(ISERROR(FIND(",",A225))=FALSE,LEFT(A225,FIND(",",A225)-1),A225),", ",C225," #",H225,"}"),"")</f>
        <v>{Bergman, 2018 #12502}</v>
      </c>
      <c r="N225" s="4" t="s">
        <v>1</v>
      </c>
      <c r="O225" s="18" t="str">
        <f>IF(J225="Yes",IF(P225&lt;&gt;"",HYPERLINK(_xlfn.CONCAT(VLOOKUP(P225,AF:AG,2,FALSE),"\",IF(ISERROR(FIND(",",A225))=FALSE,LEFT(A225,FIND(",",A225)-1),A225),"-",C225,"-",H225,".pdf"),"PDF"),""),"")</f>
        <v>PDF</v>
      </c>
      <c r="P225" s="11" t="s">
        <v>2</v>
      </c>
      <c r="Q225" s="3" t="s">
        <v>46</v>
      </c>
      <c r="R225" s="3" t="s">
        <v>39</v>
      </c>
      <c r="T225" s="18" t="str">
        <f>IF(J225="Yes",IF(U225&lt;&gt;"",HYPERLINK(_xlfn.CONCAT(VLOOKUP(U225,AF:AG,2,FALSE),"\",IF(ISERROR(FIND(",",A225))=FALSE,LEFT(A225,FIND(",",A225)-1),A225),"-",C225,"-",H225,".pdf"),"PDF"),""),"")</f>
        <v>PDF</v>
      </c>
      <c r="U225" s="11" t="s">
        <v>50</v>
      </c>
      <c r="V225" s="3" t="s">
        <v>46</v>
      </c>
      <c r="W225" s="3" t="s">
        <v>39</v>
      </c>
      <c r="Y225" s="12" t="str">
        <f>IF(R225="Include","No",IF(V225="Include","No",""))</f>
        <v/>
      </c>
      <c r="Z225" s="33" t="str">
        <f>IF(J225="Yes",IF(Q225="","",IF(Q225="Include",IF(V225="",IF(Y225="No","Check for supplement","Include"),IF(V225="Exclude","Consensus required",IF(V225="Include",IF(Y225="No","Check for supplement","Include"),"Check required"))),IF(Q225="Exclude",IF(V225="","Check required",IF(V225="Exclude","Exclude",IF(V225="Include","Consensus required","Check required"))),"Check required"))),IF(L225="","","Find PDF"))</f>
        <v>Exclude</v>
      </c>
      <c r="AA225" s="31" t="str">
        <f>IF(Z225="Exclude",R225,"")</f>
        <v>0. Duplicate</v>
      </c>
    </row>
    <row r="226" spans="1:27" x14ac:dyDescent="0.25">
      <c r="A226" s="25" t="s">
        <v>4951</v>
      </c>
      <c r="B226" s="26" t="s">
        <v>4952</v>
      </c>
      <c r="C226" s="26">
        <v>2018</v>
      </c>
      <c r="D226" s="26" t="s">
        <v>4953</v>
      </c>
      <c r="E226" s="26">
        <v>3</v>
      </c>
      <c r="F226" s="26">
        <v>11</v>
      </c>
      <c r="G226" s="26" t="s">
        <v>4954</v>
      </c>
      <c r="H226" s="26">
        <v>12503</v>
      </c>
      <c r="I226" s="26" t="s">
        <v>4955</v>
      </c>
      <c r="J226" s="11" t="s">
        <v>35</v>
      </c>
      <c r="K226" s="18" t="str">
        <f>IF(LEFT(I226,2)="10",HYPERLINK(_xlfn.CONCAT("https://doi.org/",I226),"Link"),IF(I226="","",HYPERLINK(I226,"Link")))</f>
        <v>Link</v>
      </c>
      <c r="L226" s="19" t="str">
        <f>IF(A226&lt;&gt;"",IF(J226="No",_xlfn.CONCAT(IF(ISERROR(FIND(",",A226))=FALSE,LEFT(A226,FIND(",",A226)-1),A226),"-",C226,"-",H226),""),"")</f>
        <v/>
      </c>
      <c r="M226" s="29" t="str">
        <f>IF(A226&lt;&gt;"",_xlfn.CONCAT("{",IF(ISERROR(FIND(",",A226))=FALSE,LEFT(A226,FIND(",",A226)-1),A226),", ",C226," #",H226,"}"),"")</f>
        <v>{Bergman, 2018 #12503}</v>
      </c>
      <c r="N226" s="4" t="s">
        <v>1</v>
      </c>
      <c r="O226" s="18" t="str">
        <f>IF(J226="Yes",IF(P226&lt;&gt;"",HYPERLINK(_xlfn.CONCAT(VLOOKUP(P226,AF:AG,2,FALSE),"\",IF(ISERROR(FIND(",",A226))=FALSE,LEFT(A226,FIND(",",A226)-1),A226),"-",C226,"-",H226,".pdf"),"PDF"),""),"")</f>
        <v>PDF</v>
      </c>
      <c r="P226" s="11" t="s">
        <v>2</v>
      </c>
      <c r="Q226" s="3" t="s">
        <v>46</v>
      </c>
      <c r="R226" s="3" t="s">
        <v>39</v>
      </c>
      <c r="T226" s="18" t="str">
        <f>IF(J226="Yes",IF(U226&lt;&gt;"",HYPERLINK(_xlfn.CONCAT(VLOOKUP(U226,AF:AG,2,FALSE),"\",IF(ISERROR(FIND(",",A226))=FALSE,LEFT(A226,FIND(",",A226)-1),A226),"-",C226,"-",H226,".pdf"),"PDF"),""),"")</f>
        <v>PDF</v>
      </c>
      <c r="U226" s="11" t="s">
        <v>50</v>
      </c>
      <c r="V226" s="3" t="s">
        <v>46</v>
      </c>
      <c r="W226" s="3" t="s">
        <v>39</v>
      </c>
      <c r="Y226" s="12" t="str">
        <f>IF(R226="Include","No",IF(V226="Include","No",""))</f>
        <v/>
      </c>
      <c r="Z226" s="33" t="str">
        <f>IF(J226="Yes",IF(Q226="","",IF(Q226="Include",IF(V226="",IF(Y226="No","Check for supplement","Include"),IF(V226="Exclude","Consensus required",IF(V226="Include",IF(Y226="No","Check for supplement","Include"),"Check required"))),IF(Q226="Exclude",IF(V226="","Check required",IF(V226="Exclude","Exclude",IF(V226="Include","Consensus required","Check required"))),"Check required"))),IF(L226="","","Find PDF"))</f>
        <v>Exclude</v>
      </c>
      <c r="AA226" s="31" t="str">
        <f>IF(Z226="Exclude",R226,"")</f>
        <v>0. Duplicate</v>
      </c>
    </row>
    <row r="227" spans="1:27" x14ac:dyDescent="0.25">
      <c r="A227" s="25" t="s">
        <v>4956</v>
      </c>
      <c r="B227" s="26" t="s">
        <v>4957</v>
      </c>
      <c r="C227" s="26">
        <v>2016</v>
      </c>
      <c r="D227" s="26" t="s">
        <v>4958</v>
      </c>
      <c r="E227" s="26">
        <v>163</v>
      </c>
      <c r="G227" s="26" t="s">
        <v>4959</v>
      </c>
      <c r="H227" s="26">
        <v>12504</v>
      </c>
      <c r="I227" s="26" t="s">
        <v>4960</v>
      </c>
      <c r="J227" s="11" t="s">
        <v>35</v>
      </c>
      <c r="K227" s="18" t="str">
        <f>IF(LEFT(I227,2)="10",HYPERLINK(_xlfn.CONCAT("https://doi.org/",I227),"Link"),IF(I227="","",HYPERLINK(I227,"Link")))</f>
        <v>Link</v>
      </c>
      <c r="L227" s="19" t="str">
        <f>IF(A227&lt;&gt;"",IF(J227="No",_xlfn.CONCAT(IF(ISERROR(FIND(",",A227))=FALSE,LEFT(A227,FIND(",",A227)-1),A227),"-",C227,"-",H227),""),"")</f>
        <v/>
      </c>
      <c r="M227" s="29" t="str">
        <f>IF(A227&lt;&gt;"",_xlfn.CONCAT("{",IF(ISERROR(FIND(",",A227))=FALSE,LEFT(A227,FIND(",",A227)-1),A227),", ",C227," #",H227,"}"),"")</f>
        <v>{Berli, 2016 #12504}</v>
      </c>
      <c r="N227" s="4" t="s">
        <v>1</v>
      </c>
      <c r="O227" s="18" t="str">
        <f>IF(J227="Yes",IF(P227&lt;&gt;"",HYPERLINK(_xlfn.CONCAT(VLOOKUP(P227,AF:AG,2,FALSE),"\",IF(ISERROR(FIND(",",A227))=FALSE,LEFT(A227,FIND(",",A227)-1),A227),"-",C227,"-",H227,".pdf"),"PDF"),""),"")</f>
        <v>PDF</v>
      </c>
      <c r="P227" s="11" t="s">
        <v>2</v>
      </c>
      <c r="Q227" s="3" t="s">
        <v>46</v>
      </c>
      <c r="R227" s="3" t="s">
        <v>47</v>
      </c>
      <c r="S227" s="4" t="s">
        <v>109</v>
      </c>
      <c r="T227" s="18" t="str">
        <f>IF(J227="Yes",IF(U227&lt;&gt;"",HYPERLINK(_xlfn.CONCAT(VLOOKUP(U227,AF:AG,2,FALSE),"\",IF(ISERROR(FIND(",",A227))=FALSE,LEFT(A227,FIND(",",A227)-1),A227),"-",C227,"-",H227,".pdf"),"PDF"),""),"")</f>
        <v>PDF</v>
      </c>
      <c r="U227" s="11" t="s">
        <v>50</v>
      </c>
      <c r="V227" s="3" t="s">
        <v>46</v>
      </c>
      <c r="W227" s="3" t="s">
        <v>47</v>
      </c>
      <c r="Y227" s="12" t="str">
        <f>IF(R227="Include","No",IF(V227="Include","No",""))</f>
        <v/>
      </c>
      <c r="Z227" s="33" t="str">
        <f>IF(J227="Yes",IF(Q227="","",IF(Q227="Include",IF(V227="",IF(Y227="No","Check for supplement","Include"),IF(V227="Exclude","Consensus required",IF(V227="Include",IF(Y227="No","Check for supplement","Include"),"Check required"))),IF(Q227="Exclude",IF(V227="","Check required",IF(V227="Exclude","Exclude",IF(V227="Include","Consensus required","Check required"))),"Check required"))),IF(L227="","","Find PDF"))</f>
        <v>Exclude</v>
      </c>
      <c r="AA227" s="31" t="str">
        <f>IF(Z227="Exclude",R227,"")</f>
        <v>3. Wrong intervention</v>
      </c>
    </row>
    <row r="228" spans="1:27" x14ac:dyDescent="0.25">
      <c r="A228" s="25" t="s">
        <v>4956</v>
      </c>
      <c r="B228" s="26" t="s">
        <v>4957</v>
      </c>
      <c r="C228" s="26">
        <v>2016</v>
      </c>
      <c r="D228" s="26" t="s">
        <v>4958</v>
      </c>
      <c r="E228" s="26">
        <v>163</v>
      </c>
      <c r="G228" s="26" t="s">
        <v>4959</v>
      </c>
      <c r="H228" s="26">
        <v>12505</v>
      </c>
      <c r="I228" s="26" t="s">
        <v>4960</v>
      </c>
      <c r="J228" s="11" t="s">
        <v>35</v>
      </c>
      <c r="K228" s="18" t="str">
        <f>IF(LEFT(I228,2)="10",HYPERLINK(_xlfn.CONCAT("https://doi.org/",I228),"Link"),IF(I228="","",HYPERLINK(I228,"Link")))</f>
        <v>Link</v>
      </c>
      <c r="L228" s="19" t="str">
        <f>IF(A228&lt;&gt;"",IF(J228="No",_xlfn.CONCAT(IF(ISERROR(FIND(",",A228))=FALSE,LEFT(A228,FIND(",",A228)-1),A228),"-",C228,"-",H228),""),"")</f>
        <v/>
      </c>
      <c r="M228" s="29" t="str">
        <f>IF(A228&lt;&gt;"",_xlfn.CONCAT("{",IF(ISERROR(FIND(",",A228))=FALSE,LEFT(A228,FIND(",",A228)-1),A228),", ",C228," #",H228,"}"),"")</f>
        <v>{Berli, 2016 #12505}</v>
      </c>
      <c r="N228" s="4" t="s">
        <v>1</v>
      </c>
      <c r="O228" s="18" t="str">
        <f>IF(J228="Yes",IF(P228&lt;&gt;"",HYPERLINK(_xlfn.CONCAT(VLOOKUP(P228,AF:AG,2,FALSE),"\",IF(ISERROR(FIND(",",A228))=FALSE,LEFT(A228,FIND(",",A228)-1),A228),"-",C228,"-",H228,".pdf"),"PDF"),""),"")</f>
        <v>PDF</v>
      </c>
      <c r="P228" s="11" t="s">
        <v>2</v>
      </c>
      <c r="Q228" s="3" t="s">
        <v>46</v>
      </c>
      <c r="R228" s="3" t="s">
        <v>39</v>
      </c>
      <c r="T228" s="18" t="str">
        <f>IF(J228="Yes",IF(U228&lt;&gt;"",HYPERLINK(_xlfn.CONCAT(VLOOKUP(U228,AF:AG,2,FALSE),"\",IF(ISERROR(FIND(",",A228))=FALSE,LEFT(A228,FIND(",",A228)-1),A228),"-",C228,"-",H228,".pdf"),"PDF"),""),"")</f>
        <v>PDF</v>
      </c>
      <c r="U228" s="11" t="s">
        <v>50</v>
      </c>
      <c r="V228" s="3" t="s">
        <v>46</v>
      </c>
      <c r="W228" s="3" t="s">
        <v>39</v>
      </c>
      <c r="Y228" s="12" t="str">
        <f>IF(R228="Include","No",IF(V228="Include","No",""))</f>
        <v/>
      </c>
      <c r="Z228" s="33" t="str">
        <f>IF(J228="Yes",IF(Q228="","",IF(Q228="Include",IF(V228="",IF(Y228="No","Check for supplement","Include"),IF(V228="Exclude","Consensus required",IF(V228="Include",IF(Y228="No","Check for supplement","Include"),"Check required"))),IF(Q228="Exclude",IF(V228="","Check required",IF(V228="Exclude","Exclude",IF(V228="Include","Consensus required","Check required"))),"Check required"))),IF(L228="","","Find PDF"))</f>
        <v>Exclude</v>
      </c>
      <c r="AA228" s="31" t="str">
        <f>IF(Z228="Exclude",R228,"")</f>
        <v>0. Duplicate</v>
      </c>
    </row>
    <row r="229" spans="1:27" x14ac:dyDescent="0.25">
      <c r="A229" s="25" t="s">
        <v>4961</v>
      </c>
      <c r="B229" s="26" t="s">
        <v>4962</v>
      </c>
      <c r="C229" s="26">
        <v>2013</v>
      </c>
      <c r="D229" s="26" t="s">
        <v>80</v>
      </c>
      <c r="E229" s="26">
        <v>92</v>
      </c>
      <c r="F229" s="26">
        <v>2</v>
      </c>
      <c r="G229" s="26" t="s">
        <v>4963</v>
      </c>
      <c r="H229" s="26">
        <v>12506</v>
      </c>
      <c r="I229" s="26" t="s">
        <v>4964</v>
      </c>
      <c r="J229" s="11" t="s">
        <v>35</v>
      </c>
      <c r="K229" s="18" t="str">
        <f>IF(LEFT(I229,2)="10",HYPERLINK(_xlfn.CONCAT("https://doi.org/",I229),"Link"),IF(I229="","",HYPERLINK(I229,"Link")))</f>
        <v>Link</v>
      </c>
      <c r="L229" s="19" t="str">
        <f>IF(A229&lt;&gt;"",IF(J229="No",_xlfn.CONCAT(IF(ISERROR(FIND(",",A229))=FALSE,LEFT(A229,FIND(",",A229)-1),A229),"-",C229,"-",H229),""),"")</f>
        <v/>
      </c>
      <c r="M229" s="29" t="str">
        <f>IF(A229&lt;&gt;"",_xlfn.CONCAT("{",IF(ISERROR(FIND(",",A229))=FALSE,LEFT(A229,FIND(",",A229)-1),A229),", ",C229," #",H229,"}"),"")</f>
        <v>{Bickmore, 2013 #12506}</v>
      </c>
      <c r="N229" s="4" t="s">
        <v>7199</v>
      </c>
      <c r="O229" s="18" t="str">
        <f>IF(J229="Yes",IF(P229&lt;&gt;"",HYPERLINK(_xlfn.CONCAT(VLOOKUP(P229,AF:AG,2,FALSE),"\",IF(ISERROR(FIND(",",A229))=FALSE,LEFT(A229,FIND(",",A229)-1),A229),"-",C229,"-",H229,".pdf"),"PDF"),""),"")</f>
        <v>PDF</v>
      </c>
      <c r="P229" s="11" t="s">
        <v>2</v>
      </c>
      <c r="Q229" s="3" t="s">
        <v>37</v>
      </c>
      <c r="S229" s="4" t="s">
        <v>7206</v>
      </c>
      <c r="T229" s="18" t="str">
        <f>IF(J229="Yes",IF(U229&lt;&gt;"",HYPERLINK(_xlfn.CONCAT(VLOOKUP(U229,AF:AG,2,FALSE),"\",IF(ISERROR(FIND(",",A229))=FALSE,LEFT(A229,FIND(",",A229)-1),A229),"-",C229,"-",H229,".pdf"),"PDF"),""),"")</f>
        <v>PDF</v>
      </c>
      <c r="U229" s="11" t="s">
        <v>50</v>
      </c>
      <c r="V229" s="3" t="s">
        <v>37</v>
      </c>
      <c r="Y229" s="12" t="s">
        <v>35</v>
      </c>
      <c r="Z229" s="33" t="str">
        <f>IF(J229="Yes",IF(Q229="","",IF(Q229="Include",IF(V229="",IF(Y229="No","Check for supplement","Include"),IF(V229="Exclude","Consensus required",IF(V229="Include",IF(Y229="No","Check for supplement","Include"),"Check required"))),IF(Q229="Exclude",IF(V229="","Check required",IF(V229="Exclude","Exclude",IF(V229="Include","Consensus required","Check required"))),"Check required"))),IF(L229="","","Find PDF"))</f>
        <v>Include</v>
      </c>
      <c r="AA229" s="31" t="str">
        <f>IF(Z229="Exclude",R229,"")</f>
        <v/>
      </c>
    </row>
    <row r="230" spans="1:27" x14ac:dyDescent="0.25">
      <c r="A230" s="25" t="s">
        <v>4961</v>
      </c>
      <c r="B230" s="26" t="s">
        <v>4962</v>
      </c>
      <c r="C230" s="26">
        <v>2013</v>
      </c>
      <c r="D230" s="26" t="s">
        <v>80</v>
      </c>
      <c r="E230" s="26">
        <v>92</v>
      </c>
      <c r="F230" s="26">
        <v>2</v>
      </c>
      <c r="G230" s="26" t="s">
        <v>4963</v>
      </c>
      <c r="H230" s="26">
        <v>12507</v>
      </c>
      <c r="I230" s="26" t="s">
        <v>4964</v>
      </c>
      <c r="J230" s="11" t="s">
        <v>35</v>
      </c>
      <c r="K230" s="18" t="str">
        <f>IF(LEFT(I230,2)="10",HYPERLINK(_xlfn.CONCAT("https://doi.org/",I230),"Link"),IF(I230="","",HYPERLINK(I230,"Link")))</f>
        <v>Link</v>
      </c>
      <c r="L230" s="19" t="str">
        <f>IF(A230&lt;&gt;"",IF(J230="No",_xlfn.CONCAT(IF(ISERROR(FIND(",",A230))=FALSE,LEFT(A230,FIND(",",A230)-1),A230),"-",C230,"-",H230),""),"")</f>
        <v/>
      </c>
      <c r="M230" s="29" t="str">
        <f>IF(A230&lt;&gt;"",_xlfn.CONCAT("{",IF(ISERROR(FIND(",",A230))=FALSE,LEFT(A230,FIND(",",A230)-1),A230),", ",C230," #",H230,"}"),"")</f>
        <v>{Bickmore, 2013 #12507}</v>
      </c>
      <c r="N230" s="4" t="s">
        <v>1</v>
      </c>
      <c r="O230" s="18" t="str">
        <f>IF(J230="Yes",IF(P230&lt;&gt;"",HYPERLINK(_xlfn.CONCAT(VLOOKUP(P230,AF:AG,2,FALSE),"\",IF(ISERROR(FIND(",",A230))=FALSE,LEFT(A230,FIND(",",A230)-1),A230),"-",C230,"-",H230,".pdf"),"PDF"),""),"")</f>
        <v>PDF</v>
      </c>
      <c r="P230" s="11" t="s">
        <v>2</v>
      </c>
      <c r="Q230" s="3" t="s">
        <v>46</v>
      </c>
      <c r="R230" s="3" t="s">
        <v>39</v>
      </c>
      <c r="T230" s="18" t="str">
        <f>IF(J230="Yes",IF(U230&lt;&gt;"",HYPERLINK(_xlfn.CONCAT(VLOOKUP(U230,AF:AG,2,FALSE),"\",IF(ISERROR(FIND(",",A230))=FALSE,LEFT(A230,FIND(",",A230)-1),A230),"-",C230,"-",H230,".pdf"),"PDF"),""),"")</f>
        <v>PDF</v>
      </c>
      <c r="U230" s="11" t="s">
        <v>50</v>
      </c>
      <c r="V230" s="3" t="s">
        <v>46</v>
      </c>
      <c r="W230" s="3" t="s">
        <v>39</v>
      </c>
      <c r="Y230" s="12" t="str">
        <f>IF(R230="Include","No",IF(V230="Include","No",""))</f>
        <v/>
      </c>
      <c r="Z230" s="33" t="str">
        <f>IF(J230="Yes",IF(Q230="","",IF(Q230="Include",IF(V230="",IF(Y230="No","Check for supplement","Include"),IF(V230="Exclude","Consensus required",IF(V230="Include",IF(Y230="No","Check for supplement","Include"),"Check required"))),IF(Q230="Exclude",IF(V230="","Check required",IF(V230="Exclude","Exclude",IF(V230="Include","Consensus required","Check required"))),"Check required"))),IF(L230="","","Find PDF"))</f>
        <v>Exclude</v>
      </c>
      <c r="AA230" s="31" t="str">
        <f>IF(Z230="Exclude",R230,"")</f>
        <v>0. Duplicate</v>
      </c>
    </row>
    <row r="231" spans="1:27" x14ac:dyDescent="0.25">
      <c r="A231" s="25" t="s">
        <v>4961</v>
      </c>
      <c r="B231" s="26" t="s">
        <v>4962</v>
      </c>
      <c r="C231" s="26">
        <v>2013</v>
      </c>
      <c r="D231" s="26" t="s">
        <v>80</v>
      </c>
      <c r="E231" s="26">
        <v>92</v>
      </c>
      <c r="F231" s="26">
        <v>2</v>
      </c>
      <c r="G231" s="26" t="s">
        <v>4963</v>
      </c>
      <c r="H231" s="26">
        <v>12508</v>
      </c>
      <c r="I231" s="26" t="s">
        <v>4964</v>
      </c>
      <c r="J231" s="11" t="s">
        <v>35</v>
      </c>
      <c r="K231" s="18" t="str">
        <f>IF(LEFT(I231,2)="10",HYPERLINK(_xlfn.CONCAT("https://doi.org/",I231),"Link"),IF(I231="","",HYPERLINK(I231,"Link")))</f>
        <v>Link</v>
      </c>
      <c r="L231" s="19" t="str">
        <f>IF(A231&lt;&gt;"",IF(J231="No",_xlfn.CONCAT(IF(ISERROR(FIND(",",A231))=FALSE,LEFT(A231,FIND(",",A231)-1),A231),"-",C231,"-",H231),""),"")</f>
        <v/>
      </c>
      <c r="M231" s="29" t="str">
        <f>IF(A231&lt;&gt;"",_xlfn.CONCAT("{",IF(ISERROR(FIND(",",A231))=FALSE,LEFT(A231,FIND(",",A231)-1),A231),", ",C231," #",H231,"}"),"")</f>
        <v>{Bickmore, 2013 #12508}</v>
      </c>
      <c r="N231" s="4" t="s">
        <v>1</v>
      </c>
      <c r="O231" s="18" t="str">
        <f>IF(J231="Yes",IF(P231&lt;&gt;"",HYPERLINK(_xlfn.CONCAT(VLOOKUP(P231,AF:AG,2,FALSE),"\",IF(ISERROR(FIND(",",A231))=FALSE,LEFT(A231,FIND(",",A231)-1),A231),"-",C231,"-",H231,".pdf"),"PDF"),""),"")</f>
        <v>PDF</v>
      </c>
      <c r="P231" s="11" t="s">
        <v>2</v>
      </c>
      <c r="Q231" s="3" t="s">
        <v>46</v>
      </c>
      <c r="R231" s="3" t="s">
        <v>39</v>
      </c>
      <c r="T231" s="18" t="str">
        <f>IF(J231="Yes",IF(U231&lt;&gt;"",HYPERLINK(_xlfn.CONCAT(VLOOKUP(U231,AF:AG,2,FALSE),"\",IF(ISERROR(FIND(",",A231))=FALSE,LEFT(A231,FIND(",",A231)-1),A231),"-",C231,"-",H231,".pdf"),"PDF"),""),"")</f>
        <v>PDF</v>
      </c>
      <c r="U231" s="11" t="s">
        <v>50</v>
      </c>
      <c r="V231" s="3" t="s">
        <v>46</v>
      </c>
      <c r="W231" s="3" t="s">
        <v>39</v>
      </c>
      <c r="Y231" s="12" t="str">
        <f>IF(R231="Include","No",IF(V231="Include","No",""))</f>
        <v/>
      </c>
      <c r="Z231" s="33" t="str">
        <f>IF(J231="Yes",IF(Q231="","",IF(Q231="Include",IF(V231="",IF(Y231="No","Check for supplement","Include"),IF(V231="Exclude","Consensus required",IF(V231="Include",IF(Y231="No","Check for supplement","Include"),"Check required"))),IF(Q231="Exclude",IF(V231="","Check required",IF(V231="Exclude","Exclude",IF(V231="Include","Consensus required","Check required"))),"Check required"))),IF(L231="","","Find PDF"))</f>
        <v>Exclude</v>
      </c>
      <c r="AA231" s="31" t="str">
        <f>IF(Z231="Exclude",R231,"")</f>
        <v>0. Duplicate</v>
      </c>
    </row>
    <row r="232" spans="1:27" x14ac:dyDescent="0.25">
      <c r="A232" s="25" t="s">
        <v>4965</v>
      </c>
      <c r="B232" s="26" t="s">
        <v>4966</v>
      </c>
      <c r="C232" s="26">
        <v>2013</v>
      </c>
      <c r="D232" s="26" t="s">
        <v>3352</v>
      </c>
      <c r="E232" s="26">
        <v>61</v>
      </c>
      <c r="F232" s="26">
        <v>10</v>
      </c>
      <c r="G232" s="26" t="s">
        <v>4967</v>
      </c>
      <c r="H232" s="26">
        <v>12509</v>
      </c>
      <c r="I232" s="26" t="s">
        <v>4968</v>
      </c>
      <c r="J232" s="11" t="s">
        <v>35</v>
      </c>
      <c r="K232" s="18" t="str">
        <f>IF(LEFT(I232,2)="10",HYPERLINK(_xlfn.CONCAT("https://doi.org/",I232),"Link"),IF(I232="","",HYPERLINK(I232,"Link")))</f>
        <v>Link</v>
      </c>
      <c r="L232" s="19" t="str">
        <f>IF(A232&lt;&gt;"",IF(J232="No",_xlfn.CONCAT(IF(ISERROR(FIND(",",A232))=FALSE,LEFT(A232,FIND(",",A232)-1),A232),"-",C232,"-",H232),""),"")</f>
        <v/>
      </c>
      <c r="M232" s="29" t="str">
        <f>IF(A232&lt;&gt;"",_xlfn.CONCAT("{",IF(ISERROR(FIND(",",A232))=FALSE,LEFT(A232,FIND(",",A232)-1),A232),", ",C232," #",H232,"}"),"")</f>
        <v>{Bickmore, 2013 #12509}</v>
      </c>
      <c r="N232" s="4" t="s">
        <v>1</v>
      </c>
      <c r="O232" s="18" t="str">
        <f>IF(J232="Yes",IF(P232&lt;&gt;"",HYPERLINK(_xlfn.CONCAT(VLOOKUP(P232,AF:AG,2,FALSE),"\",IF(ISERROR(FIND(",",A232))=FALSE,LEFT(A232,FIND(",",A232)-1),A232),"-",C232,"-",H232,".pdf"),"PDF"),""),"")</f>
        <v>PDF</v>
      </c>
      <c r="P232" s="11" t="s">
        <v>2</v>
      </c>
      <c r="Q232" s="3" t="s">
        <v>46</v>
      </c>
      <c r="R232" s="3" t="s">
        <v>47</v>
      </c>
      <c r="S232" s="4" t="s">
        <v>4969</v>
      </c>
      <c r="T232" s="18" t="str">
        <f>IF(J232="Yes",IF(U232&lt;&gt;"",HYPERLINK(_xlfn.CONCAT(VLOOKUP(U232,AF:AG,2,FALSE),"\",IF(ISERROR(FIND(",",A232))=FALSE,LEFT(A232,FIND(",",A232)-1),A232),"-",C232,"-",H232,".pdf"),"PDF"),""),"")</f>
        <v>PDF</v>
      </c>
      <c r="U232" s="11" t="s">
        <v>50</v>
      </c>
      <c r="V232" s="3" t="s">
        <v>46</v>
      </c>
      <c r="W232" s="3" t="s">
        <v>47</v>
      </c>
      <c r="Y232" s="12" t="str">
        <f>IF(R232="Include","No",IF(V232="Include","No",""))</f>
        <v/>
      </c>
      <c r="Z232" s="33" t="str">
        <f>IF(J232="Yes",IF(Q232="","",IF(Q232="Include",IF(V232="",IF(Y232="No","Check for supplement","Include"),IF(V232="Exclude","Consensus required",IF(V232="Include",IF(Y232="No","Check for supplement","Include"),"Check required"))),IF(Q232="Exclude",IF(V232="","Check required",IF(V232="Exclude","Exclude",IF(V232="Include","Consensus required","Check required"))),"Check required"))),IF(L232="","","Find PDF"))</f>
        <v>Exclude</v>
      </c>
      <c r="AA232" s="31" t="str">
        <f>IF(Z232="Exclude",R232,"")</f>
        <v>3. Wrong intervention</v>
      </c>
    </row>
    <row r="233" spans="1:27" x14ac:dyDescent="0.25">
      <c r="A233" s="25" t="s">
        <v>4961</v>
      </c>
      <c r="B233" s="26" t="s">
        <v>4962</v>
      </c>
      <c r="C233" s="26">
        <v>2013</v>
      </c>
      <c r="D233" s="26" t="s">
        <v>80</v>
      </c>
      <c r="E233" s="26">
        <v>92</v>
      </c>
      <c r="F233" s="26">
        <v>2</v>
      </c>
      <c r="G233" s="26" t="s">
        <v>4963</v>
      </c>
      <c r="H233" s="26">
        <v>14053</v>
      </c>
      <c r="I233" s="26" t="s">
        <v>4964</v>
      </c>
      <c r="J233" s="11" t="s">
        <v>35</v>
      </c>
      <c r="K233" s="18" t="str">
        <f>IF(LEFT(I233,2)="10",HYPERLINK(_xlfn.CONCAT("https://doi.org/",I233),"Link"),IF(I233="","",HYPERLINK(I233,"Link")))</f>
        <v>Link</v>
      </c>
      <c r="L233" s="19" t="str">
        <f>IF(A233&lt;&gt;"",IF(J233="No",_xlfn.CONCAT(IF(ISERROR(FIND(",",A233))=FALSE,LEFT(A233,FIND(",",A233)-1),A233),"-",C233,"-",H233),""),"")</f>
        <v/>
      </c>
      <c r="M233" s="29" t="str">
        <f>IF(A233&lt;&gt;"",_xlfn.CONCAT("{",IF(ISERROR(FIND(",",A233))=FALSE,LEFT(A233,FIND(",",A233)-1),A233),", ",C233," #",H233,"}"),"")</f>
        <v>{Bickmore, 2013 #14053}</v>
      </c>
      <c r="N233" s="4" t="s">
        <v>4</v>
      </c>
      <c r="O233" s="18" t="str">
        <f>IF(J233="Yes",IF(P233&lt;&gt;"",HYPERLINK(_xlfn.CONCAT(VLOOKUP(P233,AF:AG,2,FALSE),"\",IF(ISERROR(FIND(",",A233))=FALSE,LEFT(A233,FIND(",",A233)-1),A233),"-",C233,"-",H233,".pdf"),"PDF"),""),"")</f>
        <v>PDF</v>
      </c>
      <c r="P233" s="11" t="s">
        <v>2</v>
      </c>
      <c r="Q233" s="3" t="s">
        <v>46</v>
      </c>
      <c r="R233" s="3" t="s">
        <v>39</v>
      </c>
      <c r="T233" s="18" t="str">
        <f>IF(J233="Yes",IF(U233&lt;&gt;"",HYPERLINK(_xlfn.CONCAT(VLOOKUP(U233,AF:AG,2,FALSE),"\",IF(ISERROR(FIND(",",A233))=FALSE,LEFT(A233,FIND(",",A233)-1),A233),"-",C233,"-",H233,".pdf"),"PDF"),""),"")</f>
        <v>PDF</v>
      </c>
      <c r="U233" s="11" t="s">
        <v>50</v>
      </c>
      <c r="V233" s="3" t="s">
        <v>46</v>
      </c>
      <c r="W233" s="3" t="s">
        <v>39</v>
      </c>
      <c r="Y233" s="12" t="str">
        <f>IF(R233="Include","No",IF(V233="Include","No",""))</f>
        <v/>
      </c>
      <c r="Z233" s="33" t="str">
        <f>IF(J233="Yes",IF(Q233="","",IF(Q233="Include",IF(V233="",IF(Y233="No","Check for supplement","Include"),IF(V233="Exclude","Consensus required",IF(V233="Include",IF(Y233="No","Check for supplement","Include"),"Check required"))),IF(Q233="Exclude",IF(V233="","Check required",IF(V233="Exclude","Exclude",IF(V233="Include","Consensus required","Check required"))),"Check required"))),IF(L233="","","Find PDF"))</f>
        <v>Exclude</v>
      </c>
      <c r="AA233" s="31" t="str">
        <f>IF(Z233="Exclude",R233,"")</f>
        <v>0. Duplicate</v>
      </c>
    </row>
    <row r="234" spans="1:27" x14ac:dyDescent="0.25">
      <c r="A234" s="25" t="s">
        <v>4970</v>
      </c>
      <c r="B234" s="26" t="s">
        <v>4971</v>
      </c>
      <c r="C234" s="26">
        <v>2015</v>
      </c>
      <c r="D234" s="26" t="s">
        <v>159</v>
      </c>
      <c r="E234" s="26">
        <v>10</v>
      </c>
      <c r="F234" s="26">
        <v>12</v>
      </c>
      <c r="G234" s="26" t="s">
        <v>4972</v>
      </c>
      <c r="H234" s="26">
        <v>12510</v>
      </c>
      <c r="I234" s="26" t="s">
        <v>4973</v>
      </c>
      <c r="J234" s="11" t="s">
        <v>35</v>
      </c>
      <c r="K234" s="18" t="str">
        <f>IF(LEFT(I234,2)="10",HYPERLINK(_xlfn.CONCAT("https://doi.org/",I234),"Link"),IF(I234="","",HYPERLINK(I234,"Link")))</f>
        <v>Link</v>
      </c>
      <c r="L234" s="19" t="str">
        <f>IF(A234&lt;&gt;"",IF(J234="No",_xlfn.CONCAT(IF(ISERROR(FIND(",",A234))=FALSE,LEFT(A234,FIND(",",A234)-1),A234),"-",C234,"-",H234),""),"")</f>
        <v/>
      </c>
      <c r="M234" s="29" t="str">
        <f>IF(A234&lt;&gt;"",_xlfn.CONCAT("{",IF(ISERROR(FIND(",",A234))=FALSE,LEFT(A234,FIND(",",A234)-1),A234),", ",C234," #",H234,"}"),"")</f>
        <v>{Biddle, 2015 #12510}</v>
      </c>
      <c r="N234" s="4" t="s">
        <v>1</v>
      </c>
      <c r="O234" s="18" t="str">
        <f>IF(J234="Yes",IF(P234&lt;&gt;"",HYPERLINK(_xlfn.CONCAT(VLOOKUP(P234,AF:AG,2,FALSE),"\",IF(ISERROR(FIND(",",A234))=FALSE,LEFT(A234,FIND(",",A234)-1),A234),"-",C234,"-",H234,".pdf"),"PDF"),""),"")</f>
        <v>PDF</v>
      </c>
      <c r="P234" s="11" t="s">
        <v>2</v>
      </c>
      <c r="Q234" s="3" t="s">
        <v>46</v>
      </c>
      <c r="R234" s="3" t="s">
        <v>47</v>
      </c>
      <c r="S234" s="4" t="s">
        <v>109</v>
      </c>
      <c r="T234" s="18" t="str">
        <f>IF(J234="Yes",IF(U234&lt;&gt;"",HYPERLINK(_xlfn.CONCAT(VLOOKUP(U234,AF:AG,2,FALSE),"\",IF(ISERROR(FIND(",",A234))=FALSE,LEFT(A234,FIND(",",A234)-1),A234),"-",C234,"-",H234,".pdf"),"PDF"),""),"")</f>
        <v>PDF</v>
      </c>
      <c r="U234" s="11" t="s">
        <v>50</v>
      </c>
      <c r="V234" s="3" t="s">
        <v>46</v>
      </c>
      <c r="W234" s="3" t="s">
        <v>47</v>
      </c>
      <c r="Y234" s="12" t="str">
        <f>IF(R234="Include","No",IF(V234="Include","No",""))</f>
        <v/>
      </c>
      <c r="Z234" s="33" t="str">
        <f>IF(J234="Yes",IF(Q234="","",IF(Q234="Include",IF(V234="",IF(Y234="No","Check for supplement","Include"),IF(V234="Exclude","Consensus required",IF(V234="Include",IF(Y234="No","Check for supplement","Include"),"Check required"))),IF(Q234="Exclude",IF(V234="","Check required",IF(V234="Exclude","Exclude",IF(V234="Include","Consensus required","Check required"))),"Check required"))),IF(L234="","","Find PDF"))</f>
        <v>Exclude</v>
      </c>
      <c r="AA234" s="31" t="str">
        <f>IF(Z234="Exclude",R234,"")</f>
        <v>3. Wrong intervention</v>
      </c>
    </row>
    <row r="235" spans="1:27" x14ac:dyDescent="0.25">
      <c r="A235" s="25" t="s">
        <v>4974</v>
      </c>
      <c r="B235" s="26" t="s">
        <v>4975</v>
      </c>
      <c r="C235" s="26">
        <v>2021</v>
      </c>
      <c r="D235" s="26" t="s">
        <v>560</v>
      </c>
      <c r="E235" s="26">
        <v>13</v>
      </c>
      <c r="F235" s="26">
        <v>4</v>
      </c>
      <c r="G235" s="26" t="s">
        <v>4976</v>
      </c>
      <c r="H235" s="26">
        <v>12511</v>
      </c>
      <c r="I235" s="26" t="s">
        <v>4977</v>
      </c>
      <c r="J235" s="11" t="s">
        <v>35</v>
      </c>
      <c r="K235" s="18" t="str">
        <f>IF(LEFT(I235,2)="10",HYPERLINK(_xlfn.CONCAT("https://doi.org/",I235),"Link"),IF(I235="","",HYPERLINK(I235,"Link")))</f>
        <v>Link</v>
      </c>
      <c r="L235" s="19" t="str">
        <f>IF(A235&lt;&gt;"",IF(J235="No",_xlfn.CONCAT(IF(ISERROR(FIND(",",A235))=FALSE,LEFT(A235,FIND(",",A235)-1),A235),"-",C235,"-",H235),""),"")</f>
        <v/>
      </c>
      <c r="M235" s="29" t="str">
        <f>IF(A235&lt;&gt;"",_xlfn.CONCAT("{",IF(ISERROR(FIND(",",A235))=FALSE,LEFT(A235,FIND(",",A235)-1),A235),", ",C235," #",H235,"}"),"")</f>
        <v>{Bijlholt, 2021 #12511}</v>
      </c>
      <c r="N235" s="4" t="s">
        <v>1</v>
      </c>
      <c r="O235" s="18" t="str">
        <f>IF(J235="Yes",IF(P235&lt;&gt;"",HYPERLINK(_xlfn.CONCAT(VLOOKUP(P235,AF:AG,2,FALSE),"\",IF(ISERROR(FIND(",",A235))=FALSE,LEFT(A235,FIND(",",A235)-1),A235),"-",C235,"-",H235,".pdf"),"PDF"),""),"")</f>
        <v>PDF</v>
      </c>
      <c r="P235" s="11" t="s">
        <v>2</v>
      </c>
      <c r="Q235" s="3" t="s">
        <v>46</v>
      </c>
      <c r="R235" s="3" t="s">
        <v>47</v>
      </c>
      <c r="S235" s="4" t="s">
        <v>109</v>
      </c>
      <c r="T235" s="18" t="str">
        <f>IF(J235="Yes",IF(U235&lt;&gt;"",HYPERLINK(_xlfn.CONCAT(VLOOKUP(U235,AF:AG,2,FALSE),"\",IF(ISERROR(FIND(",",A235))=FALSE,LEFT(A235,FIND(",",A235)-1),A235),"-",C235,"-",H235,".pdf"),"PDF"),""),"")</f>
        <v>PDF</v>
      </c>
      <c r="U235" s="11" t="s">
        <v>50</v>
      </c>
      <c r="V235" s="3" t="s">
        <v>46</v>
      </c>
      <c r="W235" s="3" t="s">
        <v>47</v>
      </c>
      <c r="Y235" s="12" t="str">
        <f>IF(R235="Include","No",IF(V235="Include","No",""))</f>
        <v/>
      </c>
      <c r="Z235" s="33" t="str">
        <f>IF(J235="Yes",IF(Q235="","",IF(Q235="Include",IF(V235="",IF(Y235="No","Check for supplement","Include"),IF(V235="Exclude","Consensus required",IF(V235="Include",IF(Y235="No","Check for supplement","Include"),"Check required"))),IF(Q235="Exclude",IF(V235="","Check required",IF(V235="Exclude","Exclude",IF(V235="Include","Consensus required","Check required"))),"Check required"))),IF(L235="","","Find PDF"))</f>
        <v>Exclude</v>
      </c>
      <c r="AA235" s="31" t="str">
        <f>IF(Z235="Exclude",R235,"")</f>
        <v>3. Wrong intervention</v>
      </c>
    </row>
    <row r="236" spans="1:27" x14ac:dyDescent="0.25">
      <c r="A236" s="25" t="s">
        <v>4978</v>
      </c>
      <c r="B236" s="26" t="s">
        <v>4979</v>
      </c>
      <c r="C236" s="26">
        <v>2021</v>
      </c>
      <c r="D236" s="26" t="s">
        <v>4980</v>
      </c>
      <c r="E236" s="26">
        <v>57</v>
      </c>
      <c r="F236" s="26">
        <v>3</v>
      </c>
      <c r="G236" s="26" t="s">
        <v>4981</v>
      </c>
      <c r="H236" s="26">
        <v>13513</v>
      </c>
      <c r="I236" s="26" t="s">
        <v>4982</v>
      </c>
      <c r="J236" s="11" t="s">
        <v>35</v>
      </c>
      <c r="K236" s="18" t="str">
        <f>IF(LEFT(I236,2)="10",HYPERLINK(_xlfn.CONCAT("https://doi.org/",I236),"Link"),IF(I236="","",HYPERLINK(I236,"Link")))</f>
        <v>Link</v>
      </c>
      <c r="L236" s="19" t="str">
        <f>IF(A236&lt;&gt;"",IF(J236="No",_xlfn.CONCAT(IF(ISERROR(FIND(",",A236))=FALSE,LEFT(A236,FIND(",",A236)-1),A236),"-",C236,"-",H236),""),"")</f>
        <v/>
      </c>
      <c r="M236" s="29" t="str">
        <f>IF(A236&lt;&gt;"",_xlfn.CONCAT("{",IF(ISERROR(FIND(",",A236))=FALSE,LEFT(A236,FIND(",",A236)-1),A236),", ",C236," #",H236,"}"),"")</f>
        <v>{Birimoglu Okuyan, 2021 #13513}</v>
      </c>
      <c r="N236" s="4" t="s">
        <v>1</v>
      </c>
      <c r="O236" s="18" t="str">
        <f>IF(J236="Yes",IF(P236&lt;&gt;"",HYPERLINK(_xlfn.CONCAT(VLOOKUP(P236,AF:AG,2,FALSE),"\",IF(ISERROR(FIND(",",A236))=FALSE,LEFT(A236,FIND(",",A236)-1),A236),"-",C236,"-",H236,".pdf"),"PDF"),""),"")</f>
        <v>PDF</v>
      </c>
      <c r="P236" s="11" t="s">
        <v>2</v>
      </c>
      <c r="Q236" s="3" t="s">
        <v>46</v>
      </c>
      <c r="R236" s="3" t="s">
        <v>47</v>
      </c>
      <c r="S236" s="4" t="s">
        <v>109</v>
      </c>
      <c r="T236" s="18" t="str">
        <f>IF(J236="Yes",IF(U236&lt;&gt;"",HYPERLINK(_xlfn.CONCAT(VLOOKUP(U236,AF:AG,2,FALSE),"\",IF(ISERROR(FIND(",",A236))=FALSE,LEFT(A236,FIND(",",A236)-1),A236),"-",C236,"-",H236,".pdf"),"PDF"),""),"")</f>
        <v>PDF</v>
      </c>
      <c r="U236" s="11" t="s">
        <v>50</v>
      </c>
      <c r="V236" s="3" t="s">
        <v>46</v>
      </c>
      <c r="W236" s="3" t="s">
        <v>47</v>
      </c>
      <c r="Y236" s="12" t="str">
        <f>IF(R236="Include","No",IF(V236="Include","No",""))</f>
        <v/>
      </c>
      <c r="Z236" s="33" t="str">
        <f>IF(J236="Yes",IF(Q236="","",IF(Q236="Include",IF(V236="",IF(Y236="No","Check for supplement","Include"),IF(V236="Exclude","Consensus required",IF(V236="Include",IF(Y236="No","Check for supplement","Include"),"Check required"))),IF(Q236="Exclude",IF(V236="","Check required",IF(V236="Exclude","Exclude",IF(V236="Include","Consensus required","Check required"))),"Check required"))),IF(L236="","","Find PDF"))</f>
        <v>Exclude</v>
      </c>
      <c r="AA236" s="31" t="str">
        <f>IF(Z236="Exclude",R236,"")</f>
        <v>3. Wrong intervention</v>
      </c>
    </row>
    <row r="237" spans="1:27" x14ac:dyDescent="0.25">
      <c r="A237" s="25" t="s">
        <v>4983</v>
      </c>
      <c r="B237" s="26" t="s">
        <v>4984</v>
      </c>
      <c r="C237" s="26">
        <v>2015</v>
      </c>
      <c r="D237" s="26" t="s">
        <v>159</v>
      </c>
      <c r="E237" s="26">
        <v>10</v>
      </c>
      <c r="F237" s="26">
        <v>9</v>
      </c>
      <c r="G237" s="26" t="s">
        <v>4985</v>
      </c>
      <c r="H237" s="26">
        <v>14046</v>
      </c>
      <c r="I237" s="26" t="s">
        <v>4986</v>
      </c>
      <c r="J237" s="11" t="s">
        <v>35</v>
      </c>
      <c r="K237" s="18" t="str">
        <f>IF(LEFT(I237,2)="10",HYPERLINK(_xlfn.CONCAT("https://doi.org/",I237),"Link"),IF(I237="","",HYPERLINK(I237,"Link")))</f>
        <v>Link</v>
      </c>
      <c r="L237" s="19" t="str">
        <f>IF(A237&lt;&gt;"",IF(J237="No",_xlfn.CONCAT(IF(ISERROR(FIND(",",A237))=FALSE,LEFT(A237,FIND(",",A237)-1),A237),"-",C237,"-",H237),""),"")</f>
        <v/>
      </c>
      <c r="M237" s="29" t="str">
        <f>IF(A237&lt;&gt;"",_xlfn.CONCAT("{",IF(ISERROR(FIND(",",A237))=FALSE,LEFT(A237,FIND(",",A237)-1),A237),", ",C237," #",H237,"}"),"")</f>
        <v>{Bisson, 2015 #14046}</v>
      </c>
      <c r="N237" s="4" t="s">
        <v>4</v>
      </c>
      <c r="O237" s="18" t="str">
        <f>IF(J237="Yes",IF(P237&lt;&gt;"",HYPERLINK(_xlfn.CONCAT(VLOOKUP(P237,AF:AG,2,FALSE),"\",IF(ISERROR(FIND(",",A237))=FALSE,LEFT(A237,FIND(",",A237)-1),A237),"-",C237,"-",H237,".pdf"),"PDF"),""),"")</f>
        <v>PDF</v>
      </c>
      <c r="P237" s="11" t="s">
        <v>2</v>
      </c>
      <c r="Q237" s="3" t="s">
        <v>46</v>
      </c>
      <c r="R237" s="3" t="s">
        <v>47</v>
      </c>
      <c r="S237" s="4" t="s">
        <v>109</v>
      </c>
      <c r="T237" s="18" t="str">
        <f>IF(J237="Yes",IF(U237&lt;&gt;"",HYPERLINK(_xlfn.CONCAT(VLOOKUP(U237,AF:AG,2,FALSE),"\",IF(ISERROR(FIND(",",A237))=FALSE,LEFT(A237,FIND(",",A237)-1),A237),"-",C237,"-",H237,".pdf"),"PDF"),""),"")</f>
        <v>PDF</v>
      </c>
      <c r="U237" s="11" t="s">
        <v>50</v>
      </c>
      <c r="V237" s="3" t="s">
        <v>46</v>
      </c>
      <c r="W237" s="3" t="s">
        <v>47</v>
      </c>
      <c r="Y237" s="12" t="str">
        <f>IF(R237="Include","No",IF(V237="Include","No",""))</f>
        <v/>
      </c>
      <c r="Z237" s="33" t="str">
        <f>IF(J237="Yes",IF(Q237="","",IF(Q237="Include",IF(V237="",IF(Y237="No","Check for supplement","Include"),IF(V237="Exclude","Consensus required",IF(V237="Include",IF(Y237="No","Check for supplement","Include"),"Check required"))),IF(Q237="Exclude",IF(V237="","Check required",IF(V237="Exclude","Exclude",IF(V237="Include","Consensus required","Check required"))),"Check required"))),IF(L237="","","Find PDF"))</f>
        <v>Exclude</v>
      </c>
      <c r="AA237" s="31" t="str">
        <f>IF(Z237="Exclude",R237,"")</f>
        <v>3. Wrong intervention</v>
      </c>
    </row>
    <row r="238" spans="1:27" x14ac:dyDescent="0.25">
      <c r="A238" s="25" t="s">
        <v>4987</v>
      </c>
      <c r="B238" s="26" t="s">
        <v>4988</v>
      </c>
      <c r="C238" s="26">
        <v>2020</v>
      </c>
      <c r="D238" s="26" t="s">
        <v>60</v>
      </c>
      <c r="E238" s="26">
        <v>17</v>
      </c>
      <c r="F238" s="26">
        <v>22</v>
      </c>
      <c r="G238" s="26" t="s">
        <v>4989</v>
      </c>
      <c r="H238" s="26">
        <v>12512</v>
      </c>
      <c r="I238" s="26" t="s">
        <v>4990</v>
      </c>
      <c r="J238" s="11" t="s">
        <v>35</v>
      </c>
      <c r="K238" s="18" t="str">
        <f>IF(LEFT(I238,2)="10",HYPERLINK(_xlfn.CONCAT("https://doi.org/",I238),"Link"),IF(I238="","",HYPERLINK(I238,"Link")))</f>
        <v>Link</v>
      </c>
      <c r="L238" s="19" t="str">
        <f>IF(A238&lt;&gt;"",IF(J238="No",_xlfn.CONCAT(IF(ISERROR(FIND(",",A238))=FALSE,LEFT(A238,FIND(",",A238)-1),A238),"-",C238,"-",H238),""),"")</f>
        <v/>
      </c>
      <c r="M238" s="29" t="str">
        <f>IF(A238&lt;&gt;"",_xlfn.CONCAT("{",IF(ISERROR(FIND(",",A238))=FALSE,LEFT(A238,FIND(",",A238)-1),A238),", ",C238," #",H238,"}"),"")</f>
        <v>{Bivia-Roig, 2020 #12512}</v>
      </c>
      <c r="N238" s="4" t="s">
        <v>1</v>
      </c>
      <c r="O238" s="18" t="str">
        <f>IF(J238="Yes",IF(P238&lt;&gt;"",HYPERLINK(_xlfn.CONCAT(VLOOKUP(P238,AF:AG,2,FALSE),"\",IF(ISERROR(FIND(",",A238))=FALSE,LEFT(A238,FIND(",",A238)-1),A238),"-",C238,"-",H238,".pdf"),"PDF"),""),"")</f>
        <v>PDF</v>
      </c>
      <c r="P238" s="11" t="s">
        <v>2</v>
      </c>
      <c r="Q238" s="3" t="s">
        <v>46</v>
      </c>
      <c r="R238" s="3" t="s">
        <v>47</v>
      </c>
      <c r="S238" s="4" t="s">
        <v>109</v>
      </c>
      <c r="T238" s="18" t="str">
        <f>IF(J238="Yes",IF(U238&lt;&gt;"",HYPERLINK(_xlfn.CONCAT(VLOOKUP(U238,AF:AG,2,FALSE),"\",IF(ISERROR(FIND(",",A238))=FALSE,LEFT(A238,FIND(",",A238)-1),A238),"-",C238,"-",H238,".pdf"),"PDF"),""),"")</f>
        <v>PDF</v>
      </c>
      <c r="U238" s="11" t="s">
        <v>50</v>
      </c>
      <c r="V238" s="3" t="s">
        <v>46</v>
      </c>
      <c r="W238" s="3" t="s">
        <v>47</v>
      </c>
      <c r="Y238" s="12" t="str">
        <f>IF(R238="Include","No",IF(V238="Include","No",""))</f>
        <v/>
      </c>
      <c r="Z238" s="33" t="str">
        <f>IF(J238="Yes",IF(Q238="","",IF(Q238="Include",IF(V238="",IF(Y238="No","Check for supplement","Include"),IF(V238="Exclude","Consensus required",IF(V238="Include",IF(Y238="No","Check for supplement","Include"),"Check required"))),IF(Q238="Exclude",IF(V238="","Check required",IF(V238="Exclude","Exclude",IF(V238="Include","Consensus required","Check required"))),"Check required"))),IF(L238="","","Find PDF"))</f>
        <v>Exclude</v>
      </c>
      <c r="AA238" s="31" t="str">
        <f>IF(Z238="Exclude",R238,"")</f>
        <v>3. Wrong intervention</v>
      </c>
    </row>
    <row r="239" spans="1:27" x14ac:dyDescent="0.25">
      <c r="A239" s="25" t="s">
        <v>4991</v>
      </c>
      <c r="B239" s="26" t="s">
        <v>4992</v>
      </c>
      <c r="C239" s="26">
        <v>2023</v>
      </c>
      <c r="D239" s="26" t="s">
        <v>119</v>
      </c>
      <c r="E239" s="26">
        <v>55</v>
      </c>
      <c r="F239" s="26">
        <v>5</v>
      </c>
      <c r="G239" s="26" t="s">
        <v>4993</v>
      </c>
      <c r="H239" s="26">
        <v>14287</v>
      </c>
      <c r="I239" s="26" t="s">
        <v>4994</v>
      </c>
      <c r="J239" s="11" t="s">
        <v>35</v>
      </c>
      <c r="K239" s="18" t="str">
        <f>IF(LEFT(I239,2)="10",HYPERLINK(_xlfn.CONCAT("https://doi.org/",I239),"Link"),IF(I239="","",HYPERLINK(I239,"Link")))</f>
        <v>Link</v>
      </c>
      <c r="L239" s="19" t="str">
        <f>IF(A239&lt;&gt;"",IF(J239="No",_xlfn.CONCAT(IF(ISERROR(FIND(",",A239))=FALSE,LEFT(A239,FIND(",",A239)-1),A239),"-",C239,"-",H239),""),"")</f>
        <v/>
      </c>
      <c r="M239" s="29" t="str">
        <f>IF(A239&lt;&gt;"",_xlfn.CONCAT("{",IF(ISERROR(FIND(",",A239))=FALSE,LEFT(A239,FIND(",",A239)-1),A239),", ",C239," #",H239,"}"),"")</f>
        <v>{Bizhanova, 2023 #14287}</v>
      </c>
      <c r="N239" s="4" t="s">
        <v>4</v>
      </c>
      <c r="O239" s="18" t="str">
        <f>IF(J239="Yes",IF(P239&lt;&gt;"",HYPERLINK(_xlfn.CONCAT(VLOOKUP(P239,AF:AG,2,FALSE),"\",IF(ISERROR(FIND(",",A239))=FALSE,LEFT(A239,FIND(",",A239)-1),A239),"-",C239,"-",H239,".pdf"),"PDF"),""),"")</f>
        <v>PDF</v>
      </c>
      <c r="P239" s="11" t="s">
        <v>2</v>
      </c>
      <c r="Q239" s="3" t="s">
        <v>46</v>
      </c>
      <c r="R239" s="3" t="s">
        <v>77</v>
      </c>
      <c r="S239" s="4" t="s">
        <v>4995</v>
      </c>
      <c r="T239" s="18" t="str">
        <f>IF(J239="Yes",IF(U239&lt;&gt;"",HYPERLINK(_xlfn.CONCAT(VLOOKUP(U239,AF:AG,2,FALSE),"\",IF(ISERROR(FIND(",",A239))=FALSE,LEFT(A239,FIND(",",A239)-1),A239),"-",C239,"-",H239,".pdf"),"PDF"),""),"")</f>
        <v>PDF</v>
      </c>
      <c r="U239" s="11" t="s">
        <v>50</v>
      </c>
      <c r="V239" s="3" t="s">
        <v>46</v>
      </c>
      <c r="W239" s="3" t="s">
        <v>77</v>
      </c>
      <c r="Y239" s="12" t="str">
        <f>IF(R239="Include","No",IF(V239="Include","No",""))</f>
        <v/>
      </c>
      <c r="Z239" s="33" t="str">
        <f>IF(J239="Yes",IF(Q239="","",IF(Q239="Include",IF(V239="",IF(Y239="No","Check for supplement","Include"),IF(V239="Exclude","Consensus required",IF(V239="Include",IF(Y239="No","Check for supplement","Include"),"Check required"))),IF(Q239="Exclude",IF(V239="","Check required",IF(V239="Exclude","Exclude",IF(V239="Include","Consensus required","Check required"))),"Check required"))),IF(L239="","","Find PDF"))</f>
        <v>Exclude</v>
      </c>
      <c r="AA239" s="31" t="str">
        <f>IF(Z239="Exclude",R239,"")</f>
        <v>5. Wrong study design</v>
      </c>
    </row>
    <row r="240" spans="1:27" x14ac:dyDescent="0.25">
      <c r="A240" s="25" t="s">
        <v>4996</v>
      </c>
      <c r="B240" s="26" t="s">
        <v>4997</v>
      </c>
      <c r="C240" s="26">
        <v>2019</v>
      </c>
      <c r="D240" s="26" t="s">
        <v>1039</v>
      </c>
      <c r="E240" s="26">
        <v>16</v>
      </c>
      <c r="F240" s="26">
        <v>10</v>
      </c>
      <c r="G240" s="26" t="s">
        <v>4998</v>
      </c>
      <c r="H240" s="26">
        <v>12513</v>
      </c>
      <c r="I240" s="26" t="s">
        <v>4999</v>
      </c>
      <c r="J240" s="11" t="s">
        <v>35</v>
      </c>
      <c r="K240" s="18" t="str">
        <f>IF(LEFT(I240,2)="10",HYPERLINK(_xlfn.CONCAT("https://doi.org/",I240),"Link"),IF(I240="","",HYPERLINK(I240,"Link")))</f>
        <v>Link</v>
      </c>
      <c r="L240" s="19" t="str">
        <f>IF(A240&lt;&gt;"",IF(J240="No",_xlfn.CONCAT(IF(ISERROR(FIND(",",A240))=FALSE,LEFT(A240,FIND(",",A240)-1),A240),"-",C240,"-",H240),""),"")</f>
        <v/>
      </c>
      <c r="M240" s="29" t="str">
        <f>IF(A240&lt;&gt;"",_xlfn.CONCAT("{",IF(ISERROR(FIND(",",A240))=FALSE,LEFT(A240,FIND(",",A240)-1),A240),", ",C240," #",H240,"}"),"")</f>
        <v>{Bjerre, 2019 #12513}</v>
      </c>
      <c r="N240" s="4" t="s">
        <v>1</v>
      </c>
      <c r="O240" s="18" t="str">
        <f>IF(J240="Yes",IF(P240&lt;&gt;"",HYPERLINK(_xlfn.CONCAT(VLOOKUP(P240,AF:AG,2,FALSE),"\",IF(ISERROR(FIND(",",A240))=FALSE,LEFT(A240,FIND(",",A240)-1),A240),"-",C240,"-",H240,".pdf"),"PDF"),""),"")</f>
        <v>PDF</v>
      </c>
      <c r="P240" s="11" t="s">
        <v>2</v>
      </c>
      <c r="Q240" s="3" t="s">
        <v>46</v>
      </c>
      <c r="R240" s="3" t="s">
        <v>47</v>
      </c>
      <c r="S240" s="4" t="s">
        <v>109</v>
      </c>
      <c r="T240" s="18" t="str">
        <f>IF(J240="Yes",IF(U240&lt;&gt;"",HYPERLINK(_xlfn.CONCAT(VLOOKUP(U240,AF:AG,2,FALSE),"\",IF(ISERROR(FIND(",",A240))=FALSE,LEFT(A240,FIND(",",A240)-1),A240),"-",C240,"-",H240,".pdf"),"PDF"),""),"")</f>
        <v>PDF</v>
      </c>
      <c r="U240" s="11" t="s">
        <v>50</v>
      </c>
      <c r="V240" s="3" t="s">
        <v>46</v>
      </c>
      <c r="W240" s="3" t="s">
        <v>47</v>
      </c>
      <c r="Y240" s="12" t="str">
        <f>IF(R240="Include","No",IF(V240="Include","No",""))</f>
        <v/>
      </c>
      <c r="Z240" s="33" t="str">
        <f>IF(J240="Yes",IF(Q240="","",IF(Q240="Include",IF(V240="",IF(Y240="No","Check for supplement","Include"),IF(V240="Exclude","Consensus required",IF(V240="Include",IF(Y240="No","Check for supplement","Include"),"Check required"))),IF(Q240="Exclude",IF(V240="","Check required",IF(V240="Exclude","Exclude",IF(V240="Include","Consensus required","Check required"))),"Check required"))),IF(L240="","","Find PDF"))</f>
        <v>Exclude</v>
      </c>
      <c r="AA240" s="31" t="str">
        <f>IF(Z240="Exclude",R240,"")</f>
        <v>3. Wrong intervention</v>
      </c>
    </row>
    <row r="241" spans="1:27" x14ac:dyDescent="0.25">
      <c r="A241" s="25" t="s">
        <v>5000</v>
      </c>
      <c r="B241" s="26" t="s">
        <v>5001</v>
      </c>
      <c r="C241" s="26">
        <v>2019</v>
      </c>
      <c r="D241" s="26" t="s">
        <v>159</v>
      </c>
      <c r="E241" s="26">
        <v>14</v>
      </c>
      <c r="F241" s="26">
        <v>7</v>
      </c>
      <c r="G241" s="26" t="s">
        <v>5002</v>
      </c>
      <c r="H241" s="26">
        <v>12514</v>
      </c>
      <c r="I241" s="26" t="s">
        <v>5003</v>
      </c>
      <c r="J241" s="11" t="s">
        <v>35</v>
      </c>
      <c r="K241" s="18" t="str">
        <f>IF(LEFT(I241,2)="10",HYPERLINK(_xlfn.CONCAT("https://doi.org/",I241),"Link"),IF(I241="","",HYPERLINK(I241,"Link")))</f>
        <v>Link</v>
      </c>
      <c r="L241" s="19" t="str">
        <f>IF(A241&lt;&gt;"",IF(J241="No",_xlfn.CONCAT(IF(ISERROR(FIND(",",A241))=FALSE,LEFT(A241,FIND(",",A241)-1),A241),"-",C241,"-",H241),""),"")</f>
        <v/>
      </c>
      <c r="M241" s="29" t="str">
        <f>IF(A241&lt;&gt;"",_xlfn.CONCAT("{",IF(ISERROR(FIND(",",A241))=FALSE,LEFT(A241,FIND(",",A241)-1),A241),", ",C241," #",H241,"}"),"")</f>
        <v>{Bjornara, 2019 #12514}</v>
      </c>
      <c r="N241" s="4" t="s">
        <v>1</v>
      </c>
      <c r="O241" s="18" t="str">
        <f>IF(J241="Yes",IF(P241&lt;&gt;"",HYPERLINK(_xlfn.CONCAT(VLOOKUP(P241,AF:AG,2,FALSE),"\",IF(ISERROR(FIND(",",A241))=FALSE,LEFT(A241,FIND(",",A241)-1),A241),"-",C241,"-",H241,".pdf"),"PDF"),""),"")</f>
        <v>PDF</v>
      </c>
      <c r="P241" s="11" t="s">
        <v>2</v>
      </c>
      <c r="Q241" s="3" t="s">
        <v>46</v>
      </c>
      <c r="R241" s="3" t="s">
        <v>47</v>
      </c>
      <c r="S241" s="4" t="s">
        <v>109</v>
      </c>
      <c r="T241" s="18" t="str">
        <f>IF(J241="Yes",IF(U241&lt;&gt;"",HYPERLINK(_xlfn.CONCAT(VLOOKUP(U241,AF:AG,2,FALSE),"\",IF(ISERROR(FIND(",",A241))=FALSE,LEFT(A241,FIND(",",A241)-1),A241),"-",C241,"-",H241,".pdf"),"PDF"),""),"")</f>
        <v>PDF</v>
      </c>
      <c r="U241" s="11" t="s">
        <v>50</v>
      </c>
      <c r="V241" s="3" t="s">
        <v>46</v>
      </c>
      <c r="W241" s="3" t="s">
        <v>47</v>
      </c>
      <c r="Y241" s="12" t="str">
        <f>IF(R241="Include","No",IF(V241="Include","No",""))</f>
        <v/>
      </c>
      <c r="Z241" s="33" t="str">
        <f>IF(J241="Yes",IF(Q241="","",IF(Q241="Include",IF(V241="",IF(Y241="No","Check for supplement","Include"),IF(V241="Exclude","Consensus required",IF(V241="Include",IF(Y241="No","Check for supplement","Include"),"Check required"))),IF(Q241="Exclude",IF(V241="","Check required",IF(V241="Exclude","Exclude",IF(V241="Include","Consensus required","Check required"))),"Check required"))),IF(L241="","","Find PDF"))</f>
        <v>Exclude</v>
      </c>
      <c r="AA241" s="31" t="str">
        <f>IF(Z241="Exclude",R241,"")</f>
        <v>3. Wrong intervention</v>
      </c>
    </row>
    <row r="242" spans="1:27" x14ac:dyDescent="0.25">
      <c r="A242" s="25" t="s">
        <v>5004</v>
      </c>
      <c r="B242" s="26" t="s">
        <v>5005</v>
      </c>
      <c r="C242" s="26">
        <v>2010</v>
      </c>
      <c r="D242" s="26" t="s">
        <v>2912</v>
      </c>
      <c r="E242" s="26">
        <v>126</v>
      </c>
      <c r="F242" s="26">
        <v>2</v>
      </c>
      <c r="G242" s="26" t="s">
        <v>5006</v>
      </c>
      <c r="H242" s="26">
        <v>12516</v>
      </c>
      <c r="I242" s="26" t="s">
        <v>5007</v>
      </c>
      <c r="J242" s="11" t="s">
        <v>35</v>
      </c>
      <c r="K242" s="18" t="str">
        <f>IF(LEFT(I242,2)="10",HYPERLINK(_xlfn.CONCAT("https://doi.org/",I242),"Link"),IF(I242="","",HYPERLINK(I242,"Link")))</f>
        <v>Link</v>
      </c>
      <c r="L242" s="19" t="str">
        <f>IF(A242&lt;&gt;"",IF(J242="No",_xlfn.CONCAT(IF(ISERROR(FIND(",",A242))=FALSE,LEFT(A242,FIND(",",A242)-1),A242),"-",C242,"-",H242),""),"")</f>
        <v/>
      </c>
      <c r="M242" s="29" t="str">
        <f>IF(A242&lt;&gt;"",_xlfn.CONCAT("{",IF(ISERROR(FIND(",",A242))=FALSE,LEFT(A242,FIND(",",A242)-1),A242),", ",C242," #",H242,"}"),"")</f>
        <v>{Black, 2010 #12516}</v>
      </c>
      <c r="N242" s="4" t="s">
        <v>1</v>
      </c>
      <c r="O242" s="18" t="str">
        <f>IF(J242="Yes",IF(P242&lt;&gt;"",HYPERLINK(_xlfn.CONCAT(VLOOKUP(P242,AF:AG,2,FALSE),"\",IF(ISERROR(FIND(",",A242))=FALSE,LEFT(A242,FIND(",",A242)-1),A242),"-",C242,"-",H242,".pdf"),"PDF"),""),"")</f>
        <v>PDF</v>
      </c>
      <c r="P242" s="11" t="s">
        <v>2</v>
      </c>
      <c r="Q242" s="3" t="s">
        <v>46</v>
      </c>
      <c r="R242" s="3" t="s">
        <v>47</v>
      </c>
      <c r="S242" s="4" t="s">
        <v>109</v>
      </c>
      <c r="T242" s="18" t="str">
        <f>IF(J242="Yes",IF(U242&lt;&gt;"",HYPERLINK(_xlfn.CONCAT(VLOOKUP(U242,AF:AG,2,FALSE),"\",IF(ISERROR(FIND(",",A242))=FALSE,LEFT(A242,FIND(",",A242)-1),A242),"-",C242,"-",H242,".pdf"),"PDF"),""),"")</f>
        <v>PDF</v>
      </c>
      <c r="U242" s="11" t="s">
        <v>50</v>
      </c>
      <c r="V242" s="3" t="s">
        <v>46</v>
      </c>
      <c r="W242" s="3" t="s">
        <v>47</v>
      </c>
      <c r="Y242" s="12" t="str">
        <f>IF(R242="Include","No",IF(V242="Include","No",""))</f>
        <v/>
      </c>
      <c r="Z242" s="33" t="str">
        <f>IF(J242="Yes",IF(Q242="","",IF(Q242="Include",IF(V242="",IF(Y242="No","Check for supplement","Include"),IF(V242="Exclude","Consensus required",IF(V242="Include",IF(Y242="No","Check for supplement","Include"),"Check required"))),IF(Q242="Exclude",IF(V242="","Check required",IF(V242="Exclude","Exclude",IF(V242="Include","Consensus required","Check required"))),"Check required"))),IF(L242="","","Find PDF"))</f>
        <v>Exclude</v>
      </c>
      <c r="AA242" s="31" t="str">
        <f>IF(Z242="Exclude",R242,"")</f>
        <v>3. Wrong intervention</v>
      </c>
    </row>
    <row r="243" spans="1:27" x14ac:dyDescent="0.25">
      <c r="A243" s="25" t="s">
        <v>5008</v>
      </c>
      <c r="B243" s="26" t="s">
        <v>5009</v>
      </c>
      <c r="C243" s="26">
        <v>2021</v>
      </c>
      <c r="D243" s="26" t="s">
        <v>100</v>
      </c>
      <c r="E243" s="26">
        <v>9</v>
      </c>
      <c r="F243" s="26">
        <v>12</v>
      </c>
      <c r="G243" s="26" t="s">
        <v>5010</v>
      </c>
      <c r="H243" s="26">
        <v>12515</v>
      </c>
      <c r="I243" s="26" t="s">
        <v>5011</v>
      </c>
      <c r="J243" s="11" t="s">
        <v>35</v>
      </c>
      <c r="K243" s="18" t="str">
        <f>IF(LEFT(I243,2)="10",HYPERLINK(_xlfn.CONCAT("https://doi.org/",I243),"Link"),IF(I243="","",HYPERLINK(I243,"Link")))</f>
        <v>Link</v>
      </c>
      <c r="L243" s="19" t="str">
        <f>IF(A243&lt;&gt;"",IF(J243="No",_xlfn.CONCAT(IF(ISERROR(FIND(",",A243))=FALSE,LEFT(A243,FIND(",",A243)-1),A243),"-",C243,"-",H243),""),"")</f>
        <v/>
      </c>
      <c r="M243" s="29" t="str">
        <f>IF(A243&lt;&gt;"",_xlfn.CONCAT("{",IF(ISERROR(FIND(",",A243))=FALSE,LEFT(A243,FIND(",",A243)-1),A243),", ",C243," #",H243,"}"),"")</f>
        <v>{Black, 2021 #12515}</v>
      </c>
      <c r="N243" s="4" t="s">
        <v>1</v>
      </c>
      <c r="O243" s="18" t="str">
        <f>IF(J243="Yes",IF(P243&lt;&gt;"",HYPERLINK(_xlfn.CONCAT(VLOOKUP(P243,AF:AG,2,FALSE),"\",IF(ISERROR(FIND(",",A243))=FALSE,LEFT(A243,FIND(",",A243)-1),A243),"-",C243,"-",H243,".pdf"),"PDF"),""),"")</f>
        <v>PDF</v>
      </c>
      <c r="P243" s="11" t="s">
        <v>2</v>
      </c>
      <c r="Q243" s="3" t="s">
        <v>46</v>
      </c>
      <c r="R243" s="3" t="s">
        <v>47</v>
      </c>
      <c r="S243" s="4" t="s">
        <v>109</v>
      </c>
      <c r="T243" s="18" t="str">
        <f>IF(J243="Yes",IF(U243&lt;&gt;"",HYPERLINK(_xlfn.CONCAT(VLOOKUP(U243,AF:AG,2,FALSE),"\",IF(ISERROR(FIND(",",A243))=FALSE,LEFT(A243,FIND(",",A243)-1),A243),"-",C243,"-",H243,".pdf"),"PDF"),""),"")</f>
        <v>PDF</v>
      </c>
      <c r="U243" s="11" t="s">
        <v>50</v>
      </c>
      <c r="V243" s="3" t="s">
        <v>46</v>
      </c>
      <c r="W243" s="3" t="s">
        <v>47</v>
      </c>
      <c r="Y243" s="12" t="str">
        <f>IF(R243="Include","No",IF(V243="Include","No",""))</f>
        <v/>
      </c>
      <c r="Z243" s="33" t="str">
        <f>IF(J243="Yes",IF(Q243="","",IF(Q243="Include",IF(V243="",IF(Y243="No","Check for supplement","Include"),IF(V243="Exclude","Consensus required",IF(V243="Include",IF(Y243="No","Check for supplement","Include"),"Check required"))),IF(Q243="Exclude",IF(V243="","Check required",IF(V243="Exclude","Exclude",IF(V243="Include","Consensus required","Check required"))),"Check required"))),IF(L243="","","Find PDF"))</f>
        <v>Exclude</v>
      </c>
      <c r="AA243" s="31" t="str">
        <f>IF(Z243="Exclude",R243,"")</f>
        <v>3. Wrong intervention</v>
      </c>
    </row>
    <row r="244" spans="1:27" x14ac:dyDescent="0.25">
      <c r="A244" s="25" t="s">
        <v>5012</v>
      </c>
      <c r="B244" s="26" t="s">
        <v>5013</v>
      </c>
      <c r="C244" s="26">
        <v>2016</v>
      </c>
      <c r="D244" s="26" t="s">
        <v>124</v>
      </c>
      <c r="E244" s="26">
        <v>13</v>
      </c>
      <c r="F244" s="26">
        <v>1</v>
      </c>
      <c r="G244" s="26">
        <v>13</v>
      </c>
      <c r="H244" s="26">
        <v>12517</v>
      </c>
      <c r="I244" s="26" t="s">
        <v>5014</v>
      </c>
      <c r="J244" s="11" t="s">
        <v>35</v>
      </c>
      <c r="K244" s="18" t="str">
        <f>IF(LEFT(I244,2)="10",HYPERLINK(_xlfn.CONCAT("https://doi.org/",I244),"Link"),IF(I244="","",HYPERLINK(I244,"Link")))</f>
        <v>Link</v>
      </c>
      <c r="L244" s="19" t="str">
        <f>IF(A244&lt;&gt;"",IF(J244="No",_xlfn.CONCAT(IF(ISERROR(FIND(",",A244))=FALSE,LEFT(A244,FIND(",",A244)-1),A244),"-",C244,"-",H244),""),"")</f>
        <v/>
      </c>
      <c r="M244" s="29" t="str">
        <f>IF(A244&lt;&gt;"",_xlfn.CONCAT("{",IF(ISERROR(FIND(",",A244))=FALSE,LEFT(A244,FIND(",",A244)-1),A244),", ",C244," #",H244,"}"),"")</f>
        <v>{Blackford, 2016 #12517}</v>
      </c>
      <c r="N244" s="4" t="s">
        <v>1</v>
      </c>
      <c r="O244" s="18" t="str">
        <f>IF(J244="Yes",IF(P244&lt;&gt;"",HYPERLINK(_xlfn.CONCAT(VLOOKUP(P244,AF:AG,2,FALSE),"\",IF(ISERROR(FIND(",",A244))=FALSE,LEFT(A244,FIND(",",A244)-1),A244),"-",C244,"-",H244,".pdf"),"PDF"),""),"")</f>
        <v>PDF</v>
      </c>
      <c r="P244" s="11" t="s">
        <v>2</v>
      </c>
      <c r="Q244" s="3" t="s">
        <v>46</v>
      </c>
      <c r="R244" s="3" t="s">
        <v>47</v>
      </c>
      <c r="S244" s="4" t="s">
        <v>109</v>
      </c>
      <c r="T244" s="18" t="str">
        <f>IF(J244="Yes",IF(U244&lt;&gt;"",HYPERLINK(_xlfn.CONCAT(VLOOKUP(U244,AF:AG,2,FALSE),"\",IF(ISERROR(FIND(",",A244))=FALSE,LEFT(A244,FIND(",",A244)-1),A244),"-",C244,"-",H244,".pdf"),"PDF"),""),"")</f>
        <v>PDF</v>
      </c>
      <c r="U244" s="11" t="s">
        <v>50</v>
      </c>
      <c r="V244" s="3" t="s">
        <v>46</v>
      </c>
      <c r="W244" s="3" t="s">
        <v>47</v>
      </c>
      <c r="Y244" s="12" t="str">
        <f>IF(R244="Include","No",IF(V244="Include","No",""))</f>
        <v/>
      </c>
      <c r="Z244" s="33" t="str">
        <f>IF(J244="Yes",IF(Q244="","",IF(Q244="Include",IF(V244="",IF(Y244="No","Check for supplement","Include"),IF(V244="Exclude","Consensus required",IF(V244="Include",IF(Y244="No","Check for supplement","Include"),"Check required"))),IF(Q244="Exclude",IF(V244="","Check required",IF(V244="Exclude","Exclude",IF(V244="Include","Consensus required","Check required"))),"Check required"))),IF(L244="","","Find PDF"))</f>
        <v>Exclude</v>
      </c>
      <c r="AA244" s="31" t="str">
        <f>IF(Z244="Exclude",R244,"")</f>
        <v>3. Wrong intervention</v>
      </c>
    </row>
    <row r="245" spans="1:27" x14ac:dyDescent="0.25">
      <c r="A245" s="25" t="s">
        <v>5015</v>
      </c>
      <c r="B245" s="26" t="s">
        <v>5016</v>
      </c>
      <c r="C245" s="26">
        <v>2017</v>
      </c>
      <c r="D245" s="26" t="s">
        <v>1914</v>
      </c>
      <c r="E245" s="26">
        <v>31</v>
      </c>
      <c r="F245" s="26">
        <v>2</v>
      </c>
      <c r="G245" s="26" t="s">
        <v>5017</v>
      </c>
      <c r="H245" s="26">
        <v>12518</v>
      </c>
      <c r="I245" s="26" t="s">
        <v>5018</v>
      </c>
      <c r="J245" s="11" t="s">
        <v>35</v>
      </c>
      <c r="K245" s="18" t="str">
        <f>IF(LEFT(I245,2)="10",HYPERLINK(_xlfn.CONCAT("https://doi.org/",I245),"Link"),IF(I245="","",HYPERLINK(I245,"Link")))</f>
        <v>Link</v>
      </c>
      <c r="L245" s="19" t="str">
        <f>IF(A245&lt;&gt;"",IF(J245="No",_xlfn.CONCAT(IF(ISERROR(FIND(",",A245))=FALSE,LEFT(A245,FIND(",",A245)-1),A245),"-",C245,"-",H245),""),"")</f>
        <v/>
      </c>
      <c r="M245" s="29" t="str">
        <f>IF(A245&lt;&gt;"",_xlfn.CONCAT("{",IF(ISERROR(FIND(",",A245))=FALSE,LEFT(A245,FIND(",",A245)-1),A245),", ",C245," #",H245,"}"),"")</f>
        <v>{Blake, 2017 #12518}</v>
      </c>
      <c r="N245" s="4" t="s">
        <v>1</v>
      </c>
      <c r="O245" s="18" t="str">
        <f>IF(J245="Yes",IF(P245&lt;&gt;"",HYPERLINK(_xlfn.CONCAT(VLOOKUP(P245,AF:AG,2,FALSE),"\",IF(ISERROR(FIND(",",A245))=FALSE,LEFT(A245,FIND(",",A245)-1),A245),"-",C245,"-",H245,".pdf"),"PDF"),""),"")</f>
        <v>PDF</v>
      </c>
      <c r="P245" s="11" t="s">
        <v>2</v>
      </c>
      <c r="Q245" s="3" t="s">
        <v>46</v>
      </c>
      <c r="R245" s="3" t="s">
        <v>47</v>
      </c>
      <c r="S245" s="4" t="s">
        <v>109</v>
      </c>
      <c r="T245" s="18" t="str">
        <f>IF(J245="Yes",IF(U245&lt;&gt;"",HYPERLINK(_xlfn.CONCAT(VLOOKUP(U245,AF:AG,2,FALSE),"\",IF(ISERROR(FIND(",",A245))=FALSE,LEFT(A245,FIND(",",A245)-1),A245),"-",C245,"-",H245,".pdf"),"PDF"),""),"")</f>
        <v>PDF</v>
      </c>
      <c r="U245" s="11" t="s">
        <v>50</v>
      </c>
      <c r="V245" s="3" t="s">
        <v>46</v>
      </c>
      <c r="W245" s="3" t="s">
        <v>47</v>
      </c>
      <c r="Y245" s="12" t="str">
        <f>IF(R245="Include","No",IF(V245="Include","No",""))</f>
        <v/>
      </c>
      <c r="Z245" s="33" t="str">
        <f>IF(J245="Yes",IF(Q245="","",IF(Q245="Include",IF(V245="",IF(Y245="No","Check for supplement","Include"),IF(V245="Exclude","Consensus required",IF(V245="Include",IF(Y245="No","Check for supplement","Include"),"Check required"))),IF(Q245="Exclude",IF(V245="","Check required",IF(V245="Exclude","Exclude",IF(V245="Include","Consensus required","Check required"))),"Check required"))),IF(L245="","","Find PDF"))</f>
        <v>Exclude</v>
      </c>
      <c r="AA245" s="31" t="str">
        <f>IF(Z245="Exclude",R245,"")</f>
        <v>3. Wrong intervention</v>
      </c>
    </row>
    <row r="246" spans="1:27" x14ac:dyDescent="0.25">
      <c r="A246" s="25" t="s">
        <v>5019</v>
      </c>
      <c r="B246" s="26" t="s">
        <v>5020</v>
      </c>
      <c r="C246" s="26">
        <v>2016</v>
      </c>
      <c r="D246" s="26" t="s">
        <v>4271</v>
      </c>
      <c r="E246" s="26">
        <v>6</v>
      </c>
      <c r="F246" s="26">
        <v>9</v>
      </c>
      <c r="G246" s="26" t="s">
        <v>5021</v>
      </c>
      <c r="H246" s="26">
        <v>12519</v>
      </c>
      <c r="I246" s="26" t="s">
        <v>5022</v>
      </c>
      <c r="J246" s="11" t="s">
        <v>35</v>
      </c>
      <c r="K246" s="18" t="str">
        <f>IF(LEFT(I246,2)="10",HYPERLINK(_xlfn.CONCAT("https://doi.org/",I246),"Link"),IF(I246="","",HYPERLINK(I246,"Link")))</f>
        <v>Link</v>
      </c>
      <c r="L246" s="19" t="str">
        <f>IF(A246&lt;&gt;"",IF(J246="No",_xlfn.CONCAT(IF(ISERROR(FIND(",",A246))=FALSE,LEFT(A246,FIND(",",A246)-1),A246),"-",C246,"-",H246),""),"")</f>
        <v/>
      </c>
      <c r="M246" s="29" t="str">
        <f>IF(A246&lt;&gt;"",_xlfn.CONCAT("{",IF(ISERROR(FIND(",",A246))=FALSE,LEFT(A246,FIND(",",A246)-1),A246),", ",C246," #",H246,"}"),"")</f>
        <v>{Block, 2016 #12519}</v>
      </c>
      <c r="N246" s="4" t="s">
        <v>1</v>
      </c>
      <c r="O246" s="18" t="str">
        <f>IF(J246="Yes",IF(P246&lt;&gt;"",HYPERLINK(_xlfn.CONCAT(VLOOKUP(P246,AF:AG,2,FALSE),"\",IF(ISERROR(FIND(",",A246))=FALSE,LEFT(A246,FIND(",",A246)-1),A246),"-",C246,"-",H246,".pdf"),"PDF"),""),"")</f>
        <v>PDF</v>
      </c>
      <c r="P246" s="11" t="s">
        <v>2</v>
      </c>
      <c r="Q246" s="3" t="s">
        <v>46</v>
      </c>
      <c r="R246" s="3" t="s">
        <v>47</v>
      </c>
      <c r="S246" s="4" t="s">
        <v>109</v>
      </c>
      <c r="T246" s="18" t="str">
        <f>IF(J246="Yes",IF(U246&lt;&gt;"",HYPERLINK(_xlfn.CONCAT(VLOOKUP(U246,AF:AG,2,FALSE),"\",IF(ISERROR(FIND(",",A246))=FALSE,LEFT(A246,FIND(",",A246)-1),A246),"-",C246,"-",H246,".pdf"),"PDF"),""),"")</f>
        <v>PDF</v>
      </c>
      <c r="U246" s="11" t="s">
        <v>50</v>
      </c>
      <c r="V246" s="3" t="s">
        <v>46</v>
      </c>
      <c r="W246" s="3" t="s">
        <v>47</v>
      </c>
      <c r="Y246" s="12" t="str">
        <f>IF(R246="Include","No",IF(V246="Include","No",""))</f>
        <v/>
      </c>
      <c r="Z246" s="33" t="str">
        <f>IF(J246="Yes",IF(Q246="","",IF(Q246="Include",IF(V246="",IF(Y246="No","Check for supplement","Include"),IF(V246="Exclude","Consensus required",IF(V246="Include",IF(Y246="No","Check for supplement","Include"),"Check required"))),IF(Q246="Exclude",IF(V246="","Check required",IF(V246="Exclude","Exclude",IF(V246="Include","Consensus required","Check required"))),"Check required"))),IF(L246="","","Find PDF"))</f>
        <v>Exclude</v>
      </c>
      <c r="AA246" s="31" t="str">
        <f>IF(Z246="Exclude",R246,"")</f>
        <v>3. Wrong intervention</v>
      </c>
    </row>
    <row r="247" spans="1:27" x14ac:dyDescent="0.25">
      <c r="A247" s="25" t="s">
        <v>5023</v>
      </c>
      <c r="B247" s="26" t="s">
        <v>5024</v>
      </c>
      <c r="C247" s="26">
        <v>2019</v>
      </c>
      <c r="D247" s="26" t="s">
        <v>168</v>
      </c>
      <c r="E247" s="26">
        <v>56</v>
      </c>
      <c r="F247" s="26">
        <v>4</v>
      </c>
      <c r="G247" s="26" t="s">
        <v>5025</v>
      </c>
      <c r="H247" s="26">
        <v>12520</v>
      </c>
      <c r="I247" s="26" t="s">
        <v>5026</v>
      </c>
      <c r="J247" s="11" t="s">
        <v>35</v>
      </c>
      <c r="K247" s="18" t="str">
        <f>IF(LEFT(I247,2)="10",HYPERLINK(_xlfn.CONCAT("https://doi.org/",I247),"Link"),IF(I247="","",HYPERLINK(I247,"Link")))</f>
        <v>Link</v>
      </c>
      <c r="L247" s="19" t="str">
        <f>IF(A247&lt;&gt;"",IF(J247="No",_xlfn.CONCAT(IF(ISERROR(FIND(",",A247))=FALSE,LEFT(A247,FIND(",",A247)-1),A247),"-",C247,"-",H247),""),"")</f>
        <v/>
      </c>
      <c r="M247" s="29" t="str">
        <f>IF(A247&lt;&gt;"",_xlfn.CONCAT("{",IF(ISERROR(FIND(",",A247))=FALSE,LEFT(A247,FIND(",",A247)-1),A247),", ",C247," #",H247,"}"),"")</f>
        <v>{Bock, 2019 #12520}</v>
      </c>
      <c r="N247" s="4" t="s">
        <v>1</v>
      </c>
      <c r="O247" s="18" t="str">
        <f>IF(J247="Yes",IF(P247&lt;&gt;"",HYPERLINK(_xlfn.CONCAT(VLOOKUP(P247,AF:AG,2,FALSE),"\",IF(ISERROR(FIND(",",A247))=FALSE,LEFT(A247,FIND(",",A247)-1),A247),"-",C247,"-",H247,".pdf"),"PDF"),""),"")</f>
        <v>PDF</v>
      </c>
      <c r="P247" s="11" t="s">
        <v>2</v>
      </c>
      <c r="Q247" s="3" t="s">
        <v>46</v>
      </c>
      <c r="R247" s="3" t="s">
        <v>47</v>
      </c>
      <c r="S247" s="4" t="s">
        <v>109</v>
      </c>
      <c r="T247" s="18" t="str">
        <f>IF(J247="Yes",IF(U247&lt;&gt;"",HYPERLINK(_xlfn.CONCAT(VLOOKUP(U247,AF:AG,2,FALSE),"\",IF(ISERROR(FIND(",",A247))=FALSE,LEFT(A247,FIND(",",A247)-1),A247),"-",C247,"-",H247,".pdf"),"PDF"),""),"")</f>
        <v>PDF</v>
      </c>
      <c r="U247" s="11" t="s">
        <v>50</v>
      </c>
      <c r="V247" s="3" t="s">
        <v>46</v>
      </c>
      <c r="W247" s="3" t="s">
        <v>47</v>
      </c>
      <c r="Y247" s="12" t="str">
        <f>IF(R247="Include","No",IF(V247="Include","No",""))</f>
        <v/>
      </c>
      <c r="Z247" s="33" t="str">
        <f>IF(J247="Yes",IF(Q247="","",IF(Q247="Include",IF(V247="",IF(Y247="No","Check for supplement","Include"),IF(V247="Exclude","Consensus required",IF(V247="Include",IF(Y247="No","Check for supplement","Include"),"Check required"))),IF(Q247="Exclude",IF(V247="","Check required",IF(V247="Exclude","Exclude",IF(V247="Include","Consensus required","Check required"))),"Check required"))),IF(L247="","","Find PDF"))</f>
        <v>Exclude</v>
      </c>
      <c r="AA247" s="31" t="str">
        <f>IF(Z247="Exclude",R247,"")</f>
        <v>3. Wrong intervention</v>
      </c>
    </row>
    <row r="248" spans="1:27" x14ac:dyDescent="0.25">
      <c r="A248" s="25" t="s">
        <v>5027</v>
      </c>
      <c r="B248" s="26" t="s">
        <v>5028</v>
      </c>
      <c r="C248" s="26">
        <v>2024</v>
      </c>
      <c r="D248" s="26" t="s">
        <v>2141</v>
      </c>
      <c r="E248" s="26">
        <v>72</v>
      </c>
      <c r="F248" s="26">
        <v>7</v>
      </c>
      <c r="G248" s="26" t="s">
        <v>5029</v>
      </c>
      <c r="H248" s="26">
        <v>12521</v>
      </c>
      <c r="I248" s="26" t="s">
        <v>5030</v>
      </c>
      <c r="J248" s="11" t="s">
        <v>35</v>
      </c>
      <c r="K248" s="18" t="str">
        <f>IF(LEFT(I248,2)="10",HYPERLINK(_xlfn.CONCAT("https://doi.org/",I248),"Link"),IF(I248="","",HYPERLINK(I248,"Link")))</f>
        <v>Link</v>
      </c>
      <c r="L248" s="19" t="str">
        <f>IF(A248&lt;&gt;"",IF(J248="No",_xlfn.CONCAT(IF(ISERROR(FIND(",",A248))=FALSE,LEFT(A248,FIND(",",A248)-1),A248),"-",C248,"-",H248),""),"")</f>
        <v/>
      </c>
      <c r="M248" s="29" t="str">
        <f>IF(A248&lt;&gt;"",_xlfn.CONCAT("{",IF(ISERROR(FIND(",",A248))=FALSE,LEFT(A248,FIND(",",A248)-1),A248),", ",C248," #",H248,"}"),"")</f>
        <v>{Bogg, 2024 #12521}</v>
      </c>
      <c r="N248" s="4" t="s">
        <v>1</v>
      </c>
      <c r="O248" s="18" t="str">
        <f>IF(J248="Yes",IF(P248&lt;&gt;"",HYPERLINK(_xlfn.CONCAT(VLOOKUP(P248,AF:AG,2,FALSE),"\",IF(ISERROR(FIND(",",A248))=FALSE,LEFT(A248,FIND(",",A248)-1),A248),"-",C248,"-",H248,".pdf"),"PDF"),""),"")</f>
        <v>PDF</v>
      </c>
      <c r="P248" s="11" t="s">
        <v>2</v>
      </c>
      <c r="Q248" s="3" t="s">
        <v>46</v>
      </c>
      <c r="R248" s="3" t="s">
        <v>47</v>
      </c>
      <c r="S248" s="4" t="s">
        <v>109</v>
      </c>
      <c r="T248" s="18" t="str">
        <f>IF(J248="Yes",IF(U248&lt;&gt;"",HYPERLINK(_xlfn.CONCAT(VLOOKUP(U248,AF:AG,2,FALSE),"\",IF(ISERROR(FIND(",",A248))=FALSE,LEFT(A248,FIND(",",A248)-1),A248),"-",C248,"-",H248,".pdf"),"PDF"),""),"")</f>
        <v>PDF</v>
      </c>
      <c r="U248" s="11" t="s">
        <v>50</v>
      </c>
      <c r="V248" s="3" t="s">
        <v>46</v>
      </c>
      <c r="W248" s="3" t="s">
        <v>47</v>
      </c>
      <c r="Y248" s="12" t="str">
        <f>IF(R248="Include","No",IF(V248="Include","No",""))</f>
        <v/>
      </c>
      <c r="Z248" s="33" t="str">
        <f>IF(J248="Yes",IF(Q248="","",IF(Q248="Include",IF(V248="",IF(Y248="No","Check for supplement","Include"),IF(V248="Exclude","Consensus required",IF(V248="Include",IF(Y248="No","Check for supplement","Include"),"Check required"))),IF(Q248="Exclude",IF(V248="","Check required",IF(V248="Exclude","Exclude",IF(V248="Include","Consensus required","Check required"))),"Check required"))),IF(L248="","","Find PDF"))</f>
        <v>Exclude</v>
      </c>
      <c r="AA248" s="31" t="str">
        <f>IF(Z248="Exclude",R248,"")</f>
        <v>3. Wrong intervention</v>
      </c>
    </row>
    <row r="249" spans="1:27" x14ac:dyDescent="0.25">
      <c r="A249" s="25" t="s">
        <v>5031</v>
      </c>
      <c r="B249" s="26" t="s">
        <v>5032</v>
      </c>
      <c r="C249" s="26">
        <v>2014</v>
      </c>
      <c r="D249" s="26" t="s">
        <v>2360</v>
      </c>
      <c r="E249" s="26">
        <v>29</v>
      </c>
      <c r="F249" s="26">
        <v>10</v>
      </c>
      <c r="G249" s="26" t="s">
        <v>5033</v>
      </c>
      <c r="H249" s="26">
        <v>14432</v>
      </c>
      <c r="I249" s="26" t="s">
        <v>5034</v>
      </c>
      <c r="J249" s="11" t="s">
        <v>35</v>
      </c>
      <c r="K249" s="18" t="str">
        <f>IF(LEFT(I249,2)="10",HYPERLINK(_xlfn.CONCAT("https://doi.org/",I249),"Link"),IF(I249="","",HYPERLINK(I249,"Link")))</f>
        <v>Link</v>
      </c>
      <c r="L249" s="19" t="str">
        <f>IF(A249&lt;&gt;"",IF(J249="No",_xlfn.CONCAT(IF(ISERROR(FIND(",",A249))=FALSE,LEFT(A249,FIND(",",A249)-1),A249),"-",C249,"-",H249),""),"")</f>
        <v/>
      </c>
      <c r="M249" s="29" t="str">
        <f>IF(A249&lt;&gt;"",_xlfn.CONCAT("{",IF(ISERROR(FIND(",",A249))=FALSE,LEFT(A249,FIND(",",A249)-1),A249),", ",C249," #",H249,"}"),"")</f>
        <v>{Bohm, 2014 #14432}</v>
      </c>
      <c r="N249" s="4" t="s">
        <v>1</v>
      </c>
      <c r="O249" s="18" t="str">
        <f>IF(J249="Yes",IF(P249&lt;&gt;"",HYPERLINK(_xlfn.CONCAT(VLOOKUP(P249,AF:AG,2,FALSE),"\",IF(ISERROR(FIND(",",A249))=FALSE,LEFT(A249,FIND(",",A249)-1),A249),"-",C249,"-",H249,".pdf"),"PDF"),""),"")</f>
        <v>PDF</v>
      </c>
      <c r="P249" s="11" t="s">
        <v>2</v>
      </c>
      <c r="Q249" s="3" t="s">
        <v>46</v>
      </c>
      <c r="R249" s="3" t="s">
        <v>47</v>
      </c>
      <c r="S249" s="4" t="s">
        <v>109</v>
      </c>
      <c r="T249" s="18" t="str">
        <f>IF(J249="Yes",IF(U249&lt;&gt;"",HYPERLINK(_xlfn.CONCAT(VLOOKUP(U249,AF:AG,2,FALSE),"\",IF(ISERROR(FIND(",",A249))=FALSE,LEFT(A249,FIND(",",A249)-1),A249),"-",C249,"-",H249,".pdf"),"PDF"),""),"")</f>
        <v>PDF</v>
      </c>
      <c r="U249" s="11" t="s">
        <v>50</v>
      </c>
      <c r="V249" s="3" t="s">
        <v>46</v>
      </c>
      <c r="W249" s="3" t="s">
        <v>47</v>
      </c>
      <c r="Y249" s="12" t="str">
        <f>IF(R249="Include","No",IF(V249="Include","No",""))</f>
        <v/>
      </c>
      <c r="Z249" s="33" t="str">
        <f>IF(J249="Yes",IF(Q249="","",IF(Q249="Include",IF(V249="",IF(Y249="No","Check for supplement","Include"),IF(V249="Exclude","Consensus required",IF(V249="Include",IF(Y249="No","Check for supplement","Include"),"Check required"))),IF(Q249="Exclude",IF(V249="","Check required",IF(V249="Exclude","Exclude",IF(V249="Include","Consensus required","Check required"))),"Check required"))),IF(L249="","","Find PDF"))</f>
        <v>Exclude</v>
      </c>
      <c r="AA249" s="31" t="str">
        <f>IF(Z249="Exclude",R249,"")</f>
        <v>3. Wrong intervention</v>
      </c>
    </row>
    <row r="250" spans="1:27" x14ac:dyDescent="0.25">
      <c r="A250" s="25" t="s">
        <v>5031</v>
      </c>
      <c r="B250" s="26" t="s">
        <v>5032</v>
      </c>
      <c r="C250" s="26">
        <v>2014</v>
      </c>
      <c r="D250" s="26" t="s">
        <v>2360</v>
      </c>
      <c r="E250" s="26">
        <v>29</v>
      </c>
      <c r="F250" s="26">
        <v>10</v>
      </c>
      <c r="G250" s="26" t="s">
        <v>5033</v>
      </c>
      <c r="H250" s="26">
        <v>14433</v>
      </c>
      <c r="I250" s="26" t="s">
        <v>5034</v>
      </c>
      <c r="J250" s="11" t="s">
        <v>35</v>
      </c>
      <c r="K250" s="18" t="str">
        <f>IF(LEFT(I250,2)="10",HYPERLINK(_xlfn.CONCAT("https://doi.org/",I250),"Link"),IF(I250="","",HYPERLINK(I250,"Link")))</f>
        <v>Link</v>
      </c>
      <c r="L250" s="19" t="str">
        <f>IF(A250&lt;&gt;"",IF(J250="No",_xlfn.CONCAT(IF(ISERROR(FIND(",",A250))=FALSE,LEFT(A250,FIND(",",A250)-1),A250),"-",C250,"-",H250),""),"")</f>
        <v/>
      </c>
      <c r="M250" s="29" t="str">
        <f>IF(A250&lt;&gt;"",_xlfn.CONCAT("{",IF(ISERROR(FIND(",",A250))=FALSE,LEFT(A250,FIND(",",A250)-1),A250),", ",C250," #",H250,"}"),"")</f>
        <v>{Bohm, 2014 #14433}</v>
      </c>
      <c r="N250" s="4" t="s">
        <v>1</v>
      </c>
      <c r="O250" s="18" t="str">
        <f>IF(J250="Yes",IF(P250&lt;&gt;"",HYPERLINK(_xlfn.CONCAT(VLOOKUP(P250,AF:AG,2,FALSE),"\",IF(ISERROR(FIND(",",A250))=FALSE,LEFT(A250,FIND(",",A250)-1),A250),"-",C250,"-",H250,".pdf"),"PDF"),""),"")</f>
        <v>PDF</v>
      </c>
      <c r="P250" s="11" t="s">
        <v>2</v>
      </c>
      <c r="Q250" s="3" t="s">
        <v>46</v>
      </c>
      <c r="R250" s="3" t="s">
        <v>39</v>
      </c>
      <c r="T250" s="18" t="str">
        <f>IF(J250="Yes",IF(U250&lt;&gt;"",HYPERLINK(_xlfn.CONCAT(VLOOKUP(U250,AF:AG,2,FALSE),"\",IF(ISERROR(FIND(",",A250))=FALSE,LEFT(A250,FIND(",",A250)-1),A250),"-",C250,"-",H250,".pdf"),"PDF"),""),"")</f>
        <v>PDF</v>
      </c>
      <c r="U250" s="11" t="s">
        <v>50</v>
      </c>
      <c r="V250" s="3" t="s">
        <v>46</v>
      </c>
      <c r="W250" s="3" t="s">
        <v>39</v>
      </c>
      <c r="Y250" s="12" t="str">
        <f>IF(R250="Include","No",IF(V250="Include","No",""))</f>
        <v/>
      </c>
      <c r="Z250" s="33" t="str">
        <f>IF(J250="Yes",IF(Q250="","",IF(Q250="Include",IF(V250="",IF(Y250="No","Check for supplement","Include"),IF(V250="Exclude","Consensus required",IF(V250="Include",IF(Y250="No","Check for supplement","Include"),"Check required"))),IF(Q250="Exclude",IF(V250="","Check required",IF(V250="Exclude","Exclude",IF(V250="Include","Consensus required","Check required"))),"Check required"))),IF(L250="","","Find PDF"))</f>
        <v>Exclude</v>
      </c>
      <c r="AA250" s="31" t="str">
        <f>IF(Z250="Exclude",R250,"")</f>
        <v>0. Duplicate</v>
      </c>
    </row>
    <row r="251" spans="1:27" x14ac:dyDescent="0.25">
      <c r="A251" s="25" t="s">
        <v>5035</v>
      </c>
      <c r="B251" s="26" t="s">
        <v>5036</v>
      </c>
      <c r="C251" s="26">
        <v>2019</v>
      </c>
      <c r="D251" s="26" t="s">
        <v>2853</v>
      </c>
      <c r="E251" s="26">
        <v>175</v>
      </c>
      <c r="F251" s="26">
        <v>3</v>
      </c>
      <c r="G251" s="26" t="s">
        <v>5037</v>
      </c>
      <c r="H251" s="26">
        <v>12522</v>
      </c>
      <c r="I251" s="26" t="s">
        <v>5038</v>
      </c>
      <c r="J251" s="11" t="s">
        <v>35</v>
      </c>
      <c r="K251" s="18" t="str">
        <f>IF(LEFT(I251,2)="10",HYPERLINK(_xlfn.CONCAT("https://doi.org/",I251),"Link"),IF(I251="","",HYPERLINK(I251,"Link")))</f>
        <v>Link</v>
      </c>
      <c r="L251" s="19" t="str">
        <f>IF(A251&lt;&gt;"",IF(J251="No",_xlfn.CONCAT(IF(ISERROR(FIND(",",A251))=FALSE,LEFT(A251,FIND(",",A251)-1),A251),"-",C251,"-",H251),""),"")</f>
        <v/>
      </c>
      <c r="M251" s="29" t="str">
        <f>IF(A251&lt;&gt;"",_xlfn.CONCAT("{",IF(ISERROR(FIND(",",A251))=FALSE,LEFT(A251,FIND(",",A251)-1),A251),", ",C251," #",H251,"}"),"")</f>
        <v>{Bolam, 2019 #12522}</v>
      </c>
      <c r="N251" s="4" t="s">
        <v>1</v>
      </c>
      <c r="O251" s="18" t="str">
        <f>IF(J251="Yes",IF(P251&lt;&gt;"",HYPERLINK(_xlfn.CONCAT(VLOOKUP(P251,AF:AG,2,FALSE),"\",IF(ISERROR(FIND(",",A251))=FALSE,LEFT(A251,FIND(",",A251)-1),A251),"-",C251,"-",H251,".pdf"),"PDF"),""),"")</f>
        <v>PDF</v>
      </c>
      <c r="P251" s="11" t="s">
        <v>2</v>
      </c>
      <c r="Q251" s="3" t="s">
        <v>46</v>
      </c>
      <c r="R251" s="3" t="s">
        <v>47</v>
      </c>
      <c r="S251" s="4" t="s">
        <v>109</v>
      </c>
      <c r="T251" s="18" t="str">
        <f>IF(J251="Yes",IF(U251&lt;&gt;"",HYPERLINK(_xlfn.CONCAT(VLOOKUP(U251,AF:AG,2,FALSE),"\",IF(ISERROR(FIND(",",A251))=FALSE,LEFT(A251,FIND(",",A251)-1),A251),"-",C251,"-",H251,".pdf"),"PDF"),""),"")</f>
        <v>PDF</v>
      </c>
      <c r="U251" s="11" t="s">
        <v>50</v>
      </c>
      <c r="V251" s="3" t="s">
        <v>46</v>
      </c>
      <c r="W251" s="3" t="s">
        <v>47</v>
      </c>
      <c r="Y251" s="12" t="str">
        <f>IF(R251="Include","No",IF(V251="Include","No",""))</f>
        <v/>
      </c>
      <c r="Z251" s="33" t="str">
        <f>IF(J251="Yes",IF(Q251="","",IF(Q251="Include",IF(V251="",IF(Y251="No","Check for supplement","Include"),IF(V251="Exclude","Consensus required",IF(V251="Include",IF(Y251="No","Check for supplement","Include"),"Check required"))),IF(Q251="Exclude",IF(V251="","Check required",IF(V251="Exclude","Exclude",IF(V251="Include","Consensus required","Check required"))),"Check required"))),IF(L251="","","Find PDF"))</f>
        <v>Exclude</v>
      </c>
      <c r="AA251" s="31" t="str">
        <f>IF(Z251="Exclude",R251,"")</f>
        <v>3. Wrong intervention</v>
      </c>
    </row>
    <row r="252" spans="1:27" x14ac:dyDescent="0.25">
      <c r="A252" s="25" t="s">
        <v>5039</v>
      </c>
      <c r="B252" s="26" t="s">
        <v>5040</v>
      </c>
      <c r="C252" s="26">
        <v>2020</v>
      </c>
      <c r="D252" s="26" t="s">
        <v>5041</v>
      </c>
      <c r="E252" s="26">
        <v>38</v>
      </c>
      <c r="F252" s="26">
        <v>3</v>
      </c>
      <c r="G252" s="26" t="s">
        <v>1600</v>
      </c>
      <c r="H252" s="26">
        <v>12523</v>
      </c>
      <c r="I252" s="26" t="s">
        <v>5042</v>
      </c>
      <c r="J252" s="11" t="s">
        <v>35</v>
      </c>
      <c r="K252" s="18" t="str">
        <f>IF(LEFT(I252,2)="10",HYPERLINK(_xlfn.CONCAT("https://doi.org/",I252),"Link"),IF(I252="","",HYPERLINK(I252,"Link")))</f>
        <v>Link</v>
      </c>
      <c r="L252" s="19" t="str">
        <f>IF(A252&lt;&gt;"",IF(J252="No",_xlfn.CONCAT(IF(ISERROR(FIND(",",A252))=FALSE,LEFT(A252,FIND(",",A252)-1),A252),"-",C252,"-",H252),""),"")</f>
        <v/>
      </c>
      <c r="M252" s="29" t="str">
        <f>IF(A252&lt;&gt;"",_xlfn.CONCAT("{",IF(ISERROR(FIND(",",A252))=FALSE,LEFT(A252,FIND(",",A252)-1),A252),", ",C252," #",H252,"}"),"")</f>
        <v>{Bolmsjo, 2020 #12523}</v>
      </c>
      <c r="N252" s="4" t="s">
        <v>1</v>
      </c>
      <c r="O252" s="18" t="str">
        <f>IF(J252="Yes",IF(P252&lt;&gt;"",HYPERLINK(_xlfn.CONCAT(VLOOKUP(P252,AF:AG,2,FALSE),"\",IF(ISERROR(FIND(",",A252))=FALSE,LEFT(A252,FIND(",",A252)-1),A252),"-",C252,"-",H252,".pdf"),"PDF"),""),"")</f>
        <v>PDF</v>
      </c>
      <c r="P252" s="11" t="s">
        <v>2</v>
      </c>
      <c r="Q252" s="3" t="s">
        <v>46</v>
      </c>
      <c r="R252" s="3" t="s">
        <v>47</v>
      </c>
      <c r="S252" s="4" t="s">
        <v>109</v>
      </c>
      <c r="T252" s="18" t="str">
        <f>IF(J252="Yes",IF(U252&lt;&gt;"",HYPERLINK(_xlfn.CONCAT(VLOOKUP(U252,AF:AG,2,FALSE),"\",IF(ISERROR(FIND(",",A252))=FALSE,LEFT(A252,FIND(",",A252)-1),A252),"-",C252,"-",H252,".pdf"),"PDF"),""),"")</f>
        <v>PDF</v>
      </c>
      <c r="U252" s="11" t="s">
        <v>50</v>
      </c>
      <c r="V252" s="3" t="s">
        <v>46</v>
      </c>
      <c r="W252" s="3" t="s">
        <v>47</v>
      </c>
      <c r="Y252" s="12" t="str">
        <f>IF(R252="Include","No",IF(V252="Include","No",""))</f>
        <v/>
      </c>
      <c r="Z252" s="33" t="str">
        <f>IF(J252="Yes",IF(Q252="","",IF(Q252="Include",IF(V252="",IF(Y252="No","Check for supplement","Include"),IF(V252="Exclude","Consensus required",IF(V252="Include",IF(Y252="No","Check for supplement","Include"),"Check required"))),IF(Q252="Exclude",IF(V252="","Check required",IF(V252="Exclude","Exclude",IF(V252="Include","Consensus required","Check required"))),"Check required"))),IF(L252="","","Find PDF"))</f>
        <v>Exclude</v>
      </c>
      <c r="AA252" s="31" t="str">
        <f>IF(Z252="Exclude",R252,"")</f>
        <v>3. Wrong intervention</v>
      </c>
    </row>
    <row r="253" spans="1:27" x14ac:dyDescent="0.25">
      <c r="A253" s="25" t="s">
        <v>5043</v>
      </c>
      <c r="B253" s="26" t="s">
        <v>5044</v>
      </c>
      <c r="C253" s="26">
        <v>2013</v>
      </c>
      <c r="D253" s="26" t="s">
        <v>3664</v>
      </c>
      <c r="E253" s="26">
        <v>81</v>
      </c>
      <c r="F253" s="26">
        <v>1</v>
      </c>
      <c r="G253" s="26" t="s">
        <v>5045</v>
      </c>
      <c r="H253" s="26">
        <v>14438</v>
      </c>
      <c r="I253" s="26" t="s">
        <v>5046</v>
      </c>
      <c r="J253" s="11" t="s">
        <v>35</v>
      </c>
      <c r="K253" s="18" t="str">
        <f>IF(LEFT(I253,2)="10",HYPERLINK(_xlfn.CONCAT("https://doi.org/",I253),"Link"),IF(I253="","",HYPERLINK(I253,"Link")))</f>
        <v>Link</v>
      </c>
      <c r="L253" s="19" t="str">
        <f>IF(A253&lt;&gt;"",IF(J253="No",_xlfn.CONCAT(IF(ISERROR(FIND(",",A253))=FALSE,LEFT(A253,FIND(",",A253)-1),A253),"-",C253,"-",H253),""),"")</f>
        <v/>
      </c>
      <c r="M253" s="29" t="str">
        <f>IF(A253&lt;&gt;"",_xlfn.CONCAT("{",IF(ISERROR(FIND(",",A253))=FALSE,LEFT(A253,FIND(",",A253)-1),A253),", ",C253," #",H253,"}"),"")</f>
        <v>{Bombardier, 2013 #14438}</v>
      </c>
      <c r="N253" s="4" t="s">
        <v>1</v>
      </c>
      <c r="O253" s="18" t="str">
        <f>IF(J253="Yes",IF(P253&lt;&gt;"",HYPERLINK(_xlfn.CONCAT(VLOOKUP(P253,AF:AG,2,FALSE),"\",IF(ISERROR(FIND(",",A253))=FALSE,LEFT(A253,FIND(",",A253)-1),A253),"-",C253,"-",H253,".pdf"),"PDF"),""),"")</f>
        <v>PDF</v>
      </c>
      <c r="P253" s="11" t="s">
        <v>2</v>
      </c>
      <c r="Q253" s="3" t="s">
        <v>46</v>
      </c>
      <c r="R253" s="3" t="s">
        <v>47</v>
      </c>
      <c r="S253" s="4" t="s">
        <v>109</v>
      </c>
      <c r="T253" s="18" t="str">
        <f>IF(J253="Yes",IF(U253&lt;&gt;"",HYPERLINK(_xlfn.CONCAT(VLOOKUP(U253,AF:AG,2,FALSE),"\",IF(ISERROR(FIND(",",A253))=FALSE,LEFT(A253,FIND(",",A253)-1),A253),"-",C253,"-",H253,".pdf"),"PDF"),""),"")</f>
        <v>PDF</v>
      </c>
      <c r="U253" s="11" t="s">
        <v>50</v>
      </c>
      <c r="V253" s="3" t="s">
        <v>46</v>
      </c>
      <c r="W253" s="3" t="s">
        <v>47</v>
      </c>
      <c r="Y253" s="12" t="str">
        <f>IF(R253="Include","No",IF(V253="Include","No",""))</f>
        <v/>
      </c>
      <c r="Z253" s="33" t="str">
        <f>IF(J253="Yes",IF(Q253="","",IF(Q253="Include",IF(V253="",IF(Y253="No","Check for supplement","Include"),IF(V253="Exclude","Consensus required",IF(V253="Include",IF(Y253="No","Check for supplement","Include"),"Check required"))),IF(Q253="Exclude",IF(V253="","Check required",IF(V253="Exclude","Exclude",IF(V253="Include","Consensus required","Check required"))),"Check required"))),IF(L253="","","Find PDF"))</f>
        <v>Exclude</v>
      </c>
      <c r="AA253" s="31" t="str">
        <f>IF(Z253="Exclude",R253,"")</f>
        <v>3. Wrong intervention</v>
      </c>
    </row>
    <row r="254" spans="1:27" x14ac:dyDescent="0.25">
      <c r="A254" s="25" t="s">
        <v>5043</v>
      </c>
      <c r="B254" s="26" t="s">
        <v>5044</v>
      </c>
      <c r="C254" s="26">
        <v>2013</v>
      </c>
      <c r="D254" s="26" t="s">
        <v>3664</v>
      </c>
      <c r="E254" s="26">
        <v>81</v>
      </c>
      <c r="F254" s="26">
        <v>1</v>
      </c>
      <c r="G254" s="26" t="s">
        <v>5045</v>
      </c>
      <c r="H254" s="26">
        <v>14439</v>
      </c>
      <c r="I254" s="26" t="s">
        <v>5046</v>
      </c>
      <c r="J254" s="11" t="s">
        <v>35</v>
      </c>
      <c r="K254" s="18" t="str">
        <f>IF(LEFT(I254,2)="10",HYPERLINK(_xlfn.CONCAT("https://doi.org/",I254),"Link"),IF(I254="","",HYPERLINK(I254,"Link")))</f>
        <v>Link</v>
      </c>
      <c r="L254" s="19" t="str">
        <f>IF(A254&lt;&gt;"",IF(J254="No",_xlfn.CONCAT(IF(ISERROR(FIND(",",A254))=FALSE,LEFT(A254,FIND(",",A254)-1),A254),"-",C254,"-",H254),""),"")</f>
        <v/>
      </c>
      <c r="M254" s="29" t="str">
        <f>IF(A254&lt;&gt;"",_xlfn.CONCAT("{",IF(ISERROR(FIND(",",A254))=FALSE,LEFT(A254,FIND(",",A254)-1),A254),", ",C254," #",H254,"}"),"")</f>
        <v>{Bombardier, 2013 #14439}</v>
      </c>
      <c r="N254" s="4" t="s">
        <v>1</v>
      </c>
      <c r="O254" s="18" t="str">
        <f>IF(J254="Yes",IF(P254&lt;&gt;"",HYPERLINK(_xlfn.CONCAT(VLOOKUP(P254,AF:AG,2,FALSE),"\",IF(ISERROR(FIND(",",A254))=FALSE,LEFT(A254,FIND(",",A254)-1),A254),"-",C254,"-",H254,".pdf"),"PDF"),""),"")</f>
        <v>PDF</v>
      </c>
      <c r="P254" s="11" t="s">
        <v>2</v>
      </c>
      <c r="Q254" s="3" t="s">
        <v>46</v>
      </c>
      <c r="R254" s="3" t="s">
        <v>39</v>
      </c>
      <c r="T254" s="18" t="str">
        <f>IF(J254="Yes",IF(U254&lt;&gt;"",HYPERLINK(_xlfn.CONCAT(VLOOKUP(U254,AF:AG,2,FALSE),"\",IF(ISERROR(FIND(",",A254))=FALSE,LEFT(A254,FIND(",",A254)-1),A254),"-",C254,"-",H254,".pdf"),"PDF"),""),"")</f>
        <v>PDF</v>
      </c>
      <c r="U254" s="11" t="s">
        <v>50</v>
      </c>
      <c r="V254" s="3" t="s">
        <v>46</v>
      </c>
      <c r="W254" s="3" t="s">
        <v>39</v>
      </c>
      <c r="Y254" s="12" t="str">
        <f>IF(R254="Include","No",IF(V254="Include","No",""))</f>
        <v/>
      </c>
      <c r="Z254" s="33" t="str">
        <f>IF(J254="Yes",IF(Q254="","",IF(Q254="Include",IF(V254="",IF(Y254="No","Check for supplement","Include"),IF(V254="Exclude","Consensus required",IF(V254="Include",IF(Y254="No","Check for supplement","Include"),"Check required"))),IF(Q254="Exclude",IF(V254="","Check required",IF(V254="Exclude","Exclude",IF(V254="Include","Consensus required","Check required"))),"Check required"))),IF(L254="","","Find PDF"))</f>
        <v>Exclude</v>
      </c>
      <c r="AA254" s="31" t="str">
        <f>IF(Z254="Exclude",R254,"")</f>
        <v>0. Duplicate</v>
      </c>
    </row>
    <row r="255" spans="1:27" x14ac:dyDescent="0.25">
      <c r="A255" s="25" t="s">
        <v>2248</v>
      </c>
      <c r="B255" s="26" t="s">
        <v>2249</v>
      </c>
      <c r="C255" s="26">
        <v>2017</v>
      </c>
      <c r="D255" s="26" t="s">
        <v>2250</v>
      </c>
      <c r="E255" s="26">
        <v>32</v>
      </c>
      <c r="F255" s="26">
        <v>5</v>
      </c>
      <c r="G255" s="26" t="s">
        <v>2251</v>
      </c>
      <c r="H255" s="26">
        <v>24687</v>
      </c>
      <c r="I255" s="26" t="s">
        <v>2252</v>
      </c>
      <c r="J255" s="11" t="s">
        <v>35</v>
      </c>
      <c r="K255" s="18" t="str">
        <f>IF(LEFT(I255,2)="10",HYPERLINK(_xlfn.CONCAT("https://doi.org/",I255),"Link"),IF(I255="","",HYPERLINK(I255,"Link")))</f>
        <v>Link</v>
      </c>
      <c r="L255" s="19" t="str">
        <f>IF(A255&lt;&gt;"",IF(J255="No",_xlfn.CONCAT(IF(ISERROR(FIND(",",A255))=FALSE,LEFT(A255,FIND(",",A255)-1),A255),"-",C255,"-",H255),""),"")</f>
        <v/>
      </c>
      <c r="M255" s="29" t="str">
        <f>IF(A255&lt;&gt;"",_xlfn.CONCAT("{",IF(ISERROR(FIND(",",A255))=FALSE,LEFT(A255,FIND(",",A255)-1),A255),", ",C255," #",H255,"}"),"")</f>
        <v>{Bombardier, 2017 #24687}</v>
      </c>
      <c r="N255" s="4" t="s">
        <v>36</v>
      </c>
      <c r="O255" s="18" t="str">
        <f>IF(J255="Yes",IF(P255&lt;&gt;"",HYPERLINK(_xlfn.CONCAT(VLOOKUP(P255,AF:AG,2,FALSE),"\",IF(ISERROR(FIND(",",A255))=FALSE,LEFT(A255,FIND(",",A255)-1),A255),"-",C255,"-",H255,".pdf"),"PDF"),""),"")</f>
        <v>PDF</v>
      </c>
      <c r="P255" s="11" t="s">
        <v>2</v>
      </c>
      <c r="Q255" s="3" t="s">
        <v>46</v>
      </c>
      <c r="R255" s="3" t="s">
        <v>47</v>
      </c>
      <c r="S255" s="4" t="s">
        <v>109</v>
      </c>
      <c r="T255" s="18" t="str">
        <f>IF(J255="Yes",IF(U255&lt;&gt;"",HYPERLINK(_xlfn.CONCAT(VLOOKUP(U255,AF:AG,2,FALSE),"\",IF(ISERROR(FIND(",",A255))=FALSE,LEFT(A255,FIND(",",A255)-1),A255),"-",C255,"-",H255,".pdf"),"PDF"),""),"")</f>
        <v>PDF</v>
      </c>
      <c r="U255" s="11" t="s">
        <v>38</v>
      </c>
      <c r="V255" s="3" t="s">
        <v>46</v>
      </c>
      <c r="W255" s="3" t="s">
        <v>47</v>
      </c>
      <c r="Y255" s="12" t="str">
        <f>IF(R255="Include","No",IF(V255="Include","No",""))</f>
        <v/>
      </c>
      <c r="Z255" s="33" t="str">
        <f>IF(J255="Yes",IF(Q255="","",IF(Q255="Include",IF(V255="",IF(Y255="No","Check for supplement","Include"),IF(V255="Exclude","Consensus required",IF(V255="Include",IF(Y255="No","Check for supplement","Include"),"Check required"))),IF(Q255="Exclude",IF(V255="","Check required",IF(V255="Exclude","Exclude",IF(V255="Include","Consensus required","Check required"))),"Check required"))),IF(L255="","","Find PDF"))</f>
        <v>Exclude</v>
      </c>
      <c r="AA255" s="31" t="str">
        <f>IF(Z255="Exclude",R255,"")</f>
        <v>3. Wrong intervention</v>
      </c>
    </row>
    <row r="256" spans="1:27" x14ac:dyDescent="0.25">
      <c r="A256" s="25" t="s">
        <v>5047</v>
      </c>
      <c r="B256" s="26" t="s">
        <v>5048</v>
      </c>
      <c r="C256" s="26">
        <v>2021</v>
      </c>
      <c r="D256" s="26" t="s">
        <v>4219</v>
      </c>
      <c r="E256" s="26">
        <v>59</v>
      </c>
      <c r="F256" s="26">
        <v>1</v>
      </c>
      <c r="G256" s="26" t="s">
        <v>5049</v>
      </c>
      <c r="H256" s="26">
        <v>12524</v>
      </c>
      <c r="I256" s="26" t="s">
        <v>5050</v>
      </c>
      <c r="J256" s="11" t="s">
        <v>35</v>
      </c>
      <c r="K256" s="18" t="str">
        <f>IF(LEFT(I256,2)="10",HYPERLINK(_xlfn.CONCAT("https://doi.org/",I256),"Link"),IF(I256="","",HYPERLINK(I256,"Link")))</f>
        <v>Link</v>
      </c>
      <c r="L256" s="19" t="str">
        <f>IF(A256&lt;&gt;"",IF(J256="No",_xlfn.CONCAT(IF(ISERROR(FIND(",",A256))=FALSE,LEFT(A256,FIND(",",A256)-1),A256),"-",C256,"-",H256),""),"")</f>
        <v/>
      </c>
      <c r="M256" s="29" t="str">
        <f>IF(A256&lt;&gt;"",_xlfn.CONCAT("{",IF(ISERROR(FIND(",",A256))=FALSE,LEFT(A256,FIND(",",A256)-1),A256),", ",C256," #",H256,"}"),"")</f>
        <v>{Bombardier, 2021 #12524}</v>
      </c>
      <c r="N256" s="4" t="s">
        <v>1</v>
      </c>
      <c r="O256" s="18" t="str">
        <f>IF(J256="Yes",IF(P256&lt;&gt;"",HYPERLINK(_xlfn.CONCAT(VLOOKUP(P256,AF:AG,2,FALSE),"\",IF(ISERROR(FIND(",",A256))=FALSE,LEFT(A256,FIND(",",A256)-1),A256),"-",C256,"-",H256,".pdf"),"PDF"),""),"")</f>
        <v>PDF</v>
      </c>
      <c r="P256" s="11" t="s">
        <v>2</v>
      </c>
      <c r="Q256" s="3" t="s">
        <v>46</v>
      </c>
      <c r="R256" s="3" t="s">
        <v>47</v>
      </c>
      <c r="S256" s="4" t="s">
        <v>109</v>
      </c>
      <c r="T256" s="18" t="str">
        <f>IF(J256="Yes",IF(U256&lt;&gt;"",HYPERLINK(_xlfn.CONCAT(VLOOKUP(U256,AF:AG,2,FALSE),"\",IF(ISERROR(FIND(",",A256))=FALSE,LEFT(A256,FIND(",",A256)-1),A256),"-",C256,"-",H256,".pdf"),"PDF"),""),"")</f>
        <v>PDF</v>
      </c>
      <c r="U256" s="11" t="s">
        <v>50</v>
      </c>
      <c r="V256" s="3" t="s">
        <v>46</v>
      </c>
      <c r="W256" s="3" t="s">
        <v>47</v>
      </c>
      <c r="Y256" s="12" t="str">
        <f>IF(R256="Include","No",IF(V256="Include","No",""))</f>
        <v/>
      </c>
      <c r="Z256" s="33" t="str">
        <f>IF(J256="Yes",IF(Q256="","",IF(Q256="Include",IF(V256="",IF(Y256="No","Check for supplement","Include"),IF(V256="Exclude","Consensus required",IF(V256="Include",IF(Y256="No","Check for supplement","Include"),"Check required"))),IF(Q256="Exclude",IF(V256="","Check required",IF(V256="Exclude","Exclude",IF(V256="Include","Consensus required","Check required"))),"Check required"))),IF(L256="","","Find PDF"))</f>
        <v>Exclude</v>
      </c>
      <c r="AA256" s="31" t="str">
        <f>IF(Z256="Exclude",R256,"")</f>
        <v>3. Wrong intervention</v>
      </c>
    </row>
    <row r="257" spans="1:27" x14ac:dyDescent="0.25">
      <c r="A257" s="25" t="s">
        <v>5047</v>
      </c>
      <c r="B257" s="26" t="s">
        <v>5048</v>
      </c>
      <c r="C257" s="26">
        <v>2021</v>
      </c>
      <c r="D257" s="26" t="s">
        <v>4219</v>
      </c>
      <c r="E257" s="26">
        <v>59</v>
      </c>
      <c r="F257" s="26">
        <v>1</v>
      </c>
      <c r="G257" s="26" t="s">
        <v>5049</v>
      </c>
      <c r="H257" s="26">
        <v>12525</v>
      </c>
      <c r="I257" s="26" t="s">
        <v>5050</v>
      </c>
      <c r="J257" s="11" t="s">
        <v>35</v>
      </c>
      <c r="K257" s="18" t="str">
        <f>IF(LEFT(I257,2)="10",HYPERLINK(_xlfn.CONCAT("https://doi.org/",I257),"Link"),IF(I257="","",HYPERLINK(I257,"Link")))</f>
        <v>Link</v>
      </c>
      <c r="L257" s="19" t="str">
        <f>IF(A257&lt;&gt;"",IF(J257="No",_xlfn.CONCAT(IF(ISERROR(FIND(",",A257))=FALSE,LEFT(A257,FIND(",",A257)-1),A257),"-",C257,"-",H257),""),"")</f>
        <v/>
      </c>
      <c r="M257" s="29" t="str">
        <f>IF(A257&lt;&gt;"",_xlfn.CONCAT("{",IF(ISERROR(FIND(",",A257))=FALSE,LEFT(A257,FIND(",",A257)-1),A257),", ",C257," #",H257,"}"),"")</f>
        <v>{Bombardier, 2021 #12525}</v>
      </c>
      <c r="N257" s="4" t="s">
        <v>1</v>
      </c>
      <c r="O257" s="18" t="str">
        <f>IF(J257="Yes",IF(P257&lt;&gt;"",HYPERLINK(_xlfn.CONCAT(VLOOKUP(P257,AF:AG,2,FALSE),"\",IF(ISERROR(FIND(",",A257))=FALSE,LEFT(A257,FIND(",",A257)-1),A257),"-",C257,"-",H257,".pdf"),"PDF"),""),"")</f>
        <v>PDF</v>
      </c>
      <c r="P257" s="11" t="s">
        <v>2</v>
      </c>
      <c r="Q257" s="3" t="s">
        <v>46</v>
      </c>
      <c r="R257" s="3" t="s">
        <v>39</v>
      </c>
      <c r="T257" s="18" t="str">
        <f>IF(J257="Yes",IF(U257&lt;&gt;"",HYPERLINK(_xlfn.CONCAT(VLOOKUP(U257,AF:AG,2,FALSE),"\",IF(ISERROR(FIND(",",A257))=FALSE,LEFT(A257,FIND(",",A257)-1),A257),"-",C257,"-",H257,".pdf"),"PDF"),""),"")</f>
        <v>PDF</v>
      </c>
      <c r="U257" s="11" t="s">
        <v>50</v>
      </c>
      <c r="V257" s="3" t="s">
        <v>46</v>
      </c>
      <c r="W257" s="3" t="s">
        <v>39</v>
      </c>
      <c r="Y257" s="12" t="str">
        <f>IF(R257="Include","No",IF(V257="Include","No",""))</f>
        <v/>
      </c>
      <c r="Z257" s="33" t="str">
        <f>IF(J257="Yes",IF(Q257="","",IF(Q257="Include",IF(V257="",IF(Y257="No","Check for supplement","Include"),IF(V257="Exclude","Consensus required",IF(V257="Include",IF(Y257="No","Check for supplement","Include"),"Check required"))),IF(Q257="Exclude",IF(V257="","Check required",IF(V257="Exclude","Exclude",IF(V257="Include","Consensus required","Check required"))),"Check required"))),IF(L257="","","Find PDF"))</f>
        <v>Exclude</v>
      </c>
      <c r="AA257" s="31" t="str">
        <f>IF(Z257="Exclude",R257,"")</f>
        <v>0. Duplicate</v>
      </c>
    </row>
    <row r="258" spans="1:27" x14ac:dyDescent="0.25">
      <c r="A258" s="25" t="s">
        <v>5051</v>
      </c>
      <c r="B258" s="26" t="s">
        <v>5052</v>
      </c>
      <c r="C258" s="26">
        <v>2020</v>
      </c>
      <c r="D258" s="26" t="s">
        <v>119</v>
      </c>
      <c r="E258" s="26">
        <v>52</v>
      </c>
      <c r="F258" s="26">
        <v>2</v>
      </c>
      <c r="G258" s="26" t="s">
        <v>5053</v>
      </c>
      <c r="H258" s="26">
        <v>12526</v>
      </c>
      <c r="I258" s="26" t="s">
        <v>5054</v>
      </c>
      <c r="J258" s="11" t="s">
        <v>35</v>
      </c>
      <c r="K258" s="18" t="str">
        <f>IF(LEFT(I258,2)="10",HYPERLINK(_xlfn.CONCAT("https://doi.org/",I258),"Link"),IF(I258="","",HYPERLINK(I258,"Link")))</f>
        <v>Link</v>
      </c>
      <c r="L258" s="19" t="str">
        <f>IF(A258&lt;&gt;"",IF(J258="No",_xlfn.CONCAT(IF(ISERROR(FIND(",",A258))=FALSE,LEFT(A258,FIND(",",A258)-1),A258),"-",C258,"-",H258),""),"")</f>
        <v/>
      </c>
      <c r="M258" s="29" t="str">
        <f>IF(A258&lt;&gt;"",_xlfn.CONCAT("{",IF(ISERROR(FIND(",",A258))=FALSE,LEFT(A258,FIND(",",A258)-1),A258),", ",C258," #",H258,"}"),"")</f>
        <v>{Bonato, 2020 #12526}</v>
      </c>
      <c r="N258" s="4" t="s">
        <v>1</v>
      </c>
      <c r="O258" s="18" t="str">
        <f>IF(J258="Yes",IF(P258&lt;&gt;"",HYPERLINK(_xlfn.CONCAT(VLOOKUP(P258,AF:AG,2,FALSE),"\",IF(ISERROR(FIND(",",A258))=FALSE,LEFT(A258,FIND(",",A258)-1),A258),"-",C258,"-",H258,".pdf"),"PDF"),""),"")</f>
        <v>PDF</v>
      </c>
      <c r="P258" s="11" t="s">
        <v>2</v>
      </c>
      <c r="Q258" s="3" t="s">
        <v>46</v>
      </c>
      <c r="R258" s="3" t="s">
        <v>47</v>
      </c>
      <c r="S258" s="4" t="s">
        <v>109</v>
      </c>
      <c r="T258" s="18" t="str">
        <f>IF(J258="Yes",IF(U258&lt;&gt;"",HYPERLINK(_xlfn.CONCAT(VLOOKUP(U258,AF:AG,2,FALSE),"\",IF(ISERROR(FIND(",",A258))=FALSE,LEFT(A258,FIND(",",A258)-1),A258),"-",C258,"-",H258,".pdf"),"PDF"),""),"")</f>
        <v>PDF</v>
      </c>
      <c r="U258" s="11" t="s">
        <v>50</v>
      </c>
      <c r="V258" s="3" t="s">
        <v>46</v>
      </c>
      <c r="W258" s="3" t="s">
        <v>47</v>
      </c>
      <c r="Y258" s="12" t="str">
        <f>IF(R258="Include","No",IF(V258="Include","No",""))</f>
        <v/>
      </c>
      <c r="Z258" s="33" t="str">
        <f>IF(J258="Yes",IF(Q258="","",IF(Q258="Include",IF(V258="",IF(Y258="No","Check for supplement","Include"),IF(V258="Exclude","Consensus required",IF(V258="Include",IF(Y258="No","Check for supplement","Include"),"Check required"))),IF(Q258="Exclude",IF(V258="","Check required",IF(V258="Exclude","Exclude",IF(V258="Include","Consensus required","Check required"))),"Check required"))),IF(L258="","","Find PDF"))</f>
        <v>Exclude</v>
      </c>
      <c r="AA258" s="31" t="str">
        <f>IF(Z258="Exclude",R258,"")</f>
        <v>3. Wrong intervention</v>
      </c>
    </row>
    <row r="259" spans="1:27" x14ac:dyDescent="0.25">
      <c r="A259" s="25" t="s">
        <v>5055</v>
      </c>
      <c r="B259" s="26" t="s">
        <v>5056</v>
      </c>
      <c r="C259" s="26">
        <v>2014</v>
      </c>
      <c r="D259" s="26" t="s">
        <v>1617</v>
      </c>
      <c r="E259" s="26">
        <v>10</v>
      </c>
      <c r="F259" s="26">
        <v>4</v>
      </c>
      <c r="G259" s="26" t="s">
        <v>5057</v>
      </c>
      <c r="H259" s="26">
        <v>12527</v>
      </c>
      <c r="I259" s="26" t="s">
        <v>5058</v>
      </c>
      <c r="J259" s="11" t="s">
        <v>35</v>
      </c>
      <c r="K259" s="18" t="str">
        <f>IF(LEFT(I259,2)="10",HYPERLINK(_xlfn.CONCAT("https://doi.org/",I259),"Link"),IF(I259="","",HYPERLINK(I259,"Link")))</f>
        <v>Link</v>
      </c>
      <c r="L259" s="19" t="str">
        <f>IF(A259&lt;&gt;"",IF(J259="No",_xlfn.CONCAT(IF(ISERROR(FIND(",",A259))=FALSE,LEFT(A259,FIND(",",A259)-1),A259),"-",C259,"-",H259),""),"")</f>
        <v/>
      </c>
      <c r="M259" s="29" t="str">
        <f>IF(A259&lt;&gt;"",_xlfn.CONCAT("{",IF(ISERROR(FIND(",",A259))=FALSE,LEFT(A259,FIND(",",A259)-1),A259),", ",C259," #",H259,"}"),"")</f>
        <v>{Bonis, 2014 #12527}</v>
      </c>
      <c r="N259" s="4" t="s">
        <v>1</v>
      </c>
      <c r="O259" s="18" t="str">
        <f>IF(J259="Yes",IF(P259&lt;&gt;"",HYPERLINK(_xlfn.CONCAT(VLOOKUP(P259,AF:AG,2,FALSE),"\",IF(ISERROR(FIND(",",A259))=FALSE,LEFT(A259,FIND(",",A259)-1),A259),"-",C259,"-",H259,".pdf"),"PDF"),""),"")</f>
        <v>PDF</v>
      </c>
      <c r="P259" s="11" t="s">
        <v>2</v>
      </c>
      <c r="Q259" s="3" t="s">
        <v>46</v>
      </c>
      <c r="R259" s="3" t="s">
        <v>47</v>
      </c>
      <c r="S259" s="4" t="s">
        <v>109</v>
      </c>
      <c r="T259" s="18" t="str">
        <f>IF(J259="Yes",IF(U259&lt;&gt;"",HYPERLINK(_xlfn.CONCAT(VLOOKUP(U259,AF:AG,2,FALSE),"\",IF(ISERROR(FIND(",",A259))=FALSE,LEFT(A259,FIND(",",A259)-1),A259),"-",C259,"-",H259,".pdf"),"PDF"),""),"")</f>
        <v>PDF</v>
      </c>
      <c r="U259" s="11" t="s">
        <v>50</v>
      </c>
      <c r="V259" s="3" t="s">
        <v>46</v>
      </c>
      <c r="W259" s="3" t="s">
        <v>47</v>
      </c>
      <c r="Y259" s="12" t="str">
        <f>IF(R259="Include","No",IF(V259="Include","No",""))</f>
        <v/>
      </c>
      <c r="Z259" s="33" t="str">
        <f>IF(J259="Yes",IF(Q259="","",IF(Q259="Include",IF(V259="",IF(Y259="No","Check for supplement","Include"),IF(V259="Exclude","Consensus required",IF(V259="Include",IF(Y259="No","Check for supplement","Include"),"Check required"))),IF(Q259="Exclude",IF(V259="","Check required",IF(V259="Exclude","Exclude",IF(V259="Include","Consensus required","Check required"))),"Check required"))),IF(L259="","","Find PDF"))</f>
        <v>Exclude</v>
      </c>
      <c r="AA259" s="31" t="str">
        <f>IF(Z259="Exclude",R259,"")</f>
        <v>3. Wrong intervention</v>
      </c>
    </row>
    <row r="260" spans="1:27" x14ac:dyDescent="0.25">
      <c r="A260" s="25" t="s">
        <v>5055</v>
      </c>
      <c r="B260" s="26" t="s">
        <v>5056</v>
      </c>
      <c r="C260" s="26">
        <v>2014</v>
      </c>
      <c r="D260" s="26" t="s">
        <v>1617</v>
      </c>
      <c r="E260" s="26">
        <v>10</v>
      </c>
      <c r="F260" s="26">
        <v>4</v>
      </c>
      <c r="G260" s="26" t="s">
        <v>5057</v>
      </c>
      <c r="H260" s="26">
        <v>12528</v>
      </c>
      <c r="I260" s="26" t="s">
        <v>5058</v>
      </c>
      <c r="J260" s="11" t="s">
        <v>35</v>
      </c>
      <c r="K260" s="18" t="str">
        <f>IF(LEFT(I260,2)="10",HYPERLINK(_xlfn.CONCAT("https://doi.org/",I260),"Link"),IF(I260="","",HYPERLINK(I260,"Link")))</f>
        <v>Link</v>
      </c>
      <c r="L260" s="19" t="str">
        <f>IF(A260&lt;&gt;"",IF(J260="No",_xlfn.CONCAT(IF(ISERROR(FIND(",",A260))=FALSE,LEFT(A260,FIND(",",A260)-1),A260),"-",C260,"-",H260),""),"")</f>
        <v/>
      </c>
      <c r="M260" s="29" t="str">
        <f>IF(A260&lt;&gt;"",_xlfn.CONCAT("{",IF(ISERROR(FIND(",",A260))=FALSE,LEFT(A260,FIND(",",A260)-1),A260),", ",C260," #",H260,"}"),"")</f>
        <v>{Bonis, 2014 #12528}</v>
      </c>
      <c r="N260" s="4" t="s">
        <v>1</v>
      </c>
      <c r="O260" s="18" t="str">
        <f>IF(J260="Yes",IF(P260&lt;&gt;"",HYPERLINK(_xlfn.CONCAT(VLOOKUP(P260,AF:AG,2,FALSE),"\",IF(ISERROR(FIND(",",A260))=FALSE,LEFT(A260,FIND(",",A260)-1),A260),"-",C260,"-",H260,".pdf"),"PDF"),""),"")</f>
        <v>PDF</v>
      </c>
      <c r="P260" s="11" t="s">
        <v>2</v>
      </c>
      <c r="Q260" s="3" t="s">
        <v>46</v>
      </c>
      <c r="R260" s="3" t="s">
        <v>39</v>
      </c>
      <c r="T260" s="18" t="str">
        <f>IF(J260="Yes",IF(U260&lt;&gt;"",HYPERLINK(_xlfn.CONCAT(VLOOKUP(U260,AF:AG,2,FALSE),"\",IF(ISERROR(FIND(",",A260))=FALSE,LEFT(A260,FIND(",",A260)-1),A260),"-",C260,"-",H260,".pdf"),"PDF"),""),"")</f>
        <v>PDF</v>
      </c>
      <c r="U260" s="11" t="s">
        <v>50</v>
      </c>
      <c r="V260" s="3" t="s">
        <v>46</v>
      </c>
      <c r="W260" s="3" t="s">
        <v>39</v>
      </c>
      <c r="Y260" s="12" t="str">
        <f>IF(R260="Include","No",IF(V260="Include","No",""))</f>
        <v/>
      </c>
      <c r="Z260" s="33" t="str">
        <f>IF(J260="Yes",IF(Q260="","",IF(Q260="Include",IF(V260="",IF(Y260="No","Check for supplement","Include"),IF(V260="Exclude","Consensus required",IF(V260="Include",IF(Y260="No","Check for supplement","Include"),"Check required"))),IF(Q260="Exclude",IF(V260="","Check required",IF(V260="Exclude","Exclude",IF(V260="Include","Consensus required","Check required"))),"Check required"))),IF(L260="","","Find PDF"))</f>
        <v>Exclude</v>
      </c>
      <c r="AA260" s="31" t="str">
        <f>IF(Z260="Exclude",R260,"")</f>
        <v>0. Duplicate</v>
      </c>
    </row>
    <row r="261" spans="1:27" x14ac:dyDescent="0.25">
      <c r="A261" s="25" t="s">
        <v>5059</v>
      </c>
      <c r="B261" s="26" t="s">
        <v>5060</v>
      </c>
      <c r="C261" s="26">
        <v>2018</v>
      </c>
      <c r="D261" s="26" t="s">
        <v>365</v>
      </c>
      <c r="E261" s="26">
        <v>18</v>
      </c>
      <c r="F261" s="26">
        <v>1</v>
      </c>
      <c r="G261" s="26">
        <v>119</v>
      </c>
      <c r="H261" s="26">
        <v>12529</v>
      </c>
      <c r="I261" s="26" t="s">
        <v>5061</v>
      </c>
      <c r="J261" s="11" t="s">
        <v>35</v>
      </c>
      <c r="K261" s="18" t="str">
        <f>IF(LEFT(I261,2)="10",HYPERLINK(_xlfn.CONCAT("https://doi.org/",I261),"Link"),IF(I261="","",HYPERLINK(I261,"Link")))</f>
        <v>Link</v>
      </c>
      <c r="L261" s="19" t="str">
        <f>IF(A261&lt;&gt;"",IF(J261="No",_xlfn.CONCAT(IF(ISERROR(FIND(",",A261))=FALSE,LEFT(A261,FIND(",",A261)-1),A261),"-",C261,"-",H261),""),"")</f>
        <v/>
      </c>
      <c r="M261" s="29" t="str">
        <f>IF(A261&lt;&gt;"",_xlfn.CONCAT("{",IF(ISERROR(FIND(",",A261))=FALSE,LEFT(A261,FIND(",",A261)-1),A261),", ",C261," #",H261,"}"),"")</f>
        <v>{Bonn, 2018 #12529}</v>
      </c>
      <c r="N261" s="4" t="s">
        <v>1</v>
      </c>
      <c r="O261" s="18" t="str">
        <f>IF(J261="Yes",IF(P261&lt;&gt;"",HYPERLINK(_xlfn.CONCAT(VLOOKUP(P261,AF:AG,2,FALSE),"\",IF(ISERROR(FIND(",",A261))=FALSE,LEFT(A261,FIND(",",A261)-1),A261),"-",C261,"-",H261,".pdf"),"PDF"),""),"")</f>
        <v>PDF</v>
      </c>
      <c r="P261" s="11" t="s">
        <v>2</v>
      </c>
      <c r="Q261" s="3" t="s">
        <v>46</v>
      </c>
      <c r="R261" s="3" t="s">
        <v>47</v>
      </c>
      <c r="S261" s="4" t="s">
        <v>109</v>
      </c>
      <c r="T261" s="18" t="str">
        <f>IF(J261="Yes",IF(U261&lt;&gt;"",HYPERLINK(_xlfn.CONCAT(VLOOKUP(U261,AF:AG,2,FALSE),"\",IF(ISERROR(FIND(",",A261))=FALSE,LEFT(A261,FIND(",",A261)-1),A261),"-",C261,"-",H261,".pdf"),"PDF"),""),"")</f>
        <v>PDF</v>
      </c>
      <c r="U261" s="11" t="s">
        <v>50</v>
      </c>
      <c r="V261" s="3" t="s">
        <v>46</v>
      </c>
      <c r="W261" s="3" t="s">
        <v>47</v>
      </c>
      <c r="Y261" s="12" t="str">
        <f>IF(R261="Include","No",IF(V261="Include","No",""))</f>
        <v/>
      </c>
      <c r="Z261" s="33" t="str">
        <f>IF(J261="Yes",IF(Q261="","",IF(Q261="Include",IF(V261="",IF(Y261="No","Check for supplement","Include"),IF(V261="Exclude","Consensus required",IF(V261="Include",IF(Y261="No","Check for supplement","Include"),"Check required"))),IF(Q261="Exclude",IF(V261="","Check required",IF(V261="Exclude","Exclude",IF(V261="Include","Consensus required","Check required"))),"Check required"))),IF(L261="","","Find PDF"))</f>
        <v>Exclude</v>
      </c>
      <c r="AA261" s="31" t="str">
        <f>IF(Z261="Exclude",R261,"")</f>
        <v>3. Wrong intervention</v>
      </c>
    </row>
    <row r="262" spans="1:27" x14ac:dyDescent="0.25">
      <c r="A262" s="25" t="s">
        <v>5062</v>
      </c>
      <c r="B262" s="26" t="s">
        <v>5063</v>
      </c>
      <c r="C262" s="26">
        <v>2023</v>
      </c>
      <c r="D262" s="26" t="s">
        <v>401</v>
      </c>
      <c r="E262" s="26">
        <v>33</v>
      </c>
      <c r="F262" s="26">
        <v>9</v>
      </c>
      <c r="G262" s="26" t="s">
        <v>5064</v>
      </c>
      <c r="H262" s="26">
        <v>12530</v>
      </c>
      <c r="I262" s="26" t="s">
        <v>5065</v>
      </c>
      <c r="J262" s="11" t="s">
        <v>35</v>
      </c>
      <c r="K262" s="18" t="str">
        <f>IF(LEFT(I262,2)="10",HYPERLINK(_xlfn.CONCAT("https://doi.org/",I262),"Link"),IF(I262="","",HYPERLINK(I262,"Link")))</f>
        <v>Link</v>
      </c>
      <c r="L262" s="19" t="str">
        <f>IF(A262&lt;&gt;"",IF(J262="No",_xlfn.CONCAT(IF(ISERROR(FIND(",",A262))=FALSE,LEFT(A262,FIND(",",A262)-1),A262),"-",C262,"-",H262),""),"")</f>
        <v/>
      </c>
      <c r="M262" s="29" t="str">
        <f>IF(A262&lt;&gt;"",_xlfn.CONCAT("{",IF(ISERROR(FIND(",",A262))=FALSE,LEFT(A262,FIND(",",A262)-1),A262),", ",C262," #",H262,"}"),"")</f>
        <v>{Bonn, 2023 #12530}</v>
      </c>
      <c r="N262" s="4" t="s">
        <v>1</v>
      </c>
      <c r="O262" s="18" t="str">
        <f>IF(J262="Yes",IF(P262&lt;&gt;"",HYPERLINK(_xlfn.CONCAT(VLOOKUP(P262,AF:AG,2,FALSE),"\",IF(ISERROR(FIND(",",A262))=FALSE,LEFT(A262,FIND(",",A262)-1),A262),"-",C262,"-",H262,".pdf"),"PDF"),""),"")</f>
        <v>PDF</v>
      </c>
      <c r="P262" s="11" t="s">
        <v>2</v>
      </c>
      <c r="Q262" s="3" t="s">
        <v>46</v>
      </c>
      <c r="R262" s="3" t="s">
        <v>47</v>
      </c>
      <c r="S262" s="4" t="s">
        <v>109</v>
      </c>
      <c r="T262" s="18" t="str">
        <f>IF(J262="Yes",IF(U262&lt;&gt;"",HYPERLINK(_xlfn.CONCAT(VLOOKUP(U262,AF:AG,2,FALSE),"\",IF(ISERROR(FIND(",",A262))=FALSE,LEFT(A262,FIND(",",A262)-1),A262),"-",C262,"-",H262,".pdf"),"PDF"),""),"")</f>
        <v>PDF</v>
      </c>
      <c r="U262" s="11" t="s">
        <v>50</v>
      </c>
      <c r="V262" s="3" t="s">
        <v>46</v>
      </c>
      <c r="W262" s="3" t="s">
        <v>47</v>
      </c>
      <c r="Y262" s="12" t="str">
        <f>IF(R262="Include","No",IF(V262="Include","No",""))</f>
        <v/>
      </c>
      <c r="Z262" s="33" t="str">
        <f>IF(J262="Yes",IF(Q262="","",IF(Q262="Include",IF(V262="",IF(Y262="No","Check for supplement","Include"),IF(V262="Exclude","Consensus required",IF(V262="Include",IF(Y262="No","Check for supplement","Include"),"Check required"))),IF(Q262="Exclude",IF(V262="","Check required",IF(V262="Exclude","Exclude",IF(V262="Include","Consensus required","Check required"))),"Check required"))),IF(L262="","","Find PDF"))</f>
        <v>Exclude</v>
      </c>
      <c r="AA262" s="31" t="str">
        <f>IF(Z262="Exclude",R262,"")</f>
        <v>3. Wrong intervention</v>
      </c>
    </row>
    <row r="263" spans="1:27" x14ac:dyDescent="0.25">
      <c r="A263" s="25" t="s">
        <v>5066</v>
      </c>
      <c r="B263" s="26" t="s">
        <v>5067</v>
      </c>
      <c r="C263" s="26">
        <v>2012</v>
      </c>
      <c r="D263" s="26" t="s">
        <v>5068</v>
      </c>
      <c r="E263" s="26">
        <v>16</v>
      </c>
      <c r="F263" s="26">
        <v>4</v>
      </c>
      <c r="G263" s="26" t="s">
        <v>5069</v>
      </c>
      <c r="H263" s="26">
        <v>14104</v>
      </c>
      <c r="I263" s="26" t="s">
        <v>5070</v>
      </c>
      <c r="J263" s="11" t="s">
        <v>35</v>
      </c>
      <c r="K263" s="18" t="str">
        <f>IF(LEFT(I263,2)="10",HYPERLINK(_xlfn.CONCAT("https://doi.org/",I263),"Link"),IF(I263="","",HYPERLINK(I263,"Link")))</f>
        <v>Link</v>
      </c>
      <c r="L263" s="19" t="str">
        <f>IF(A263&lt;&gt;"",IF(J263="No",_xlfn.CONCAT(IF(ISERROR(FIND(",",A263))=FALSE,LEFT(A263,FIND(",",A263)-1),A263),"-",C263,"-",H263),""),"")</f>
        <v/>
      </c>
      <c r="M263" s="29" t="str">
        <f>IF(A263&lt;&gt;"",_xlfn.CONCAT("{",IF(ISERROR(FIND(",",A263))=FALSE,LEFT(A263,FIND(",",A263)-1),A263),", ",C263," #",H263,"}"),"")</f>
        <v>{Bonnefoy, 2012 #14104}</v>
      </c>
      <c r="N263" s="4" t="s">
        <v>4</v>
      </c>
      <c r="O263" s="18" t="str">
        <f>IF(J263="Yes",IF(P263&lt;&gt;"",HYPERLINK(_xlfn.CONCAT(VLOOKUP(P263,AF:AG,2,FALSE),"\",IF(ISERROR(FIND(",",A263))=FALSE,LEFT(A263,FIND(",",A263)-1),A263),"-",C263,"-",H263,".pdf"),"PDF"),""),"")</f>
        <v>PDF</v>
      </c>
      <c r="P263" s="11" t="s">
        <v>2</v>
      </c>
      <c r="Q263" s="3" t="s">
        <v>46</v>
      </c>
      <c r="R263" s="3" t="s">
        <v>47</v>
      </c>
      <c r="S263" s="4" t="s">
        <v>109</v>
      </c>
      <c r="T263" s="18" t="str">
        <f>IF(J263="Yes",IF(U263&lt;&gt;"",HYPERLINK(_xlfn.CONCAT(VLOOKUP(U263,AF:AG,2,FALSE),"\",IF(ISERROR(FIND(",",A263))=FALSE,LEFT(A263,FIND(",",A263)-1),A263),"-",C263,"-",H263,".pdf"),"PDF"),""),"")</f>
        <v>PDF</v>
      </c>
      <c r="U263" s="11" t="s">
        <v>50</v>
      </c>
      <c r="V263" s="3" t="s">
        <v>46</v>
      </c>
      <c r="W263" s="3" t="s">
        <v>77</v>
      </c>
      <c r="Y263" s="12" t="str">
        <f>IF(R263="Include","No",IF(V263="Include","No",""))</f>
        <v/>
      </c>
      <c r="Z263" s="33" t="str">
        <f>IF(J263="Yes",IF(Q263="","",IF(Q263="Include",IF(V263="",IF(Y263="No","Check for supplement","Include"),IF(V263="Exclude","Consensus required",IF(V263="Include",IF(Y263="No","Check for supplement","Include"),"Check required"))),IF(Q263="Exclude",IF(V263="","Check required",IF(V263="Exclude","Exclude",IF(V263="Include","Consensus required","Check required"))),"Check required"))),IF(L263="","","Find PDF"))</f>
        <v>Exclude</v>
      </c>
      <c r="AA263" s="31" t="str">
        <f>IF(Z263="Exclude",R263,"")</f>
        <v>3. Wrong intervention</v>
      </c>
    </row>
    <row r="264" spans="1:27" x14ac:dyDescent="0.25">
      <c r="A264" s="25" t="s">
        <v>5071</v>
      </c>
      <c r="B264" s="26" t="s">
        <v>5072</v>
      </c>
      <c r="C264" s="26">
        <v>2017</v>
      </c>
      <c r="D264" s="26" t="s">
        <v>3009</v>
      </c>
      <c r="E264" s="26">
        <v>71</v>
      </c>
      <c r="G264" s="26" t="s">
        <v>5073</v>
      </c>
      <c r="H264" s="26">
        <v>14440</v>
      </c>
      <c r="I264" s="26" t="s">
        <v>5074</v>
      </c>
      <c r="J264" s="11" t="s">
        <v>35</v>
      </c>
      <c r="K264" s="18" t="str">
        <f>IF(LEFT(I264,2)="10",HYPERLINK(_xlfn.CONCAT("https://doi.org/",I264),"Link"),IF(I264="","",HYPERLINK(I264,"Link")))</f>
        <v>Link</v>
      </c>
      <c r="L264" s="19" t="str">
        <f>IF(A264&lt;&gt;"",IF(J264="No",_xlfn.CONCAT(IF(ISERROR(FIND(",",A264))=FALSE,LEFT(A264,FIND(",",A264)-1),A264),"-",C264,"-",H264),""),"")</f>
        <v/>
      </c>
      <c r="M264" s="29" t="str">
        <f>IF(A264&lt;&gt;"",_xlfn.CONCAT("{",IF(ISERROR(FIND(",",A264))=FALSE,LEFT(A264,FIND(",",A264)-1),A264),", ",C264," #",H264,"}"),"")</f>
        <v>{Bonney, 2017 #14440}</v>
      </c>
      <c r="N264" s="4" t="s">
        <v>1</v>
      </c>
      <c r="O264" s="18" t="str">
        <f>IF(J264="Yes",IF(P264&lt;&gt;"",HYPERLINK(_xlfn.CONCAT(VLOOKUP(P264,AF:AG,2,FALSE),"\",IF(ISERROR(FIND(",",A264))=FALSE,LEFT(A264,FIND(",",A264)-1),A264),"-",C264,"-",H264,".pdf"),"PDF"),""),"")</f>
        <v>PDF</v>
      </c>
      <c r="P264" s="11" t="s">
        <v>2</v>
      </c>
      <c r="Q264" s="3" t="s">
        <v>46</v>
      </c>
      <c r="R264" s="3" t="s">
        <v>47</v>
      </c>
      <c r="S264" s="4" t="s">
        <v>109</v>
      </c>
      <c r="T264" s="18" t="str">
        <f>IF(J264="Yes",IF(U264&lt;&gt;"",HYPERLINK(_xlfn.CONCAT(VLOOKUP(U264,AF:AG,2,FALSE),"\",IF(ISERROR(FIND(",",A264))=FALSE,LEFT(A264,FIND(",",A264)-1),A264),"-",C264,"-",H264,".pdf"),"PDF"),""),"")</f>
        <v>PDF</v>
      </c>
      <c r="U264" s="11" t="s">
        <v>50</v>
      </c>
      <c r="V264" s="3" t="s">
        <v>46</v>
      </c>
      <c r="W264" s="3" t="s">
        <v>47</v>
      </c>
      <c r="Y264" s="12" t="str">
        <f>IF(R264="Include","No",IF(V264="Include","No",""))</f>
        <v/>
      </c>
      <c r="Z264" s="33" t="str">
        <f>IF(J264="Yes",IF(Q264="","",IF(Q264="Include",IF(V264="",IF(Y264="No","Check for supplement","Include"),IF(V264="Exclude","Consensus required",IF(V264="Include",IF(Y264="No","Check for supplement","Include"),"Check required"))),IF(Q264="Exclude",IF(V264="","Check required",IF(V264="Exclude","Exclude",IF(V264="Include","Consensus required","Check required"))),"Check required"))),IF(L264="","","Find PDF"))</f>
        <v>Exclude</v>
      </c>
      <c r="AA264" s="31" t="str">
        <f>IF(Z264="Exclude",R264,"")</f>
        <v>3. Wrong intervention</v>
      </c>
    </row>
    <row r="265" spans="1:27" x14ac:dyDescent="0.25">
      <c r="A265" s="25" t="s">
        <v>5075</v>
      </c>
      <c r="B265" s="26" t="s">
        <v>5076</v>
      </c>
      <c r="C265" s="26">
        <v>2013</v>
      </c>
      <c r="D265" s="26" t="s">
        <v>124</v>
      </c>
      <c r="E265" s="26">
        <v>10</v>
      </c>
      <c r="F265" s="26">
        <v>1</v>
      </c>
      <c r="G265" s="26">
        <v>90</v>
      </c>
      <c r="H265" s="26">
        <v>12531</v>
      </c>
      <c r="I265" s="26" t="s">
        <v>5077</v>
      </c>
      <c r="J265" s="11" t="s">
        <v>35</v>
      </c>
      <c r="K265" s="18" t="str">
        <f>IF(LEFT(I265,2)="10",HYPERLINK(_xlfn.CONCAT("https://doi.org/",I265),"Link"),IF(I265="","",HYPERLINK(I265,"Link")))</f>
        <v>Link</v>
      </c>
      <c r="L265" s="19" t="str">
        <f>IF(A265&lt;&gt;"",IF(J265="No",_xlfn.CONCAT(IF(ISERROR(FIND(",",A265))=FALSE,LEFT(A265,FIND(",",A265)-1),A265),"-",C265,"-",H265),""),"")</f>
        <v/>
      </c>
      <c r="M265" s="29" t="str">
        <f>IF(A265&lt;&gt;"",_xlfn.CONCAT("{",IF(ISERROR(FIND(",",A265))=FALSE,LEFT(A265,FIND(",",A265)-1),A265),", ",C265," #",H265,"}"),"")</f>
        <v>{Bonvin, 2013 #12531}</v>
      </c>
      <c r="N265" s="4" t="s">
        <v>1</v>
      </c>
      <c r="O265" s="18" t="str">
        <f>IF(J265="Yes",IF(P265&lt;&gt;"",HYPERLINK(_xlfn.CONCAT(VLOOKUP(P265,AF:AG,2,FALSE),"\",IF(ISERROR(FIND(",",A265))=FALSE,LEFT(A265,FIND(",",A265)-1),A265),"-",C265,"-",H265,".pdf"),"PDF"),""),"")</f>
        <v>PDF</v>
      </c>
      <c r="P265" s="11" t="s">
        <v>2</v>
      </c>
      <c r="Q265" s="3" t="s">
        <v>46</v>
      </c>
      <c r="R265" s="3" t="s">
        <v>47</v>
      </c>
      <c r="S265" s="4" t="s">
        <v>109</v>
      </c>
      <c r="T265" s="18" t="str">
        <f>IF(J265="Yes",IF(U265&lt;&gt;"",HYPERLINK(_xlfn.CONCAT(VLOOKUP(U265,AF:AG,2,FALSE),"\",IF(ISERROR(FIND(",",A265))=FALSE,LEFT(A265,FIND(",",A265)-1),A265),"-",C265,"-",H265,".pdf"),"PDF"),""),"")</f>
        <v>PDF</v>
      </c>
      <c r="U265" s="11" t="s">
        <v>50</v>
      </c>
      <c r="V265" s="3" t="s">
        <v>46</v>
      </c>
      <c r="W265" s="3" t="s">
        <v>47</v>
      </c>
      <c r="Y265" s="12" t="str">
        <f>IF(R265="Include","No",IF(V265="Include","No",""))</f>
        <v/>
      </c>
      <c r="Z265" s="33" t="str">
        <f>IF(J265="Yes",IF(Q265="","",IF(Q265="Include",IF(V265="",IF(Y265="No","Check for supplement","Include"),IF(V265="Exclude","Consensus required",IF(V265="Include",IF(Y265="No","Check for supplement","Include"),"Check required"))),IF(Q265="Exclude",IF(V265="","Check required",IF(V265="Exclude","Exclude",IF(V265="Include","Consensus required","Check required"))),"Check required"))),IF(L265="","","Find PDF"))</f>
        <v>Exclude</v>
      </c>
      <c r="AA265" s="31" t="str">
        <f>IF(Z265="Exclude",R265,"")</f>
        <v>3. Wrong intervention</v>
      </c>
    </row>
    <row r="266" spans="1:27" x14ac:dyDescent="0.25">
      <c r="A266" s="25" t="s">
        <v>5075</v>
      </c>
      <c r="B266" s="26" t="s">
        <v>5076</v>
      </c>
      <c r="C266" s="26">
        <v>2013</v>
      </c>
      <c r="D266" s="26" t="s">
        <v>124</v>
      </c>
      <c r="E266" s="26">
        <v>10</v>
      </c>
      <c r="F266" s="26">
        <v>1</v>
      </c>
      <c r="G266" s="26">
        <v>90</v>
      </c>
      <c r="H266" s="26">
        <v>12532</v>
      </c>
      <c r="I266" s="26" t="s">
        <v>5077</v>
      </c>
      <c r="J266" s="11" t="s">
        <v>35</v>
      </c>
      <c r="K266" s="18" t="str">
        <f>IF(LEFT(I266,2)="10",HYPERLINK(_xlfn.CONCAT("https://doi.org/",I266),"Link"),IF(I266="","",HYPERLINK(I266,"Link")))</f>
        <v>Link</v>
      </c>
      <c r="L266" s="19" t="str">
        <f>IF(A266&lt;&gt;"",IF(J266="No",_xlfn.CONCAT(IF(ISERROR(FIND(",",A266))=FALSE,LEFT(A266,FIND(",",A266)-1),A266),"-",C266,"-",H266),""),"")</f>
        <v/>
      </c>
      <c r="M266" s="29" t="str">
        <f>IF(A266&lt;&gt;"",_xlfn.CONCAT("{",IF(ISERROR(FIND(",",A266))=FALSE,LEFT(A266,FIND(",",A266)-1),A266),", ",C266," #",H266,"}"),"")</f>
        <v>{Bonvin, 2013 #12532}</v>
      </c>
      <c r="N266" s="4" t="s">
        <v>1</v>
      </c>
      <c r="O266" s="18" t="str">
        <f>IF(J266="Yes",IF(P266&lt;&gt;"",HYPERLINK(_xlfn.CONCAT(VLOOKUP(P266,AF:AG,2,FALSE),"\",IF(ISERROR(FIND(",",A266))=FALSE,LEFT(A266,FIND(",",A266)-1),A266),"-",C266,"-",H266,".pdf"),"PDF"),""),"")</f>
        <v>PDF</v>
      </c>
      <c r="P266" s="11" t="s">
        <v>2</v>
      </c>
      <c r="Q266" s="3" t="s">
        <v>46</v>
      </c>
      <c r="R266" s="3" t="s">
        <v>39</v>
      </c>
      <c r="T266" s="18" t="str">
        <f>IF(J266="Yes",IF(U266&lt;&gt;"",HYPERLINK(_xlfn.CONCAT(VLOOKUP(U266,AF:AG,2,FALSE),"\",IF(ISERROR(FIND(",",A266))=FALSE,LEFT(A266,FIND(",",A266)-1),A266),"-",C266,"-",H266,".pdf"),"PDF"),""),"")</f>
        <v>PDF</v>
      </c>
      <c r="U266" s="11" t="s">
        <v>50</v>
      </c>
      <c r="V266" s="3" t="s">
        <v>46</v>
      </c>
      <c r="W266" s="3" t="s">
        <v>39</v>
      </c>
      <c r="Y266" s="12" t="str">
        <f>IF(R266="Include","No",IF(V266="Include","No",""))</f>
        <v/>
      </c>
      <c r="Z266" s="33" t="str">
        <f>IF(J266="Yes",IF(Q266="","",IF(Q266="Include",IF(V266="",IF(Y266="No","Check for supplement","Include"),IF(V266="Exclude","Consensus required",IF(V266="Include",IF(Y266="No","Check for supplement","Include"),"Check required"))),IF(Q266="Exclude",IF(V266="","Check required",IF(V266="Exclude","Exclude",IF(V266="Include","Consensus required","Check required"))),"Check required"))),IF(L266="","","Find PDF"))</f>
        <v>Exclude</v>
      </c>
      <c r="AA266" s="31" t="str">
        <f>IF(Z266="Exclude",R266,"")</f>
        <v>0. Duplicate</v>
      </c>
    </row>
    <row r="267" spans="1:27" x14ac:dyDescent="0.25">
      <c r="A267" s="25" t="s">
        <v>5075</v>
      </c>
      <c r="B267" s="26" t="s">
        <v>5076</v>
      </c>
      <c r="C267" s="26">
        <v>2013</v>
      </c>
      <c r="D267" s="26" t="s">
        <v>124</v>
      </c>
      <c r="E267" s="26">
        <v>10</v>
      </c>
      <c r="F267" s="26">
        <v>1</v>
      </c>
      <c r="G267" s="26">
        <v>90</v>
      </c>
      <c r="H267" s="26">
        <v>12533</v>
      </c>
      <c r="I267" s="26" t="s">
        <v>5077</v>
      </c>
      <c r="J267" s="11" t="s">
        <v>35</v>
      </c>
      <c r="K267" s="18" t="str">
        <f>IF(LEFT(I267,2)="10",HYPERLINK(_xlfn.CONCAT("https://doi.org/",I267),"Link"),IF(I267="","",HYPERLINK(I267,"Link")))</f>
        <v>Link</v>
      </c>
      <c r="L267" s="19" t="str">
        <f>IF(A267&lt;&gt;"",IF(J267="No",_xlfn.CONCAT(IF(ISERROR(FIND(",",A267))=FALSE,LEFT(A267,FIND(",",A267)-1),A267),"-",C267,"-",H267),""),"")</f>
        <v/>
      </c>
      <c r="M267" s="29" t="str">
        <f>IF(A267&lt;&gt;"",_xlfn.CONCAT("{",IF(ISERROR(FIND(",",A267))=FALSE,LEFT(A267,FIND(",",A267)-1),A267),", ",C267," #",H267,"}"),"")</f>
        <v>{Bonvin, 2013 #12533}</v>
      </c>
      <c r="N267" s="4" t="s">
        <v>1</v>
      </c>
      <c r="O267" s="18" t="str">
        <f>IF(J267="Yes",IF(P267&lt;&gt;"",HYPERLINK(_xlfn.CONCAT(VLOOKUP(P267,AF:AG,2,FALSE),"\",IF(ISERROR(FIND(",",A267))=FALSE,LEFT(A267,FIND(",",A267)-1),A267),"-",C267,"-",H267,".pdf"),"PDF"),""),"")</f>
        <v>PDF</v>
      </c>
      <c r="P267" s="11" t="s">
        <v>2</v>
      </c>
      <c r="Q267" s="3" t="s">
        <v>46</v>
      </c>
      <c r="R267" s="3" t="s">
        <v>39</v>
      </c>
      <c r="T267" s="18" t="str">
        <f>IF(J267="Yes",IF(U267&lt;&gt;"",HYPERLINK(_xlfn.CONCAT(VLOOKUP(U267,AF:AG,2,FALSE),"\",IF(ISERROR(FIND(",",A267))=FALSE,LEFT(A267,FIND(",",A267)-1),A267),"-",C267,"-",H267,".pdf"),"PDF"),""),"")</f>
        <v>PDF</v>
      </c>
      <c r="U267" s="11" t="s">
        <v>50</v>
      </c>
      <c r="V267" s="3" t="s">
        <v>46</v>
      </c>
      <c r="W267" s="3" t="s">
        <v>39</v>
      </c>
      <c r="Y267" s="12" t="str">
        <f>IF(R267="Include","No",IF(V267="Include","No",""))</f>
        <v/>
      </c>
      <c r="Z267" s="33" t="str">
        <f>IF(J267="Yes",IF(Q267="","",IF(Q267="Include",IF(V267="",IF(Y267="No","Check for supplement","Include"),IF(V267="Exclude","Consensus required",IF(V267="Include",IF(Y267="No","Check for supplement","Include"),"Check required"))),IF(Q267="Exclude",IF(V267="","Check required",IF(V267="Exclude","Exclude",IF(V267="Include","Consensus required","Check required"))),"Check required"))),IF(L267="","","Find PDF"))</f>
        <v>Exclude</v>
      </c>
      <c r="AA267" s="31" t="str">
        <f>IF(Z267="Exclude",R267,"")</f>
        <v>0. Duplicate</v>
      </c>
    </row>
    <row r="268" spans="1:27" x14ac:dyDescent="0.25">
      <c r="A268" s="25" t="s">
        <v>5078</v>
      </c>
      <c r="B268" s="26" t="s">
        <v>5079</v>
      </c>
      <c r="C268" s="26">
        <v>2022</v>
      </c>
      <c r="D268" s="26" t="s">
        <v>3998</v>
      </c>
      <c r="E268" s="26">
        <v>28</v>
      </c>
      <c r="F268" s="26">
        <v>6</v>
      </c>
      <c r="G268" s="26" t="s">
        <v>5080</v>
      </c>
      <c r="H268" s="26">
        <v>12534</v>
      </c>
      <c r="I268" s="26" t="s">
        <v>5081</v>
      </c>
      <c r="J268" s="11" t="s">
        <v>35</v>
      </c>
      <c r="K268" s="18" t="str">
        <f>IF(LEFT(I268,2)="10",HYPERLINK(_xlfn.CONCAT("https://doi.org/",I268),"Link"),IF(I268="","",HYPERLINK(I268,"Link")))</f>
        <v>Link</v>
      </c>
      <c r="L268" s="19" t="str">
        <f>IF(A268&lt;&gt;"",IF(J268="No",_xlfn.CONCAT(IF(ISERROR(FIND(",",A268))=FALSE,LEFT(A268,FIND(",",A268)-1),A268),"-",C268,"-",H268),""),"")</f>
        <v/>
      </c>
      <c r="M268" s="29" t="str">
        <f>IF(A268&lt;&gt;"",_xlfn.CONCAT("{",IF(ISERROR(FIND(",",A268))=FALSE,LEFT(A268,FIND(",",A268)-1),A268),", ",C268," #",H268,"}"),"")</f>
        <v>{Bootwong, 2022 #12534}</v>
      </c>
      <c r="N268" s="4" t="s">
        <v>1</v>
      </c>
      <c r="O268" s="18" t="str">
        <f>IF(J268="Yes",IF(P268&lt;&gt;"",HYPERLINK(_xlfn.CONCAT(VLOOKUP(P268,AF:AG,2,FALSE),"\",IF(ISERROR(FIND(",",A268))=FALSE,LEFT(A268,FIND(",",A268)-1),A268),"-",C268,"-",H268,".pdf"),"PDF"),""),"")</f>
        <v>PDF</v>
      </c>
      <c r="P268" s="11" t="s">
        <v>2</v>
      </c>
      <c r="Q268" s="3" t="s">
        <v>46</v>
      </c>
      <c r="R268" s="3" t="s">
        <v>47</v>
      </c>
      <c r="S268" s="4" t="s">
        <v>109</v>
      </c>
      <c r="T268" s="18" t="str">
        <f>IF(J268="Yes",IF(U268&lt;&gt;"",HYPERLINK(_xlfn.CONCAT(VLOOKUP(U268,AF:AG,2,FALSE),"\",IF(ISERROR(FIND(",",A268))=FALSE,LEFT(A268,FIND(",",A268)-1),A268),"-",C268,"-",H268,".pdf"),"PDF"),""),"")</f>
        <v>PDF</v>
      </c>
      <c r="U268" s="11" t="s">
        <v>50</v>
      </c>
      <c r="V268" s="3" t="s">
        <v>46</v>
      </c>
      <c r="W268" s="3" t="s">
        <v>47</v>
      </c>
      <c r="Y268" s="12" t="str">
        <f>IF(R268="Include","No",IF(V268="Include","No",""))</f>
        <v/>
      </c>
      <c r="Z268" s="33" t="str">
        <f>IF(J268="Yes",IF(Q268="","",IF(Q268="Include",IF(V268="",IF(Y268="No","Check for supplement","Include"),IF(V268="Exclude","Consensus required",IF(V268="Include",IF(Y268="No","Check for supplement","Include"),"Check required"))),IF(Q268="Exclude",IF(V268="","Check required",IF(V268="Exclude","Exclude",IF(V268="Include","Consensus required","Check required"))),"Check required"))),IF(L268="","","Find PDF"))</f>
        <v>Exclude</v>
      </c>
      <c r="AA268" s="31" t="str">
        <f>IF(Z268="Exclude",R268,"")</f>
        <v>3. Wrong intervention</v>
      </c>
    </row>
    <row r="269" spans="1:27" x14ac:dyDescent="0.25">
      <c r="A269" s="25" t="s">
        <v>5082</v>
      </c>
      <c r="B269" s="26" t="s">
        <v>5083</v>
      </c>
      <c r="C269" s="26">
        <v>2018</v>
      </c>
      <c r="D269" s="26" t="s">
        <v>1914</v>
      </c>
      <c r="E269" s="26">
        <v>32</v>
      </c>
      <c r="F269" s="26">
        <v>3</v>
      </c>
      <c r="G269" s="26" t="s">
        <v>5084</v>
      </c>
      <c r="H269" s="26">
        <v>14441</v>
      </c>
      <c r="I269" s="26" t="s">
        <v>5085</v>
      </c>
      <c r="J269" s="11" t="s">
        <v>35</v>
      </c>
      <c r="K269" s="18" t="str">
        <f>IF(LEFT(I269,2)="10",HYPERLINK(_xlfn.CONCAT("https://doi.org/",I269),"Link"),IF(I269="","",HYPERLINK(I269,"Link")))</f>
        <v>Link</v>
      </c>
      <c r="L269" s="19" t="str">
        <f>IF(A269&lt;&gt;"",IF(J269="No",_xlfn.CONCAT(IF(ISERROR(FIND(",",A269))=FALSE,LEFT(A269,FIND(",",A269)-1),A269),"-",C269,"-",H269),""),"")</f>
        <v/>
      </c>
      <c r="M269" s="29" t="str">
        <f>IF(A269&lt;&gt;"",_xlfn.CONCAT("{",IF(ISERROR(FIND(",",A269))=FALSE,LEFT(A269,FIND(",",A269)-1),A269),", ",C269," #",H269,"}"),"")</f>
        <v>{Bopp, 2018 #14441}</v>
      </c>
      <c r="N269" s="4" t="s">
        <v>1</v>
      </c>
      <c r="O269" s="18" t="str">
        <f>IF(J269="Yes",IF(P269&lt;&gt;"",HYPERLINK(_xlfn.CONCAT(VLOOKUP(P269,AF:AG,2,FALSE),"\",IF(ISERROR(FIND(",",A269))=FALSE,LEFT(A269,FIND(",",A269)-1),A269),"-",C269,"-",H269,".pdf"),"PDF"),""),"")</f>
        <v>PDF</v>
      </c>
      <c r="P269" s="11" t="s">
        <v>2</v>
      </c>
      <c r="Q269" s="3" t="s">
        <v>46</v>
      </c>
      <c r="R269" s="3" t="s">
        <v>77</v>
      </c>
      <c r="S269" s="4" t="s">
        <v>316</v>
      </c>
      <c r="T269" s="18" t="str">
        <f>IF(J269="Yes",IF(U269&lt;&gt;"",HYPERLINK(_xlfn.CONCAT(VLOOKUP(U269,AF:AG,2,FALSE),"\",IF(ISERROR(FIND(",",A269))=FALSE,LEFT(A269,FIND(",",A269)-1),A269),"-",C269,"-",H269,".pdf"),"PDF"),""),"")</f>
        <v>PDF</v>
      </c>
      <c r="U269" s="11" t="s">
        <v>50</v>
      </c>
      <c r="V269" s="3" t="s">
        <v>46</v>
      </c>
      <c r="W269" s="3" t="s">
        <v>316</v>
      </c>
      <c r="Y269" s="12" t="str">
        <f>IF(R269="Include","No",IF(V269="Include","No",""))</f>
        <v/>
      </c>
      <c r="Z269" s="33" t="str">
        <f>IF(J269="Yes",IF(Q269="","",IF(Q269="Include",IF(V269="",IF(Y269="No","Check for supplement","Include"),IF(V269="Exclude","Consensus required",IF(V269="Include",IF(Y269="No","Check for supplement","Include"),"Check required"))),IF(Q269="Exclude",IF(V269="","Check required",IF(V269="Exclude","Exclude",IF(V269="Include","Consensus required","Check required"))),"Check required"))),IF(L269="","","Find PDF"))</f>
        <v>Exclude</v>
      </c>
      <c r="AA269" s="31" t="str">
        <f>IF(Z269="Exclude",R269,"")</f>
        <v>5. Wrong study design</v>
      </c>
    </row>
    <row r="270" spans="1:27" x14ac:dyDescent="0.25">
      <c r="A270" s="25" t="s">
        <v>5086</v>
      </c>
      <c r="B270" s="26" t="s">
        <v>5087</v>
      </c>
      <c r="C270" s="26">
        <v>2010</v>
      </c>
      <c r="D270" s="26" t="s">
        <v>5088</v>
      </c>
      <c r="E270" s="26">
        <v>29</v>
      </c>
      <c r="F270" s="26">
        <v>2</v>
      </c>
      <c r="G270" s="26" t="s">
        <v>5089</v>
      </c>
      <c r="H270" s="26">
        <v>12535</v>
      </c>
      <c r="I270" s="26" t="s">
        <v>5090</v>
      </c>
      <c r="J270" s="11" t="s">
        <v>35</v>
      </c>
      <c r="K270" s="18" t="str">
        <f>IF(LEFT(I270,2)="10",HYPERLINK(_xlfn.CONCAT("https://doi.org/",I270),"Link"),IF(I270="","",HYPERLINK(I270,"Link")))</f>
        <v>Link</v>
      </c>
      <c r="L270" s="19" t="str">
        <f>IF(A270&lt;&gt;"",IF(J270="No",_xlfn.CONCAT(IF(ISERROR(FIND(",",A270))=FALSE,LEFT(A270,FIND(",",A270)-1),A270),"-",C270,"-",H270),""),"")</f>
        <v/>
      </c>
      <c r="M270" s="29" t="str">
        <f>IF(A270&lt;&gt;"",_xlfn.CONCAT("{",IF(ISERROR(FIND(",",A270))=FALSE,LEFT(A270,FIND(",",A270)-1),A270),", ",C270," #",H270,"}"),"")</f>
        <v>{Borschmann, 2010 #12535}</v>
      </c>
      <c r="N270" s="4" t="s">
        <v>1</v>
      </c>
      <c r="O270" s="18" t="str">
        <f>IF(J270="Yes",IF(P270&lt;&gt;"",HYPERLINK(_xlfn.CONCAT(VLOOKUP(P270,AF:AG,2,FALSE),"\",IF(ISERROR(FIND(",",A270))=FALSE,LEFT(A270,FIND(",",A270)-1),A270),"-",C270,"-",H270,".pdf"),"PDF"),""),"")</f>
        <v>PDF</v>
      </c>
      <c r="P270" s="11" t="s">
        <v>2</v>
      </c>
      <c r="Q270" s="3" t="s">
        <v>46</v>
      </c>
      <c r="R270" s="3" t="s">
        <v>47</v>
      </c>
      <c r="S270" s="4" t="s">
        <v>109</v>
      </c>
      <c r="T270" s="18" t="str">
        <f>IF(J270="Yes",IF(U270&lt;&gt;"",HYPERLINK(_xlfn.CONCAT(VLOOKUP(U270,AF:AG,2,FALSE),"\",IF(ISERROR(FIND(",",A270))=FALSE,LEFT(A270,FIND(",",A270)-1),A270),"-",C270,"-",H270,".pdf"),"PDF"),""),"")</f>
        <v>PDF</v>
      </c>
      <c r="U270" s="11" t="s">
        <v>50</v>
      </c>
      <c r="V270" s="3" t="s">
        <v>46</v>
      </c>
      <c r="W270" s="3" t="s">
        <v>47</v>
      </c>
      <c r="Y270" s="12" t="str">
        <f>IF(R270="Include","No",IF(V270="Include","No",""))</f>
        <v/>
      </c>
      <c r="Z270" s="33" t="str">
        <f>IF(J270="Yes",IF(Q270="","",IF(Q270="Include",IF(V270="",IF(Y270="No","Check for supplement","Include"),IF(V270="Exclude","Consensus required",IF(V270="Include",IF(Y270="No","Check for supplement","Include"),"Check required"))),IF(Q270="Exclude",IF(V270="","Check required",IF(V270="Exclude","Exclude",IF(V270="Include","Consensus required","Check required"))),"Check required"))),IF(L270="","","Find PDF"))</f>
        <v>Exclude</v>
      </c>
      <c r="AA270" s="31" t="str">
        <f>IF(Z270="Exclude",R270,"")</f>
        <v>3. Wrong intervention</v>
      </c>
    </row>
    <row r="271" spans="1:27" x14ac:dyDescent="0.25">
      <c r="A271" s="25" t="s">
        <v>5091</v>
      </c>
      <c r="B271" s="26" t="s">
        <v>5092</v>
      </c>
      <c r="C271" s="26">
        <v>2020</v>
      </c>
      <c r="D271" s="26" t="s">
        <v>60</v>
      </c>
      <c r="E271" s="26">
        <v>17</v>
      </c>
      <c r="F271" s="26">
        <v>23</v>
      </c>
      <c r="G271" s="26" t="s">
        <v>5093</v>
      </c>
      <c r="H271" s="26">
        <v>14442</v>
      </c>
      <c r="I271" s="26" t="s">
        <v>5094</v>
      </c>
      <c r="J271" s="11" t="s">
        <v>35</v>
      </c>
      <c r="K271" s="18" t="str">
        <f>IF(LEFT(I271,2)="10",HYPERLINK(_xlfn.CONCAT("https://doi.org/",I271),"Link"),IF(I271="","",HYPERLINK(I271,"Link")))</f>
        <v>Link</v>
      </c>
      <c r="L271" s="19" t="str">
        <f>IF(A271&lt;&gt;"",IF(J271="No",_xlfn.CONCAT(IF(ISERROR(FIND(",",A271))=FALSE,LEFT(A271,FIND(",",A271)-1),A271),"-",C271,"-",H271),""),"")</f>
        <v/>
      </c>
      <c r="M271" s="29" t="str">
        <f>IF(A271&lt;&gt;"",_xlfn.CONCAT("{",IF(ISERROR(FIND(",",A271))=FALSE,LEFT(A271,FIND(",",A271)-1),A271),", ",C271," #",H271,"}"),"")</f>
        <v>{Bort-Roig, 2020 #14442}</v>
      </c>
      <c r="N271" s="4" t="s">
        <v>1</v>
      </c>
      <c r="O271" s="18" t="str">
        <f>IF(J271="Yes",IF(P271&lt;&gt;"",HYPERLINK(_xlfn.CONCAT(VLOOKUP(P271,AF:AG,2,FALSE),"\",IF(ISERROR(FIND(",",A271))=FALSE,LEFT(A271,FIND(",",A271)-1),A271),"-",C271,"-",H271,".pdf"),"PDF"),""),"")</f>
        <v>PDF</v>
      </c>
      <c r="P271" s="11" t="s">
        <v>2</v>
      </c>
      <c r="Q271" s="3" t="s">
        <v>46</v>
      </c>
      <c r="R271" s="3" t="s">
        <v>47</v>
      </c>
      <c r="S271" s="4" t="s">
        <v>109</v>
      </c>
      <c r="T271" s="18" t="str">
        <f>IF(J271="Yes",IF(U271&lt;&gt;"",HYPERLINK(_xlfn.CONCAT(VLOOKUP(U271,AF:AG,2,FALSE),"\",IF(ISERROR(FIND(",",A271))=FALSE,LEFT(A271,FIND(",",A271)-1),A271),"-",C271,"-",H271,".pdf"),"PDF"),""),"")</f>
        <v>PDF</v>
      </c>
      <c r="U271" s="11" t="s">
        <v>50</v>
      </c>
      <c r="V271" s="3" t="s">
        <v>46</v>
      </c>
      <c r="W271" s="3" t="s">
        <v>47</v>
      </c>
      <c r="Y271" s="12" t="str">
        <f>IF(R271="Include","No",IF(V271="Include","No",""))</f>
        <v/>
      </c>
      <c r="Z271" s="33" t="str">
        <f>IF(J271="Yes",IF(Q271="","",IF(Q271="Include",IF(V271="",IF(Y271="No","Check for supplement","Include"),IF(V271="Exclude","Consensus required",IF(V271="Include",IF(Y271="No","Check for supplement","Include"),"Check required"))),IF(Q271="Exclude",IF(V271="","Check required",IF(V271="Exclude","Exclude",IF(V271="Include","Consensus required","Check required"))),"Check required"))),IF(L271="","","Find PDF"))</f>
        <v>Exclude</v>
      </c>
      <c r="AA271" s="31" t="str">
        <f>IF(Z271="Exclude",R271,"")</f>
        <v>3. Wrong intervention</v>
      </c>
    </row>
    <row r="272" spans="1:27" x14ac:dyDescent="0.25">
      <c r="A272" s="25" t="s">
        <v>5095</v>
      </c>
      <c r="B272" s="26" t="s">
        <v>5096</v>
      </c>
      <c r="C272" s="26">
        <v>2013</v>
      </c>
      <c r="D272" s="26" t="s">
        <v>530</v>
      </c>
      <c r="E272" s="26">
        <v>15</v>
      </c>
      <c r="F272" s="26">
        <v>11</v>
      </c>
      <c r="G272" s="26" t="s">
        <v>5097</v>
      </c>
      <c r="H272" s="26">
        <v>12536</v>
      </c>
      <c r="I272" s="26" t="s">
        <v>5098</v>
      </c>
      <c r="J272" s="11" t="s">
        <v>35</v>
      </c>
      <c r="K272" s="18" t="str">
        <f>IF(LEFT(I272,2)="10",HYPERLINK(_xlfn.CONCAT("https://doi.org/",I272),"Link"),IF(I272="","",HYPERLINK(I272,"Link")))</f>
        <v>Link</v>
      </c>
      <c r="L272" s="19" t="str">
        <f>IF(A272&lt;&gt;"",IF(J272="No",_xlfn.CONCAT(IF(ISERROR(FIND(",",A272))=FALSE,LEFT(A272,FIND(",",A272)-1),A272),"-",C272,"-",H272),""),"")</f>
        <v/>
      </c>
      <c r="M272" s="29" t="str">
        <f>IF(A272&lt;&gt;"",_xlfn.CONCAT("{",IF(ISERROR(FIND(",",A272))=FALSE,LEFT(A272,FIND(",",A272)-1),A272),", ",C272," #",H272,"}"),"")</f>
        <v>{Bossen, 2013 #12536}</v>
      </c>
      <c r="N272" s="4" t="s">
        <v>1</v>
      </c>
      <c r="O272" s="18" t="str">
        <f>IF(J272="Yes",IF(P272&lt;&gt;"",HYPERLINK(_xlfn.CONCAT(VLOOKUP(P272,AF:AG,2,FALSE),"\",IF(ISERROR(FIND(",",A272))=FALSE,LEFT(A272,FIND(",",A272)-1),A272),"-",C272,"-",H272,".pdf"),"PDF"),""),"")</f>
        <v>PDF</v>
      </c>
      <c r="P272" s="11" t="s">
        <v>2</v>
      </c>
      <c r="Q272" s="3" t="s">
        <v>46</v>
      </c>
      <c r="R272" s="3" t="s">
        <v>47</v>
      </c>
      <c r="S272" s="4" t="s">
        <v>109</v>
      </c>
      <c r="T272" s="18" t="str">
        <f>IF(J272="Yes",IF(U272&lt;&gt;"",HYPERLINK(_xlfn.CONCAT(VLOOKUP(U272,AF:AG,2,FALSE),"\",IF(ISERROR(FIND(",",A272))=FALSE,LEFT(A272,FIND(",",A272)-1),A272),"-",C272,"-",H272,".pdf"),"PDF"),""),"")</f>
        <v>PDF</v>
      </c>
      <c r="U272" s="11" t="s">
        <v>50</v>
      </c>
      <c r="V272" s="3" t="s">
        <v>46</v>
      </c>
      <c r="W272" s="3" t="s">
        <v>47</v>
      </c>
      <c r="Y272" s="12" t="str">
        <f>IF(R272="Include","No",IF(V272="Include","No",""))</f>
        <v/>
      </c>
      <c r="Z272" s="33" t="str">
        <f>IF(J272="Yes",IF(Q272="","",IF(Q272="Include",IF(V272="",IF(Y272="No","Check for supplement","Include"),IF(V272="Exclude","Consensus required",IF(V272="Include",IF(Y272="No","Check for supplement","Include"),"Check required"))),IF(Q272="Exclude",IF(V272="","Check required",IF(V272="Exclude","Exclude",IF(V272="Include","Consensus required","Check required"))),"Check required"))),IF(L272="","","Find PDF"))</f>
        <v>Exclude</v>
      </c>
      <c r="AA272" s="31" t="str">
        <f>IF(Z272="Exclude",R272,"")</f>
        <v>3. Wrong intervention</v>
      </c>
    </row>
    <row r="273" spans="1:27" x14ac:dyDescent="0.25">
      <c r="A273" s="25" t="s">
        <v>5099</v>
      </c>
      <c r="B273" s="26" t="s">
        <v>5100</v>
      </c>
      <c r="C273" s="26">
        <v>2011</v>
      </c>
      <c r="D273" s="26" t="s">
        <v>396</v>
      </c>
      <c r="E273" s="26">
        <v>26</v>
      </c>
      <c r="F273" s="26">
        <v>4</v>
      </c>
      <c r="G273" s="26" t="s">
        <v>5101</v>
      </c>
      <c r="H273" s="26">
        <v>12537</v>
      </c>
      <c r="I273" s="26" t="s">
        <v>5102</v>
      </c>
      <c r="J273" s="11" t="s">
        <v>35</v>
      </c>
      <c r="K273" s="18" t="str">
        <f>IF(LEFT(I273,2)="10",HYPERLINK(_xlfn.CONCAT("https://doi.org/",I273),"Link"),IF(I273="","",HYPERLINK(I273,"Link")))</f>
        <v>Link</v>
      </c>
      <c r="L273" s="19" t="str">
        <f>IF(A273&lt;&gt;"",IF(J273="No",_xlfn.CONCAT(IF(ISERROR(FIND(",",A273))=FALSE,LEFT(A273,FIND(",",A273)-1),A273),"-",C273,"-",H273),""),"")</f>
        <v/>
      </c>
      <c r="M273" s="29" t="str">
        <f>IF(A273&lt;&gt;"",_xlfn.CONCAT("{",IF(ISERROR(FIND(",",A273))=FALSE,LEFT(A273,FIND(",",A273)-1),A273),", ",C273," #",H273,"}"),"")</f>
        <v>{Boudreau, 2011 #12537}</v>
      </c>
      <c r="N273" s="4" t="s">
        <v>1</v>
      </c>
      <c r="O273" s="18" t="str">
        <f>IF(J273="Yes",IF(P273&lt;&gt;"",HYPERLINK(_xlfn.CONCAT(VLOOKUP(P273,AF:AG,2,FALSE),"\",IF(ISERROR(FIND(",",A273))=FALSE,LEFT(A273,FIND(",",A273)-1),A273),"-",C273,"-",H273,".pdf"),"PDF"),""),"")</f>
        <v>PDF</v>
      </c>
      <c r="P273" s="11" t="s">
        <v>2</v>
      </c>
      <c r="Q273" s="3" t="s">
        <v>46</v>
      </c>
      <c r="R273" s="3" t="s">
        <v>47</v>
      </c>
      <c r="S273" s="4" t="s">
        <v>109</v>
      </c>
      <c r="T273" s="18" t="str">
        <f>IF(J273="Yes",IF(U273&lt;&gt;"",HYPERLINK(_xlfn.CONCAT(VLOOKUP(U273,AF:AG,2,FALSE),"\",IF(ISERROR(FIND(",",A273))=FALSE,LEFT(A273,FIND(",",A273)-1),A273),"-",C273,"-",H273,".pdf"),"PDF"),""),"")</f>
        <v>PDF</v>
      </c>
      <c r="U273" s="11" t="s">
        <v>50</v>
      </c>
      <c r="V273" s="3" t="s">
        <v>46</v>
      </c>
      <c r="W273" s="3" t="s">
        <v>47</v>
      </c>
      <c r="Y273" s="12" t="str">
        <f>IF(R273="Include","No",IF(V273="Include","No",""))</f>
        <v/>
      </c>
      <c r="Z273" s="33" t="str">
        <f>IF(J273="Yes",IF(Q273="","",IF(Q273="Include",IF(V273="",IF(Y273="No","Check for supplement","Include"),IF(V273="Exclude","Consensus required",IF(V273="Include",IF(Y273="No","Check for supplement","Include"),"Check required"))),IF(Q273="Exclude",IF(V273="","Check required",IF(V273="Exclude","Exclude",IF(V273="Include","Consensus required","Check required"))),"Check required"))),IF(L273="","","Find PDF"))</f>
        <v>Exclude</v>
      </c>
      <c r="AA273" s="31" t="str">
        <f>IF(Z273="Exclude",R273,"")</f>
        <v>3. Wrong intervention</v>
      </c>
    </row>
    <row r="274" spans="1:27" x14ac:dyDescent="0.25">
      <c r="A274" s="25" t="s">
        <v>5103</v>
      </c>
      <c r="B274" s="26" t="s">
        <v>5104</v>
      </c>
      <c r="C274" s="26">
        <v>2016</v>
      </c>
      <c r="D274" s="26" t="s">
        <v>89</v>
      </c>
      <c r="E274" s="26">
        <v>5</v>
      </c>
      <c r="F274" s="26">
        <v>1</v>
      </c>
      <c r="G274" s="26" t="s">
        <v>5105</v>
      </c>
      <c r="H274" s="26">
        <v>12538</v>
      </c>
      <c r="I274" s="26" t="s">
        <v>5106</v>
      </c>
      <c r="J274" s="11" t="s">
        <v>35</v>
      </c>
      <c r="K274" s="18" t="str">
        <f>IF(LEFT(I274,2)="10",HYPERLINK(_xlfn.CONCAT("https://doi.org/",I274),"Link"),IF(I274="","",HYPERLINK(I274,"Link")))</f>
        <v>Link</v>
      </c>
      <c r="L274" s="19" t="str">
        <f>IF(A274&lt;&gt;"",IF(J274="No",_xlfn.CONCAT(IF(ISERROR(FIND(",",A274))=FALSE,LEFT(A274,FIND(",",A274)-1),A274),"-",C274,"-",H274),""),"")</f>
        <v/>
      </c>
      <c r="M274" s="29" t="str">
        <f>IF(A274&lt;&gt;"",_xlfn.CONCAT("{",IF(ISERROR(FIND(",",A274))=FALSE,LEFT(A274,FIND(",",A274)-1),A274),", ",C274," #",H274,"}"),"")</f>
        <v>{Boudreau, 2016 #12538}</v>
      </c>
      <c r="N274" s="4" t="s">
        <v>1</v>
      </c>
      <c r="O274" s="18" t="str">
        <f>IF(J274="Yes",IF(P274&lt;&gt;"",HYPERLINK(_xlfn.CONCAT(VLOOKUP(P274,AF:AG,2,FALSE),"\",IF(ISERROR(FIND(",",A274))=FALSE,LEFT(A274,FIND(",",A274)-1),A274),"-",C274,"-",H274,".pdf"),"PDF"),""),"")</f>
        <v>PDF</v>
      </c>
      <c r="P274" s="11" t="s">
        <v>2</v>
      </c>
      <c r="Q274" s="3" t="s">
        <v>46</v>
      </c>
      <c r="R274" s="3" t="s">
        <v>47</v>
      </c>
      <c r="S274" s="4" t="s">
        <v>109</v>
      </c>
      <c r="T274" s="18" t="str">
        <f>IF(J274="Yes",IF(U274&lt;&gt;"",HYPERLINK(_xlfn.CONCAT(VLOOKUP(U274,AF:AG,2,FALSE),"\",IF(ISERROR(FIND(",",A274))=FALSE,LEFT(A274,FIND(",",A274)-1),A274),"-",C274,"-",H274,".pdf"),"PDF"),""),"")</f>
        <v>PDF</v>
      </c>
      <c r="U274" s="11" t="s">
        <v>50</v>
      </c>
      <c r="V274" s="3" t="s">
        <v>46</v>
      </c>
      <c r="W274" s="3" t="s">
        <v>47</v>
      </c>
      <c r="Y274" s="12" t="str">
        <f>IF(R274="Include","No",IF(V274="Include","No",""))</f>
        <v/>
      </c>
      <c r="Z274" s="33" t="str">
        <f>IF(J274="Yes",IF(Q274="","",IF(Q274="Include",IF(V274="",IF(Y274="No","Check for supplement","Include"),IF(V274="Exclude","Consensus required",IF(V274="Include",IF(Y274="No","Check for supplement","Include"),"Check required"))),IF(Q274="Exclude",IF(V274="","Check required",IF(V274="Exclude","Exclude",IF(V274="Include","Consensus required","Check required"))),"Check required"))),IF(L274="","","Find PDF"))</f>
        <v>Exclude</v>
      </c>
      <c r="AA274" s="31" t="str">
        <f>IF(Z274="Exclude",R274,"")</f>
        <v>3. Wrong intervention</v>
      </c>
    </row>
    <row r="275" spans="1:27" x14ac:dyDescent="0.25">
      <c r="A275" s="25" t="s">
        <v>5107</v>
      </c>
      <c r="B275" s="26" t="s">
        <v>5108</v>
      </c>
      <c r="C275" s="26">
        <v>2014</v>
      </c>
      <c r="D275" s="26" t="s">
        <v>378</v>
      </c>
      <c r="E275" s="26">
        <v>65</v>
      </c>
      <c r="F275" s="26">
        <v>5</v>
      </c>
      <c r="G275" s="26" t="s">
        <v>5109</v>
      </c>
      <c r="H275" s="26">
        <v>12539</v>
      </c>
      <c r="I275" s="26" t="s">
        <v>5110</v>
      </c>
      <c r="J275" s="11" t="s">
        <v>35</v>
      </c>
      <c r="K275" s="18" t="str">
        <f>IF(LEFT(I275,2)="10",HYPERLINK(_xlfn.CONCAT("https://doi.org/",I275),"Link"),IF(I275="","",HYPERLINK(I275,"Link")))</f>
        <v>Link</v>
      </c>
      <c r="L275" s="19" t="str">
        <f>IF(A275&lt;&gt;"",IF(J275="No",_xlfn.CONCAT(IF(ISERROR(FIND(",",A275))=FALSE,LEFT(A275,FIND(",",A275)-1),A275),"-",C275,"-",H275),""),"")</f>
        <v/>
      </c>
      <c r="M275" s="29" t="str">
        <f>IF(A275&lt;&gt;"",_xlfn.CONCAT("{",IF(ISERROR(FIND(",",A275))=FALSE,LEFT(A275,FIND(",",A275)-1),A275),", ",C275," #",H275,"}"),"")</f>
        <v>{Bourke, 2014 #12539}</v>
      </c>
      <c r="N275" s="4" t="s">
        <v>1</v>
      </c>
      <c r="O275" s="18" t="str">
        <f>IF(J275="Yes",IF(P275&lt;&gt;"",HYPERLINK(_xlfn.CONCAT(VLOOKUP(P275,AF:AG,2,FALSE),"\",IF(ISERROR(FIND(",",A275))=FALSE,LEFT(A275,FIND(",",A275)-1),A275),"-",C275,"-",H275,".pdf"),"PDF"),""),"")</f>
        <v>PDF</v>
      </c>
      <c r="P275" s="11" t="s">
        <v>2</v>
      </c>
      <c r="Q275" s="3" t="s">
        <v>46</v>
      </c>
      <c r="R275" s="3" t="s">
        <v>47</v>
      </c>
      <c r="S275" s="4" t="s">
        <v>109</v>
      </c>
      <c r="T275" s="18" t="str">
        <f>IF(J275="Yes",IF(U275&lt;&gt;"",HYPERLINK(_xlfn.CONCAT(VLOOKUP(U275,AF:AG,2,FALSE),"\",IF(ISERROR(FIND(",",A275))=FALSE,LEFT(A275,FIND(",",A275)-1),A275),"-",C275,"-",H275,".pdf"),"PDF"),""),"")</f>
        <v>PDF</v>
      </c>
      <c r="U275" s="11" t="s">
        <v>50</v>
      </c>
      <c r="V275" s="3" t="s">
        <v>46</v>
      </c>
      <c r="W275" s="3" t="s">
        <v>47</v>
      </c>
      <c r="Y275" s="12" t="str">
        <f>IF(R275="Include","No",IF(V275="Include","No",""))</f>
        <v/>
      </c>
      <c r="Z275" s="33" t="str">
        <f>IF(J275="Yes",IF(Q275="","",IF(Q275="Include",IF(V275="",IF(Y275="No","Check for supplement","Include"),IF(V275="Exclude","Consensus required",IF(V275="Include",IF(Y275="No","Check for supplement","Include"),"Check required"))),IF(Q275="Exclude",IF(V275="","Check required",IF(V275="Exclude","Exclude",IF(V275="Include","Consensus required","Check required"))),"Check required"))),IF(L275="","","Find PDF"))</f>
        <v>Exclude</v>
      </c>
      <c r="AA275" s="31" t="str">
        <f>IF(Z275="Exclude",R275,"")</f>
        <v>3. Wrong intervention</v>
      </c>
    </row>
    <row r="276" spans="1:27" x14ac:dyDescent="0.25">
      <c r="A276" s="25" t="s">
        <v>5111</v>
      </c>
      <c r="B276" s="26" t="s">
        <v>5112</v>
      </c>
      <c r="C276" s="26">
        <v>2016</v>
      </c>
      <c r="D276" s="26" t="s">
        <v>89</v>
      </c>
      <c r="E276" s="26">
        <v>5</v>
      </c>
      <c r="F276" s="26">
        <v>2</v>
      </c>
      <c r="G276" s="26" t="s">
        <v>5113</v>
      </c>
      <c r="H276" s="26">
        <v>12540</v>
      </c>
      <c r="I276" s="26" t="s">
        <v>5114</v>
      </c>
      <c r="J276" s="11" t="s">
        <v>35</v>
      </c>
      <c r="K276" s="18" t="str">
        <f>IF(LEFT(I276,2)="10",HYPERLINK(_xlfn.CONCAT("https://doi.org/",I276),"Link"),IF(I276="","",HYPERLINK(I276,"Link")))</f>
        <v>Link</v>
      </c>
      <c r="L276" s="19" t="str">
        <f>IF(A276&lt;&gt;"",IF(J276="No",_xlfn.CONCAT(IF(ISERROR(FIND(",",A276))=FALSE,LEFT(A276,FIND(",",A276)-1),A276),"-",C276,"-",H276),""),"")</f>
        <v/>
      </c>
      <c r="M276" s="29" t="str">
        <f>IF(A276&lt;&gt;"",_xlfn.CONCAT("{",IF(ISERROR(FIND(",",A276))=FALSE,LEFT(A276,FIND(",",A276)-1),A276),", ",C276," #",H276,"}"),"")</f>
        <v>{Brakenridge, 2016 #12540}</v>
      </c>
      <c r="N276" s="4" t="s">
        <v>1</v>
      </c>
      <c r="O276" s="18" t="str">
        <f>IF(J276="Yes",IF(P276&lt;&gt;"",HYPERLINK(_xlfn.CONCAT(VLOOKUP(P276,AF:AG,2,FALSE),"\",IF(ISERROR(FIND(",",A276))=FALSE,LEFT(A276,FIND(",",A276)-1),A276),"-",C276,"-",H276,".pdf"),"PDF"),""),"")</f>
        <v>PDF</v>
      </c>
      <c r="P276" s="11" t="s">
        <v>2</v>
      </c>
      <c r="Q276" s="3" t="s">
        <v>46</v>
      </c>
      <c r="R276" s="3" t="s">
        <v>47</v>
      </c>
      <c r="S276" s="4" t="s">
        <v>109</v>
      </c>
      <c r="T276" s="18" t="str">
        <f>IF(J276="Yes",IF(U276&lt;&gt;"",HYPERLINK(_xlfn.CONCAT(VLOOKUP(U276,AF:AG,2,FALSE),"\",IF(ISERROR(FIND(",",A276))=FALSE,LEFT(A276,FIND(",",A276)-1),A276),"-",C276,"-",H276,".pdf"),"PDF"),""),"")</f>
        <v>PDF</v>
      </c>
      <c r="U276" s="11" t="s">
        <v>50</v>
      </c>
      <c r="V276" s="3" t="s">
        <v>46</v>
      </c>
      <c r="W276" s="3" t="s">
        <v>47</v>
      </c>
      <c r="Y276" s="12" t="str">
        <f>IF(R276="Include","No",IF(V276="Include","No",""))</f>
        <v/>
      </c>
      <c r="Z276" s="33" t="str">
        <f>IF(J276="Yes",IF(Q276="","",IF(Q276="Include",IF(V276="",IF(Y276="No","Check for supplement","Include"),IF(V276="Exclude","Consensus required",IF(V276="Include",IF(Y276="No","Check for supplement","Include"),"Check required"))),IF(Q276="Exclude",IF(V276="","Check required",IF(V276="Exclude","Exclude",IF(V276="Include","Consensus required","Check required"))),"Check required"))),IF(L276="","","Find PDF"))</f>
        <v>Exclude</v>
      </c>
      <c r="AA276" s="31" t="str">
        <f>IF(Z276="Exclude",R276,"")</f>
        <v>3. Wrong intervention</v>
      </c>
    </row>
    <row r="277" spans="1:27" x14ac:dyDescent="0.25">
      <c r="A277" s="25" t="s">
        <v>5115</v>
      </c>
      <c r="B277" s="26" t="s">
        <v>5116</v>
      </c>
      <c r="C277" s="26">
        <v>2016</v>
      </c>
      <c r="D277" s="26" t="s">
        <v>124</v>
      </c>
      <c r="E277" s="26">
        <v>13</v>
      </c>
      <c r="F277" s="26">
        <v>1</v>
      </c>
      <c r="G277" s="26">
        <v>115</v>
      </c>
      <c r="H277" s="26">
        <v>12541</v>
      </c>
      <c r="I277" s="26" t="s">
        <v>5117</v>
      </c>
      <c r="J277" s="11" t="s">
        <v>35</v>
      </c>
      <c r="K277" s="18" t="str">
        <f>IF(LEFT(I277,2)="10",HYPERLINK(_xlfn.CONCAT("https://doi.org/",I277),"Link"),IF(I277="","",HYPERLINK(I277,"Link")))</f>
        <v>Link</v>
      </c>
      <c r="L277" s="19" t="str">
        <f>IF(A277&lt;&gt;"",IF(J277="No",_xlfn.CONCAT(IF(ISERROR(FIND(",",A277))=FALSE,LEFT(A277,FIND(",",A277)-1),A277),"-",C277,"-",H277),""),"")</f>
        <v/>
      </c>
      <c r="M277" s="29" t="str">
        <f>IF(A277&lt;&gt;"",_xlfn.CONCAT("{",IF(ISERROR(FIND(",",A277))=FALSE,LEFT(A277,FIND(",",A277)-1),A277),", ",C277," #",H277,"}"),"")</f>
        <v>{Brakenridge, 2016 #12541}</v>
      </c>
      <c r="N277" s="4" t="s">
        <v>1</v>
      </c>
      <c r="O277" s="18" t="str">
        <f>IF(J277="Yes",IF(P277&lt;&gt;"",HYPERLINK(_xlfn.CONCAT(VLOOKUP(P277,AF:AG,2,FALSE),"\",IF(ISERROR(FIND(",",A277))=FALSE,LEFT(A277,FIND(",",A277)-1),A277),"-",C277,"-",H277,".pdf"),"PDF"),""),"")</f>
        <v>PDF</v>
      </c>
      <c r="P277" s="11" t="s">
        <v>2</v>
      </c>
      <c r="Q277" s="3" t="s">
        <v>46</v>
      </c>
      <c r="R277" s="3" t="s">
        <v>47</v>
      </c>
      <c r="S277" s="4" t="s">
        <v>109</v>
      </c>
      <c r="T277" s="18" t="str">
        <f>IF(J277="Yes",IF(U277&lt;&gt;"",HYPERLINK(_xlfn.CONCAT(VLOOKUP(U277,AF:AG,2,FALSE),"\",IF(ISERROR(FIND(",",A277))=FALSE,LEFT(A277,FIND(",",A277)-1),A277),"-",C277,"-",H277,".pdf"),"PDF"),""),"")</f>
        <v>PDF</v>
      </c>
      <c r="U277" s="11" t="s">
        <v>50</v>
      </c>
      <c r="V277" s="3" t="s">
        <v>46</v>
      </c>
      <c r="W277" s="3" t="s">
        <v>47</v>
      </c>
      <c r="Y277" s="12" t="str">
        <f>IF(R277="Include","No",IF(V277="Include","No",""))</f>
        <v/>
      </c>
      <c r="Z277" s="33" t="str">
        <f>IF(J277="Yes",IF(Q277="","",IF(Q277="Include",IF(V277="",IF(Y277="No","Check for supplement","Include"),IF(V277="Exclude","Consensus required",IF(V277="Include",IF(Y277="No","Check for supplement","Include"),"Check required"))),IF(Q277="Exclude",IF(V277="","Check required",IF(V277="Exclude","Exclude",IF(V277="Include","Consensus required","Check required"))),"Check required"))),IF(L277="","","Find PDF"))</f>
        <v>Exclude</v>
      </c>
      <c r="AA277" s="31" t="str">
        <f>IF(Z277="Exclude",R277,"")</f>
        <v>3. Wrong intervention</v>
      </c>
    </row>
    <row r="278" spans="1:27" x14ac:dyDescent="0.25">
      <c r="A278" s="25" t="s">
        <v>5115</v>
      </c>
      <c r="B278" s="26" t="s">
        <v>5116</v>
      </c>
      <c r="C278" s="26">
        <v>2016</v>
      </c>
      <c r="D278" s="26" t="s">
        <v>124</v>
      </c>
      <c r="E278" s="26">
        <v>13</v>
      </c>
      <c r="F278" s="26">
        <v>1</v>
      </c>
      <c r="G278" s="26">
        <v>115</v>
      </c>
      <c r="H278" s="26">
        <v>12542</v>
      </c>
      <c r="I278" s="26" t="s">
        <v>5117</v>
      </c>
      <c r="J278" s="11" t="s">
        <v>35</v>
      </c>
      <c r="K278" s="18" t="str">
        <f>IF(LEFT(I278,2)="10",HYPERLINK(_xlfn.CONCAT("https://doi.org/",I278),"Link"),IF(I278="","",HYPERLINK(I278,"Link")))</f>
        <v>Link</v>
      </c>
      <c r="L278" s="19" t="str">
        <f>IF(A278&lt;&gt;"",IF(J278="No",_xlfn.CONCAT(IF(ISERROR(FIND(",",A278))=FALSE,LEFT(A278,FIND(",",A278)-1),A278),"-",C278,"-",H278),""),"")</f>
        <v/>
      </c>
      <c r="M278" s="29" t="str">
        <f>IF(A278&lt;&gt;"",_xlfn.CONCAT("{",IF(ISERROR(FIND(",",A278))=FALSE,LEFT(A278,FIND(",",A278)-1),A278),", ",C278," #",H278,"}"),"")</f>
        <v>{Brakenridge, 2016 #12542}</v>
      </c>
      <c r="N278" s="4" t="s">
        <v>1</v>
      </c>
      <c r="O278" s="18" t="str">
        <f>IF(J278="Yes",IF(P278&lt;&gt;"",HYPERLINK(_xlfn.CONCAT(VLOOKUP(P278,AF:AG,2,FALSE),"\",IF(ISERROR(FIND(",",A278))=FALSE,LEFT(A278,FIND(",",A278)-1),A278),"-",C278,"-",H278,".pdf"),"PDF"),""),"")</f>
        <v>PDF</v>
      </c>
      <c r="P278" s="11" t="s">
        <v>2</v>
      </c>
      <c r="Q278" s="3" t="s">
        <v>46</v>
      </c>
      <c r="R278" s="3" t="s">
        <v>39</v>
      </c>
      <c r="T278" s="18" t="str">
        <f>IF(J278="Yes",IF(U278&lt;&gt;"",HYPERLINK(_xlfn.CONCAT(VLOOKUP(U278,AF:AG,2,FALSE),"\",IF(ISERROR(FIND(",",A278))=FALSE,LEFT(A278,FIND(",",A278)-1),A278),"-",C278,"-",H278,".pdf"),"PDF"),""),"")</f>
        <v>PDF</v>
      </c>
      <c r="U278" s="11" t="s">
        <v>50</v>
      </c>
      <c r="V278" s="3" t="s">
        <v>46</v>
      </c>
      <c r="W278" s="3" t="s">
        <v>39</v>
      </c>
      <c r="Y278" s="12" t="str">
        <f>IF(R278="Include","No",IF(V278="Include","No",""))</f>
        <v/>
      </c>
      <c r="Z278" s="33" t="str">
        <f>IF(J278="Yes",IF(Q278="","",IF(Q278="Include",IF(V278="",IF(Y278="No","Check for supplement","Include"),IF(V278="Exclude","Consensus required",IF(V278="Include",IF(Y278="No","Check for supplement","Include"),"Check required"))),IF(Q278="Exclude",IF(V278="","Check required",IF(V278="Exclude","Exclude",IF(V278="Include","Consensus required","Check required"))),"Check required"))),IF(L278="","","Find PDF"))</f>
        <v>Exclude</v>
      </c>
      <c r="AA278" s="31" t="str">
        <f>IF(Z278="Exclude",R278,"")</f>
        <v>0. Duplicate</v>
      </c>
    </row>
    <row r="279" spans="1:27" x14ac:dyDescent="0.25">
      <c r="A279" s="25" t="s">
        <v>5118</v>
      </c>
      <c r="B279" s="26" t="s">
        <v>5119</v>
      </c>
      <c r="C279" s="26">
        <v>2022</v>
      </c>
      <c r="D279" s="26" t="s">
        <v>60</v>
      </c>
      <c r="E279" s="26">
        <v>19</v>
      </c>
      <c r="F279" s="26">
        <v>3</v>
      </c>
      <c r="G279" s="26" t="s">
        <v>5120</v>
      </c>
      <c r="H279" s="26">
        <v>12543</v>
      </c>
      <c r="I279" s="26" t="s">
        <v>5121</v>
      </c>
      <c r="J279" s="11" t="s">
        <v>35</v>
      </c>
      <c r="K279" s="18" t="str">
        <f>IF(LEFT(I279,2)="10",HYPERLINK(_xlfn.CONCAT("https://doi.org/",I279),"Link"),IF(I279="","",HYPERLINK(I279,"Link")))</f>
        <v>Link</v>
      </c>
      <c r="L279" s="19" t="str">
        <f>IF(A279&lt;&gt;"",IF(J279="No",_xlfn.CONCAT(IF(ISERROR(FIND(",",A279))=FALSE,LEFT(A279,FIND(",",A279)-1),A279),"-",C279,"-",H279),""),"")</f>
        <v/>
      </c>
      <c r="M279" s="29" t="str">
        <f>IF(A279&lt;&gt;"",_xlfn.CONCAT("{",IF(ISERROR(FIND(",",A279))=FALSE,LEFT(A279,FIND(",",A279)-1),A279),", ",C279," #",H279,"}"),"")</f>
        <v>{Brame, 2022 #12543}</v>
      </c>
      <c r="N279" s="4" t="s">
        <v>1</v>
      </c>
      <c r="O279" s="18" t="str">
        <f>IF(J279="Yes",IF(P279&lt;&gt;"",HYPERLINK(_xlfn.CONCAT(VLOOKUP(P279,AF:AG,2,FALSE),"\",IF(ISERROR(FIND(",",A279))=FALSE,LEFT(A279,FIND(",",A279)-1),A279),"-",C279,"-",H279,".pdf"),"PDF"),""),"")</f>
        <v>PDF</v>
      </c>
      <c r="P279" s="11" t="s">
        <v>2</v>
      </c>
      <c r="Q279" s="3" t="s">
        <v>46</v>
      </c>
      <c r="R279" s="3" t="s">
        <v>47</v>
      </c>
      <c r="S279" s="4" t="s">
        <v>109</v>
      </c>
      <c r="T279" s="18" t="str">
        <f>IF(J279="Yes",IF(U279&lt;&gt;"",HYPERLINK(_xlfn.CONCAT(VLOOKUP(U279,AF:AG,2,FALSE),"\",IF(ISERROR(FIND(",",A279))=FALSE,LEFT(A279,FIND(",",A279)-1),A279),"-",C279,"-",H279,".pdf"),"PDF"),""),"")</f>
        <v>PDF</v>
      </c>
      <c r="U279" s="11" t="s">
        <v>50</v>
      </c>
      <c r="V279" s="3" t="s">
        <v>46</v>
      </c>
      <c r="W279" s="3" t="s">
        <v>47</v>
      </c>
      <c r="Y279" s="12" t="str">
        <f>IF(R279="Include","No",IF(V279="Include","No",""))</f>
        <v/>
      </c>
      <c r="Z279" s="33" t="str">
        <f>IF(J279="Yes",IF(Q279="","",IF(Q279="Include",IF(V279="",IF(Y279="No","Check for supplement","Include"),IF(V279="Exclude","Consensus required",IF(V279="Include",IF(Y279="No","Check for supplement","Include"),"Check required"))),IF(Q279="Exclude",IF(V279="","Check required",IF(V279="Exclude","Exclude",IF(V279="Include","Consensus required","Check required"))),"Check required"))),IF(L279="","","Find PDF"))</f>
        <v>Exclude</v>
      </c>
      <c r="AA279" s="31" t="str">
        <f>IF(Z279="Exclude",R279,"")</f>
        <v>3. Wrong intervention</v>
      </c>
    </row>
    <row r="280" spans="1:27" x14ac:dyDescent="0.25">
      <c r="A280" s="25" t="s">
        <v>5122</v>
      </c>
      <c r="B280" s="26" t="s">
        <v>5123</v>
      </c>
      <c r="C280" s="26">
        <v>2023</v>
      </c>
      <c r="D280" s="26" t="s">
        <v>124</v>
      </c>
      <c r="E280" s="26">
        <v>20</v>
      </c>
      <c r="F280" s="26">
        <v>1</v>
      </c>
      <c r="G280" s="26">
        <v>99</v>
      </c>
      <c r="H280" s="26">
        <v>12544</v>
      </c>
      <c r="I280" s="26" t="s">
        <v>5124</v>
      </c>
      <c r="J280" s="11" t="s">
        <v>35</v>
      </c>
      <c r="K280" s="18" t="str">
        <f>IF(LEFT(I280,2)="10",HYPERLINK(_xlfn.CONCAT("https://doi.org/",I280),"Link"),IF(I280="","",HYPERLINK(I280,"Link")))</f>
        <v>Link</v>
      </c>
      <c r="L280" s="19" t="str">
        <f>IF(A280&lt;&gt;"",IF(J280="No",_xlfn.CONCAT(IF(ISERROR(FIND(",",A280))=FALSE,LEFT(A280,FIND(",",A280)-1),A280),"-",C280,"-",H280),""),"")</f>
        <v/>
      </c>
      <c r="M280" s="29" t="str">
        <f>IF(A280&lt;&gt;"",_xlfn.CONCAT("{",IF(ISERROR(FIND(",",A280))=FALSE,LEFT(A280,FIND(",",A280)-1),A280),", ",C280," #",H280,"}"),"")</f>
        <v>{Brandes, 2023 #12544}</v>
      </c>
      <c r="N280" s="4" t="s">
        <v>1</v>
      </c>
      <c r="O280" s="18" t="str">
        <f>IF(J280="Yes",IF(P280&lt;&gt;"",HYPERLINK(_xlfn.CONCAT(VLOOKUP(P280,AF:AG,2,FALSE),"\",IF(ISERROR(FIND(",",A280))=FALSE,LEFT(A280,FIND(",",A280)-1),A280),"-",C280,"-",H280,".pdf"),"PDF"),""),"")</f>
        <v>PDF</v>
      </c>
      <c r="P280" s="11" t="s">
        <v>2</v>
      </c>
      <c r="Q280" s="3" t="s">
        <v>46</v>
      </c>
      <c r="R280" s="3" t="s">
        <v>47</v>
      </c>
      <c r="S280" s="4" t="s">
        <v>109</v>
      </c>
      <c r="T280" s="18" t="str">
        <f>IF(J280="Yes",IF(U280&lt;&gt;"",HYPERLINK(_xlfn.CONCAT(VLOOKUP(U280,AF:AG,2,FALSE),"\",IF(ISERROR(FIND(",",A280))=FALSE,LEFT(A280,FIND(",",A280)-1),A280),"-",C280,"-",H280,".pdf"),"PDF"),""),"")</f>
        <v>PDF</v>
      </c>
      <c r="U280" s="11" t="s">
        <v>50</v>
      </c>
      <c r="V280" s="3" t="s">
        <v>46</v>
      </c>
      <c r="W280" s="3" t="s">
        <v>47</v>
      </c>
      <c r="Y280" s="12" t="str">
        <f>IF(R280="Include","No",IF(V280="Include","No",""))</f>
        <v/>
      </c>
      <c r="Z280" s="33" t="str">
        <f>IF(J280="Yes",IF(Q280="","",IF(Q280="Include",IF(V280="",IF(Y280="No","Check for supplement","Include"),IF(V280="Exclude","Consensus required",IF(V280="Include",IF(Y280="No","Check for supplement","Include"),"Check required"))),IF(Q280="Exclude",IF(V280="","Check required",IF(V280="Exclude","Exclude",IF(V280="Include","Consensus required","Check required"))),"Check required"))),IF(L280="","","Find PDF"))</f>
        <v>Exclude</v>
      </c>
      <c r="AA280" s="31" t="str">
        <f>IF(Z280="Exclude",R280,"")</f>
        <v>3. Wrong intervention</v>
      </c>
    </row>
    <row r="281" spans="1:27" x14ac:dyDescent="0.25">
      <c r="A281" s="25" t="s">
        <v>5125</v>
      </c>
      <c r="B281" s="26" t="s">
        <v>5126</v>
      </c>
      <c r="C281" s="26">
        <v>2011</v>
      </c>
      <c r="D281" s="26" t="s">
        <v>5127</v>
      </c>
      <c r="E281" s="26">
        <v>37</v>
      </c>
      <c r="F281" s="26">
        <v>2</v>
      </c>
      <c r="G281" s="26" t="s">
        <v>5128</v>
      </c>
      <c r="H281" s="26">
        <v>12545</v>
      </c>
      <c r="I281" s="26" t="s">
        <v>5129</v>
      </c>
      <c r="J281" s="11" t="s">
        <v>35</v>
      </c>
      <c r="K281" s="18" t="str">
        <f>IF(LEFT(I281,2)="10",HYPERLINK(_xlfn.CONCAT("https://doi.org/",I281),"Link"),IF(I281="","",HYPERLINK(I281,"Link")))</f>
        <v>Link</v>
      </c>
      <c r="L281" s="19" t="str">
        <f>IF(A281&lt;&gt;"",IF(J281="No",_xlfn.CONCAT(IF(ISERROR(FIND(",",A281))=FALSE,LEFT(A281,FIND(",",A281)-1),A281),"-",C281,"-",H281),""),"")</f>
        <v/>
      </c>
      <c r="M281" s="29" t="str">
        <f>IF(A281&lt;&gt;"",_xlfn.CONCAT("{",IF(ISERROR(FIND(",",A281))=FALSE,LEFT(A281,FIND(",",A281)-1),A281),", ",C281," #",H281,"}"),"")</f>
        <v>{Bray, 2011 #12545}</v>
      </c>
      <c r="N281" s="4" t="s">
        <v>1</v>
      </c>
      <c r="O281" s="18" t="str">
        <f>IF(J281="Yes",IF(P281&lt;&gt;"",HYPERLINK(_xlfn.CONCAT(VLOOKUP(P281,AF:AG,2,FALSE),"\",IF(ISERROR(FIND(",",A281))=FALSE,LEFT(A281,FIND(",",A281)-1),A281),"-",C281,"-",H281,".pdf"),"PDF"),""),"")</f>
        <v>PDF</v>
      </c>
      <c r="P281" s="11" t="s">
        <v>2</v>
      </c>
      <c r="Q281" s="3" t="s">
        <v>46</v>
      </c>
      <c r="R281" s="3" t="s">
        <v>47</v>
      </c>
      <c r="S281" s="4" t="s">
        <v>109</v>
      </c>
      <c r="T281" s="18" t="str">
        <f>IF(J281="Yes",IF(U281&lt;&gt;"",HYPERLINK(_xlfn.CONCAT(VLOOKUP(U281,AF:AG,2,FALSE),"\",IF(ISERROR(FIND(",",A281))=FALSE,LEFT(A281,FIND(",",A281)-1),A281),"-",C281,"-",H281,".pdf"),"PDF"),""),"")</f>
        <v>PDF</v>
      </c>
      <c r="U281" s="11" t="s">
        <v>50</v>
      </c>
      <c r="V281" s="3" t="s">
        <v>46</v>
      </c>
      <c r="W281" s="3" t="s">
        <v>47</v>
      </c>
      <c r="Y281" s="12" t="str">
        <f>IF(R281="Include","No",IF(V281="Include","No",""))</f>
        <v/>
      </c>
      <c r="Z281" s="33" t="str">
        <f>IF(J281="Yes",IF(Q281="","",IF(Q281="Include",IF(V281="",IF(Y281="No","Check for supplement","Include"),IF(V281="Exclude","Consensus required",IF(V281="Include",IF(Y281="No","Check for supplement","Include"),"Check required"))),IF(Q281="Exclude",IF(V281="","Check required",IF(V281="Exclude","Exclude",IF(V281="Include","Consensus required","Check required"))),"Check required"))),IF(L281="","","Find PDF"))</f>
        <v>Exclude</v>
      </c>
      <c r="AA281" s="31" t="str">
        <f>IF(Z281="Exclude",R281,"")</f>
        <v>3. Wrong intervention</v>
      </c>
    </row>
    <row r="282" spans="1:27" x14ac:dyDescent="0.25">
      <c r="A282" s="25" t="s">
        <v>5130</v>
      </c>
      <c r="B282" s="26" t="s">
        <v>5131</v>
      </c>
      <c r="C282" s="26">
        <v>2024</v>
      </c>
      <c r="D282" s="26" t="s">
        <v>1234</v>
      </c>
      <c r="E282" s="26">
        <v>46</v>
      </c>
      <c r="F282" s="26">
        <v>3</v>
      </c>
      <c r="G282" s="26" t="s">
        <v>5132</v>
      </c>
      <c r="H282" s="26">
        <v>14238</v>
      </c>
      <c r="I282" s="26" t="s">
        <v>5133</v>
      </c>
      <c r="J282" s="11" t="s">
        <v>35</v>
      </c>
      <c r="K282" s="18" t="str">
        <f>IF(LEFT(I282,2)="10",HYPERLINK(_xlfn.CONCAT("https://doi.org/",I282),"Link"),IF(I282="","",HYPERLINK(I282,"Link")))</f>
        <v>Link</v>
      </c>
      <c r="L282" s="19" t="str">
        <f>IF(A282&lt;&gt;"",IF(J282="No",_xlfn.CONCAT(IF(ISERROR(FIND(",",A282))=FALSE,LEFT(A282,FIND(",",A282)-1),A282),"-",C282,"-",H282),""),"")</f>
        <v/>
      </c>
      <c r="M282" s="29" t="str">
        <f>IF(A282&lt;&gt;"",_xlfn.CONCAT("{",IF(ISERROR(FIND(",",A282))=FALSE,LEFT(A282,FIND(",",A282)-1),A282),", ",C282," #",H282,"}"),"")</f>
        <v>{Braz de Oliveira, 2024 #14238}</v>
      </c>
      <c r="N282" s="4" t="s">
        <v>4</v>
      </c>
      <c r="O282" s="18" t="str">
        <f>IF(J282="Yes",IF(P282&lt;&gt;"",HYPERLINK(_xlfn.CONCAT(VLOOKUP(P282,AF:AG,2,FALSE),"\",IF(ISERROR(FIND(",",A282))=FALSE,LEFT(A282,FIND(",",A282)-1),A282),"-",C282,"-",H282,".pdf"),"PDF"),""),"")</f>
        <v>PDF</v>
      </c>
      <c r="P282" s="11" t="s">
        <v>2</v>
      </c>
      <c r="Q282" s="3" t="s">
        <v>46</v>
      </c>
      <c r="R282" s="3" t="s">
        <v>77</v>
      </c>
      <c r="S282" s="4" t="s">
        <v>316</v>
      </c>
      <c r="T282" s="18" t="str">
        <f>IF(J282="Yes",IF(U282&lt;&gt;"",HYPERLINK(_xlfn.CONCAT(VLOOKUP(U282,AF:AG,2,FALSE),"\",IF(ISERROR(FIND(",",A282))=FALSE,LEFT(A282,FIND(",",A282)-1),A282),"-",C282,"-",H282,".pdf"),"PDF"),""),"")</f>
        <v>PDF</v>
      </c>
      <c r="U282" s="11" t="s">
        <v>50</v>
      </c>
      <c r="V282" s="3" t="s">
        <v>46</v>
      </c>
      <c r="W282" s="3" t="s">
        <v>77</v>
      </c>
      <c r="Y282" s="12" t="str">
        <f>IF(R282="Include","No",IF(V282="Include","No",""))</f>
        <v/>
      </c>
      <c r="Z282" s="33" t="str">
        <f>IF(J282="Yes",IF(Q282="","",IF(Q282="Include",IF(V282="",IF(Y282="No","Check for supplement","Include"),IF(V282="Exclude","Consensus required",IF(V282="Include",IF(Y282="No","Check for supplement","Include"),"Check required"))),IF(Q282="Exclude",IF(V282="","Check required",IF(V282="Exclude","Exclude",IF(V282="Include","Consensus required","Check required"))),"Check required"))),IF(L282="","","Find PDF"))</f>
        <v>Exclude</v>
      </c>
      <c r="AA282" s="31" t="str">
        <f>IF(Z282="Exclude",R282,"")</f>
        <v>5. Wrong study design</v>
      </c>
    </row>
    <row r="283" spans="1:27" x14ac:dyDescent="0.25">
      <c r="A283" s="25" t="s">
        <v>5134</v>
      </c>
      <c r="B283" s="26" t="s">
        <v>5135</v>
      </c>
      <c r="C283" s="26">
        <v>2012</v>
      </c>
      <c r="D283" s="26" t="s">
        <v>2805</v>
      </c>
      <c r="E283" s="26">
        <v>97</v>
      </c>
      <c r="F283" s="26">
        <v>7</v>
      </c>
      <c r="G283" s="26" t="s">
        <v>5136</v>
      </c>
      <c r="H283" s="26">
        <v>14444</v>
      </c>
      <c r="I283" s="26" t="s">
        <v>5137</v>
      </c>
      <c r="J283" s="11" t="s">
        <v>35</v>
      </c>
      <c r="K283" s="18" t="str">
        <f>IF(LEFT(I283,2)="10",HYPERLINK(_xlfn.CONCAT("https://doi.org/",I283),"Link"),IF(I283="","",HYPERLINK(I283,"Link")))</f>
        <v>Link</v>
      </c>
      <c r="L283" s="19" t="str">
        <f>IF(A283&lt;&gt;"",IF(J283="No",_xlfn.CONCAT(IF(ISERROR(FIND(",",A283))=FALSE,LEFT(A283,FIND(",",A283)-1),A283),"-",C283,"-",H283),""),"")</f>
        <v/>
      </c>
      <c r="M283" s="29" t="str">
        <f>IF(A283&lt;&gt;"",_xlfn.CONCAT("{",IF(ISERROR(FIND(",",A283))=FALSE,LEFT(A283,FIND(",",A283)-1),A283),", ",C283," #",H283,"}"),"")</f>
        <v>{Breslin, 2012 #14444}</v>
      </c>
      <c r="N283" s="4" t="s">
        <v>1</v>
      </c>
      <c r="O283" s="18" t="str">
        <f>IF(J283="Yes",IF(P283&lt;&gt;"",HYPERLINK(_xlfn.CONCAT(VLOOKUP(P283,AF:AG,2,FALSE),"\",IF(ISERROR(FIND(",",A283))=FALSE,LEFT(A283,FIND(",",A283)-1),A283),"-",C283,"-",H283,".pdf"),"PDF"),""),"")</f>
        <v>PDF</v>
      </c>
      <c r="P283" s="11" t="s">
        <v>2</v>
      </c>
      <c r="Q283" s="3" t="s">
        <v>46</v>
      </c>
      <c r="R283" s="3" t="s">
        <v>47</v>
      </c>
      <c r="S283" s="4" t="s">
        <v>109</v>
      </c>
      <c r="T283" s="18" t="str">
        <f>IF(J283="Yes",IF(U283&lt;&gt;"",HYPERLINK(_xlfn.CONCAT(VLOOKUP(U283,AF:AG,2,FALSE),"\",IF(ISERROR(FIND(",",A283))=FALSE,LEFT(A283,FIND(",",A283)-1),A283),"-",C283,"-",H283,".pdf"),"PDF"),""),"")</f>
        <v>PDF</v>
      </c>
      <c r="U283" s="11" t="s">
        <v>50</v>
      </c>
      <c r="V283" s="3" t="s">
        <v>46</v>
      </c>
      <c r="W283" s="3" t="s">
        <v>47</v>
      </c>
      <c r="Y283" s="12" t="str">
        <f>IF(R283="Include","No",IF(V283="Include","No",""))</f>
        <v/>
      </c>
      <c r="Z283" s="33" t="str">
        <f>IF(J283="Yes",IF(Q283="","",IF(Q283="Include",IF(V283="",IF(Y283="No","Check for supplement","Include"),IF(V283="Exclude","Consensus required",IF(V283="Include",IF(Y283="No","Check for supplement","Include"),"Check required"))),IF(Q283="Exclude",IF(V283="","Check required",IF(V283="Exclude","Exclude",IF(V283="Include","Consensus required","Check required"))),"Check required"))),IF(L283="","","Find PDF"))</f>
        <v>Exclude</v>
      </c>
      <c r="AA283" s="31" t="str">
        <f>IF(Z283="Exclude",R283,"")</f>
        <v>3. Wrong intervention</v>
      </c>
    </row>
    <row r="284" spans="1:27" x14ac:dyDescent="0.25">
      <c r="A284" s="25" t="s">
        <v>5138</v>
      </c>
      <c r="B284" s="26" t="s">
        <v>5139</v>
      </c>
      <c r="C284" s="26">
        <v>2019</v>
      </c>
      <c r="D284" s="26" t="s">
        <v>4854</v>
      </c>
      <c r="E284" s="26">
        <v>17</v>
      </c>
      <c r="F284" s="26">
        <v>1</v>
      </c>
      <c r="G284" s="26">
        <v>66</v>
      </c>
      <c r="H284" s="26">
        <v>12546</v>
      </c>
      <c r="I284" s="26" t="s">
        <v>5140</v>
      </c>
      <c r="J284" s="11" t="s">
        <v>35</v>
      </c>
      <c r="K284" s="18" t="str">
        <f>IF(LEFT(I284,2)="10",HYPERLINK(_xlfn.CONCAT("https://doi.org/",I284),"Link"),IF(I284="","",HYPERLINK(I284,"Link")))</f>
        <v>Link</v>
      </c>
      <c r="L284" s="19" t="str">
        <f>IF(A284&lt;&gt;"",IF(J284="No",_xlfn.CONCAT(IF(ISERROR(FIND(",",A284))=FALSE,LEFT(A284,FIND(",",A284)-1),A284),"-",C284,"-",H284),""),"")</f>
        <v/>
      </c>
      <c r="M284" s="29" t="str">
        <f>IF(A284&lt;&gt;"",_xlfn.CONCAT("{",IF(ISERROR(FIND(",",A284))=FALSE,LEFT(A284,FIND(",",A284)-1),A284),", ",C284," #",H284,"}"),"")</f>
        <v>{Breslin, 2019 #12546}</v>
      </c>
      <c r="N284" s="4" t="s">
        <v>1</v>
      </c>
      <c r="O284" s="18" t="str">
        <f>IF(J284="Yes",IF(P284&lt;&gt;"",HYPERLINK(_xlfn.CONCAT(VLOOKUP(P284,AF:AG,2,FALSE),"\",IF(ISERROR(FIND(",",A284))=FALSE,LEFT(A284,FIND(",",A284)-1),A284),"-",C284,"-",H284,".pdf"),"PDF"),""),"")</f>
        <v>PDF</v>
      </c>
      <c r="P284" s="11" t="s">
        <v>2</v>
      </c>
      <c r="Q284" s="3" t="s">
        <v>46</v>
      </c>
      <c r="R284" s="3" t="s">
        <v>47</v>
      </c>
      <c r="S284" s="4" t="s">
        <v>109</v>
      </c>
      <c r="T284" s="18" t="str">
        <f>IF(J284="Yes",IF(U284&lt;&gt;"",HYPERLINK(_xlfn.CONCAT(VLOOKUP(U284,AF:AG,2,FALSE),"\",IF(ISERROR(FIND(",",A284))=FALSE,LEFT(A284,FIND(",",A284)-1),A284),"-",C284,"-",H284,".pdf"),"PDF"),""),"")</f>
        <v>PDF</v>
      </c>
      <c r="U284" s="11" t="s">
        <v>50</v>
      </c>
      <c r="V284" s="3" t="s">
        <v>46</v>
      </c>
      <c r="W284" s="3" t="s">
        <v>47</v>
      </c>
      <c r="Y284" s="12" t="str">
        <f>IF(R284="Include","No",IF(V284="Include","No",""))</f>
        <v/>
      </c>
      <c r="Z284" s="33" t="str">
        <f>IF(J284="Yes",IF(Q284="","",IF(Q284="Include",IF(V284="",IF(Y284="No","Check for supplement","Include"),IF(V284="Exclude","Consensus required",IF(V284="Include",IF(Y284="No","Check for supplement","Include"),"Check required"))),IF(Q284="Exclude",IF(V284="","Check required",IF(V284="Exclude","Exclude",IF(V284="Include","Consensus required","Check required"))),"Check required"))),IF(L284="","","Find PDF"))</f>
        <v>Exclude</v>
      </c>
      <c r="AA284" s="31" t="str">
        <f>IF(Z284="Exclude",R284,"")</f>
        <v>3. Wrong intervention</v>
      </c>
    </row>
    <row r="285" spans="1:27" x14ac:dyDescent="0.25">
      <c r="A285" s="25" t="s">
        <v>5138</v>
      </c>
      <c r="B285" s="26" t="s">
        <v>5139</v>
      </c>
      <c r="C285" s="26">
        <v>2019</v>
      </c>
      <c r="D285" s="26" t="s">
        <v>4854</v>
      </c>
      <c r="E285" s="26">
        <v>17</v>
      </c>
      <c r="F285" s="26">
        <v>1</v>
      </c>
      <c r="G285" s="26">
        <v>66</v>
      </c>
      <c r="H285" s="26">
        <v>12547</v>
      </c>
      <c r="I285" s="26" t="s">
        <v>5140</v>
      </c>
      <c r="J285" s="11" t="s">
        <v>35</v>
      </c>
      <c r="K285" s="18" t="str">
        <f>IF(LEFT(I285,2)="10",HYPERLINK(_xlfn.CONCAT("https://doi.org/",I285),"Link"),IF(I285="","",HYPERLINK(I285,"Link")))</f>
        <v>Link</v>
      </c>
      <c r="L285" s="19" t="str">
        <f>IF(A285&lt;&gt;"",IF(J285="No",_xlfn.CONCAT(IF(ISERROR(FIND(",",A285))=FALSE,LEFT(A285,FIND(",",A285)-1),A285),"-",C285,"-",H285),""),"")</f>
        <v/>
      </c>
      <c r="M285" s="29" t="str">
        <f>IF(A285&lt;&gt;"",_xlfn.CONCAT("{",IF(ISERROR(FIND(",",A285))=FALSE,LEFT(A285,FIND(",",A285)-1),A285),", ",C285," #",H285,"}"),"")</f>
        <v>{Breslin, 2019 #12547}</v>
      </c>
      <c r="N285" s="4" t="s">
        <v>1</v>
      </c>
      <c r="O285" s="18" t="str">
        <f>IF(J285="Yes",IF(P285&lt;&gt;"",HYPERLINK(_xlfn.CONCAT(VLOOKUP(P285,AF:AG,2,FALSE),"\",IF(ISERROR(FIND(",",A285))=FALSE,LEFT(A285,FIND(",",A285)-1),A285),"-",C285,"-",H285,".pdf"),"PDF"),""),"")</f>
        <v>PDF</v>
      </c>
      <c r="P285" s="11" t="s">
        <v>2</v>
      </c>
      <c r="Q285" s="3" t="s">
        <v>46</v>
      </c>
      <c r="R285" s="3" t="s">
        <v>39</v>
      </c>
      <c r="T285" s="18" t="str">
        <f>IF(J285="Yes",IF(U285&lt;&gt;"",HYPERLINK(_xlfn.CONCAT(VLOOKUP(U285,AF:AG,2,FALSE),"\",IF(ISERROR(FIND(",",A285))=FALSE,LEFT(A285,FIND(",",A285)-1),A285),"-",C285,"-",H285,".pdf"),"PDF"),""),"")</f>
        <v>PDF</v>
      </c>
      <c r="U285" s="11" t="s">
        <v>50</v>
      </c>
      <c r="V285" s="3" t="s">
        <v>46</v>
      </c>
      <c r="W285" s="3" t="s">
        <v>39</v>
      </c>
      <c r="Y285" s="12" t="str">
        <f>IF(R285="Include","No",IF(V285="Include","No",""))</f>
        <v/>
      </c>
      <c r="Z285" s="33" t="str">
        <f>IF(J285="Yes",IF(Q285="","",IF(Q285="Include",IF(V285="",IF(Y285="No","Check for supplement","Include"),IF(V285="Exclude","Consensus required",IF(V285="Include",IF(Y285="No","Check for supplement","Include"),"Check required"))),IF(Q285="Exclude",IF(V285="","Check required",IF(V285="Exclude","Exclude",IF(V285="Include","Consensus required","Check required"))),"Check required"))),IF(L285="","","Find PDF"))</f>
        <v>Exclude</v>
      </c>
      <c r="AA285" s="31" t="str">
        <f>IF(Z285="Exclude",R285,"")</f>
        <v>0. Duplicate</v>
      </c>
    </row>
    <row r="286" spans="1:27" x14ac:dyDescent="0.25">
      <c r="A286" s="25" t="s">
        <v>5138</v>
      </c>
      <c r="B286" s="26" t="s">
        <v>5139</v>
      </c>
      <c r="C286" s="26">
        <v>2019</v>
      </c>
      <c r="D286" s="26" t="s">
        <v>4854</v>
      </c>
      <c r="E286" s="26">
        <v>17</v>
      </c>
      <c r="F286" s="26">
        <v>1</v>
      </c>
      <c r="G286" s="26">
        <v>66</v>
      </c>
      <c r="H286" s="26">
        <v>14078</v>
      </c>
      <c r="I286" s="26" t="s">
        <v>5140</v>
      </c>
      <c r="J286" s="11" t="s">
        <v>35</v>
      </c>
      <c r="K286" s="18" t="str">
        <f>IF(LEFT(I286,2)="10",HYPERLINK(_xlfn.CONCAT("https://doi.org/",I286),"Link"),IF(I286="","",HYPERLINK(I286,"Link")))</f>
        <v>Link</v>
      </c>
      <c r="L286" s="19" t="str">
        <f>IF(A286&lt;&gt;"",IF(J286="No",_xlfn.CONCAT(IF(ISERROR(FIND(",",A286))=FALSE,LEFT(A286,FIND(",",A286)-1),A286),"-",C286,"-",H286),""),"")</f>
        <v/>
      </c>
      <c r="M286" s="29" t="str">
        <f>IF(A286&lt;&gt;"",_xlfn.CONCAT("{",IF(ISERROR(FIND(",",A286))=FALSE,LEFT(A286,FIND(",",A286)-1),A286),", ",C286," #",H286,"}"),"")</f>
        <v>{Breslin, 2019 #14078}</v>
      </c>
      <c r="N286" s="4" t="s">
        <v>4</v>
      </c>
      <c r="O286" s="18" t="str">
        <f>IF(J286="Yes",IF(P286&lt;&gt;"",HYPERLINK(_xlfn.CONCAT(VLOOKUP(P286,AF:AG,2,FALSE),"\",IF(ISERROR(FIND(",",A286))=FALSE,LEFT(A286,FIND(",",A286)-1),A286),"-",C286,"-",H286,".pdf"),"PDF"),""),"")</f>
        <v>PDF</v>
      </c>
      <c r="P286" s="11" t="s">
        <v>2</v>
      </c>
      <c r="Q286" s="3" t="s">
        <v>46</v>
      </c>
      <c r="R286" s="3" t="s">
        <v>39</v>
      </c>
      <c r="T286" s="18" t="str">
        <f>IF(J286="Yes",IF(U286&lt;&gt;"",HYPERLINK(_xlfn.CONCAT(VLOOKUP(U286,AF:AG,2,FALSE),"\",IF(ISERROR(FIND(",",A286))=FALSE,LEFT(A286,FIND(",",A286)-1),A286),"-",C286,"-",H286,".pdf"),"PDF"),""),"")</f>
        <v>PDF</v>
      </c>
      <c r="U286" s="11" t="s">
        <v>50</v>
      </c>
      <c r="V286" s="3" t="s">
        <v>46</v>
      </c>
      <c r="W286" s="3" t="s">
        <v>39</v>
      </c>
      <c r="Y286" s="12" t="str">
        <f>IF(R286="Include","No",IF(V286="Include","No",""))</f>
        <v/>
      </c>
      <c r="Z286" s="33" t="str">
        <f>IF(J286="Yes",IF(Q286="","",IF(Q286="Include",IF(V286="",IF(Y286="No","Check for supplement","Include"),IF(V286="Exclude","Consensus required",IF(V286="Include",IF(Y286="No","Check for supplement","Include"),"Check required"))),IF(Q286="Exclude",IF(V286="","Check required",IF(V286="Exclude","Exclude",IF(V286="Include","Consensus required","Check required"))),"Check required"))),IF(L286="","","Find PDF"))</f>
        <v>Exclude</v>
      </c>
      <c r="AA286" s="31" t="str">
        <f>IF(Z286="Exclude",R286,"")</f>
        <v>0. Duplicate</v>
      </c>
    </row>
    <row r="287" spans="1:27" x14ac:dyDescent="0.25">
      <c r="A287" s="25" t="s">
        <v>2253</v>
      </c>
      <c r="B287" s="26" t="s">
        <v>2254</v>
      </c>
      <c r="C287" s="26">
        <v>2022</v>
      </c>
      <c r="D287" s="26" t="s">
        <v>560</v>
      </c>
      <c r="E287" s="26">
        <v>14</v>
      </c>
      <c r="F287" s="26">
        <v>9</v>
      </c>
      <c r="G287" s="26" t="s">
        <v>2255</v>
      </c>
      <c r="H287" s="26">
        <v>25278</v>
      </c>
      <c r="I287" s="26" t="s">
        <v>2256</v>
      </c>
      <c r="J287" s="11" t="s">
        <v>35</v>
      </c>
      <c r="K287" s="18" t="str">
        <f>IF(LEFT(I287,2)="10",HYPERLINK(_xlfn.CONCAT("https://doi.org/",I287),"Link"),IF(I287="","",HYPERLINK(I287,"Link")))</f>
        <v>Link</v>
      </c>
      <c r="L287" s="19" t="str">
        <f>IF(A287&lt;&gt;"",IF(J287="No",_xlfn.CONCAT(IF(ISERROR(FIND(",",A287))=FALSE,LEFT(A287,FIND(",",A287)-1),A287),"-",C287,"-",H287),""),"")</f>
        <v/>
      </c>
      <c r="M287" s="29" t="str">
        <f>IF(A287&lt;&gt;"",_xlfn.CONCAT("{",IF(ISERROR(FIND(",",A287))=FALSE,LEFT(A287,FIND(",",A287)-1),A287),", ",C287," #",H287,"}"),"")</f>
        <v>{Bretschneider, 2022 #25278}</v>
      </c>
      <c r="N287" s="4" t="s">
        <v>658</v>
      </c>
      <c r="O287" s="18" t="str">
        <f>IF(J287="Yes",IF(P287&lt;&gt;"",HYPERLINK(_xlfn.CONCAT(VLOOKUP(P287,AF:AG,2,FALSE),"\",IF(ISERROR(FIND(",",A287))=FALSE,LEFT(A287,FIND(",",A287)-1),A287),"-",C287,"-",H287,".pdf"),"PDF"),""),"")</f>
        <v>PDF</v>
      </c>
      <c r="P287" s="11" t="s">
        <v>2</v>
      </c>
      <c r="Q287" s="3" t="s">
        <v>46</v>
      </c>
      <c r="R287" s="3" t="s">
        <v>47</v>
      </c>
      <c r="S287" s="4" t="s">
        <v>109</v>
      </c>
      <c r="T287" s="18" t="str">
        <f>IF(J287="Yes",IF(U287&lt;&gt;"",HYPERLINK(_xlfn.CONCAT(VLOOKUP(U287,AF:AG,2,FALSE),"\",IF(ISERROR(FIND(",",A287))=FALSE,LEFT(A287,FIND(",",A287)-1),A287),"-",C287,"-",H287,".pdf"),"PDF"),""),"")</f>
        <v>PDF</v>
      </c>
      <c r="U287" s="11" t="s">
        <v>38</v>
      </c>
      <c r="V287" s="3" t="s">
        <v>46</v>
      </c>
      <c r="W287" s="3" t="s">
        <v>47</v>
      </c>
      <c r="Y287" s="12" t="str">
        <f>IF(R287="Include","No",IF(V287="Include","No",""))</f>
        <v/>
      </c>
      <c r="Z287" s="33" t="str">
        <f>IF(J287="Yes",IF(Q287="","",IF(Q287="Include",IF(V287="",IF(Y287="No","Check for supplement","Include"),IF(V287="Exclude","Consensus required",IF(V287="Include",IF(Y287="No","Check for supplement","Include"),"Check required"))),IF(Q287="Exclude",IF(V287="","Check required",IF(V287="Exclude","Exclude",IF(V287="Include","Consensus required","Check required"))),"Check required"))),IF(L287="","","Find PDF"))</f>
        <v>Exclude</v>
      </c>
      <c r="AA287" s="31" t="str">
        <f>IF(Z287="Exclude",R287,"")</f>
        <v>3. Wrong intervention</v>
      </c>
    </row>
    <row r="288" spans="1:27" x14ac:dyDescent="0.25">
      <c r="A288" s="25" t="s">
        <v>5141</v>
      </c>
      <c r="B288" s="26" t="s">
        <v>5142</v>
      </c>
      <c r="C288" s="26">
        <v>2021</v>
      </c>
      <c r="D288" s="26" t="s">
        <v>100</v>
      </c>
      <c r="E288" s="26">
        <v>9</v>
      </c>
      <c r="F288" s="26">
        <v>1</v>
      </c>
      <c r="G288" s="26" t="s">
        <v>5143</v>
      </c>
      <c r="H288" s="26">
        <v>12548</v>
      </c>
      <c r="I288" s="26" t="s">
        <v>5144</v>
      </c>
      <c r="J288" s="11" t="s">
        <v>35</v>
      </c>
      <c r="K288" s="18" t="str">
        <f>IF(LEFT(I288,2)="10",HYPERLINK(_xlfn.CONCAT("https://doi.org/",I288),"Link"),IF(I288="","",HYPERLINK(I288,"Link")))</f>
        <v>Link</v>
      </c>
      <c r="L288" s="19" t="str">
        <f>IF(A288&lt;&gt;"",IF(J288="No",_xlfn.CONCAT(IF(ISERROR(FIND(",",A288))=FALSE,LEFT(A288,FIND(",",A288)-1),A288),"-",C288,"-",H288),""),"")</f>
        <v/>
      </c>
      <c r="M288" s="29" t="str">
        <f>IF(A288&lt;&gt;"",_xlfn.CONCAT("{",IF(ISERROR(FIND(",",A288))=FALSE,LEFT(A288,FIND(",",A288)-1),A288),", ",C288," #",H288,"}"),"")</f>
        <v>{Brickwood, 2021 #12548}</v>
      </c>
      <c r="N288" s="4" t="s">
        <v>1</v>
      </c>
      <c r="O288" s="18" t="str">
        <f>IF(J288="Yes",IF(P288&lt;&gt;"",HYPERLINK(_xlfn.CONCAT(VLOOKUP(P288,AF:AG,2,FALSE),"\",IF(ISERROR(FIND(",",A288))=FALSE,LEFT(A288,FIND(",",A288)-1),A288),"-",C288,"-",H288,".pdf"),"PDF"),""),"")</f>
        <v>PDF</v>
      </c>
      <c r="P288" s="11" t="s">
        <v>2</v>
      </c>
      <c r="Q288" s="3" t="s">
        <v>46</v>
      </c>
      <c r="R288" s="3" t="s">
        <v>47</v>
      </c>
      <c r="S288" s="4" t="s">
        <v>109</v>
      </c>
      <c r="T288" s="18" t="str">
        <f>IF(J288="Yes",IF(U288&lt;&gt;"",HYPERLINK(_xlfn.CONCAT(VLOOKUP(U288,AF:AG,2,FALSE),"\",IF(ISERROR(FIND(",",A288))=FALSE,LEFT(A288,FIND(",",A288)-1),A288),"-",C288,"-",H288,".pdf"),"PDF"),""),"")</f>
        <v>PDF</v>
      </c>
      <c r="U288" s="11" t="s">
        <v>50</v>
      </c>
      <c r="V288" s="3" t="s">
        <v>46</v>
      </c>
      <c r="W288" s="3" t="s">
        <v>47</v>
      </c>
      <c r="Y288" s="12" t="str">
        <f>IF(R288="Include","No",IF(V288="Include","No",""))</f>
        <v/>
      </c>
      <c r="Z288" s="33" t="str">
        <f>IF(J288="Yes",IF(Q288="","",IF(Q288="Include",IF(V288="",IF(Y288="No","Check for supplement","Include"),IF(V288="Exclude","Consensus required",IF(V288="Include",IF(Y288="No","Check for supplement","Include"),"Check required"))),IF(Q288="Exclude",IF(V288="","Check required",IF(V288="Exclude","Exclude",IF(V288="Include","Consensus required","Check required"))),"Check required"))),IF(L288="","","Find PDF"))</f>
        <v>Exclude</v>
      </c>
      <c r="AA288" s="31" t="str">
        <f>IF(Z288="Exclude",R288,"")</f>
        <v>3. Wrong intervention</v>
      </c>
    </row>
    <row r="289" spans="1:27" x14ac:dyDescent="0.25">
      <c r="A289" s="25" t="s">
        <v>5141</v>
      </c>
      <c r="B289" s="26" t="s">
        <v>5142</v>
      </c>
      <c r="C289" s="26">
        <v>2021</v>
      </c>
      <c r="D289" s="26" t="s">
        <v>100</v>
      </c>
      <c r="E289" s="26">
        <v>9</v>
      </c>
      <c r="F289" s="26">
        <v>1</v>
      </c>
      <c r="G289" s="26" t="s">
        <v>5143</v>
      </c>
      <c r="H289" s="26">
        <v>12549</v>
      </c>
      <c r="I289" s="26" t="s">
        <v>5144</v>
      </c>
      <c r="J289" s="11" t="s">
        <v>35</v>
      </c>
      <c r="K289" s="18" t="str">
        <f>IF(LEFT(I289,2)="10",HYPERLINK(_xlfn.CONCAT("https://doi.org/",I289),"Link"),IF(I289="","",HYPERLINK(I289,"Link")))</f>
        <v>Link</v>
      </c>
      <c r="L289" s="19" t="str">
        <f>IF(A289&lt;&gt;"",IF(J289="No",_xlfn.CONCAT(IF(ISERROR(FIND(",",A289))=FALSE,LEFT(A289,FIND(",",A289)-1),A289),"-",C289,"-",H289),""),"")</f>
        <v/>
      </c>
      <c r="M289" s="29" t="str">
        <f>IF(A289&lt;&gt;"",_xlfn.CONCAT("{",IF(ISERROR(FIND(",",A289))=FALSE,LEFT(A289,FIND(",",A289)-1),A289),", ",C289," #",H289,"}"),"")</f>
        <v>{Brickwood, 2021 #12549}</v>
      </c>
      <c r="N289" s="4" t="s">
        <v>1</v>
      </c>
      <c r="O289" s="18" t="str">
        <f>IF(J289="Yes",IF(P289&lt;&gt;"",HYPERLINK(_xlfn.CONCAT(VLOOKUP(P289,AF:AG,2,FALSE),"\",IF(ISERROR(FIND(",",A289))=FALSE,LEFT(A289,FIND(",",A289)-1),A289),"-",C289,"-",H289,".pdf"),"PDF"),""),"")</f>
        <v>PDF</v>
      </c>
      <c r="P289" s="11" t="s">
        <v>2</v>
      </c>
      <c r="Q289" s="3" t="s">
        <v>46</v>
      </c>
      <c r="R289" s="3" t="s">
        <v>39</v>
      </c>
      <c r="T289" s="18" t="str">
        <f>IF(J289="Yes",IF(U289&lt;&gt;"",HYPERLINK(_xlfn.CONCAT(VLOOKUP(U289,AF:AG,2,FALSE),"\",IF(ISERROR(FIND(",",A289))=FALSE,LEFT(A289,FIND(",",A289)-1),A289),"-",C289,"-",H289,".pdf"),"PDF"),""),"")</f>
        <v>PDF</v>
      </c>
      <c r="U289" s="11" t="s">
        <v>50</v>
      </c>
      <c r="V289" s="3" t="s">
        <v>46</v>
      </c>
      <c r="W289" s="3" t="s">
        <v>39</v>
      </c>
      <c r="Y289" s="12" t="str">
        <f>IF(R289="Include","No",IF(V289="Include","No",""))</f>
        <v/>
      </c>
      <c r="Z289" s="33" t="str">
        <f>IF(J289="Yes",IF(Q289="","",IF(Q289="Include",IF(V289="",IF(Y289="No","Check for supplement","Include"),IF(V289="Exclude","Consensus required",IF(V289="Include",IF(Y289="No","Check for supplement","Include"),"Check required"))),IF(Q289="Exclude",IF(V289="","Check required",IF(V289="Exclude","Exclude",IF(V289="Include","Consensus required","Check required"))),"Check required"))),IF(L289="","","Find PDF"))</f>
        <v>Exclude</v>
      </c>
      <c r="AA289" s="31" t="str">
        <f>IF(Z289="Exclude",R289,"")</f>
        <v>0. Duplicate</v>
      </c>
    </row>
    <row r="290" spans="1:27" x14ac:dyDescent="0.25">
      <c r="A290" s="25" t="s">
        <v>5145</v>
      </c>
      <c r="B290" s="26" t="s">
        <v>5146</v>
      </c>
      <c r="C290" s="26">
        <v>2012</v>
      </c>
      <c r="D290" s="26" t="s">
        <v>159</v>
      </c>
      <c r="E290" s="26">
        <v>7</v>
      </c>
      <c r="F290" s="26">
        <v>12</v>
      </c>
      <c r="G290" s="26" t="s">
        <v>5147</v>
      </c>
      <c r="H290" s="26">
        <v>12550</v>
      </c>
      <c r="I290" s="26" t="s">
        <v>5148</v>
      </c>
      <c r="J290" s="11" t="s">
        <v>35</v>
      </c>
      <c r="K290" s="18" t="str">
        <f>IF(LEFT(I290,2)="10",HYPERLINK(_xlfn.CONCAT("https://doi.org/",I290),"Link"),IF(I290="","",HYPERLINK(I290,"Link")))</f>
        <v>Link</v>
      </c>
      <c r="L290" s="19" t="str">
        <f>IF(A290&lt;&gt;"",IF(J290="No",_xlfn.CONCAT(IF(ISERROR(FIND(",",A290))=FALSE,LEFT(A290,FIND(",",A290)-1),A290),"-",C290,"-",H290),""),"")</f>
        <v/>
      </c>
      <c r="M290" s="29" t="str">
        <f>IF(A290&lt;&gt;"",_xlfn.CONCAT("{",IF(ISERROR(FIND(",",A290))=FALSE,LEFT(A290,FIND(",",A290)-1),A290),", ",C290," #",H290,"}"),"")</f>
        <v>{Broekhuizen, 2012 #12550}</v>
      </c>
      <c r="N290" s="4" t="s">
        <v>1</v>
      </c>
      <c r="O290" s="18" t="str">
        <f>IF(J290="Yes",IF(P290&lt;&gt;"",HYPERLINK(_xlfn.CONCAT(VLOOKUP(P290,AF:AG,2,FALSE),"\",IF(ISERROR(FIND(",",A290))=FALSE,LEFT(A290,FIND(",",A290)-1),A290),"-",C290,"-",H290,".pdf"),"PDF"),""),"")</f>
        <v>PDF</v>
      </c>
      <c r="P290" s="11" t="s">
        <v>2</v>
      </c>
      <c r="Q290" s="3" t="s">
        <v>46</v>
      </c>
      <c r="R290" s="3" t="s">
        <v>47</v>
      </c>
      <c r="S290" s="4" t="s">
        <v>109</v>
      </c>
      <c r="T290" s="18" t="str">
        <f>IF(J290="Yes",IF(U290&lt;&gt;"",HYPERLINK(_xlfn.CONCAT(VLOOKUP(U290,AF:AG,2,FALSE),"\",IF(ISERROR(FIND(",",A290))=FALSE,LEFT(A290,FIND(",",A290)-1),A290),"-",C290,"-",H290,".pdf"),"PDF"),""),"")</f>
        <v>PDF</v>
      </c>
      <c r="U290" s="11" t="s">
        <v>50</v>
      </c>
      <c r="V290" s="3" t="s">
        <v>46</v>
      </c>
      <c r="W290" s="3" t="s">
        <v>47</v>
      </c>
      <c r="Y290" s="12" t="str">
        <f>IF(R290="Include","No",IF(V290="Include","No",""))</f>
        <v/>
      </c>
      <c r="Z290" s="33" t="str">
        <f>IF(J290="Yes",IF(Q290="","",IF(Q290="Include",IF(V290="",IF(Y290="No","Check for supplement","Include"),IF(V290="Exclude","Consensus required",IF(V290="Include",IF(Y290="No","Check for supplement","Include"),"Check required"))),IF(Q290="Exclude",IF(V290="","Check required",IF(V290="Exclude","Exclude",IF(V290="Include","Consensus required","Check required"))),"Check required"))),IF(L290="","","Find PDF"))</f>
        <v>Exclude</v>
      </c>
      <c r="AA290" s="31" t="str">
        <f>IF(Z290="Exclude",R290,"")</f>
        <v>3. Wrong intervention</v>
      </c>
    </row>
    <row r="291" spans="1:27" x14ac:dyDescent="0.25">
      <c r="A291" s="25" t="s">
        <v>5145</v>
      </c>
      <c r="B291" s="26" t="s">
        <v>5146</v>
      </c>
      <c r="C291" s="26">
        <v>2012</v>
      </c>
      <c r="D291" s="26" t="s">
        <v>159</v>
      </c>
      <c r="E291" s="26">
        <v>7</v>
      </c>
      <c r="F291" s="26">
        <v>12</v>
      </c>
      <c r="G291" s="26" t="s">
        <v>5147</v>
      </c>
      <c r="H291" s="26">
        <v>12551</v>
      </c>
      <c r="I291" s="26" t="s">
        <v>5148</v>
      </c>
      <c r="J291" s="11" t="s">
        <v>35</v>
      </c>
      <c r="K291" s="18" t="str">
        <f>IF(LEFT(I291,2)="10",HYPERLINK(_xlfn.CONCAT("https://doi.org/",I291),"Link"),IF(I291="","",HYPERLINK(I291,"Link")))</f>
        <v>Link</v>
      </c>
      <c r="L291" s="19" t="str">
        <f>IF(A291&lt;&gt;"",IF(J291="No",_xlfn.CONCAT(IF(ISERROR(FIND(",",A291))=FALSE,LEFT(A291,FIND(",",A291)-1),A291),"-",C291,"-",H291),""),"")</f>
        <v/>
      </c>
      <c r="M291" s="29" t="str">
        <f>IF(A291&lt;&gt;"",_xlfn.CONCAT("{",IF(ISERROR(FIND(",",A291))=FALSE,LEFT(A291,FIND(",",A291)-1),A291),", ",C291," #",H291,"}"),"")</f>
        <v>{Broekhuizen, 2012 #12551}</v>
      </c>
      <c r="N291" s="4" t="s">
        <v>1</v>
      </c>
      <c r="O291" s="18" t="str">
        <f>IF(J291="Yes",IF(P291&lt;&gt;"",HYPERLINK(_xlfn.CONCAT(VLOOKUP(P291,AF:AG,2,FALSE),"\",IF(ISERROR(FIND(",",A291))=FALSE,LEFT(A291,FIND(",",A291)-1),A291),"-",C291,"-",H291,".pdf"),"PDF"),""),"")</f>
        <v>PDF</v>
      </c>
      <c r="P291" s="11" t="s">
        <v>2</v>
      </c>
      <c r="Q291" s="3" t="s">
        <v>46</v>
      </c>
      <c r="R291" s="3" t="s">
        <v>39</v>
      </c>
      <c r="T291" s="18" t="str">
        <f>IF(J291="Yes",IF(U291&lt;&gt;"",HYPERLINK(_xlfn.CONCAT(VLOOKUP(U291,AF:AG,2,FALSE),"\",IF(ISERROR(FIND(",",A291))=FALSE,LEFT(A291,FIND(",",A291)-1),A291),"-",C291,"-",H291,".pdf"),"PDF"),""),"")</f>
        <v>PDF</v>
      </c>
      <c r="U291" s="11" t="s">
        <v>50</v>
      </c>
      <c r="V291" s="3" t="s">
        <v>46</v>
      </c>
      <c r="W291" s="3" t="s">
        <v>39</v>
      </c>
      <c r="Y291" s="12" t="str">
        <f>IF(R291="Include","No",IF(V291="Include","No",""))</f>
        <v/>
      </c>
      <c r="Z291" s="33" t="str">
        <f>IF(J291="Yes",IF(Q291="","",IF(Q291="Include",IF(V291="",IF(Y291="No","Check for supplement","Include"),IF(V291="Exclude","Consensus required",IF(V291="Include",IF(Y291="No","Check for supplement","Include"),"Check required"))),IF(Q291="Exclude",IF(V291="","Check required",IF(V291="Exclude","Exclude",IF(V291="Include","Consensus required","Check required"))),"Check required"))),IF(L291="","","Find PDF"))</f>
        <v>Exclude</v>
      </c>
      <c r="AA291" s="31" t="str">
        <f>IF(Z291="Exclude",R291,"")</f>
        <v>0. Duplicate</v>
      </c>
    </row>
    <row r="292" spans="1:27" x14ac:dyDescent="0.25">
      <c r="A292" s="25" t="s">
        <v>5149</v>
      </c>
      <c r="B292" s="26" t="s">
        <v>5150</v>
      </c>
      <c r="C292" s="26">
        <v>2011</v>
      </c>
      <c r="D292" s="26" t="s">
        <v>2977</v>
      </c>
      <c r="E292" s="26">
        <v>39</v>
      </c>
      <c r="F292" s="26">
        <v>7</v>
      </c>
      <c r="G292" s="26" t="s">
        <v>5151</v>
      </c>
      <c r="H292" s="26">
        <v>12552</v>
      </c>
      <c r="I292" s="26" t="s">
        <v>5152</v>
      </c>
      <c r="J292" s="11" t="s">
        <v>35</v>
      </c>
      <c r="K292" s="18" t="str">
        <f>IF(LEFT(I292,2)="10",HYPERLINK(_xlfn.CONCAT("https://doi.org/",I292),"Link"),IF(I292="","",HYPERLINK(I292,"Link")))</f>
        <v>Link</v>
      </c>
      <c r="L292" s="19" t="str">
        <f>IF(A292&lt;&gt;"",IF(J292="No",_xlfn.CONCAT(IF(ISERROR(FIND(",",A292))=FALSE,LEFT(A292,FIND(",",A292)-1),A292),"-",C292,"-",H292),""),"")</f>
        <v/>
      </c>
      <c r="M292" s="29" t="str">
        <f>IF(A292&lt;&gt;"",_xlfn.CONCAT("{",IF(ISERROR(FIND(",",A292))=FALSE,LEFT(A292,FIND(",",A292)-1),A292),", ",C292," #",H292,"}"),"")</f>
        <v>{Bronikowski, 2011 #12552}</v>
      </c>
      <c r="N292" s="4" t="s">
        <v>1</v>
      </c>
      <c r="O292" s="18" t="str">
        <f>IF(J292="Yes",IF(P292&lt;&gt;"",HYPERLINK(_xlfn.CONCAT(VLOOKUP(P292,AF:AG,2,FALSE),"\",IF(ISERROR(FIND(",",A292))=FALSE,LEFT(A292,FIND(",",A292)-1),A292),"-",C292,"-",H292,".pdf"),"PDF"),""),"")</f>
        <v>PDF</v>
      </c>
      <c r="P292" s="11" t="s">
        <v>2</v>
      </c>
      <c r="Q292" s="3" t="s">
        <v>46</v>
      </c>
      <c r="R292" s="3" t="s">
        <v>47</v>
      </c>
      <c r="S292" s="4" t="s">
        <v>109</v>
      </c>
      <c r="T292" s="18" t="str">
        <f>IF(J292="Yes",IF(U292&lt;&gt;"",HYPERLINK(_xlfn.CONCAT(VLOOKUP(U292,AF:AG,2,FALSE),"\",IF(ISERROR(FIND(",",A292))=FALSE,LEFT(A292,FIND(",",A292)-1),A292),"-",C292,"-",H292,".pdf"),"PDF"),""),"")</f>
        <v>PDF</v>
      </c>
      <c r="U292" s="11" t="s">
        <v>50</v>
      </c>
      <c r="V292" s="3" t="s">
        <v>46</v>
      </c>
      <c r="W292" s="3" t="s">
        <v>47</v>
      </c>
      <c r="Y292" s="12" t="str">
        <f>IF(R292="Include","No",IF(V292="Include","No",""))</f>
        <v/>
      </c>
      <c r="Z292" s="33" t="str">
        <f>IF(J292="Yes",IF(Q292="","",IF(Q292="Include",IF(V292="",IF(Y292="No","Check for supplement","Include"),IF(V292="Exclude","Consensus required",IF(V292="Include",IF(Y292="No","Check for supplement","Include"),"Check required"))),IF(Q292="Exclude",IF(V292="","Check required",IF(V292="Exclude","Exclude",IF(V292="Include","Consensus required","Check required"))),"Check required"))),IF(L292="","","Find PDF"))</f>
        <v>Exclude</v>
      </c>
      <c r="AA292" s="31" t="str">
        <f>IF(Z292="Exclude",R292,"")</f>
        <v>3. Wrong intervention</v>
      </c>
    </row>
    <row r="293" spans="1:27" x14ac:dyDescent="0.25">
      <c r="A293" s="25" t="s">
        <v>5153</v>
      </c>
      <c r="B293" s="26" t="s">
        <v>5154</v>
      </c>
      <c r="C293" s="26">
        <v>2016</v>
      </c>
      <c r="D293" s="26" t="s">
        <v>544</v>
      </c>
      <c r="E293" s="26">
        <v>2016</v>
      </c>
      <c r="G293" s="26">
        <v>5489348</v>
      </c>
      <c r="H293" s="26">
        <v>12553</v>
      </c>
      <c r="I293" s="26" t="s">
        <v>5155</v>
      </c>
      <c r="J293" s="11" t="s">
        <v>35</v>
      </c>
      <c r="K293" s="18" t="str">
        <f>IF(LEFT(I293,2)="10",HYPERLINK(_xlfn.CONCAT("https://doi.org/",I293),"Link"),IF(I293="","",HYPERLINK(I293,"Link")))</f>
        <v>Link</v>
      </c>
      <c r="L293" s="19" t="str">
        <f>IF(A293&lt;&gt;"",IF(J293="No",_xlfn.CONCAT(IF(ISERROR(FIND(",",A293))=FALSE,LEFT(A293,FIND(",",A293)-1),A293),"-",C293,"-",H293),""),"")</f>
        <v/>
      </c>
      <c r="M293" s="29" t="str">
        <f>IF(A293&lt;&gt;"",_xlfn.CONCAT("{",IF(ISERROR(FIND(",",A293))=FALSE,LEFT(A293,FIND(",",A293)-1),A293),", ",C293," #",H293,"}"),"")</f>
        <v>{Bronikowski, 2016 #12553}</v>
      </c>
      <c r="N293" s="4" t="s">
        <v>1</v>
      </c>
      <c r="O293" s="18" t="str">
        <f>IF(J293="Yes",IF(P293&lt;&gt;"",HYPERLINK(_xlfn.CONCAT(VLOOKUP(P293,AF:AG,2,FALSE),"\",IF(ISERROR(FIND(",",A293))=FALSE,LEFT(A293,FIND(",",A293)-1),A293),"-",C293,"-",H293,".pdf"),"PDF"),""),"")</f>
        <v>PDF</v>
      </c>
      <c r="P293" s="11" t="s">
        <v>2</v>
      </c>
      <c r="Q293" s="3" t="s">
        <v>46</v>
      </c>
      <c r="R293" s="3" t="s">
        <v>47</v>
      </c>
      <c r="S293" s="4" t="s">
        <v>109</v>
      </c>
      <c r="T293" s="18" t="str">
        <f>IF(J293="Yes",IF(U293&lt;&gt;"",HYPERLINK(_xlfn.CONCAT(VLOOKUP(U293,AF:AG,2,FALSE),"\",IF(ISERROR(FIND(",",A293))=FALSE,LEFT(A293,FIND(",",A293)-1),A293),"-",C293,"-",H293,".pdf"),"PDF"),""),"")</f>
        <v>PDF</v>
      </c>
      <c r="U293" s="11" t="s">
        <v>50</v>
      </c>
      <c r="V293" s="3" t="s">
        <v>46</v>
      </c>
      <c r="W293" s="3" t="s">
        <v>47</v>
      </c>
      <c r="Y293" s="12" t="str">
        <f>IF(R293="Include","No",IF(V293="Include","No",""))</f>
        <v/>
      </c>
      <c r="Z293" s="33" t="str">
        <f>IF(J293="Yes",IF(Q293="","",IF(Q293="Include",IF(V293="",IF(Y293="No","Check for supplement","Include"),IF(V293="Exclude","Consensus required",IF(V293="Include",IF(Y293="No","Check for supplement","Include"),"Check required"))),IF(Q293="Exclude",IF(V293="","Check required",IF(V293="Exclude","Exclude",IF(V293="Include","Consensus required","Check required"))),"Check required"))),IF(L293="","","Find PDF"))</f>
        <v>Exclude</v>
      </c>
      <c r="AA293" s="31" t="str">
        <f>IF(Z293="Exclude",R293,"")</f>
        <v>3. Wrong intervention</v>
      </c>
    </row>
    <row r="294" spans="1:27" x14ac:dyDescent="0.25">
      <c r="A294" s="25" t="s">
        <v>5156</v>
      </c>
      <c r="B294" s="26" t="s">
        <v>5157</v>
      </c>
      <c r="C294" s="26">
        <v>2013</v>
      </c>
      <c r="D294" s="26" t="s">
        <v>3352</v>
      </c>
      <c r="E294" s="26">
        <v>61</v>
      </c>
      <c r="F294" s="26">
        <v>9</v>
      </c>
      <c r="G294" s="26" t="s">
        <v>5158</v>
      </c>
      <c r="H294" s="26">
        <v>12554</v>
      </c>
      <c r="I294" s="26" t="s">
        <v>5159</v>
      </c>
      <c r="J294" s="11" t="s">
        <v>35</v>
      </c>
      <c r="K294" s="18" t="str">
        <f>IF(LEFT(I294,2)="10",HYPERLINK(_xlfn.CONCAT("https://doi.org/",I294),"Link"),IF(I294="","",HYPERLINK(I294,"Link")))</f>
        <v>Link</v>
      </c>
      <c r="L294" s="19" t="str">
        <f>IF(A294&lt;&gt;"",IF(J294="No",_xlfn.CONCAT(IF(ISERROR(FIND(",",A294))=FALSE,LEFT(A294,FIND(",",A294)-1),A294),"-",C294,"-",H294),""),"")</f>
        <v/>
      </c>
      <c r="M294" s="29" t="str">
        <f>IF(A294&lt;&gt;"",_xlfn.CONCAT("{",IF(ISERROR(FIND(",",A294))=FALSE,LEFT(A294,FIND(",",A294)-1),A294),", ",C294," #",H294,"}"),"")</f>
        <v>{Brovold, 2013 #12554}</v>
      </c>
      <c r="N294" s="4" t="s">
        <v>1</v>
      </c>
      <c r="O294" s="18" t="str">
        <f>IF(J294="Yes",IF(P294&lt;&gt;"",HYPERLINK(_xlfn.CONCAT(VLOOKUP(P294,AF:AG,2,FALSE),"\",IF(ISERROR(FIND(",",A294))=FALSE,LEFT(A294,FIND(",",A294)-1),A294),"-",C294,"-",H294,".pdf"),"PDF"),""),"")</f>
        <v>PDF</v>
      </c>
      <c r="P294" s="11" t="s">
        <v>2</v>
      </c>
      <c r="Q294" s="3" t="s">
        <v>46</v>
      </c>
      <c r="R294" s="3" t="s">
        <v>47</v>
      </c>
      <c r="S294" s="4" t="s">
        <v>109</v>
      </c>
      <c r="T294" s="18" t="str">
        <f>IF(J294="Yes",IF(U294&lt;&gt;"",HYPERLINK(_xlfn.CONCAT(VLOOKUP(U294,AF:AG,2,FALSE),"\",IF(ISERROR(FIND(",",A294))=FALSE,LEFT(A294,FIND(",",A294)-1),A294),"-",C294,"-",H294,".pdf"),"PDF"),""),"")</f>
        <v>PDF</v>
      </c>
      <c r="U294" s="11" t="s">
        <v>50</v>
      </c>
      <c r="V294" s="3" t="s">
        <v>46</v>
      </c>
      <c r="W294" s="3" t="s">
        <v>47</v>
      </c>
      <c r="Y294" s="12" t="str">
        <f>IF(R294="Include","No",IF(V294="Include","No",""))</f>
        <v/>
      </c>
      <c r="Z294" s="33" t="str">
        <f>IF(J294="Yes",IF(Q294="","",IF(Q294="Include",IF(V294="",IF(Y294="No","Check for supplement","Include"),IF(V294="Exclude","Consensus required",IF(V294="Include",IF(Y294="No","Check for supplement","Include"),"Check required"))),IF(Q294="Exclude",IF(V294="","Check required",IF(V294="Exclude","Exclude",IF(V294="Include","Consensus required","Check required"))),"Check required"))),IF(L294="","","Find PDF"))</f>
        <v>Exclude</v>
      </c>
      <c r="AA294" s="31" t="str">
        <f>IF(Z294="Exclude",R294,"")</f>
        <v>3. Wrong intervention</v>
      </c>
    </row>
    <row r="295" spans="1:27" x14ac:dyDescent="0.25">
      <c r="A295" s="25" t="s">
        <v>5160</v>
      </c>
      <c r="B295" s="26" t="s">
        <v>5161</v>
      </c>
      <c r="C295" s="26">
        <v>2014</v>
      </c>
      <c r="D295" s="26" t="s">
        <v>2141</v>
      </c>
      <c r="E295" s="26">
        <v>62</v>
      </c>
      <c r="F295" s="26">
        <v>4</v>
      </c>
      <c r="G295" s="26" t="s">
        <v>5162</v>
      </c>
      <c r="H295" s="26">
        <v>14448</v>
      </c>
      <c r="I295" s="26" t="s">
        <v>5163</v>
      </c>
      <c r="J295" s="11" t="s">
        <v>35</v>
      </c>
      <c r="K295" s="18" t="str">
        <f>IF(LEFT(I295,2)="10",HYPERLINK(_xlfn.CONCAT("https://doi.org/",I295),"Link"),IF(I295="","",HYPERLINK(I295,"Link")))</f>
        <v>Link</v>
      </c>
      <c r="L295" s="19" t="str">
        <f>IF(A295&lt;&gt;"",IF(J295="No",_xlfn.CONCAT(IF(ISERROR(FIND(",",A295))=FALSE,LEFT(A295,FIND(",",A295)-1),A295),"-",C295,"-",H295),""),"")</f>
        <v/>
      </c>
      <c r="M295" s="29" t="str">
        <f>IF(A295&lt;&gt;"",_xlfn.CONCAT("{",IF(ISERROR(FIND(",",A295))=FALSE,LEFT(A295,FIND(",",A295)-1),A295),", ",C295," #",H295,"}"),"")</f>
        <v>{Brown, 2014 #14448}</v>
      </c>
      <c r="N295" s="4" t="s">
        <v>1</v>
      </c>
      <c r="O295" s="18" t="str">
        <f>IF(J295="Yes",IF(P295&lt;&gt;"",HYPERLINK(_xlfn.CONCAT(VLOOKUP(P295,AF:AG,2,FALSE),"\",IF(ISERROR(FIND(",",A295))=FALSE,LEFT(A295,FIND(",",A295)-1),A295),"-",C295,"-",H295,".pdf"),"PDF"),""),"")</f>
        <v>PDF</v>
      </c>
      <c r="P295" s="11" t="s">
        <v>2</v>
      </c>
      <c r="Q295" s="3" t="s">
        <v>46</v>
      </c>
      <c r="R295" s="3" t="s">
        <v>77</v>
      </c>
      <c r="S295" s="4" t="s">
        <v>316</v>
      </c>
      <c r="T295" s="18" t="str">
        <f>IF(J295="Yes",IF(U295&lt;&gt;"",HYPERLINK(_xlfn.CONCAT(VLOOKUP(U295,AF:AG,2,FALSE),"\",IF(ISERROR(FIND(",",A295))=FALSE,LEFT(A295,FIND(",",A295)-1),A295),"-",C295,"-",H295,".pdf"),"PDF"),""),"")</f>
        <v>PDF</v>
      </c>
      <c r="U295" s="11" t="s">
        <v>50</v>
      </c>
      <c r="V295" s="3" t="s">
        <v>46</v>
      </c>
      <c r="W295" s="3" t="s">
        <v>316</v>
      </c>
      <c r="Y295" s="12" t="str">
        <f>IF(R295="Include","No",IF(V295="Include","No",""))</f>
        <v/>
      </c>
      <c r="Z295" s="33" t="str">
        <f>IF(J295="Yes",IF(Q295="","",IF(Q295="Include",IF(V295="",IF(Y295="No","Check for supplement","Include"),IF(V295="Exclude","Consensus required",IF(V295="Include",IF(Y295="No","Check for supplement","Include"),"Check required"))),IF(Q295="Exclude",IF(V295="","Check required",IF(V295="Exclude","Exclude",IF(V295="Include","Consensus required","Check required"))),"Check required"))),IF(L295="","","Find PDF"))</f>
        <v>Exclude</v>
      </c>
      <c r="AA295" s="31" t="str">
        <f>IF(Z295="Exclude",R295,"")</f>
        <v>5. Wrong study design</v>
      </c>
    </row>
    <row r="296" spans="1:27" x14ac:dyDescent="0.25">
      <c r="A296" s="25" t="s">
        <v>5164</v>
      </c>
      <c r="B296" s="26" t="s">
        <v>5165</v>
      </c>
      <c r="C296" s="26">
        <v>2015</v>
      </c>
      <c r="D296" s="26" t="s">
        <v>5166</v>
      </c>
      <c r="E296" s="26">
        <v>46</v>
      </c>
      <c r="F296" s="26">
        <v>10</v>
      </c>
      <c r="G296" s="26" t="s">
        <v>5167</v>
      </c>
      <c r="H296" s="26">
        <v>12555</v>
      </c>
      <c r="I296" s="26" t="s">
        <v>5168</v>
      </c>
      <c r="J296" s="11" t="s">
        <v>35</v>
      </c>
      <c r="K296" s="18" t="str">
        <f>IF(LEFT(I296,2)="10",HYPERLINK(_xlfn.CONCAT("https://doi.org/",I296),"Link"),IF(I296="","",HYPERLINK(I296,"Link")))</f>
        <v>Link</v>
      </c>
      <c r="L296" s="19" t="str">
        <f>IF(A296&lt;&gt;"",IF(J296="No",_xlfn.CONCAT(IF(ISERROR(FIND(",",A296))=FALSE,LEFT(A296,FIND(",",A296)-1),A296),"-",C296,"-",H296),""),"")</f>
        <v/>
      </c>
      <c r="M296" s="29" t="str">
        <f>IF(A296&lt;&gt;"",_xlfn.CONCAT("{",IF(ISERROR(FIND(",",A296))=FALSE,LEFT(A296,FIND(",",A296)-1),A296),", ",C296," #",H296,"}"),"")</f>
        <v>{Brown, 2015 #12555}</v>
      </c>
      <c r="N296" s="4" t="s">
        <v>1</v>
      </c>
      <c r="O296" s="18" t="str">
        <f>IF(J296="Yes",IF(P296&lt;&gt;"",HYPERLINK(_xlfn.CONCAT(VLOOKUP(P296,AF:AG,2,FALSE),"\",IF(ISERROR(FIND(",",A296))=FALSE,LEFT(A296,FIND(",",A296)-1),A296),"-",C296,"-",H296,".pdf"),"PDF"),""),"")</f>
        <v>PDF</v>
      </c>
      <c r="P296" s="11" t="s">
        <v>2</v>
      </c>
      <c r="Q296" s="3" t="s">
        <v>46</v>
      </c>
      <c r="R296" s="3" t="s">
        <v>47</v>
      </c>
      <c r="S296" s="4" t="s">
        <v>109</v>
      </c>
      <c r="T296" s="18" t="str">
        <f>IF(J296="Yes",IF(U296&lt;&gt;"",HYPERLINK(_xlfn.CONCAT(VLOOKUP(U296,AF:AG,2,FALSE),"\",IF(ISERROR(FIND(",",A296))=FALSE,LEFT(A296,FIND(",",A296)-1),A296),"-",C296,"-",H296,".pdf"),"PDF"),""),"")</f>
        <v>PDF</v>
      </c>
      <c r="U296" s="11" t="s">
        <v>50</v>
      </c>
      <c r="V296" s="3" t="s">
        <v>46</v>
      </c>
      <c r="W296" s="3" t="s">
        <v>47</v>
      </c>
      <c r="Y296" s="12" t="str">
        <f>IF(R296="Include","No",IF(V296="Include","No",""))</f>
        <v/>
      </c>
      <c r="Z296" s="33" t="str">
        <f>IF(J296="Yes",IF(Q296="","",IF(Q296="Include",IF(V296="",IF(Y296="No","Check for supplement","Include"),IF(V296="Exclude","Consensus required",IF(V296="Include",IF(Y296="No","Check for supplement","Include"),"Check required"))),IF(Q296="Exclude",IF(V296="","Check required",IF(V296="Exclude","Exclude",IF(V296="Include","Consensus required","Check required"))),"Check required"))),IF(L296="","","Find PDF"))</f>
        <v>Exclude</v>
      </c>
      <c r="AA296" s="31" t="str">
        <f>IF(Z296="Exclude",R296,"")</f>
        <v>3. Wrong intervention</v>
      </c>
    </row>
    <row r="297" spans="1:27" x14ac:dyDescent="0.25">
      <c r="A297" s="25" t="s">
        <v>5164</v>
      </c>
      <c r="B297" s="26" t="s">
        <v>5165</v>
      </c>
      <c r="C297" s="26">
        <v>2015</v>
      </c>
      <c r="D297" s="26" t="s">
        <v>5166</v>
      </c>
      <c r="E297" s="26">
        <v>46</v>
      </c>
      <c r="F297" s="26">
        <v>10</v>
      </c>
      <c r="G297" s="26" t="s">
        <v>5167</v>
      </c>
      <c r="H297" s="26">
        <v>12556</v>
      </c>
      <c r="I297" s="26" t="s">
        <v>5168</v>
      </c>
      <c r="J297" s="11" t="s">
        <v>35</v>
      </c>
      <c r="K297" s="18" t="str">
        <f>IF(LEFT(I297,2)="10",HYPERLINK(_xlfn.CONCAT("https://doi.org/",I297),"Link"),IF(I297="","",HYPERLINK(I297,"Link")))</f>
        <v>Link</v>
      </c>
      <c r="L297" s="19" t="str">
        <f>IF(A297&lt;&gt;"",IF(J297="No",_xlfn.CONCAT(IF(ISERROR(FIND(",",A297))=FALSE,LEFT(A297,FIND(",",A297)-1),A297),"-",C297,"-",H297),""),"")</f>
        <v/>
      </c>
      <c r="M297" s="29" t="str">
        <f>IF(A297&lt;&gt;"",_xlfn.CONCAT("{",IF(ISERROR(FIND(",",A297))=FALSE,LEFT(A297,FIND(",",A297)-1),A297),", ",C297," #",H297,"}"),"")</f>
        <v>{Brown, 2015 #12556}</v>
      </c>
      <c r="N297" s="4" t="s">
        <v>1</v>
      </c>
      <c r="O297" s="18" t="str">
        <f>IF(J297="Yes",IF(P297&lt;&gt;"",HYPERLINK(_xlfn.CONCAT(VLOOKUP(P297,AF:AG,2,FALSE),"\",IF(ISERROR(FIND(",",A297))=FALSE,LEFT(A297,FIND(",",A297)-1),A297),"-",C297,"-",H297,".pdf"),"PDF"),""),"")</f>
        <v>PDF</v>
      </c>
      <c r="P297" s="11" t="s">
        <v>2</v>
      </c>
      <c r="Q297" s="3" t="s">
        <v>46</v>
      </c>
      <c r="R297" s="3" t="s">
        <v>39</v>
      </c>
      <c r="T297" s="18" t="str">
        <f>IF(J297="Yes",IF(U297&lt;&gt;"",HYPERLINK(_xlfn.CONCAT(VLOOKUP(U297,AF:AG,2,FALSE),"\",IF(ISERROR(FIND(",",A297))=FALSE,LEFT(A297,FIND(",",A297)-1),A297),"-",C297,"-",H297,".pdf"),"PDF"),""),"")</f>
        <v>PDF</v>
      </c>
      <c r="U297" s="11" t="s">
        <v>50</v>
      </c>
      <c r="V297" s="3" t="s">
        <v>46</v>
      </c>
      <c r="W297" s="3" t="s">
        <v>39</v>
      </c>
      <c r="Y297" s="12" t="str">
        <f>IF(R297="Include","No",IF(V297="Include","No",""))</f>
        <v/>
      </c>
      <c r="Z297" s="33" t="str">
        <f>IF(J297="Yes",IF(Q297="","",IF(Q297="Include",IF(V297="",IF(Y297="No","Check for supplement","Include"),IF(V297="Exclude","Consensus required",IF(V297="Include",IF(Y297="No","Check for supplement","Include"),"Check required"))),IF(Q297="Exclude",IF(V297="","Check required",IF(V297="Exclude","Exclude",IF(V297="Include","Consensus required","Check required"))),"Check required"))),IF(L297="","","Find PDF"))</f>
        <v>Exclude</v>
      </c>
      <c r="AA297" s="31" t="str">
        <f>IF(Z297="Exclude",R297,"")</f>
        <v>0. Duplicate</v>
      </c>
    </row>
    <row r="298" spans="1:27" x14ac:dyDescent="0.25">
      <c r="A298" s="25" t="s">
        <v>5169</v>
      </c>
      <c r="B298" s="26" t="s">
        <v>5170</v>
      </c>
      <c r="C298" s="26">
        <v>2023</v>
      </c>
      <c r="D298" s="26" t="s">
        <v>232</v>
      </c>
      <c r="E298" s="26">
        <v>33</v>
      </c>
      <c r="G298" s="26">
        <v>102223</v>
      </c>
      <c r="H298" s="26">
        <v>14213</v>
      </c>
      <c r="I298" s="26" t="s">
        <v>5171</v>
      </c>
      <c r="J298" s="11" t="s">
        <v>35</v>
      </c>
      <c r="K298" s="18" t="str">
        <f>IF(LEFT(I298,2)="10",HYPERLINK(_xlfn.CONCAT("https://doi.org/",I298),"Link"),IF(I298="","",HYPERLINK(I298,"Link")))</f>
        <v>Link</v>
      </c>
      <c r="L298" s="19" t="str">
        <f>IF(A298&lt;&gt;"",IF(J298="No",_xlfn.CONCAT(IF(ISERROR(FIND(",",A298))=FALSE,LEFT(A298,FIND(",",A298)-1),A298),"-",C298,"-",H298),""),"")</f>
        <v/>
      </c>
      <c r="M298" s="29" t="str">
        <f>IF(A298&lt;&gt;"",_xlfn.CONCAT("{",IF(ISERROR(FIND(",",A298))=FALSE,LEFT(A298,FIND(",",A298)-1),A298),", ",C298," #",H298,"}"),"")</f>
        <v>{Brown, 2023 #14213}</v>
      </c>
      <c r="N298" s="4" t="s">
        <v>4</v>
      </c>
      <c r="O298" s="18" t="str">
        <f>IF(J298="Yes",IF(P298&lt;&gt;"",HYPERLINK(_xlfn.CONCAT(VLOOKUP(P298,AF:AG,2,FALSE),"\",IF(ISERROR(FIND(",",A298))=FALSE,LEFT(A298,FIND(",",A298)-1),A298),"-",C298,"-",H298,".pdf"),"PDF"),""),"")</f>
        <v>PDF</v>
      </c>
      <c r="P298" s="11" t="s">
        <v>2</v>
      </c>
      <c r="Q298" s="3" t="s">
        <v>46</v>
      </c>
      <c r="R298" s="3" t="s">
        <v>77</v>
      </c>
      <c r="S298" s="4" t="s">
        <v>316</v>
      </c>
      <c r="T298" s="18" t="str">
        <f>IF(J298="Yes",IF(U298&lt;&gt;"",HYPERLINK(_xlfn.CONCAT(VLOOKUP(U298,AF:AG,2,FALSE),"\",IF(ISERROR(FIND(",",A298))=FALSE,LEFT(A298,FIND(",",A298)-1),A298),"-",C298,"-",H298,".pdf"),"PDF"),""),"")</f>
        <v>PDF</v>
      </c>
      <c r="U298" s="11" t="s">
        <v>50</v>
      </c>
      <c r="V298" s="3" t="s">
        <v>46</v>
      </c>
      <c r="W298" s="3" t="s">
        <v>77</v>
      </c>
      <c r="Y298" s="12" t="str">
        <f>IF(R298="Include","No",IF(V298="Include","No",""))</f>
        <v/>
      </c>
      <c r="Z298" s="33" t="str">
        <f>IF(J298="Yes",IF(Q298="","",IF(Q298="Include",IF(V298="",IF(Y298="No","Check for supplement","Include"),IF(V298="Exclude","Consensus required",IF(V298="Include",IF(Y298="No","Check for supplement","Include"),"Check required"))),IF(Q298="Exclude",IF(V298="","Check required",IF(V298="Exclude","Exclude",IF(V298="Include","Consensus required","Check required"))),"Check required"))),IF(L298="","","Find PDF"))</f>
        <v>Exclude</v>
      </c>
      <c r="AA298" s="31" t="str">
        <f>IF(Z298="Exclude",R298,"")</f>
        <v>5. Wrong study design</v>
      </c>
    </row>
    <row r="299" spans="1:27" x14ac:dyDescent="0.25">
      <c r="A299" s="25" t="s">
        <v>5172</v>
      </c>
      <c r="B299" s="26" t="s">
        <v>5173</v>
      </c>
      <c r="C299" s="26">
        <v>2020</v>
      </c>
      <c r="D299" s="26" t="s">
        <v>100</v>
      </c>
      <c r="E299" s="26">
        <v>8</v>
      </c>
      <c r="F299" s="26">
        <v>7</v>
      </c>
      <c r="G299" s="26" t="s">
        <v>5174</v>
      </c>
      <c r="H299" s="26">
        <v>12559</v>
      </c>
      <c r="I299" s="26" t="s">
        <v>5175</v>
      </c>
      <c r="J299" s="11" t="s">
        <v>35</v>
      </c>
      <c r="K299" s="18" t="str">
        <f>IF(LEFT(I299,2)="10",HYPERLINK(_xlfn.CONCAT("https://doi.org/",I299),"Link"),IF(I299="","",HYPERLINK(I299,"Link")))</f>
        <v>Link</v>
      </c>
      <c r="L299" s="19" t="str">
        <f>IF(A299&lt;&gt;"",IF(J299="No",_xlfn.CONCAT(IF(ISERROR(FIND(",",A299))=FALSE,LEFT(A299,FIND(",",A299)-1),A299),"-",C299,"-",H299),""),"")</f>
        <v/>
      </c>
      <c r="M299" s="29" t="str">
        <f>IF(A299&lt;&gt;"",_xlfn.CONCAT("{",IF(ISERROR(FIND(",",A299))=FALSE,LEFT(A299,FIND(",",A299)-1),A299),", ",C299," #",H299,"}"),"")</f>
        <v>{Browne, 2020 #12559}</v>
      </c>
      <c r="N299" s="4" t="s">
        <v>1</v>
      </c>
      <c r="O299" s="18" t="str">
        <f>IF(J299="Yes",IF(P299&lt;&gt;"",HYPERLINK(_xlfn.CONCAT(VLOOKUP(P299,AF:AG,2,FALSE),"\",IF(ISERROR(FIND(",",A299))=FALSE,LEFT(A299,FIND(",",A299)-1),A299),"-",C299,"-",H299,".pdf"),"PDF"),""),"")</f>
        <v>PDF</v>
      </c>
      <c r="P299" s="11" t="s">
        <v>2</v>
      </c>
      <c r="Q299" s="3" t="s">
        <v>46</v>
      </c>
      <c r="R299" s="3" t="s">
        <v>47</v>
      </c>
      <c r="S299" s="4" t="s">
        <v>109</v>
      </c>
      <c r="T299" s="18" t="str">
        <f>IF(J299="Yes",IF(U299&lt;&gt;"",HYPERLINK(_xlfn.CONCAT(VLOOKUP(U299,AF:AG,2,FALSE),"\",IF(ISERROR(FIND(",",A299))=FALSE,LEFT(A299,FIND(",",A299)-1),A299),"-",C299,"-",H299,".pdf"),"PDF"),""),"")</f>
        <v>PDF</v>
      </c>
      <c r="U299" s="11" t="s">
        <v>50</v>
      </c>
      <c r="V299" s="3" t="s">
        <v>46</v>
      </c>
      <c r="W299" s="3" t="s">
        <v>47</v>
      </c>
      <c r="Y299" s="12" t="str">
        <f>IF(R299="Include","No",IF(V299="Include","No",""))</f>
        <v/>
      </c>
      <c r="Z299" s="33" t="str">
        <f>IF(J299="Yes",IF(Q299="","",IF(Q299="Include",IF(V299="",IF(Y299="No","Check for supplement","Include"),IF(V299="Exclude","Consensus required",IF(V299="Include",IF(Y299="No","Check for supplement","Include"),"Check required"))),IF(Q299="Exclude",IF(V299="","Check required",IF(V299="Exclude","Exclude",IF(V299="Include","Consensus required","Check required"))),"Check required"))),IF(L299="","","Find PDF"))</f>
        <v>Exclude</v>
      </c>
      <c r="AA299" s="31" t="str">
        <f>IF(Z299="Exclude",R299,"")</f>
        <v>3. Wrong intervention</v>
      </c>
    </row>
    <row r="300" spans="1:27" x14ac:dyDescent="0.25">
      <c r="A300" s="25" t="s">
        <v>5176</v>
      </c>
      <c r="B300" s="26" t="s">
        <v>5177</v>
      </c>
      <c r="C300" s="26">
        <v>2021</v>
      </c>
      <c r="D300" s="26" t="s">
        <v>1005</v>
      </c>
      <c r="E300" s="26">
        <v>12</v>
      </c>
      <c r="G300" s="26">
        <v>777874</v>
      </c>
      <c r="H300" s="26">
        <v>12557</v>
      </c>
      <c r="I300" s="26" t="s">
        <v>5178</v>
      </c>
      <c r="J300" s="11" t="s">
        <v>35</v>
      </c>
      <c r="K300" s="18" t="str">
        <f>IF(LEFT(I300,2)="10",HYPERLINK(_xlfn.CONCAT("https://doi.org/",I300),"Link"),IF(I300="","",HYPERLINK(I300,"Link")))</f>
        <v>Link</v>
      </c>
      <c r="L300" s="19" t="str">
        <f>IF(A300&lt;&gt;"",IF(J300="No",_xlfn.CONCAT(IF(ISERROR(FIND(",",A300))=FALSE,LEFT(A300,FIND(",",A300)-1),A300),"-",C300,"-",H300),""),"")</f>
        <v/>
      </c>
      <c r="M300" s="29" t="str">
        <f>IF(A300&lt;&gt;"",_xlfn.CONCAT("{",IF(ISERROR(FIND(",",A300))=FALSE,LEFT(A300,FIND(",",A300)-1),A300),", ",C300," #",H300,"}"),"")</f>
        <v>{Browne, 2021 #12557}</v>
      </c>
      <c r="N300" s="4" t="s">
        <v>1</v>
      </c>
      <c r="O300" s="18" t="str">
        <f>IF(J300="Yes",IF(P300&lt;&gt;"",HYPERLINK(_xlfn.CONCAT(VLOOKUP(P300,AF:AG,2,FALSE),"\",IF(ISERROR(FIND(",",A300))=FALSE,LEFT(A300,FIND(",",A300)-1),A300),"-",C300,"-",H300,".pdf"),"PDF"),""),"")</f>
        <v>PDF</v>
      </c>
      <c r="P300" s="11" t="s">
        <v>2</v>
      </c>
      <c r="Q300" s="3" t="s">
        <v>46</v>
      </c>
      <c r="R300" s="3" t="s">
        <v>47</v>
      </c>
      <c r="S300" s="4" t="s">
        <v>109</v>
      </c>
      <c r="T300" s="18" t="str">
        <f>IF(J300="Yes",IF(U300&lt;&gt;"",HYPERLINK(_xlfn.CONCAT(VLOOKUP(U300,AF:AG,2,FALSE),"\",IF(ISERROR(FIND(",",A300))=FALSE,LEFT(A300,FIND(",",A300)-1),A300),"-",C300,"-",H300,".pdf"),"PDF"),""),"")</f>
        <v>PDF</v>
      </c>
      <c r="U300" s="11" t="s">
        <v>50</v>
      </c>
      <c r="V300" s="3" t="s">
        <v>46</v>
      </c>
      <c r="W300" s="3" t="s">
        <v>47</v>
      </c>
      <c r="Y300" s="12" t="str">
        <f>IF(R300="Include","No",IF(V300="Include","No",""))</f>
        <v/>
      </c>
      <c r="Z300" s="33" t="str">
        <f>IF(J300="Yes",IF(Q300="","",IF(Q300="Include",IF(V300="",IF(Y300="No","Check for supplement","Include"),IF(V300="Exclude","Consensus required",IF(V300="Include",IF(Y300="No","Check for supplement","Include"),"Check required"))),IF(Q300="Exclude",IF(V300="","Check required",IF(V300="Exclude","Exclude",IF(V300="Include","Consensus required","Check required"))),"Check required"))),IF(L300="","","Find PDF"))</f>
        <v>Exclude</v>
      </c>
      <c r="AA300" s="31" t="str">
        <f>IF(Z300="Exclude",R300,"")</f>
        <v>3. Wrong intervention</v>
      </c>
    </row>
    <row r="301" spans="1:27" x14ac:dyDescent="0.25">
      <c r="A301" s="25" t="s">
        <v>5176</v>
      </c>
      <c r="B301" s="26" t="s">
        <v>5177</v>
      </c>
      <c r="C301" s="26">
        <v>2021</v>
      </c>
      <c r="D301" s="26" t="s">
        <v>1005</v>
      </c>
      <c r="E301" s="26">
        <v>12</v>
      </c>
      <c r="G301" s="26">
        <v>777874</v>
      </c>
      <c r="H301" s="26">
        <v>12558</v>
      </c>
      <c r="I301" s="26" t="s">
        <v>5178</v>
      </c>
      <c r="J301" s="11" t="s">
        <v>35</v>
      </c>
      <c r="K301" s="18" t="str">
        <f>IF(LEFT(I301,2)="10",HYPERLINK(_xlfn.CONCAT("https://doi.org/",I301),"Link"),IF(I301="","",HYPERLINK(I301,"Link")))</f>
        <v>Link</v>
      </c>
      <c r="L301" s="19" t="str">
        <f>IF(A301&lt;&gt;"",IF(J301="No",_xlfn.CONCAT(IF(ISERROR(FIND(",",A301))=FALSE,LEFT(A301,FIND(",",A301)-1),A301),"-",C301,"-",H301),""),"")</f>
        <v/>
      </c>
      <c r="M301" s="29" t="str">
        <f>IF(A301&lt;&gt;"",_xlfn.CONCAT("{",IF(ISERROR(FIND(",",A301))=FALSE,LEFT(A301,FIND(",",A301)-1),A301),", ",C301," #",H301,"}"),"")</f>
        <v>{Browne, 2021 #12558}</v>
      </c>
      <c r="N301" s="4" t="s">
        <v>1</v>
      </c>
      <c r="O301" s="18" t="str">
        <f>IF(J301="Yes",IF(P301&lt;&gt;"",HYPERLINK(_xlfn.CONCAT(VLOOKUP(P301,AF:AG,2,FALSE),"\",IF(ISERROR(FIND(",",A301))=FALSE,LEFT(A301,FIND(",",A301)-1),A301),"-",C301,"-",H301,".pdf"),"PDF"),""),"")</f>
        <v>PDF</v>
      </c>
      <c r="P301" s="11" t="s">
        <v>2</v>
      </c>
      <c r="Q301" s="3" t="s">
        <v>46</v>
      </c>
      <c r="R301" s="3" t="s">
        <v>39</v>
      </c>
      <c r="T301" s="18" t="str">
        <f>IF(J301="Yes",IF(U301&lt;&gt;"",HYPERLINK(_xlfn.CONCAT(VLOOKUP(U301,AF:AG,2,FALSE),"\",IF(ISERROR(FIND(",",A301))=FALSE,LEFT(A301,FIND(",",A301)-1),A301),"-",C301,"-",H301,".pdf"),"PDF"),""),"")</f>
        <v>PDF</v>
      </c>
      <c r="U301" s="11" t="s">
        <v>50</v>
      </c>
      <c r="V301" s="3" t="s">
        <v>46</v>
      </c>
      <c r="W301" s="3" t="s">
        <v>39</v>
      </c>
      <c r="Y301" s="12" t="str">
        <f>IF(R301="Include","No",IF(V301="Include","No",""))</f>
        <v/>
      </c>
      <c r="Z301" s="33" t="str">
        <f>IF(J301="Yes",IF(Q301="","",IF(Q301="Include",IF(V301="",IF(Y301="No","Check for supplement","Include"),IF(V301="Exclude","Consensus required",IF(V301="Include",IF(Y301="No","Check for supplement","Include"),"Check required"))),IF(Q301="Exclude",IF(V301="","Check required",IF(V301="Exclude","Exclude",IF(V301="Include","Consensus required","Check required"))),"Check required"))),IF(L301="","","Find PDF"))</f>
        <v>Exclude</v>
      </c>
      <c r="AA301" s="31" t="str">
        <f>IF(Z301="Exclude",R301,"")</f>
        <v>0. Duplicate</v>
      </c>
    </row>
    <row r="302" spans="1:27" x14ac:dyDescent="0.25">
      <c r="A302" s="25" t="s">
        <v>5179</v>
      </c>
      <c r="B302" s="26" t="s">
        <v>5180</v>
      </c>
      <c r="C302" s="26">
        <v>2023</v>
      </c>
      <c r="D302" s="26" t="s">
        <v>1044</v>
      </c>
      <c r="E302" s="26">
        <v>7</v>
      </c>
      <c r="G302" s="26" t="s">
        <v>5181</v>
      </c>
      <c r="H302" s="26">
        <v>14048</v>
      </c>
      <c r="I302" s="26" t="s">
        <v>5182</v>
      </c>
      <c r="J302" s="11" t="s">
        <v>35</v>
      </c>
      <c r="K302" s="18" t="str">
        <f>IF(LEFT(I302,2)="10",HYPERLINK(_xlfn.CONCAT("https://doi.org/",I302),"Link"),IF(I302="","",HYPERLINK(I302,"Link")))</f>
        <v>Link</v>
      </c>
      <c r="L302" s="19" t="str">
        <f>IF(A302&lt;&gt;"",IF(J302="No",_xlfn.CONCAT(IF(ISERROR(FIND(",",A302))=FALSE,LEFT(A302,FIND(",",A302)-1),A302),"-",C302,"-",H302),""),"")</f>
        <v/>
      </c>
      <c r="M302" s="29" t="str">
        <f>IF(A302&lt;&gt;"",_xlfn.CONCAT("{",IF(ISERROR(FIND(",",A302))=FALSE,LEFT(A302,FIND(",",A302)-1),A302),", ",C302," #",H302,"}"),"")</f>
        <v>{Brunet, 2023 #14048}</v>
      </c>
      <c r="N302" s="4" t="s">
        <v>4</v>
      </c>
      <c r="O302" s="18" t="str">
        <f>IF(J302="Yes",IF(P302&lt;&gt;"",HYPERLINK(_xlfn.CONCAT(VLOOKUP(P302,AF:AG,2,FALSE),"\",IF(ISERROR(FIND(",",A302))=FALSE,LEFT(A302,FIND(",",A302)-1),A302),"-",C302,"-",H302,".pdf"),"PDF"),""),"")</f>
        <v>PDF</v>
      </c>
      <c r="P302" s="11" t="s">
        <v>2</v>
      </c>
      <c r="Q302" s="3" t="s">
        <v>46</v>
      </c>
      <c r="R302" s="3" t="s">
        <v>47</v>
      </c>
      <c r="S302" s="4" t="s">
        <v>109</v>
      </c>
      <c r="T302" s="18" t="str">
        <f>IF(J302="Yes",IF(U302&lt;&gt;"",HYPERLINK(_xlfn.CONCAT(VLOOKUP(U302,AF:AG,2,FALSE),"\",IF(ISERROR(FIND(",",A302))=FALSE,LEFT(A302,FIND(",",A302)-1),A302),"-",C302,"-",H302,".pdf"),"PDF"),""),"")</f>
        <v>PDF</v>
      </c>
      <c r="U302" s="11" t="s">
        <v>50</v>
      </c>
      <c r="V302" s="3" t="s">
        <v>46</v>
      </c>
      <c r="W302" s="3" t="s">
        <v>47</v>
      </c>
      <c r="Y302" s="12" t="str">
        <f>IF(R302="Include","No",IF(V302="Include","No",""))</f>
        <v/>
      </c>
      <c r="Z302" s="33" t="str">
        <f>IF(J302="Yes",IF(Q302="","",IF(Q302="Include",IF(V302="",IF(Y302="No","Check for supplement","Include"),IF(V302="Exclude","Consensus required",IF(V302="Include",IF(Y302="No","Check for supplement","Include"),"Check required"))),IF(Q302="Exclude",IF(V302="","Check required",IF(V302="Exclude","Exclude",IF(V302="Include","Consensus required","Check required"))),"Check required"))),IF(L302="","","Find PDF"))</f>
        <v>Exclude</v>
      </c>
      <c r="AA302" s="31" t="str">
        <f>IF(Z302="Exclude",R302,"")</f>
        <v>3. Wrong intervention</v>
      </c>
    </row>
    <row r="303" spans="1:27" x14ac:dyDescent="0.25">
      <c r="A303" s="25" t="s">
        <v>5183</v>
      </c>
      <c r="B303" s="26" t="s">
        <v>5184</v>
      </c>
      <c r="C303" s="26">
        <v>2024</v>
      </c>
      <c r="D303" s="26" t="s">
        <v>65</v>
      </c>
      <c r="E303" s="26">
        <v>14</v>
      </c>
      <c r="F303" s="26">
        <v>3</v>
      </c>
      <c r="G303" s="26" t="s">
        <v>5185</v>
      </c>
      <c r="H303" s="26">
        <v>14246</v>
      </c>
      <c r="I303" s="26" t="s">
        <v>5186</v>
      </c>
      <c r="J303" s="11" t="s">
        <v>35</v>
      </c>
      <c r="K303" s="18" t="str">
        <f>IF(LEFT(I303,2)="10",HYPERLINK(_xlfn.CONCAT("https://doi.org/",I303),"Link"),IF(I303="","",HYPERLINK(I303,"Link")))</f>
        <v>Link</v>
      </c>
      <c r="L303" s="19" t="str">
        <f>IF(A303&lt;&gt;"",IF(J303="No",_xlfn.CONCAT(IF(ISERROR(FIND(",",A303))=FALSE,LEFT(A303,FIND(",",A303)-1),A303),"-",C303,"-",H303),""),"")</f>
        <v/>
      </c>
      <c r="M303" s="29" t="str">
        <f>IF(A303&lt;&gt;"",_xlfn.CONCAT("{",IF(ISERROR(FIND(",",A303))=FALSE,LEFT(A303,FIND(",",A303)-1),A303),", ",C303," #",H303,"}"),"")</f>
        <v>{Bryant, 2024 #14246}</v>
      </c>
      <c r="N303" s="4" t="s">
        <v>4</v>
      </c>
      <c r="O303" s="18" t="str">
        <f>IF(J303="Yes",IF(P303&lt;&gt;"",HYPERLINK(_xlfn.CONCAT(VLOOKUP(P303,AF:AG,2,FALSE),"\",IF(ISERROR(FIND(",",A303))=FALSE,LEFT(A303,FIND(",",A303)-1),A303),"-",C303,"-",H303,".pdf"),"PDF"),""),"")</f>
        <v>PDF</v>
      </c>
      <c r="P303" s="11" t="s">
        <v>2</v>
      </c>
      <c r="Q303" s="3" t="s">
        <v>46</v>
      </c>
      <c r="R303" s="3" t="s">
        <v>47</v>
      </c>
      <c r="S303" s="4" t="s">
        <v>109</v>
      </c>
      <c r="T303" s="18" t="str">
        <f>IF(J303="Yes",IF(U303&lt;&gt;"",HYPERLINK(_xlfn.CONCAT(VLOOKUP(U303,AF:AG,2,FALSE),"\",IF(ISERROR(FIND(",",A303))=FALSE,LEFT(A303,FIND(",",A303)-1),A303),"-",C303,"-",H303,".pdf"),"PDF"),""),"")</f>
        <v>PDF</v>
      </c>
      <c r="U303" s="11" t="s">
        <v>50</v>
      </c>
      <c r="V303" s="3" t="s">
        <v>46</v>
      </c>
      <c r="W303" s="3" t="s">
        <v>47</v>
      </c>
      <c r="Y303" s="12" t="str">
        <f>IF(R303="Include","No",IF(V303="Include","No",""))</f>
        <v/>
      </c>
      <c r="Z303" s="33" t="str">
        <f>IF(J303="Yes",IF(Q303="","",IF(Q303="Include",IF(V303="",IF(Y303="No","Check for supplement","Include"),IF(V303="Exclude","Consensus required",IF(V303="Include",IF(Y303="No","Check for supplement","Include"),"Check required"))),IF(Q303="Exclude",IF(V303="","Check required",IF(V303="Exclude","Exclude",IF(V303="Include","Consensus required","Check required"))),"Check required"))),IF(L303="","","Find PDF"))</f>
        <v>Exclude</v>
      </c>
      <c r="AA303" s="31" t="str">
        <f>IF(Z303="Exclude",R303,"")</f>
        <v>3. Wrong intervention</v>
      </c>
    </row>
    <row r="304" spans="1:27" x14ac:dyDescent="0.25">
      <c r="A304" s="25" t="s">
        <v>5187</v>
      </c>
      <c r="B304" s="26" t="s">
        <v>5188</v>
      </c>
      <c r="C304" s="26">
        <v>2019</v>
      </c>
      <c r="D304" s="26" t="s">
        <v>1105</v>
      </c>
      <c r="E304" s="26">
        <v>109</v>
      </c>
      <c r="F304" s="26">
        <v>4</v>
      </c>
      <c r="G304" s="26" t="s">
        <v>5189</v>
      </c>
      <c r="H304" s="26">
        <v>12560</v>
      </c>
      <c r="I304" s="26" t="s">
        <v>5190</v>
      </c>
      <c r="J304" s="11" t="s">
        <v>35</v>
      </c>
      <c r="K304" s="18" t="str">
        <f>IF(LEFT(I304,2)="10",HYPERLINK(_xlfn.CONCAT("https://doi.org/",I304),"Link"),IF(I304="","",HYPERLINK(I304,"Link")))</f>
        <v>Link</v>
      </c>
      <c r="L304" s="19" t="str">
        <f>IF(A304&lt;&gt;"",IF(J304="No",_xlfn.CONCAT(IF(ISERROR(FIND(",",A304))=FALSE,LEFT(A304,FIND(",",A304)-1),A304),"-",C304,"-",H304),""),"")</f>
        <v/>
      </c>
      <c r="M304" s="29" t="str">
        <f>IF(A304&lt;&gt;"",_xlfn.CONCAT("{",IF(ISERROR(FIND(",",A304))=FALSE,LEFT(A304,FIND(",",A304)-1),A304),", ",C304," #",H304,"}"),"")</f>
        <v>{Buckingham-Schutt, 2019 #12560}</v>
      </c>
      <c r="N304" s="4" t="s">
        <v>1</v>
      </c>
      <c r="O304" s="18" t="str">
        <f>IF(J304="Yes",IF(P304&lt;&gt;"",HYPERLINK(_xlfn.CONCAT(VLOOKUP(P304,AF:AG,2,FALSE),"\",IF(ISERROR(FIND(",",A304))=FALSE,LEFT(A304,FIND(",",A304)-1),A304),"-",C304,"-",H304,".pdf"),"PDF"),""),"")</f>
        <v>PDF</v>
      </c>
      <c r="P304" s="11" t="s">
        <v>2</v>
      </c>
      <c r="Q304" s="3" t="s">
        <v>46</v>
      </c>
      <c r="R304" s="3" t="s">
        <v>47</v>
      </c>
      <c r="S304" s="4" t="s">
        <v>109</v>
      </c>
      <c r="T304" s="18" t="str">
        <f>IF(J304="Yes",IF(U304&lt;&gt;"",HYPERLINK(_xlfn.CONCAT(VLOOKUP(U304,AF:AG,2,FALSE),"\",IF(ISERROR(FIND(",",A304))=FALSE,LEFT(A304,FIND(",",A304)-1),A304),"-",C304,"-",H304,".pdf"),"PDF"),""),"")</f>
        <v>PDF</v>
      </c>
      <c r="U304" s="11" t="s">
        <v>50</v>
      </c>
      <c r="V304" s="3" t="s">
        <v>46</v>
      </c>
      <c r="W304" s="3" t="s">
        <v>47</v>
      </c>
      <c r="Y304" s="12" t="str">
        <f>IF(R304="Include","No",IF(V304="Include","No",""))</f>
        <v/>
      </c>
      <c r="Z304" s="33" t="str">
        <f>IF(J304="Yes",IF(Q304="","",IF(Q304="Include",IF(V304="",IF(Y304="No","Check for supplement","Include"),IF(V304="Exclude","Consensus required",IF(V304="Include",IF(Y304="No","Check for supplement","Include"),"Check required"))),IF(Q304="Exclude",IF(V304="","Check required",IF(V304="Exclude","Exclude",IF(V304="Include","Consensus required","Check required"))),"Check required"))),IF(L304="","","Find PDF"))</f>
        <v>Exclude</v>
      </c>
      <c r="AA304" s="31" t="str">
        <f>IF(Z304="Exclude",R304,"")</f>
        <v>3. Wrong intervention</v>
      </c>
    </row>
    <row r="305" spans="1:27" x14ac:dyDescent="0.25">
      <c r="A305" s="25" t="s">
        <v>5191</v>
      </c>
      <c r="B305" s="26" t="s">
        <v>5192</v>
      </c>
      <c r="C305" s="26">
        <v>2018</v>
      </c>
      <c r="D305" s="26" t="s">
        <v>42</v>
      </c>
      <c r="E305" s="26">
        <v>15</v>
      </c>
      <c r="F305" s="26">
        <v>11</v>
      </c>
      <c r="G305" s="26" t="s">
        <v>5193</v>
      </c>
      <c r="H305" s="26">
        <v>14451</v>
      </c>
      <c r="I305" s="26" t="s">
        <v>5194</v>
      </c>
      <c r="J305" s="11" t="s">
        <v>35</v>
      </c>
      <c r="K305" s="18" t="str">
        <f>IF(LEFT(I305,2)="10",HYPERLINK(_xlfn.CONCAT("https://doi.org/",I305),"Link"),IF(I305="","",HYPERLINK(I305,"Link")))</f>
        <v>Link</v>
      </c>
      <c r="L305" s="19" t="str">
        <f>IF(A305&lt;&gt;"",IF(J305="No",_xlfn.CONCAT(IF(ISERROR(FIND(",",A305))=FALSE,LEFT(A305,FIND(",",A305)-1),A305),"-",C305,"-",H305),""),"")</f>
        <v/>
      </c>
      <c r="M305" s="29" t="str">
        <f>IF(A305&lt;&gt;"",_xlfn.CONCAT("{",IF(ISERROR(FIND(",",A305))=FALSE,LEFT(A305,FIND(",",A305)-1),A305),", ",C305," #",H305,"}"),"")</f>
        <v>{Buder, 2018 #14451}</v>
      </c>
      <c r="N305" s="4" t="s">
        <v>1</v>
      </c>
      <c r="O305" s="18" t="str">
        <f>IF(J305="Yes",IF(P305&lt;&gt;"",HYPERLINK(_xlfn.CONCAT(VLOOKUP(P305,AF:AG,2,FALSE),"\",IF(ISERROR(FIND(",",A305))=FALSE,LEFT(A305,FIND(",",A305)-1),A305),"-",C305,"-",H305,".pdf"),"PDF"),""),"")</f>
        <v>PDF</v>
      </c>
      <c r="P305" s="11" t="s">
        <v>2</v>
      </c>
      <c r="Q305" s="3" t="s">
        <v>46</v>
      </c>
      <c r="R305" s="3" t="s">
        <v>47</v>
      </c>
      <c r="S305" s="4" t="s">
        <v>109</v>
      </c>
      <c r="T305" s="18" t="str">
        <f>IF(J305="Yes",IF(U305&lt;&gt;"",HYPERLINK(_xlfn.CONCAT(VLOOKUP(U305,AF:AG,2,FALSE),"\",IF(ISERROR(FIND(",",A305))=FALSE,LEFT(A305,FIND(",",A305)-1),A305),"-",C305,"-",H305,".pdf"),"PDF"),""),"")</f>
        <v>PDF</v>
      </c>
      <c r="U305" s="11" t="s">
        <v>50</v>
      </c>
      <c r="V305" s="3" t="s">
        <v>46</v>
      </c>
      <c r="W305" s="3" t="s">
        <v>47</v>
      </c>
      <c r="Y305" s="12" t="str">
        <f>IF(R305="Include","No",IF(V305="Include","No",""))</f>
        <v/>
      </c>
      <c r="Z305" s="33" t="str">
        <f>IF(J305="Yes",IF(Q305="","",IF(Q305="Include",IF(V305="",IF(Y305="No","Check for supplement","Include"),IF(V305="Exclude","Consensus required",IF(V305="Include",IF(Y305="No","Check for supplement","Include"),"Check required"))),IF(Q305="Exclude",IF(V305="","Check required",IF(V305="Exclude","Exclude",IF(V305="Include","Consensus required","Check required"))),"Check required"))),IF(L305="","","Find PDF"))</f>
        <v>Exclude</v>
      </c>
      <c r="AA305" s="31" t="str">
        <f>IF(Z305="Exclude",R305,"")</f>
        <v>3. Wrong intervention</v>
      </c>
    </row>
    <row r="306" spans="1:27" x14ac:dyDescent="0.25">
      <c r="A306" s="25" t="s">
        <v>5195</v>
      </c>
      <c r="B306" s="26" t="s">
        <v>5196</v>
      </c>
      <c r="C306" s="26">
        <v>2019</v>
      </c>
      <c r="D306" s="26" t="s">
        <v>1511</v>
      </c>
      <c r="E306" s="26">
        <v>44</v>
      </c>
      <c r="G306" s="26" t="s">
        <v>5197</v>
      </c>
      <c r="H306" s="26">
        <v>12561</v>
      </c>
      <c r="I306" s="26" t="s">
        <v>5198</v>
      </c>
      <c r="J306" s="11" t="s">
        <v>35</v>
      </c>
      <c r="K306" s="18" t="str">
        <f>IF(LEFT(I306,2)="10",HYPERLINK(_xlfn.CONCAT("https://doi.org/",I306),"Link"),IF(I306="","",HYPERLINK(I306,"Link")))</f>
        <v>Link</v>
      </c>
      <c r="L306" s="19" t="str">
        <f>IF(A306&lt;&gt;"",IF(J306="No",_xlfn.CONCAT(IF(ISERROR(FIND(",",A306))=FALSE,LEFT(A306,FIND(",",A306)-1),A306),"-",C306,"-",H306),""),"")</f>
        <v/>
      </c>
      <c r="M306" s="29" t="str">
        <f>IF(A306&lt;&gt;"",_xlfn.CONCAT("{",IF(ISERROR(FIND(",",A306))=FALSE,LEFT(A306,FIND(",",A306)-1),A306),", ",C306," #",H306,"}"),"")</f>
        <v>{Budworth, 2019 #12561}</v>
      </c>
      <c r="N306" s="4" t="s">
        <v>1</v>
      </c>
      <c r="O306" s="18" t="str">
        <f>IF(J306="Yes",IF(P306&lt;&gt;"",HYPERLINK(_xlfn.CONCAT(VLOOKUP(P306,AF:AG,2,FALSE),"\",IF(ISERROR(FIND(",",A306))=FALSE,LEFT(A306,FIND(",",A306)-1),A306),"-",C306,"-",H306,".pdf"),"PDF"),""),"")</f>
        <v>PDF</v>
      </c>
      <c r="P306" s="11" t="s">
        <v>2</v>
      </c>
      <c r="Q306" s="3" t="s">
        <v>46</v>
      </c>
      <c r="R306" s="3" t="s">
        <v>47</v>
      </c>
      <c r="S306" s="4" t="s">
        <v>109</v>
      </c>
      <c r="T306" s="18" t="str">
        <f>IF(J306="Yes",IF(U306&lt;&gt;"",HYPERLINK(_xlfn.CONCAT(VLOOKUP(U306,AF:AG,2,FALSE),"\",IF(ISERROR(FIND(",",A306))=FALSE,LEFT(A306,FIND(",",A306)-1),A306),"-",C306,"-",H306,".pdf"),"PDF"),""),"")</f>
        <v>PDF</v>
      </c>
      <c r="U306" s="11" t="s">
        <v>50</v>
      </c>
      <c r="V306" s="3" t="s">
        <v>46</v>
      </c>
      <c r="W306" s="3" t="s">
        <v>47</v>
      </c>
      <c r="Y306" s="12" t="str">
        <f>IF(R306="Include","No",IF(V306="Include","No",""))</f>
        <v/>
      </c>
      <c r="Z306" s="33" t="str">
        <f>IF(J306="Yes",IF(Q306="","",IF(Q306="Include",IF(V306="",IF(Y306="No","Check for supplement","Include"),IF(V306="Exclude","Consensus required",IF(V306="Include",IF(Y306="No","Check for supplement","Include"),"Check required"))),IF(Q306="Exclude",IF(V306="","Check required",IF(V306="Exclude","Exclude",IF(V306="Include","Consensus required","Check required"))),"Check required"))),IF(L306="","","Find PDF"))</f>
        <v>Exclude</v>
      </c>
      <c r="AA306" s="31" t="str">
        <f>IF(Z306="Exclude",R306,"")</f>
        <v>3. Wrong intervention</v>
      </c>
    </row>
    <row r="307" spans="1:27" x14ac:dyDescent="0.25">
      <c r="A307" s="25" t="s">
        <v>5199</v>
      </c>
      <c r="B307" s="26" t="s">
        <v>5200</v>
      </c>
      <c r="C307" s="26">
        <v>2021</v>
      </c>
      <c r="D307" s="26" t="s">
        <v>100</v>
      </c>
      <c r="E307" s="26">
        <v>9</v>
      </c>
      <c r="F307" s="26">
        <v>12</v>
      </c>
      <c r="G307" s="26" t="s">
        <v>5201</v>
      </c>
      <c r="H307" s="26">
        <v>12562</v>
      </c>
      <c r="I307" s="26" t="s">
        <v>5202</v>
      </c>
      <c r="J307" s="11" t="s">
        <v>35</v>
      </c>
      <c r="K307" s="18" t="str">
        <f>IF(LEFT(I307,2)="10",HYPERLINK(_xlfn.CONCAT("https://doi.org/",I307),"Link"),IF(I307="","",HYPERLINK(I307,"Link")))</f>
        <v>Link</v>
      </c>
      <c r="L307" s="19" t="str">
        <f>IF(A307&lt;&gt;"",IF(J307="No",_xlfn.CONCAT(IF(ISERROR(FIND(",",A307))=FALSE,LEFT(A307,FIND(",",A307)-1),A307),"-",C307,"-",H307),""),"")</f>
        <v/>
      </c>
      <c r="M307" s="29" t="str">
        <f>IF(A307&lt;&gt;"",_xlfn.CONCAT("{",IF(ISERROR(FIND(",",A307))=FALSE,LEFT(A307,FIND(",",A307)-1),A307),", ",C307," #",H307,"}"),"")</f>
        <v>{Bughin, 2021 #12562}</v>
      </c>
      <c r="N307" s="4" t="s">
        <v>1</v>
      </c>
      <c r="O307" s="18" t="str">
        <f>IF(J307="Yes",IF(P307&lt;&gt;"",HYPERLINK(_xlfn.CONCAT(VLOOKUP(P307,AF:AG,2,FALSE),"\",IF(ISERROR(FIND(",",A307))=FALSE,LEFT(A307,FIND(",",A307)-1),A307),"-",C307,"-",H307,".pdf"),"PDF"),""),"")</f>
        <v>PDF</v>
      </c>
      <c r="P307" s="11" t="s">
        <v>2</v>
      </c>
      <c r="Q307" s="3" t="s">
        <v>46</v>
      </c>
      <c r="R307" s="3" t="s">
        <v>47</v>
      </c>
      <c r="S307" s="4" t="s">
        <v>109</v>
      </c>
      <c r="T307" s="18" t="str">
        <f>IF(J307="Yes",IF(U307&lt;&gt;"",HYPERLINK(_xlfn.CONCAT(VLOOKUP(U307,AF:AG,2,FALSE),"\",IF(ISERROR(FIND(",",A307))=FALSE,LEFT(A307,FIND(",",A307)-1),A307),"-",C307,"-",H307,".pdf"),"PDF"),""),"")</f>
        <v>PDF</v>
      </c>
      <c r="U307" s="11" t="s">
        <v>50</v>
      </c>
      <c r="V307" s="3" t="s">
        <v>46</v>
      </c>
      <c r="W307" s="3" t="s">
        <v>47</v>
      </c>
      <c r="Y307" s="12" t="str">
        <f>IF(R307="Include","No",IF(V307="Include","No",""))</f>
        <v/>
      </c>
      <c r="Z307" s="33" t="str">
        <f>IF(J307="Yes",IF(Q307="","",IF(Q307="Include",IF(V307="",IF(Y307="No","Check for supplement","Include"),IF(V307="Exclude","Consensus required",IF(V307="Include",IF(Y307="No","Check for supplement","Include"),"Check required"))),IF(Q307="Exclude",IF(V307="","Check required",IF(V307="Exclude","Exclude",IF(V307="Include","Consensus required","Check required"))),"Check required"))),IF(L307="","","Find PDF"))</f>
        <v>Exclude</v>
      </c>
      <c r="AA307" s="31" t="str">
        <f>IF(Z307="Exclude",R307,"")</f>
        <v>3. Wrong intervention</v>
      </c>
    </row>
    <row r="308" spans="1:27" x14ac:dyDescent="0.25">
      <c r="A308" s="25" t="s">
        <v>5203</v>
      </c>
      <c r="B308" s="26" t="s">
        <v>5204</v>
      </c>
      <c r="C308" s="26">
        <v>2011</v>
      </c>
      <c r="D308" s="26" t="s">
        <v>365</v>
      </c>
      <c r="E308" s="26">
        <v>11</v>
      </c>
      <c r="F308" s="26">
        <v>1</v>
      </c>
      <c r="G308" s="26">
        <v>680</v>
      </c>
      <c r="H308" s="26">
        <v>12563</v>
      </c>
      <c r="I308" s="26" t="s">
        <v>5205</v>
      </c>
      <c r="J308" s="11" t="s">
        <v>35</v>
      </c>
      <c r="K308" s="18" t="str">
        <f>IF(LEFT(I308,2)="10",HYPERLINK(_xlfn.CONCAT("https://doi.org/",I308),"Link"),IF(I308="","",HYPERLINK(I308,"Link")))</f>
        <v>Link</v>
      </c>
      <c r="L308" s="19" t="str">
        <f>IF(A308&lt;&gt;"",IF(J308="No",_xlfn.CONCAT(IF(ISERROR(FIND(",",A308))=FALSE,LEFT(A308,FIND(",",A308)-1),A308),"-",C308,"-",H308),""),"")</f>
        <v/>
      </c>
      <c r="M308" s="29" t="str">
        <f>IF(A308&lt;&gt;"",_xlfn.CONCAT("{",IF(ISERROR(FIND(",",A308))=FALSE,LEFT(A308,FIND(",",A308)-1),A308),", ",C308," #",H308,"}"),"")</f>
        <v>{Bundy, 2011 #12563}</v>
      </c>
      <c r="N308" s="4" t="s">
        <v>1</v>
      </c>
      <c r="O308" s="18" t="str">
        <f>IF(J308="Yes",IF(P308&lt;&gt;"",HYPERLINK(_xlfn.CONCAT(VLOOKUP(P308,AF:AG,2,FALSE),"\",IF(ISERROR(FIND(",",A308))=FALSE,LEFT(A308,FIND(",",A308)-1),A308),"-",C308,"-",H308,".pdf"),"PDF"),""),"")</f>
        <v>PDF</v>
      </c>
      <c r="P308" s="11" t="s">
        <v>2</v>
      </c>
      <c r="Q308" s="3" t="s">
        <v>46</v>
      </c>
      <c r="R308" s="3" t="s">
        <v>47</v>
      </c>
      <c r="S308" s="4" t="s">
        <v>109</v>
      </c>
      <c r="T308" s="18" t="str">
        <f>IF(J308="Yes",IF(U308&lt;&gt;"",HYPERLINK(_xlfn.CONCAT(VLOOKUP(U308,AF:AG,2,FALSE),"\",IF(ISERROR(FIND(",",A308))=FALSE,LEFT(A308,FIND(",",A308)-1),A308),"-",C308,"-",H308,".pdf"),"PDF"),""),"")</f>
        <v>PDF</v>
      </c>
      <c r="U308" s="11" t="s">
        <v>50</v>
      </c>
      <c r="V308" s="3" t="s">
        <v>46</v>
      </c>
      <c r="W308" s="3" t="s">
        <v>47</v>
      </c>
      <c r="Y308" s="12" t="str">
        <f>IF(R308="Include","No",IF(V308="Include","No",""))</f>
        <v/>
      </c>
      <c r="Z308" s="33" t="str">
        <f>IF(J308="Yes",IF(Q308="","",IF(Q308="Include",IF(V308="",IF(Y308="No","Check for supplement","Include"),IF(V308="Exclude","Consensus required",IF(V308="Include",IF(Y308="No","Check for supplement","Include"),"Check required"))),IF(Q308="Exclude",IF(V308="","Check required",IF(V308="Exclude","Exclude",IF(V308="Include","Consensus required","Check required"))),"Check required"))),IF(L308="","","Find PDF"))</f>
        <v>Exclude</v>
      </c>
      <c r="AA308" s="31" t="str">
        <f>IF(Z308="Exclude",R308,"")</f>
        <v>3. Wrong intervention</v>
      </c>
    </row>
    <row r="309" spans="1:27" x14ac:dyDescent="0.25">
      <c r="A309" s="25" t="s">
        <v>5206</v>
      </c>
      <c r="B309" s="26" t="s">
        <v>5207</v>
      </c>
      <c r="C309" s="26">
        <v>2015</v>
      </c>
      <c r="D309" s="26" t="s">
        <v>159</v>
      </c>
      <c r="E309" s="26">
        <v>10</v>
      </c>
      <c r="F309" s="26">
        <v>12</v>
      </c>
      <c r="G309" s="26" t="s">
        <v>5208</v>
      </c>
      <c r="H309" s="26">
        <v>12564</v>
      </c>
      <c r="I309" s="26" t="s">
        <v>5209</v>
      </c>
      <c r="J309" s="11" t="s">
        <v>35</v>
      </c>
      <c r="K309" s="18" t="str">
        <f>IF(LEFT(I309,2)="10",HYPERLINK(_xlfn.CONCAT("https://doi.org/",I309),"Link"),IF(I309="","",HYPERLINK(I309,"Link")))</f>
        <v>Link</v>
      </c>
      <c r="L309" s="19" t="str">
        <f>IF(A309&lt;&gt;"",IF(J309="No",_xlfn.CONCAT(IF(ISERROR(FIND(",",A309))=FALSE,LEFT(A309,FIND(",",A309)-1),A309),"-",C309,"-",H309),""),"")</f>
        <v/>
      </c>
      <c r="M309" s="29" t="str">
        <f>IF(A309&lt;&gt;"",_xlfn.CONCAT("{",IF(ISERROR(FIND(",",A309))=FALSE,LEFT(A309,FIND(",",A309)-1),A309),", ",C309," #",H309,"}"),"")</f>
        <v>{Burtin, 2015 #12564}</v>
      </c>
      <c r="N309" s="4" t="s">
        <v>1</v>
      </c>
      <c r="O309" s="18" t="str">
        <f>IF(J309="Yes",IF(P309&lt;&gt;"",HYPERLINK(_xlfn.CONCAT(VLOOKUP(P309,AF:AG,2,FALSE),"\",IF(ISERROR(FIND(",",A309))=FALSE,LEFT(A309,FIND(",",A309)-1),A309),"-",C309,"-",H309,".pdf"),"PDF"),""),"")</f>
        <v>PDF</v>
      </c>
      <c r="P309" s="11" t="s">
        <v>2</v>
      </c>
      <c r="Q309" s="3" t="s">
        <v>46</v>
      </c>
      <c r="R309" s="3" t="s">
        <v>47</v>
      </c>
      <c r="S309" s="4" t="s">
        <v>109</v>
      </c>
      <c r="T309" s="18" t="str">
        <f>IF(J309="Yes",IF(U309&lt;&gt;"",HYPERLINK(_xlfn.CONCAT(VLOOKUP(U309,AF:AG,2,FALSE),"\",IF(ISERROR(FIND(",",A309))=FALSE,LEFT(A309,FIND(",",A309)-1),A309),"-",C309,"-",H309,".pdf"),"PDF"),""),"")</f>
        <v>PDF</v>
      </c>
      <c r="U309" s="11" t="s">
        <v>50</v>
      </c>
      <c r="V309" s="3" t="s">
        <v>46</v>
      </c>
      <c r="W309" s="3" t="s">
        <v>47</v>
      </c>
      <c r="Y309" s="12" t="str">
        <f>IF(R309="Include","No",IF(V309="Include","No",""))</f>
        <v/>
      </c>
      <c r="Z309" s="33" t="str">
        <f>IF(J309="Yes",IF(Q309="","",IF(Q309="Include",IF(V309="",IF(Y309="No","Check for supplement","Include"),IF(V309="Exclude","Consensus required",IF(V309="Include",IF(Y309="No","Check for supplement","Include"),"Check required"))),IF(Q309="Exclude",IF(V309="","Check required",IF(V309="Exclude","Exclude",IF(V309="Include","Consensus required","Check required"))),"Check required"))),IF(L309="","","Find PDF"))</f>
        <v>Exclude</v>
      </c>
      <c r="AA309" s="31" t="str">
        <f>IF(Z309="Exclude",R309,"")</f>
        <v>3. Wrong intervention</v>
      </c>
    </row>
    <row r="310" spans="1:27" x14ac:dyDescent="0.25">
      <c r="A310" s="25" t="s">
        <v>5206</v>
      </c>
      <c r="B310" s="26" t="s">
        <v>5207</v>
      </c>
      <c r="C310" s="26">
        <v>2015</v>
      </c>
      <c r="D310" s="26" t="s">
        <v>159</v>
      </c>
      <c r="E310" s="26">
        <v>10</v>
      </c>
      <c r="F310" s="26">
        <v>12</v>
      </c>
      <c r="G310" s="26" t="s">
        <v>5208</v>
      </c>
      <c r="H310" s="26">
        <v>12565</v>
      </c>
      <c r="I310" s="26" t="s">
        <v>5209</v>
      </c>
      <c r="J310" s="11" t="s">
        <v>35</v>
      </c>
      <c r="K310" s="18" t="str">
        <f>IF(LEFT(I310,2)="10",HYPERLINK(_xlfn.CONCAT("https://doi.org/",I310),"Link"),IF(I310="","",HYPERLINK(I310,"Link")))</f>
        <v>Link</v>
      </c>
      <c r="L310" s="19" t="str">
        <f>IF(A310&lt;&gt;"",IF(J310="No",_xlfn.CONCAT(IF(ISERROR(FIND(",",A310))=FALSE,LEFT(A310,FIND(",",A310)-1),A310),"-",C310,"-",H310),""),"")</f>
        <v/>
      </c>
      <c r="M310" s="29" t="str">
        <f>IF(A310&lt;&gt;"",_xlfn.CONCAT("{",IF(ISERROR(FIND(",",A310))=FALSE,LEFT(A310,FIND(",",A310)-1),A310),", ",C310," #",H310,"}"),"")</f>
        <v>{Burtin, 2015 #12565}</v>
      </c>
      <c r="N310" s="4" t="s">
        <v>1</v>
      </c>
      <c r="O310" s="18" t="str">
        <f>IF(J310="Yes",IF(P310&lt;&gt;"",HYPERLINK(_xlfn.CONCAT(VLOOKUP(P310,AF:AG,2,FALSE),"\",IF(ISERROR(FIND(",",A310))=FALSE,LEFT(A310,FIND(",",A310)-1),A310),"-",C310,"-",H310,".pdf"),"PDF"),""),"")</f>
        <v>PDF</v>
      </c>
      <c r="P310" s="11" t="s">
        <v>2</v>
      </c>
      <c r="Q310" s="3" t="s">
        <v>46</v>
      </c>
      <c r="R310" s="3" t="s">
        <v>39</v>
      </c>
      <c r="T310" s="18" t="str">
        <f>IF(J310="Yes",IF(U310&lt;&gt;"",HYPERLINK(_xlfn.CONCAT(VLOOKUP(U310,AF:AG,2,FALSE),"\",IF(ISERROR(FIND(",",A310))=FALSE,LEFT(A310,FIND(",",A310)-1),A310),"-",C310,"-",H310,".pdf"),"PDF"),""),"")</f>
        <v>PDF</v>
      </c>
      <c r="U310" s="11" t="s">
        <v>50</v>
      </c>
      <c r="V310" s="3" t="s">
        <v>46</v>
      </c>
      <c r="W310" s="3" t="s">
        <v>39</v>
      </c>
      <c r="Y310" s="12" t="str">
        <f>IF(R310="Include","No",IF(V310="Include","No",""))</f>
        <v/>
      </c>
      <c r="Z310" s="33" t="str">
        <f>IF(J310="Yes",IF(Q310="","",IF(Q310="Include",IF(V310="",IF(Y310="No","Check for supplement","Include"),IF(V310="Exclude","Consensus required",IF(V310="Include",IF(Y310="No","Check for supplement","Include"),"Check required"))),IF(Q310="Exclude",IF(V310="","Check required",IF(V310="Exclude","Exclude",IF(V310="Include","Consensus required","Check required"))),"Check required"))),IF(L310="","","Find PDF"))</f>
        <v>Exclude</v>
      </c>
      <c r="AA310" s="31" t="str">
        <f>IF(Z310="Exclude",R310,"")</f>
        <v>0. Duplicate</v>
      </c>
    </row>
    <row r="311" spans="1:27" x14ac:dyDescent="0.25">
      <c r="A311" s="25" t="s">
        <v>5206</v>
      </c>
      <c r="B311" s="26" t="s">
        <v>5207</v>
      </c>
      <c r="C311" s="26">
        <v>2015</v>
      </c>
      <c r="D311" s="26" t="s">
        <v>159</v>
      </c>
      <c r="E311" s="26">
        <v>10</v>
      </c>
      <c r="F311" s="26">
        <v>12</v>
      </c>
      <c r="G311" s="26" t="s">
        <v>5208</v>
      </c>
      <c r="H311" s="26">
        <v>12566</v>
      </c>
      <c r="I311" s="26" t="s">
        <v>5209</v>
      </c>
      <c r="J311" s="11" t="s">
        <v>35</v>
      </c>
      <c r="K311" s="18" t="str">
        <f>IF(LEFT(I311,2)="10",HYPERLINK(_xlfn.CONCAT("https://doi.org/",I311),"Link"),IF(I311="","",HYPERLINK(I311,"Link")))</f>
        <v>Link</v>
      </c>
      <c r="L311" s="19" t="str">
        <f>IF(A311&lt;&gt;"",IF(J311="No",_xlfn.CONCAT(IF(ISERROR(FIND(",",A311))=FALSE,LEFT(A311,FIND(",",A311)-1),A311),"-",C311,"-",H311),""),"")</f>
        <v/>
      </c>
      <c r="M311" s="29" t="str">
        <f>IF(A311&lt;&gt;"",_xlfn.CONCAT("{",IF(ISERROR(FIND(",",A311))=FALSE,LEFT(A311,FIND(",",A311)-1),A311),", ",C311," #",H311,"}"),"")</f>
        <v>{Burtin, 2015 #12566}</v>
      </c>
      <c r="N311" s="4" t="s">
        <v>1</v>
      </c>
      <c r="O311" s="18" t="str">
        <f>IF(J311="Yes",IF(P311&lt;&gt;"",HYPERLINK(_xlfn.CONCAT(VLOOKUP(P311,AF:AG,2,FALSE),"\",IF(ISERROR(FIND(",",A311))=FALSE,LEFT(A311,FIND(",",A311)-1),A311),"-",C311,"-",H311,".pdf"),"PDF"),""),"")</f>
        <v>PDF</v>
      </c>
      <c r="P311" s="11" t="s">
        <v>2</v>
      </c>
      <c r="Q311" s="3" t="s">
        <v>46</v>
      </c>
      <c r="R311" s="3" t="s">
        <v>39</v>
      </c>
      <c r="T311" s="18" t="str">
        <f>IF(J311="Yes",IF(U311&lt;&gt;"",HYPERLINK(_xlfn.CONCAT(VLOOKUP(U311,AF:AG,2,FALSE),"\",IF(ISERROR(FIND(",",A311))=FALSE,LEFT(A311,FIND(",",A311)-1),A311),"-",C311,"-",H311,".pdf"),"PDF"),""),"")</f>
        <v>PDF</v>
      </c>
      <c r="U311" s="11" t="s">
        <v>50</v>
      </c>
      <c r="V311" s="3" t="s">
        <v>46</v>
      </c>
      <c r="W311" s="3" t="s">
        <v>39</v>
      </c>
      <c r="Y311" s="12" t="str">
        <f>IF(R311="Include","No",IF(V311="Include","No",""))</f>
        <v/>
      </c>
      <c r="Z311" s="33" t="str">
        <f>IF(J311="Yes",IF(Q311="","",IF(Q311="Include",IF(V311="",IF(Y311="No","Check for supplement","Include"),IF(V311="Exclude","Consensus required",IF(V311="Include",IF(Y311="No","Check for supplement","Include"),"Check required"))),IF(Q311="Exclude",IF(V311="","Check required",IF(V311="Exclude","Exclude",IF(V311="Include","Consensus required","Check required"))),"Check required"))),IF(L311="","","Find PDF"))</f>
        <v>Exclude</v>
      </c>
      <c r="AA311" s="31" t="str">
        <f>IF(Z311="Exclude",R311,"")</f>
        <v>0. Duplicate</v>
      </c>
    </row>
    <row r="312" spans="1:27" x14ac:dyDescent="0.25">
      <c r="A312" s="25" t="s">
        <v>5206</v>
      </c>
      <c r="B312" s="26" t="s">
        <v>5207</v>
      </c>
      <c r="C312" s="26">
        <v>2015</v>
      </c>
      <c r="D312" s="26" t="s">
        <v>5210</v>
      </c>
      <c r="E312" s="26">
        <v>10</v>
      </c>
      <c r="F312" s="26">
        <v>12</v>
      </c>
      <c r="G312" s="26" t="s">
        <v>5208</v>
      </c>
      <c r="H312" s="26">
        <v>12570</v>
      </c>
      <c r="I312" s="26" t="s">
        <v>5211</v>
      </c>
      <c r="J312" s="11" t="s">
        <v>35</v>
      </c>
      <c r="K312" s="18" t="str">
        <f>IF(LEFT(I312,2)="10",HYPERLINK(_xlfn.CONCAT("https://doi.org/",I312),"Link"),IF(I312="","",HYPERLINK(I312,"Link")))</f>
        <v>Link</v>
      </c>
      <c r="L312" s="19" t="str">
        <f>IF(A312&lt;&gt;"",IF(J312="No",_xlfn.CONCAT(IF(ISERROR(FIND(",",A312))=FALSE,LEFT(A312,FIND(",",A312)-1),A312),"-",C312,"-",H312),""),"")</f>
        <v/>
      </c>
      <c r="M312" s="29" t="str">
        <f>IF(A312&lt;&gt;"",_xlfn.CONCAT("{",IF(ISERROR(FIND(",",A312))=FALSE,LEFT(A312,FIND(",",A312)-1),A312),", ",C312," #",H312,"}"),"")</f>
        <v>{Burtin, 2015 #12570}</v>
      </c>
      <c r="N312" s="4" t="s">
        <v>1</v>
      </c>
      <c r="O312" s="18" t="str">
        <f>IF(J312="Yes",IF(P312&lt;&gt;"",HYPERLINK(_xlfn.CONCAT(VLOOKUP(P312,AF:AG,2,FALSE),"\",IF(ISERROR(FIND(",",A312))=FALSE,LEFT(A312,FIND(",",A312)-1),A312),"-",C312,"-",H312,".pdf"),"PDF"),""),"")</f>
        <v>PDF</v>
      </c>
      <c r="P312" s="11" t="s">
        <v>2</v>
      </c>
      <c r="Q312" s="3" t="s">
        <v>46</v>
      </c>
      <c r="R312" s="3" t="s">
        <v>39</v>
      </c>
      <c r="T312" s="18" t="str">
        <f>IF(J312="Yes",IF(U312&lt;&gt;"",HYPERLINK(_xlfn.CONCAT(VLOOKUP(U312,AF:AG,2,FALSE),"\",IF(ISERROR(FIND(",",A312))=FALSE,LEFT(A312,FIND(",",A312)-1),A312),"-",C312,"-",H312,".pdf"),"PDF"),""),"")</f>
        <v>PDF</v>
      </c>
      <c r="U312" s="11" t="s">
        <v>50</v>
      </c>
      <c r="V312" s="3" t="s">
        <v>46</v>
      </c>
      <c r="W312" s="3" t="s">
        <v>39</v>
      </c>
      <c r="Y312" s="12" t="str">
        <f>IF(R312="Include","No",IF(V312="Include","No",""))</f>
        <v/>
      </c>
      <c r="Z312" s="33" t="str">
        <f>IF(J312="Yes",IF(Q312="","",IF(Q312="Include",IF(V312="",IF(Y312="No","Check for supplement","Include"),IF(V312="Exclude","Consensus required",IF(V312="Include",IF(Y312="No","Check for supplement","Include"),"Check required"))),IF(Q312="Exclude",IF(V312="","Check required",IF(V312="Exclude","Exclude",IF(V312="Include","Consensus required","Check required"))),"Check required"))),IF(L312="","","Find PDF"))</f>
        <v>Exclude</v>
      </c>
      <c r="AA312" s="31" t="str">
        <f>IF(Z312="Exclude",R312,"")</f>
        <v>0. Duplicate</v>
      </c>
    </row>
    <row r="313" spans="1:27" x14ac:dyDescent="0.25">
      <c r="A313" s="25" t="s">
        <v>5212</v>
      </c>
      <c r="B313" s="26" t="s">
        <v>5213</v>
      </c>
      <c r="C313" s="26">
        <v>2018</v>
      </c>
      <c r="D313" s="26" t="s">
        <v>60</v>
      </c>
      <c r="E313" s="26">
        <v>15</v>
      </c>
      <c r="F313" s="26">
        <v>9</v>
      </c>
      <c r="G313" s="26" t="s">
        <v>5214</v>
      </c>
      <c r="H313" s="26">
        <v>12567</v>
      </c>
      <c r="I313" s="26" t="s">
        <v>5215</v>
      </c>
      <c r="J313" s="11" t="s">
        <v>35</v>
      </c>
      <c r="K313" s="18" t="str">
        <f>IF(LEFT(I313,2)="10",HYPERLINK(_xlfn.CONCAT("https://doi.org/",I313),"Link"),IF(I313="","",HYPERLINK(I313,"Link")))</f>
        <v>Link</v>
      </c>
      <c r="L313" s="19" t="str">
        <f>IF(A313&lt;&gt;"",IF(J313="No",_xlfn.CONCAT(IF(ISERROR(FIND(",",A313))=FALSE,LEFT(A313,FIND(",",A313)-1),A313),"-",C313,"-",H313),""),"")</f>
        <v/>
      </c>
      <c r="M313" s="29" t="str">
        <f>IF(A313&lt;&gt;"",_xlfn.CONCAT("{",IF(ISERROR(FIND(",",A313))=FALSE,LEFT(A313,FIND(",",A313)-1),A313),", ",C313," #",H313,"}"),"")</f>
        <v>{Byun, 2018 #12567}</v>
      </c>
      <c r="N313" s="4" t="s">
        <v>1</v>
      </c>
      <c r="O313" s="18" t="str">
        <f>IF(J313="Yes",IF(P313&lt;&gt;"",HYPERLINK(_xlfn.CONCAT(VLOOKUP(P313,AF:AG,2,FALSE),"\",IF(ISERROR(FIND(",",A313))=FALSE,LEFT(A313,FIND(",",A313)-1),A313),"-",C313,"-",H313,".pdf"),"PDF"),""),"")</f>
        <v>PDF</v>
      </c>
      <c r="P313" s="11" t="s">
        <v>2</v>
      </c>
      <c r="Q313" s="3" t="s">
        <v>46</v>
      </c>
      <c r="R313" s="3" t="s">
        <v>47</v>
      </c>
      <c r="S313" s="4" t="s">
        <v>109</v>
      </c>
      <c r="T313" s="18" t="str">
        <f>IF(J313="Yes",IF(U313&lt;&gt;"",HYPERLINK(_xlfn.CONCAT(VLOOKUP(U313,AF:AG,2,FALSE),"\",IF(ISERROR(FIND(",",A313))=FALSE,LEFT(A313,FIND(",",A313)-1),A313),"-",C313,"-",H313,".pdf"),"PDF"),""),"")</f>
        <v>PDF</v>
      </c>
      <c r="U313" s="11" t="s">
        <v>50</v>
      </c>
      <c r="V313" s="3" t="s">
        <v>46</v>
      </c>
      <c r="W313" s="3" t="s">
        <v>47</v>
      </c>
      <c r="Y313" s="12" t="str">
        <f>IF(R313="Include","No",IF(V313="Include","No",""))</f>
        <v/>
      </c>
      <c r="Z313" s="33" t="str">
        <f>IF(J313="Yes",IF(Q313="","",IF(Q313="Include",IF(V313="",IF(Y313="No","Check for supplement","Include"),IF(V313="Exclude","Consensus required",IF(V313="Include",IF(Y313="No","Check for supplement","Include"),"Check required"))),IF(Q313="Exclude",IF(V313="","Check required",IF(V313="Exclude","Exclude",IF(V313="Include","Consensus required","Check required"))),"Check required"))),IF(L313="","","Find PDF"))</f>
        <v>Exclude</v>
      </c>
      <c r="AA313" s="31" t="str">
        <f>IF(Z313="Exclude",R313,"")</f>
        <v>3. Wrong intervention</v>
      </c>
    </row>
    <row r="314" spans="1:27" x14ac:dyDescent="0.25">
      <c r="A314" s="25" t="s">
        <v>5212</v>
      </c>
      <c r="B314" s="26" t="s">
        <v>5213</v>
      </c>
      <c r="C314" s="26">
        <v>2018</v>
      </c>
      <c r="D314" s="26" t="s">
        <v>60</v>
      </c>
      <c r="E314" s="26">
        <v>15</v>
      </c>
      <c r="F314" s="26">
        <v>9</v>
      </c>
      <c r="G314" s="26" t="s">
        <v>5214</v>
      </c>
      <c r="H314" s="26">
        <v>12568</v>
      </c>
      <c r="I314" s="26" t="s">
        <v>5215</v>
      </c>
      <c r="J314" s="11" t="s">
        <v>35</v>
      </c>
      <c r="K314" s="18" t="str">
        <f>IF(LEFT(I314,2)="10",HYPERLINK(_xlfn.CONCAT("https://doi.org/",I314),"Link"),IF(I314="","",HYPERLINK(I314,"Link")))</f>
        <v>Link</v>
      </c>
      <c r="L314" s="19" t="str">
        <f>IF(A314&lt;&gt;"",IF(J314="No",_xlfn.CONCAT(IF(ISERROR(FIND(",",A314))=FALSE,LEFT(A314,FIND(",",A314)-1),A314),"-",C314,"-",H314),""),"")</f>
        <v/>
      </c>
      <c r="M314" s="29" t="str">
        <f>IF(A314&lt;&gt;"",_xlfn.CONCAT("{",IF(ISERROR(FIND(",",A314))=FALSE,LEFT(A314,FIND(",",A314)-1),A314),", ",C314," #",H314,"}"),"")</f>
        <v>{Byun, 2018 #12568}</v>
      </c>
      <c r="N314" s="4" t="s">
        <v>1</v>
      </c>
      <c r="O314" s="18" t="str">
        <f>IF(J314="Yes",IF(P314&lt;&gt;"",HYPERLINK(_xlfn.CONCAT(VLOOKUP(P314,AF:AG,2,FALSE),"\",IF(ISERROR(FIND(",",A314))=FALSE,LEFT(A314,FIND(",",A314)-1),A314),"-",C314,"-",H314,".pdf"),"PDF"),""),"")</f>
        <v>PDF</v>
      </c>
      <c r="P314" s="11" t="s">
        <v>2</v>
      </c>
      <c r="Q314" s="3" t="s">
        <v>46</v>
      </c>
      <c r="R314" s="3" t="s">
        <v>39</v>
      </c>
      <c r="T314" s="18" t="str">
        <f>IF(J314="Yes",IF(U314&lt;&gt;"",HYPERLINK(_xlfn.CONCAT(VLOOKUP(U314,AF:AG,2,FALSE),"\",IF(ISERROR(FIND(",",A314))=FALSE,LEFT(A314,FIND(",",A314)-1),A314),"-",C314,"-",H314,".pdf"),"PDF"),""),"")</f>
        <v>PDF</v>
      </c>
      <c r="U314" s="11" t="s">
        <v>50</v>
      </c>
      <c r="V314" s="3" t="s">
        <v>46</v>
      </c>
      <c r="W314" s="3" t="s">
        <v>39</v>
      </c>
      <c r="Y314" s="12" t="str">
        <f>IF(R314="Include","No",IF(V314="Include","No",""))</f>
        <v/>
      </c>
      <c r="Z314" s="33" t="str">
        <f>IF(J314="Yes",IF(Q314="","",IF(Q314="Include",IF(V314="",IF(Y314="No","Check for supplement","Include"),IF(V314="Exclude","Consensus required",IF(V314="Include",IF(Y314="No","Check for supplement","Include"),"Check required"))),IF(Q314="Exclude",IF(V314="","Check required",IF(V314="Exclude","Exclude",IF(V314="Include","Consensus required","Check required"))),"Check required"))),IF(L314="","","Find PDF"))</f>
        <v>Exclude</v>
      </c>
      <c r="AA314" s="31" t="str">
        <f>IF(Z314="Exclude",R314,"")</f>
        <v>0. Duplicate</v>
      </c>
    </row>
    <row r="315" spans="1:27" x14ac:dyDescent="0.25">
      <c r="A315" s="25" t="s">
        <v>5212</v>
      </c>
      <c r="B315" s="26" t="s">
        <v>5213</v>
      </c>
      <c r="C315" s="26">
        <v>2018</v>
      </c>
      <c r="D315" s="26" t="s">
        <v>60</v>
      </c>
      <c r="E315" s="26">
        <v>15</v>
      </c>
      <c r="F315" s="26">
        <v>9</v>
      </c>
      <c r="G315" s="26" t="s">
        <v>5214</v>
      </c>
      <c r="H315" s="26">
        <v>12569</v>
      </c>
      <c r="I315" s="26" t="s">
        <v>5215</v>
      </c>
      <c r="J315" s="11" t="s">
        <v>35</v>
      </c>
      <c r="K315" s="18" t="str">
        <f>IF(LEFT(I315,2)="10",HYPERLINK(_xlfn.CONCAT("https://doi.org/",I315),"Link"),IF(I315="","",HYPERLINK(I315,"Link")))</f>
        <v>Link</v>
      </c>
      <c r="L315" s="19" t="str">
        <f>IF(A315&lt;&gt;"",IF(J315="No",_xlfn.CONCAT(IF(ISERROR(FIND(",",A315))=FALSE,LEFT(A315,FIND(",",A315)-1),A315),"-",C315,"-",H315),""),"")</f>
        <v/>
      </c>
      <c r="M315" s="29" t="str">
        <f>IF(A315&lt;&gt;"",_xlfn.CONCAT("{",IF(ISERROR(FIND(",",A315))=FALSE,LEFT(A315,FIND(",",A315)-1),A315),", ",C315," #",H315,"}"),"")</f>
        <v>{Byun, 2018 #12569}</v>
      </c>
      <c r="N315" s="4" t="s">
        <v>1</v>
      </c>
      <c r="O315" s="18" t="str">
        <f>IF(J315="Yes",IF(P315&lt;&gt;"",HYPERLINK(_xlfn.CONCAT(VLOOKUP(P315,AF:AG,2,FALSE),"\",IF(ISERROR(FIND(",",A315))=FALSE,LEFT(A315,FIND(",",A315)-1),A315),"-",C315,"-",H315,".pdf"),"PDF"),""),"")</f>
        <v>PDF</v>
      </c>
      <c r="P315" s="11" t="s">
        <v>2</v>
      </c>
      <c r="Q315" s="3" t="s">
        <v>46</v>
      </c>
      <c r="R315" s="3" t="s">
        <v>39</v>
      </c>
      <c r="T315" s="18" t="str">
        <f>IF(J315="Yes",IF(U315&lt;&gt;"",HYPERLINK(_xlfn.CONCAT(VLOOKUP(U315,AF:AG,2,FALSE),"\",IF(ISERROR(FIND(",",A315))=FALSE,LEFT(A315,FIND(",",A315)-1),A315),"-",C315,"-",H315,".pdf"),"PDF"),""),"")</f>
        <v>PDF</v>
      </c>
      <c r="U315" s="11" t="s">
        <v>50</v>
      </c>
      <c r="V315" s="3" t="s">
        <v>46</v>
      </c>
      <c r="W315" s="3" t="s">
        <v>39</v>
      </c>
      <c r="Y315" s="12" t="str">
        <f>IF(R315="Include","No",IF(V315="Include","No",""))</f>
        <v/>
      </c>
      <c r="Z315" s="33" t="str">
        <f>IF(J315="Yes",IF(Q315="","",IF(Q315="Include",IF(V315="",IF(Y315="No","Check for supplement","Include"),IF(V315="Exclude","Consensus required",IF(V315="Include",IF(Y315="No","Check for supplement","Include"),"Check required"))),IF(Q315="Exclude",IF(V315="","Check required",IF(V315="Exclude","Exclude",IF(V315="Include","Consensus required","Check required"))),"Check required"))),IF(L315="","","Find PDF"))</f>
        <v>Exclude</v>
      </c>
      <c r="AA315" s="31" t="str">
        <f>IF(Z315="Exclude",R315,"")</f>
        <v>0. Duplicate</v>
      </c>
    </row>
    <row r="316" spans="1:27" x14ac:dyDescent="0.25">
      <c r="A316" s="25" t="s">
        <v>2257</v>
      </c>
      <c r="B316" s="26" t="s">
        <v>2258</v>
      </c>
      <c r="C316" s="26">
        <v>2015</v>
      </c>
      <c r="D316" s="26" t="s">
        <v>100</v>
      </c>
      <c r="E316" s="26">
        <v>3</v>
      </c>
      <c r="F316" s="26">
        <v>4</v>
      </c>
      <c r="G316" s="26" t="s">
        <v>2259</v>
      </c>
      <c r="H316" s="26">
        <v>12572</v>
      </c>
      <c r="I316" s="26" t="s">
        <v>2260</v>
      </c>
      <c r="J316" s="11" t="s">
        <v>35</v>
      </c>
      <c r="K316" s="18" t="str">
        <f>IF(LEFT(I316,2)="10",HYPERLINK(_xlfn.CONCAT("https://doi.org/",I316),"Link"),IF(I316="","",HYPERLINK(I316,"Link")))</f>
        <v>Link</v>
      </c>
      <c r="L316" s="19" t="str">
        <f>IF(A316&lt;&gt;"",IF(J316="No",_xlfn.CONCAT(IF(ISERROR(FIND(",",A316))=FALSE,LEFT(A316,FIND(",",A316)-1),A316),"-",C316,"-",H316),""),"")</f>
        <v/>
      </c>
      <c r="M316" s="29" t="str">
        <f>IF(A316&lt;&gt;"",_xlfn.CONCAT("{",IF(ISERROR(FIND(",",A316))=FALSE,LEFT(A316,FIND(",",A316)-1),A316),", ",C316," #",H316,"}"),"")</f>
        <v>{Cadmus-Bertram, 2015 #12572}</v>
      </c>
      <c r="N316" s="4" t="s">
        <v>1</v>
      </c>
      <c r="O316" s="18" t="str">
        <f>IF(J316="Yes",IF(P316&lt;&gt;"",HYPERLINK(_xlfn.CONCAT(VLOOKUP(P316,AF:AG,2,FALSE),"\",IF(ISERROR(FIND(",",A316))=FALSE,LEFT(A316,FIND(",",A316)-1),A316),"-",C316,"-",H316,".pdf"),"PDF"),""),"")</f>
        <v>PDF</v>
      </c>
      <c r="P316" s="11" t="s">
        <v>2</v>
      </c>
      <c r="Q316" s="3" t="s">
        <v>46</v>
      </c>
      <c r="R316" s="3" t="s">
        <v>47</v>
      </c>
      <c r="S316" s="4" t="s">
        <v>109</v>
      </c>
      <c r="T316" s="18" t="str">
        <f>IF(J316="Yes",IF(U316&lt;&gt;"",HYPERLINK(_xlfn.CONCAT(VLOOKUP(U316,AF:AG,2,FALSE),"\",IF(ISERROR(FIND(",",A316))=FALSE,LEFT(A316,FIND(",",A316)-1),A316),"-",C316,"-",H316,".pdf"),"PDF"),""),"")</f>
        <v>PDF</v>
      </c>
      <c r="U316" s="11" t="s">
        <v>38</v>
      </c>
      <c r="V316" s="3" t="s">
        <v>46</v>
      </c>
      <c r="W316" s="3" t="s">
        <v>47</v>
      </c>
      <c r="Y316" s="12" t="str">
        <f>IF(R316="Include","No",IF(V316="Include","No",""))</f>
        <v/>
      </c>
      <c r="Z316" s="33" t="str">
        <f>IF(J316="Yes",IF(Q316="","",IF(Q316="Include",IF(V316="",IF(Y316="No","Check for supplement","Include"),IF(V316="Exclude","Consensus required",IF(V316="Include",IF(Y316="No","Check for supplement","Include"),"Check required"))),IF(Q316="Exclude",IF(V316="","Check required",IF(V316="Exclude","Exclude",IF(V316="Include","Consensus required","Check required"))),"Check required"))),IF(L316="","","Find PDF"))</f>
        <v>Exclude</v>
      </c>
      <c r="AA316" s="31" t="str">
        <f>IF(Z316="Exclude",R316,"")</f>
        <v>3. Wrong intervention</v>
      </c>
    </row>
    <row r="317" spans="1:27" x14ac:dyDescent="0.25">
      <c r="A317" s="25" t="s">
        <v>2257</v>
      </c>
      <c r="B317" s="26" t="s">
        <v>2261</v>
      </c>
      <c r="C317" s="26">
        <v>2015</v>
      </c>
      <c r="D317" s="26" t="s">
        <v>168</v>
      </c>
      <c r="E317" s="26">
        <v>49</v>
      </c>
      <c r="F317" s="26">
        <v>3</v>
      </c>
      <c r="G317" s="26" t="s">
        <v>2262</v>
      </c>
      <c r="H317" s="26">
        <v>12573</v>
      </c>
      <c r="I317" s="26" t="s">
        <v>2263</v>
      </c>
      <c r="J317" s="11" t="s">
        <v>35</v>
      </c>
      <c r="K317" s="18" t="str">
        <f>IF(LEFT(I317,2)="10",HYPERLINK(_xlfn.CONCAT("https://doi.org/",I317),"Link"),IF(I317="","",HYPERLINK(I317,"Link")))</f>
        <v>Link</v>
      </c>
      <c r="L317" s="19" t="str">
        <f>IF(A317&lt;&gt;"",IF(J317="No",_xlfn.CONCAT(IF(ISERROR(FIND(",",A317))=FALSE,LEFT(A317,FIND(",",A317)-1),A317),"-",C317,"-",H317),""),"")</f>
        <v/>
      </c>
      <c r="M317" s="29" t="str">
        <f>IF(A317&lt;&gt;"",_xlfn.CONCAT("{",IF(ISERROR(FIND(",",A317))=FALSE,LEFT(A317,FIND(",",A317)-1),A317),", ",C317," #",H317,"}"),"")</f>
        <v>{Cadmus-Bertram, 2015 #12573}</v>
      </c>
      <c r="N317" s="4" t="s">
        <v>1</v>
      </c>
      <c r="O317" s="18" t="str">
        <f>IF(J317="Yes",IF(P317&lt;&gt;"",HYPERLINK(_xlfn.CONCAT(VLOOKUP(P317,AF:AG,2,FALSE),"\",IF(ISERROR(FIND(",",A317))=FALSE,LEFT(A317,FIND(",",A317)-1),A317),"-",C317,"-",H317,".pdf"),"PDF"),""),"")</f>
        <v>PDF</v>
      </c>
      <c r="P317" s="11" t="s">
        <v>2</v>
      </c>
      <c r="Q317" s="3" t="s">
        <v>46</v>
      </c>
      <c r="R317" s="3" t="s">
        <v>47</v>
      </c>
      <c r="S317" s="4" t="s">
        <v>109</v>
      </c>
      <c r="T317" s="18" t="str">
        <f>IF(J317="Yes",IF(U317&lt;&gt;"",HYPERLINK(_xlfn.CONCAT(VLOOKUP(U317,AF:AG,2,FALSE),"\",IF(ISERROR(FIND(",",A317))=FALSE,LEFT(A317,FIND(",",A317)-1),A317),"-",C317,"-",H317,".pdf"),"PDF"),""),"")</f>
        <v>PDF</v>
      </c>
      <c r="U317" s="11" t="s">
        <v>38</v>
      </c>
      <c r="V317" s="3" t="s">
        <v>46</v>
      </c>
      <c r="W317" s="3" t="s">
        <v>47</v>
      </c>
      <c r="Y317" s="12" t="str">
        <f>IF(R317="Include","No",IF(V317="Include","No",""))</f>
        <v/>
      </c>
      <c r="Z317" s="33" t="str">
        <f>IF(J317="Yes",IF(Q317="","",IF(Q317="Include",IF(V317="",IF(Y317="No","Check for supplement","Include"),IF(V317="Exclude","Consensus required",IF(V317="Include",IF(Y317="No","Check for supplement","Include"),"Check required"))),IF(Q317="Exclude",IF(V317="","Check required",IF(V317="Exclude","Exclude",IF(V317="Include","Consensus required","Check required"))),"Check required"))),IF(L317="","","Find PDF"))</f>
        <v>Exclude</v>
      </c>
      <c r="AA317" s="31" t="str">
        <f>IF(Z317="Exclude",R317,"")</f>
        <v>3. Wrong intervention</v>
      </c>
    </row>
    <row r="318" spans="1:27" x14ac:dyDescent="0.25">
      <c r="A318" s="25" t="s">
        <v>2257</v>
      </c>
      <c r="B318" s="26" t="s">
        <v>2261</v>
      </c>
      <c r="C318" s="26">
        <v>2015</v>
      </c>
      <c r="D318" s="26" t="s">
        <v>168</v>
      </c>
      <c r="E318" s="26">
        <v>49</v>
      </c>
      <c r="F318" s="26">
        <v>3</v>
      </c>
      <c r="G318" s="26" t="s">
        <v>2262</v>
      </c>
      <c r="H318" s="26">
        <v>12574</v>
      </c>
      <c r="I318" s="26" t="s">
        <v>2263</v>
      </c>
      <c r="J318" s="11" t="s">
        <v>35</v>
      </c>
      <c r="K318" s="18" t="str">
        <f>IF(LEFT(I318,2)="10",HYPERLINK(_xlfn.CONCAT("https://doi.org/",I318),"Link"),IF(I318="","",HYPERLINK(I318,"Link")))</f>
        <v>Link</v>
      </c>
      <c r="L318" s="19" t="str">
        <f>IF(A318&lt;&gt;"",IF(J318="No",_xlfn.CONCAT(IF(ISERROR(FIND(",",A318))=FALSE,LEFT(A318,FIND(",",A318)-1),A318),"-",C318,"-",H318),""),"")</f>
        <v/>
      </c>
      <c r="M318" s="29" t="str">
        <f>IF(A318&lt;&gt;"",_xlfn.CONCAT("{",IF(ISERROR(FIND(",",A318))=FALSE,LEFT(A318,FIND(",",A318)-1),A318),", ",C318," #",H318,"}"),"")</f>
        <v>{Cadmus-Bertram, 2015 #12574}</v>
      </c>
      <c r="N318" s="4" t="s">
        <v>1</v>
      </c>
      <c r="O318" s="18" t="str">
        <f>IF(J318="Yes",IF(P318&lt;&gt;"",HYPERLINK(_xlfn.CONCAT(VLOOKUP(P318,AF:AG,2,FALSE),"\",IF(ISERROR(FIND(",",A318))=FALSE,LEFT(A318,FIND(",",A318)-1),A318),"-",C318,"-",H318,".pdf"),"PDF"),""),"")</f>
        <v>PDF</v>
      </c>
      <c r="P318" s="11" t="s">
        <v>2</v>
      </c>
      <c r="Q318" s="3" t="s">
        <v>46</v>
      </c>
      <c r="R318" s="3" t="s">
        <v>39</v>
      </c>
      <c r="T318" s="18" t="str">
        <f>IF(J318="Yes",IF(U318&lt;&gt;"",HYPERLINK(_xlfn.CONCAT(VLOOKUP(U318,AF:AG,2,FALSE),"\",IF(ISERROR(FIND(",",A318))=FALSE,LEFT(A318,FIND(",",A318)-1),A318),"-",C318,"-",H318,".pdf"),"PDF"),""),"")</f>
        <v>PDF</v>
      </c>
      <c r="U318" s="11" t="str">
        <f>IF(R318="0. Duplicate","SH","")</f>
        <v>SH</v>
      </c>
      <c r="V318" s="3" t="str">
        <f>IF(R318="0. Duplicate","Exclude","")</f>
        <v>Exclude</v>
      </c>
      <c r="W318" s="3" t="str">
        <f>IF(R318="0. Duplicate","0. Duplicate","")</f>
        <v>0. Duplicate</v>
      </c>
      <c r="Y318" s="12" t="str">
        <f>IF(R318="Include","No",IF(V318="Include","No",""))</f>
        <v/>
      </c>
      <c r="Z318" s="33" t="str">
        <f>IF(J318="Yes",IF(Q318="","",IF(Q318="Include",IF(V318="",IF(Y318="No","Check for supplement","Include"),IF(V318="Exclude","Consensus required",IF(V318="Include",IF(Y318="No","Check for supplement","Include"),"Check required"))),IF(Q318="Exclude",IF(V318="","Check required",IF(V318="Exclude","Exclude",IF(V318="Include","Consensus required","Check required"))),"Check required"))),IF(L318="","","Find PDF"))</f>
        <v>Exclude</v>
      </c>
      <c r="AA318" s="31" t="str">
        <f>IF(Z318="Exclude",R318,"")</f>
        <v>0. Duplicate</v>
      </c>
    </row>
    <row r="319" spans="1:27" x14ac:dyDescent="0.25">
      <c r="A319" s="25" t="s">
        <v>2257</v>
      </c>
      <c r="B319" s="26" t="s">
        <v>2261</v>
      </c>
      <c r="C319" s="26">
        <v>2015</v>
      </c>
      <c r="D319" s="26" t="s">
        <v>168</v>
      </c>
      <c r="E319" s="26">
        <v>49</v>
      </c>
      <c r="F319" s="26">
        <v>3</v>
      </c>
      <c r="G319" s="26" t="s">
        <v>2262</v>
      </c>
      <c r="H319" s="26">
        <v>12575</v>
      </c>
      <c r="I319" s="26" t="s">
        <v>2263</v>
      </c>
      <c r="J319" s="11" t="s">
        <v>35</v>
      </c>
      <c r="K319" s="18" t="str">
        <f>IF(LEFT(I319,2)="10",HYPERLINK(_xlfn.CONCAT("https://doi.org/",I319),"Link"),IF(I319="","",HYPERLINK(I319,"Link")))</f>
        <v>Link</v>
      </c>
      <c r="L319" s="19" t="str">
        <f>IF(A319&lt;&gt;"",IF(J319="No",_xlfn.CONCAT(IF(ISERROR(FIND(",",A319))=FALSE,LEFT(A319,FIND(",",A319)-1),A319),"-",C319,"-",H319),""),"")</f>
        <v/>
      </c>
      <c r="M319" s="29" t="str">
        <f>IF(A319&lt;&gt;"",_xlfn.CONCAT("{",IF(ISERROR(FIND(",",A319))=FALSE,LEFT(A319,FIND(",",A319)-1),A319),", ",C319," #",H319,"}"),"")</f>
        <v>{Cadmus-Bertram, 2015 #12575}</v>
      </c>
      <c r="N319" s="4" t="s">
        <v>1</v>
      </c>
      <c r="O319" s="18" t="str">
        <f>IF(J319="Yes",IF(P319&lt;&gt;"",HYPERLINK(_xlfn.CONCAT(VLOOKUP(P319,AF:AG,2,FALSE),"\",IF(ISERROR(FIND(",",A319))=FALSE,LEFT(A319,FIND(",",A319)-1),A319),"-",C319,"-",H319,".pdf"),"PDF"),""),"")</f>
        <v>PDF</v>
      </c>
      <c r="P319" s="11" t="s">
        <v>2</v>
      </c>
      <c r="Q319" s="3" t="s">
        <v>46</v>
      </c>
      <c r="R319" s="3" t="s">
        <v>39</v>
      </c>
      <c r="T319" s="18" t="str">
        <f>IF(J319="Yes",IF(U319&lt;&gt;"",HYPERLINK(_xlfn.CONCAT(VLOOKUP(U319,AF:AG,2,FALSE),"\",IF(ISERROR(FIND(",",A319))=FALSE,LEFT(A319,FIND(",",A319)-1),A319),"-",C319,"-",H319,".pdf"),"PDF"),""),"")</f>
        <v>PDF</v>
      </c>
      <c r="U319" s="11" t="str">
        <f>IF(R319="0. Duplicate","SH","")</f>
        <v>SH</v>
      </c>
      <c r="V319" s="3" t="str">
        <f>IF(R319="0. Duplicate","Exclude","")</f>
        <v>Exclude</v>
      </c>
      <c r="W319" s="3" t="str">
        <f>IF(R319="0. Duplicate","0. Duplicate","")</f>
        <v>0. Duplicate</v>
      </c>
      <c r="Y319" s="12" t="str">
        <f>IF(R319="Include","No",IF(V319="Include","No",""))</f>
        <v/>
      </c>
      <c r="Z319" s="33" t="str">
        <f>IF(J319="Yes",IF(Q319="","",IF(Q319="Include",IF(V319="",IF(Y319="No","Check for supplement","Include"),IF(V319="Exclude","Consensus required",IF(V319="Include",IF(Y319="No","Check for supplement","Include"),"Check required"))),IF(Q319="Exclude",IF(V319="","Check required",IF(V319="Exclude","Exclude",IF(V319="Include","Consensus required","Check required"))),"Check required"))),IF(L319="","","Find PDF"))</f>
        <v>Exclude</v>
      </c>
      <c r="AA319" s="31" t="str">
        <f>IF(Z319="Exclude",R319,"")</f>
        <v>0. Duplicate</v>
      </c>
    </row>
    <row r="320" spans="1:27" x14ac:dyDescent="0.25">
      <c r="A320" s="25" t="s">
        <v>2264</v>
      </c>
      <c r="B320" s="26" t="s">
        <v>2265</v>
      </c>
      <c r="C320" s="26">
        <v>2019</v>
      </c>
      <c r="D320" s="26" t="s">
        <v>296</v>
      </c>
      <c r="E320" s="26">
        <v>13</v>
      </c>
      <c r="F320" s="26">
        <v>4</v>
      </c>
      <c r="G320" s="26" t="s">
        <v>2266</v>
      </c>
      <c r="H320" s="26">
        <v>12576</v>
      </c>
      <c r="I320" s="26" t="s">
        <v>2267</v>
      </c>
      <c r="J320" s="11" t="s">
        <v>35</v>
      </c>
      <c r="K320" s="18" t="str">
        <f>IF(LEFT(I320,2)="10",HYPERLINK(_xlfn.CONCAT("https://doi.org/",I320),"Link"),IF(I320="","",HYPERLINK(I320,"Link")))</f>
        <v>Link</v>
      </c>
      <c r="L320" s="19" t="str">
        <f>IF(A320&lt;&gt;"",IF(J320="No",_xlfn.CONCAT(IF(ISERROR(FIND(",",A320))=FALSE,LEFT(A320,FIND(",",A320)-1),A320),"-",C320,"-",H320),""),"")</f>
        <v/>
      </c>
      <c r="M320" s="29" t="str">
        <f>IF(A320&lt;&gt;"",_xlfn.CONCAT("{",IF(ISERROR(FIND(",",A320))=FALSE,LEFT(A320,FIND(",",A320)-1),A320),", ",C320," #",H320,"}"),"")</f>
        <v>{Cadmus-Bertram, 2019 #12576}</v>
      </c>
      <c r="N320" s="4" t="s">
        <v>1</v>
      </c>
      <c r="O320" s="18" t="str">
        <f>IF(J320="Yes",IF(P320&lt;&gt;"",HYPERLINK(_xlfn.CONCAT(VLOOKUP(P320,AF:AG,2,FALSE),"\",IF(ISERROR(FIND(",",A320))=FALSE,LEFT(A320,FIND(",",A320)-1),A320),"-",C320,"-",H320,".pdf"),"PDF"),""),"")</f>
        <v>PDF</v>
      </c>
      <c r="P320" s="11" t="s">
        <v>2</v>
      </c>
      <c r="Q320" s="3" t="s">
        <v>46</v>
      </c>
      <c r="R320" s="3" t="s">
        <v>47</v>
      </c>
      <c r="S320" s="4" t="s">
        <v>109</v>
      </c>
      <c r="T320" s="18" t="str">
        <f>IF(J320="Yes",IF(U320&lt;&gt;"",HYPERLINK(_xlfn.CONCAT(VLOOKUP(U320,AF:AG,2,FALSE),"\",IF(ISERROR(FIND(",",A320))=FALSE,LEFT(A320,FIND(",",A320)-1),A320),"-",C320,"-",H320,".pdf"),"PDF"),""),"")</f>
        <v>PDF</v>
      </c>
      <c r="U320" s="11" t="s">
        <v>38</v>
      </c>
      <c r="V320" s="3" t="s">
        <v>46</v>
      </c>
      <c r="W320" s="3" t="s">
        <v>47</v>
      </c>
      <c r="Y320" s="12" t="str">
        <f>IF(R320="Include","No",IF(V320="Include","No",""))</f>
        <v/>
      </c>
      <c r="Z320" s="33" t="str">
        <f>IF(J320="Yes",IF(Q320="","",IF(Q320="Include",IF(V320="",IF(Y320="No","Check for supplement","Include"),IF(V320="Exclude","Consensus required",IF(V320="Include",IF(Y320="No","Check for supplement","Include"),"Check required"))),IF(Q320="Exclude",IF(V320="","Check required",IF(V320="Exclude","Exclude",IF(V320="Include","Consensus required","Check required"))),"Check required"))),IF(L320="","","Find PDF"))</f>
        <v>Exclude</v>
      </c>
      <c r="AA320" s="31" t="str">
        <f>IF(Z320="Exclude",R320,"")</f>
        <v>3. Wrong intervention</v>
      </c>
    </row>
    <row r="321" spans="1:27" x14ac:dyDescent="0.25">
      <c r="A321" s="25" t="s">
        <v>2268</v>
      </c>
      <c r="B321" s="26" t="s">
        <v>2269</v>
      </c>
      <c r="C321" s="26">
        <v>2013</v>
      </c>
      <c r="D321" s="26" t="s">
        <v>412</v>
      </c>
      <c r="E321" s="26">
        <v>11</v>
      </c>
      <c r="F321" s="26">
        <v>1</v>
      </c>
      <c r="G321" s="26">
        <v>65</v>
      </c>
      <c r="H321" s="26">
        <v>14458</v>
      </c>
      <c r="I321" s="26" t="s">
        <v>2270</v>
      </c>
      <c r="J321" s="11" t="s">
        <v>35</v>
      </c>
      <c r="K321" s="18" t="str">
        <f>IF(LEFT(I321,2)="10",HYPERLINK(_xlfn.CONCAT("https://doi.org/",I321),"Link"),IF(I321="","",HYPERLINK(I321,"Link")))</f>
        <v>Link</v>
      </c>
      <c r="L321" s="19" t="str">
        <f>IF(A321&lt;&gt;"",IF(J321="No",_xlfn.CONCAT(IF(ISERROR(FIND(",",A321))=FALSE,LEFT(A321,FIND(",",A321)-1),A321),"-",C321,"-",H321),""),"")</f>
        <v/>
      </c>
      <c r="M321" s="29" t="str">
        <f>IF(A321&lt;&gt;"",_xlfn.CONCAT("{",IF(ISERROR(FIND(",",A321))=FALSE,LEFT(A321,FIND(",",A321)-1),A321),", ",C321," #",H321,"}"),"")</f>
        <v>{Cameron, 2013 #14458}</v>
      </c>
      <c r="N321" s="4" t="s">
        <v>1</v>
      </c>
      <c r="O321" s="18" t="str">
        <f>IF(J321="Yes",IF(P321&lt;&gt;"",HYPERLINK(_xlfn.CONCAT(VLOOKUP(P321,AF:AG,2,FALSE),"\",IF(ISERROR(FIND(",",A321))=FALSE,LEFT(A321,FIND(",",A321)-1),A321),"-",C321,"-",H321,".pdf"),"PDF"),""),"")</f>
        <v>PDF</v>
      </c>
      <c r="P321" s="11" t="s">
        <v>2</v>
      </c>
      <c r="Q321" s="3" t="s">
        <v>46</v>
      </c>
      <c r="R321" s="3" t="s">
        <v>47</v>
      </c>
      <c r="S321" s="4" t="s">
        <v>109</v>
      </c>
      <c r="T321" s="18" t="str">
        <f>IF(J321="Yes",IF(U321&lt;&gt;"",HYPERLINK(_xlfn.CONCAT(VLOOKUP(U321,AF:AG,2,FALSE),"\",IF(ISERROR(FIND(",",A321))=FALSE,LEFT(A321,FIND(",",A321)-1),A321),"-",C321,"-",H321,".pdf"),"PDF"),""),"")</f>
        <v>PDF</v>
      </c>
      <c r="U321" s="11" t="s">
        <v>38</v>
      </c>
      <c r="V321" s="3" t="s">
        <v>46</v>
      </c>
      <c r="W321" s="3" t="s">
        <v>47</v>
      </c>
      <c r="Y321" s="12" t="str">
        <f>IF(R321="Include","No",IF(V321="Include","No",""))</f>
        <v/>
      </c>
      <c r="Z321" s="33" t="str">
        <f>IF(J321="Yes",IF(Q321="","",IF(Q321="Include",IF(V321="",IF(Y321="No","Check for supplement","Include"),IF(V321="Exclude","Consensus required",IF(V321="Include",IF(Y321="No","Check for supplement","Include"),"Check required"))),IF(Q321="Exclude",IF(V321="","Check required",IF(V321="Exclude","Exclude",IF(V321="Include","Consensus required","Check required"))),"Check required"))),IF(L321="","","Find PDF"))</f>
        <v>Exclude</v>
      </c>
      <c r="AA321" s="31" t="str">
        <f>IF(Z321="Exclude",R321,"")</f>
        <v>3. Wrong intervention</v>
      </c>
    </row>
    <row r="322" spans="1:27" x14ac:dyDescent="0.25">
      <c r="A322" s="25" t="s">
        <v>2271</v>
      </c>
      <c r="B322" s="26" t="s">
        <v>2272</v>
      </c>
      <c r="C322" s="26">
        <v>2015</v>
      </c>
      <c r="D322" s="26" t="s">
        <v>277</v>
      </c>
      <c r="E322" s="26">
        <v>16</v>
      </c>
      <c r="F322" s="26">
        <v>1</v>
      </c>
      <c r="G322" s="26">
        <v>555</v>
      </c>
      <c r="H322" s="26">
        <v>12577</v>
      </c>
      <c r="I322" s="26" t="s">
        <v>2273</v>
      </c>
      <c r="J322" s="11" t="s">
        <v>35</v>
      </c>
      <c r="K322" s="18" t="str">
        <f>IF(LEFT(I322,2)="10",HYPERLINK(_xlfn.CONCAT("https://doi.org/",I322),"Link"),IF(I322="","",HYPERLINK(I322,"Link")))</f>
        <v>Link</v>
      </c>
      <c r="L322" s="19" t="str">
        <f>IF(A322&lt;&gt;"",IF(J322="No",_xlfn.CONCAT(IF(ISERROR(FIND(",",A322))=FALSE,LEFT(A322,FIND(",",A322)-1),A322),"-",C322,"-",H322),""),"")</f>
        <v/>
      </c>
      <c r="M322" s="29" t="str">
        <f>IF(A322&lt;&gt;"",_xlfn.CONCAT("{",IF(ISERROR(FIND(",",A322))=FALSE,LEFT(A322,FIND(",",A322)-1),A322),", ",C322," #",H322,"}"),"")</f>
        <v>{Cameron, 2015 #12577}</v>
      </c>
      <c r="N322" s="4" t="s">
        <v>1</v>
      </c>
      <c r="O322" s="18" t="str">
        <f>IF(J322="Yes",IF(P322&lt;&gt;"",HYPERLINK(_xlfn.CONCAT(VLOOKUP(P322,AF:AG,2,FALSE),"\",IF(ISERROR(FIND(",",A322))=FALSE,LEFT(A322,FIND(",",A322)-1),A322),"-",C322,"-",H322,".pdf"),"PDF"),""),"")</f>
        <v>PDF</v>
      </c>
      <c r="P322" s="11" t="s">
        <v>2</v>
      </c>
      <c r="Q322" s="3" t="s">
        <v>46</v>
      </c>
      <c r="R322" s="3" t="s">
        <v>47</v>
      </c>
      <c r="S322" s="4" t="s">
        <v>109</v>
      </c>
      <c r="T322" s="18" t="str">
        <f>IF(J322="Yes",IF(U322&lt;&gt;"",HYPERLINK(_xlfn.CONCAT(VLOOKUP(U322,AF:AG,2,FALSE),"\",IF(ISERROR(FIND(",",A322))=FALSE,LEFT(A322,FIND(",",A322)-1),A322),"-",C322,"-",H322,".pdf"),"PDF"),""),"")</f>
        <v>PDF</v>
      </c>
      <c r="U322" s="11" t="s">
        <v>38</v>
      </c>
      <c r="V322" s="3" t="s">
        <v>46</v>
      </c>
      <c r="W322" s="3" t="s">
        <v>47</v>
      </c>
      <c r="Y322" s="12" t="str">
        <f>IF(R322="Include","No",IF(V322="Include","No",""))</f>
        <v/>
      </c>
      <c r="Z322" s="33" t="str">
        <f>IF(J322="Yes",IF(Q322="","",IF(Q322="Include",IF(V322="",IF(Y322="No","Check for supplement","Include"),IF(V322="Exclude","Consensus required",IF(V322="Include",IF(Y322="No","Check for supplement","Include"),"Check required"))),IF(Q322="Exclude",IF(V322="","Check required",IF(V322="Exclude","Exclude",IF(V322="Include","Consensus required","Check required"))),"Check required"))),IF(L322="","","Find PDF"))</f>
        <v>Exclude</v>
      </c>
      <c r="AA322" s="31" t="str">
        <f>IF(Z322="Exclude",R322,"")</f>
        <v>3. Wrong intervention</v>
      </c>
    </row>
    <row r="323" spans="1:27" x14ac:dyDescent="0.25">
      <c r="A323" s="25" t="s">
        <v>2274</v>
      </c>
      <c r="B323" s="26" t="s">
        <v>2275</v>
      </c>
      <c r="C323" s="26">
        <v>2016</v>
      </c>
      <c r="D323" s="26" t="s">
        <v>573</v>
      </c>
      <c r="E323" s="26">
        <v>11</v>
      </c>
      <c r="F323" s="26">
        <v>1</v>
      </c>
      <c r="G323" s="26" t="s">
        <v>2276</v>
      </c>
      <c r="H323" s="26">
        <v>12578</v>
      </c>
      <c r="I323" s="26" t="s">
        <v>2277</v>
      </c>
      <c r="J323" s="11" t="s">
        <v>35</v>
      </c>
      <c r="K323" s="18" t="str">
        <f>IF(LEFT(I323,2)="10",HYPERLINK(_xlfn.CONCAT("https://doi.org/",I323),"Link"),IF(I323="","",HYPERLINK(I323,"Link")))</f>
        <v>Link</v>
      </c>
      <c r="L323" s="19" t="str">
        <f>IF(A323&lt;&gt;"",IF(J323="No",_xlfn.CONCAT(IF(ISERROR(FIND(",",A323))=FALSE,LEFT(A323,FIND(",",A323)-1),A323),"-",C323,"-",H323),""),"")</f>
        <v/>
      </c>
      <c r="M323" s="29" t="str">
        <f>IF(A323&lt;&gt;"",_xlfn.CONCAT("{",IF(ISERROR(FIND(",",A323))=FALSE,LEFT(A323,FIND(",",A323)-1),A323),", ",C323," #",H323,"}"),"")</f>
        <v>{Cameron-Tucker, 2016 #12578}</v>
      </c>
      <c r="N323" s="4" t="s">
        <v>1</v>
      </c>
      <c r="O323" s="18" t="str">
        <f>IF(J323="Yes",IF(P323&lt;&gt;"",HYPERLINK(_xlfn.CONCAT(VLOOKUP(P323,AF:AG,2,FALSE),"\",IF(ISERROR(FIND(",",A323))=FALSE,LEFT(A323,FIND(",",A323)-1),A323),"-",C323,"-",H323,".pdf"),"PDF"),""),"")</f>
        <v>PDF</v>
      </c>
      <c r="P323" s="11" t="s">
        <v>2</v>
      </c>
      <c r="Q323" s="3" t="s">
        <v>46</v>
      </c>
      <c r="R323" s="3" t="s">
        <v>47</v>
      </c>
      <c r="S323" s="4" t="s">
        <v>109</v>
      </c>
      <c r="T323" s="18" t="str">
        <f>IF(J323="Yes",IF(U323&lt;&gt;"",HYPERLINK(_xlfn.CONCAT(VLOOKUP(U323,AF:AG,2,FALSE),"\",IF(ISERROR(FIND(",",A323))=FALSE,LEFT(A323,FIND(",",A323)-1),A323),"-",C323,"-",H323,".pdf"),"PDF"),""),"")</f>
        <v>PDF</v>
      </c>
      <c r="U323" s="11" t="s">
        <v>38</v>
      </c>
      <c r="V323" s="3" t="s">
        <v>46</v>
      </c>
      <c r="W323" s="3" t="s">
        <v>47</v>
      </c>
      <c r="Y323" s="12" t="str">
        <f>IF(R323="Include","No",IF(V323="Include","No",""))</f>
        <v/>
      </c>
      <c r="Z323" s="33" t="str">
        <f>IF(J323="Yes",IF(Q323="","",IF(Q323="Include",IF(V323="",IF(Y323="No","Check for supplement","Include"),IF(V323="Exclude","Consensus required",IF(V323="Include",IF(Y323="No","Check for supplement","Include"),"Check required"))),IF(Q323="Exclude",IF(V323="","Check required",IF(V323="Exclude","Exclude",IF(V323="Include","Consensus required","Check required"))),"Check required"))),IF(L323="","","Find PDF"))</f>
        <v>Exclude</v>
      </c>
      <c r="AA323" s="31" t="str">
        <f>IF(Z323="Exclude",R323,"")</f>
        <v>3. Wrong intervention</v>
      </c>
    </row>
    <row r="324" spans="1:27" x14ac:dyDescent="0.25">
      <c r="A324" s="25" t="s">
        <v>5216</v>
      </c>
      <c r="B324" s="26" t="s">
        <v>5217</v>
      </c>
      <c r="C324" s="26">
        <v>2016</v>
      </c>
      <c r="D324" s="26" t="s">
        <v>647</v>
      </c>
      <c r="E324" s="26">
        <v>2</v>
      </c>
      <c r="G324" s="26" t="s">
        <v>5218</v>
      </c>
      <c r="H324" s="26">
        <v>14183</v>
      </c>
      <c r="I324" s="26" t="s">
        <v>5219</v>
      </c>
      <c r="J324" s="11" t="s">
        <v>35</v>
      </c>
      <c r="K324" s="18" t="str">
        <f>IF(LEFT(I324,2)="10",HYPERLINK(_xlfn.CONCAT("https://doi.org/",I324),"Link"),IF(I324="","",HYPERLINK(I324,"Link")))</f>
        <v>Link</v>
      </c>
      <c r="L324" s="19" t="str">
        <f>IF(A324&lt;&gt;"",IF(J324="No",_xlfn.CONCAT(IF(ISERROR(FIND(",",A324))=FALSE,LEFT(A324,FIND(",",A324)-1),A324),"-",C324,"-",H324),""),"")</f>
        <v/>
      </c>
      <c r="M324" s="29" t="str">
        <f>IF(A324&lt;&gt;"",_xlfn.CONCAT("{",IF(ISERROR(FIND(",",A324))=FALSE,LEFT(A324,FIND(",",A324)-1),A324),", ",C324," #",H324,"}"),"")</f>
        <v>{Caperchione, 2016 #14183}</v>
      </c>
      <c r="N324" s="4" t="s">
        <v>4</v>
      </c>
      <c r="O324" s="18" t="str">
        <f>IF(J324="Yes",IF(P324&lt;&gt;"",HYPERLINK(_xlfn.CONCAT(VLOOKUP(P324,AF:AG,2,FALSE),"\",IF(ISERROR(FIND(",",A324))=FALSE,LEFT(A324,FIND(",",A324)-1),A324),"-",C324,"-",H324,".pdf"),"PDF"),""),"")</f>
        <v>PDF</v>
      </c>
      <c r="P324" s="11" t="s">
        <v>2</v>
      </c>
      <c r="Q324" s="3" t="s">
        <v>46</v>
      </c>
      <c r="R324" s="3" t="s">
        <v>47</v>
      </c>
      <c r="S324" s="4" t="s">
        <v>109</v>
      </c>
      <c r="T324" s="18" t="str">
        <f>IF(J324="Yes",IF(U324&lt;&gt;"",HYPERLINK(_xlfn.CONCAT(VLOOKUP(U324,AF:AG,2,FALSE),"\",IF(ISERROR(FIND(",",A324))=FALSE,LEFT(A324,FIND(",",A324)-1),A324),"-",C324,"-",H324,".pdf"),"PDF"),""),"")</f>
        <v>PDF</v>
      </c>
      <c r="U324" s="11" t="s">
        <v>50</v>
      </c>
      <c r="V324" s="3" t="s">
        <v>46</v>
      </c>
      <c r="W324" s="3" t="s">
        <v>47</v>
      </c>
      <c r="Y324" s="12" t="str">
        <f>IF(R324="Include","No",IF(V324="Include","No",""))</f>
        <v/>
      </c>
      <c r="Z324" s="33" t="str">
        <f>IF(J324="Yes",IF(Q324="","",IF(Q324="Include",IF(V324="",IF(Y324="No","Check for supplement","Include"),IF(V324="Exclude","Consensus required",IF(V324="Include",IF(Y324="No","Check for supplement","Include"),"Check required"))),IF(Q324="Exclude",IF(V324="","Check required",IF(V324="Exclude","Exclude",IF(V324="Include","Consensus required","Check required"))),"Check required"))),IF(L324="","","Find PDF"))</f>
        <v>Exclude</v>
      </c>
      <c r="AA324" s="31" t="str">
        <f>IF(Z324="Exclude",R324,"")</f>
        <v>3. Wrong intervention</v>
      </c>
    </row>
    <row r="325" spans="1:27" x14ac:dyDescent="0.25">
      <c r="A325" s="25" t="s">
        <v>2278</v>
      </c>
      <c r="B325" s="26" t="s">
        <v>2279</v>
      </c>
      <c r="C325" s="26">
        <v>2019</v>
      </c>
      <c r="D325" s="26" t="s">
        <v>164</v>
      </c>
      <c r="E325" s="26">
        <v>19</v>
      </c>
      <c r="F325" s="26">
        <v>1</v>
      </c>
      <c r="G325" s="26">
        <v>737</v>
      </c>
      <c r="H325" s="26">
        <v>12579</v>
      </c>
      <c r="I325" s="26" t="s">
        <v>2280</v>
      </c>
      <c r="J325" s="11" t="s">
        <v>35</v>
      </c>
      <c r="K325" s="18" t="str">
        <f>IF(LEFT(I325,2)="10",HYPERLINK(_xlfn.CONCAT("https://doi.org/",I325),"Link"),IF(I325="","",HYPERLINK(I325,"Link")))</f>
        <v>Link</v>
      </c>
      <c r="L325" s="19" t="str">
        <f>IF(A325&lt;&gt;"",IF(J325="No",_xlfn.CONCAT(IF(ISERROR(FIND(",",A325))=FALSE,LEFT(A325,FIND(",",A325)-1),A325),"-",C325,"-",H325),""),"")</f>
        <v/>
      </c>
      <c r="M325" s="29" t="str">
        <f>IF(A325&lt;&gt;"",_xlfn.CONCAT("{",IF(ISERROR(FIND(",",A325))=FALSE,LEFT(A325,FIND(",",A325)-1),A325),", ",C325," #",H325,"}"),"")</f>
        <v>{Carayol, 2019 #12579}</v>
      </c>
      <c r="N325" s="4" t="s">
        <v>1</v>
      </c>
      <c r="O325" s="18" t="str">
        <f>IF(J325="Yes",IF(P325&lt;&gt;"",HYPERLINK(_xlfn.CONCAT(VLOOKUP(P325,AF:AG,2,FALSE),"\",IF(ISERROR(FIND(",",A325))=FALSE,LEFT(A325,FIND(",",A325)-1),A325),"-",C325,"-",H325,".pdf"),"PDF"),""),"")</f>
        <v>PDF</v>
      </c>
      <c r="P325" s="11" t="s">
        <v>2</v>
      </c>
      <c r="Q325" s="3" t="s">
        <v>46</v>
      </c>
      <c r="R325" s="3" t="s">
        <v>47</v>
      </c>
      <c r="S325" s="4" t="s">
        <v>109</v>
      </c>
      <c r="T325" s="18" t="str">
        <f>IF(J325="Yes",IF(U325&lt;&gt;"",HYPERLINK(_xlfn.CONCAT(VLOOKUP(U325,AF:AG,2,FALSE),"\",IF(ISERROR(FIND(",",A325))=FALSE,LEFT(A325,FIND(",",A325)-1),A325),"-",C325,"-",H325,".pdf"),"PDF"),""),"")</f>
        <v>PDF</v>
      </c>
      <c r="U325" s="11" t="s">
        <v>38</v>
      </c>
      <c r="V325" s="3" t="s">
        <v>46</v>
      </c>
      <c r="W325" s="3" t="s">
        <v>47</v>
      </c>
      <c r="Y325" s="12" t="str">
        <f>IF(R325="Include","No",IF(V325="Include","No",""))</f>
        <v/>
      </c>
      <c r="Z325" s="33" t="str">
        <f>IF(J325="Yes",IF(Q325="","",IF(Q325="Include",IF(V325="",IF(Y325="No","Check for supplement","Include"),IF(V325="Exclude","Consensus required",IF(V325="Include",IF(Y325="No","Check for supplement","Include"),"Check required"))),IF(Q325="Exclude",IF(V325="","Check required",IF(V325="Exclude","Exclude",IF(V325="Include","Consensus required","Check required"))),"Check required"))),IF(L325="","","Find PDF"))</f>
        <v>Exclude</v>
      </c>
      <c r="AA325" s="31" t="str">
        <f>IF(Z325="Exclude",R325,"")</f>
        <v>3. Wrong intervention</v>
      </c>
    </row>
    <row r="326" spans="1:27" x14ac:dyDescent="0.25">
      <c r="A326" s="25" t="s">
        <v>2278</v>
      </c>
      <c r="B326" s="26" t="s">
        <v>2279</v>
      </c>
      <c r="C326" s="26">
        <v>2019</v>
      </c>
      <c r="D326" s="26" t="s">
        <v>164</v>
      </c>
      <c r="E326" s="26">
        <v>19</v>
      </c>
      <c r="F326" s="26">
        <v>1</v>
      </c>
      <c r="G326" s="26">
        <v>737</v>
      </c>
      <c r="H326" s="26">
        <v>12580</v>
      </c>
      <c r="I326" s="26" t="s">
        <v>2280</v>
      </c>
      <c r="J326" s="11" t="s">
        <v>35</v>
      </c>
      <c r="K326" s="18" t="str">
        <f>IF(LEFT(I326,2)="10",HYPERLINK(_xlfn.CONCAT("https://doi.org/",I326),"Link"),IF(I326="","",HYPERLINK(I326,"Link")))</f>
        <v>Link</v>
      </c>
      <c r="L326" s="19" t="str">
        <f>IF(A326&lt;&gt;"",IF(J326="No",_xlfn.CONCAT(IF(ISERROR(FIND(",",A326))=FALSE,LEFT(A326,FIND(",",A326)-1),A326),"-",C326,"-",H326),""),"")</f>
        <v/>
      </c>
      <c r="M326" s="29" t="str">
        <f>IF(A326&lt;&gt;"",_xlfn.CONCAT("{",IF(ISERROR(FIND(",",A326))=FALSE,LEFT(A326,FIND(",",A326)-1),A326),", ",C326," #",H326,"}"),"")</f>
        <v>{Carayol, 2019 #12580}</v>
      </c>
      <c r="N326" s="4" t="s">
        <v>1</v>
      </c>
      <c r="O326" s="18" t="str">
        <f>IF(J326="Yes",IF(P326&lt;&gt;"",HYPERLINK(_xlfn.CONCAT(VLOOKUP(P326,AF:AG,2,FALSE),"\",IF(ISERROR(FIND(",",A326))=FALSE,LEFT(A326,FIND(",",A326)-1),A326),"-",C326,"-",H326,".pdf"),"PDF"),""),"")</f>
        <v>PDF</v>
      </c>
      <c r="P326" s="11" t="s">
        <v>2</v>
      </c>
      <c r="Q326" s="3" t="s">
        <v>46</v>
      </c>
      <c r="R326" s="3" t="s">
        <v>39</v>
      </c>
      <c r="T326" s="18" t="str">
        <f>IF(J326="Yes",IF(U326&lt;&gt;"",HYPERLINK(_xlfn.CONCAT(VLOOKUP(U326,AF:AG,2,FALSE),"\",IF(ISERROR(FIND(",",A326))=FALSE,LEFT(A326,FIND(",",A326)-1),A326),"-",C326,"-",H326,".pdf"),"PDF"),""),"")</f>
        <v>PDF</v>
      </c>
      <c r="U326" s="11" t="str">
        <f>IF(R326="0. Duplicate","SH","")</f>
        <v>SH</v>
      </c>
      <c r="V326" s="3" t="str">
        <f>IF(R326="0. Duplicate","Exclude","")</f>
        <v>Exclude</v>
      </c>
      <c r="W326" s="3" t="str">
        <f>IF(R326="0. Duplicate","0. Duplicate","")</f>
        <v>0. Duplicate</v>
      </c>
      <c r="Y326" s="12" t="str">
        <f>IF(R326="Include","No",IF(V326="Include","No",""))</f>
        <v/>
      </c>
      <c r="Z326" s="33" t="str">
        <f>IF(J326="Yes",IF(Q326="","",IF(Q326="Include",IF(V326="",IF(Y326="No","Check for supplement","Include"),IF(V326="Exclude","Consensus required",IF(V326="Include",IF(Y326="No","Check for supplement","Include"),"Check required"))),IF(Q326="Exclude",IF(V326="","Check required",IF(V326="Exclude","Exclude",IF(V326="Include","Consensus required","Check required"))),"Check required"))),IF(L326="","","Find PDF"))</f>
        <v>Exclude</v>
      </c>
      <c r="AA326" s="31" t="str">
        <f>IF(Z326="Exclude",R326,"")</f>
        <v>0. Duplicate</v>
      </c>
    </row>
    <row r="327" spans="1:27" x14ac:dyDescent="0.25">
      <c r="A327" s="25" t="s">
        <v>2281</v>
      </c>
      <c r="B327" s="26" t="s">
        <v>2282</v>
      </c>
      <c r="C327" s="26">
        <v>2022</v>
      </c>
      <c r="D327" s="26" t="s">
        <v>1394</v>
      </c>
      <c r="E327" s="26">
        <v>13</v>
      </c>
      <c r="G327" s="26">
        <v>968109</v>
      </c>
      <c r="H327" s="26">
        <v>24734</v>
      </c>
      <c r="I327" s="26" t="s">
        <v>2283</v>
      </c>
      <c r="J327" s="11" t="s">
        <v>35</v>
      </c>
      <c r="K327" s="18" t="str">
        <f>IF(LEFT(I327,2)="10",HYPERLINK(_xlfn.CONCAT("https://doi.org/",I327),"Link"),IF(I327="","",HYPERLINK(I327,"Link")))</f>
        <v>Link</v>
      </c>
      <c r="L327" s="19" t="str">
        <f>IF(A327&lt;&gt;"",IF(J327="No",_xlfn.CONCAT(IF(ISERROR(FIND(",",A327))=FALSE,LEFT(A327,FIND(",",A327)-1),A327),"-",C327,"-",H327),""),"")</f>
        <v/>
      </c>
      <c r="M327" s="29" t="str">
        <f>IF(A327&lt;&gt;"",_xlfn.CONCAT("{",IF(ISERROR(FIND(",",A327))=FALSE,LEFT(A327,FIND(",",A327)-1),A327),", ",C327," #",H327,"}"),"")</f>
        <v>{Carfora, 2022 #24734}</v>
      </c>
      <c r="N327" s="4" t="s">
        <v>75</v>
      </c>
      <c r="O327" s="18" t="str">
        <f>IF(J327="Yes",IF(P327&lt;&gt;"",HYPERLINK(_xlfn.CONCAT(VLOOKUP(P327,AF:AG,2,FALSE),"\",IF(ISERROR(FIND(",",A327))=FALSE,LEFT(A327,FIND(",",A327)-1),A327),"-",C327,"-",H327,".pdf"),"PDF"),""),"")</f>
        <v>PDF</v>
      </c>
      <c r="P327" s="11" t="s">
        <v>2</v>
      </c>
      <c r="Q327" s="3" t="s">
        <v>46</v>
      </c>
      <c r="R327" s="3" t="s">
        <v>47</v>
      </c>
      <c r="S327" s="4" t="s">
        <v>109</v>
      </c>
      <c r="T327" s="18" t="str">
        <f>IF(J327="Yes",IF(U327&lt;&gt;"",HYPERLINK(_xlfn.CONCAT(VLOOKUP(U327,AF:AG,2,FALSE),"\",IF(ISERROR(FIND(",",A327))=FALSE,LEFT(A327,FIND(",",A327)-1),A327),"-",C327,"-",H327,".pdf"),"PDF"),""),"")</f>
        <v>PDF</v>
      </c>
      <c r="U327" s="11" t="s">
        <v>38</v>
      </c>
      <c r="V327" s="3" t="s">
        <v>46</v>
      </c>
      <c r="W327" s="3" t="s">
        <v>47</v>
      </c>
      <c r="Y327" s="12" t="str">
        <f>IF(R327="Include","No",IF(V327="Include","No",""))</f>
        <v/>
      </c>
      <c r="Z327" s="33" t="str">
        <f>IF(J327="Yes",IF(Q327="","",IF(Q327="Include",IF(V327="",IF(Y327="No","Check for supplement","Include"),IF(V327="Exclude","Consensus required",IF(V327="Include",IF(Y327="No","Check for supplement","Include"),"Check required"))),IF(Q327="Exclude",IF(V327="","Check required",IF(V327="Exclude","Exclude",IF(V327="Include","Consensus required","Check required"))),"Check required"))),IF(L327="","","Find PDF"))</f>
        <v>Exclude</v>
      </c>
      <c r="AA327" s="31" t="str">
        <f>IF(Z327="Exclude",R327,"")</f>
        <v>3. Wrong intervention</v>
      </c>
    </row>
    <row r="328" spans="1:27" x14ac:dyDescent="0.25">
      <c r="A328" s="25" t="s">
        <v>2284</v>
      </c>
      <c r="B328" s="26" t="s">
        <v>2285</v>
      </c>
      <c r="C328" s="26">
        <v>2018</v>
      </c>
      <c r="D328" s="26" t="s">
        <v>277</v>
      </c>
      <c r="E328" s="26">
        <v>19</v>
      </c>
      <c r="F328" s="26">
        <v>1</v>
      </c>
      <c r="G328" s="26">
        <v>31</v>
      </c>
      <c r="H328" s="26">
        <v>12581</v>
      </c>
      <c r="I328" s="26" t="s">
        <v>2286</v>
      </c>
      <c r="J328" s="11" t="s">
        <v>35</v>
      </c>
      <c r="K328" s="18" t="str">
        <f>IF(LEFT(I328,2)="10",HYPERLINK(_xlfn.CONCAT("https://doi.org/",I328),"Link"),IF(I328="","",HYPERLINK(I328,"Link")))</f>
        <v>Link</v>
      </c>
      <c r="L328" s="19" t="str">
        <f>IF(A328&lt;&gt;"",IF(J328="No",_xlfn.CONCAT(IF(ISERROR(FIND(",",A328))=FALSE,LEFT(A328,FIND(",",A328)-1),A328),"-",C328,"-",H328),""),"")</f>
        <v/>
      </c>
      <c r="M328" s="29" t="str">
        <f>IF(A328&lt;&gt;"",_xlfn.CONCAT("{",IF(ISERROR(FIND(",",A328))=FALSE,LEFT(A328,FIND(",",A328)-1),A328),", ",C328," #",H328,"}"),"")</f>
        <v>{Carlin, 2018 #12581}</v>
      </c>
      <c r="N328" s="4" t="s">
        <v>1</v>
      </c>
      <c r="O328" s="18" t="str">
        <f>IF(J328="Yes",IF(P328&lt;&gt;"",HYPERLINK(_xlfn.CONCAT(VLOOKUP(P328,AF:AG,2,FALSE),"\",IF(ISERROR(FIND(",",A328))=FALSE,LEFT(A328,FIND(",",A328)-1),A328),"-",C328,"-",H328,".pdf"),"PDF"),""),"")</f>
        <v>PDF</v>
      </c>
      <c r="P328" s="11" t="s">
        <v>2</v>
      </c>
      <c r="Q328" s="3" t="s">
        <v>46</v>
      </c>
      <c r="R328" s="3" t="s">
        <v>47</v>
      </c>
      <c r="S328" s="4" t="s">
        <v>109</v>
      </c>
      <c r="T328" s="18" t="str">
        <f>IF(J328="Yes",IF(U328&lt;&gt;"",HYPERLINK(_xlfn.CONCAT(VLOOKUP(U328,AF:AG,2,FALSE),"\",IF(ISERROR(FIND(",",A328))=FALSE,LEFT(A328,FIND(",",A328)-1),A328),"-",C328,"-",H328,".pdf"),"PDF"),""),"")</f>
        <v>PDF</v>
      </c>
      <c r="U328" s="11" t="s">
        <v>38</v>
      </c>
      <c r="V328" s="3" t="s">
        <v>46</v>
      </c>
      <c r="W328" s="3" t="s">
        <v>47</v>
      </c>
      <c r="Y328" s="12" t="str">
        <f>IF(R328="Include","No",IF(V328="Include","No",""))</f>
        <v/>
      </c>
      <c r="Z328" s="33" t="str">
        <f>IF(J328="Yes",IF(Q328="","",IF(Q328="Include",IF(V328="",IF(Y328="No","Check for supplement","Include"),IF(V328="Exclude","Consensus required",IF(V328="Include",IF(Y328="No","Check for supplement","Include"),"Check required"))),IF(Q328="Exclude",IF(V328="","Check required",IF(V328="Exclude","Exclude",IF(V328="Include","Consensus required","Check required"))),"Check required"))),IF(L328="","","Find PDF"))</f>
        <v>Exclude</v>
      </c>
      <c r="AA328" s="31" t="str">
        <f>IF(Z328="Exclude",R328,"")</f>
        <v>3. Wrong intervention</v>
      </c>
    </row>
    <row r="329" spans="1:27" x14ac:dyDescent="0.25">
      <c r="A329" s="25" t="s">
        <v>2284</v>
      </c>
      <c r="B329" s="26" t="s">
        <v>2285</v>
      </c>
      <c r="C329" s="26">
        <v>2018</v>
      </c>
      <c r="D329" s="26" t="s">
        <v>277</v>
      </c>
      <c r="E329" s="26">
        <v>19</v>
      </c>
      <c r="F329" s="26">
        <v>1</v>
      </c>
      <c r="G329" s="26">
        <v>31</v>
      </c>
      <c r="H329" s="26">
        <v>12582</v>
      </c>
      <c r="I329" s="26" t="s">
        <v>2286</v>
      </c>
      <c r="J329" s="11" t="s">
        <v>35</v>
      </c>
      <c r="K329" s="18" t="str">
        <f>IF(LEFT(I329,2)="10",HYPERLINK(_xlfn.CONCAT("https://doi.org/",I329),"Link"),IF(I329="","",HYPERLINK(I329,"Link")))</f>
        <v>Link</v>
      </c>
      <c r="L329" s="19" t="str">
        <f>IF(A329&lt;&gt;"",IF(J329="No",_xlfn.CONCAT(IF(ISERROR(FIND(",",A329))=FALSE,LEFT(A329,FIND(",",A329)-1),A329),"-",C329,"-",H329),""),"")</f>
        <v/>
      </c>
      <c r="M329" s="29" t="str">
        <f>IF(A329&lt;&gt;"",_xlfn.CONCAT("{",IF(ISERROR(FIND(",",A329))=FALSE,LEFT(A329,FIND(",",A329)-1),A329),", ",C329," #",H329,"}"),"")</f>
        <v>{Carlin, 2018 #12582}</v>
      </c>
      <c r="N329" s="4" t="s">
        <v>1</v>
      </c>
      <c r="O329" s="18" t="str">
        <f>IF(J329="Yes",IF(P329&lt;&gt;"",HYPERLINK(_xlfn.CONCAT(VLOOKUP(P329,AF:AG,2,FALSE),"\",IF(ISERROR(FIND(",",A329))=FALSE,LEFT(A329,FIND(",",A329)-1),A329),"-",C329,"-",H329,".pdf"),"PDF"),""),"")</f>
        <v>PDF</v>
      </c>
      <c r="P329" s="11" t="s">
        <v>2</v>
      </c>
      <c r="Q329" s="3" t="s">
        <v>46</v>
      </c>
      <c r="R329" s="3" t="s">
        <v>39</v>
      </c>
      <c r="T329" s="18" t="str">
        <f>IF(J329="Yes",IF(U329&lt;&gt;"",HYPERLINK(_xlfn.CONCAT(VLOOKUP(U329,AF:AG,2,FALSE),"\",IF(ISERROR(FIND(",",A329))=FALSE,LEFT(A329,FIND(",",A329)-1),A329),"-",C329,"-",H329,".pdf"),"PDF"),""),"")</f>
        <v>PDF</v>
      </c>
      <c r="U329" s="11" t="str">
        <f>IF(R329="0. Duplicate","SH","")</f>
        <v>SH</v>
      </c>
      <c r="V329" s="3" t="str">
        <f>IF(R329="0. Duplicate","Exclude","")</f>
        <v>Exclude</v>
      </c>
      <c r="W329" s="3" t="str">
        <f>IF(R329="0. Duplicate","0. Duplicate","")</f>
        <v>0. Duplicate</v>
      </c>
      <c r="Y329" s="12" t="str">
        <f>IF(R329="Include","No",IF(V329="Include","No",""))</f>
        <v/>
      </c>
      <c r="Z329" s="33" t="str">
        <f>IF(J329="Yes",IF(Q329="","",IF(Q329="Include",IF(V329="",IF(Y329="No","Check for supplement","Include"),IF(V329="Exclude","Consensus required",IF(V329="Include",IF(Y329="No","Check for supplement","Include"),"Check required"))),IF(Q329="Exclude",IF(V329="","Check required",IF(V329="Exclude","Exclude",IF(V329="Include","Consensus required","Check required"))),"Check required"))),IF(L329="","","Find PDF"))</f>
        <v>Exclude</v>
      </c>
      <c r="AA329" s="31" t="str">
        <f>IF(Z329="Exclude",R329,"")</f>
        <v>0. Duplicate</v>
      </c>
    </row>
    <row r="330" spans="1:27" x14ac:dyDescent="0.25">
      <c r="A330" s="25" t="s">
        <v>2284</v>
      </c>
      <c r="B330" s="26" t="s">
        <v>2285</v>
      </c>
      <c r="C330" s="26">
        <v>2018</v>
      </c>
      <c r="D330" s="26" t="s">
        <v>277</v>
      </c>
      <c r="E330" s="26">
        <v>19</v>
      </c>
      <c r="F330" s="26">
        <v>1</v>
      </c>
      <c r="G330" s="26">
        <v>31</v>
      </c>
      <c r="H330" s="26">
        <v>12583</v>
      </c>
      <c r="I330" s="26" t="s">
        <v>2286</v>
      </c>
      <c r="J330" s="11" t="s">
        <v>35</v>
      </c>
      <c r="K330" s="18" t="str">
        <f>IF(LEFT(I330,2)="10",HYPERLINK(_xlfn.CONCAT("https://doi.org/",I330),"Link"),IF(I330="","",HYPERLINK(I330,"Link")))</f>
        <v>Link</v>
      </c>
      <c r="L330" s="19" t="str">
        <f>IF(A330&lt;&gt;"",IF(J330="No",_xlfn.CONCAT(IF(ISERROR(FIND(",",A330))=FALSE,LEFT(A330,FIND(",",A330)-1),A330),"-",C330,"-",H330),""),"")</f>
        <v/>
      </c>
      <c r="M330" s="29" t="str">
        <f>IF(A330&lt;&gt;"",_xlfn.CONCAT("{",IF(ISERROR(FIND(",",A330))=FALSE,LEFT(A330,FIND(",",A330)-1),A330),", ",C330," #",H330,"}"),"")</f>
        <v>{Carlin, 2018 #12583}</v>
      </c>
      <c r="N330" s="4" t="s">
        <v>1</v>
      </c>
      <c r="O330" s="18" t="str">
        <f>IF(J330="Yes",IF(P330&lt;&gt;"",HYPERLINK(_xlfn.CONCAT(VLOOKUP(P330,AF:AG,2,FALSE),"\",IF(ISERROR(FIND(",",A330))=FALSE,LEFT(A330,FIND(",",A330)-1),A330),"-",C330,"-",H330,".pdf"),"PDF"),""),"")</f>
        <v>PDF</v>
      </c>
      <c r="P330" s="11" t="s">
        <v>2</v>
      </c>
      <c r="Q330" s="3" t="s">
        <v>46</v>
      </c>
      <c r="R330" s="3" t="s">
        <v>39</v>
      </c>
      <c r="T330" s="18" t="str">
        <f>IF(J330="Yes",IF(U330&lt;&gt;"",HYPERLINK(_xlfn.CONCAT(VLOOKUP(U330,AF:AG,2,FALSE),"\",IF(ISERROR(FIND(",",A330))=FALSE,LEFT(A330,FIND(",",A330)-1),A330),"-",C330,"-",H330,".pdf"),"PDF"),""),"")</f>
        <v>PDF</v>
      </c>
      <c r="U330" s="11" t="str">
        <f>IF(R330="0. Duplicate","SH","")</f>
        <v>SH</v>
      </c>
      <c r="V330" s="3" t="str">
        <f>IF(R330="0. Duplicate","Exclude","")</f>
        <v>Exclude</v>
      </c>
      <c r="W330" s="3" t="str">
        <f>IF(R330="0. Duplicate","0. Duplicate","")</f>
        <v>0. Duplicate</v>
      </c>
      <c r="Y330" s="12" t="str">
        <f>IF(R330="Include","No",IF(V330="Include","No",""))</f>
        <v/>
      </c>
      <c r="Z330" s="33" t="str">
        <f>IF(J330="Yes",IF(Q330="","",IF(Q330="Include",IF(V330="",IF(Y330="No","Check for supplement","Include"),IF(V330="Exclude","Consensus required",IF(V330="Include",IF(Y330="No","Check for supplement","Include"),"Check required"))),IF(Q330="Exclude",IF(V330="","Check required",IF(V330="Exclude","Exclude",IF(V330="Include","Consensus required","Check required"))),"Check required"))),IF(L330="","","Find PDF"))</f>
        <v>Exclude</v>
      </c>
      <c r="AA330" s="31" t="str">
        <f>IF(Z330="Exclude",R330,"")</f>
        <v>0. Duplicate</v>
      </c>
    </row>
    <row r="331" spans="1:27" x14ac:dyDescent="0.25">
      <c r="A331" s="25" t="s">
        <v>2287</v>
      </c>
      <c r="B331" s="26" t="s">
        <v>2288</v>
      </c>
      <c r="C331" s="26">
        <v>2021</v>
      </c>
      <c r="D331" s="26" t="s">
        <v>1044</v>
      </c>
      <c r="E331" s="26">
        <v>5</v>
      </c>
      <c r="F331" s="26">
        <v>1</v>
      </c>
      <c r="G331" s="26" t="s">
        <v>2289</v>
      </c>
      <c r="H331" s="26">
        <v>26795</v>
      </c>
      <c r="I331" s="26" t="s">
        <v>2290</v>
      </c>
      <c r="J331" s="11" t="s">
        <v>35</v>
      </c>
      <c r="K331" s="18" t="str">
        <f>IF(LEFT(I331,2)="10",HYPERLINK(_xlfn.CONCAT("https://doi.org/",I331),"Link"),IF(I331="","",HYPERLINK(I331,"Link")))</f>
        <v>Link</v>
      </c>
      <c r="L331" s="19" t="str">
        <f>IF(A331&lt;&gt;"",IF(J331="No",_xlfn.CONCAT(IF(ISERROR(FIND(",",A331))=FALSE,LEFT(A331,FIND(",",A331)-1),A331),"-",C331,"-",H331),""),"")</f>
        <v/>
      </c>
      <c r="M331" s="29" t="str">
        <f>IF(A331&lt;&gt;"",_xlfn.CONCAT("{",IF(ISERROR(FIND(",",A331))=FALSE,LEFT(A331,FIND(",",A331)-1),A331),", ",C331," #",H331,"}"),"")</f>
        <v>{Carlin, 2021 #26795}</v>
      </c>
      <c r="N331" s="4" t="s">
        <v>45</v>
      </c>
      <c r="O331" s="18" t="str">
        <f>IF(J331="Yes",IF(P331&lt;&gt;"",HYPERLINK(_xlfn.CONCAT(VLOOKUP(P331,AF:AG,2,FALSE),"\",IF(ISERROR(FIND(",",A331))=FALSE,LEFT(A331,FIND(",",A331)-1),A331),"-",C331,"-",H331,".pdf"),"PDF"),""),"")</f>
        <v>PDF</v>
      </c>
      <c r="P331" s="11" t="s">
        <v>2</v>
      </c>
      <c r="Q331" s="3" t="s">
        <v>46</v>
      </c>
      <c r="R331" s="3" t="s">
        <v>47</v>
      </c>
      <c r="S331" s="4" t="s">
        <v>2291</v>
      </c>
      <c r="T331" s="18" t="str">
        <f>IF(J331="Yes",IF(U331&lt;&gt;"",HYPERLINK(_xlfn.CONCAT(VLOOKUP(U331,AF:AG,2,FALSE),"\",IF(ISERROR(FIND(",",A331))=FALSE,LEFT(A331,FIND(",",A331)-1),A331),"-",C331,"-",H331,".pdf"),"PDF"),""),"")</f>
        <v>PDF</v>
      </c>
      <c r="U331" s="11" t="s">
        <v>38</v>
      </c>
      <c r="V331" s="3" t="s">
        <v>46</v>
      </c>
      <c r="W331" s="3" t="s">
        <v>47</v>
      </c>
      <c r="Y331" s="12" t="str">
        <f>IF(R331="Include","No",IF(V331="Include","No",""))</f>
        <v/>
      </c>
      <c r="Z331" s="33" t="str">
        <f>IF(J331="Yes",IF(Q331="","",IF(Q331="Include",IF(V331="",IF(Y331="No","Check for supplement","Include"),IF(V331="Exclude","Consensus required",IF(V331="Include",IF(Y331="No","Check for supplement","Include"),"Check required"))),IF(Q331="Exclude",IF(V331="","Check required",IF(V331="Exclude","Exclude",IF(V331="Include","Consensus required","Check required"))),"Check required"))),IF(L331="","","Find PDF"))</f>
        <v>Exclude</v>
      </c>
      <c r="AA331" s="31" t="str">
        <f>IF(Z331="Exclude",R331,"")</f>
        <v>3. Wrong intervention</v>
      </c>
    </row>
    <row r="332" spans="1:27" x14ac:dyDescent="0.25">
      <c r="A332" s="25" t="s">
        <v>2292</v>
      </c>
      <c r="B332" s="26" t="s">
        <v>2293</v>
      </c>
      <c r="C332" s="26">
        <v>2015</v>
      </c>
      <c r="D332" s="26" t="s">
        <v>1839</v>
      </c>
      <c r="E332" s="26">
        <v>16</v>
      </c>
      <c r="F332" s="26">
        <v>1</v>
      </c>
      <c r="G332" s="26">
        <v>38</v>
      </c>
      <c r="H332" s="26">
        <v>12584</v>
      </c>
      <c r="I332" s="26" t="s">
        <v>2294</v>
      </c>
      <c r="J332" s="11" t="s">
        <v>35</v>
      </c>
      <c r="K332" s="18" t="str">
        <f>IF(LEFT(I332,2)="10",HYPERLINK(_xlfn.CONCAT("https://doi.org/",I332),"Link"),IF(I332="","",HYPERLINK(I332,"Link")))</f>
        <v>Link</v>
      </c>
      <c r="L332" s="19" t="str">
        <f>IF(A332&lt;&gt;"",IF(J332="No",_xlfn.CONCAT(IF(ISERROR(FIND(",",A332))=FALSE,LEFT(A332,FIND(",",A332)-1),A332),"-",C332,"-",H332),""),"")</f>
        <v/>
      </c>
      <c r="M332" s="29" t="str">
        <f>IF(A332&lt;&gt;"",_xlfn.CONCAT("{",IF(ISERROR(FIND(",",A332))=FALSE,LEFT(A332,FIND(",",A332)-1),A332),", ",C332," #",H332,"}"),"")</f>
        <v>{Carmona-Teres, 2015 #12584}</v>
      </c>
      <c r="N332" s="4" t="s">
        <v>1</v>
      </c>
      <c r="O332" s="18" t="str">
        <f>IF(J332="Yes",IF(P332&lt;&gt;"",HYPERLINK(_xlfn.CONCAT(VLOOKUP(P332,AF:AG,2,FALSE),"\",IF(ISERROR(FIND(",",A332))=FALSE,LEFT(A332,FIND(",",A332)-1),A332),"-",C332,"-",H332,".pdf"),"PDF"),""),"")</f>
        <v>PDF</v>
      </c>
      <c r="P332" s="11" t="s">
        <v>2</v>
      </c>
      <c r="Q332" s="3" t="s">
        <v>46</v>
      </c>
      <c r="R332" s="3" t="s">
        <v>47</v>
      </c>
      <c r="S332" s="4" t="s">
        <v>109</v>
      </c>
      <c r="T332" s="18" t="str">
        <f>IF(J332="Yes",IF(U332&lt;&gt;"",HYPERLINK(_xlfn.CONCAT(VLOOKUP(U332,AF:AG,2,FALSE),"\",IF(ISERROR(FIND(",",A332))=FALSE,LEFT(A332,FIND(",",A332)-1),A332),"-",C332,"-",H332,".pdf"),"PDF"),""),"")</f>
        <v>PDF</v>
      </c>
      <c r="U332" s="11" t="s">
        <v>38</v>
      </c>
      <c r="V332" s="3" t="s">
        <v>46</v>
      </c>
      <c r="W332" s="3" t="s">
        <v>47</v>
      </c>
      <c r="Y332" s="12" t="str">
        <f>IF(R332="Include","No",IF(V332="Include","No",""))</f>
        <v/>
      </c>
      <c r="Z332" s="33" t="str">
        <f>IF(J332="Yes",IF(Q332="","",IF(Q332="Include",IF(V332="",IF(Y332="No","Check for supplement","Include"),IF(V332="Exclude","Consensus required",IF(V332="Include",IF(Y332="No","Check for supplement","Include"),"Check required"))),IF(Q332="Exclude",IF(V332="","Check required",IF(V332="Exclude","Exclude",IF(V332="Include","Consensus required","Check required"))),"Check required"))),IF(L332="","","Find PDF"))</f>
        <v>Exclude</v>
      </c>
      <c r="AA332" s="31" t="str">
        <f>IF(Z332="Exclude",R332,"")</f>
        <v>3. Wrong intervention</v>
      </c>
    </row>
    <row r="333" spans="1:27" x14ac:dyDescent="0.25">
      <c r="A333" s="25" t="s">
        <v>2295</v>
      </c>
      <c r="B333" s="26" t="s">
        <v>2296</v>
      </c>
      <c r="C333" s="26">
        <v>2013</v>
      </c>
      <c r="D333" s="26" t="s">
        <v>661</v>
      </c>
      <c r="E333" s="26">
        <v>32</v>
      </c>
      <c r="F333" s="26">
        <v>3</v>
      </c>
      <c r="G333" s="26" t="s">
        <v>2297</v>
      </c>
      <c r="H333" s="26">
        <v>12585</v>
      </c>
      <c r="I333" s="26" t="s">
        <v>2298</v>
      </c>
      <c r="J333" s="11" t="s">
        <v>35</v>
      </c>
      <c r="K333" s="18" t="str">
        <f>IF(LEFT(I333,2)="10",HYPERLINK(_xlfn.CONCAT("https://doi.org/",I333),"Link"),IF(I333="","",HYPERLINK(I333,"Link")))</f>
        <v>Link</v>
      </c>
      <c r="L333" s="19" t="str">
        <f>IF(A333&lt;&gt;"",IF(J333="No",_xlfn.CONCAT(IF(ISERROR(FIND(",",A333))=FALSE,LEFT(A333,FIND(",",A333)-1),A333),"-",C333,"-",H333),""),"")</f>
        <v/>
      </c>
      <c r="M333" s="29" t="str">
        <f>IF(A333&lt;&gt;"",_xlfn.CONCAT("{",IF(ISERROR(FIND(",",A333))=FALSE,LEFT(A333,FIND(",",A333)-1),A333),", ",C333," #",H333,"}"),"")</f>
        <v>{Carr, 2013 #12585}</v>
      </c>
      <c r="N333" s="4" t="s">
        <v>1</v>
      </c>
      <c r="O333" s="18" t="str">
        <f>IF(J333="Yes",IF(P333&lt;&gt;"",HYPERLINK(_xlfn.CONCAT(VLOOKUP(P333,AF:AG,2,FALSE),"\",IF(ISERROR(FIND(",",A333))=FALSE,LEFT(A333,FIND(",",A333)-1),A333),"-",C333,"-",H333,".pdf"),"PDF"),""),"")</f>
        <v>PDF</v>
      </c>
      <c r="P333" s="11" t="s">
        <v>2</v>
      </c>
      <c r="Q333" s="3" t="s">
        <v>46</v>
      </c>
      <c r="R333" s="3" t="s">
        <v>47</v>
      </c>
      <c r="S333" s="4" t="s">
        <v>109</v>
      </c>
      <c r="T333" s="18" t="str">
        <f>IF(J333="Yes",IF(U333&lt;&gt;"",HYPERLINK(_xlfn.CONCAT(VLOOKUP(U333,AF:AG,2,FALSE),"\",IF(ISERROR(FIND(",",A333))=FALSE,LEFT(A333,FIND(",",A333)-1),A333),"-",C333,"-",H333,".pdf"),"PDF"),""),"")</f>
        <v>PDF</v>
      </c>
      <c r="U333" s="11" t="s">
        <v>38</v>
      </c>
      <c r="V333" s="3" t="s">
        <v>46</v>
      </c>
      <c r="W333" s="3" t="s">
        <v>47</v>
      </c>
      <c r="Y333" s="12" t="str">
        <f>IF(R333="Include","No",IF(V333="Include","No",""))</f>
        <v/>
      </c>
      <c r="Z333" s="33" t="str">
        <f>IF(J333="Yes",IF(Q333="","",IF(Q333="Include",IF(V333="",IF(Y333="No","Check for supplement","Include"),IF(V333="Exclude","Consensus required",IF(V333="Include",IF(Y333="No","Check for supplement","Include"),"Check required"))),IF(Q333="Exclude",IF(V333="","Check required",IF(V333="Exclude","Exclude",IF(V333="Include","Consensus required","Check required"))),"Check required"))),IF(L333="","","Find PDF"))</f>
        <v>Exclude</v>
      </c>
      <c r="AA333" s="31" t="str">
        <f>IF(Z333="Exclude",R333,"")</f>
        <v>3. Wrong intervention</v>
      </c>
    </row>
    <row r="334" spans="1:27" x14ac:dyDescent="0.25">
      <c r="A334" s="25" t="s">
        <v>2299</v>
      </c>
      <c r="B334" s="26" t="s">
        <v>2300</v>
      </c>
      <c r="C334" s="26">
        <v>2013</v>
      </c>
      <c r="D334" s="26" t="s">
        <v>65</v>
      </c>
      <c r="E334" s="26">
        <v>3</v>
      </c>
      <c r="F334" s="26">
        <v>10</v>
      </c>
      <c r="G334" s="26" t="s">
        <v>2301</v>
      </c>
      <c r="H334" s="26">
        <v>12586</v>
      </c>
      <c r="I334" s="26" t="s">
        <v>2302</v>
      </c>
      <c r="J334" s="11" t="s">
        <v>35</v>
      </c>
      <c r="K334" s="18" t="str">
        <f>IF(LEFT(I334,2)="10",HYPERLINK(_xlfn.CONCAT("https://doi.org/",I334),"Link"),IF(I334="","",HYPERLINK(I334,"Link")))</f>
        <v>Link</v>
      </c>
      <c r="L334" s="19" t="str">
        <f>IF(A334&lt;&gt;"",IF(J334="No",_xlfn.CONCAT(IF(ISERROR(FIND(",",A334))=FALSE,LEFT(A334,FIND(",",A334)-1),A334),"-",C334,"-",H334),""),"")</f>
        <v/>
      </c>
      <c r="M334" s="29" t="str">
        <f>IF(A334&lt;&gt;"",_xlfn.CONCAT("{",IF(ISERROR(FIND(",",A334))=FALSE,LEFT(A334,FIND(",",A334)-1),A334),", ",C334," #",H334,"}"),"")</f>
        <v>{Carr, 2013 #12586}</v>
      </c>
      <c r="N334" s="4" t="s">
        <v>1</v>
      </c>
      <c r="O334" s="18" t="str">
        <f>IF(J334="Yes",IF(P334&lt;&gt;"",HYPERLINK(_xlfn.CONCAT(VLOOKUP(P334,AF:AG,2,FALSE),"\",IF(ISERROR(FIND(",",A334))=FALSE,LEFT(A334,FIND(",",A334)-1),A334),"-",C334,"-",H334,".pdf"),"PDF"),""),"")</f>
        <v>PDF</v>
      </c>
      <c r="P334" s="11" t="s">
        <v>2</v>
      </c>
      <c r="Q334" s="3" t="s">
        <v>46</v>
      </c>
      <c r="R334" s="3" t="s">
        <v>47</v>
      </c>
      <c r="S334" s="4" t="s">
        <v>109</v>
      </c>
      <c r="T334" s="18" t="str">
        <f>IF(J334="Yes",IF(U334&lt;&gt;"",HYPERLINK(_xlfn.CONCAT(VLOOKUP(U334,AF:AG,2,FALSE),"\",IF(ISERROR(FIND(",",A334))=FALSE,LEFT(A334,FIND(",",A334)-1),A334),"-",C334,"-",H334,".pdf"),"PDF"),""),"")</f>
        <v>PDF</v>
      </c>
      <c r="U334" s="11" t="s">
        <v>38</v>
      </c>
      <c r="V334" s="3" t="s">
        <v>46</v>
      </c>
      <c r="W334" s="3" t="s">
        <v>47</v>
      </c>
      <c r="Y334" s="12" t="str">
        <f>IF(R334="Include","No",IF(V334="Include","No",""))</f>
        <v/>
      </c>
      <c r="Z334" s="33" t="str">
        <f>IF(J334="Yes",IF(Q334="","",IF(Q334="Include",IF(V334="",IF(Y334="No","Check for supplement","Include"),IF(V334="Exclude","Consensus required",IF(V334="Include",IF(Y334="No","Check for supplement","Include"),"Check required"))),IF(Q334="Exclude",IF(V334="","Check required",IF(V334="Exclude","Exclude",IF(V334="Include","Consensus required","Check required"))),"Check required"))),IF(L334="","","Find PDF"))</f>
        <v>Exclude</v>
      </c>
      <c r="AA334" s="31" t="str">
        <f>IF(Z334="Exclude",R334,"")</f>
        <v>3. Wrong intervention</v>
      </c>
    </row>
    <row r="335" spans="1:27" x14ac:dyDescent="0.25">
      <c r="A335" s="25" t="s">
        <v>2299</v>
      </c>
      <c r="B335" s="26" t="s">
        <v>2300</v>
      </c>
      <c r="C335" s="26">
        <v>2013</v>
      </c>
      <c r="D335" s="26" t="s">
        <v>65</v>
      </c>
      <c r="E335" s="26">
        <v>3</v>
      </c>
      <c r="F335" s="26">
        <v>10</v>
      </c>
      <c r="G335" s="26" t="s">
        <v>2301</v>
      </c>
      <c r="H335" s="26">
        <v>12587</v>
      </c>
      <c r="I335" s="26" t="s">
        <v>2302</v>
      </c>
      <c r="J335" s="11" t="s">
        <v>35</v>
      </c>
      <c r="K335" s="18" t="str">
        <f>IF(LEFT(I335,2)="10",HYPERLINK(_xlfn.CONCAT("https://doi.org/",I335),"Link"),IF(I335="","",HYPERLINK(I335,"Link")))</f>
        <v>Link</v>
      </c>
      <c r="L335" s="19" t="str">
        <f>IF(A335&lt;&gt;"",IF(J335="No",_xlfn.CONCAT(IF(ISERROR(FIND(",",A335))=FALSE,LEFT(A335,FIND(",",A335)-1),A335),"-",C335,"-",H335),""),"")</f>
        <v/>
      </c>
      <c r="M335" s="29" t="str">
        <f>IF(A335&lt;&gt;"",_xlfn.CONCAT("{",IF(ISERROR(FIND(",",A335))=FALSE,LEFT(A335,FIND(",",A335)-1),A335),", ",C335," #",H335,"}"),"")</f>
        <v>{Carr, 2013 #12587}</v>
      </c>
      <c r="N335" s="4" t="s">
        <v>1</v>
      </c>
      <c r="O335" s="18" t="str">
        <f>IF(J335="Yes",IF(P335&lt;&gt;"",HYPERLINK(_xlfn.CONCAT(VLOOKUP(P335,AF:AG,2,FALSE),"\",IF(ISERROR(FIND(",",A335))=FALSE,LEFT(A335,FIND(",",A335)-1),A335),"-",C335,"-",H335,".pdf"),"PDF"),""),"")</f>
        <v>PDF</v>
      </c>
      <c r="P335" s="11" t="s">
        <v>2</v>
      </c>
      <c r="Q335" s="3" t="s">
        <v>46</v>
      </c>
      <c r="R335" s="3" t="s">
        <v>39</v>
      </c>
      <c r="T335" s="18" t="str">
        <f>IF(J335="Yes",IF(U335&lt;&gt;"",HYPERLINK(_xlfn.CONCAT(VLOOKUP(U335,AF:AG,2,FALSE),"\",IF(ISERROR(FIND(",",A335))=FALSE,LEFT(A335,FIND(",",A335)-1),A335),"-",C335,"-",H335,".pdf"),"PDF"),""),"")</f>
        <v>PDF</v>
      </c>
      <c r="U335" s="11" t="str">
        <f>IF(R335="0. Duplicate","SH","")</f>
        <v>SH</v>
      </c>
      <c r="V335" s="3" t="str">
        <f>IF(R335="0. Duplicate","Exclude","")</f>
        <v>Exclude</v>
      </c>
      <c r="W335" s="3" t="str">
        <f>IF(R335="0. Duplicate","0. Duplicate","")</f>
        <v>0. Duplicate</v>
      </c>
      <c r="Y335" s="12" t="str">
        <f>IF(R335="Include","No",IF(V335="Include","No",""))</f>
        <v/>
      </c>
      <c r="Z335" s="33" t="str">
        <f>IF(J335="Yes",IF(Q335="","",IF(Q335="Include",IF(V335="",IF(Y335="No","Check for supplement","Include"),IF(V335="Exclude","Consensus required",IF(V335="Include",IF(Y335="No","Check for supplement","Include"),"Check required"))),IF(Q335="Exclude",IF(V335="","Check required",IF(V335="Exclude","Exclude",IF(V335="Include","Consensus required","Check required"))),"Check required"))),IF(L335="","","Find PDF"))</f>
        <v>Exclude</v>
      </c>
      <c r="AA335" s="31" t="str">
        <f>IF(Z335="Exclude",R335,"")</f>
        <v>0. Duplicate</v>
      </c>
    </row>
    <row r="336" spans="1:27" x14ac:dyDescent="0.25">
      <c r="A336" s="25" t="s">
        <v>2303</v>
      </c>
      <c r="B336" s="26" t="s">
        <v>2304</v>
      </c>
      <c r="C336" s="26">
        <v>2016</v>
      </c>
      <c r="D336" s="26" t="s">
        <v>168</v>
      </c>
      <c r="E336" s="26">
        <v>50</v>
      </c>
      <c r="F336" s="26">
        <v>1</v>
      </c>
      <c r="G336" s="92">
        <v>42979</v>
      </c>
      <c r="H336" s="26">
        <v>12588</v>
      </c>
      <c r="I336" s="26" t="s">
        <v>2305</v>
      </c>
      <c r="J336" s="11" t="s">
        <v>35</v>
      </c>
      <c r="K336" s="18" t="str">
        <f>IF(LEFT(I336,2)="10",HYPERLINK(_xlfn.CONCAT("https://doi.org/",I336),"Link"),IF(I336="","",HYPERLINK(I336,"Link")))</f>
        <v>Link</v>
      </c>
      <c r="L336" s="19" t="str">
        <f>IF(A336&lt;&gt;"",IF(J336="No",_xlfn.CONCAT(IF(ISERROR(FIND(",",A336))=FALSE,LEFT(A336,FIND(",",A336)-1),A336),"-",C336,"-",H336),""),"")</f>
        <v/>
      </c>
      <c r="M336" s="29" t="str">
        <f>IF(A336&lt;&gt;"",_xlfn.CONCAT("{",IF(ISERROR(FIND(",",A336))=FALSE,LEFT(A336,FIND(",",A336)-1),A336),", ",C336," #",H336,"}"),"")</f>
        <v>{Carr, 2016 #12588}</v>
      </c>
      <c r="N336" s="4" t="s">
        <v>1</v>
      </c>
      <c r="O336" s="18" t="str">
        <f>IF(J336="Yes",IF(P336&lt;&gt;"",HYPERLINK(_xlfn.CONCAT(VLOOKUP(P336,AF:AG,2,FALSE),"\",IF(ISERROR(FIND(",",A336))=FALSE,LEFT(A336,FIND(",",A336)-1),A336),"-",C336,"-",H336,".pdf"),"PDF"),""),"")</f>
        <v>PDF</v>
      </c>
      <c r="P336" s="11" t="s">
        <v>2</v>
      </c>
      <c r="Q336" s="3" t="s">
        <v>46</v>
      </c>
      <c r="R336" s="3" t="s">
        <v>47</v>
      </c>
      <c r="S336" s="4" t="s">
        <v>109</v>
      </c>
      <c r="T336" s="18" t="str">
        <f>IF(J336="Yes",IF(U336&lt;&gt;"",HYPERLINK(_xlfn.CONCAT(VLOOKUP(U336,AF:AG,2,FALSE),"\",IF(ISERROR(FIND(",",A336))=FALSE,LEFT(A336,FIND(",",A336)-1),A336),"-",C336,"-",H336,".pdf"),"PDF"),""),"")</f>
        <v>PDF</v>
      </c>
      <c r="U336" s="11" t="s">
        <v>38</v>
      </c>
      <c r="V336" s="3" t="s">
        <v>46</v>
      </c>
      <c r="W336" s="3" t="s">
        <v>47</v>
      </c>
      <c r="Y336" s="12" t="str">
        <f>IF(R336="Include","No",IF(V336="Include","No",""))</f>
        <v/>
      </c>
      <c r="Z336" s="33" t="str">
        <f>IF(J336="Yes",IF(Q336="","",IF(Q336="Include",IF(V336="",IF(Y336="No","Check for supplement","Include"),IF(V336="Exclude","Consensus required",IF(V336="Include",IF(Y336="No","Check for supplement","Include"),"Check required"))),IF(Q336="Exclude",IF(V336="","Check required",IF(V336="Exclude","Exclude",IF(V336="Include","Consensus required","Check required"))),"Check required"))),IF(L336="","","Find PDF"))</f>
        <v>Exclude</v>
      </c>
      <c r="AA336" s="31" t="str">
        <f>IF(Z336="Exclude",R336,"")</f>
        <v>3. Wrong intervention</v>
      </c>
    </row>
    <row r="337" spans="1:27" x14ac:dyDescent="0.25">
      <c r="A337" s="25" t="s">
        <v>5220</v>
      </c>
      <c r="B337" s="26" t="s">
        <v>5221</v>
      </c>
      <c r="C337" s="26">
        <v>2023</v>
      </c>
      <c r="D337" s="26" t="s">
        <v>164</v>
      </c>
      <c r="E337" s="26">
        <v>23</v>
      </c>
      <c r="F337" s="26">
        <v>1</v>
      </c>
      <c r="G337" s="26">
        <v>632</v>
      </c>
      <c r="H337" s="26">
        <v>14170</v>
      </c>
      <c r="I337" s="26" t="s">
        <v>5222</v>
      </c>
      <c r="J337" s="11" t="s">
        <v>35</v>
      </c>
      <c r="K337" s="18" t="str">
        <f>IF(LEFT(I337,2)="10",HYPERLINK(_xlfn.CONCAT("https://doi.org/",I337),"Link"),IF(I337="","",HYPERLINK(I337,"Link")))</f>
        <v>Link</v>
      </c>
      <c r="L337" s="19" t="str">
        <f>IF(A337&lt;&gt;"",IF(J337="No",_xlfn.CONCAT(IF(ISERROR(FIND(",",A337))=FALSE,LEFT(A337,FIND(",",A337)-1),A337),"-",C337,"-",H337),""),"")</f>
        <v/>
      </c>
      <c r="M337" s="29" t="str">
        <f>IF(A337&lt;&gt;"",_xlfn.CONCAT("{",IF(ISERROR(FIND(",",A337))=FALSE,LEFT(A337,FIND(",",A337)-1),A337),", ",C337," #",H337,"}"),"")</f>
        <v>{Carraca, 2023 #14170}</v>
      </c>
      <c r="N337" s="4" t="s">
        <v>4</v>
      </c>
      <c r="O337" s="18" t="str">
        <f>IF(J337="Yes",IF(P337&lt;&gt;"",HYPERLINK(_xlfn.CONCAT(VLOOKUP(P337,AF:AG,2,FALSE),"\",IF(ISERROR(FIND(",",A337))=FALSE,LEFT(A337,FIND(",",A337)-1),A337),"-",C337,"-",H337,".pdf"),"PDF"),""),"")</f>
        <v>PDF</v>
      </c>
      <c r="P337" s="11" t="s">
        <v>2</v>
      </c>
      <c r="Q337" s="3" t="s">
        <v>46</v>
      </c>
      <c r="R337" s="3" t="s">
        <v>47</v>
      </c>
      <c r="S337" s="4" t="s">
        <v>109</v>
      </c>
      <c r="T337" s="18" t="str">
        <f>IF(J337="Yes",IF(U337&lt;&gt;"",HYPERLINK(_xlfn.CONCAT(VLOOKUP(U337,AF:AG,2,FALSE),"\",IF(ISERROR(FIND(",",A337))=FALSE,LEFT(A337,FIND(",",A337)-1),A337),"-",C337,"-",H337,".pdf"),"PDF"),""),"")</f>
        <v>PDF</v>
      </c>
      <c r="U337" s="11" t="s">
        <v>50</v>
      </c>
      <c r="V337" s="3" t="s">
        <v>46</v>
      </c>
      <c r="W337" s="3" t="s">
        <v>47</v>
      </c>
      <c r="Y337" s="12" t="str">
        <f>IF(R337="Include","No",IF(V337="Include","No",""))</f>
        <v/>
      </c>
      <c r="Z337" s="33" t="str">
        <f>IF(J337="Yes",IF(Q337="","",IF(Q337="Include",IF(V337="",IF(Y337="No","Check for supplement","Include"),IF(V337="Exclude","Consensus required",IF(V337="Include",IF(Y337="No","Check for supplement","Include"),"Check required"))),IF(Q337="Exclude",IF(V337="","Check required",IF(V337="Exclude","Exclude",IF(V337="Include","Consensus required","Check required"))),"Check required"))),IF(L337="","","Find PDF"))</f>
        <v>Exclude</v>
      </c>
      <c r="AA337" s="31" t="str">
        <f>IF(Z337="Exclude",R337,"")</f>
        <v>3. Wrong intervention</v>
      </c>
    </row>
    <row r="338" spans="1:27" x14ac:dyDescent="0.25">
      <c r="A338" s="25" t="s">
        <v>7115</v>
      </c>
      <c r="B338" s="26" t="s">
        <v>7116</v>
      </c>
      <c r="C338" s="26">
        <v>2019</v>
      </c>
      <c r="D338" s="26" t="s">
        <v>4245</v>
      </c>
      <c r="E338" s="26" t="s">
        <v>3</v>
      </c>
      <c r="F338" s="26" t="s">
        <v>3</v>
      </c>
      <c r="G338" s="26" t="s">
        <v>1210</v>
      </c>
      <c r="H338" s="26">
        <v>26542</v>
      </c>
      <c r="I338" s="26" t="s">
        <v>7117</v>
      </c>
      <c r="J338" s="11" t="s">
        <v>2662</v>
      </c>
      <c r="K338" s="18" t="str">
        <f>IF(LEFT(I338,2)="10",HYPERLINK(_xlfn.CONCAT("https://doi.org/",I338),"Link"),IF(I338="","",HYPERLINK(I338,"Link")))</f>
        <v>Link</v>
      </c>
      <c r="L338" s="19" t="str">
        <f>IF(A338&lt;&gt;"",IF(J338="No",_xlfn.CONCAT(IF(ISERROR(FIND(",",A338))=FALSE,LEFT(A338,FIND(",",A338)-1),A338),"-",C338,"-",H338),""),"")</f>
        <v>Carrasco-Hernandez-2019-26542</v>
      </c>
      <c r="M338" s="29" t="str">
        <f>IF(A338&lt;&gt;"",_xlfn.CONCAT("{",IF(ISERROR(FIND(",",A338))=FALSE,LEFT(A338,FIND(",",A338)-1),A338),", ",C338," #",H338,"}"),"")</f>
        <v>{Carrasco-Hernandez, 2019 #26542}</v>
      </c>
      <c r="N338" s="4" t="s">
        <v>4248</v>
      </c>
      <c r="O338" s="18" t="str">
        <f>IF(J338="Yes",IF(P338&lt;&gt;"",HYPERLINK(_xlfn.CONCAT(VLOOKUP(P338,AF:AG,2,FALSE),"\",IF(ISERROR(FIND(",",A338))=FALSE,LEFT(A338,FIND(",",A338)-1),A338),"-",C338,"-",H338,".pdf"),"PDF"),""),"")</f>
        <v/>
      </c>
      <c r="P338" s="11" t="s">
        <v>2</v>
      </c>
      <c r="Q338" s="3" t="s">
        <v>37</v>
      </c>
      <c r="S338" s="4" t="s">
        <v>7118</v>
      </c>
      <c r="T338" s="18" t="str">
        <f>IF(J338="Yes",IF(U338&lt;&gt;"",HYPERLINK(_xlfn.CONCAT(VLOOKUP(U338,AF:AG,2,FALSE),"\",IF(ISERROR(FIND(",",A338))=FALSE,LEFT(A338,FIND(",",A338)-1),A338),"-",C338,"-",H338,".pdf"),"PDF"),""),"")</f>
        <v/>
      </c>
      <c r="U338" s="11" t="s">
        <v>38</v>
      </c>
      <c r="V338" s="3" t="s">
        <v>37</v>
      </c>
      <c r="X338" s="501" t="s">
        <v>7119</v>
      </c>
      <c r="Y338" s="12" t="s">
        <v>35</v>
      </c>
      <c r="Z338" s="33" t="s">
        <v>37</v>
      </c>
      <c r="AA338" s="31" t="str">
        <f>IF(Z338="Exclude",R338,"")</f>
        <v/>
      </c>
    </row>
    <row r="339" spans="1:27" x14ac:dyDescent="0.25">
      <c r="A339" s="25" t="s">
        <v>7120</v>
      </c>
      <c r="B339" s="26" t="s">
        <v>7121</v>
      </c>
      <c r="C339" s="26">
        <v>2020</v>
      </c>
      <c r="D339" s="26" t="s">
        <v>100</v>
      </c>
      <c r="E339" s="26">
        <v>8</v>
      </c>
      <c r="F339" s="26">
        <v>4</v>
      </c>
      <c r="G339" s="26" t="s">
        <v>7122</v>
      </c>
      <c r="H339" s="26">
        <v>14374</v>
      </c>
      <c r="I339" s="26" t="s">
        <v>7123</v>
      </c>
      <c r="J339" s="11" t="s">
        <v>35</v>
      </c>
      <c r="K339" s="18" t="str">
        <f>IF(LEFT(I339,2)="10",HYPERLINK(_xlfn.CONCAT("https://doi.org/",I339),"Link"),IF(I339="","",HYPERLINK(I339,"Link")))</f>
        <v>Link</v>
      </c>
      <c r="L339" s="19" t="str">
        <f>IF(A339&lt;&gt;"",IF(J339="No",_xlfn.CONCAT(IF(ISERROR(FIND(",",A339))=FALSE,LEFT(A339,FIND(",",A339)-1),A339),"-",C339,"-",H339),""),"")</f>
        <v/>
      </c>
      <c r="M339" s="29" t="str">
        <f>IF(A339&lt;&gt;"",_xlfn.CONCAT("{",IF(ISERROR(FIND(",",A339))=FALSE,LEFT(A339,FIND(",",A339)-1),A339),", ",C339," #",H339,"}"),"")</f>
        <v>{Carrasco-Hernandez, 2020 #14374}</v>
      </c>
      <c r="N339" s="4" t="s">
        <v>1</v>
      </c>
      <c r="O339" s="18" t="str">
        <f>IF(J339="Yes",IF(P339&lt;&gt;"",HYPERLINK(_xlfn.CONCAT(VLOOKUP(P339,AF:AG,2,FALSE),"\",IF(ISERROR(FIND(",",A339))=FALSE,LEFT(A339,FIND(",",A339)-1),A339),"-",C339,"-",H339,".pdf"),"PDF"),""),"")</f>
        <v>PDF</v>
      </c>
      <c r="P339" s="11" t="s">
        <v>2</v>
      </c>
      <c r="Q339" s="3" t="s">
        <v>37</v>
      </c>
      <c r="S339" s="4" t="s">
        <v>7124</v>
      </c>
      <c r="T339" s="18" t="str">
        <f>IF(J339="Yes",IF(U339&lt;&gt;"",HYPERLINK(_xlfn.CONCAT(VLOOKUP(U339,AF:AG,2,FALSE),"\",IF(ISERROR(FIND(",",A339))=FALSE,LEFT(A339,FIND(",",A339)-1),A339),"-",C339,"-",H339,".pdf"),"PDF"),""),"")</f>
        <v>PDF</v>
      </c>
      <c r="U339" s="11" t="s">
        <v>38</v>
      </c>
      <c r="V339" s="3" t="s">
        <v>37</v>
      </c>
      <c r="Y339" s="12" t="s">
        <v>35</v>
      </c>
      <c r="Z339" s="33" t="str">
        <f>IF(J339="Yes",IF(Q339="","",IF(Q339="Include",IF(V339="",IF(Y339="No","Check for supplement","Include"),IF(V339="Exclude","Consensus required",IF(V339="Include",IF(Y339="No","Check for supplement","Include"),"Check required"))),IF(Q339="Exclude",IF(V339="","Check required",IF(V339="Exclude","Exclude",IF(V339="Include","Consensus required","Check required"))),"Check required"))),IF(L339="","","Find PDF"))</f>
        <v>Include</v>
      </c>
      <c r="AA339" s="31" t="str">
        <f>IF(Z339="Exclude",R339,"")</f>
        <v/>
      </c>
    </row>
    <row r="340" spans="1:27" x14ac:dyDescent="0.25">
      <c r="A340" s="25" t="s">
        <v>2306</v>
      </c>
      <c r="B340" s="26" t="s">
        <v>2307</v>
      </c>
      <c r="C340" s="26">
        <v>2013</v>
      </c>
      <c r="D340" s="26" t="s">
        <v>124</v>
      </c>
      <c r="E340" s="26">
        <v>10</v>
      </c>
      <c r="F340" s="26">
        <v>1</v>
      </c>
      <c r="G340" s="26">
        <v>62</v>
      </c>
      <c r="H340" s="26">
        <v>12589</v>
      </c>
      <c r="I340" s="26" t="s">
        <v>2308</v>
      </c>
      <c r="J340" s="11" t="s">
        <v>35</v>
      </c>
      <c r="K340" s="18" t="str">
        <f>IF(LEFT(I340,2)="10",HYPERLINK(_xlfn.CONCAT("https://doi.org/",I340),"Link"),IF(I340="","",HYPERLINK(I340,"Link")))</f>
        <v>Link</v>
      </c>
      <c r="L340" s="19" t="str">
        <f>IF(A340&lt;&gt;"",IF(J340="No",_xlfn.CONCAT(IF(ISERROR(FIND(",",A340))=FALSE,LEFT(A340,FIND(",",A340)-1),A340),"-",C340,"-",H340),""),"")</f>
        <v/>
      </c>
      <c r="M340" s="29" t="str">
        <f>IF(A340&lt;&gt;"",_xlfn.CONCAT("{",IF(ISERROR(FIND(",",A340))=FALSE,LEFT(A340,FIND(",",A340)-1),A340),", ",C340," #",H340,"}"),"")</f>
        <v>{Carson, 2013 #12589}</v>
      </c>
      <c r="N340" s="4" t="s">
        <v>1</v>
      </c>
      <c r="O340" s="18" t="str">
        <f>IF(J340="Yes",IF(P340&lt;&gt;"",HYPERLINK(_xlfn.CONCAT(VLOOKUP(P340,AF:AG,2,FALSE),"\",IF(ISERROR(FIND(",",A340))=FALSE,LEFT(A340,FIND(",",A340)-1),A340),"-",C340,"-",H340,".pdf"),"PDF"),""),"")</f>
        <v>PDF</v>
      </c>
      <c r="P340" s="11" t="s">
        <v>2</v>
      </c>
      <c r="Q340" s="3" t="s">
        <v>46</v>
      </c>
      <c r="R340" s="3" t="s">
        <v>47</v>
      </c>
      <c r="S340" s="4" t="s">
        <v>109</v>
      </c>
      <c r="T340" s="18" t="str">
        <f>IF(J340="Yes",IF(U340&lt;&gt;"",HYPERLINK(_xlfn.CONCAT(VLOOKUP(U340,AF:AG,2,FALSE),"\",IF(ISERROR(FIND(",",A340))=FALSE,LEFT(A340,FIND(",",A340)-1),A340),"-",C340,"-",H340,".pdf"),"PDF"),""),"")</f>
        <v>PDF</v>
      </c>
      <c r="U340" s="11" t="s">
        <v>38</v>
      </c>
      <c r="V340" s="3" t="s">
        <v>46</v>
      </c>
      <c r="W340" s="3" t="s">
        <v>47</v>
      </c>
      <c r="Y340" s="12" t="str">
        <f>IF(R340="Include","No",IF(V340="Include","No",""))</f>
        <v/>
      </c>
      <c r="Z340" s="33" t="str">
        <f>IF(J340="Yes",IF(Q340="","",IF(Q340="Include",IF(V340="",IF(Y340="No","Check for supplement","Include"),IF(V340="Exclude","Consensus required",IF(V340="Include",IF(Y340="No","Check for supplement","Include"),"Check required"))),IF(Q340="Exclude",IF(V340="","Check required",IF(V340="Exclude","Exclude",IF(V340="Include","Consensus required","Check required"))),"Check required"))),IF(L340="","","Find PDF"))</f>
        <v>Exclude</v>
      </c>
      <c r="AA340" s="31" t="str">
        <f>IF(Z340="Exclude",R340,"")</f>
        <v>3. Wrong intervention</v>
      </c>
    </row>
    <row r="341" spans="1:27" x14ac:dyDescent="0.25">
      <c r="A341" s="25" t="s">
        <v>2306</v>
      </c>
      <c r="B341" s="26" t="s">
        <v>2307</v>
      </c>
      <c r="C341" s="26">
        <v>2013</v>
      </c>
      <c r="D341" s="26" t="s">
        <v>124</v>
      </c>
      <c r="E341" s="26">
        <v>10</v>
      </c>
      <c r="F341" s="26">
        <v>1</v>
      </c>
      <c r="G341" s="26">
        <v>62</v>
      </c>
      <c r="H341" s="26">
        <v>12590</v>
      </c>
      <c r="I341" s="26" t="s">
        <v>2308</v>
      </c>
      <c r="J341" s="11" t="s">
        <v>35</v>
      </c>
      <c r="K341" s="18" t="str">
        <f>IF(LEFT(I341,2)="10",HYPERLINK(_xlfn.CONCAT("https://doi.org/",I341),"Link"),IF(I341="","",HYPERLINK(I341,"Link")))</f>
        <v>Link</v>
      </c>
      <c r="L341" s="19" t="str">
        <f>IF(A341&lt;&gt;"",IF(J341="No",_xlfn.CONCAT(IF(ISERROR(FIND(",",A341))=FALSE,LEFT(A341,FIND(",",A341)-1),A341),"-",C341,"-",H341),""),"")</f>
        <v/>
      </c>
      <c r="M341" s="29" t="str">
        <f>IF(A341&lt;&gt;"",_xlfn.CONCAT("{",IF(ISERROR(FIND(",",A341))=FALSE,LEFT(A341,FIND(",",A341)-1),A341),", ",C341," #",H341,"}"),"")</f>
        <v>{Carson, 2013 #12590}</v>
      </c>
      <c r="N341" s="4" t="s">
        <v>1</v>
      </c>
      <c r="O341" s="18" t="str">
        <f>IF(J341="Yes",IF(P341&lt;&gt;"",HYPERLINK(_xlfn.CONCAT(VLOOKUP(P341,AF:AG,2,FALSE),"\",IF(ISERROR(FIND(",",A341))=FALSE,LEFT(A341,FIND(",",A341)-1),A341),"-",C341,"-",H341,".pdf"),"PDF"),""),"")</f>
        <v>PDF</v>
      </c>
      <c r="P341" s="11" t="s">
        <v>2</v>
      </c>
      <c r="Q341" s="3" t="s">
        <v>46</v>
      </c>
      <c r="R341" s="3" t="s">
        <v>39</v>
      </c>
      <c r="T341" s="18" t="str">
        <f>IF(J341="Yes",IF(U341&lt;&gt;"",HYPERLINK(_xlfn.CONCAT(VLOOKUP(U341,AF:AG,2,FALSE),"\",IF(ISERROR(FIND(",",A341))=FALSE,LEFT(A341,FIND(",",A341)-1),A341),"-",C341,"-",H341,".pdf"),"PDF"),""),"")</f>
        <v>PDF</v>
      </c>
      <c r="U341" s="11" t="str">
        <f>IF(R341="0. Duplicate","SH","")</f>
        <v>SH</v>
      </c>
      <c r="V341" s="3" t="str">
        <f>IF(R341="0. Duplicate","Exclude","")</f>
        <v>Exclude</v>
      </c>
      <c r="W341" s="3" t="str">
        <f>IF(R341="0. Duplicate","0. Duplicate","")</f>
        <v>0. Duplicate</v>
      </c>
      <c r="Y341" s="12" t="str">
        <f>IF(R341="Include","No",IF(V341="Include","No",""))</f>
        <v/>
      </c>
      <c r="Z341" s="33" t="str">
        <f>IF(J341="Yes",IF(Q341="","",IF(Q341="Include",IF(V341="",IF(Y341="No","Check for supplement","Include"),IF(V341="Exclude","Consensus required",IF(V341="Include",IF(Y341="No","Check for supplement","Include"),"Check required"))),IF(Q341="Exclude",IF(V341="","Check required",IF(V341="Exclude","Exclude",IF(V341="Include","Consensus required","Check required"))),"Check required"))),IF(L341="","","Find PDF"))</f>
        <v>Exclude</v>
      </c>
      <c r="AA341" s="31" t="str">
        <f>IF(Z341="Exclude",R341,"")</f>
        <v>0. Duplicate</v>
      </c>
    </row>
    <row r="342" spans="1:27" x14ac:dyDescent="0.25">
      <c r="A342" s="25" t="s">
        <v>2309</v>
      </c>
      <c r="B342" s="26" t="s">
        <v>2310</v>
      </c>
      <c r="C342" s="26">
        <v>2020</v>
      </c>
      <c r="D342" s="26" t="s">
        <v>60</v>
      </c>
      <c r="E342" s="26">
        <v>17</v>
      </c>
      <c r="F342" s="26">
        <v>23</v>
      </c>
      <c r="G342" s="26" t="s">
        <v>2311</v>
      </c>
      <c r="H342" s="26">
        <v>12591</v>
      </c>
      <c r="I342" s="26" t="s">
        <v>2312</v>
      </c>
      <c r="J342" s="11" t="s">
        <v>35</v>
      </c>
      <c r="K342" s="18" t="str">
        <f>IF(LEFT(I342,2)="10",HYPERLINK(_xlfn.CONCAT("https://doi.org/",I342),"Link"),IF(I342="","",HYPERLINK(I342,"Link")))</f>
        <v>Link</v>
      </c>
      <c r="L342" s="19" t="str">
        <f>IF(A342&lt;&gt;"",IF(J342="No",_xlfn.CONCAT(IF(ISERROR(FIND(",",A342))=FALSE,LEFT(A342,FIND(",",A342)-1),A342),"-",C342,"-",H342),""),"")</f>
        <v/>
      </c>
      <c r="M342" s="29" t="str">
        <f>IF(A342&lt;&gt;"",_xlfn.CONCAT("{",IF(ISERROR(FIND(",",A342))=FALSE,LEFT(A342,FIND(",",A342)-1),A342),", ",C342," #",H342,"}"),"")</f>
        <v>{Carter, 2020 #12591}</v>
      </c>
      <c r="N342" s="4" t="s">
        <v>1</v>
      </c>
      <c r="O342" s="18" t="str">
        <f>IF(J342="Yes",IF(P342&lt;&gt;"",HYPERLINK(_xlfn.CONCAT(VLOOKUP(P342,AF:AG,2,FALSE),"\",IF(ISERROR(FIND(",",A342))=FALSE,LEFT(A342,FIND(",",A342)-1),A342),"-",C342,"-",H342,".pdf"),"PDF"),""),"")</f>
        <v>PDF</v>
      </c>
      <c r="P342" s="11" t="s">
        <v>2</v>
      </c>
      <c r="Q342" s="3" t="s">
        <v>46</v>
      </c>
      <c r="R342" s="3" t="s">
        <v>47</v>
      </c>
      <c r="S342" s="4" t="s">
        <v>109</v>
      </c>
      <c r="T342" s="18" t="str">
        <f>IF(J342="Yes",IF(U342&lt;&gt;"",HYPERLINK(_xlfn.CONCAT(VLOOKUP(U342,AF:AG,2,FALSE),"\",IF(ISERROR(FIND(",",A342))=FALSE,LEFT(A342,FIND(",",A342)-1),A342),"-",C342,"-",H342,".pdf"),"PDF"),""),"")</f>
        <v>PDF</v>
      </c>
      <c r="U342" s="11" t="s">
        <v>38</v>
      </c>
      <c r="V342" s="3" t="s">
        <v>46</v>
      </c>
      <c r="Y342" s="12" t="str">
        <f>IF(R342="Include","No",IF(V342="Include","No",""))</f>
        <v/>
      </c>
      <c r="Z342" s="33" t="str">
        <f>IF(J342="Yes",IF(Q342="","",IF(Q342="Include",IF(V342="",IF(Y342="No","Check for supplement","Include"),IF(V342="Exclude","Consensus required",IF(V342="Include",IF(Y342="No","Check for supplement","Include"),"Check required"))),IF(Q342="Exclude",IF(V342="","Check required",IF(V342="Exclude","Exclude",IF(V342="Include","Consensus required","Check required"))),"Check required"))),IF(L342="","","Find PDF"))</f>
        <v>Exclude</v>
      </c>
      <c r="AA342" s="31" t="str">
        <f>IF(Z342="Exclude",R342,"")</f>
        <v>3. Wrong intervention</v>
      </c>
    </row>
    <row r="343" spans="1:27" x14ac:dyDescent="0.25">
      <c r="A343" s="25" t="s">
        <v>2309</v>
      </c>
      <c r="B343" s="26" t="s">
        <v>2310</v>
      </c>
      <c r="C343" s="26">
        <v>2020</v>
      </c>
      <c r="D343" s="26" t="s">
        <v>60</v>
      </c>
      <c r="E343" s="26">
        <v>17</v>
      </c>
      <c r="F343" s="26">
        <v>23</v>
      </c>
      <c r="G343" s="26" t="s">
        <v>2311</v>
      </c>
      <c r="H343" s="26">
        <v>12592</v>
      </c>
      <c r="I343" s="26" t="s">
        <v>2312</v>
      </c>
      <c r="J343" s="11" t="s">
        <v>35</v>
      </c>
      <c r="K343" s="18" t="str">
        <f>IF(LEFT(I343,2)="10",HYPERLINK(_xlfn.CONCAT("https://doi.org/",I343),"Link"),IF(I343="","",HYPERLINK(I343,"Link")))</f>
        <v>Link</v>
      </c>
      <c r="L343" s="19" t="str">
        <f>IF(A343&lt;&gt;"",IF(J343="No",_xlfn.CONCAT(IF(ISERROR(FIND(",",A343))=FALSE,LEFT(A343,FIND(",",A343)-1),A343),"-",C343,"-",H343),""),"")</f>
        <v/>
      </c>
      <c r="M343" s="29" t="str">
        <f>IF(A343&lt;&gt;"",_xlfn.CONCAT("{",IF(ISERROR(FIND(",",A343))=FALSE,LEFT(A343,FIND(",",A343)-1),A343),", ",C343," #",H343,"}"),"")</f>
        <v>{Carter, 2020 #12592}</v>
      </c>
      <c r="N343" s="4" t="s">
        <v>1</v>
      </c>
      <c r="O343" s="18" t="str">
        <f>IF(J343="Yes",IF(P343&lt;&gt;"",HYPERLINK(_xlfn.CONCAT(VLOOKUP(P343,AF:AG,2,FALSE),"\",IF(ISERROR(FIND(",",A343))=FALSE,LEFT(A343,FIND(",",A343)-1),A343),"-",C343,"-",H343,".pdf"),"PDF"),""),"")</f>
        <v>PDF</v>
      </c>
      <c r="P343" s="11" t="s">
        <v>2</v>
      </c>
      <c r="Q343" s="3" t="s">
        <v>46</v>
      </c>
      <c r="R343" s="3" t="s">
        <v>39</v>
      </c>
      <c r="T343" s="18" t="str">
        <f>IF(J343="Yes",IF(U343&lt;&gt;"",HYPERLINK(_xlfn.CONCAT(VLOOKUP(U343,AF:AG,2,FALSE),"\",IF(ISERROR(FIND(",",A343))=FALSE,LEFT(A343,FIND(",",A343)-1),A343),"-",C343,"-",H343,".pdf"),"PDF"),""),"")</f>
        <v>PDF</v>
      </c>
      <c r="U343" s="11" t="str">
        <f>IF(R343="0. Duplicate","SH","")</f>
        <v>SH</v>
      </c>
      <c r="V343" s="3" t="str">
        <f>IF(R343="0. Duplicate","Exclude","")</f>
        <v>Exclude</v>
      </c>
      <c r="W343" s="3" t="str">
        <f>IF(R343="0. Duplicate","0. Duplicate","")</f>
        <v>0. Duplicate</v>
      </c>
      <c r="Y343" s="12" t="str">
        <f>IF(R343="Include","No",IF(V343="Include","No",""))</f>
        <v/>
      </c>
      <c r="Z343" s="33" t="str">
        <f>IF(J343="Yes",IF(Q343="","",IF(Q343="Include",IF(V343="",IF(Y343="No","Check for supplement","Include"),IF(V343="Exclude","Consensus required",IF(V343="Include",IF(Y343="No","Check for supplement","Include"),"Check required"))),IF(Q343="Exclude",IF(V343="","Check required",IF(V343="Exclude","Exclude",IF(V343="Include","Consensus required","Check required"))),"Check required"))),IF(L343="","","Find PDF"))</f>
        <v>Exclude</v>
      </c>
      <c r="AA343" s="31" t="str">
        <f>IF(Z343="Exclude",R343,"")</f>
        <v>0. Duplicate</v>
      </c>
    </row>
    <row r="344" spans="1:27" x14ac:dyDescent="0.25">
      <c r="A344" s="25" t="s">
        <v>7125</v>
      </c>
      <c r="B344" s="26" t="s">
        <v>7126</v>
      </c>
      <c r="C344" s="26">
        <v>2021</v>
      </c>
      <c r="D344" s="26" t="s">
        <v>1583</v>
      </c>
      <c r="E344" s="26">
        <v>13</v>
      </c>
      <c r="F344" s="26">
        <v>1</v>
      </c>
      <c r="G344" s="26" t="s">
        <v>7127</v>
      </c>
      <c r="H344" s="26">
        <v>12593</v>
      </c>
      <c r="I344" s="26" t="s">
        <v>7128</v>
      </c>
      <c r="J344" s="11" t="s">
        <v>35</v>
      </c>
      <c r="K344" s="18" t="str">
        <f>IF(LEFT(I344,2)="10",HYPERLINK(_xlfn.CONCAT("https://doi.org/",I344),"Link"),IF(I344="","",HYPERLINK(I344,"Link")))</f>
        <v>Link</v>
      </c>
      <c r="L344" s="19" t="str">
        <f>IF(A344&lt;&gt;"",IF(J344="No",_xlfn.CONCAT(IF(ISERROR(FIND(",",A344))=FALSE,LEFT(A344,FIND(",",A344)-1),A344),"-",C344,"-",H344),""),"")</f>
        <v/>
      </c>
      <c r="M344" s="29" t="str">
        <f>IF(A344&lt;&gt;"",_xlfn.CONCAT("{",IF(ISERROR(FIND(",",A344))=FALSE,LEFT(A344,FIND(",",A344)-1),A344),", ",C344," #",H344,"}"),"")</f>
        <v>{Caso, 2021 #12593}</v>
      </c>
      <c r="N344" s="4" t="s">
        <v>1</v>
      </c>
      <c r="O344" s="18" t="str">
        <f>IF(J344="Yes",IF(P344&lt;&gt;"",HYPERLINK(_xlfn.CONCAT(VLOOKUP(P344,AF:AG,2,FALSE),"\",IF(ISERROR(FIND(",",A344))=FALSE,LEFT(A344,FIND(",",A344)-1),A344),"-",C344,"-",H344,".pdf"),"PDF"),""),"")</f>
        <v>PDF</v>
      </c>
      <c r="P344" s="11" t="s">
        <v>2</v>
      </c>
      <c r="Q344" s="3" t="s">
        <v>37</v>
      </c>
      <c r="S344" s="4" t="s">
        <v>7129</v>
      </c>
      <c r="T344" s="18" t="str">
        <f>IF(J344="Yes",IF(U344&lt;&gt;"",HYPERLINK(_xlfn.CONCAT(VLOOKUP(U344,AF:AG,2,FALSE),"\",IF(ISERROR(FIND(",",A344))=FALSE,LEFT(A344,FIND(",",A344)-1),A344),"-",C344,"-",H344,".pdf"),"PDF"),""),"")</f>
        <v>PDF</v>
      </c>
      <c r="U344" s="11" t="s">
        <v>38</v>
      </c>
      <c r="V344" s="3" t="s">
        <v>37</v>
      </c>
      <c r="Y344" s="12" t="s">
        <v>35</v>
      </c>
      <c r="Z344" s="33" t="str">
        <f>IF(J344="Yes",IF(Q344="","",IF(Q344="Include",IF(V344="",IF(Y344="No","Check for supplement","Include"),IF(V344="Exclude","Consensus required",IF(V344="Include",IF(Y344="No","Check for supplement","Include"),"Check required"))),IF(Q344="Exclude",IF(V344="","Check required",IF(V344="Exclude","Exclude",IF(V344="Include","Consensus required","Check required"))),"Check required"))),IF(L344="","","Find PDF"))</f>
        <v>Include</v>
      </c>
      <c r="AA344" s="31" t="str">
        <f>IF(Z344="Exclude",R344,"")</f>
        <v/>
      </c>
    </row>
    <row r="345" spans="1:27" x14ac:dyDescent="0.25">
      <c r="A345" s="25" t="s">
        <v>2313</v>
      </c>
      <c r="B345" s="26" t="s">
        <v>2314</v>
      </c>
      <c r="C345" s="26">
        <v>2012</v>
      </c>
      <c r="D345" s="26" t="s">
        <v>168</v>
      </c>
      <c r="E345" s="26">
        <v>43</v>
      </c>
      <c r="F345" s="26">
        <v>5</v>
      </c>
      <c r="G345" s="26" t="s">
        <v>2315</v>
      </c>
      <c r="H345" s="26">
        <v>12594</v>
      </c>
      <c r="I345" s="26" t="s">
        <v>2316</v>
      </c>
      <c r="J345" s="11" t="s">
        <v>35</v>
      </c>
      <c r="K345" s="18" t="str">
        <f>IF(LEFT(I345,2)="10",HYPERLINK(_xlfn.CONCAT("https://doi.org/",I345),"Link"),IF(I345="","",HYPERLINK(I345,"Link")))</f>
        <v>Link</v>
      </c>
      <c r="L345" s="19" t="str">
        <f>IF(A345&lt;&gt;"",IF(J345="No",_xlfn.CONCAT(IF(ISERROR(FIND(",",A345))=FALSE,LEFT(A345,FIND(",",A345)-1),A345),"-",C345,"-",H345),""),"")</f>
        <v/>
      </c>
      <c r="M345" s="29" t="str">
        <f>IF(A345&lt;&gt;"",_xlfn.CONCAT("{",IF(ISERROR(FIND(",",A345))=FALSE,LEFT(A345,FIND(",",A345)-1),A345),", ",C345," #",H345,"}"),"")</f>
        <v>{Cavallo, 2012 #12594}</v>
      </c>
      <c r="N345" s="4" t="s">
        <v>1</v>
      </c>
      <c r="O345" s="18" t="str">
        <f>IF(J345="Yes",IF(P345&lt;&gt;"",HYPERLINK(_xlfn.CONCAT(VLOOKUP(P345,AF:AG,2,FALSE),"\",IF(ISERROR(FIND(",",A345))=FALSE,LEFT(A345,FIND(",",A345)-1),A345),"-",C345,"-",H345,".pdf"),"PDF"),""),"")</f>
        <v>PDF</v>
      </c>
      <c r="P345" s="11" t="s">
        <v>2</v>
      </c>
      <c r="Q345" s="3" t="s">
        <v>46</v>
      </c>
      <c r="R345" s="3" t="s">
        <v>47</v>
      </c>
      <c r="S345" s="4" t="s">
        <v>109</v>
      </c>
      <c r="T345" s="18" t="str">
        <f>IF(J345="Yes",IF(U345&lt;&gt;"",HYPERLINK(_xlfn.CONCAT(VLOOKUP(U345,AF:AG,2,FALSE),"\",IF(ISERROR(FIND(",",A345))=FALSE,LEFT(A345,FIND(",",A345)-1),A345),"-",C345,"-",H345,".pdf"),"PDF"),""),"")</f>
        <v>PDF</v>
      </c>
      <c r="U345" s="11" t="s">
        <v>38</v>
      </c>
      <c r="V345" s="3" t="s">
        <v>46</v>
      </c>
      <c r="W345" s="3" t="s">
        <v>47</v>
      </c>
      <c r="Y345" s="12" t="str">
        <f>IF(R345="Include","No",IF(V345="Include","No",""))</f>
        <v/>
      </c>
      <c r="Z345" s="33" t="str">
        <f>IF(J345="Yes",IF(Q345="","",IF(Q345="Include",IF(V345="",IF(Y345="No","Check for supplement","Include"),IF(V345="Exclude","Consensus required",IF(V345="Include",IF(Y345="No","Check for supplement","Include"),"Check required"))),IF(Q345="Exclude",IF(V345="","Check required",IF(V345="Exclude","Exclude",IF(V345="Include","Consensus required","Check required"))),"Check required"))),IF(L345="","","Find PDF"))</f>
        <v>Exclude</v>
      </c>
      <c r="AA345" s="31" t="str">
        <f>IF(Z345="Exclude",R345,"")</f>
        <v>3. Wrong intervention</v>
      </c>
    </row>
    <row r="346" spans="1:27" x14ac:dyDescent="0.25">
      <c r="A346" s="25" t="s">
        <v>2313</v>
      </c>
      <c r="B346" s="26" t="s">
        <v>2314</v>
      </c>
      <c r="C346" s="26">
        <v>2012</v>
      </c>
      <c r="D346" s="26" t="s">
        <v>168</v>
      </c>
      <c r="E346" s="26">
        <v>43</v>
      </c>
      <c r="F346" s="26">
        <v>5</v>
      </c>
      <c r="G346" s="26" t="s">
        <v>2315</v>
      </c>
      <c r="H346" s="26">
        <v>12595</v>
      </c>
      <c r="I346" s="26" t="s">
        <v>2316</v>
      </c>
      <c r="J346" s="11" t="s">
        <v>35</v>
      </c>
      <c r="K346" s="18" t="str">
        <f>IF(LEFT(I346,2)="10",HYPERLINK(_xlfn.CONCAT("https://doi.org/",I346),"Link"),IF(I346="","",HYPERLINK(I346,"Link")))</f>
        <v>Link</v>
      </c>
      <c r="L346" s="19" t="str">
        <f>IF(A346&lt;&gt;"",IF(J346="No",_xlfn.CONCAT(IF(ISERROR(FIND(",",A346))=FALSE,LEFT(A346,FIND(",",A346)-1),A346),"-",C346,"-",H346),""),"")</f>
        <v/>
      </c>
      <c r="M346" s="29" t="str">
        <f>IF(A346&lt;&gt;"",_xlfn.CONCAT("{",IF(ISERROR(FIND(",",A346))=FALSE,LEFT(A346,FIND(",",A346)-1),A346),", ",C346," #",H346,"}"),"")</f>
        <v>{Cavallo, 2012 #12595}</v>
      </c>
      <c r="N346" s="4" t="s">
        <v>1</v>
      </c>
      <c r="O346" s="18" t="str">
        <f>IF(J346="Yes",IF(P346&lt;&gt;"",HYPERLINK(_xlfn.CONCAT(VLOOKUP(P346,AF:AG,2,FALSE),"\",IF(ISERROR(FIND(",",A346))=FALSE,LEFT(A346,FIND(",",A346)-1),A346),"-",C346,"-",H346,".pdf"),"PDF"),""),"")</f>
        <v>PDF</v>
      </c>
      <c r="P346" s="11" t="s">
        <v>2</v>
      </c>
      <c r="Q346" s="3" t="s">
        <v>46</v>
      </c>
      <c r="R346" s="3" t="s">
        <v>39</v>
      </c>
      <c r="T346" s="18" t="str">
        <f>IF(J346="Yes",IF(U346&lt;&gt;"",HYPERLINK(_xlfn.CONCAT(VLOOKUP(U346,AF:AG,2,FALSE),"\",IF(ISERROR(FIND(",",A346))=FALSE,LEFT(A346,FIND(",",A346)-1),A346),"-",C346,"-",H346,".pdf"),"PDF"),""),"")</f>
        <v>PDF</v>
      </c>
      <c r="U346" s="11" t="str">
        <f>IF(R346="0. Duplicate","SH","")</f>
        <v>SH</v>
      </c>
      <c r="V346" s="3" t="str">
        <f>IF(R346="0. Duplicate","Exclude","")</f>
        <v>Exclude</v>
      </c>
      <c r="W346" s="3" t="str">
        <f>IF(R346="0. Duplicate","0. Duplicate","")</f>
        <v>0. Duplicate</v>
      </c>
      <c r="Y346" s="12" t="str">
        <f>IF(R346="Include","No",IF(V346="Include","No",""))</f>
        <v/>
      </c>
      <c r="Z346" s="33" t="str">
        <f>IF(J346="Yes",IF(Q346="","",IF(Q346="Include",IF(V346="",IF(Y346="No","Check for supplement","Include"),IF(V346="Exclude","Consensus required",IF(V346="Include",IF(Y346="No","Check for supplement","Include"),"Check required"))),IF(Q346="Exclude",IF(V346="","Check required",IF(V346="Exclude","Exclude",IF(V346="Include","Consensus required","Check required"))),"Check required"))),IF(L346="","","Find PDF"))</f>
        <v>Exclude</v>
      </c>
      <c r="AA346" s="31" t="str">
        <f>IF(Z346="Exclude",R346,"")</f>
        <v>0. Duplicate</v>
      </c>
    </row>
    <row r="347" spans="1:27" x14ac:dyDescent="0.25">
      <c r="A347" s="25" t="s">
        <v>2313</v>
      </c>
      <c r="B347" s="26" t="s">
        <v>2314</v>
      </c>
      <c r="C347" s="26">
        <v>2012</v>
      </c>
      <c r="D347" s="26" t="s">
        <v>168</v>
      </c>
      <c r="E347" s="26">
        <v>43</v>
      </c>
      <c r="F347" s="26">
        <v>5</v>
      </c>
      <c r="G347" s="26" t="s">
        <v>2315</v>
      </c>
      <c r="H347" s="26">
        <v>12596</v>
      </c>
      <c r="I347" s="26" t="s">
        <v>2316</v>
      </c>
      <c r="J347" s="11" t="s">
        <v>35</v>
      </c>
      <c r="K347" s="18" t="str">
        <f>IF(LEFT(I347,2)="10",HYPERLINK(_xlfn.CONCAT("https://doi.org/",I347),"Link"),IF(I347="","",HYPERLINK(I347,"Link")))</f>
        <v>Link</v>
      </c>
      <c r="L347" s="19" t="str">
        <f>IF(A347&lt;&gt;"",IF(J347="No",_xlfn.CONCAT(IF(ISERROR(FIND(",",A347))=FALSE,LEFT(A347,FIND(",",A347)-1),A347),"-",C347,"-",H347),""),"")</f>
        <v/>
      </c>
      <c r="M347" s="29" t="str">
        <f>IF(A347&lt;&gt;"",_xlfn.CONCAT("{",IF(ISERROR(FIND(",",A347))=FALSE,LEFT(A347,FIND(",",A347)-1),A347),", ",C347," #",H347,"}"),"")</f>
        <v>{Cavallo, 2012 #12596}</v>
      </c>
      <c r="N347" s="4" t="s">
        <v>1</v>
      </c>
      <c r="O347" s="18" t="str">
        <f>IF(J347="Yes",IF(P347&lt;&gt;"",HYPERLINK(_xlfn.CONCAT(VLOOKUP(P347,AF:AG,2,FALSE),"\",IF(ISERROR(FIND(",",A347))=FALSE,LEFT(A347,FIND(",",A347)-1),A347),"-",C347,"-",H347,".pdf"),"PDF"),""),"")</f>
        <v>PDF</v>
      </c>
      <c r="P347" s="11" t="s">
        <v>2</v>
      </c>
      <c r="Q347" s="3" t="s">
        <v>46</v>
      </c>
      <c r="R347" s="3" t="s">
        <v>39</v>
      </c>
      <c r="T347" s="18" t="str">
        <f>IF(J347="Yes",IF(U347&lt;&gt;"",HYPERLINK(_xlfn.CONCAT(VLOOKUP(U347,AF:AG,2,FALSE),"\",IF(ISERROR(FIND(",",A347))=FALSE,LEFT(A347,FIND(",",A347)-1),A347),"-",C347,"-",H347,".pdf"),"PDF"),""),"")</f>
        <v>PDF</v>
      </c>
      <c r="U347" s="11" t="str">
        <f>IF(R347="0. Duplicate","SH","")</f>
        <v>SH</v>
      </c>
      <c r="V347" s="3" t="str">
        <f>IF(R347="0. Duplicate","Exclude","")</f>
        <v>Exclude</v>
      </c>
      <c r="W347" s="3" t="str">
        <f>IF(R347="0. Duplicate","0. Duplicate","")</f>
        <v>0. Duplicate</v>
      </c>
      <c r="Y347" s="12" t="str">
        <f>IF(R347="Include","No",IF(V347="Include","No",""))</f>
        <v/>
      </c>
      <c r="Z347" s="33" t="str">
        <f>IF(J347="Yes",IF(Q347="","",IF(Q347="Include",IF(V347="",IF(Y347="No","Check for supplement","Include"),IF(V347="Exclude","Consensus required",IF(V347="Include",IF(Y347="No","Check for supplement","Include"),"Check required"))),IF(Q347="Exclude",IF(V347="","Check required",IF(V347="Exclude","Exclude",IF(V347="Include","Consensus required","Check required"))),"Check required"))),IF(L347="","","Find PDF"))</f>
        <v>Exclude</v>
      </c>
      <c r="AA347" s="31" t="str">
        <f>IF(Z347="Exclude",R347,"")</f>
        <v>0. Duplicate</v>
      </c>
    </row>
    <row r="348" spans="1:27" x14ac:dyDescent="0.25">
      <c r="A348" s="25" t="s">
        <v>2317</v>
      </c>
      <c r="B348" s="26" t="s">
        <v>2318</v>
      </c>
      <c r="C348" s="26">
        <v>2019</v>
      </c>
      <c r="D348" s="26" t="s">
        <v>2319</v>
      </c>
      <c r="E348" s="26">
        <v>14</v>
      </c>
      <c r="G348" s="26" t="s">
        <v>2320</v>
      </c>
      <c r="H348" s="26">
        <v>12597</v>
      </c>
      <c r="I348" s="26" t="s">
        <v>2321</v>
      </c>
      <c r="J348" s="11" t="s">
        <v>35</v>
      </c>
      <c r="K348" s="18" t="str">
        <f>IF(LEFT(I348,2)="10",HYPERLINK(_xlfn.CONCAT("https://doi.org/",I348),"Link"),IF(I348="","",HYPERLINK(I348,"Link")))</f>
        <v>Link</v>
      </c>
      <c r="L348" s="19" t="str">
        <f>IF(A348&lt;&gt;"",IF(J348="No",_xlfn.CONCAT(IF(ISERROR(FIND(",",A348))=FALSE,LEFT(A348,FIND(",",A348)-1),A348),"-",C348,"-",H348),""),"")</f>
        <v/>
      </c>
      <c r="M348" s="29" t="str">
        <f>IF(A348&lt;&gt;"",_xlfn.CONCAT("{",IF(ISERROR(FIND(",",A348))=FALSE,LEFT(A348,FIND(",",A348)-1),A348),", ",C348," #",H348,"}"),"")</f>
        <v>{Cederbom, 2019 #12597}</v>
      </c>
      <c r="N348" s="4" t="s">
        <v>1</v>
      </c>
      <c r="O348" s="18" t="str">
        <f>IF(J348="Yes",IF(P348&lt;&gt;"",HYPERLINK(_xlfn.CONCAT(VLOOKUP(P348,AF:AG,2,FALSE),"\",IF(ISERROR(FIND(",",A348))=FALSE,LEFT(A348,FIND(",",A348)-1),A348),"-",C348,"-",H348,".pdf"),"PDF"),""),"")</f>
        <v>PDF</v>
      </c>
      <c r="P348" s="11" t="s">
        <v>2</v>
      </c>
      <c r="Q348" s="3" t="s">
        <v>46</v>
      </c>
      <c r="R348" s="3" t="s">
        <v>47</v>
      </c>
      <c r="S348" s="4" t="s">
        <v>109</v>
      </c>
      <c r="T348" s="18" t="str">
        <f>IF(J348="Yes",IF(U348&lt;&gt;"",HYPERLINK(_xlfn.CONCAT(VLOOKUP(U348,AF:AG,2,FALSE),"\",IF(ISERROR(FIND(",",A348))=FALSE,LEFT(A348,FIND(",",A348)-1),A348),"-",C348,"-",H348,".pdf"),"PDF"),""),"")</f>
        <v>PDF</v>
      </c>
      <c r="U348" s="11" t="s">
        <v>38</v>
      </c>
      <c r="V348" s="3" t="s">
        <v>46</v>
      </c>
      <c r="W348" s="3" t="s">
        <v>47</v>
      </c>
      <c r="Y348" s="12" t="str">
        <f>IF(R348="Include","No",IF(V348="Include","No",""))</f>
        <v/>
      </c>
      <c r="Z348" s="33" t="str">
        <f>IF(J348="Yes",IF(Q348="","",IF(Q348="Include",IF(V348="",IF(Y348="No","Check for supplement","Include"),IF(V348="Exclude","Consensus required",IF(V348="Include",IF(Y348="No","Check for supplement","Include"),"Check required"))),IF(Q348="Exclude",IF(V348="","Check required",IF(V348="Exclude","Exclude",IF(V348="Include","Consensus required","Check required"))),"Check required"))),IF(L348="","","Find PDF"))</f>
        <v>Exclude</v>
      </c>
      <c r="AA348" s="31" t="str">
        <f>IF(Z348="Exclude",R348,"")</f>
        <v>3. Wrong intervention</v>
      </c>
    </row>
    <row r="349" spans="1:27" x14ac:dyDescent="0.25">
      <c r="A349" s="25" t="s">
        <v>2322</v>
      </c>
      <c r="B349" s="26" t="s">
        <v>2323</v>
      </c>
      <c r="C349" s="26">
        <v>2020</v>
      </c>
      <c r="D349" s="26" t="s">
        <v>1199</v>
      </c>
      <c r="E349" s="26">
        <v>139</v>
      </c>
      <c r="G349" s="26">
        <v>110285</v>
      </c>
      <c r="H349" s="26">
        <v>12598</v>
      </c>
      <c r="I349" s="26" t="s">
        <v>2324</v>
      </c>
      <c r="J349" s="11" t="s">
        <v>35</v>
      </c>
      <c r="K349" s="18" t="str">
        <f>IF(LEFT(I349,2)="10",HYPERLINK(_xlfn.CONCAT("https://doi.org/",I349),"Link"),IF(I349="","",HYPERLINK(I349,"Link")))</f>
        <v>Link</v>
      </c>
      <c r="L349" s="19" t="str">
        <f>IF(A349&lt;&gt;"",IF(J349="No",_xlfn.CONCAT(IF(ISERROR(FIND(",",A349))=FALSE,LEFT(A349,FIND(",",A349)-1),A349),"-",C349,"-",H349),""),"")</f>
        <v/>
      </c>
      <c r="M349" s="29" t="str">
        <f>IF(A349&lt;&gt;"",_xlfn.CONCAT("{",IF(ISERROR(FIND(",",A349))=FALSE,LEFT(A349,FIND(",",A349)-1),A349),", ",C349," #",H349,"}"),"")</f>
        <v>{Celano, 2020 #12598}</v>
      </c>
      <c r="N349" s="4" t="s">
        <v>1</v>
      </c>
      <c r="O349" s="18" t="str">
        <f>IF(J349="Yes",IF(P349&lt;&gt;"",HYPERLINK(_xlfn.CONCAT(VLOOKUP(P349,AF:AG,2,FALSE),"\",IF(ISERROR(FIND(",",A349))=FALSE,LEFT(A349,FIND(",",A349)-1),A349),"-",C349,"-",H349,".pdf"),"PDF"),""),"")</f>
        <v>PDF</v>
      </c>
      <c r="P349" s="11" t="s">
        <v>2</v>
      </c>
      <c r="Q349" s="3" t="s">
        <v>46</v>
      </c>
      <c r="R349" s="3" t="s">
        <v>47</v>
      </c>
      <c r="S349" s="4" t="s">
        <v>109</v>
      </c>
      <c r="T349" s="18" t="str">
        <f>IF(J349="Yes",IF(U349&lt;&gt;"",HYPERLINK(_xlfn.CONCAT(VLOOKUP(U349,AF:AG,2,FALSE),"\",IF(ISERROR(FIND(",",A349))=FALSE,LEFT(A349,FIND(",",A349)-1),A349),"-",C349,"-",H349,".pdf"),"PDF"),""),"")</f>
        <v>PDF</v>
      </c>
      <c r="U349" s="11" t="s">
        <v>38</v>
      </c>
      <c r="V349" s="3" t="s">
        <v>46</v>
      </c>
      <c r="W349" s="3" t="s">
        <v>47</v>
      </c>
      <c r="Y349" s="12" t="str">
        <f>IF(R349="Include","No",IF(V349="Include","No",""))</f>
        <v/>
      </c>
      <c r="Z349" s="33" t="str">
        <f>IF(J349="Yes",IF(Q349="","",IF(Q349="Include",IF(V349="",IF(Y349="No","Check for supplement","Include"),IF(V349="Exclude","Consensus required",IF(V349="Include",IF(Y349="No","Check for supplement","Include"),"Check required"))),IF(Q349="Exclude",IF(V349="","Check required",IF(V349="Exclude","Exclude",IF(V349="Include","Consensus required","Check required"))),"Check required"))),IF(L349="","","Find PDF"))</f>
        <v>Exclude</v>
      </c>
      <c r="AA349" s="31" t="str">
        <f>IF(Z349="Exclude",R349,"")</f>
        <v>3. Wrong intervention</v>
      </c>
    </row>
    <row r="350" spans="1:27" x14ac:dyDescent="0.25">
      <c r="A350" s="25" t="s">
        <v>2325</v>
      </c>
      <c r="B350" s="26" t="s">
        <v>2326</v>
      </c>
      <c r="C350" s="26">
        <v>2015</v>
      </c>
      <c r="D350" s="26" t="s">
        <v>2327</v>
      </c>
      <c r="E350" s="26">
        <v>63</v>
      </c>
      <c r="F350" s="26">
        <v>6</v>
      </c>
      <c r="G350" s="26" t="s">
        <v>2328</v>
      </c>
      <c r="H350" s="26">
        <v>12599</v>
      </c>
      <c r="I350" s="26" t="s">
        <v>2329</v>
      </c>
      <c r="J350" s="11" t="s">
        <v>35</v>
      </c>
      <c r="K350" s="18" t="str">
        <f>IF(LEFT(I350,2)="10",HYPERLINK(_xlfn.CONCAT("https://doi.org/",I350),"Link"),IF(I350="","",HYPERLINK(I350,"Link")))</f>
        <v>Link</v>
      </c>
      <c r="L350" s="19" t="str">
        <f>IF(A350&lt;&gt;"",IF(J350="No",_xlfn.CONCAT(IF(ISERROR(FIND(",",A350))=FALSE,LEFT(A350,FIND(",",A350)-1),A350),"-",C350,"-",H350),""),"")</f>
        <v/>
      </c>
      <c r="M350" s="29" t="str">
        <f>IF(A350&lt;&gt;"",_xlfn.CONCAT("{",IF(ISERROR(FIND(",",A350))=FALSE,LEFT(A350,FIND(",",A350)-1),A350),", ",C350," #",H350,"}"),"")</f>
        <v>{Chae, 2015 #12599}</v>
      </c>
      <c r="N350" s="4" t="s">
        <v>1</v>
      </c>
      <c r="O350" s="18" t="str">
        <f>IF(J350="Yes",IF(P350&lt;&gt;"",HYPERLINK(_xlfn.CONCAT(VLOOKUP(P350,AF:AG,2,FALSE),"\",IF(ISERROR(FIND(",",A350))=FALSE,LEFT(A350,FIND(",",A350)-1),A350),"-",C350,"-",H350,".pdf"),"PDF"),""),"")</f>
        <v>PDF</v>
      </c>
      <c r="P350" s="11" t="s">
        <v>2</v>
      </c>
      <c r="Q350" s="3" t="s">
        <v>46</v>
      </c>
      <c r="R350" s="3" t="s">
        <v>47</v>
      </c>
      <c r="S350" s="4" t="s">
        <v>109</v>
      </c>
      <c r="T350" s="18" t="str">
        <f>IF(J350="Yes",IF(U350&lt;&gt;"",HYPERLINK(_xlfn.CONCAT(VLOOKUP(U350,AF:AG,2,FALSE),"\",IF(ISERROR(FIND(",",A350))=FALSE,LEFT(A350,FIND(",",A350)-1),A350),"-",C350,"-",H350,".pdf"),"PDF"),""),"")</f>
        <v>PDF</v>
      </c>
      <c r="U350" s="11" t="s">
        <v>38</v>
      </c>
      <c r="V350" s="3" t="s">
        <v>46</v>
      </c>
      <c r="W350" s="3" t="s">
        <v>47</v>
      </c>
      <c r="Y350" s="12" t="str">
        <f>IF(R350="Include","No",IF(V350="Include","No",""))</f>
        <v/>
      </c>
      <c r="Z350" s="33" t="str">
        <f>IF(J350="Yes",IF(Q350="","",IF(Q350="Include",IF(V350="",IF(Y350="No","Check for supplement","Include"),IF(V350="Exclude","Consensus required",IF(V350="Include",IF(Y350="No","Check for supplement","Include"),"Check required"))),IF(Q350="Exclude",IF(V350="","Check required",IF(V350="Exclude","Exclude",IF(V350="Include","Consensus required","Check required"))),"Check required"))),IF(L350="","","Find PDF"))</f>
        <v>Exclude</v>
      </c>
      <c r="AA350" s="31" t="str">
        <f>IF(Z350="Exclude",R350,"")</f>
        <v>3. Wrong intervention</v>
      </c>
    </row>
    <row r="351" spans="1:27" x14ac:dyDescent="0.25">
      <c r="A351" s="25" t="s">
        <v>2330</v>
      </c>
      <c r="B351" s="26" t="s">
        <v>2331</v>
      </c>
      <c r="C351" s="26">
        <v>2012</v>
      </c>
      <c r="D351" s="26" t="s">
        <v>407</v>
      </c>
      <c r="E351" s="26">
        <v>16</v>
      </c>
      <c r="F351" s="26">
        <v>10</v>
      </c>
      <c r="G351" s="26" t="s">
        <v>2332</v>
      </c>
      <c r="H351" s="26">
        <v>14465</v>
      </c>
      <c r="I351" s="26" t="s">
        <v>2333</v>
      </c>
      <c r="J351" s="11" t="s">
        <v>35</v>
      </c>
      <c r="K351" s="18" t="str">
        <f>IF(LEFT(I351,2)="10",HYPERLINK(_xlfn.CONCAT("https://doi.org/",I351),"Link"),IF(I351="","",HYPERLINK(I351,"Link")))</f>
        <v>Link</v>
      </c>
      <c r="L351" s="19" t="str">
        <f>IF(A351&lt;&gt;"",IF(J351="No",_xlfn.CONCAT(IF(ISERROR(FIND(",",A351))=FALSE,LEFT(A351,FIND(",",A351)-1),A351),"-",C351,"-",H351),""),"")</f>
        <v/>
      </c>
      <c r="M351" s="29" t="str">
        <f>IF(A351&lt;&gt;"",_xlfn.CONCAT("{",IF(ISERROR(FIND(",",A351))=FALSE,LEFT(A351,FIND(",",A351)-1),A351),", ",C351," #",H351,"}"),"")</f>
        <v>{Chalder, 2012 #14465}</v>
      </c>
      <c r="N351" s="4" t="s">
        <v>1</v>
      </c>
      <c r="O351" s="18" t="str">
        <f>IF(J351="Yes",IF(P351&lt;&gt;"",HYPERLINK(_xlfn.CONCAT(VLOOKUP(P351,AF:AG,2,FALSE),"\",IF(ISERROR(FIND(",",A351))=FALSE,LEFT(A351,FIND(",",A351)-1),A351),"-",C351,"-",H351,".pdf"),"PDF"),""),"")</f>
        <v>PDF</v>
      </c>
      <c r="P351" s="11" t="s">
        <v>2</v>
      </c>
      <c r="Q351" s="3" t="s">
        <v>46</v>
      </c>
      <c r="R351" s="3" t="s">
        <v>47</v>
      </c>
      <c r="S351" s="4" t="s">
        <v>109</v>
      </c>
      <c r="T351" s="18" t="str">
        <f>IF(J351="Yes",IF(U351&lt;&gt;"",HYPERLINK(_xlfn.CONCAT(VLOOKUP(U351,AF:AG,2,FALSE),"\",IF(ISERROR(FIND(",",A351))=FALSE,LEFT(A351,FIND(",",A351)-1),A351),"-",C351,"-",H351,".pdf"),"PDF"),""),"")</f>
        <v>PDF</v>
      </c>
      <c r="U351" s="11" t="s">
        <v>38</v>
      </c>
      <c r="V351" s="3" t="s">
        <v>46</v>
      </c>
      <c r="W351" s="3" t="s">
        <v>47</v>
      </c>
      <c r="Y351" s="12" t="str">
        <f>IF(R351="Include","No",IF(V351="Include","No",""))</f>
        <v/>
      </c>
      <c r="Z351" s="33" t="str">
        <f>IF(J351="Yes",IF(Q351="","",IF(Q351="Include",IF(V351="",IF(Y351="No","Check for supplement","Include"),IF(V351="Exclude","Consensus required",IF(V351="Include",IF(Y351="No","Check for supplement","Include"),"Check required"))),IF(Q351="Exclude",IF(V351="","Check required",IF(V351="Exclude","Exclude",IF(V351="Include","Consensus required","Check required"))),"Check required"))),IF(L351="","","Find PDF"))</f>
        <v>Exclude</v>
      </c>
      <c r="AA351" s="31" t="str">
        <f>IF(Z351="Exclude",R351,"")</f>
        <v>3. Wrong intervention</v>
      </c>
    </row>
    <row r="352" spans="1:27" x14ac:dyDescent="0.25">
      <c r="A352" s="25" t="s">
        <v>2334</v>
      </c>
      <c r="B352" s="26" t="s">
        <v>2335</v>
      </c>
      <c r="C352" s="26">
        <v>2020</v>
      </c>
      <c r="D352" s="26" t="s">
        <v>530</v>
      </c>
      <c r="E352" s="26">
        <v>22</v>
      </c>
      <c r="F352" s="26">
        <v>12</v>
      </c>
      <c r="G352" s="26" t="s">
        <v>2336</v>
      </c>
      <c r="H352" s="26">
        <v>12600</v>
      </c>
      <c r="I352" s="26" t="s">
        <v>2337</v>
      </c>
      <c r="J352" s="11" t="s">
        <v>35</v>
      </c>
      <c r="K352" s="18" t="str">
        <f>IF(LEFT(I352,2)="10",HYPERLINK(_xlfn.CONCAT("https://doi.org/",I352),"Link"),IF(I352="","",HYPERLINK(I352,"Link")))</f>
        <v>Link</v>
      </c>
      <c r="L352" s="19" t="str">
        <f>IF(A352&lt;&gt;"",IF(J352="No",_xlfn.CONCAT(IF(ISERROR(FIND(",",A352))=FALSE,LEFT(A352,FIND(",",A352)-1),A352),"-",C352,"-",H352),""),"")</f>
        <v/>
      </c>
      <c r="M352" s="29" t="str">
        <f>IF(A352&lt;&gt;"",_xlfn.CONCAT("{",IF(ISERROR(FIND(",",A352))=FALSE,LEFT(A352,FIND(",",A352)-1),A352),", ",C352," #",H352,"}"),"")</f>
        <v>{Chan, 2020 #12600}</v>
      </c>
      <c r="N352" s="4" t="s">
        <v>1</v>
      </c>
      <c r="O352" s="18" t="str">
        <f>IF(J352="Yes",IF(P352&lt;&gt;"",HYPERLINK(_xlfn.CONCAT(VLOOKUP(P352,AF:AG,2,FALSE),"\",IF(ISERROR(FIND(",",A352))=FALSE,LEFT(A352,FIND(",",A352)-1),A352),"-",C352,"-",H352,".pdf"),"PDF"),""),"")</f>
        <v>PDF</v>
      </c>
      <c r="P352" s="11" t="s">
        <v>2</v>
      </c>
      <c r="Q352" s="3" t="s">
        <v>46</v>
      </c>
      <c r="R352" s="3" t="s">
        <v>47</v>
      </c>
      <c r="S352" s="4" t="s">
        <v>109</v>
      </c>
      <c r="T352" s="18" t="str">
        <f>IF(J352="Yes",IF(U352&lt;&gt;"",HYPERLINK(_xlfn.CONCAT(VLOOKUP(U352,AF:AG,2,FALSE),"\",IF(ISERROR(FIND(",",A352))=FALSE,LEFT(A352,FIND(",",A352)-1),A352),"-",C352,"-",H352,".pdf"),"PDF"),""),"")</f>
        <v>PDF</v>
      </c>
      <c r="U352" s="11" t="s">
        <v>38</v>
      </c>
      <c r="V352" s="3" t="s">
        <v>46</v>
      </c>
      <c r="W352" s="3" t="s">
        <v>47</v>
      </c>
      <c r="Y352" s="12" t="str">
        <f>IF(R352="Include","No",IF(V352="Include","No",""))</f>
        <v/>
      </c>
      <c r="Z352" s="33" t="str">
        <f>IF(J352="Yes",IF(Q352="","",IF(Q352="Include",IF(V352="",IF(Y352="No","Check for supplement","Include"),IF(V352="Exclude","Consensus required",IF(V352="Include",IF(Y352="No","Check for supplement","Include"),"Check required"))),IF(Q352="Exclude",IF(V352="","Check required",IF(V352="Exclude","Exclude",IF(V352="Include","Consensus required","Check required"))),"Check required"))),IF(L352="","","Find PDF"))</f>
        <v>Exclude</v>
      </c>
      <c r="AA352" s="31" t="str">
        <f>IF(Z352="Exclude",R352,"")</f>
        <v>3. Wrong intervention</v>
      </c>
    </row>
    <row r="353" spans="1:27" x14ac:dyDescent="0.25">
      <c r="A353" s="25" t="s">
        <v>2338</v>
      </c>
      <c r="B353" s="26" t="s">
        <v>2339</v>
      </c>
      <c r="C353" s="26">
        <v>2022</v>
      </c>
      <c r="D353" s="26" t="s">
        <v>552</v>
      </c>
      <c r="E353" s="26">
        <v>10</v>
      </c>
      <c r="G353" s="26">
        <v>865712</v>
      </c>
      <c r="H353" s="26">
        <v>12601</v>
      </c>
      <c r="I353" s="26" t="s">
        <v>2340</v>
      </c>
      <c r="J353" s="11" t="s">
        <v>35</v>
      </c>
      <c r="K353" s="18" t="str">
        <f>IF(LEFT(I353,2)="10",HYPERLINK(_xlfn.CONCAT("https://doi.org/",I353),"Link"),IF(I353="","",HYPERLINK(I353,"Link")))</f>
        <v>Link</v>
      </c>
      <c r="L353" s="19" t="str">
        <f>IF(A353&lt;&gt;"",IF(J353="No",_xlfn.CONCAT(IF(ISERROR(FIND(",",A353))=FALSE,LEFT(A353,FIND(",",A353)-1),A353),"-",C353,"-",H353),""),"")</f>
        <v/>
      </c>
      <c r="M353" s="29" t="str">
        <f>IF(A353&lt;&gt;"",_xlfn.CONCAT("{",IF(ISERROR(FIND(",",A353))=FALSE,LEFT(A353,FIND(",",A353)-1),A353),", ",C353," #",H353,"}"),"")</f>
        <v>{Chan, 2022 #12601}</v>
      </c>
      <c r="N353" s="4" t="s">
        <v>1</v>
      </c>
      <c r="O353" s="18" t="str">
        <f>IF(J353="Yes",IF(P353&lt;&gt;"",HYPERLINK(_xlfn.CONCAT(VLOOKUP(P353,AF:AG,2,FALSE),"\",IF(ISERROR(FIND(",",A353))=FALSE,LEFT(A353,FIND(",",A353)-1),A353),"-",C353,"-",H353,".pdf"),"PDF"),""),"")</f>
        <v>PDF</v>
      </c>
      <c r="P353" s="11" t="s">
        <v>2</v>
      </c>
      <c r="Q353" s="3" t="s">
        <v>46</v>
      </c>
      <c r="R353" s="3" t="s">
        <v>47</v>
      </c>
      <c r="S353" s="4" t="s">
        <v>109</v>
      </c>
      <c r="T353" s="18" t="str">
        <f>IF(J353="Yes",IF(U353&lt;&gt;"",HYPERLINK(_xlfn.CONCAT(VLOOKUP(U353,AF:AG,2,FALSE),"\",IF(ISERROR(FIND(",",A353))=FALSE,LEFT(A353,FIND(",",A353)-1),A353),"-",C353,"-",H353,".pdf"),"PDF"),""),"")</f>
        <v>PDF</v>
      </c>
      <c r="U353" s="11" t="s">
        <v>38</v>
      </c>
      <c r="V353" s="3" t="s">
        <v>46</v>
      </c>
      <c r="W353" s="3" t="s">
        <v>47</v>
      </c>
      <c r="Y353" s="12" t="str">
        <f>IF(R353="Include","No",IF(V353="Include","No",""))</f>
        <v/>
      </c>
      <c r="Z353" s="33" t="str">
        <f>IF(J353="Yes",IF(Q353="","",IF(Q353="Include",IF(V353="",IF(Y353="No","Check for supplement","Include"),IF(V353="Exclude","Consensus required",IF(V353="Include",IF(Y353="No","Check for supplement","Include"),"Check required"))),IF(Q353="Exclude",IF(V353="","Check required",IF(V353="Exclude","Exclude",IF(V353="Include","Consensus required","Check required"))),"Check required"))),IF(L353="","","Find PDF"))</f>
        <v>Exclude</v>
      </c>
      <c r="AA353" s="31" t="str">
        <f>IF(Z353="Exclude",R353,"")</f>
        <v>3. Wrong intervention</v>
      </c>
    </row>
    <row r="354" spans="1:27" x14ac:dyDescent="0.25">
      <c r="A354" s="25" t="s">
        <v>2338</v>
      </c>
      <c r="B354" s="26" t="s">
        <v>2339</v>
      </c>
      <c r="C354" s="26">
        <v>2022</v>
      </c>
      <c r="D354" s="26" t="s">
        <v>552</v>
      </c>
      <c r="E354" s="26">
        <v>10</v>
      </c>
      <c r="G354" s="26">
        <v>865712</v>
      </c>
      <c r="H354" s="26">
        <v>12602</v>
      </c>
      <c r="I354" s="26" t="s">
        <v>2340</v>
      </c>
      <c r="J354" s="11" t="s">
        <v>35</v>
      </c>
      <c r="K354" s="18" t="str">
        <f>IF(LEFT(I354,2)="10",HYPERLINK(_xlfn.CONCAT("https://doi.org/",I354),"Link"),IF(I354="","",HYPERLINK(I354,"Link")))</f>
        <v>Link</v>
      </c>
      <c r="L354" s="19" t="str">
        <f>IF(A354&lt;&gt;"",IF(J354="No",_xlfn.CONCAT(IF(ISERROR(FIND(",",A354))=FALSE,LEFT(A354,FIND(",",A354)-1),A354),"-",C354,"-",H354),""),"")</f>
        <v/>
      </c>
      <c r="M354" s="29" t="str">
        <f>IF(A354&lt;&gt;"",_xlfn.CONCAT("{",IF(ISERROR(FIND(",",A354))=FALSE,LEFT(A354,FIND(",",A354)-1),A354),", ",C354," #",H354,"}"),"")</f>
        <v>{Chan, 2022 #12602}</v>
      </c>
      <c r="N354" s="4" t="s">
        <v>1</v>
      </c>
      <c r="O354" s="18" t="str">
        <f>IF(J354="Yes",IF(P354&lt;&gt;"",HYPERLINK(_xlfn.CONCAT(VLOOKUP(P354,AF:AG,2,FALSE),"\",IF(ISERROR(FIND(",",A354))=FALSE,LEFT(A354,FIND(",",A354)-1),A354),"-",C354,"-",H354,".pdf"),"PDF"),""),"")</f>
        <v>PDF</v>
      </c>
      <c r="P354" s="11" t="s">
        <v>2</v>
      </c>
      <c r="Q354" s="3" t="s">
        <v>46</v>
      </c>
      <c r="R354" s="3" t="s">
        <v>39</v>
      </c>
      <c r="T354" s="18" t="str">
        <f>IF(J354="Yes",IF(U354&lt;&gt;"",HYPERLINK(_xlfn.CONCAT(VLOOKUP(U354,AF:AG,2,FALSE),"\",IF(ISERROR(FIND(",",A354))=FALSE,LEFT(A354,FIND(",",A354)-1),A354),"-",C354,"-",H354,".pdf"),"PDF"),""),"")</f>
        <v>PDF</v>
      </c>
      <c r="U354" s="11" t="str">
        <f>IF(R354="0. Duplicate","SH","")</f>
        <v>SH</v>
      </c>
      <c r="V354" s="3" t="str">
        <f>IF(R354="0. Duplicate","Exclude","")</f>
        <v>Exclude</v>
      </c>
      <c r="W354" s="3" t="str">
        <f>IF(R354="0. Duplicate","0. Duplicate","")</f>
        <v>0. Duplicate</v>
      </c>
      <c r="Y354" s="12" t="str">
        <f>IF(R354="Include","No",IF(V354="Include","No",""))</f>
        <v/>
      </c>
      <c r="Z354" s="33" t="str">
        <f>IF(J354="Yes",IF(Q354="","",IF(Q354="Include",IF(V354="",IF(Y354="No","Check for supplement","Include"),IF(V354="Exclude","Consensus required",IF(V354="Include",IF(Y354="No","Check for supplement","Include"),"Check required"))),IF(Q354="Exclude",IF(V354="","Check required",IF(V354="Exclude","Exclude",IF(V354="Include","Consensus required","Check required"))),"Check required"))),IF(L354="","","Find PDF"))</f>
        <v>Exclude</v>
      </c>
      <c r="AA354" s="31" t="str">
        <f>IF(Z354="Exclude",R354,"")</f>
        <v>0. Duplicate</v>
      </c>
    </row>
    <row r="355" spans="1:27" x14ac:dyDescent="0.25">
      <c r="A355" s="25" t="s">
        <v>2341</v>
      </c>
      <c r="B355" s="26" t="s">
        <v>2342</v>
      </c>
      <c r="C355" s="26">
        <v>2023</v>
      </c>
      <c r="D355" s="26" t="s">
        <v>2343</v>
      </c>
      <c r="E355" s="26">
        <v>49</v>
      </c>
      <c r="G355" s="26" t="s">
        <v>2344</v>
      </c>
      <c r="H355" s="26">
        <v>12603</v>
      </c>
      <c r="I355" s="26" t="s">
        <v>2345</v>
      </c>
      <c r="J355" s="11" t="s">
        <v>35</v>
      </c>
      <c r="K355" s="18" t="str">
        <f>IF(LEFT(I355,2)="10",HYPERLINK(_xlfn.CONCAT("https://doi.org/",I355),"Link"),IF(I355="","",HYPERLINK(I355,"Link")))</f>
        <v>Link</v>
      </c>
      <c r="L355" s="19" t="str">
        <f>IF(A355&lt;&gt;"",IF(J355="No",_xlfn.CONCAT(IF(ISERROR(FIND(",",A355))=FALSE,LEFT(A355,FIND(",",A355)-1),A355),"-",C355,"-",H355),""),"")</f>
        <v/>
      </c>
      <c r="M355" s="29" t="str">
        <f>IF(A355&lt;&gt;"",_xlfn.CONCAT("{",IF(ISERROR(FIND(",",A355))=FALSE,LEFT(A355,FIND(",",A355)-1),A355),", ",C355," #",H355,"}"),"")</f>
        <v>{Chang, 2023 #12603}</v>
      </c>
      <c r="N355" s="4" t="s">
        <v>1</v>
      </c>
      <c r="O355" s="18" t="str">
        <f>IF(J355="Yes",IF(P355&lt;&gt;"",HYPERLINK(_xlfn.CONCAT(VLOOKUP(P355,AF:AG,2,FALSE),"\",IF(ISERROR(FIND(",",A355))=FALSE,LEFT(A355,FIND(",",A355)-1),A355),"-",C355,"-",H355,".pdf"),"PDF"),""),"")</f>
        <v>PDF</v>
      </c>
      <c r="P355" s="11" t="s">
        <v>2</v>
      </c>
      <c r="Q355" s="3" t="s">
        <v>46</v>
      </c>
      <c r="R355" s="3" t="s">
        <v>47</v>
      </c>
      <c r="S355" s="4" t="s">
        <v>109</v>
      </c>
      <c r="T355" s="18" t="str">
        <f>IF(J355="Yes",IF(U355&lt;&gt;"",HYPERLINK(_xlfn.CONCAT(VLOOKUP(U355,AF:AG,2,FALSE),"\",IF(ISERROR(FIND(",",A355))=FALSE,LEFT(A355,FIND(",",A355)-1),A355),"-",C355,"-",H355,".pdf"),"PDF"),""),"")</f>
        <v>PDF</v>
      </c>
      <c r="U355" s="11" t="s">
        <v>38</v>
      </c>
      <c r="V355" s="3" t="s">
        <v>46</v>
      </c>
      <c r="W355" s="3" t="s">
        <v>47</v>
      </c>
      <c r="Y355" s="12" t="str">
        <f>IF(R355="Include","No",IF(V355="Include","No",""))</f>
        <v/>
      </c>
      <c r="Z355" s="33" t="str">
        <f>IF(J355="Yes",IF(Q355="","",IF(Q355="Include",IF(V355="",IF(Y355="No","Check for supplement","Include"),IF(V355="Exclude","Consensus required",IF(V355="Include",IF(Y355="No","Check for supplement","Include"),"Check required"))),IF(Q355="Exclude",IF(V355="","Check required",IF(V355="Exclude","Exclude",IF(V355="Include","Consensus required","Check required"))),"Check required"))),IF(L355="","","Find PDF"))</f>
        <v>Exclude</v>
      </c>
      <c r="AA355" s="31" t="str">
        <f>IF(Z355="Exclude",R355,"")</f>
        <v>3. Wrong intervention</v>
      </c>
    </row>
    <row r="356" spans="1:27" x14ac:dyDescent="0.25">
      <c r="A356" s="25" t="s">
        <v>2346</v>
      </c>
      <c r="B356" s="26" t="s">
        <v>2347</v>
      </c>
      <c r="C356" s="26">
        <v>2011</v>
      </c>
      <c r="D356" s="26" t="s">
        <v>42</v>
      </c>
      <c r="E356" s="26">
        <v>8</v>
      </c>
      <c r="F356" s="26" t="s">
        <v>2348</v>
      </c>
      <c r="G356" s="26" t="s">
        <v>2349</v>
      </c>
      <c r="H356" s="26">
        <v>12604</v>
      </c>
      <c r="I356" s="26" t="s">
        <v>2350</v>
      </c>
      <c r="J356" s="11" t="s">
        <v>35</v>
      </c>
      <c r="K356" s="18" t="str">
        <f>IF(LEFT(I356,2)="10",HYPERLINK(_xlfn.CONCAT("https://doi.org/",I356),"Link"),IF(I356="","",HYPERLINK(I356,"Link")))</f>
        <v>Link</v>
      </c>
      <c r="L356" s="19" t="str">
        <f>IF(A356&lt;&gt;"",IF(J356="No",_xlfn.CONCAT(IF(ISERROR(FIND(",",A356))=FALSE,LEFT(A356,FIND(",",A356)-1),A356),"-",C356,"-",H356),""),"")</f>
        <v/>
      </c>
      <c r="M356" s="29" t="str">
        <f>IF(A356&lt;&gt;"",_xlfn.CONCAT("{",IF(ISERROR(FIND(",",A356))=FALSE,LEFT(A356,FIND(",",A356)-1),A356),", ",C356," #",H356,"}"),"")</f>
        <v>{Chasan-Taber, 2011 #12604}</v>
      </c>
      <c r="N356" s="4" t="s">
        <v>1</v>
      </c>
      <c r="O356" s="18" t="str">
        <f>IF(J356="Yes",IF(P356&lt;&gt;"",HYPERLINK(_xlfn.CONCAT(VLOOKUP(P356,AF:AG,2,FALSE),"\",IF(ISERROR(FIND(",",A356))=FALSE,LEFT(A356,FIND(",",A356)-1),A356),"-",C356,"-",H356,".pdf"),"PDF"),""),"")</f>
        <v>PDF</v>
      </c>
      <c r="P356" s="11" t="s">
        <v>2</v>
      </c>
      <c r="Q356" s="3" t="s">
        <v>46</v>
      </c>
      <c r="R356" s="3" t="s">
        <v>47</v>
      </c>
      <c r="S356" s="4" t="s">
        <v>300</v>
      </c>
      <c r="T356" s="18" t="str">
        <f>IF(J356="Yes",IF(U356&lt;&gt;"",HYPERLINK(_xlfn.CONCAT(VLOOKUP(U356,AF:AG,2,FALSE),"\",IF(ISERROR(FIND(",",A356))=FALSE,LEFT(A356,FIND(",",A356)-1),A356),"-",C356,"-",H356,".pdf"),"PDF"),""),"")</f>
        <v>PDF</v>
      </c>
      <c r="U356" s="11" t="s">
        <v>38</v>
      </c>
      <c r="V356" s="3" t="s">
        <v>46</v>
      </c>
      <c r="W356" s="3" t="s">
        <v>47</v>
      </c>
      <c r="Y356" s="12" t="str">
        <f>IF(R356="Include","No",IF(V356="Include","No",""))</f>
        <v/>
      </c>
      <c r="Z356" s="33" t="str">
        <f>IF(J356="Yes",IF(Q356="","",IF(Q356="Include",IF(V356="",IF(Y356="No","Check for supplement","Include"),IF(V356="Exclude","Consensus required",IF(V356="Include",IF(Y356="No","Check for supplement","Include"),"Check required"))),IF(Q356="Exclude",IF(V356="","Check required",IF(V356="Exclude","Exclude",IF(V356="Include","Consensus required","Check required"))),"Check required"))),IF(L356="","","Find PDF"))</f>
        <v>Exclude</v>
      </c>
      <c r="AA356" s="31" t="str">
        <f>IF(Z356="Exclude",R356,"")</f>
        <v>3. Wrong intervention</v>
      </c>
    </row>
    <row r="357" spans="1:27" x14ac:dyDescent="0.25">
      <c r="A357" s="25" t="s">
        <v>2351</v>
      </c>
      <c r="B357" s="26" t="s">
        <v>2352</v>
      </c>
      <c r="C357" s="26">
        <v>2014</v>
      </c>
      <c r="D357" s="26" t="s">
        <v>124</v>
      </c>
      <c r="E357" s="26">
        <v>11</v>
      </c>
      <c r="F357" s="26">
        <v>1</v>
      </c>
      <c r="G357" s="26">
        <v>127</v>
      </c>
      <c r="H357" s="26">
        <v>12605</v>
      </c>
      <c r="I357" s="26" t="s">
        <v>2353</v>
      </c>
      <c r="J357" s="11" t="s">
        <v>35</v>
      </c>
      <c r="K357" s="18" t="str">
        <f>IF(LEFT(I357,2)="10",HYPERLINK(_xlfn.CONCAT("https://doi.org/",I357),"Link"),IF(I357="","",HYPERLINK(I357,"Link")))</f>
        <v>Link</v>
      </c>
      <c r="L357" s="19" t="str">
        <f>IF(A357&lt;&gt;"",IF(J357="No",_xlfn.CONCAT(IF(ISERROR(FIND(",",A357))=FALSE,LEFT(A357,FIND(",",A357)-1),A357),"-",C357,"-",H357),""),"")</f>
        <v/>
      </c>
      <c r="M357" s="29" t="str">
        <f>IF(A357&lt;&gt;"",_xlfn.CONCAT("{",IF(ISERROR(FIND(",",A357))=FALSE,LEFT(A357,FIND(",",A357)-1),A357),", ",C357," #",H357,"}"),"")</f>
        <v>{Chau, 2014 #12605}</v>
      </c>
      <c r="N357" s="4" t="s">
        <v>1</v>
      </c>
      <c r="O357" s="18" t="str">
        <f>IF(J357="Yes",IF(P357&lt;&gt;"",HYPERLINK(_xlfn.CONCAT(VLOOKUP(P357,AF:AG,2,FALSE),"\",IF(ISERROR(FIND(",",A357))=FALSE,LEFT(A357,FIND(",",A357)-1),A357),"-",C357,"-",H357,".pdf"),"PDF"),""),"")</f>
        <v>PDF</v>
      </c>
      <c r="P357" s="11" t="s">
        <v>2</v>
      </c>
      <c r="Q357" s="3" t="s">
        <v>46</v>
      </c>
      <c r="R357" s="3" t="s">
        <v>47</v>
      </c>
      <c r="S357" s="4" t="s">
        <v>109</v>
      </c>
      <c r="T357" s="18" t="str">
        <f>IF(J357="Yes",IF(U357&lt;&gt;"",HYPERLINK(_xlfn.CONCAT(VLOOKUP(U357,AF:AG,2,FALSE),"\",IF(ISERROR(FIND(",",A357))=FALSE,LEFT(A357,FIND(",",A357)-1),A357),"-",C357,"-",H357,".pdf"),"PDF"),""),"")</f>
        <v>PDF</v>
      </c>
      <c r="U357" s="11" t="s">
        <v>38</v>
      </c>
      <c r="V357" s="3" t="s">
        <v>46</v>
      </c>
      <c r="W357" s="3" t="s">
        <v>47</v>
      </c>
      <c r="Y357" s="12" t="str">
        <f>IF(R357="Include","No",IF(V357="Include","No",""))</f>
        <v/>
      </c>
      <c r="Z357" s="33" t="str">
        <f>IF(J357="Yes",IF(Q357="","",IF(Q357="Include",IF(V357="",IF(Y357="No","Check for supplement","Include"),IF(V357="Exclude","Consensus required",IF(V357="Include",IF(Y357="No","Check for supplement","Include"),"Check required"))),IF(Q357="Exclude",IF(V357="","Check required",IF(V357="Exclude","Exclude",IF(V357="Include","Consensus required","Check required"))),"Check required"))),IF(L357="","","Find PDF"))</f>
        <v>Exclude</v>
      </c>
      <c r="AA357" s="31" t="str">
        <f>IF(Z357="Exclude",R357,"")</f>
        <v>3. Wrong intervention</v>
      </c>
    </row>
    <row r="358" spans="1:27" x14ac:dyDescent="0.25">
      <c r="A358" s="25" t="s">
        <v>2351</v>
      </c>
      <c r="B358" s="26" t="s">
        <v>2352</v>
      </c>
      <c r="C358" s="26">
        <v>2014</v>
      </c>
      <c r="D358" s="26" t="s">
        <v>124</v>
      </c>
      <c r="E358" s="26">
        <v>11</v>
      </c>
      <c r="F358" s="26">
        <v>1</v>
      </c>
      <c r="G358" s="26">
        <v>127</v>
      </c>
      <c r="H358" s="26">
        <v>12606</v>
      </c>
      <c r="I358" s="26" t="s">
        <v>2353</v>
      </c>
      <c r="J358" s="11" t="s">
        <v>35</v>
      </c>
      <c r="K358" s="18" t="str">
        <f>IF(LEFT(I358,2)="10",HYPERLINK(_xlfn.CONCAT("https://doi.org/",I358),"Link"),IF(I358="","",HYPERLINK(I358,"Link")))</f>
        <v>Link</v>
      </c>
      <c r="L358" s="19" t="str">
        <f>IF(A358&lt;&gt;"",IF(J358="No",_xlfn.CONCAT(IF(ISERROR(FIND(",",A358))=FALSE,LEFT(A358,FIND(",",A358)-1),A358),"-",C358,"-",H358),""),"")</f>
        <v/>
      </c>
      <c r="M358" s="29" t="str">
        <f>IF(A358&lt;&gt;"",_xlfn.CONCAT("{",IF(ISERROR(FIND(",",A358))=FALSE,LEFT(A358,FIND(",",A358)-1),A358),", ",C358," #",H358,"}"),"")</f>
        <v>{Chau, 2014 #12606}</v>
      </c>
      <c r="N358" s="4" t="s">
        <v>1</v>
      </c>
      <c r="O358" s="18" t="str">
        <f>IF(J358="Yes",IF(P358&lt;&gt;"",HYPERLINK(_xlfn.CONCAT(VLOOKUP(P358,AF:AG,2,FALSE),"\",IF(ISERROR(FIND(",",A358))=FALSE,LEFT(A358,FIND(",",A358)-1),A358),"-",C358,"-",H358,".pdf"),"PDF"),""),"")</f>
        <v>PDF</v>
      </c>
      <c r="P358" s="11" t="s">
        <v>2</v>
      </c>
      <c r="Q358" s="3" t="s">
        <v>46</v>
      </c>
      <c r="R358" s="3" t="s">
        <v>39</v>
      </c>
      <c r="T358" s="18" t="str">
        <f>IF(J358="Yes",IF(U358&lt;&gt;"",HYPERLINK(_xlfn.CONCAT(VLOOKUP(U358,AF:AG,2,FALSE),"\",IF(ISERROR(FIND(",",A358))=FALSE,LEFT(A358,FIND(",",A358)-1),A358),"-",C358,"-",H358,".pdf"),"PDF"),""),"")</f>
        <v>PDF</v>
      </c>
      <c r="U358" s="11" t="str">
        <f>IF(R358="0. Duplicate","SH","")</f>
        <v>SH</v>
      </c>
      <c r="V358" s="3" t="str">
        <f>IF(R358="0. Duplicate","Exclude","")</f>
        <v>Exclude</v>
      </c>
      <c r="W358" s="3" t="str">
        <f>IF(R358="0. Duplicate","0. Duplicate","")</f>
        <v>0. Duplicate</v>
      </c>
      <c r="Y358" s="12" t="str">
        <f>IF(R358="Include","No",IF(V358="Include","No",""))</f>
        <v/>
      </c>
      <c r="Z358" s="33" t="str">
        <f>IF(J358="Yes",IF(Q358="","",IF(Q358="Include",IF(V358="",IF(Y358="No","Check for supplement","Include"),IF(V358="Exclude","Consensus required",IF(V358="Include",IF(Y358="No","Check for supplement","Include"),"Check required"))),IF(Q358="Exclude",IF(V358="","Check required",IF(V358="Exclude","Exclude",IF(V358="Include","Consensus required","Check required"))),"Check required"))),IF(L358="","","Find PDF"))</f>
        <v>Exclude</v>
      </c>
      <c r="AA358" s="31" t="str">
        <f>IF(Z358="Exclude",R358,"")</f>
        <v>0. Duplicate</v>
      </c>
    </row>
    <row r="359" spans="1:27" x14ac:dyDescent="0.25">
      <c r="A359" s="25" t="s">
        <v>2354</v>
      </c>
      <c r="B359" s="26" t="s">
        <v>2355</v>
      </c>
      <c r="C359" s="26">
        <v>2019</v>
      </c>
      <c r="D359" s="26" t="s">
        <v>1511</v>
      </c>
      <c r="E359" s="26">
        <v>43</v>
      </c>
      <c r="G359" s="26" t="s">
        <v>2356</v>
      </c>
      <c r="H359" s="26">
        <v>12607</v>
      </c>
      <c r="I359" s="26" t="s">
        <v>2357</v>
      </c>
      <c r="J359" s="11" t="s">
        <v>35</v>
      </c>
      <c r="K359" s="18" t="str">
        <f>IF(LEFT(I359,2)="10",HYPERLINK(_xlfn.CONCAT("https://doi.org/",I359),"Link"),IF(I359="","",HYPERLINK(I359,"Link")))</f>
        <v>Link</v>
      </c>
      <c r="L359" s="19" t="str">
        <f>IF(A359&lt;&gt;"",IF(J359="No",_xlfn.CONCAT(IF(ISERROR(FIND(",",A359))=FALSE,LEFT(A359,FIND(",",A359)-1),A359),"-",C359,"-",H359),""),"")</f>
        <v/>
      </c>
      <c r="M359" s="29" t="str">
        <f>IF(A359&lt;&gt;"",_xlfn.CONCAT("{",IF(ISERROR(FIND(",",A359))=FALSE,LEFT(A359,FIND(",",A359)-1),A359),", ",C359," #",H359,"}"),"")</f>
        <v>{Chemtob, 2019 #12607}</v>
      </c>
      <c r="N359" s="4" t="s">
        <v>1</v>
      </c>
      <c r="O359" s="18" t="str">
        <f>IF(J359="Yes",IF(P359&lt;&gt;"",HYPERLINK(_xlfn.CONCAT(VLOOKUP(P359,AF:AG,2,FALSE),"\",IF(ISERROR(FIND(",",A359))=FALSE,LEFT(A359,FIND(",",A359)-1),A359),"-",C359,"-",H359,".pdf"),"PDF"),""),"")</f>
        <v>PDF</v>
      </c>
      <c r="P359" s="11" t="s">
        <v>2</v>
      </c>
      <c r="Q359" s="3" t="s">
        <v>46</v>
      </c>
      <c r="R359" s="3" t="s">
        <v>47</v>
      </c>
      <c r="S359" s="4" t="s">
        <v>109</v>
      </c>
      <c r="T359" s="18" t="str">
        <f>IF(J359="Yes",IF(U359&lt;&gt;"",HYPERLINK(_xlfn.CONCAT(VLOOKUP(U359,AF:AG,2,FALSE),"\",IF(ISERROR(FIND(",",A359))=FALSE,LEFT(A359,FIND(",",A359)-1),A359),"-",C359,"-",H359,".pdf"),"PDF"),""),"")</f>
        <v>PDF</v>
      </c>
      <c r="U359" s="11" t="s">
        <v>38</v>
      </c>
      <c r="V359" s="3" t="s">
        <v>46</v>
      </c>
      <c r="W359" s="3" t="s">
        <v>47</v>
      </c>
      <c r="Y359" s="12" t="str">
        <f>IF(R359="Include","No",IF(V359="Include","No",""))</f>
        <v/>
      </c>
      <c r="Z359" s="33" t="str">
        <f>IF(J359="Yes",IF(Q359="","",IF(Q359="Include",IF(V359="",IF(Y359="No","Check for supplement","Include"),IF(V359="Exclude","Consensus required",IF(V359="Include",IF(Y359="No","Check for supplement","Include"),"Check required"))),IF(Q359="Exclude",IF(V359="","Check required",IF(V359="Exclude","Exclude",IF(V359="Include","Consensus required","Check required"))),"Check required"))),IF(L359="","","Find PDF"))</f>
        <v>Exclude</v>
      </c>
      <c r="AA359" s="31" t="str">
        <f>IF(Z359="Exclude",R359,"")</f>
        <v>3. Wrong intervention</v>
      </c>
    </row>
    <row r="360" spans="1:27" x14ac:dyDescent="0.25">
      <c r="A360" s="25" t="s">
        <v>2354</v>
      </c>
      <c r="B360" s="26" t="s">
        <v>2355</v>
      </c>
      <c r="C360" s="26">
        <v>2019</v>
      </c>
      <c r="D360" s="26" t="s">
        <v>1511</v>
      </c>
      <c r="E360" s="26">
        <v>43</v>
      </c>
      <c r="G360" s="26" t="s">
        <v>2356</v>
      </c>
      <c r="H360" s="26">
        <v>12608</v>
      </c>
      <c r="I360" s="26" t="s">
        <v>2357</v>
      </c>
      <c r="J360" s="11" t="s">
        <v>35</v>
      </c>
      <c r="K360" s="18" t="str">
        <f>IF(LEFT(I360,2)="10",HYPERLINK(_xlfn.CONCAT("https://doi.org/",I360),"Link"),IF(I360="","",HYPERLINK(I360,"Link")))</f>
        <v>Link</v>
      </c>
      <c r="L360" s="19" t="str">
        <f>IF(A360&lt;&gt;"",IF(J360="No",_xlfn.CONCAT(IF(ISERROR(FIND(",",A360))=FALSE,LEFT(A360,FIND(",",A360)-1),A360),"-",C360,"-",H360),""),"")</f>
        <v/>
      </c>
      <c r="M360" s="29" t="str">
        <f>IF(A360&lt;&gt;"",_xlfn.CONCAT("{",IF(ISERROR(FIND(",",A360))=FALSE,LEFT(A360,FIND(",",A360)-1),A360),", ",C360," #",H360,"}"),"")</f>
        <v>{Chemtob, 2019 #12608}</v>
      </c>
      <c r="N360" s="4" t="s">
        <v>1</v>
      </c>
      <c r="O360" s="18" t="str">
        <f>IF(J360="Yes",IF(P360&lt;&gt;"",HYPERLINK(_xlfn.CONCAT(VLOOKUP(P360,AF:AG,2,FALSE),"\",IF(ISERROR(FIND(",",A360))=FALSE,LEFT(A360,FIND(",",A360)-1),A360),"-",C360,"-",H360,".pdf"),"PDF"),""),"")</f>
        <v>PDF</v>
      </c>
      <c r="P360" s="11" t="s">
        <v>2</v>
      </c>
      <c r="Q360" s="3" t="s">
        <v>46</v>
      </c>
      <c r="R360" s="3" t="s">
        <v>39</v>
      </c>
      <c r="T360" s="18" t="str">
        <f>IF(J360="Yes",IF(U360&lt;&gt;"",HYPERLINK(_xlfn.CONCAT(VLOOKUP(U360,AF:AG,2,FALSE),"\",IF(ISERROR(FIND(",",A360))=FALSE,LEFT(A360,FIND(",",A360)-1),A360),"-",C360,"-",H360,".pdf"),"PDF"),""),"")</f>
        <v>PDF</v>
      </c>
      <c r="U360" s="11" t="str">
        <f>IF(R360="0. Duplicate","SH","")</f>
        <v>SH</v>
      </c>
      <c r="V360" s="3" t="str">
        <f>IF(R360="0. Duplicate","Exclude","")</f>
        <v>Exclude</v>
      </c>
      <c r="W360" s="3" t="str">
        <f>IF(R360="0. Duplicate","0. Duplicate","")</f>
        <v>0. Duplicate</v>
      </c>
      <c r="Y360" s="12" t="str">
        <f>IF(R360="Include","No",IF(V360="Include","No",""))</f>
        <v/>
      </c>
      <c r="Z360" s="33" t="str">
        <f>IF(J360="Yes",IF(Q360="","",IF(Q360="Include",IF(V360="",IF(Y360="No","Check for supplement","Include"),IF(V360="Exclude","Consensus required",IF(V360="Include",IF(Y360="No","Check for supplement","Include"),"Check required"))),IF(Q360="Exclude",IF(V360="","Check required",IF(V360="Exclude","Exclude",IF(V360="Include","Consensus required","Check required"))),"Check required"))),IF(L360="","","Find PDF"))</f>
        <v>Exclude</v>
      </c>
      <c r="AA360" s="31" t="str">
        <f>IF(Z360="Exclude",R360,"")</f>
        <v>0. Duplicate</v>
      </c>
    </row>
    <row r="361" spans="1:27" x14ac:dyDescent="0.25">
      <c r="A361" s="25" t="s">
        <v>2358</v>
      </c>
      <c r="B361" s="26" t="s">
        <v>2359</v>
      </c>
      <c r="C361" s="26">
        <v>2010</v>
      </c>
      <c r="D361" s="26" t="s">
        <v>2360</v>
      </c>
      <c r="E361" s="26">
        <v>25</v>
      </c>
      <c r="F361" s="26">
        <v>6</v>
      </c>
      <c r="G361" s="26" t="s">
        <v>2361</v>
      </c>
      <c r="H361" s="26">
        <v>12613</v>
      </c>
      <c r="I361" s="26" t="s">
        <v>2362</v>
      </c>
      <c r="J361" s="11" t="s">
        <v>35</v>
      </c>
      <c r="K361" s="18" t="str">
        <f>IF(LEFT(I361,2)="10",HYPERLINK(_xlfn.CONCAT("https://doi.org/",I361),"Link"),IF(I361="","",HYPERLINK(I361,"Link")))</f>
        <v>Link</v>
      </c>
      <c r="L361" s="19" t="str">
        <f>IF(A361&lt;&gt;"",IF(J361="No",_xlfn.CONCAT(IF(ISERROR(FIND(",",A361))=FALSE,LEFT(A361,FIND(",",A361)-1),A361),"-",C361,"-",H361),""),"")</f>
        <v/>
      </c>
      <c r="M361" s="29" t="str">
        <f>IF(A361&lt;&gt;"",_xlfn.CONCAT("{",IF(ISERROR(FIND(",",A361))=FALSE,LEFT(A361,FIND(",",A361)-1),A361),", ",C361," #",H361,"}"),"")</f>
        <v>{Chen, 2010 #12613}</v>
      </c>
      <c r="N361" s="4" t="s">
        <v>1</v>
      </c>
      <c r="O361" s="18" t="str">
        <f>IF(J361="Yes",IF(P361&lt;&gt;"",HYPERLINK(_xlfn.CONCAT(VLOOKUP(P361,AF:AG,2,FALSE),"\",IF(ISERROR(FIND(",",A361))=FALSE,LEFT(A361,FIND(",",A361)-1),A361),"-",C361,"-",H361,".pdf"),"PDF"),""),"")</f>
        <v>PDF</v>
      </c>
      <c r="P361" s="11" t="s">
        <v>2</v>
      </c>
      <c r="Q361" s="3" t="s">
        <v>46</v>
      </c>
      <c r="R361" s="3" t="s">
        <v>47</v>
      </c>
      <c r="S361" s="4" t="s">
        <v>109</v>
      </c>
      <c r="T361" s="18" t="str">
        <f>IF(J361="Yes",IF(U361&lt;&gt;"",HYPERLINK(_xlfn.CONCAT(VLOOKUP(U361,AF:AG,2,FALSE),"\",IF(ISERROR(FIND(",",A361))=FALSE,LEFT(A361,FIND(",",A361)-1),A361),"-",C361,"-",H361,".pdf"),"PDF"),""),"")</f>
        <v>PDF</v>
      </c>
      <c r="U361" s="11" t="s">
        <v>38</v>
      </c>
      <c r="V361" s="3" t="s">
        <v>46</v>
      </c>
      <c r="W361" s="3" t="s">
        <v>47</v>
      </c>
      <c r="Y361" s="12" t="str">
        <f>IF(R361="Include","No",IF(V361="Include","No",""))</f>
        <v/>
      </c>
      <c r="Z361" s="33" t="str">
        <f>IF(J361="Yes",IF(Q361="","",IF(Q361="Include",IF(V361="",IF(Y361="No","Check for supplement","Include"),IF(V361="Exclude","Consensus required",IF(V361="Include",IF(Y361="No","Check for supplement","Include"),"Check required"))),IF(Q361="Exclude",IF(V361="","Check required",IF(V361="Exclude","Exclude",IF(V361="Include","Consensus required","Check required"))),"Check required"))),IF(L361="","","Find PDF"))</f>
        <v>Exclude</v>
      </c>
      <c r="AA361" s="31" t="str">
        <f>IF(Z361="Exclude",R361,"")</f>
        <v>3. Wrong intervention</v>
      </c>
    </row>
    <row r="362" spans="1:27" x14ac:dyDescent="0.25">
      <c r="A362" s="25" t="s">
        <v>2358</v>
      </c>
      <c r="B362" s="26" t="s">
        <v>2359</v>
      </c>
      <c r="C362" s="26">
        <v>2010</v>
      </c>
      <c r="D362" s="26" t="s">
        <v>2360</v>
      </c>
      <c r="E362" s="26">
        <v>25</v>
      </c>
      <c r="F362" s="26">
        <v>6</v>
      </c>
      <c r="G362" s="26" t="s">
        <v>2361</v>
      </c>
      <c r="H362" s="26">
        <v>12614</v>
      </c>
      <c r="I362" s="26" t="s">
        <v>2362</v>
      </c>
      <c r="J362" s="11" t="s">
        <v>35</v>
      </c>
      <c r="K362" s="18" t="str">
        <f>IF(LEFT(I362,2)="10",HYPERLINK(_xlfn.CONCAT("https://doi.org/",I362),"Link"),IF(I362="","",HYPERLINK(I362,"Link")))</f>
        <v>Link</v>
      </c>
      <c r="L362" s="19" t="str">
        <f>IF(A362&lt;&gt;"",IF(J362="No",_xlfn.CONCAT(IF(ISERROR(FIND(",",A362))=FALSE,LEFT(A362,FIND(",",A362)-1),A362),"-",C362,"-",H362),""),"")</f>
        <v/>
      </c>
      <c r="M362" s="29" t="str">
        <f>IF(A362&lt;&gt;"",_xlfn.CONCAT("{",IF(ISERROR(FIND(",",A362))=FALSE,LEFT(A362,FIND(",",A362)-1),A362),", ",C362," #",H362,"}"),"")</f>
        <v>{Chen, 2010 #12614}</v>
      </c>
      <c r="N362" s="4" t="s">
        <v>1</v>
      </c>
      <c r="O362" s="18" t="str">
        <f>IF(J362="Yes",IF(P362&lt;&gt;"",HYPERLINK(_xlfn.CONCAT(VLOOKUP(P362,AF:AG,2,FALSE),"\",IF(ISERROR(FIND(",",A362))=FALSE,LEFT(A362,FIND(",",A362)-1),A362),"-",C362,"-",H362,".pdf"),"PDF"),""),"")</f>
        <v>PDF</v>
      </c>
      <c r="P362" s="11" t="s">
        <v>2</v>
      </c>
      <c r="Q362" s="3" t="s">
        <v>46</v>
      </c>
      <c r="R362" s="3" t="s">
        <v>39</v>
      </c>
      <c r="T362" s="18" t="str">
        <f>IF(J362="Yes",IF(U362&lt;&gt;"",HYPERLINK(_xlfn.CONCAT(VLOOKUP(U362,AF:AG,2,FALSE),"\",IF(ISERROR(FIND(",",A362))=FALSE,LEFT(A362,FIND(",",A362)-1),A362),"-",C362,"-",H362,".pdf"),"PDF"),""),"")</f>
        <v>PDF</v>
      </c>
      <c r="U362" s="11" t="str">
        <f>IF(R362="0. Duplicate","SH","")</f>
        <v>SH</v>
      </c>
      <c r="V362" s="3" t="str">
        <f>IF(R362="0. Duplicate","Exclude","")</f>
        <v>Exclude</v>
      </c>
      <c r="W362" s="3" t="str">
        <f>IF(R362="0. Duplicate","0. Duplicate","")</f>
        <v>0. Duplicate</v>
      </c>
      <c r="Y362" s="12" t="str">
        <f>IF(R362="Include","No",IF(V362="Include","No",""))</f>
        <v/>
      </c>
      <c r="Z362" s="33" t="str">
        <f>IF(J362="Yes",IF(Q362="","",IF(Q362="Include",IF(V362="",IF(Y362="No","Check for supplement","Include"),IF(V362="Exclude","Consensus required",IF(V362="Include",IF(Y362="No","Check for supplement","Include"),"Check required"))),IF(Q362="Exclude",IF(V362="","Check required",IF(V362="Exclude","Exclude",IF(V362="Include","Consensus required","Check required"))),"Check required"))),IF(L362="","","Find PDF"))</f>
        <v>Exclude</v>
      </c>
      <c r="AA362" s="31" t="str">
        <f>IF(Z362="Exclude",R362,"")</f>
        <v>0. Duplicate</v>
      </c>
    </row>
    <row r="363" spans="1:27" x14ac:dyDescent="0.25">
      <c r="A363" s="25" t="s">
        <v>2363</v>
      </c>
      <c r="B363" s="26" t="s">
        <v>2364</v>
      </c>
      <c r="C363" s="26">
        <v>2011</v>
      </c>
      <c r="D363" s="26" t="s">
        <v>2365</v>
      </c>
      <c r="E363" s="26">
        <v>49</v>
      </c>
      <c r="F363" s="26">
        <v>2</v>
      </c>
      <c r="G363" s="26" t="s">
        <v>2366</v>
      </c>
      <c r="H363" s="26">
        <v>12610</v>
      </c>
      <c r="I363" s="26" t="s">
        <v>2367</v>
      </c>
      <c r="J363" s="11" t="s">
        <v>35</v>
      </c>
      <c r="K363" s="18" t="str">
        <f>IF(LEFT(I363,2)="10",HYPERLINK(_xlfn.CONCAT("https://doi.org/",I363),"Link"),IF(I363="","",HYPERLINK(I363,"Link")))</f>
        <v>Link</v>
      </c>
      <c r="L363" s="19" t="str">
        <f>IF(A363&lt;&gt;"",IF(J363="No",_xlfn.CONCAT(IF(ISERROR(FIND(",",A363))=FALSE,LEFT(A363,FIND(",",A363)-1),A363),"-",C363,"-",H363),""),"")</f>
        <v/>
      </c>
      <c r="M363" s="29" t="str">
        <f>IF(A363&lt;&gt;"",_xlfn.CONCAT("{",IF(ISERROR(FIND(",",A363))=FALSE,LEFT(A363,FIND(",",A363)-1),A363),", ",C363," #",H363,"}"),"")</f>
        <v>{Chen, 2011 #12610}</v>
      </c>
      <c r="N363" s="4" t="s">
        <v>1</v>
      </c>
      <c r="O363" s="18" t="str">
        <f>IF(J363="Yes",IF(P363&lt;&gt;"",HYPERLINK(_xlfn.CONCAT(VLOOKUP(P363,AF:AG,2,FALSE),"\",IF(ISERROR(FIND(",",A363))=FALSE,LEFT(A363,FIND(",",A363)-1),A363),"-",C363,"-",H363,".pdf"),"PDF"),""),"")</f>
        <v>PDF</v>
      </c>
      <c r="P363" s="11" t="s">
        <v>2</v>
      </c>
      <c r="Q363" s="3" t="s">
        <v>46</v>
      </c>
      <c r="R363" s="3" t="s">
        <v>47</v>
      </c>
      <c r="S363" s="4" t="s">
        <v>109</v>
      </c>
      <c r="T363" s="18" t="str">
        <f>IF(J363="Yes",IF(U363&lt;&gt;"",HYPERLINK(_xlfn.CONCAT(VLOOKUP(U363,AF:AG,2,FALSE),"\",IF(ISERROR(FIND(",",A363))=FALSE,LEFT(A363,FIND(",",A363)-1),A363),"-",C363,"-",H363,".pdf"),"PDF"),""),"")</f>
        <v>PDF</v>
      </c>
      <c r="U363" s="11" t="s">
        <v>38</v>
      </c>
      <c r="V363" s="3" t="s">
        <v>46</v>
      </c>
      <c r="W363" s="3" t="s">
        <v>47</v>
      </c>
      <c r="Y363" s="12" t="str">
        <f>IF(R363="Include","No",IF(V363="Include","No",""))</f>
        <v/>
      </c>
      <c r="Z363" s="33" t="str">
        <f>IF(J363="Yes",IF(Q363="","",IF(Q363="Include",IF(V363="",IF(Y363="No","Check for supplement","Include"),IF(V363="Exclude","Consensus required",IF(V363="Include",IF(Y363="No","Check for supplement","Include"),"Check required"))),IF(Q363="Exclude",IF(V363="","Check required",IF(V363="Exclude","Exclude",IF(V363="Include","Consensus required","Check required"))),"Check required"))),IF(L363="","","Find PDF"))</f>
        <v>Exclude</v>
      </c>
      <c r="AA363" s="31" t="str">
        <f>IF(Z363="Exclude",R363,"")</f>
        <v>3. Wrong intervention</v>
      </c>
    </row>
    <row r="364" spans="1:27" x14ac:dyDescent="0.25">
      <c r="A364" s="25" t="s">
        <v>2363</v>
      </c>
      <c r="B364" s="26" t="s">
        <v>2364</v>
      </c>
      <c r="C364" s="26">
        <v>2011</v>
      </c>
      <c r="D364" s="26" t="s">
        <v>2365</v>
      </c>
      <c r="E364" s="26">
        <v>49</v>
      </c>
      <c r="F364" s="26">
        <v>2</v>
      </c>
      <c r="G364" s="26" t="s">
        <v>2366</v>
      </c>
      <c r="H364" s="26">
        <v>12611</v>
      </c>
      <c r="I364" s="26" t="s">
        <v>2367</v>
      </c>
      <c r="J364" s="11" t="s">
        <v>35</v>
      </c>
      <c r="K364" s="18" t="str">
        <f>IF(LEFT(I364,2)="10",HYPERLINK(_xlfn.CONCAT("https://doi.org/",I364),"Link"),IF(I364="","",HYPERLINK(I364,"Link")))</f>
        <v>Link</v>
      </c>
      <c r="L364" s="19" t="str">
        <f>IF(A364&lt;&gt;"",IF(J364="No",_xlfn.CONCAT(IF(ISERROR(FIND(",",A364))=FALSE,LEFT(A364,FIND(",",A364)-1),A364),"-",C364,"-",H364),""),"")</f>
        <v/>
      </c>
      <c r="M364" s="29" t="str">
        <f>IF(A364&lt;&gt;"",_xlfn.CONCAT("{",IF(ISERROR(FIND(",",A364))=FALSE,LEFT(A364,FIND(",",A364)-1),A364),", ",C364," #",H364,"}"),"")</f>
        <v>{Chen, 2011 #12611}</v>
      </c>
      <c r="N364" s="4" t="s">
        <v>1</v>
      </c>
      <c r="O364" s="18" t="str">
        <f>IF(J364="Yes",IF(P364&lt;&gt;"",HYPERLINK(_xlfn.CONCAT(VLOOKUP(P364,AF:AG,2,FALSE),"\",IF(ISERROR(FIND(",",A364))=FALSE,LEFT(A364,FIND(",",A364)-1),A364),"-",C364,"-",H364,".pdf"),"PDF"),""),"")</f>
        <v>PDF</v>
      </c>
      <c r="P364" s="11" t="s">
        <v>2</v>
      </c>
      <c r="Q364" s="3" t="s">
        <v>46</v>
      </c>
      <c r="R364" s="3" t="s">
        <v>39</v>
      </c>
      <c r="T364" s="18" t="str">
        <f>IF(J364="Yes",IF(U364&lt;&gt;"",HYPERLINK(_xlfn.CONCAT(VLOOKUP(U364,AF:AG,2,FALSE),"\",IF(ISERROR(FIND(",",A364))=FALSE,LEFT(A364,FIND(",",A364)-1),A364),"-",C364,"-",H364,".pdf"),"PDF"),""),"")</f>
        <v>PDF</v>
      </c>
      <c r="U364" s="11" t="str">
        <f>IF(R364="0. Duplicate","SH","")</f>
        <v>SH</v>
      </c>
      <c r="V364" s="3" t="str">
        <f>IF(R364="0. Duplicate","Exclude","")</f>
        <v>Exclude</v>
      </c>
      <c r="W364" s="3" t="str">
        <f>IF(R364="0. Duplicate","0. Duplicate","")</f>
        <v>0. Duplicate</v>
      </c>
      <c r="Y364" s="12" t="str">
        <f>IF(R364="Include","No",IF(V364="Include","No",""))</f>
        <v/>
      </c>
      <c r="Z364" s="33" t="str">
        <f>IF(J364="Yes",IF(Q364="","",IF(Q364="Include",IF(V364="",IF(Y364="No","Check for supplement","Include"),IF(V364="Exclude","Consensus required",IF(V364="Include",IF(Y364="No","Check for supplement","Include"),"Check required"))),IF(Q364="Exclude",IF(V364="","Check required",IF(V364="Exclude","Exclude",IF(V364="Include","Consensus required","Check required"))),"Check required"))),IF(L364="","","Find PDF"))</f>
        <v>Exclude</v>
      </c>
      <c r="AA364" s="31" t="str">
        <f>IF(Z364="Exclude",R364,"")</f>
        <v>0. Duplicate</v>
      </c>
    </row>
    <row r="365" spans="1:27" x14ac:dyDescent="0.25">
      <c r="A365" s="25" t="s">
        <v>2363</v>
      </c>
      <c r="B365" s="26" t="s">
        <v>2364</v>
      </c>
      <c r="C365" s="26">
        <v>2011</v>
      </c>
      <c r="D365" s="26" t="s">
        <v>2365</v>
      </c>
      <c r="E365" s="26">
        <v>49</v>
      </c>
      <c r="F365" s="26">
        <v>2</v>
      </c>
      <c r="G365" s="26" t="s">
        <v>2366</v>
      </c>
      <c r="H365" s="26">
        <v>12612</v>
      </c>
      <c r="I365" s="26" t="s">
        <v>2367</v>
      </c>
      <c r="J365" s="11" t="s">
        <v>35</v>
      </c>
      <c r="K365" s="18" t="str">
        <f>IF(LEFT(I365,2)="10",HYPERLINK(_xlfn.CONCAT("https://doi.org/",I365),"Link"),IF(I365="","",HYPERLINK(I365,"Link")))</f>
        <v>Link</v>
      </c>
      <c r="L365" s="19" t="str">
        <f>IF(A365&lt;&gt;"",IF(J365="No",_xlfn.CONCAT(IF(ISERROR(FIND(",",A365))=FALSE,LEFT(A365,FIND(",",A365)-1),A365),"-",C365,"-",H365),""),"")</f>
        <v/>
      </c>
      <c r="M365" s="29" t="str">
        <f>IF(A365&lt;&gt;"",_xlfn.CONCAT("{",IF(ISERROR(FIND(",",A365))=FALSE,LEFT(A365,FIND(",",A365)-1),A365),", ",C365," #",H365,"}"),"")</f>
        <v>{Chen, 2011 #12612}</v>
      </c>
      <c r="N365" s="4" t="s">
        <v>1</v>
      </c>
      <c r="O365" s="18" t="str">
        <f>IF(J365="Yes",IF(P365&lt;&gt;"",HYPERLINK(_xlfn.CONCAT(VLOOKUP(P365,AF:AG,2,FALSE),"\",IF(ISERROR(FIND(",",A365))=FALSE,LEFT(A365,FIND(",",A365)-1),A365),"-",C365,"-",H365,".pdf"),"PDF"),""),"")</f>
        <v>PDF</v>
      </c>
      <c r="P365" s="11" t="s">
        <v>2</v>
      </c>
      <c r="Q365" s="3" t="s">
        <v>46</v>
      </c>
      <c r="R365" s="3" t="s">
        <v>39</v>
      </c>
      <c r="T365" s="18" t="str">
        <f>IF(J365="Yes",IF(U365&lt;&gt;"",HYPERLINK(_xlfn.CONCAT(VLOOKUP(U365,AF:AG,2,FALSE),"\",IF(ISERROR(FIND(",",A365))=FALSE,LEFT(A365,FIND(",",A365)-1),A365),"-",C365,"-",H365,".pdf"),"PDF"),""),"")</f>
        <v>PDF</v>
      </c>
      <c r="U365" s="11" t="str">
        <f>IF(R365="0. Duplicate","SH","")</f>
        <v>SH</v>
      </c>
      <c r="V365" s="3" t="str">
        <f>IF(R365="0. Duplicate","Exclude","")</f>
        <v>Exclude</v>
      </c>
      <c r="W365" s="3" t="str">
        <f>IF(R365="0. Duplicate","0. Duplicate","")</f>
        <v>0. Duplicate</v>
      </c>
      <c r="Y365" s="12" t="str">
        <f>IF(R365="Include","No",IF(V365="Include","No",""))</f>
        <v/>
      </c>
      <c r="Z365" s="33" t="str">
        <f>IF(J365="Yes",IF(Q365="","",IF(Q365="Include",IF(V365="",IF(Y365="No","Check for supplement","Include"),IF(V365="Exclude","Consensus required",IF(V365="Include",IF(Y365="No","Check for supplement","Include"),"Check required"))),IF(Q365="Exclude",IF(V365="","Check required",IF(V365="Exclude","Exclude",IF(V365="Include","Consensus required","Check required"))),"Check required"))),IF(L365="","","Find PDF"))</f>
        <v>Exclude</v>
      </c>
      <c r="AA365" s="31" t="str">
        <f>IF(Z365="Exclude",R365,"")</f>
        <v>0. Duplicate</v>
      </c>
    </row>
    <row r="366" spans="1:27" x14ac:dyDescent="0.25">
      <c r="A366" s="25" t="s">
        <v>2368</v>
      </c>
      <c r="B366" s="26" t="s">
        <v>2369</v>
      </c>
      <c r="C366" s="26">
        <v>2017</v>
      </c>
      <c r="D366" s="26" t="s">
        <v>2370</v>
      </c>
      <c r="E366" s="26">
        <v>13</v>
      </c>
      <c r="G366" s="26" t="s">
        <v>2371</v>
      </c>
      <c r="H366" s="26">
        <v>14524</v>
      </c>
      <c r="I366" s="26" t="s">
        <v>2372</v>
      </c>
      <c r="J366" s="11" t="s">
        <v>35</v>
      </c>
      <c r="K366" s="18" t="str">
        <f>IF(LEFT(I366,2)="10",HYPERLINK(_xlfn.CONCAT("https://doi.org/",I366),"Link"),IF(I366="","",HYPERLINK(I366,"Link")))</f>
        <v>Link</v>
      </c>
      <c r="L366" s="19" t="str">
        <f>IF(A366&lt;&gt;"",IF(J366="No",_xlfn.CONCAT(IF(ISERROR(FIND(",",A366))=FALSE,LEFT(A366,FIND(",",A366)-1),A366),"-",C366,"-",H366),""),"")</f>
        <v/>
      </c>
      <c r="M366" s="29" t="str">
        <f>IF(A366&lt;&gt;"",_xlfn.CONCAT("{",IF(ISERROR(FIND(",",A366))=FALSE,LEFT(A366,FIND(",",A366)-1),A366),", ",C366," #",H366,"}"),"")</f>
        <v>{Chen, 2017 #14524}</v>
      </c>
      <c r="N366" s="4" t="s">
        <v>1</v>
      </c>
      <c r="O366" s="18" t="str">
        <f>IF(J366="Yes",IF(P366&lt;&gt;"",HYPERLINK(_xlfn.CONCAT(VLOOKUP(P366,AF:AG,2,FALSE),"\",IF(ISERROR(FIND(",",A366))=FALSE,LEFT(A366,FIND(",",A366)-1),A366),"-",C366,"-",H366,".pdf"),"PDF"),""),"")</f>
        <v>PDF</v>
      </c>
      <c r="P366" s="11" t="s">
        <v>2</v>
      </c>
      <c r="Q366" s="3" t="s">
        <v>46</v>
      </c>
      <c r="R366" s="3" t="s">
        <v>47</v>
      </c>
      <c r="S366" s="4" t="s">
        <v>109</v>
      </c>
      <c r="T366" s="18" t="str">
        <f>IF(J366="Yes",IF(U366&lt;&gt;"",HYPERLINK(_xlfn.CONCAT(VLOOKUP(U366,AF:AG,2,FALSE),"\",IF(ISERROR(FIND(",",A366))=FALSE,LEFT(A366,FIND(",",A366)-1),A366),"-",C366,"-",H366,".pdf"),"PDF"),""),"")</f>
        <v>PDF</v>
      </c>
      <c r="U366" s="11" t="s">
        <v>38</v>
      </c>
      <c r="V366" s="3" t="s">
        <v>46</v>
      </c>
      <c r="W366" s="3" t="s">
        <v>47</v>
      </c>
      <c r="Y366" s="12" t="str">
        <f>IF(R366="Include","No",IF(V366="Include","No",""))</f>
        <v/>
      </c>
      <c r="Z366" s="33" t="str">
        <f>IF(J366="Yes",IF(Q366="","",IF(Q366="Include",IF(V366="",IF(Y366="No","Check for supplement","Include"),IF(V366="Exclude","Consensus required",IF(V366="Include",IF(Y366="No","Check for supplement","Include"),"Check required"))),IF(Q366="Exclude",IF(V366="","Check required",IF(V366="Exclude","Exclude",IF(V366="Include","Consensus required","Check required"))),"Check required"))),IF(L366="","","Find PDF"))</f>
        <v>Exclude</v>
      </c>
      <c r="AA366" s="31" t="str">
        <f>IF(Z366="Exclude",R366,"")</f>
        <v>3. Wrong intervention</v>
      </c>
    </row>
    <row r="367" spans="1:27" x14ac:dyDescent="0.25">
      <c r="A367" s="25" t="s">
        <v>2373</v>
      </c>
      <c r="B367" s="26" t="s">
        <v>2374</v>
      </c>
      <c r="C367" s="26">
        <v>2021</v>
      </c>
      <c r="D367" s="26" t="s">
        <v>60</v>
      </c>
      <c r="E367" s="26">
        <v>18</v>
      </c>
      <c r="F367" s="26">
        <v>9</v>
      </c>
      <c r="G367" s="26" t="s">
        <v>2375</v>
      </c>
      <c r="H367" s="26">
        <v>12615</v>
      </c>
      <c r="I367" s="26" t="s">
        <v>2376</v>
      </c>
      <c r="J367" s="11" t="s">
        <v>35</v>
      </c>
      <c r="K367" s="18" t="str">
        <f>IF(LEFT(I367,2)="10",HYPERLINK(_xlfn.CONCAT("https://doi.org/",I367),"Link"),IF(I367="","",HYPERLINK(I367,"Link")))</f>
        <v>Link</v>
      </c>
      <c r="L367" s="19" t="str">
        <f>IF(A367&lt;&gt;"",IF(J367="No",_xlfn.CONCAT(IF(ISERROR(FIND(",",A367))=FALSE,LEFT(A367,FIND(",",A367)-1),A367),"-",C367,"-",H367),""),"")</f>
        <v/>
      </c>
      <c r="M367" s="29" t="str">
        <f>IF(A367&lt;&gt;"",_xlfn.CONCAT("{",IF(ISERROR(FIND(",",A367))=FALSE,LEFT(A367,FIND(",",A367)-1),A367),", ",C367," #",H367,"}"),"")</f>
        <v>{Chen, 2021 #12615}</v>
      </c>
      <c r="N367" s="4" t="s">
        <v>1</v>
      </c>
      <c r="O367" s="18" t="str">
        <f>IF(J367="Yes",IF(P367&lt;&gt;"",HYPERLINK(_xlfn.CONCAT(VLOOKUP(P367,AF:AG,2,FALSE),"\",IF(ISERROR(FIND(",",A367))=FALSE,LEFT(A367,FIND(",",A367)-1),A367),"-",C367,"-",H367,".pdf"),"PDF"),""),"")</f>
        <v>PDF</v>
      </c>
      <c r="P367" s="11" t="s">
        <v>2</v>
      </c>
      <c r="Q367" s="3" t="s">
        <v>46</v>
      </c>
      <c r="R367" s="3" t="s">
        <v>47</v>
      </c>
      <c r="S367" s="4" t="s">
        <v>109</v>
      </c>
      <c r="T367" s="18" t="str">
        <f>IF(J367="Yes",IF(U367&lt;&gt;"",HYPERLINK(_xlfn.CONCAT(VLOOKUP(U367,AF:AG,2,FALSE),"\",IF(ISERROR(FIND(",",A367))=FALSE,LEFT(A367,FIND(",",A367)-1),A367),"-",C367,"-",H367,".pdf"),"PDF"),""),"")</f>
        <v>PDF</v>
      </c>
      <c r="U367" s="11" t="s">
        <v>38</v>
      </c>
      <c r="V367" s="3" t="s">
        <v>46</v>
      </c>
      <c r="W367" s="3" t="s">
        <v>47</v>
      </c>
      <c r="Y367" s="12" t="str">
        <f>IF(R367="Include","No",IF(V367="Include","No",""))</f>
        <v/>
      </c>
      <c r="Z367" s="33" t="str">
        <f>IF(J367="Yes",IF(Q367="","",IF(Q367="Include",IF(V367="",IF(Y367="No","Check for supplement","Include"),IF(V367="Exclude","Consensus required",IF(V367="Include",IF(Y367="No","Check for supplement","Include"),"Check required"))),IF(Q367="Exclude",IF(V367="","Check required",IF(V367="Exclude","Exclude",IF(V367="Include","Consensus required","Check required"))),"Check required"))),IF(L367="","","Find PDF"))</f>
        <v>Exclude</v>
      </c>
      <c r="AA367" s="31" t="str">
        <f>IF(Z367="Exclude",R367,"")</f>
        <v>3. Wrong intervention</v>
      </c>
    </row>
    <row r="368" spans="1:27" x14ac:dyDescent="0.25">
      <c r="A368" s="25" t="s">
        <v>2377</v>
      </c>
      <c r="B368" s="26" t="s">
        <v>2378</v>
      </c>
      <c r="C368" s="26">
        <v>2022</v>
      </c>
      <c r="D368" s="26" t="s">
        <v>277</v>
      </c>
      <c r="E368" s="26">
        <v>23</v>
      </c>
      <c r="F368" s="26">
        <v>1</v>
      </c>
      <c r="G368" s="26">
        <v>577</v>
      </c>
      <c r="H368" s="26">
        <v>12609</v>
      </c>
      <c r="I368" s="26" t="s">
        <v>2379</v>
      </c>
      <c r="J368" s="11" t="s">
        <v>35</v>
      </c>
      <c r="K368" s="18" t="str">
        <f>IF(LEFT(I368,2)="10",HYPERLINK(_xlfn.CONCAT("https://doi.org/",I368),"Link"),IF(I368="","",HYPERLINK(I368,"Link")))</f>
        <v>Link</v>
      </c>
      <c r="L368" s="19" t="str">
        <f>IF(A368&lt;&gt;"",IF(J368="No",_xlfn.CONCAT(IF(ISERROR(FIND(",",A368))=FALSE,LEFT(A368,FIND(",",A368)-1),A368),"-",C368,"-",H368),""),"")</f>
        <v/>
      </c>
      <c r="M368" s="29" t="str">
        <f>IF(A368&lt;&gt;"",_xlfn.CONCAT("{",IF(ISERROR(FIND(",",A368))=FALSE,LEFT(A368,FIND(",",A368)-1),A368),", ",C368," #",H368,"}"),"")</f>
        <v>{Chen, 2022 #12609}</v>
      </c>
      <c r="N368" s="4" t="s">
        <v>1</v>
      </c>
      <c r="O368" s="18" t="str">
        <f>IF(J368="Yes",IF(P368&lt;&gt;"",HYPERLINK(_xlfn.CONCAT(VLOOKUP(P368,AF:AG,2,FALSE),"\",IF(ISERROR(FIND(",",A368))=FALSE,LEFT(A368,FIND(",",A368)-1),A368),"-",C368,"-",H368,".pdf"),"PDF"),""),"")</f>
        <v>PDF</v>
      </c>
      <c r="P368" s="11" t="s">
        <v>2</v>
      </c>
      <c r="Q368" s="3" t="s">
        <v>46</v>
      </c>
      <c r="R368" s="3" t="s">
        <v>47</v>
      </c>
      <c r="S368" s="4" t="s">
        <v>109</v>
      </c>
      <c r="T368" s="18" t="str">
        <f>IF(J368="Yes",IF(U368&lt;&gt;"",HYPERLINK(_xlfn.CONCAT(VLOOKUP(U368,AF:AG,2,FALSE),"\",IF(ISERROR(FIND(",",A368))=FALSE,LEFT(A368,FIND(",",A368)-1),A368),"-",C368,"-",H368,".pdf"),"PDF"),""),"")</f>
        <v>PDF</v>
      </c>
      <c r="U368" s="11" t="s">
        <v>38</v>
      </c>
      <c r="V368" s="3" t="s">
        <v>46</v>
      </c>
      <c r="W368" s="3" t="s">
        <v>47</v>
      </c>
      <c r="Y368" s="12" t="str">
        <f>IF(R368="Include","No",IF(V368="Include","No",""))</f>
        <v/>
      </c>
      <c r="Z368" s="33" t="str">
        <f>IF(J368="Yes",IF(Q368="","",IF(Q368="Include",IF(V368="",IF(Y368="No","Check for supplement","Include"),IF(V368="Exclude","Consensus required",IF(V368="Include",IF(Y368="No","Check for supplement","Include"),"Check required"))),IF(Q368="Exclude",IF(V368="","Check required",IF(V368="Exclude","Exclude",IF(V368="Include","Consensus required","Check required"))),"Check required"))),IF(L368="","","Find PDF"))</f>
        <v>Exclude</v>
      </c>
      <c r="AA368" s="31" t="str">
        <f>IF(Z368="Exclude",R368,"")</f>
        <v>3. Wrong intervention</v>
      </c>
    </row>
    <row r="369" spans="1:27" x14ac:dyDescent="0.25">
      <c r="A369" s="25" t="s">
        <v>2380</v>
      </c>
      <c r="B369" s="26" t="s">
        <v>2381</v>
      </c>
      <c r="C369" s="26">
        <v>2022</v>
      </c>
      <c r="D369" s="26" t="s">
        <v>2382</v>
      </c>
      <c r="E369" s="26">
        <v>77</v>
      </c>
      <c r="F369" s="26">
        <v>3</v>
      </c>
      <c r="G369" s="26" t="s">
        <v>510</v>
      </c>
      <c r="H369" s="26">
        <v>12616</v>
      </c>
      <c r="I369" s="26" t="s">
        <v>2383</v>
      </c>
      <c r="J369" s="11" t="s">
        <v>35</v>
      </c>
      <c r="K369" s="18" t="str">
        <f>IF(LEFT(I369,2)="10",HYPERLINK(_xlfn.CONCAT("https://doi.org/",I369),"Link"),IF(I369="","",HYPERLINK(I369,"Link")))</f>
        <v>Link</v>
      </c>
      <c r="L369" s="19" t="str">
        <f>IF(A369&lt;&gt;"",IF(J369="No",_xlfn.CONCAT(IF(ISERROR(FIND(",",A369))=FALSE,LEFT(A369,FIND(",",A369)-1),A369),"-",C369,"-",H369),""),"")</f>
        <v/>
      </c>
      <c r="M369" s="29" t="str">
        <f>IF(A369&lt;&gt;"",_xlfn.CONCAT("{",IF(ISERROR(FIND(",",A369))=FALSE,LEFT(A369,FIND(",",A369)-1),A369),", ",C369," #",H369,"}"),"")</f>
        <v>{Cheng, 2022 #12616}</v>
      </c>
      <c r="N369" s="4" t="s">
        <v>1</v>
      </c>
      <c r="O369" s="18" t="str">
        <f>IF(J369="Yes",IF(P369&lt;&gt;"",HYPERLINK(_xlfn.CONCAT(VLOOKUP(P369,AF:AG,2,FALSE),"\",IF(ISERROR(FIND(",",A369))=FALSE,LEFT(A369,FIND(",",A369)-1),A369),"-",C369,"-",H369,".pdf"),"PDF"),""),"")</f>
        <v>PDF</v>
      </c>
      <c r="P369" s="11" t="s">
        <v>2</v>
      </c>
      <c r="Q369" s="3" t="s">
        <v>46</v>
      </c>
      <c r="R369" s="3" t="s">
        <v>47</v>
      </c>
      <c r="S369" s="4" t="s">
        <v>109</v>
      </c>
      <c r="T369" s="18" t="str">
        <f>IF(J369="Yes",IF(U369&lt;&gt;"",HYPERLINK(_xlfn.CONCAT(VLOOKUP(U369,AF:AG,2,FALSE),"\",IF(ISERROR(FIND(",",A369))=FALSE,LEFT(A369,FIND(",",A369)-1),A369),"-",C369,"-",H369,".pdf"),"PDF"),""),"")</f>
        <v>PDF</v>
      </c>
      <c r="U369" s="11" t="s">
        <v>38</v>
      </c>
      <c r="V369" s="3" t="s">
        <v>46</v>
      </c>
      <c r="W369" s="3" t="s">
        <v>47</v>
      </c>
      <c r="Y369" s="12" t="str">
        <f>IF(R369="Include","No",IF(V369="Include","No",""))</f>
        <v/>
      </c>
      <c r="Z369" s="33" t="str">
        <f>IF(J369="Yes",IF(Q369="","",IF(Q369="Include",IF(V369="",IF(Y369="No","Check for supplement","Include"),IF(V369="Exclude","Consensus required",IF(V369="Include",IF(Y369="No","Check for supplement","Include"),"Check required"))),IF(Q369="Exclude",IF(V369="","Check required",IF(V369="Exclude","Exclude",IF(V369="Include","Consensus required","Check required"))),"Check required"))),IF(L369="","","Find PDF"))</f>
        <v>Exclude</v>
      </c>
      <c r="AA369" s="31" t="str">
        <f>IF(Z369="Exclude",R369,"")</f>
        <v>3. Wrong intervention</v>
      </c>
    </row>
    <row r="370" spans="1:27" x14ac:dyDescent="0.25">
      <c r="A370" s="25" t="s">
        <v>2384</v>
      </c>
      <c r="B370" s="26" t="s">
        <v>2385</v>
      </c>
      <c r="C370" s="26">
        <v>2020</v>
      </c>
      <c r="D370" s="26" t="s">
        <v>2386</v>
      </c>
      <c r="E370" s="26">
        <v>27</v>
      </c>
      <c r="F370" s="26">
        <v>2</v>
      </c>
      <c r="G370" s="92">
        <v>16072</v>
      </c>
      <c r="H370" s="26">
        <v>12617</v>
      </c>
      <c r="I370" s="26" t="s">
        <v>2387</v>
      </c>
      <c r="J370" s="11" t="s">
        <v>35</v>
      </c>
      <c r="K370" s="18" t="str">
        <f>IF(LEFT(I370,2)="10",HYPERLINK(_xlfn.CONCAT("https://doi.org/",I370),"Link"),IF(I370="","",HYPERLINK(I370,"Link")))</f>
        <v>Link</v>
      </c>
      <c r="L370" s="19" t="str">
        <f>IF(A370&lt;&gt;"",IF(J370="No",_xlfn.CONCAT(IF(ISERROR(FIND(",",A370))=FALSE,LEFT(A370,FIND(",",A370)-1),A370),"-",C370,"-",H370),""),"")</f>
        <v/>
      </c>
      <c r="M370" s="29" t="str">
        <f>IF(A370&lt;&gt;"",_xlfn.CONCAT("{",IF(ISERROR(FIND(",",A370))=FALSE,LEFT(A370,FIND(",",A370)-1),A370),", ",C370," #",H370,"}"),"")</f>
        <v>{Cherubini, 2020 #12617}</v>
      </c>
      <c r="N370" s="4" t="s">
        <v>1</v>
      </c>
      <c r="O370" s="18" t="str">
        <f>IF(J370="Yes",IF(P370&lt;&gt;"",HYPERLINK(_xlfn.CONCAT(VLOOKUP(P370,AF:AG,2,FALSE),"\",IF(ISERROR(FIND(",",A370))=FALSE,LEFT(A370,FIND(",",A370)-1),A370),"-",C370,"-",H370,".pdf"),"PDF"),""),"")</f>
        <v>PDF</v>
      </c>
      <c r="P370" s="11" t="s">
        <v>2</v>
      </c>
      <c r="Q370" s="3" t="s">
        <v>46</v>
      </c>
      <c r="R370" s="3" t="s">
        <v>47</v>
      </c>
      <c r="S370" s="4" t="s">
        <v>109</v>
      </c>
      <c r="T370" s="18" t="str">
        <f>IF(J370="Yes",IF(U370&lt;&gt;"",HYPERLINK(_xlfn.CONCAT(VLOOKUP(U370,AF:AG,2,FALSE),"\",IF(ISERROR(FIND(",",A370))=FALSE,LEFT(A370,FIND(",",A370)-1),A370),"-",C370,"-",H370,".pdf"),"PDF"),""),"")</f>
        <v>PDF</v>
      </c>
      <c r="U370" s="11" t="s">
        <v>38</v>
      </c>
      <c r="V370" s="3" t="s">
        <v>46</v>
      </c>
      <c r="W370" s="3" t="s">
        <v>47</v>
      </c>
      <c r="Y370" s="12" t="str">
        <f>IF(R370="Include","No",IF(V370="Include","No",""))</f>
        <v/>
      </c>
      <c r="Z370" s="33" t="str">
        <f>IF(J370="Yes",IF(Q370="","",IF(Q370="Include",IF(V370="",IF(Y370="No","Check for supplement","Include"),IF(V370="Exclude","Consensus required",IF(V370="Include",IF(Y370="No","Check for supplement","Include"),"Check required"))),IF(Q370="Exclude",IF(V370="","Check required",IF(V370="Exclude","Exclude",IF(V370="Include","Consensus required","Check required"))),"Check required"))),IF(L370="","","Find PDF"))</f>
        <v>Exclude</v>
      </c>
      <c r="AA370" s="31" t="str">
        <f>IF(Z370="Exclude",R370,"")</f>
        <v>3. Wrong intervention</v>
      </c>
    </row>
    <row r="371" spans="1:27" x14ac:dyDescent="0.25">
      <c r="A371" s="25" t="s">
        <v>2388</v>
      </c>
      <c r="B371" s="26" t="s">
        <v>2389</v>
      </c>
      <c r="C371" s="26">
        <v>2022</v>
      </c>
      <c r="D371" s="26" t="s">
        <v>2390</v>
      </c>
      <c r="E371" s="26">
        <v>190</v>
      </c>
      <c r="G371" s="26">
        <v>109991</v>
      </c>
      <c r="H371" s="26">
        <v>14474</v>
      </c>
      <c r="I371" s="26" t="s">
        <v>2391</v>
      </c>
      <c r="J371" s="11" t="s">
        <v>35</v>
      </c>
      <c r="K371" s="18" t="str">
        <f>IF(LEFT(I371,2)="10",HYPERLINK(_xlfn.CONCAT("https://doi.org/",I371),"Link"),IF(I371="","",HYPERLINK(I371,"Link")))</f>
        <v>Link</v>
      </c>
      <c r="L371" s="19" t="str">
        <f>IF(A371&lt;&gt;"",IF(J371="No",_xlfn.CONCAT(IF(ISERROR(FIND(",",A371))=FALSE,LEFT(A371,FIND(",",A371)-1),A371),"-",C371,"-",H371),""),"")</f>
        <v/>
      </c>
      <c r="M371" s="29" t="str">
        <f>IF(A371&lt;&gt;"",_xlfn.CONCAT("{",IF(ISERROR(FIND(",",A371))=FALSE,LEFT(A371,FIND(",",A371)-1),A371),", ",C371," #",H371,"}"),"")</f>
        <v>{Cheung, 2022 #14474}</v>
      </c>
      <c r="N371" s="4" t="s">
        <v>1</v>
      </c>
      <c r="O371" s="18" t="str">
        <f>IF(J371="Yes",IF(P371&lt;&gt;"",HYPERLINK(_xlfn.CONCAT(VLOOKUP(P371,AF:AG,2,FALSE),"\",IF(ISERROR(FIND(",",A371))=FALSE,LEFT(A371,FIND(",",A371)-1),A371),"-",C371,"-",H371,".pdf"),"PDF"),""),"")</f>
        <v>PDF</v>
      </c>
      <c r="P371" s="11" t="s">
        <v>2</v>
      </c>
      <c r="Q371" s="3" t="s">
        <v>46</v>
      </c>
      <c r="R371" s="3" t="s">
        <v>47</v>
      </c>
      <c r="S371" s="4" t="s">
        <v>109</v>
      </c>
      <c r="T371" s="18" t="str">
        <f>IF(J371="Yes",IF(U371&lt;&gt;"",HYPERLINK(_xlfn.CONCAT(VLOOKUP(U371,AF:AG,2,FALSE),"\",IF(ISERROR(FIND(",",A371))=FALSE,LEFT(A371,FIND(",",A371)-1),A371),"-",C371,"-",H371,".pdf"),"PDF"),""),"")</f>
        <v>PDF</v>
      </c>
      <c r="U371" s="11" t="s">
        <v>38</v>
      </c>
      <c r="V371" s="3" t="s">
        <v>46</v>
      </c>
      <c r="W371" s="3" t="s">
        <v>47</v>
      </c>
      <c r="Y371" s="12" t="str">
        <f>IF(R371="Include","No",IF(V371="Include","No",""))</f>
        <v/>
      </c>
      <c r="Z371" s="33" t="str">
        <f>IF(J371="Yes",IF(Q371="","",IF(Q371="Include",IF(V371="",IF(Y371="No","Check for supplement","Include"),IF(V371="Exclude","Consensus required",IF(V371="Include",IF(Y371="No","Check for supplement","Include"),"Check required"))),IF(Q371="Exclude",IF(V371="","Check required",IF(V371="Exclude","Exclude",IF(V371="Include","Consensus required","Check required"))),"Check required"))),IF(L371="","","Find PDF"))</f>
        <v>Exclude</v>
      </c>
      <c r="AA371" s="31" t="str">
        <f>IF(Z371="Exclude",R371,"")</f>
        <v>3. Wrong intervention</v>
      </c>
    </row>
    <row r="372" spans="1:27" x14ac:dyDescent="0.25">
      <c r="A372" s="25" t="s">
        <v>2392</v>
      </c>
      <c r="B372" s="26" t="s">
        <v>2393</v>
      </c>
      <c r="C372" s="26">
        <v>2019</v>
      </c>
      <c r="D372" s="26" t="s">
        <v>2394</v>
      </c>
      <c r="E372" s="26">
        <v>90</v>
      </c>
      <c r="F372" s="26">
        <v>7</v>
      </c>
      <c r="G372" s="26" t="s">
        <v>2395</v>
      </c>
      <c r="H372" s="26">
        <v>13766</v>
      </c>
      <c r="I372" s="26" t="s">
        <v>2396</v>
      </c>
      <c r="J372" s="11" t="s">
        <v>35</v>
      </c>
      <c r="K372" s="18" t="str">
        <f>IF(LEFT(I372,2)="10",HYPERLINK(_xlfn.CONCAT("https://doi.org/",I372),"Link"),IF(I372="","",HYPERLINK(I372,"Link")))</f>
        <v>Link</v>
      </c>
      <c r="L372" s="19" t="str">
        <f>IF(A372&lt;&gt;"",IF(J372="No",_xlfn.CONCAT(IF(ISERROR(FIND(",",A372))=FALSE,LEFT(A372,FIND(",",A372)-1),A372),"-",C372,"-",H372),""),"")</f>
        <v/>
      </c>
      <c r="M372" s="29" t="str">
        <f>IF(A372&lt;&gt;"",_xlfn.CONCAT("{",IF(ISERROR(FIND(",",A372))=FALSE,LEFT(A372,FIND(",",A372)-1),A372),", ",C372," #",H372,"}"),"")</f>
        <v>{Chivers Seymour, 2019 #13766}</v>
      </c>
      <c r="N372" s="4" t="s">
        <v>1</v>
      </c>
      <c r="O372" s="18" t="str">
        <f>IF(J372="Yes",IF(P372&lt;&gt;"",HYPERLINK(_xlfn.CONCAT(VLOOKUP(P372,AF:AG,2,FALSE),"\",IF(ISERROR(FIND(",",A372))=FALSE,LEFT(A372,FIND(",",A372)-1),A372),"-",C372,"-",H372,".pdf"),"PDF"),""),"")</f>
        <v>PDF</v>
      </c>
      <c r="P372" s="11" t="s">
        <v>2</v>
      </c>
      <c r="Q372" s="3" t="s">
        <v>46</v>
      </c>
      <c r="R372" s="3" t="s">
        <v>47</v>
      </c>
      <c r="S372" s="4" t="s">
        <v>109</v>
      </c>
      <c r="T372" s="18" t="str">
        <f>IF(J372="Yes",IF(U372&lt;&gt;"",HYPERLINK(_xlfn.CONCAT(VLOOKUP(U372,AF:AG,2,FALSE),"\",IF(ISERROR(FIND(",",A372))=FALSE,LEFT(A372,FIND(",",A372)-1),A372),"-",C372,"-",H372,".pdf"),"PDF"),""),"")</f>
        <v>PDF</v>
      </c>
      <c r="U372" s="11" t="s">
        <v>38</v>
      </c>
      <c r="V372" s="3" t="s">
        <v>46</v>
      </c>
      <c r="W372" s="3" t="s">
        <v>47</v>
      </c>
      <c r="Y372" s="12" t="str">
        <f>IF(R372="Include","No",IF(V372="Include","No",""))</f>
        <v/>
      </c>
      <c r="Z372" s="33" t="str">
        <f>IF(J372="Yes",IF(Q372="","",IF(Q372="Include",IF(V372="",IF(Y372="No","Check for supplement","Include"),IF(V372="Exclude","Consensus required",IF(V372="Include",IF(Y372="No","Check for supplement","Include"),"Check required"))),IF(Q372="Exclude",IF(V372="","Check required",IF(V372="Exclude","Exclude",IF(V372="Include","Consensus required","Check required"))),"Check required"))),IF(L372="","","Find PDF"))</f>
        <v>Exclude</v>
      </c>
      <c r="AA372" s="31" t="str">
        <f>IF(Z372="Exclude",R372,"")</f>
        <v>3. Wrong intervention</v>
      </c>
    </row>
    <row r="373" spans="1:27" x14ac:dyDescent="0.25">
      <c r="A373" s="25" t="s">
        <v>2397</v>
      </c>
      <c r="B373" s="26" t="s">
        <v>2398</v>
      </c>
      <c r="C373" s="26">
        <v>2018</v>
      </c>
      <c r="D373" s="26" t="s">
        <v>606</v>
      </c>
      <c r="E373" s="26">
        <v>50</v>
      </c>
      <c r="F373" s="26">
        <v>4</v>
      </c>
      <c r="G373" s="26" t="s">
        <v>2399</v>
      </c>
      <c r="H373" s="26">
        <v>12618</v>
      </c>
      <c r="I373" s="26" t="s">
        <v>2400</v>
      </c>
      <c r="J373" s="11" t="s">
        <v>35</v>
      </c>
      <c r="K373" s="18" t="str">
        <f>IF(LEFT(I373,2)="10",HYPERLINK(_xlfn.CONCAT("https://doi.org/",I373),"Link"),IF(I373="","",HYPERLINK(I373,"Link")))</f>
        <v>Link</v>
      </c>
      <c r="L373" s="19" t="str">
        <f>IF(A373&lt;&gt;"",IF(J373="No",_xlfn.CONCAT(IF(ISERROR(FIND(",",A373))=FALSE,LEFT(A373,FIND(",",A373)-1),A373),"-",C373,"-",H373),""),"")</f>
        <v/>
      </c>
      <c r="M373" s="29" t="str">
        <f>IF(A373&lt;&gt;"",_xlfn.CONCAT("{",IF(ISERROR(FIND(",",A373))=FALSE,LEFT(A373,FIND(",",A373)-1),A373),", ",C373," #",H373,"}"),"")</f>
        <v>{Cho, 2018 #12618}</v>
      </c>
      <c r="N373" s="4" t="s">
        <v>1</v>
      </c>
      <c r="O373" s="18" t="str">
        <f>IF(J373="Yes",IF(P373&lt;&gt;"",HYPERLINK(_xlfn.CONCAT(VLOOKUP(P373,AF:AG,2,FALSE),"\",IF(ISERROR(FIND(",",A373))=FALSE,LEFT(A373,FIND(",",A373)-1),A373),"-",C373,"-",H373,".pdf"),"PDF"),""),"")</f>
        <v>PDF</v>
      </c>
      <c r="P373" s="11" t="s">
        <v>2</v>
      </c>
      <c r="Q373" s="3" t="s">
        <v>46</v>
      </c>
      <c r="R373" s="3" t="s">
        <v>47</v>
      </c>
      <c r="S373" s="4" t="s">
        <v>109</v>
      </c>
      <c r="T373" s="18" t="str">
        <f>IF(J373="Yes",IF(U373&lt;&gt;"",HYPERLINK(_xlfn.CONCAT(VLOOKUP(U373,AF:AG,2,FALSE),"\",IF(ISERROR(FIND(",",A373))=FALSE,LEFT(A373,FIND(",",A373)-1),A373),"-",C373,"-",H373,".pdf"),"PDF"),""),"")</f>
        <v>PDF</v>
      </c>
      <c r="U373" s="11" t="s">
        <v>38</v>
      </c>
      <c r="V373" s="3" t="s">
        <v>46</v>
      </c>
      <c r="W373" s="3" t="s">
        <v>47</v>
      </c>
      <c r="Y373" s="12" t="str">
        <f>IF(R373="Include","No",IF(V373="Include","No",""))</f>
        <v/>
      </c>
      <c r="Z373" s="33" t="str">
        <f>IF(J373="Yes",IF(Q373="","",IF(Q373="Include",IF(V373="",IF(Y373="No","Check for supplement","Include"),IF(V373="Exclude","Consensus required",IF(V373="Include",IF(Y373="No","Check for supplement","Include"),"Check required"))),IF(Q373="Exclude",IF(V373="","Check required",IF(V373="Exclude","Exclude",IF(V373="Include","Consensus required","Check required"))),"Check required"))),IF(L373="","","Find PDF"))</f>
        <v>Exclude</v>
      </c>
      <c r="AA373" s="31" t="str">
        <f>IF(Z373="Exclude",R373,"")</f>
        <v>3. Wrong intervention</v>
      </c>
    </row>
    <row r="374" spans="1:27" x14ac:dyDescent="0.25">
      <c r="A374" s="25" t="s">
        <v>2401</v>
      </c>
      <c r="B374" s="26" t="s">
        <v>2402</v>
      </c>
      <c r="C374" s="26">
        <v>2020</v>
      </c>
      <c r="D374" s="26" t="s">
        <v>2403</v>
      </c>
      <c r="E374" s="26">
        <v>81</v>
      </c>
      <c r="F374" s="26">
        <v>6</v>
      </c>
      <c r="G374" s="26" t="s">
        <v>2404</v>
      </c>
      <c r="H374" s="26">
        <v>12619</v>
      </c>
      <c r="I374" s="26" t="s">
        <v>2405</v>
      </c>
      <c r="J374" s="11" t="s">
        <v>35</v>
      </c>
      <c r="K374" s="18" t="str">
        <f>IF(LEFT(I374,2)="10",HYPERLINK(_xlfn.CONCAT("https://doi.org/",I374),"Link"),IF(I374="","",HYPERLINK(I374,"Link")))</f>
        <v>Link</v>
      </c>
      <c r="L374" s="19" t="str">
        <f>IF(A374&lt;&gt;"",IF(J374="No",_xlfn.CONCAT(IF(ISERROR(FIND(",",A374))=FALSE,LEFT(A374,FIND(",",A374)-1),A374),"-",C374,"-",H374),""),"")</f>
        <v/>
      </c>
      <c r="M374" s="29" t="str">
        <f>IF(A374&lt;&gt;"",_xlfn.CONCAT("{",IF(ISERROR(FIND(",",A374))=FALSE,LEFT(A374,FIND(",",A374)-1),A374),", ",C374," #",H374,"}"),"")</f>
        <v>{Choi, 2020 #12619}</v>
      </c>
      <c r="N374" s="4" t="s">
        <v>1</v>
      </c>
      <c r="O374" s="18" t="str">
        <f>IF(J374="Yes",IF(P374&lt;&gt;"",HYPERLINK(_xlfn.CONCAT(VLOOKUP(P374,AF:AG,2,FALSE),"\",IF(ISERROR(FIND(",",A374))=FALSE,LEFT(A374,FIND(",",A374)-1),A374),"-",C374,"-",H374,".pdf"),"PDF"),""),"")</f>
        <v>PDF</v>
      </c>
      <c r="P374" s="11" t="s">
        <v>2</v>
      </c>
      <c r="Q374" s="3" t="s">
        <v>46</v>
      </c>
      <c r="R374" s="3" t="s">
        <v>47</v>
      </c>
      <c r="S374" s="4" t="s">
        <v>109</v>
      </c>
      <c r="T374" s="18" t="str">
        <f>IF(J374="Yes",IF(U374&lt;&gt;"",HYPERLINK(_xlfn.CONCAT(VLOOKUP(U374,AF:AG,2,FALSE),"\",IF(ISERROR(FIND(",",A374))=FALSE,LEFT(A374,FIND(",",A374)-1),A374),"-",C374,"-",H374,".pdf"),"PDF"),""),"")</f>
        <v>PDF</v>
      </c>
      <c r="U374" s="11" t="s">
        <v>38</v>
      </c>
      <c r="V374" s="3" t="s">
        <v>46</v>
      </c>
      <c r="W374" s="3" t="s">
        <v>47</v>
      </c>
      <c r="Y374" s="12" t="str">
        <f>IF(R374="Include","No",IF(V374="Include","No",""))</f>
        <v/>
      </c>
      <c r="Z374" s="33" t="str">
        <f>IF(J374="Yes",IF(Q374="","",IF(Q374="Include",IF(V374="",IF(Y374="No","Check for supplement","Include"),IF(V374="Exclude","Consensus required",IF(V374="Include",IF(Y374="No","Check for supplement","Include"),"Check required"))),IF(Q374="Exclude",IF(V374="","Check required",IF(V374="Exclude","Exclude",IF(V374="Include","Consensus required","Check required"))),"Check required"))),IF(L374="","","Find PDF"))</f>
        <v>Exclude</v>
      </c>
      <c r="AA374" s="31" t="str">
        <f>IF(Z374="Exclude",R374,"")</f>
        <v>3. Wrong intervention</v>
      </c>
    </row>
    <row r="375" spans="1:27" x14ac:dyDescent="0.25">
      <c r="A375" s="25" t="s">
        <v>2406</v>
      </c>
      <c r="B375" s="26" t="s">
        <v>2407</v>
      </c>
      <c r="C375" s="26">
        <v>2018</v>
      </c>
      <c r="D375" s="26" t="s">
        <v>1209</v>
      </c>
      <c r="E375" s="26">
        <v>7</v>
      </c>
      <c r="F375" s="26">
        <v>12</v>
      </c>
      <c r="G375" s="26" t="s">
        <v>1210</v>
      </c>
      <c r="H375" s="26">
        <v>12620</v>
      </c>
      <c r="I375" s="26" t="s">
        <v>2408</v>
      </c>
      <c r="J375" s="11" t="s">
        <v>35</v>
      </c>
      <c r="K375" s="18" t="str">
        <f>IF(LEFT(I375,2)="10",HYPERLINK(_xlfn.CONCAT("https://doi.org/",I375),"Link"),IF(I375="","",HYPERLINK(I375,"Link")))</f>
        <v>Link</v>
      </c>
      <c r="L375" s="19" t="str">
        <f>IF(A375&lt;&gt;"",IF(J375="No",_xlfn.CONCAT(IF(ISERROR(FIND(",",A375))=FALSE,LEFT(A375,FIND(",",A375)-1),A375),"-",C375,"-",H375),""),"")</f>
        <v/>
      </c>
      <c r="M375" s="29" t="str">
        <f>IF(A375&lt;&gt;"",_xlfn.CONCAT("{",IF(ISERROR(FIND(",",A375))=FALSE,LEFT(A375,FIND(",",A375)-1),A375),", ",C375," #",H375,"}"),"")</f>
        <v>{Chokshi, 2018 #12620}</v>
      </c>
      <c r="N375" s="4" t="s">
        <v>1</v>
      </c>
      <c r="O375" s="18" t="str">
        <f>IF(J375="Yes",IF(P375&lt;&gt;"",HYPERLINK(_xlfn.CONCAT(VLOOKUP(P375,AF:AG,2,FALSE),"\",IF(ISERROR(FIND(",",A375))=FALSE,LEFT(A375,FIND(",",A375)-1),A375),"-",C375,"-",H375,".pdf"),"PDF"),""),"")</f>
        <v>PDF</v>
      </c>
      <c r="P375" s="11" t="s">
        <v>2</v>
      </c>
      <c r="Q375" s="3" t="s">
        <v>46</v>
      </c>
      <c r="R375" s="3" t="s">
        <v>47</v>
      </c>
      <c r="S375" s="4" t="s">
        <v>109</v>
      </c>
      <c r="T375" s="18" t="str">
        <f>IF(J375="Yes",IF(U375&lt;&gt;"",HYPERLINK(_xlfn.CONCAT(VLOOKUP(U375,AF:AG,2,FALSE),"\",IF(ISERROR(FIND(",",A375))=FALSE,LEFT(A375,FIND(",",A375)-1),A375),"-",C375,"-",H375,".pdf"),"PDF"),""),"")</f>
        <v>PDF</v>
      </c>
      <c r="U375" s="11" t="s">
        <v>38</v>
      </c>
      <c r="V375" s="3" t="s">
        <v>46</v>
      </c>
      <c r="W375" s="3" t="s">
        <v>47</v>
      </c>
      <c r="Y375" s="12" t="str">
        <f>IF(R375="Include","No",IF(V375="Include","No",""))</f>
        <v/>
      </c>
      <c r="Z375" s="33" t="str">
        <f>IF(J375="Yes",IF(Q375="","",IF(Q375="Include",IF(V375="",IF(Y375="No","Check for supplement","Include"),IF(V375="Exclude","Consensus required",IF(V375="Include",IF(Y375="No","Check for supplement","Include"),"Check required"))),IF(Q375="Exclude",IF(V375="","Check required",IF(V375="Exclude","Exclude",IF(V375="Include","Consensus required","Check required"))),"Check required"))),IF(L375="","","Find PDF"))</f>
        <v>Exclude</v>
      </c>
      <c r="AA375" s="31" t="str">
        <f>IF(Z375="Exclude",R375,"")</f>
        <v>3. Wrong intervention</v>
      </c>
    </row>
    <row r="376" spans="1:27" x14ac:dyDescent="0.25">
      <c r="A376" s="25" t="s">
        <v>2406</v>
      </c>
      <c r="B376" s="26" t="s">
        <v>2407</v>
      </c>
      <c r="C376" s="26">
        <v>2018</v>
      </c>
      <c r="D376" s="26" t="s">
        <v>1209</v>
      </c>
      <c r="E376" s="26">
        <v>7</v>
      </c>
      <c r="F376" s="26">
        <v>12</v>
      </c>
      <c r="G376" s="26" t="s">
        <v>1210</v>
      </c>
      <c r="H376" s="26">
        <v>12621</v>
      </c>
      <c r="I376" s="26" t="s">
        <v>2408</v>
      </c>
      <c r="J376" s="11" t="s">
        <v>35</v>
      </c>
      <c r="K376" s="18" t="str">
        <f>IF(LEFT(I376,2)="10",HYPERLINK(_xlfn.CONCAT("https://doi.org/",I376),"Link"),IF(I376="","",HYPERLINK(I376,"Link")))</f>
        <v>Link</v>
      </c>
      <c r="L376" s="19" t="str">
        <f>IF(A376&lt;&gt;"",IF(J376="No",_xlfn.CONCAT(IF(ISERROR(FIND(",",A376))=FALSE,LEFT(A376,FIND(",",A376)-1),A376),"-",C376,"-",H376),""),"")</f>
        <v/>
      </c>
      <c r="M376" s="29" t="str">
        <f>IF(A376&lt;&gt;"",_xlfn.CONCAT("{",IF(ISERROR(FIND(",",A376))=FALSE,LEFT(A376,FIND(",",A376)-1),A376),", ",C376," #",H376,"}"),"")</f>
        <v>{Chokshi, 2018 #12621}</v>
      </c>
      <c r="N376" s="4" t="s">
        <v>1</v>
      </c>
      <c r="O376" s="18" t="str">
        <f>IF(J376="Yes",IF(P376&lt;&gt;"",HYPERLINK(_xlfn.CONCAT(VLOOKUP(P376,AF:AG,2,FALSE),"\",IF(ISERROR(FIND(",",A376))=FALSE,LEFT(A376,FIND(",",A376)-1),A376),"-",C376,"-",H376,".pdf"),"PDF"),""),"")</f>
        <v>PDF</v>
      </c>
      <c r="P376" s="11" t="s">
        <v>2</v>
      </c>
      <c r="Q376" s="3" t="s">
        <v>46</v>
      </c>
      <c r="R376" s="3" t="s">
        <v>39</v>
      </c>
      <c r="T376" s="18" t="str">
        <f>IF(J376="Yes",IF(U376&lt;&gt;"",HYPERLINK(_xlfn.CONCAT(VLOOKUP(U376,AF:AG,2,FALSE),"\",IF(ISERROR(FIND(",",A376))=FALSE,LEFT(A376,FIND(",",A376)-1),A376),"-",C376,"-",H376,".pdf"),"PDF"),""),"")</f>
        <v>PDF</v>
      </c>
      <c r="U376" s="11" t="str">
        <f>IF(R376="0. Duplicate","SH","")</f>
        <v>SH</v>
      </c>
      <c r="V376" s="3" t="str">
        <f>IF(R376="0. Duplicate","Exclude","")</f>
        <v>Exclude</v>
      </c>
      <c r="W376" s="3" t="str">
        <f>IF(R376="0. Duplicate","0. Duplicate","")</f>
        <v>0. Duplicate</v>
      </c>
      <c r="Y376" s="12" t="str">
        <f>IF(R376="Include","No",IF(V376="Include","No",""))</f>
        <v/>
      </c>
      <c r="Z376" s="33" t="str">
        <f>IF(J376="Yes",IF(Q376="","",IF(Q376="Include",IF(V376="",IF(Y376="No","Check for supplement","Include"),IF(V376="Exclude","Consensus required",IF(V376="Include",IF(Y376="No","Check for supplement","Include"),"Check required"))),IF(Q376="Exclude",IF(V376="","Check required",IF(V376="Exclude","Exclude",IF(V376="Include","Consensus required","Check required"))),"Check required"))),IF(L376="","","Find PDF"))</f>
        <v>Exclude</v>
      </c>
      <c r="AA376" s="31" t="str">
        <f>IF(Z376="Exclude",R376,"")</f>
        <v>0. Duplicate</v>
      </c>
    </row>
    <row r="377" spans="1:27" x14ac:dyDescent="0.25">
      <c r="A377" s="25" t="s">
        <v>2409</v>
      </c>
      <c r="B377" s="26" t="s">
        <v>2410</v>
      </c>
      <c r="C377" s="26">
        <v>2015</v>
      </c>
      <c r="D377" s="26" t="s">
        <v>146</v>
      </c>
      <c r="E377" s="26">
        <v>314</v>
      </c>
      <c r="F377" s="26">
        <v>12</v>
      </c>
      <c r="G377" s="26" t="s">
        <v>2411</v>
      </c>
      <c r="H377" s="26">
        <v>12622</v>
      </c>
      <c r="I377" s="26" t="s">
        <v>2412</v>
      </c>
      <c r="J377" s="11" t="s">
        <v>35</v>
      </c>
      <c r="K377" s="18" t="str">
        <f>IF(LEFT(I377,2)="10",HYPERLINK(_xlfn.CONCAT("https://doi.org/",I377),"Link"),IF(I377="","",HYPERLINK(I377,"Link")))</f>
        <v>Link</v>
      </c>
      <c r="L377" s="19" t="str">
        <f>IF(A377&lt;&gt;"",IF(J377="No",_xlfn.CONCAT(IF(ISERROR(FIND(",",A377))=FALSE,LEFT(A377,FIND(",",A377)-1),A377),"-",C377,"-",H377),""),"")</f>
        <v/>
      </c>
      <c r="M377" s="29" t="str">
        <f>IF(A377&lt;&gt;"",_xlfn.CONCAT("{",IF(ISERROR(FIND(",",A377))=FALSE,LEFT(A377,FIND(",",A377)-1),A377),", ",C377," #",H377,"}"),"")</f>
        <v>{Chow, 2015 #12622}</v>
      </c>
      <c r="N377" s="4" t="s">
        <v>1</v>
      </c>
      <c r="O377" s="18" t="str">
        <f>IF(J377="Yes",IF(P377&lt;&gt;"",HYPERLINK(_xlfn.CONCAT(VLOOKUP(P377,AF:AG,2,FALSE),"\",IF(ISERROR(FIND(",",A377))=FALSE,LEFT(A377,FIND(",",A377)-1),A377),"-",C377,"-",H377,".pdf"),"PDF"),""),"")</f>
        <v>PDF</v>
      </c>
      <c r="P377" s="11" t="s">
        <v>2</v>
      </c>
      <c r="Q377" s="3" t="s">
        <v>46</v>
      </c>
      <c r="R377" s="3" t="s">
        <v>47</v>
      </c>
      <c r="S377" s="4" t="s">
        <v>109</v>
      </c>
      <c r="T377" s="18" t="str">
        <f>IF(J377="Yes",IF(U377&lt;&gt;"",HYPERLINK(_xlfn.CONCAT(VLOOKUP(U377,AF:AG,2,FALSE),"\",IF(ISERROR(FIND(",",A377))=FALSE,LEFT(A377,FIND(",",A377)-1),A377),"-",C377,"-",H377,".pdf"),"PDF"),""),"")</f>
        <v>PDF</v>
      </c>
      <c r="U377" s="11" t="s">
        <v>38</v>
      </c>
      <c r="V377" s="3" t="s">
        <v>46</v>
      </c>
      <c r="W377" s="3" t="s">
        <v>47</v>
      </c>
      <c r="Y377" s="12" t="str">
        <f>IF(R377="Include","No",IF(V377="Include","No",""))</f>
        <v/>
      </c>
      <c r="Z377" s="33" t="str">
        <f>IF(J377="Yes",IF(Q377="","",IF(Q377="Include",IF(V377="",IF(Y377="No","Check for supplement","Include"),IF(V377="Exclude","Consensus required",IF(V377="Include",IF(Y377="No","Check for supplement","Include"),"Check required"))),IF(Q377="Exclude",IF(V377="","Check required",IF(V377="Exclude","Exclude",IF(V377="Include","Consensus required","Check required"))),"Check required"))),IF(L377="","","Find PDF"))</f>
        <v>Exclude</v>
      </c>
      <c r="AA377" s="31" t="str">
        <f>IF(Z377="Exclude",R377,"")</f>
        <v>3. Wrong intervention</v>
      </c>
    </row>
    <row r="378" spans="1:27" x14ac:dyDescent="0.25">
      <c r="A378" s="25" t="s">
        <v>2409</v>
      </c>
      <c r="B378" s="26" t="s">
        <v>2410</v>
      </c>
      <c r="C378" s="26">
        <v>2015</v>
      </c>
      <c r="D378" s="26" t="s">
        <v>146</v>
      </c>
      <c r="E378" s="26">
        <v>314</v>
      </c>
      <c r="F378" s="26">
        <v>12</v>
      </c>
      <c r="G378" s="26" t="s">
        <v>2411</v>
      </c>
      <c r="H378" s="26">
        <v>12623</v>
      </c>
      <c r="I378" s="26" t="s">
        <v>2412</v>
      </c>
      <c r="J378" s="11" t="s">
        <v>35</v>
      </c>
      <c r="K378" s="18" t="str">
        <f>IF(LEFT(I378,2)="10",HYPERLINK(_xlfn.CONCAT("https://doi.org/",I378),"Link"),IF(I378="","",HYPERLINK(I378,"Link")))</f>
        <v>Link</v>
      </c>
      <c r="L378" s="19" t="str">
        <f>IF(A378&lt;&gt;"",IF(J378="No",_xlfn.CONCAT(IF(ISERROR(FIND(",",A378))=FALSE,LEFT(A378,FIND(",",A378)-1),A378),"-",C378,"-",H378),""),"")</f>
        <v/>
      </c>
      <c r="M378" s="29" t="str">
        <f>IF(A378&lt;&gt;"",_xlfn.CONCAT("{",IF(ISERROR(FIND(",",A378))=FALSE,LEFT(A378,FIND(",",A378)-1),A378),", ",C378," #",H378,"}"),"")</f>
        <v>{Chow, 2015 #12623}</v>
      </c>
      <c r="N378" s="4" t="s">
        <v>1</v>
      </c>
      <c r="O378" s="18" t="str">
        <f>IF(J378="Yes",IF(P378&lt;&gt;"",HYPERLINK(_xlfn.CONCAT(VLOOKUP(P378,AF:AG,2,FALSE),"\",IF(ISERROR(FIND(",",A378))=FALSE,LEFT(A378,FIND(",",A378)-1),A378),"-",C378,"-",H378,".pdf"),"PDF"),""),"")</f>
        <v>PDF</v>
      </c>
      <c r="P378" s="11" t="s">
        <v>2</v>
      </c>
      <c r="Q378" s="3" t="s">
        <v>46</v>
      </c>
      <c r="R378" s="3" t="s">
        <v>39</v>
      </c>
      <c r="T378" s="18" t="str">
        <f>IF(J378="Yes",IF(U378&lt;&gt;"",HYPERLINK(_xlfn.CONCAT(VLOOKUP(U378,AF:AG,2,FALSE),"\",IF(ISERROR(FIND(",",A378))=FALSE,LEFT(A378,FIND(",",A378)-1),A378),"-",C378,"-",H378,".pdf"),"PDF"),""),"")</f>
        <v>PDF</v>
      </c>
      <c r="U378" s="11" t="str">
        <f>IF(R378="0. Duplicate","SH","")</f>
        <v>SH</v>
      </c>
      <c r="V378" s="3" t="str">
        <f>IF(R378="0. Duplicate","Exclude","")</f>
        <v>Exclude</v>
      </c>
      <c r="W378" s="3" t="str">
        <f>IF(R378="0. Duplicate","0. Duplicate","")</f>
        <v>0. Duplicate</v>
      </c>
      <c r="Y378" s="12" t="str">
        <f>IF(R378="Include","No",IF(V378="Include","No",""))</f>
        <v/>
      </c>
      <c r="Z378" s="33" t="str">
        <f>IF(J378="Yes",IF(Q378="","",IF(Q378="Include",IF(V378="",IF(Y378="No","Check for supplement","Include"),IF(V378="Exclude","Consensus required",IF(V378="Include",IF(Y378="No","Check for supplement","Include"),"Check required"))),IF(Q378="Exclude",IF(V378="","Check required",IF(V378="Exclude","Exclude",IF(V378="Include","Consensus required","Check required"))),"Check required"))),IF(L378="","","Find PDF"))</f>
        <v>Exclude</v>
      </c>
      <c r="AA378" s="31" t="str">
        <f>IF(Z378="Exclude",R378,"")</f>
        <v>0. Duplicate</v>
      </c>
    </row>
    <row r="379" spans="1:27" x14ac:dyDescent="0.25">
      <c r="A379" s="25" t="s">
        <v>2413</v>
      </c>
      <c r="B379" s="26" t="s">
        <v>2414</v>
      </c>
      <c r="C379" s="26">
        <v>2014</v>
      </c>
      <c r="D379" s="26" t="s">
        <v>2415</v>
      </c>
      <c r="E379" s="26">
        <v>1</v>
      </c>
      <c r="F379" s="26">
        <v>3</v>
      </c>
      <c r="G379" s="26" t="s">
        <v>2416</v>
      </c>
      <c r="H379" s="26">
        <v>12624</v>
      </c>
      <c r="I379" s="26" t="s">
        <v>2417</v>
      </c>
      <c r="J379" s="11" t="s">
        <v>35</v>
      </c>
      <c r="K379" s="18" t="str">
        <f>IF(LEFT(I379,2)="10",HYPERLINK(_xlfn.CONCAT("https://doi.org/",I379),"Link"),IF(I379="","",HYPERLINK(I379,"Link")))</f>
        <v>Link</v>
      </c>
      <c r="L379" s="19" t="str">
        <f>IF(A379&lt;&gt;"",IF(J379="No",_xlfn.CONCAT(IF(ISERROR(FIND(",",A379))=FALSE,LEFT(A379,FIND(",",A379)-1),A379),"-",C379,"-",H379),""),"")</f>
        <v/>
      </c>
      <c r="M379" s="29" t="str">
        <f>IF(A379&lt;&gt;"",_xlfn.CONCAT("{",IF(ISERROR(FIND(",",A379))=FALSE,LEFT(A379,FIND(",",A379)-1),A379),", ",C379," #",H379,"}"),"")</f>
        <v>{Christiansen, 2014 #12624}</v>
      </c>
      <c r="N379" s="4" t="s">
        <v>1</v>
      </c>
      <c r="O379" s="18" t="str">
        <f>IF(J379="Yes",IF(P379&lt;&gt;"",HYPERLINK(_xlfn.CONCAT(VLOOKUP(P379,AF:AG,2,FALSE),"\",IF(ISERROR(FIND(",",A379))=FALSE,LEFT(A379,FIND(",",A379)-1),A379),"-",C379,"-",H379,".pdf"),"PDF"),""),"")</f>
        <v>PDF</v>
      </c>
      <c r="P379" s="11" t="s">
        <v>2</v>
      </c>
      <c r="Q379" s="3" t="s">
        <v>46</v>
      </c>
      <c r="R379" s="3" t="s">
        <v>47</v>
      </c>
      <c r="S379" s="4" t="s">
        <v>109</v>
      </c>
      <c r="T379" s="18" t="str">
        <f>IF(J379="Yes",IF(U379&lt;&gt;"",HYPERLINK(_xlfn.CONCAT(VLOOKUP(U379,AF:AG,2,FALSE),"\",IF(ISERROR(FIND(",",A379))=FALSE,LEFT(A379,FIND(",",A379)-1),A379),"-",C379,"-",H379,".pdf"),"PDF"),""),"")</f>
        <v>PDF</v>
      </c>
      <c r="U379" s="11" t="s">
        <v>38</v>
      </c>
      <c r="V379" s="3" t="s">
        <v>46</v>
      </c>
      <c r="W379" s="3" t="s">
        <v>47</v>
      </c>
      <c r="Y379" s="12" t="str">
        <f>IF(R379="Include","No",IF(V379="Include","No",""))</f>
        <v/>
      </c>
      <c r="Z379" s="33" t="str">
        <f>IF(J379="Yes",IF(Q379="","",IF(Q379="Include",IF(V379="",IF(Y379="No","Check for supplement","Include"),IF(V379="Exclude","Consensus required",IF(V379="Include",IF(Y379="No","Check for supplement","Include"),"Check required"))),IF(Q379="Exclude",IF(V379="","Check required",IF(V379="Exclude","Exclude",IF(V379="Include","Consensus required","Check required"))),"Check required"))),IF(L379="","","Find PDF"))</f>
        <v>Exclude</v>
      </c>
      <c r="AA379" s="31" t="str">
        <f>IF(Z379="Exclude",R379,"")</f>
        <v>3. Wrong intervention</v>
      </c>
    </row>
    <row r="380" spans="1:27" x14ac:dyDescent="0.25">
      <c r="A380" s="25" t="s">
        <v>2413</v>
      </c>
      <c r="B380" s="26" t="s">
        <v>2414</v>
      </c>
      <c r="C380" s="26">
        <v>2014</v>
      </c>
      <c r="D380" s="26" t="s">
        <v>2415</v>
      </c>
      <c r="E380" s="26">
        <v>1</v>
      </c>
      <c r="F380" s="26">
        <v>3</v>
      </c>
      <c r="G380" s="26" t="s">
        <v>2416</v>
      </c>
      <c r="H380" s="26">
        <v>12625</v>
      </c>
      <c r="I380" s="26" t="s">
        <v>2417</v>
      </c>
      <c r="J380" s="11" t="s">
        <v>35</v>
      </c>
      <c r="K380" s="18" t="str">
        <f>IF(LEFT(I380,2)="10",HYPERLINK(_xlfn.CONCAT("https://doi.org/",I380),"Link"),IF(I380="","",HYPERLINK(I380,"Link")))</f>
        <v>Link</v>
      </c>
      <c r="L380" s="19" t="str">
        <f>IF(A380&lt;&gt;"",IF(J380="No",_xlfn.CONCAT(IF(ISERROR(FIND(",",A380))=FALSE,LEFT(A380,FIND(",",A380)-1),A380),"-",C380,"-",H380),""),"")</f>
        <v/>
      </c>
      <c r="M380" s="29" t="str">
        <f>IF(A380&lt;&gt;"",_xlfn.CONCAT("{",IF(ISERROR(FIND(",",A380))=FALSE,LEFT(A380,FIND(",",A380)-1),A380),", ",C380," #",H380,"}"),"")</f>
        <v>{Christiansen, 2014 #12625}</v>
      </c>
      <c r="N380" s="4" t="s">
        <v>1</v>
      </c>
      <c r="O380" s="18" t="str">
        <f>IF(J380="Yes",IF(P380&lt;&gt;"",HYPERLINK(_xlfn.CONCAT(VLOOKUP(P380,AF:AG,2,FALSE),"\",IF(ISERROR(FIND(",",A380))=FALSE,LEFT(A380,FIND(",",A380)-1),A380),"-",C380,"-",H380,".pdf"),"PDF"),""),"")</f>
        <v>PDF</v>
      </c>
      <c r="P380" s="11" t="s">
        <v>2</v>
      </c>
      <c r="Q380" s="3" t="s">
        <v>46</v>
      </c>
      <c r="R380" s="3" t="s">
        <v>39</v>
      </c>
      <c r="T380" s="18" t="str">
        <f>IF(J380="Yes",IF(U380&lt;&gt;"",HYPERLINK(_xlfn.CONCAT(VLOOKUP(U380,AF:AG,2,FALSE),"\",IF(ISERROR(FIND(",",A380))=FALSE,LEFT(A380,FIND(",",A380)-1),A380),"-",C380,"-",H380,".pdf"),"PDF"),""),"")</f>
        <v>PDF</v>
      </c>
      <c r="U380" s="11" t="str">
        <f>IF(R380="0. Duplicate","SH","")</f>
        <v>SH</v>
      </c>
      <c r="V380" s="3" t="str">
        <f>IF(R380="0. Duplicate","Exclude","")</f>
        <v>Exclude</v>
      </c>
      <c r="W380" s="3" t="str">
        <f>IF(R380="0. Duplicate","0. Duplicate","")</f>
        <v>0. Duplicate</v>
      </c>
      <c r="Y380" s="12" t="str">
        <f>IF(R380="Include","No",IF(V380="Include","No",""))</f>
        <v/>
      </c>
      <c r="Z380" s="33" t="str">
        <f>IF(J380="Yes",IF(Q380="","",IF(Q380="Include",IF(V380="",IF(Y380="No","Check for supplement","Include"),IF(V380="Exclude","Consensus required",IF(V380="Include",IF(Y380="No","Check for supplement","Include"),"Check required"))),IF(Q380="Exclude",IF(V380="","Check required",IF(V380="Exclude","Exclude",IF(V380="Include","Consensus required","Check required"))),"Check required"))),IF(L380="","","Find PDF"))</f>
        <v>Exclude</v>
      </c>
      <c r="AA380" s="31" t="str">
        <f>IF(Z380="Exclude",R380,"")</f>
        <v>0. Duplicate</v>
      </c>
    </row>
    <row r="381" spans="1:27" x14ac:dyDescent="0.25">
      <c r="A381" s="25" t="s">
        <v>2418</v>
      </c>
      <c r="B381" s="26" t="s">
        <v>2419</v>
      </c>
      <c r="C381" s="26">
        <v>2015</v>
      </c>
      <c r="D381" s="26" t="s">
        <v>308</v>
      </c>
      <c r="E381" s="26">
        <v>38</v>
      </c>
      <c r="F381" s="26">
        <v>5</v>
      </c>
      <c r="G381" s="90" t="s">
        <v>2420</v>
      </c>
      <c r="H381" s="26">
        <v>12626</v>
      </c>
      <c r="I381" s="26" t="s">
        <v>2421</v>
      </c>
      <c r="J381" s="11" t="s">
        <v>35</v>
      </c>
      <c r="K381" s="18" t="str">
        <f>IF(LEFT(I381,2)="10",HYPERLINK(_xlfn.CONCAT("https://doi.org/",I381),"Link"),IF(I381="","",HYPERLINK(I381,"Link")))</f>
        <v>Link</v>
      </c>
      <c r="L381" s="19" t="str">
        <f>IF(A381&lt;&gt;"",IF(J381="No",_xlfn.CONCAT(IF(ISERROR(FIND(",",A381))=FALSE,LEFT(A381,FIND(",",A381)-1),A381),"-",C381,"-",H381),""),"")</f>
        <v/>
      </c>
      <c r="M381" s="29" t="str">
        <f>IF(A381&lt;&gt;"",_xlfn.CONCAT("{",IF(ISERROR(FIND(",",A381))=FALSE,LEFT(A381,FIND(",",A381)-1),A381),", ",C381," #",H381,"}"),"")</f>
        <v>{Chung, 2015 #12626}</v>
      </c>
      <c r="N381" s="4" t="s">
        <v>1</v>
      </c>
      <c r="O381" s="18" t="str">
        <f>IF(J381="Yes",IF(P381&lt;&gt;"",HYPERLINK(_xlfn.CONCAT(VLOOKUP(P381,AF:AG,2,FALSE),"\",IF(ISERROR(FIND(",",A381))=FALSE,LEFT(A381,FIND(",",A381)-1),A381),"-",C381,"-",H381,".pdf"),"PDF"),""),"")</f>
        <v>PDF</v>
      </c>
      <c r="P381" s="11" t="s">
        <v>2</v>
      </c>
      <c r="Q381" s="3" t="s">
        <v>46</v>
      </c>
      <c r="R381" s="3" t="s">
        <v>47</v>
      </c>
      <c r="S381" s="4" t="s">
        <v>109</v>
      </c>
      <c r="T381" s="18" t="str">
        <f>IF(J381="Yes",IF(U381&lt;&gt;"",HYPERLINK(_xlfn.CONCAT(VLOOKUP(U381,AF:AG,2,FALSE),"\",IF(ISERROR(FIND(",",A381))=FALSE,LEFT(A381,FIND(",",A381)-1),A381),"-",C381,"-",H381,".pdf"),"PDF"),""),"")</f>
        <v>PDF</v>
      </c>
      <c r="U381" s="11" t="s">
        <v>38</v>
      </c>
      <c r="V381" s="3" t="s">
        <v>46</v>
      </c>
      <c r="W381" s="3" t="s">
        <v>47</v>
      </c>
      <c r="Y381" s="12" t="str">
        <f>IF(R381="Include","No",IF(V381="Include","No",""))</f>
        <v/>
      </c>
      <c r="Z381" s="33" t="str">
        <f>IF(J381="Yes",IF(Q381="","",IF(Q381="Include",IF(V381="",IF(Y381="No","Check for supplement","Include"),IF(V381="Exclude","Consensus required",IF(V381="Include",IF(Y381="No","Check for supplement","Include"),"Check required"))),IF(Q381="Exclude",IF(V381="","Check required",IF(V381="Exclude","Exclude",IF(V381="Include","Consensus required","Check required"))),"Check required"))),IF(L381="","","Find PDF"))</f>
        <v>Exclude</v>
      </c>
      <c r="AA381" s="31" t="str">
        <f>IF(Z381="Exclude",R381,"")</f>
        <v>3. Wrong intervention</v>
      </c>
    </row>
    <row r="382" spans="1:27" x14ac:dyDescent="0.25">
      <c r="A382" s="25" t="s">
        <v>2422</v>
      </c>
      <c r="B382" s="26" t="s">
        <v>2423</v>
      </c>
      <c r="C382" s="26">
        <v>2020</v>
      </c>
      <c r="D382" s="26" t="s">
        <v>530</v>
      </c>
      <c r="E382" s="26">
        <v>22</v>
      </c>
      <c r="F382" s="26">
        <v>2</v>
      </c>
      <c r="G382" s="26" t="s">
        <v>2424</v>
      </c>
      <c r="H382" s="26">
        <v>12627</v>
      </c>
      <c r="I382" s="26" t="s">
        <v>2425</v>
      </c>
      <c r="J382" s="11" t="s">
        <v>35</v>
      </c>
      <c r="K382" s="18" t="str">
        <f>IF(LEFT(I382,2)="10",HYPERLINK(_xlfn.CONCAT("https://doi.org/",I382),"Link"),IF(I382="","",HYPERLINK(I382,"Link")))</f>
        <v>Link</v>
      </c>
      <c r="L382" s="19" t="str">
        <f>IF(A382&lt;&gt;"",IF(J382="No",_xlfn.CONCAT(IF(ISERROR(FIND(",",A382))=FALSE,LEFT(A382,FIND(",",A382)-1),A382),"-",C382,"-",H382),""),"")</f>
        <v/>
      </c>
      <c r="M382" s="29" t="str">
        <f>IF(A382&lt;&gt;"",_xlfn.CONCAT("{",IF(ISERROR(FIND(",",A382))=FALSE,LEFT(A382,FIND(",",A382)-1),A382),", ",C382," #",H382,"}"),"")</f>
        <v>{Claes, 2020 #12627}</v>
      </c>
      <c r="N382" s="4" t="s">
        <v>1</v>
      </c>
      <c r="O382" s="18" t="str">
        <f>IF(J382="Yes",IF(P382&lt;&gt;"",HYPERLINK(_xlfn.CONCAT(VLOOKUP(P382,AF:AG,2,FALSE),"\",IF(ISERROR(FIND(",",A382))=FALSE,LEFT(A382,FIND(",",A382)-1),A382),"-",C382,"-",H382,".pdf"),"PDF"),""),"")</f>
        <v>PDF</v>
      </c>
      <c r="P382" s="11" t="s">
        <v>2</v>
      </c>
      <c r="Q382" s="3" t="s">
        <v>46</v>
      </c>
      <c r="R382" s="3" t="s">
        <v>47</v>
      </c>
      <c r="S382" s="4" t="s">
        <v>109</v>
      </c>
      <c r="T382" s="18" t="str">
        <f>IF(J382="Yes",IF(U382&lt;&gt;"",HYPERLINK(_xlfn.CONCAT(VLOOKUP(U382,AF:AG,2,FALSE),"\",IF(ISERROR(FIND(",",A382))=FALSE,LEFT(A382,FIND(",",A382)-1),A382),"-",C382,"-",H382,".pdf"),"PDF"),""),"")</f>
        <v>PDF</v>
      </c>
      <c r="U382" s="11" t="s">
        <v>38</v>
      </c>
      <c r="V382" s="3" t="s">
        <v>46</v>
      </c>
      <c r="W382" s="3" t="s">
        <v>47</v>
      </c>
      <c r="Y382" s="12" t="str">
        <f>IF(R382="Include","No",IF(V382="Include","No",""))</f>
        <v/>
      </c>
      <c r="Z382" s="33" t="str">
        <f>IF(J382="Yes",IF(Q382="","",IF(Q382="Include",IF(V382="",IF(Y382="No","Check for supplement","Include"),IF(V382="Exclude","Consensus required",IF(V382="Include",IF(Y382="No","Check for supplement","Include"),"Check required"))),IF(Q382="Exclude",IF(V382="","Check required",IF(V382="Exclude","Exclude",IF(V382="Include","Consensus required","Check required"))),"Check required"))),IF(L382="","","Find PDF"))</f>
        <v>Exclude</v>
      </c>
      <c r="AA382" s="31" t="str">
        <f>IF(Z382="Exclude",R382,"")</f>
        <v>3. Wrong intervention</v>
      </c>
    </row>
    <row r="383" spans="1:27" x14ac:dyDescent="0.25">
      <c r="A383" s="25" t="s">
        <v>2426</v>
      </c>
      <c r="B383" s="26" t="s">
        <v>2427</v>
      </c>
      <c r="C383" s="26">
        <v>2020</v>
      </c>
      <c r="D383" s="26" t="s">
        <v>124</v>
      </c>
      <c r="E383" s="26">
        <v>17</v>
      </c>
      <c r="F383" s="26">
        <v>1</v>
      </c>
      <c r="G383" s="26">
        <v>55</v>
      </c>
      <c r="H383" s="26">
        <v>12628</v>
      </c>
      <c r="I383" s="26" t="s">
        <v>2428</v>
      </c>
      <c r="J383" s="11" t="s">
        <v>35</v>
      </c>
      <c r="K383" s="18" t="str">
        <f>IF(LEFT(I383,2)="10",HYPERLINK(_xlfn.CONCAT("https://doi.org/",I383),"Link"),IF(I383="","",HYPERLINK(I383,"Link")))</f>
        <v>Link</v>
      </c>
      <c r="L383" s="19" t="str">
        <f>IF(A383&lt;&gt;"",IF(J383="No",_xlfn.CONCAT(IF(ISERROR(FIND(",",A383))=FALSE,LEFT(A383,FIND(",",A383)-1),A383),"-",C383,"-",H383),""),"")</f>
        <v/>
      </c>
      <c r="M383" s="29" t="str">
        <f>IF(A383&lt;&gt;"",_xlfn.CONCAT("{",IF(ISERROR(FIND(",",A383))=FALSE,LEFT(A383,FIND(",",A383)-1),A383),", ",C383," #",H383,"}"),"")</f>
        <v>{Clemes, 2020 #12628}</v>
      </c>
      <c r="N383" s="4" t="s">
        <v>1</v>
      </c>
      <c r="O383" s="18" t="str">
        <f>IF(J383="Yes",IF(P383&lt;&gt;"",HYPERLINK(_xlfn.CONCAT(VLOOKUP(P383,AF:AG,2,FALSE),"\",IF(ISERROR(FIND(",",A383))=FALSE,LEFT(A383,FIND(",",A383)-1),A383),"-",C383,"-",H383,".pdf"),"PDF"),""),"")</f>
        <v>PDF</v>
      </c>
      <c r="P383" s="11" t="s">
        <v>2</v>
      </c>
      <c r="Q383" s="3" t="s">
        <v>46</v>
      </c>
      <c r="R383" s="3" t="s">
        <v>47</v>
      </c>
      <c r="S383" s="4" t="s">
        <v>109</v>
      </c>
      <c r="T383" s="18" t="str">
        <f>IF(J383="Yes",IF(U383&lt;&gt;"",HYPERLINK(_xlfn.CONCAT(VLOOKUP(U383,AF:AG,2,FALSE),"\",IF(ISERROR(FIND(",",A383))=FALSE,LEFT(A383,FIND(",",A383)-1),A383),"-",C383,"-",H383,".pdf"),"PDF"),""),"")</f>
        <v>PDF</v>
      </c>
      <c r="U383" s="11" t="s">
        <v>38</v>
      </c>
      <c r="V383" s="3" t="s">
        <v>46</v>
      </c>
      <c r="W383" s="3" t="s">
        <v>47</v>
      </c>
      <c r="Y383" s="12" t="str">
        <f>IF(R383="Include","No",IF(V383="Include","No",""))</f>
        <v/>
      </c>
      <c r="Z383" s="33" t="str">
        <f>IF(J383="Yes",IF(Q383="","",IF(Q383="Include",IF(V383="",IF(Y383="No","Check for supplement","Include"),IF(V383="Exclude","Consensus required",IF(V383="Include",IF(Y383="No","Check for supplement","Include"),"Check required"))),IF(Q383="Exclude",IF(V383="","Check required",IF(V383="Exclude","Exclude",IF(V383="Include","Consensus required","Check required"))),"Check required"))),IF(L383="","","Find PDF"))</f>
        <v>Exclude</v>
      </c>
      <c r="AA383" s="31" t="str">
        <f>IF(Z383="Exclude",R383,"")</f>
        <v>3. Wrong intervention</v>
      </c>
    </row>
    <row r="384" spans="1:27" x14ac:dyDescent="0.25">
      <c r="A384" s="25" t="s">
        <v>2429</v>
      </c>
      <c r="B384" s="26" t="s">
        <v>2430</v>
      </c>
      <c r="C384" s="26">
        <v>2022</v>
      </c>
      <c r="D384" s="26" t="s">
        <v>412</v>
      </c>
      <c r="E384" s="26">
        <v>20</v>
      </c>
      <c r="F384" s="26">
        <v>1</v>
      </c>
      <c r="G384" s="26">
        <v>195</v>
      </c>
      <c r="H384" s="26">
        <v>12629</v>
      </c>
      <c r="I384" s="26" t="s">
        <v>2431</v>
      </c>
      <c r="J384" s="11" t="s">
        <v>35</v>
      </c>
      <c r="K384" s="18" t="str">
        <f>IF(LEFT(I384,2)="10",HYPERLINK(_xlfn.CONCAT("https://doi.org/",I384),"Link"),IF(I384="","",HYPERLINK(I384,"Link")))</f>
        <v>Link</v>
      </c>
      <c r="L384" s="19" t="str">
        <f>IF(A384&lt;&gt;"",IF(J384="No",_xlfn.CONCAT(IF(ISERROR(FIND(",",A384))=FALSE,LEFT(A384,FIND(",",A384)-1),A384),"-",C384,"-",H384),""),"")</f>
        <v/>
      </c>
      <c r="M384" s="29" t="str">
        <f>IF(A384&lt;&gt;"",_xlfn.CONCAT("{",IF(ISERROR(FIND(",",A384))=FALSE,LEFT(A384,FIND(",",A384)-1),A384),", ",C384," #",H384,"}"),"")</f>
        <v>{Clemes, 2022 #12629}</v>
      </c>
      <c r="N384" s="4" t="s">
        <v>1</v>
      </c>
      <c r="O384" s="18" t="str">
        <f>IF(J384="Yes",IF(P384&lt;&gt;"",HYPERLINK(_xlfn.CONCAT(VLOOKUP(P384,AF:AG,2,FALSE),"\",IF(ISERROR(FIND(",",A384))=FALSE,LEFT(A384,FIND(",",A384)-1),A384),"-",C384,"-",H384,".pdf"),"PDF"),""),"")</f>
        <v>PDF</v>
      </c>
      <c r="P384" s="11" t="s">
        <v>2</v>
      </c>
      <c r="Q384" s="3" t="s">
        <v>46</v>
      </c>
      <c r="R384" s="3" t="s">
        <v>47</v>
      </c>
      <c r="S384" s="4" t="s">
        <v>109</v>
      </c>
      <c r="T384" s="18" t="str">
        <f>IF(J384="Yes",IF(U384&lt;&gt;"",HYPERLINK(_xlfn.CONCAT(VLOOKUP(U384,AF:AG,2,FALSE),"\",IF(ISERROR(FIND(",",A384))=FALSE,LEFT(A384,FIND(",",A384)-1),A384),"-",C384,"-",H384,".pdf"),"PDF"),""),"")</f>
        <v>PDF</v>
      </c>
      <c r="U384" s="11" t="s">
        <v>38</v>
      </c>
      <c r="V384" s="3" t="s">
        <v>46</v>
      </c>
      <c r="W384" s="3" t="s">
        <v>47</v>
      </c>
      <c r="Y384" s="12" t="str">
        <f>IF(R384="Include","No",IF(V384="Include","No",""))</f>
        <v/>
      </c>
      <c r="Z384" s="33" t="str">
        <f>IF(J384="Yes",IF(Q384="","",IF(Q384="Include",IF(V384="",IF(Y384="No","Check for supplement","Include"),IF(V384="Exclude","Consensus required",IF(V384="Include",IF(Y384="No","Check for supplement","Include"),"Check required"))),IF(Q384="Exclude",IF(V384="","Check required",IF(V384="Exclude","Exclude",IF(V384="Include","Consensus required","Check required"))),"Check required"))),IF(L384="","","Find PDF"))</f>
        <v>Exclude</v>
      </c>
      <c r="AA384" s="31" t="str">
        <f>IF(Z384="Exclude",R384,"")</f>
        <v>3. Wrong intervention</v>
      </c>
    </row>
    <row r="385" spans="1:27" x14ac:dyDescent="0.25">
      <c r="A385" s="25" t="s">
        <v>2429</v>
      </c>
      <c r="B385" s="26" t="s">
        <v>2430</v>
      </c>
      <c r="C385" s="26">
        <v>2022</v>
      </c>
      <c r="D385" s="26" t="s">
        <v>412</v>
      </c>
      <c r="E385" s="26">
        <v>20</v>
      </c>
      <c r="F385" s="26">
        <v>1</v>
      </c>
      <c r="G385" s="26">
        <v>195</v>
      </c>
      <c r="H385" s="26">
        <v>12630</v>
      </c>
      <c r="I385" s="26" t="s">
        <v>2431</v>
      </c>
      <c r="J385" s="11" t="s">
        <v>35</v>
      </c>
      <c r="K385" s="18" t="str">
        <f>IF(LEFT(I385,2)="10",HYPERLINK(_xlfn.CONCAT("https://doi.org/",I385),"Link"),IF(I385="","",HYPERLINK(I385,"Link")))</f>
        <v>Link</v>
      </c>
      <c r="L385" s="19" t="str">
        <f>IF(A385&lt;&gt;"",IF(J385="No",_xlfn.CONCAT(IF(ISERROR(FIND(",",A385))=FALSE,LEFT(A385,FIND(",",A385)-1),A385),"-",C385,"-",H385),""),"")</f>
        <v/>
      </c>
      <c r="M385" s="29" t="str">
        <f>IF(A385&lt;&gt;"",_xlfn.CONCAT("{",IF(ISERROR(FIND(",",A385))=FALSE,LEFT(A385,FIND(",",A385)-1),A385),", ",C385," #",H385,"}"),"")</f>
        <v>{Clemes, 2022 #12630}</v>
      </c>
      <c r="N385" s="4" t="s">
        <v>1</v>
      </c>
      <c r="O385" s="18" t="str">
        <f>IF(J385="Yes",IF(P385&lt;&gt;"",HYPERLINK(_xlfn.CONCAT(VLOOKUP(P385,AF:AG,2,FALSE),"\",IF(ISERROR(FIND(",",A385))=FALSE,LEFT(A385,FIND(",",A385)-1),A385),"-",C385,"-",H385,".pdf"),"PDF"),""),"")</f>
        <v>PDF</v>
      </c>
      <c r="P385" s="11" t="s">
        <v>2</v>
      </c>
      <c r="Q385" s="3" t="s">
        <v>46</v>
      </c>
      <c r="R385" s="3" t="s">
        <v>39</v>
      </c>
      <c r="T385" s="18" t="str">
        <f>IF(J385="Yes",IF(U385&lt;&gt;"",HYPERLINK(_xlfn.CONCAT(VLOOKUP(U385,AF:AG,2,FALSE),"\",IF(ISERROR(FIND(",",A385))=FALSE,LEFT(A385,FIND(",",A385)-1),A385),"-",C385,"-",H385,".pdf"),"PDF"),""),"")</f>
        <v>PDF</v>
      </c>
      <c r="U385" s="11" t="str">
        <f>IF(R385="0. Duplicate","SH","")</f>
        <v>SH</v>
      </c>
      <c r="V385" s="3" t="str">
        <f>IF(R385="0. Duplicate","Exclude","")</f>
        <v>Exclude</v>
      </c>
      <c r="W385" s="3" t="str">
        <f>IF(R385="0. Duplicate","0. Duplicate","")</f>
        <v>0. Duplicate</v>
      </c>
      <c r="Y385" s="12" t="str">
        <f>IF(R385="Include","No",IF(V385="Include","No",""))</f>
        <v/>
      </c>
      <c r="Z385" s="33" t="str">
        <f>IF(J385="Yes",IF(Q385="","",IF(Q385="Include",IF(V385="",IF(Y385="No","Check for supplement","Include"),IF(V385="Exclude","Consensus required",IF(V385="Include",IF(Y385="No","Check for supplement","Include"),"Check required"))),IF(Q385="Exclude",IF(V385="","Check required",IF(V385="Exclude","Exclude",IF(V385="Include","Consensus required","Check required"))),"Check required"))),IF(L385="","","Find PDF"))</f>
        <v>Exclude</v>
      </c>
      <c r="AA385" s="31" t="str">
        <f>IF(Z385="Exclude",R385,"")</f>
        <v>0. Duplicate</v>
      </c>
    </row>
    <row r="386" spans="1:27" x14ac:dyDescent="0.25">
      <c r="A386" s="25" t="s">
        <v>2432</v>
      </c>
      <c r="B386" s="26" t="s">
        <v>2433</v>
      </c>
      <c r="C386" s="26">
        <v>2019</v>
      </c>
      <c r="D386" s="26" t="s">
        <v>2434</v>
      </c>
      <c r="E386" s="26">
        <v>43</v>
      </c>
      <c r="F386" s="26">
        <v>2</v>
      </c>
      <c r="G386" s="26" t="s">
        <v>2435</v>
      </c>
      <c r="H386" s="26">
        <v>12631</v>
      </c>
      <c r="I386" s="26" t="s">
        <v>2436</v>
      </c>
      <c r="J386" s="11" t="s">
        <v>35</v>
      </c>
      <c r="K386" s="18" t="str">
        <f>IF(LEFT(I386,2)="10",HYPERLINK(_xlfn.CONCAT("https://doi.org/",I386),"Link"),IF(I386="","",HYPERLINK(I386,"Link")))</f>
        <v>Link</v>
      </c>
      <c r="L386" s="19" t="str">
        <f>IF(A386&lt;&gt;"",IF(J386="No",_xlfn.CONCAT(IF(ISERROR(FIND(",",A386))=FALSE,LEFT(A386,FIND(",",A386)-1),A386),"-",C386,"-",H386),""),"")</f>
        <v/>
      </c>
      <c r="M386" s="29" t="str">
        <f>IF(A386&lt;&gt;"",_xlfn.CONCAT("{",IF(ISERROR(FIND(",",A386))=FALSE,LEFT(A386,FIND(",",A386)-1),A386),", ",C386," #",H386,"}"),"")</f>
        <v>{Cleo, 2019 #12631}</v>
      </c>
      <c r="N386" s="4" t="s">
        <v>1</v>
      </c>
      <c r="O386" s="18" t="str">
        <f>IF(J386="Yes",IF(P386&lt;&gt;"",HYPERLINK(_xlfn.CONCAT(VLOOKUP(P386,AF:AG,2,FALSE),"\",IF(ISERROR(FIND(",",A386))=FALSE,LEFT(A386,FIND(",",A386)-1),A386),"-",C386,"-",H386,".pdf"),"PDF"),""),"")</f>
        <v>PDF</v>
      </c>
      <c r="P386" s="11" t="s">
        <v>2</v>
      </c>
      <c r="Q386" s="3" t="s">
        <v>46</v>
      </c>
      <c r="R386" s="3" t="s">
        <v>47</v>
      </c>
      <c r="S386" s="4" t="s">
        <v>109</v>
      </c>
      <c r="T386" s="18" t="str">
        <f>IF(J386="Yes",IF(U386&lt;&gt;"",HYPERLINK(_xlfn.CONCAT(VLOOKUP(U386,AF:AG,2,FALSE),"\",IF(ISERROR(FIND(",",A386))=FALSE,LEFT(A386,FIND(",",A386)-1),A386),"-",C386,"-",H386,".pdf"),"PDF"),""),"")</f>
        <v>PDF</v>
      </c>
      <c r="U386" s="11" t="s">
        <v>38</v>
      </c>
      <c r="V386" s="3" t="s">
        <v>46</v>
      </c>
      <c r="W386" s="3" t="s">
        <v>47</v>
      </c>
      <c r="Y386" s="12" t="str">
        <f>IF(R386="Include","No",IF(V386="Include","No",""))</f>
        <v/>
      </c>
      <c r="Z386" s="33" t="str">
        <f>IF(J386="Yes",IF(Q386="","",IF(Q386="Include",IF(V386="",IF(Y386="No","Check for supplement","Include"),IF(V386="Exclude","Consensus required",IF(V386="Include",IF(Y386="No","Check for supplement","Include"),"Check required"))),IF(Q386="Exclude",IF(V386="","Check required",IF(V386="Exclude","Exclude",IF(V386="Include","Consensus required","Check required"))),"Check required"))),IF(L386="","","Find PDF"))</f>
        <v>Exclude</v>
      </c>
      <c r="AA386" s="31" t="str">
        <f>IF(Z386="Exclude",R386,"")</f>
        <v>3. Wrong intervention</v>
      </c>
    </row>
    <row r="387" spans="1:27" x14ac:dyDescent="0.25">
      <c r="A387" s="25" t="s">
        <v>2437</v>
      </c>
      <c r="B387" s="26" t="s">
        <v>2438</v>
      </c>
      <c r="C387" s="26">
        <v>2011</v>
      </c>
      <c r="D387" s="26" t="s">
        <v>119</v>
      </c>
      <c r="E387" s="26">
        <v>43</v>
      </c>
      <c r="F387" s="26">
        <v>1</v>
      </c>
      <c r="G387" s="26" t="s">
        <v>2439</v>
      </c>
      <c r="H387" s="26">
        <v>12632</v>
      </c>
      <c r="I387" s="26" t="s">
        <v>2440</v>
      </c>
      <c r="J387" s="11" t="s">
        <v>35</v>
      </c>
      <c r="K387" s="18" t="str">
        <f>IF(LEFT(I387,2)="10",HYPERLINK(_xlfn.CONCAT("https://doi.org/",I387),"Link"),IF(I387="","",HYPERLINK(I387,"Link")))</f>
        <v>Link</v>
      </c>
      <c r="L387" s="19" t="str">
        <f>IF(A387&lt;&gt;"",IF(J387="No",_xlfn.CONCAT(IF(ISERROR(FIND(",",A387))=FALSE,LEFT(A387,FIND(",",A387)-1),A387),"-",C387,"-",H387),""),"")</f>
        <v/>
      </c>
      <c r="M387" s="29" t="str">
        <f>IF(A387&lt;&gt;"",_xlfn.CONCAT("{",IF(ISERROR(FIND(",",A387))=FALSE,LEFT(A387,FIND(",",A387)-1),A387),", ",C387," #",H387,"}"),"")</f>
        <v>{Cliff, 2011 #12632}</v>
      </c>
      <c r="N387" s="4" t="s">
        <v>1</v>
      </c>
      <c r="O387" s="18" t="str">
        <f>IF(J387="Yes",IF(P387&lt;&gt;"",HYPERLINK(_xlfn.CONCAT(VLOOKUP(P387,AF:AG,2,FALSE),"\",IF(ISERROR(FIND(",",A387))=FALSE,LEFT(A387,FIND(",",A387)-1),A387),"-",C387,"-",H387,".pdf"),"PDF"),""),"")</f>
        <v>PDF</v>
      </c>
      <c r="P387" s="11" t="s">
        <v>2</v>
      </c>
      <c r="Q387" s="3" t="s">
        <v>46</v>
      </c>
      <c r="R387" s="3" t="s">
        <v>47</v>
      </c>
      <c r="S387" s="4" t="s">
        <v>109</v>
      </c>
      <c r="T387" s="18" t="str">
        <f>IF(J387="Yes",IF(U387&lt;&gt;"",HYPERLINK(_xlfn.CONCAT(VLOOKUP(U387,AF:AG,2,FALSE),"\",IF(ISERROR(FIND(",",A387))=FALSE,LEFT(A387,FIND(",",A387)-1),A387),"-",C387,"-",H387,".pdf"),"PDF"),""),"")</f>
        <v>PDF</v>
      </c>
      <c r="U387" s="11" t="s">
        <v>38</v>
      </c>
      <c r="V387" s="3" t="s">
        <v>46</v>
      </c>
      <c r="W387" s="3" t="s">
        <v>47</v>
      </c>
      <c r="Y387" s="12" t="str">
        <f>IF(R387="Include","No",IF(V387="Include","No",""))</f>
        <v/>
      </c>
      <c r="Z387" s="33" t="str">
        <f>IF(J387="Yes",IF(Q387="","",IF(Q387="Include",IF(V387="",IF(Y387="No","Check for supplement","Include"),IF(V387="Exclude","Consensus required",IF(V387="Include",IF(Y387="No","Check for supplement","Include"),"Check required"))),IF(Q387="Exclude",IF(V387="","Check required",IF(V387="Exclude","Exclude",IF(V387="Include","Consensus required","Check required"))),"Check required"))),IF(L387="","","Find PDF"))</f>
        <v>Exclude</v>
      </c>
      <c r="AA387" s="31" t="str">
        <f>IF(Z387="Exclude",R387,"")</f>
        <v>3. Wrong intervention</v>
      </c>
    </row>
    <row r="388" spans="1:27" x14ac:dyDescent="0.25">
      <c r="A388" s="25" t="s">
        <v>2441</v>
      </c>
      <c r="B388" s="26" t="s">
        <v>2442</v>
      </c>
      <c r="C388" s="26">
        <v>2018</v>
      </c>
      <c r="D388" s="26" t="s">
        <v>428</v>
      </c>
      <c r="E388" s="26">
        <v>36</v>
      </c>
      <c r="F388" s="26">
        <v>10</v>
      </c>
      <c r="G388" s="26" t="s">
        <v>2443</v>
      </c>
      <c r="H388" s="26">
        <v>12633</v>
      </c>
      <c r="I388" s="26" t="s">
        <v>2444</v>
      </c>
      <c r="J388" s="11" t="s">
        <v>35</v>
      </c>
      <c r="K388" s="18" t="str">
        <f>IF(LEFT(I388,2)="10",HYPERLINK(_xlfn.CONCAT("https://doi.org/",I388),"Link"),IF(I388="","",HYPERLINK(I388,"Link")))</f>
        <v>Link</v>
      </c>
      <c r="L388" s="19" t="str">
        <f>IF(A388&lt;&gt;"",IF(J388="No",_xlfn.CONCAT(IF(ISERROR(FIND(",",A388))=FALSE,LEFT(A388,FIND(",",A388)-1),A388),"-",C388,"-",H388),""),"")</f>
        <v/>
      </c>
      <c r="M388" s="29" t="str">
        <f>IF(A388&lt;&gt;"",_xlfn.CONCAT("{",IF(ISERROR(FIND(",",A388))=FALSE,LEFT(A388,FIND(",",A388)-1),A388),", ",C388," #",H388,"}"),"")</f>
        <v>{Coelho, 2018 #12633}</v>
      </c>
      <c r="N388" s="4" t="s">
        <v>1</v>
      </c>
      <c r="O388" s="18" t="str">
        <f>IF(J388="Yes",IF(P388&lt;&gt;"",HYPERLINK(_xlfn.CONCAT(VLOOKUP(P388,AF:AG,2,FALSE),"\",IF(ISERROR(FIND(",",A388))=FALSE,LEFT(A388,FIND(",",A388)-1),A388),"-",C388,"-",H388,".pdf"),"PDF"),""),"")</f>
        <v>PDF</v>
      </c>
      <c r="P388" s="11" t="s">
        <v>2</v>
      </c>
      <c r="Q388" s="3" t="s">
        <v>46</v>
      </c>
      <c r="R388" s="3" t="s">
        <v>47</v>
      </c>
      <c r="S388" s="4" t="s">
        <v>109</v>
      </c>
      <c r="T388" s="18" t="str">
        <f>IF(J388="Yes",IF(U388&lt;&gt;"",HYPERLINK(_xlfn.CONCAT(VLOOKUP(U388,AF:AG,2,FALSE),"\",IF(ISERROR(FIND(",",A388))=FALSE,LEFT(A388,FIND(",",A388)-1),A388),"-",C388,"-",H388,".pdf"),"PDF"),""),"")</f>
        <v>PDF</v>
      </c>
      <c r="U388" s="11" t="s">
        <v>38</v>
      </c>
      <c r="V388" s="3" t="s">
        <v>46</v>
      </c>
      <c r="W388" s="3" t="s">
        <v>47</v>
      </c>
      <c r="Y388" s="12" t="str">
        <f>IF(R388="Include","No",IF(V388="Include","No",""))</f>
        <v/>
      </c>
      <c r="Z388" s="33" t="str">
        <f>IF(J388="Yes",IF(Q388="","",IF(Q388="Include",IF(V388="",IF(Y388="No","Check for supplement","Include"),IF(V388="Exclude","Consensus required",IF(V388="Include",IF(Y388="No","Check for supplement","Include"),"Check required"))),IF(Q388="Exclude",IF(V388="","Check required",IF(V388="Exclude","Exclude",IF(V388="Include","Consensus required","Check required"))),"Check required"))),IF(L388="","","Find PDF"))</f>
        <v>Exclude</v>
      </c>
      <c r="AA388" s="31" t="str">
        <f>IF(Z388="Exclude",R388,"")</f>
        <v>3. Wrong intervention</v>
      </c>
    </row>
    <row r="389" spans="1:27" x14ac:dyDescent="0.25">
      <c r="A389" s="25" t="s">
        <v>5223</v>
      </c>
      <c r="B389" s="26" t="s">
        <v>5224</v>
      </c>
      <c r="C389" s="26">
        <v>2022</v>
      </c>
      <c r="D389" s="26" t="s">
        <v>5225</v>
      </c>
      <c r="E389" s="26">
        <v>37</v>
      </c>
      <c r="G389" s="26" t="s">
        <v>5226</v>
      </c>
      <c r="H389" s="26">
        <v>14145</v>
      </c>
      <c r="I389" s="26" t="s">
        <v>5227</v>
      </c>
      <c r="J389" s="11" t="s">
        <v>35</v>
      </c>
      <c r="K389" s="18" t="str">
        <f>IF(LEFT(I389,2)="10",HYPERLINK(_xlfn.CONCAT("https://doi.org/",I389),"Link"),IF(I389="","",HYPERLINK(I389,"Link")))</f>
        <v>Link</v>
      </c>
      <c r="L389" s="19" t="str">
        <f>IF(A389&lt;&gt;"",IF(J389="No",_xlfn.CONCAT(IF(ISERROR(FIND(",",A389))=FALSE,LEFT(A389,FIND(",",A389)-1),A389),"-",C389,"-",H389),""),"")</f>
        <v/>
      </c>
      <c r="M389" s="29" t="str">
        <f>IF(A389&lt;&gt;"",_xlfn.CONCAT("{",IF(ISERROR(FIND(",",A389))=FALSE,LEFT(A389,FIND(",",A389)-1),A389),", ",C389," #",H389,"}"),"")</f>
        <v>{Cohavi, 2022 #14145}</v>
      </c>
      <c r="N389" s="4" t="s">
        <v>4</v>
      </c>
      <c r="O389" s="18" t="str">
        <f>IF(J389="Yes",IF(P389&lt;&gt;"",HYPERLINK(_xlfn.CONCAT(VLOOKUP(P389,AF:AG,2,FALSE),"\",IF(ISERROR(FIND(",",A389))=FALSE,LEFT(A389,FIND(",",A389)-1),A389),"-",C389,"-",H389,".pdf"),"PDF"),""),"")</f>
        <v>PDF</v>
      </c>
      <c r="P389" s="11" t="s">
        <v>2</v>
      </c>
      <c r="Q389" s="3" t="s">
        <v>46</v>
      </c>
      <c r="R389" s="3" t="s">
        <v>47</v>
      </c>
      <c r="S389" s="4" t="s">
        <v>109</v>
      </c>
      <c r="T389" s="18" t="str">
        <f>IF(J389="Yes",IF(U389&lt;&gt;"",HYPERLINK(_xlfn.CONCAT(VLOOKUP(U389,AF:AG,2,FALSE),"\",IF(ISERROR(FIND(",",A389))=FALSE,LEFT(A389,FIND(",",A389)-1),A389),"-",C389,"-",H389,".pdf"),"PDF"),""),"")</f>
        <v>PDF</v>
      </c>
      <c r="U389" s="11" t="s">
        <v>50</v>
      </c>
      <c r="V389" s="3" t="s">
        <v>46</v>
      </c>
      <c r="W389" s="3" t="s">
        <v>47</v>
      </c>
      <c r="Y389" s="12" t="str">
        <f>IF(R389="Include","No",IF(V389="Include","No",""))</f>
        <v/>
      </c>
      <c r="Z389" s="33" t="str">
        <f>IF(J389="Yes",IF(Q389="","",IF(Q389="Include",IF(V389="",IF(Y389="No","Check for supplement","Include"),IF(V389="Exclude","Consensus required",IF(V389="Include",IF(Y389="No","Check for supplement","Include"),"Check required"))),IF(Q389="Exclude",IF(V389="","Check required",IF(V389="Exclude","Exclude",IF(V389="Include","Consensus required","Check required"))),"Check required"))),IF(L389="","","Find PDF"))</f>
        <v>Exclude</v>
      </c>
      <c r="AA389" s="31" t="str">
        <f>IF(Z389="Exclude",R389,"")</f>
        <v>3. Wrong intervention</v>
      </c>
    </row>
    <row r="390" spans="1:27" x14ac:dyDescent="0.25">
      <c r="A390" s="25" t="s">
        <v>2445</v>
      </c>
      <c r="B390" s="26" t="s">
        <v>7004</v>
      </c>
      <c r="C390" s="26">
        <v>2014</v>
      </c>
      <c r="D390" s="26" t="s">
        <v>7005</v>
      </c>
      <c r="E390" s="26">
        <v>47</v>
      </c>
      <c r="F390" s="26">
        <v>4</v>
      </c>
      <c r="G390" s="26" t="s">
        <v>2447</v>
      </c>
      <c r="H390" s="26">
        <v>12635</v>
      </c>
      <c r="I390" s="26" t="s">
        <v>2448</v>
      </c>
      <c r="J390" s="11" t="s">
        <v>35</v>
      </c>
      <c r="K390" s="18" t="str">
        <f>IF(LEFT(I390,2)="10",HYPERLINK(_xlfn.CONCAT("https://doi.org/",I390),"Link"),IF(I390="","",HYPERLINK(I390,"Link")))</f>
        <v>Link</v>
      </c>
      <c r="L390" s="19" t="str">
        <f>IF(A390&lt;&gt;"",IF(J390="No",_xlfn.CONCAT(IF(ISERROR(FIND(",",A390))=FALSE,LEFT(A390,FIND(",",A390)-1),A390),"-",C390,"-",H390),""),"")</f>
        <v/>
      </c>
      <c r="M390" s="29" t="str">
        <f>IF(A390&lt;&gt;"",_xlfn.CONCAT("{",IF(ISERROR(FIND(",",A390))=FALSE,LEFT(A390,FIND(",",A390)-1),A390),", ",C390," #",H390,"}"),"")</f>
        <v>{Cohen, 2014 #12635}</v>
      </c>
      <c r="N390" s="4" t="s">
        <v>1</v>
      </c>
      <c r="O390" s="18" t="str">
        <f>IF(J390="Yes",IF(P390&lt;&gt;"",HYPERLINK(_xlfn.CONCAT(VLOOKUP(P390,AF:AG,2,FALSE),"\",IF(ISERROR(FIND(",",A390))=FALSE,LEFT(A390,FIND(",",A390)-1),A390),"-",C390,"-",H390,".pdf"),"PDF"),""),"")</f>
        <v>PDF</v>
      </c>
      <c r="P390" s="11" t="s">
        <v>2</v>
      </c>
      <c r="Q390" s="3" t="s">
        <v>46</v>
      </c>
      <c r="R390" s="3" t="s">
        <v>39</v>
      </c>
      <c r="T390" s="18" t="str">
        <f>IF(J390="Yes",IF(U390&lt;&gt;"",HYPERLINK(_xlfn.CONCAT(VLOOKUP(U390,AF:AG,2,FALSE),"\",IF(ISERROR(FIND(",",A390))=FALSE,LEFT(A390,FIND(",",A390)-1),A390),"-",C390,"-",H390,".pdf"),"PDF"),""),"")</f>
        <v>PDF</v>
      </c>
      <c r="U390" s="11" t="str">
        <f>IF(R390="0. Duplicate","SH","")</f>
        <v>SH</v>
      </c>
      <c r="V390" s="3" t="str">
        <f>IF(R390="0. Duplicate","Exclude","")</f>
        <v>Exclude</v>
      </c>
      <c r="W390" s="3" t="str">
        <f>IF(R390="0. Duplicate","0. Duplicate","")</f>
        <v>0. Duplicate</v>
      </c>
      <c r="Y390" s="12" t="str">
        <f>IF(R390="Include","No",IF(V390="Include","No",""))</f>
        <v/>
      </c>
      <c r="Z390" s="33" t="str">
        <f>IF(J390="Yes",IF(Q390="","",IF(Q390="Include",IF(V390="",IF(Y390="No","Check for supplement","Include"),IF(V390="Exclude","Consensus required",IF(V390="Include",IF(Y390="No","Check for supplement","Include"),"Check required"))),IF(Q390="Exclude",IF(V390="","Check required",IF(V390="Exclude","Exclude",IF(V390="Include","Consensus required","Check required"))),"Check required"))),IF(L390="","","Find PDF"))</f>
        <v>Exclude</v>
      </c>
      <c r="AA390" s="31" t="str">
        <f>IF(Z390="Exclude",R390,"")</f>
        <v>0. Duplicate</v>
      </c>
    </row>
    <row r="391" spans="1:27" x14ac:dyDescent="0.25">
      <c r="A391" s="25" t="s">
        <v>2445</v>
      </c>
      <c r="B391" s="26" t="s">
        <v>2446</v>
      </c>
      <c r="C391" s="26">
        <v>2015</v>
      </c>
      <c r="D391" s="26" t="s">
        <v>119</v>
      </c>
      <c r="E391" s="26">
        <v>47</v>
      </c>
      <c r="F391" s="26">
        <v>4</v>
      </c>
      <c r="G391" s="26" t="s">
        <v>2447</v>
      </c>
      <c r="H391" s="26">
        <v>12634</v>
      </c>
      <c r="I391" s="26" t="s">
        <v>2448</v>
      </c>
      <c r="J391" s="11" t="s">
        <v>35</v>
      </c>
      <c r="K391" s="18" t="str">
        <f>IF(LEFT(I391,2)="10",HYPERLINK(_xlfn.CONCAT("https://doi.org/",I391),"Link"),IF(I391="","",HYPERLINK(I391,"Link")))</f>
        <v>Link</v>
      </c>
      <c r="L391" s="19" t="str">
        <f>IF(A391&lt;&gt;"",IF(J391="No",_xlfn.CONCAT(IF(ISERROR(FIND(",",A391))=FALSE,LEFT(A391,FIND(",",A391)-1),A391),"-",C391,"-",H391),""),"")</f>
        <v/>
      </c>
      <c r="M391" s="29" t="str">
        <f>IF(A391&lt;&gt;"",_xlfn.CONCAT("{",IF(ISERROR(FIND(",",A391))=FALSE,LEFT(A391,FIND(",",A391)-1),A391),", ",C391," #",H391,"}"),"")</f>
        <v>{Cohen, 2015 #12634}</v>
      </c>
      <c r="N391" s="4" t="s">
        <v>1</v>
      </c>
      <c r="O391" s="18" t="str">
        <f>IF(J391="Yes",IF(P391&lt;&gt;"",HYPERLINK(_xlfn.CONCAT(VLOOKUP(P391,AF:AG,2,FALSE),"\",IF(ISERROR(FIND(",",A391))=FALSE,LEFT(A391,FIND(",",A391)-1),A391),"-",C391,"-",H391,".pdf"),"PDF"),""),"")</f>
        <v>PDF</v>
      </c>
      <c r="P391" s="11" t="s">
        <v>2</v>
      </c>
      <c r="Q391" s="3" t="s">
        <v>46</v>
      </c>
      <c r="R391" s="3" t="s">
        <v>47</v>
      </c>
      <c r="S391" s="4" t="s">
        <v>109</v>
      </c>
      <c r="T391" s="18" t="str">
        <f>IF(J391="Yes",IF(U391&lt;&gt;"",HYPERLINK(_xlfn.CONCAT(VLOOKUP(U391,AF:AG,2,FALSE),"\",IF(ISERROR(FIND(",",A391))=FALSE,LEFT(A391,FIND(",",A391)-1),A391),"-",C391,"-",H391,".pdf"),"PDF"),""),"")</f>
        <v>PDF</v>
      </c>
      <c r="U391" s="11" t="s">
        <v>38</v>
      </c>
      <c r="V391" s="3" t="s">
        <v>46</v>
      </c>
      <c r="W391" s="3" t="s">
        <v>47</v>
      </c>
      <c r="Y391" s="12" t="str">
        <f>IF(R391="Include","No",IF(V391="Include","No",""))</f>
        <v/>
      </c>
      <c r="Z391" s="33" t="str">
        <f>IF(J391="Yes",IF(Q391="","",IF(Q391="Include",IF(V391="",IF(Y391="No","Check for supplement","Include"),IF(V391="Exclude","Consensus required",IF(V391="Include",IF(Y391="No","Check for supplement","Include"),"Check required"))),IF(Q391="Exclude",IF(V391="","Check required",IF(V391="Exclude","Exclude",IF(V391="Include","Consensus required","Check required"))),"Check required"))),IF(L391="","","Find PDF"))</f>
        <v>Exclude</v>
      </c>
      <c r="AA391" s="31" t="str">
        <f>IF(Z391="Exclude",R391,"")</f>
        <v>3. Wrong intervention</v>
      </c>
    </row>
    <row r="392" spans="1:27" x14ac:dyDescent="0.25">
      <c r="A392" s="25" t="s">
        <v>2449</v>
      </c>
      <c r="B392" s="26" t="s">
        <v>2450</v>
      </c>
      <c r="C392" s="26">
        <v>2018</v>
      </c>
      <c r="D392" s="26" t="s">
        <v>2451</v>
      </c>
      <c r="E392" s="26">
        <v>2</v>
      </c>
      <c r="F392" s="26">
        <v>3</v>
      </c>
      <c r="G392" s="26" t="s">
        <v>2452</v>
      </c>
      <c r="H392" s="26">
        <v>12636</v>
      </c>
      <c r="I392" s="26" t="s">
        <v>2453</v>
      </c>
      <c r="J392" s="11" t="s">
        <v>35</v>
      </c>
      <c r="K392" s="18" t="str">
        <f>IF(LEFT(I392,2)="10",HYPERLINK(_xlfn.CONCAT("https://doi.org/",I392),"Link"),IF(I392="","",HYPERLINK(I392,"Link")))</f>
        <v>Link</v>
      </c>
      <c r="L392" s="19" t="str">
        <f>IF(A392&lt;&gt;"",IF(J392="No",_xlfn.CONCAT(IF(ISERROR(FIND(",",A392))=FALSE,LEFT(A392,FIND(",",A392)-1),A392),"-",C392,"-",H392),""),"")</f>
        <v/>
      </c>
      <c r="M392" s="29" t="str">
        <f>IF(A392&lt;&gt;"",_xlfn.CONCAT("{",IF(ISERROR(FIND(",",A392))=FALSE,LEFT(A392,FIND(",",A392)-1),A392),", ",C392," #",H392,"}"),"")</f>
        <v>{Collins, 2018 #12636}</v>
      </c>
      <c r="N392" s="4" t="s">
        <v>1</v>
      </c>
      <c r="O392" s="18" t="str">
        <f>IF(J392="Yes",IF(P392&lt;&gt;"",HYPERLINK(_xlfn.CONCAT(VLOOKUP(P392,AF:AG,2,FALSE),"\",IF(ISERROR(FIND(",",A392))=FALSE,LEFT(A392,FIND(",",A392)-1),A392),"-",C392,"-",H392,".pdf"),"PDF"),""),"")</f>
        <v>PDF</v>
      </c>
      <c r="P392" s="11" t="s">
        <v>2</v>
      </c>
      <c r="Q392" s="3" t="s">
        <v>46</v>
      </c>
      <c r="R392" s="3" t="s">
        <v>47</v>
      </c>
      <c r="S392" s="4" t="s">
        <v>109</v>
      </c>
      <c r="T392" s="18" t="str">
        <f>IF(J392="Yes",IF(U392&lt;&gt;"",HYPERLINK(_xlfn.CONCAT(VLOOKUP(U392,AF:AG,2,FALSE),"\",IF(ISERROR(FIND(",",A392))=FALSE,LEFT(A392,FIND(",",A392)-1),A392),"-",C392,"-",H392,".pdf"),"PDF"),""),"")</f>
        <v>PDF</v>
      </c>
      <c r="U392" s="11" t="s">
        <v>38</v>
      </c>
      <c r="V392" s="3" t="s">
        <v>46</v>
      </c>
      <c r="W392" s="3" t="s">
        <v>47</v>
      </c>
      <c r="Y392" s="12" t="str">
        <f>IF(R392="Include","No",IF(V392="Include","No",""))</f>
        <v/>
      </c>
      <c r="Z392" s="33" t="str">
        <f>IF(J392="Yes",IF(Q392="","",IF(Q392="Include",IF(V392="",IF(Y392="No","Check for supplement","Include"),IF(V392="Exclude","Consensus required",IF(V392="Include",IF(Y392="No","Check for supplement","Include"),"Check required"))),IF(Q392="Exclude",IF(V392="","Check required",IF(V392="Exclude","Exclude",IF(V392="Include","Consensus required","Check required"))),"Check required"))),IF(L392="","","Find PDF"))</f>
        <v>Exclude</v>
      </c>
      <c r="AA392" s="31" t="str">
        <f>IF(Z392="Exclude",R392,"")</f>
        <v>3. Wrong intervention</v>
      </c>
    </row>
    <row r="393" spans="1:27" x14ac:dyDescent="0.25">
      <c r="A393" s="25" t="s">
        <v>2454</v>
      </c>
      <c r="B393" s="26" t="s">
        <v>2455</v>
      </c>
      <c r="C393" s="26">
        <v>2019</v>
      </c>
      <c r="D393" s="26" t="s">
        <v>232</v>
      </c>
      <c r="E393" s="26">
        <v>16</v>
      </c>
      <c r="G393" s="26">
        <v>100965</v>
      </c>
      <c r="H393" s="26">
        <v>12638</v>
      </c>
      <c r="I393" s="26" t="s">
        <v>2456</v>
      </c>
      <c r="J393" s="11" t="s">
        <v>35</v>
      </c>
      <c r="K393" s="18" t="str">
        <f>IF(LEFT(I393,2)="10",HYPERLINK(_xlfn.CONCAT("https://doi.org/",I393),"Link"),IF(I393="","",HYPERLINK(I393,"Link")))</f>
        <v>Link</v>
      </c>
      <c r="L393" s="19" t="str">
        <f>IF(A393&lt;&gt;"",IF(J393="No",_xlfn.CONCAT(IF(ISERROR(FIND(",",A393))=FALSE,LEFT(A393,FIND(",",A393)-1),A393),"-",C393,"-",H393),""),"")</f>
        <v/>
      </c>
      <c r="M393" s="29" t="str">
        <f>IF(A393&lt;&gt;"",_xlfn.CONCAT("{",IF(ISERROR(FIND(",",A393))=FALSE,LEFT(A393,FIND(",",A393)-1),A393),", ",C393," #",H393,"}"),"")</f>
        <v>{Collins, 2019 #12638}</v>
      </c>
      <c r="N393" s="4" t="s">
        <v>1</v>
      </c>
      <c r="O393" s="18" t="str">
        <f>IF(J393="Yes",IF(P393&lt;&gt;"",HYPERLINK(_xlfn.CONCAT(VLOOKUP(P393,AF:AG,2,FALSE),"\",IF(ISERROR(FIND(",",A393))=FALSE,LEFT(A393,FIND(",",A393)-1),A393),"-",C393,"-",H393,".pdf"),"PDF"),""),"")</f>
        <v>PDF</v>
      </c>
      <c r="P393" s="11" t="s">
        <v>2</v>
      </c>
      <c r="Q393" s="3" t="s">
        <v>46</v>
      </c>
      <c r="R393" s="3" t="s">
        <v>47</v>
      </c>
      <c r="S393" s="4" t="s">
        <v>109</v>
      </c>
      <c r="T393" s="18" t="str">
        <f>IF(J393="Yes",IF(U393&lt;&gt;"",HYPERLINK(_xlfn.CONCAT(VLOOKUP(U393,AF:AG,2,FALSE),"\",IF(ISERROR(FIND(",",A393))=FALSE,LEFT(A393,FIND(",",A393)-1),A393),"-",C393,"-",H393,".pdf"),"PDF"),""),"")</f>
        <v>PDF</v>
      </c>
      <c r="U393" s="11" t="s">
        <v>38</v>
      </c>
      <c r="V393" s="3" t="s">
        <v>46</v>
      </c>
      <c r="W393" s="3" t="s">
        <v>47</v>
      </c>
      <c r="Y393" s="12" t="str">
        <f>IF(R393="Include","No",IF(V393="Include","No",""))</f>
        <v/>
      </c>
      <c r="Z393" s="33" t="str">
        <f>IF(J393="Yes",IF(Q393="","",IF(Q393="Include",IF(V393="",IF(Y393="No","Check for supplement","Include"),IF(V393="Exclude","Consensus required",IF(V393="Include",IF(Y393="No","Check for supplement","Include"),"Check required"))),IF(Q393="Exclude",IF(V393="","Check required",IF(V393="Exclude","Exclude",IF(V393="Include","Consensus required","Check required"))),"Check required"))),IF(L393="","","Find PDF"))</f>
        <v>Exclude</v>
      </c>
      <c r="AA393" s="31" t="str">
        <f>IF(Z393="Exclude",R393,"")</f>
        <v>3. Wrong intervention</v>
      </c>
    </row>
    <row r="394" spans="1:27" x14ac:dyDescent="0.25">
      <c r="A394" s="25" t="s">
        <v>2457</v>
      </c>
      <c r="B394" s="26" t="s">
        <v>2458</v>
      </c>
      <c r="C394" s="26">
        <v>2022</v>
      </c>
      <c r="D394" s="26" t="s">
        <v>1044</v>
      </c>
      <c r="E394" s="26">
        <v>6</v>
      </c>
      <c r="F394" s="26">
        <v>2</v>
      </c>
      <c r="G394" s="26" t="s">
        <v>2459</v>
      </c>
      <c r="H394" s="26">
        <v>12637</v>
      </c>
      <c r="I394" s="26" t="s">
        <v>2460</v>
      </c>
      <c r="J394" s="11" t="s">
        <v>35</v>
      </c>
      <c r="K394" s="18" t="str">
        <f>IF(LEFT(I394,2)="10",HYPERLINK(_xlfn.CONCAT("https://doi.org/",I394),"Link"),IF(I394="","",HYPERLINK(I394,"Link")))</f>
        <v>Link</v>
      </c>
      <c r="L394" s="19" t="str">
        <f>IF(A394&lt;&gt;"",IF(J394="No",_xlfn.CONCAT(IF(ISERROR(FIND(",",A394))=FALSE,LEFT(A394,FIND(",",A394)-1),A394),"-",C394,"-",H394),""),"")</f>
        <v/>
      </c>
      <c r="M394" s="29" t="str">
        <f>IF(A394&lt;&gt;"",_xlfn.CONCAT("{",IF(ISERROR(FIND(",",A394))=FALSE,LEFT(A394,FIND(",",A394)-1),A394),", ",C394," #",H394,"}"),"")</f>
        <v>{Collins, 2022 #12637}</v>
      </c>
      <c r="N394" s="4" t="s">
        <v>1</v>
      </c>
      <c r="O394" s="18" t="str">
        <f>IF(J394="Yes",IF(P394&lt;&gt;"",HYPERLINK(_xlfn.CONCAT(VLOOKUP(P394,AF:AG,2,FALSE),"\",IF(ISERROR(FIND(",",A394))=FALSE,LEFT(A394,FIND(",",A394)-1),A394),"-",C394,"-",H394,".pdf"),"PDF"),""),"")</f>
        <v>PDF</v>
      </c>
      <c r="P394" s="11" t="s">
        <v>2</v>
      </c>
      <c r="Q394" s="3" t="s">
        <v>46</v>
      </c>
      <c r="R394" s="3" t="s">
        <v>47</v>
      </c>
      <c r="S394" s="4" t="s">
        <v>109</v>
      </c>
      <c r="T394" s="18" t="str">
        <f>IF(J394="Yes",IF(U394&lt;&gt;"",HYPERLINK(_xlfn.CONCAT(VLOOKUP(U394,AF:AG,2,FALSE),"\",IF(ISERROR(FIND(",",A394))=FALSE,LEFT(A394,FIND(",",A394)-1),A394),"-",C394,"-",H394,".pdf"),"PDF"),""),"")</f>
        <v>PDF</v>
      </c>
      <c r="U394" s="11" t="s">
        <v>38</v>
      </c>
      <c r="V394" s="3" t="s">
        <v>46</v>
      </c>
      <c r="W394" s="3" t="s">
        <v>47</v>
      </c>
      <c r="Y394" s="12" t="str">
        <f>IF(R394="Include","No",IF(V394="Include","No",""))</f>
        <v/>
      </c>
      <c r="Z394" s="33" t="str">
        <f>IF(J394="Yes",IF(Q394="","",IF(Q394="Include",IF(V394="",IF(Y394="No","Check for supplement","Include"),IF(V394="Exclude","Consensus required",IF(V394="Include",IF(Y394="No","Check for supplement","Include"),"Check required"))),IF(Q394="Exclude",IF(V394="","Check required",IF(V394="Exclude","Exclude",IF(V394="Include","Consensus required","Check required"))),"Check required"))),IF(L394="","","Find PDF"))</f>
        <v>Exclude</v>
      </c>
      <c r="AA394" s="31" t="str">
        <f>IF(Z394="Exclude",R394,"")</f>
        <v>3. Wrong intervention</v>
      </c>
    </row>
    <row r="395" spans="1:27" x14ac:dyDescent="0.25">
      <c r="A395" s="25" t="s">
        <v>7130</v>
      </c>
      <c r="B395" s="26" t="s">
        <v>7131</v>
      </c>
      <c r="C395" s="26">
        <v>2021</v>
      </c>
      <c r="D395" s="26" t="s">
        <v>3</v>
      </c>
      <c r="E395" s="26" t="s">
        <v>3</v>
      </c>
      <c r="F395" s="26" t="s">
        <v>3</v>
      </c>
      <c r="G395" s="26" t="s">
        <v>1210</v>
      </c>
      <c r="H395" s="26">
        <v>15366</v>
      </c>
      <c r="I395" s="26" t="s">
        <v>7132</v>
      </c>
      <c r="J395" s="11" t="s">
        <v>35</v>
      </c>
      <c r="K395" s="18" t="str">
        <f>IF(LEFT(I395,2)="10",HYPERLINK(_xlfn.CONCAT("https://doi.org/",I395),"Link"),IF(I395="","",HYPERLINK(I395,"Link")))</f>
        <v>Link</v>
      </c>
      <c r="L395" s="19" t="str">
        <f>IF(A395&lt;&gt;"",IF(J395="No",_xlfn.CONCAT(IF(ISERROR(FIND(",",A395))=FALSE,LEFT(A395,FIND(",",A395)-1),A395),"-",C395,"-",H395),""),"")</f>
        <v/>
      </c>
      <c r="M395" s="29" t="str">
        <f>IF(A395&lt;&gt;"",_xlfn.CONCAT("{",IF(ISERROR(FIND(",",A395))=FALSE,LEFT(A395,FIND(",",A395)-1),A395),", ",C395," #",H395,"}"),"")</f>
        <v>{Collombon, 2021 #15366}</v>
      </c>
      <c r="N395" s="4" t="s">
        <v>75</v>
      </c>
      <c r="O395" s="18" t="str">
        <f>IF(J395="Yes",IF(P395&lt;&gt;"",HYPERLINK(_xlfn.CONCAT(VLOOKUP(P395,AF:AG,2,FALSE),"\",IF(ISERROR(FIND(",",A395))=FALSE,LEFT(A395,FIND(",",A395)-1),A395),"-",C395,"-",H395,".pdf"),"PDF"),""),"")</f>
        <v>PDF</v>
      </c>
      <c r="P395" s="11" t="s">
        <v>2</v>
      </c>
      <c r="Q395" s="3" t="s">
        <v>37</v>
      </c>
      <c r="T395" s="18" t="str">
        <f>IF(J395="Yes",IF(U395&lt;&gt;"",HYPERLINK(_xlfn.CONCAT(VLOOKUP(U395,AF:AG,2,FALSE),"\",IF(ISERROR(FIND(",",A395))=FALSE,LEFT(A395,FIND(",",A395)-1),A395),"-",C395,"-",H395,".pdf"),"PDF"),""),"")</f>
        <v>PDF</v>
      </c>
      <c r="U395" s="11" t="s">
        <v>38</v>
      </c>
      <c r="V395" s="3" t="s">
        <v>37</v>
      </c>
      <c r="Y395" s="12" t="s">
        <v>35</v>
      </c>
      <c r="Z395" s="33" t="str">
        <f>IF(J395="Yes",IF(Q395="","",IF(Q395="Include",IF(V395="",IF(Y395="No","Check for supplement","Include"),IF(V395="Exclude","Consensus required",IF(V395="Include",IF(Y395="No","Check for supplement","Include"),"Check required"))),IF(Q395="Exclude",IF(V395="","Check required",IF(V395="Exclude","Exclude",IF(V395="Include","Consensus required","Check required"))),"Check required"))),IF(L395="","","Find PDF"))</f>
        <v>Include</v>
      </c>
      <c r="AA395" s="31" t="str">
        <f>IF(Z395="Exclude",R395,"")</f>
        <v/>
      </c>
    </row>
    <row r="396" spans="1:27" x14ac:dyDescent="0.25">
      <c r="A396" s="25" t="s">
        <v>7130</v>
      </c>
      <c r="B396" s="26" t="s">
        <v>7133</v>
      </c>
      <c r="C396" s="26">
        <v>2022</v>
      </c>
      <c r="D396" s="26" t="s">
        <v>89</v>
      </c>
      <c r="E396" s="26">
        <v>11</v>
      </c>
      <c r="F396" s="26">
        <v>7</v>
      </c>
      <c r="G396" s="26" t="s">
        <v>7134</v>
      </c>
      <c r="H396" s="26">
        <v>15517</v>
      </c>
      <c r="I396" s="26" t="s">
        <v>7135</v>
      </c>
      <c r="J396" s="11" t="s">
        <v>35</v>
      </c>
      <c r="K396" s="18" t="str">
        <f>IF(LEFT(I396,2)="10",HYPERLINK(_xlfn.CONCAT("https://doi.org/",I396),"Link"),IF(I396="","",HYPERLINK(I396,"Link")))</f>
        <v>Link</v>
      </c>
      <c r="L396" s="19" t="str">
        <f>IF(A396&lt;&gt;"",IF(J396="No",_xlfn.CONCAT(IF(ISERROR(FIND(",",A396))=FALSE,LEFT(A396,FIND(",",A396)-1),A396),"-",C396,"-",H396),""),"")</f>
        <v/>
      </c>
      <c r="M396" s="29" t="str">
        <f>IF(A396&lt;&gt;"",_xlfn.CONCAT("{",IF(ISERROR(FIND(",",A396))=FALSE,LEFT(A396,FIND(",",A396)-1),A396),", ",C396," #",H396,"}"),"")</f>
        <v>{Collombon, 2022 #15517}</v>
      </c>
      <c r="N396" s="4" t="s">
        <v>75</v>
      </c>
      <c r="O396" s="18" t="str">
        <f>IF(J396="Yes",IF(P396&lt;&gt;"",HYPERLINK(_xlfn.CONCAT(VLOOKUP(P396,AF:AG,2,FALSE),"\",IF(ISERROR(FIND(",",A396))=FALSE,LEFT(A396,FIND(",",A396)-1),A396),"-",C396,"-",H396,".pdf"),"PDF"),""),"")</f>
        <v>PDF</v>
      </c>
      <c r="P396" s="11" t="s">
        <v>2</v>
      </c>
      <c r="Q396" s="3" t="s">
        <v>37</v>
      </c>
      <c r="T396" s="18" t="str">
        <f>IF(J396="Yes",IF(U396&lt;&gt;"",HYPERLINK(_xlfn.CONCAT(VLOOKUP(U396,AF:AG,2,FALSE),"\",IF(ISERROR(FIND(",",A396))=FALSE,LEFT(A396,FIND(",",A396)-1),A396),"-",C396,"-",H396,".pdf"),"PDF"),""),"")</f>
        <v>PDF</v>
      </c>
      <c r="U396" s="11" t="s">
        <v>38</v>
      </c>
      <c r="V396" s="3" t="s">
        <v>37</v>
      </c>
      <c r="Y396" s="12" t="s">
        <v>35</v>
      </c>
      <c r="Z396" s="33" t="str">
        <f>IF(J396="Yes",IF(Q396="","",IF(Q396="Include",IF(V396="",IF(Y396="No","Check for supplement","Include"),IF(V396="Exclude","Consensus required",IF(V396="Include",IF(Y396="No","Check for supplement","Include"),"Check required"))),IF(Q396="Exclude",IF(V396="","Check required",IF(V396="Exclude","Exclude",IF(V396="Include","Consensus required","Check required"))),"Check required"))),IF(L396="","","Find PDF"))</f>
        <v>Include</v>
      </c>
      <c r="AA396" s="31" t="str">
        <f>IF(Z396="Exclude",R396,"")</f>
        <v/>
      </c>
    </row>
    <row r="397" spans="1:27" x14ac:dyDescent="0.25">
      <c r="A397" s="25" t="s">
        <v>7136</v>
      </c>
      <c r="B397" s="26" t="s">
        <v>7137</v>
      </c>
      <c r="C397" s="26">
        <v>2023</v>
      </c>
      <c r="D397" s="26" t="s">
        <v>1044</v>
      </c>
      <c r="E397" s="26">
        <v>7</v>
      </c>
      <c r="G397" s="26" t="s">
        <v>7138</v>
      </c>
      <c r="H397" s="26">
        <v>25280</v>
      </c>
      <c r="I397" s="26" t="s">
        <v>7139</v>
      </c>
      <c r="J397" s="11" t="s">
        <v>35</v>
      </c>
      <c r="K397" s="18" t="str">
        <f>IF(LEFT(I397,2)="10",HYPERLINK(_xlfn.CONCAT("https://doi.org/",I397),"Link"),IF(I397="","",HYPERLINK(I397,"Link")))</f>
        <v>Link</v>
      </c>
      <c r="L397" s="19" t="str">
        <f>IF(A397&lt;&gt;"",IF(J397="No",_xlfn.CONCAT(IF(ISERROR(FIND(",",A397))=FALSE,LEFT(A397,FIND(",",A397)-1),A397),"-",C397,"-",H397),""),"")</f>
        <v/>
      </c>
      <c r="M397" s="29" t="str">
        <f>IF(A397&lt;&gt;"",_xlfn.CONCAT("{",IF(ISERROR(FIND(",",A397))=FALSE,LEFT(A397,FIND(",",A397)-1),A397),", ",C397," #",H397,"}"),"")</f>
        <v>{Collombon, 2023 #25280}</v>
      </c>
      <c r="N397" s="4" t="s">
        <v>658</v>
      </c>
      <c r="O397" s="18" t="str">
        <f>IF(J397="Yes",IF(P397&lt;&gt;"",HYPERLINK(_xlfn.CONCAT(VLOOKUP(P397,AF:AG,2,FALSE),"\",IF(ISERROR(FIND(",",A397))=FALSE,LEFT(A397,FIND(",",A397)-1),A397),"-",C397,"-",H397,".pdf"),"PDF"),""),"")</f>
        <v>PDF</v>
      </c>
      <c r="P397" s="11" t="s">
        <v>2</v>
      </c>
      <c r="Q397" s="3" t="s">
        <v>37</v>
      </c>
      <c r="T397" s="18" t="str">
        <f>IF(J397="Yes",IF(U397&lt;&gt;"",HYPERLINK(_xlfn.CONCAT(VLOOKUP(U397,AF:AG,2,FALSE),"\",IF(ISERROR(FIND(",",A397))=FALSE,LEFT(A397,FIND(",",A397)-1),A397),"-",C397,"-",H397,".pdf"),"PDF"),""),"")</f>
        <v>PDF</v>
      </c>
      <c r="U397" s="11" t="s">
        <v>38</v>
      </c>
      <c r="V397" s="3" t="s">
        <v>37</v>
      </c>
      <c r="Y397" s="12" t="s">
        <v>35</v>
      </c>
      <c r="Z397" s="33" t="str">
        <f>IF(J397="Yes",IF(Q397="","",IF(Q397="Include",IF(V397="",IF(Y397="No","Check for supplement","Include"),IF(V397="Exclude","Consensus required",IF(V397="Include",IF(Y397="No","Check for supplement","Include"),"Check required"))),IF(Q397="Exclude",IF(V397="","Check required",IF(V397="Exclude","Exclude",IF(V397="Include","Consensus required","Check required"))),"Check required"))),IF(L397="","","Find PDF"))</f>
        <v>Include</v>
      </c>
      <c r="AA397" s="31" t="str">
        <f>IF(Z397="Exclude",R397,"")</f>
        <v/>
      </c>
    </row>
    <row r="398" spans="1:27" x14ac:dyDescent="0.25">
      <c r="A398" s="25" t="s">
        <v>7140</v>
      </c>
      <c r="B398" s="26" t="s">
        <v>7141</v>
      </c>
      <c r="C398" s="26">
        <v>2024</v>
      </c>
      <c r="D398" s="26" t="s">
        <v>1583</v>
      </c>
      <c r="E398" s="26">
        <v>16</v>
      </c>
      <c r="F398" s="26">
        <v>4</v>
      </c>
      <c r="G398" s="26" t="s">
        <v>7142</v>
      </c>
      <c r="H398" s="26">
        <v>24737</v>
      </c>
      <c r="I398" s="26" t="s">
        <v>7143</v>
      </c>
      <c r="J398" s="11" t="s">
        <v>35</v>
      </c>
      <c r="K398" s="18" t="str">
        <f>IF(LEFT(I398,2)="10",HYPERLINK(_xlfn.CONCAT("https://doi.org/",I398),"Link"),IF(I398="","",HYPERLINK(I398,"Link")))</f>
        <v>Link</v>
      </c>
      <c r="L398" s="19" t="str">
        <f>IF(A398&lt;&gt;"",IF(J398="No",_xlfn.CONCAT(IF(ISERROR(FIND(",",A398))=FALSE,LEFT(A398,FIND(",",A398)-1),A398),"-",C398,"-",H398),""),"")</f>
        <v/>
      </c>
      <c r="M398" s="29" t="str">
        <f>IF(A398&lt;&gt;"",_xlfn.CONCAT("{",IF(ISERROR(FIND(",",A398))=FALSE,LEFT(A398,FIND(",",A398)-1),A398),", ",C398," #",H398,"}"),"")</f>
        <v>{Collombon, 2024 #24737}</v>
      </c>
      <c r="N398" s="4" t="s">
        <v>75</v>
      </c>
      <c r="O398" s="18" t="str">
        <f>IF(J398="Yes",IF(P398&lt;&gt;"",HYPERLINK(_xlfn.CONCAT(VLOOKUP(P398,AF:AG,2,FALSE),"\",IF(ISERROR(FIND(",",A398))=FALSE,LEFT(A398,FIND(",",A398)-1),A398),"-",C398,"-",H398,".pdf"),"PDF"),""),"")</f>
        <v>PDF</v>
      </c>
      <c r="P398" s="11" t="s">
        <v>2</v>
      </c>
      <c r="Q398" s="3" t="s">
        <v>37</v>
      </c>
      <c r="S398" s="4" t="s">
        <v>7084</v>
      </c>
      <c r="T398" s="18" t="str">
        <f>IF(J398="Yes",IF(U398&lt;&gt;"",HYPERLINK(_xlfn.CONCAT(VLOOKUP(U398,AF:AG,2,FALSE),"\",IF(ISERROR(FIND(",",A398))=FALSE,LEFT(A398,FIND(",",A398)-1),A398),"-",C398,"-",H398,".pdf"),"PDF"),""),"")</f>
        <v>PDF</v>
      </c>
      <c r="U398" s="11" t="s">
        <v>38</v>
      </c>
      <c r="V398" s="3" t="s">
        <v>37</v>
      </c>
      <c r="Y398" s="12" t="s">
        <v>35</v>
      </c>
      <c r="Z398" s="33" t="str">
        <f>IF(J398="Yes",IF(Q398="","",IF(Q398="Include",IF(V398="",IF(Y398="No","Check for supplement","Include"),IF(V398="Exclude","Consensus required",IF(V398="Include",IF(Y398="No","Check for supplement","Include"),"Check required"))),IF(Q398="Exclude",IF(V398="","Check required",IF(V398="Exclude","Exclude",IF(V398="Include","Consensus required","Check required"))),"Check required"))),IF(L398="","","Find PDF"))</f>
        <v>Include</v>
      </c>
      <c r="AA398" s="31" t="str">
        <f>IF(Z398="Exclude",R398,"")</f>
        <v/>
      </c>
    </row>
    <row r="399" spans="1:27" x14ac:dyDescent="0.25">
      <c r="A399" s="25" t="s">
        <v>7144</v>
      </c>
      <c r="B399" s="26" t="s">
        <v>7145</v>
      </c>
      <c r="C399" s="26">
        <v>2024</v>
      </c>
      <c r="D399" s="26" t="s">
        <v>4234</v>
      </c>
      <c r="E399" s="26">
        <v>10</v>
      </c>
      <c r="G399" s="26">
        <v>2.05520762412833E+16</v>
      </c>
      <c r="H399" s="26">
        <v>25265</v>
      </c>
      <c r="I399" s="26" t="s">
        <v>7146</v>
      </c>
      <c r="J399" s="11" t="s">
        <v>35</v>
      </c>
      <c r="K399" s="18" t="str">
        <f>IF(LEFT(I399,2)="10",HYPERLINK(_xlfn.CONCAT("https://doi.org/",I399),"Link"),IF(I399="","",HYPERLINK(I399,"Link")))</f>
        <v>Link</v>
      </c>
      <c r="L399" s="19" t="str">
        <f>IF(A399&lt;&gt;"",IF(J399="No",_xlfn.CONCAT(IF(ISERROR(FIND(",",A399))=FALSE,LEFT(A399,FIND(",",A399)-1),A399),"-",C399,"-",H399),""),"")</f>
        <v/>
      </c>
      <c r="M399" s="29" t="str">
        <f>IF(A399&lt;&gt;"",_xlfn.CONCAT("{",IF(ISERROR(FIND(",",A399))=FALSE,LEFT(A399,FIND(",",A399)-1),A399),", ",C399," #",H399,"}"),"")</f>
        <v>{Collombon, 2024 #25265}</v>
      </c>
      <c r="N399" s="4" t="s">
        <v>2505</v>
      </c>
      <c r="O399" s="18" t="str">
        <f>IF(J399="Yes",IF(P399&lt;&gt;"",HYPERLINK(_xlfn.CONCAT(VLOOKUP(P399,AF:AG,2,FALSE),"\",IF(ISERROR(FIND(",",A399))=FALSE,LEFT(A399,FIND(",",A399)-1),A399),"-",C399,"-",H399,".pdf"),"PDF"),""),"")</f>
        <v>PDF</v>
      </c>
      <c r="P399" s="11" t="s">
        <v>2</v>
      </c>
      <c r="Q399" s="3" t="s">
        <v>37</v>
      </c>
      <c r="T399" s="18" t="str">
        <f>IF(J399="Yes",IF(U399&lt;&gt;"",HYPERLINK(_xlfn.CONCAT(VLOOKUP(U399,AF:AG,2,FALSE),"\",IF(ISERROR(FIND(",",A399))=FALSE,LEFT(A399,FIND(",",A399)-1),A399),"-",C399,"-",H399,".pdf"),"PDF"),""),"")</f>
        <v>PDF</v>
      </c>
      <c r="U399" s="11" t="s">
        <v>38</v>
      </c>
      <c r="V399" s="3" t="s">
        <v>37</v>
      </c>
      <c r="Y399" s="12" t="s">
        <v>35</v>
      </c>
      <c r="Z399" s="33" t="str">
        <f>IF(J399="Yes",IF(Q399="","",IF(Q399="Include",IF(V399="",IF(Y399="No","Check for supplement","Include"),IF(V399="Exclude","Consensus required",IF(V399="Include",IF(Y399="No","Check for supplement","Include"),"Check required"))),IF(Q399="Exclude",IF(V399="","Check required",IF(V399="Exclude","Exclude",IF(V399="Include","Consensus required","Check required"))),"Check required"))),IF(L399="","","Find PDF"))</f>
        <v>Include</v>
      </c>
      <c r="AA399" s="31" t="str">
        <f>IF(Z399="Exclude",R399,"")</f>
        <v/>
      </c>
    </row>
    <row r="400" spans="1:27" x14ac:dyDescent="0.25">
      <c r="A400" s="25" t="s">
        <v>5228</v>
      </c>
      <c r="B400" s="26" t="s">
        <v>5229</v>
      </c>
      <c r="C400" s="26">
        <v>2019</v>
      </c>
      <c r="D400" s="26" t="s">
        <v>65</v>
      </c>
      <c r="E400" s="26">
        <v>9</v>
      </c>
      <c r="F400" s="26">
        <v>6</v>
      </c>
      <c r="G400" s="26" t="s">
        <v>5230</v>
      </c>
      <c r="H400" s="26">
        <v>14112</v>
      </c>
      <c r="I400" s="26" t="s">
        <v>5231</v>
      </c>
      <c r="J400" s="11" t="s">
        <v>35</v>
      </c>
      <c r="K400" s="18" t="str">
        <f>IF(LEFT(I400,2)="10",HYPERLINK(_xlfn.CONCAT("https://doi.org/",I400),"Link"),IF(I400="","",HYPERLINK(I400,"Link")))</f>
        <v>Link</v>
      </c>
      <c r="L400" s="19" t="str">
        <f>IF(A400&lt;&gt;"",IF(J400="No",_xlfn.CONCAT(IF(ISERROR(FIND(",",A400))=FALSE,LEFT(A400,FIND(",",A400)-1),A400),"-",C400,"-",H400),""),"")</f>
        <v/>
      </c>
      <c r="M400" s="29" t="str">
        <f>IF(A400&lt;&gt;"",_xlfn.CONCAT("{",IF(ISERROR(FIND(",",A400))=FALSE,LEFT(A400,FIND(",",A400)-1),A400),", ",C400," #",H400,"}"),"")</f>
        <v>{Coll-Planas, 2019 #14112}</v>
      </c>
      <c r="N400" s="4" t="s">
        <v>4</v>
      </c>
      <c r="O400" s="18" t="str">
        <f>IF(J400="Yes",IF(P400&lt;&gt;"",HYPERLINK(_xlfn.CONCAT(VLOOKUP(P400,AF:AG,2,FALSE),"\",IF(ISERROR(FIND(",",A400))=FALSE,LEFT(A400,FIND(",",A400)-1),A400),"-",C400,"-",H400,".pdf"),"PDF"),""),"")</f>
        <v>PDF</v>
      </c>
      <c r="P400" s="11" t="s">
        <v>2</v>
      </c>
      <c r="Q400" s="3" t="s">
        <v>46</v>
      </c>
      <c r="R400" s="3" t="s">
        <v>47</v>
      </c>
      <c r="S400" s="4" t="s">
        <v>109</v>
      </c>
      <c r="T400" s="18" t="str">
        <f>IF(J400="Yes",IF(U400&lt;&gt;"",HYPERLINK(_xlfn.CONCAT(VLOOKUP(U400,AF:AG,2,FALSE),"\",IF(ISERROR(FIND(",",A400))=FALSE,LEFT(A400,FIND(",",A400)-1),A400),"-",C400,"-",H400,".pdf"),"PDF"),""),"")</f>
        <v>PDF</v>
      </c>
      <c r="U400" s="11" t="s">
        <v>50</v>
      </c>
      <c r="V400" s="3" t="s">
        <v>46</v>
      </c>
      <c r="W400" s="3" t="s">
        <v>47</v>
      </c>
      <c r="Y400" s="12" t="str">
        <f>IF(R400="Include","No",IF(V400="Include","No",""))</f>
        <v/>
      </c>
      <c r="Z400" s="33" t="str">
        <f>IF(J400="Yes",IF(Q400="","",IF(Q400="Include",IF(V400="",IF(Y400="No","Check for supplement","Include"),IF(V400="Exclude","Consensus required",IF(V400="Include",IF(Y400="No","Check for supplement","Include"),"Check required"))),IF(Q400="Exclude",IF(V400="","Check required",IF(V400="Exclude","Exclude",IF(V400="Include","Consensus required","Check required"))),"Check required"))),IF(L400="","","Find PDF"))</f>
        <v>Exclude</v>
      </c>
      <c r="AA400" s="31" t="str">
        <f>IF(Z400="Exclude",R400,"")</f>
        <v>3. Wrong intervention</v>
      </c>
    </row>
    <row r="401" spans="1:27" x14ac:dyDescent="0.25">
      <c r="A401" s="25" t="s">
        <v>2461</v>
      </c>
      <c r="B401" s="26" t="s">
        <v>2462</v>
      </c>
      <c r="C401" s="26">
        <v>2018</v>
      </c>
      <c r="D401" s="26" t="s">
        <v>100</v>
      </c>
      <c r="E401" s="26">
        <v>6</v>
      </c>
      <c r="F401" s="26">
        <v>2</v>
      </c>
      <c r="G401" s="26" t="s">
        <v>2463</v>
      </c>
      <c r="H401" s="26">
        <v>14489</v>
      </c>
      <c r="I401" s="26" t="s">
        <v>2464</v>
      </c>
      <c r="J401" s="11" t="s">
        <v>35</v>
      </c>
      <c r="K401" s="18" t="str">
        <f>IF(LEFT(I401,2)="10",HYPERLINK(_xlfn.CONCAT("https://doi.org/",I401),"Link"),IF(I401="","",HYPERLINK(I401,"Link")))</f>
        <v>Link</v>
      </c>
      <c r="L401" s="19" t="str">
        <f>IF(A401&lt;&gt;"",IF(J401="No",_xlfn.CONCAT(IF(ISERROR(FIND(",",A401))=FALSE,LEFT(A401,FIND(",",A401)-1),A401),"-",C401,"-",H401),""),"")</f>
        <v/>
      </c>
      <c r="M401" s="29" t="str">
        <f>IF(A401&lt;&gt;"",_xlfn.CONCAT("{",IF(ISERROR(FIND(",",A401))=FALSE,LEFT(A401,FIND(",",A401)-1),A401),", ",C401," #",H401,"}"),"")</f>
        <v>{Colon-Semenza, 2018 #14489}</v>
      </c>
      <c r="N401" s="4" t="s">
        <v>1</v>
      </c>
      <c r="O401" s="18" t="str">
        <f>IF(J401="Yes",IF(P401&lt;&gt;"",HYPERLINK(_xlfn.CONCAT(VLOOKUP(P401,AF:AG,2,FALSE),"\",IF(ISERROR(FIND(",",A401))=FALSE,LEFT(A401,FIND(",",A401)-1),A401),"-",C401,"-",H401,".pdf"),"PDF"),""),"")</f>
        <v>PDF</v>
      </c>
      <c r="P401" s="11" t="s">
        <v>2</v>
      </c>
      <c r="Q401" s="3" t="s">
        <v>46</v>
      </c>
      <c r="R401" s="3" t="s">
        <v>77</v>
      </c>
      <c r="S401" s="4" t="s">
        <v>316</v>
      </c>
      <c r="T401" s="18" t="str">
        <f>IF(J401="Yes",IF(U401&lt;&gt;"",HYPERLINK(_xlfn.CONCAT(VLOOKUP(U401,AF:AG,2,FALSE),"\",IF(ISERROR(FIND(",",A401))=FALSE,LEFT(A401,FIND(",",A401)-1),A401),"-",C401,"-",H401,".pdf"),"PDF"),""),"")</f>
        <v>PDF</v>
      </c>
      <c r="U401" s="11" t="s">
        <v>38</v>
      </c>
      <c r="V401" s="3" t="s">
        <v>46</v>
      </c>
      <c r="W401" s="3" t="s">
        <v>77</v>
      </c>
      <c r="Y401" s="12" t="str">
        <f>IF(R401="Include","No",IF(V401="Include","No",""))</f>
        <v/>
      </c>
      <c r="Z401" s="33" t="str">
        <f>IF(J401="Yes",IF(Q401="","",IF(Q401="Include",IF(V401="",IF(Y401="No","Check for supplement","Include"),IF(V401="Exclude","Consensus required",IF(V401="Include",IF(Y401="No","Check for supplement","Include"),"Check required"))),IF(Q401="Exclude",IF(V401="","Check required",IF(V401="Exclude","Exclude",IF(V401="Include","Consensus required","Check required"))),"Check required"))),IF(L401="","","Find PDF"))</f>
        <v>Exclude</v>
      </c>
      <c r="AA401" s="31" t="str">
        <f>IF(Z401="Exclude",R401,"")</f>
        <v>5. Wrong study design</v>
      </c>
    </row>
    <row r="402" spans="1:27" x14ac:dyDescent="0.25">
      <c r="A402" s="25" t="s">
        <v>2465</v>
      </c>
      <c r="B402" s="26" t="s">
        <v>2466</v>
      </c>
      <c r="C402" s="26">
        <v>2022</v>
      </c>
      <c r="D402" s="26" t="s">
        <v>60</v>
      </c>
      <c r="E402" s="26">
        <v>19</v>
      </c>
      <c r="F402" s="26">
        <v>5</v>
      </c>
      <c r="G402" s="26" t="s">
        <v>2467</v>
      </c>
      <c r="H402" s="26">
        <v>14490</v>
      </c>
      <c r="I402" s="26" t="s">
        <v>2468</v>
      </c>
      <c r="J402" s="11" t="s">
        <v>35</v>
      </c>
      <c r="K402" s="18" t="str">
        <f>IF(LEFT(I402,2)="10",HYPERLINK(_xlfn.CONCAT("https://doi.org/",I402),"Link"),IF(I402="","",HYPERLINK(I402,"Link")))</f>
        <v>Link</v>
      </c>
      <c r="L402" s="19" t="str">
        <f>IF(A402&lt;&gt;"",IF(J402="No",_xlfn.CONCAT(IF(ISERROR(FIND(",",A402))=FALSE,LEFT(A402,FIND(",",A402)-1),A402),"-",C402,"-",H402),""),"")</f>
        <v/>
      </c>
      <c r="M402" s="29" t="str">
        <f>IF(A402&lt;&gt;"",_xlfn.CONCAT("{",IF(ISERROR(FIND(",",A402))=FALSE,LEFT(A402,FIND(",",A402)-1),A402),", ",C402," #",H402,"}"),"")</f>
        <v>{Comeras-Chueca, 2022 #14490}</v>
      </c>
      <c r="N402" s="4" t="s">
        <v>1</v>
      </c>
      <c r="O402" s="18" t="str">
        <f>IF(J402="Yes",IF(P402&lt;&gt;"",HYPERLINK(_xlfn.CONCAT(VLOOKUP(P402,AF:AG,2,FALSE),"\",IF(ISERROR(FIND(",",A402))=FALSE,LEFT(A402,FIND(",",A402)-1),A402),"-",C402,"-",H402,".pdf"),"PDF"),""),"")</f>
        <v>PDF</v>
      </c>
      <c r="P402" s="11" t="s">
        <v>2</v>
      </c>
      <c r="Q402" s="3" t="s">
        <v>46</v>
      </c>
      <c r="R402" s="3" t="s">
        <v>47</v>
      </c>
      <c r="S402" s="4" t="s">
        <v>109</v>
      </c>
      <c r="T402" s="18" t="str">
        <f>IF(J402="Yes",IF(U402&lt;&gt;"",HYPERLINK(_xlfn.CONCAT(VLOOKUP(U402,AF:AG,2,FALSE),"\",IF(ISERROR(FIND(",",A402))=FALSE,LEFT(A402,FIND(",",A402)-1),A402),"-",C402,"-",H402,".pdf"),"PDF"),""),"")</f>
        <v>PDF</v>
      </c>
      <c r="U402" s="11" t="s">
        <v>38</v>
      </c>
      <c r="V402" s="3" t="s">
        <v>46</v>
      </c>
      <c r="W402" s="3" t="s">
        <v>47</v>
      </c>
      <c r="Y402" s="12" t="str">
        <f>IF(R402="Include","No",IF(V402="Include","No",""))</f>
        <v/>
      </c>
      <c r="Z402" s="33" t="str">
        <f>IF(J402="Yes",IF(Q402="","",IF(Q402="Include",IF(V402="",IF(Y402="No","Check for supplement","Include"),IF(V402="Exclude","Consensus required",IF(V402="Include",IF(Y402="No","Check for supplement","Include"),"Check required"))),IF(Q402="Exclude",IF(V402="","Check required",IF(V402="Exclude","Exclude",IF(V402="Include","Consensus required","Check required"))),"Check required"))),IF(L402="","","Find PDF"))</f>
        <v>Exclude</v>
      </c>
      <c r="AA402" s="31" t="str">
        <f>IF(Z402="Exclude",R402,"")</f>
        <v>3. Wrong intervention</v>
      </c>
    </row>
    <row r="403" spans="1:27" x14ac:dyDescent="0.25">
      <c r="A403" s="25" t="s">
        <v>2465</v>
      </c>
      <c r="B403" s="26" t="s">
        <v>2466</v>
      </c>
      <c r="C403" s="26">
        <v>2022</v>
      </c>
      <c r="D403" s="26" t="s">
        <v>60</v>
      </c>
      <c r="E403" s="26">
        <v>19</v>
      </c>
      <c r="F403" s="26">
        <v>5</v>
      </c>
      <c r="G403" s="26" t="s">
        <v>2467</v>
      </c>
      <c r="H403" s="26">
        <v>14491</v>
      </c>
      <c r="I403" s="26" t="s">
        <v>2468</v>
      </c>
      <c r="J403" s="11" t="s">
        <v>35</v>
      </c>
      <c r="K403" s="18" t="str">
        <f>IF(LEFT(I403,2)="10",HYPERLINK(_xlfn.CONCAT("https://doi.org/",I403),"Link"),IF(I403="","",HYPERLINK(I403,"Link")))</f>
        <v>Link</v>
      </c>
      <c r="L403" s="19" t="str">
        <f>IF(A403&lt;&gt;"",IF(J403="No",_xlfn.CONCAT(IF(ISERROR(FIND(",",A403))=FALSE,LEFT(A403,FIND(",",A403)-1),A403),"-",C403,"-",H403),""),"")</f>
        <v/>
      </c>
      <c r="M403" s="29" t="str">
        <f>IF(A403&lt;&gt;"",_xlfn.CONCAT("{",IF(ISERROR(FIND(",",A403))=FALSE,LEFT(A403,FIND(",",A403)-1),A403),", ",C403," #",H403,"}"),"")</f>
        <v>{Comeras-Chueca, 2022 #14491}</v>
      </c>
      <c r="N403" s="4" t="s">
        <v>1</v>
      </c>
      <c r="O403" s="18" t="str">
        <f>IF(J403="Yes",IF(P403&lt;&gt;"",HYPERLINK(_xlfn.CONCAT(VLOOKUP(P403,AF:AG,2,FALSE),"\",IF(ISERROR(FIND(",",A403))=FALSE,LEFT(A403,FIND(",",A403)-1),A403),"-",C403,"-",H403,".pdf"),"PDF"),""),"")</f>
        <v>PDF</v>
      </c>
      <c r="P403" s="11" t="s">
        <v>2</v>
      </c>
      <c r="Q403" s="3" t="s">
        <v>46</v>
      </c>
      <c r="R403" s="3" t="s">
        <v>39</v>
      </c>
      <c r="T403" s="18" t="str">
        <f>IF(J403="Yes",IF(U403&lt;&gt;"",HYPERLINK(_xlfn.CONCAT(VLOOKUP(U403,AF:AG,2,FALSE),"\",IF(ISERROR(FIND(",",A403))=FALSE,LEFT(A403,FIND(",",A403)-1),A403),"-",C403,"-",H403,".pdf"),"PDF"),""),"")</f>
        <v>PDF</v>
      </c>
      <c r="U403" s="11" t="str">
        <f>IF(R403="0. Duplicate","SH","")</f>
        <v>SH</v>
      </c>
      <c r="V403" s="3" t="str">
        <f>IF(R403="0. Duplicate","Exclude","")</f>
        <v>Exclude</v>
      </c>
      <c r="W403" s="3" t="str">
        <f>IF(R403="0. Duplicate","0. Duplicate","")</f>
        <v>0. Duplicate</v>
      </c>
      <c r="Y403" s="12" t="str">
        <f>IF(R403="Include","No",IF(V403="Include","No",""))</f>
        <v/>
      </c>
      <c r="Z403" s="33" t="str">
        <f>IF(J403="Yes",IF(Q403="","",IF(Q403="Include",IF(V403="",IF(Y403="No","Check for supplement","Include"),IF(V403="Exclude","Consensus required",IF(V403="Include",IF(Y403="No","Check for supplement","Include"),"Check required"))),IF(Q403="Exclude",IF(V403="","Check required",IF(V403="Exclude","Exclude",IF(V403="Include","Consensus required","Check required"))),"Check required"))),IF(L403="","","Find PDF"))</f>
        <v>Exclude</v>
      </c>
      <c r="AA403" s="31" t="str">
        <f>IF(Z403="Exclude",R403,"")</f>
        <v>0. Duplicate</v>
      </c>
    </row>
    <row r="404" spans="1:27" x14ac:dyDescent="0.25">
      <c r="A404" s="25" t="s">
        <v>2469</v>
      </c>
      <c r="B404" s="26" t="s">
        <v>2470</v>
      </c>
      <c r="C404" s="26">
        <v>2017</v>
      </c>
      <c r="D404" s="26" t="s">
        <v>212</v>
      </c>
      <c r="E404" s="26">
        <v>2</v>
      </c>
      <c r="F404" s="26">
        <v>2</v>
      </c>
      <c r="G404" s="26" t="s">
        <v>2471</v>
      </c>
      <c r="H404" s="26">
        <v>12639</v>
      </c>
      <c r="I404" s="26" t="s">
        <v>2472</v>
      </c>
      <c r="J404" s="11" t="s">
        <v>35</v>
      </c>
      <c r="K404" s="18" t="str">
        <f>IF(LEFT(I404,2)="10",HYPERLINK(_xlfn.CONCAT("https://doi.org/",I404),"Link"),IF(I404="","",HYPERLINK(I404,"Link")))</f>
        <v>Link</v>
      </c>
      <c r="L404" s="19" t="str">
        <f>IF(A404&lt;&gt;"",IF(J404="No",_xlfn.CONCAT(IF(ISERROR(FIND(",",A404))=FALSE,LEFT(A404,FIND(",",A404)-1),A404),"-",C404,"-",H404),""),"")</f>
        <v/>
      </c>
      <c r="M404" s="29" t="str">
        <f>IF(A404&lt;&gt;"",_xlfn.CONCAT("{",IF(ISERROR(FIND(",",A404))=FALSE,LEFT(A404,FIND(",",A404)-1),A404),", ",C404," #",H404,"}"),"")</f>
        <v>{Connelly, 2017 #12639}</v>
      </c>
      <c r="N404" s="4" t="s">
        <v>1</v>
      </c>
      <c r="O404" s="18" t="str">
        <f>IF(J404="Yes",IF(P404&lt;&gt;"",HYPERLINK(_xlfn.CONCAT(VLOOKUP(P404,AF:AG,2,FALSE),"\",IF(ISERROR(FIND(",",A404))=FALSE,LEFT(A404,FIND(",",A404)-1),A404),"-",C404,"-",H404,".pdf"),"PDF"),""),"")</f>
        <v>PDF</v>
      </c>
      <c r="P404" s="11" t="s">
        <v>2</v>
      </c>
      <c r="Q404" s="3" t="s">
        <v>46</v>
      </c>
      <c r="R404" s="3" t="s">
        <v>47</v>
      </c>
      <c r="S404" s="4" t="s">
        <v>109</v>
      </c>
      <c r="T404" s="18" t="str">
        <f>IF(J404="Yes",IF(U404&lt;&gt;"",HYPERLINK(_xlfn.CONCAT(VLOOKUP(U404,AF:AG,2,FALSE),"\",IF(ISERROR(FIND(",",A404))=FALSE,LEFT(A404,FIND(",",A404)-1),A404),"-",C404,"-",H404,".pdf"),"PDF"),""),"")</f>
        <v>PDF</v>
      </c>
      <c r="U404" s="11" t="s">
        <v>38</v>
      </c>
      <c r="V404" s="3" t="s">
        <v>46</v>
      </c>
      <c r="W404" s="3" t="s">
        <v>47</v>
      </c>
      <c r="Y404" s="12" t="str">
        <f>IF(R404="Include","No",IF(V404="Include","No",""))</f>
        <v/>
      </c>
      <c r="Z404" s="33" t="str">
        <f>IF(J404="Yes",IF(Q404="","",IF(Q404="Include",IF(V404="",IF(Y404="No","Check for supplement","Include"),IF(V404="Exclude","Consensus required",IF(V404="Include",IF(Y404="No","Check for supplement","Include"),"Check required"))),IF(Q404="Exclude",IF(V404="","Check required",IF(V404="Exclude","Exclude",IF(V404="Include","Consensus required","Check required"))),"Check required"))),IF(L404="","","Find PDF"))</f>
        <v>Exclude</v>
      </c>
      <c r="AA404" s="31" t="str">
        <f>IF(Z404="Exclude",R404,"")</f>
        <v>3. Wrong intervention</v>
      </c>
    </row>
    <row r="405" spans="1:27" x14ac:dyDescent="0.25">
      <c r="A405" s="25" t="s">
        <v>2469</v>
      </c>
      <c r="B405" s="26" t="s">
        <v>2470</v>
      </c>
      <c r="C405" s="26">
        <v>2017</v>
      </c>
      <c r="D405" s="26" t="s">
        <v>212</v>
      </c>
      <c r="E405" s="26">
        <v>2</v>
      </c>
      <c r="F405" s="26">
        <v>2</v>
      </c>
      <c r="G405" s="26" t="s">
        <v>2471</v>
      </c>
      <c r="H405" s="26">
        <v>12640</v>
      </c>
      <c r="I405" s="26" t="s">
        <v>2472</v>
      </c>
      <c r="J405" s="11" t="s">
        <v>35</v>
      </c>
      <c r="K405" s="18" t="str">
        <f>IF(LEFT(I405,2)="10",HYPERLINK(_xlfn.CONCAT("https://doi.org/",I405),"Link"),IF(I405="","",HYPERLINK(I405,"Link")))</f>
        <v>Link</v>
      </c>
      <c r="L405" s="19" t="str">
        <f>IF(A405&lt;&gt;"",IF(J405="No",_xlfn.CONCAT(IF(ISERROR(FIND(",",A405))=FALSE,LEFT(A405,FIND(",",A405)-1),A405),"-",C405,"-",H405),""),"")</f>
        <v/>
      </c>
      <c r="M405" s="29" t="str">
        <f>IF(A405&lt;&gt;"",_xlfn.CONCAT("{",IF(ISERROR(FIND(",",A405))=FALSE,LEFT(A405,FIND(",",A405)-1),A405),", ",C405," #",H405,"}"),"")</f>
        <v>{Connelly, 2017 #12640}</v>
      </c>
      <c r="N405" s="4" t="s">
        <v>1</v>
      </c>
      <c r="O405" s="18" t="str">
        <f>IF(J405="Yes",IF(P405&lt;&gt;"",HYPERLINK(_xlfn.CONCAT(VLOOKUP(P405,AF:AG,2,FALSE),"\",IF(ISERROR(FIND(",",A405))=FALSE,LEFT(A405,FIND(",",A405)-1),A405),"-",C405,"-",H405,".pdf"),"PDF"),""),"")</f>
        <v>PDF</v>
      </c>
      <c r="P405" s="11" t="s">
        <v>2</v>
      </c>
      <c r="Q405" s="3" t="s">
        <v>46</v>
      </c>
      <c r="R405" s="3" t="s">
        <v>39</v>
      </c>
      <c r="T405" s="18" t="str">
        <f>IF(J405="Yes",IF(U405&lt;&gt;"",HYPERLINK(_xlfn.CONCAT(VLOOKUP(U405,AF:AG,2,FALSE),"\",IF(ISERROR(FIND(",",A405))=FALSE,LEFT(A405,FIND(",",A405)-1),A405),"-",C405,"-",H405,".pdf"),"PDF"),""),"")</f>
        <v>PDF</v>
      </c>
      <c r="U405" s="11" t="str">
        <f>IF(R405="0. Duplicate","SH","")</f>
        <v>SH</v>
      </c>
      <c r="V405" s="3" t="str">
        <f>IF(R405="0. Duplicate","Exclude","")</f>
        <v>Exclude</v>
      </c>
      <c r="W405" s="3" t="str">
        <f>IF(R405="0. Duplicate","0. Duplicate","")</f>
        <v>0. Duplicate</v>
      </c>
      <c r="Y405" s="12" t="str">
        <f>IF(R405="Include","No",IF(V405="Include","No",""))</f>
        <v/>
      </c>
      <c r="Z405" s="33" t="str">
        <f>IF(J405="Yes",IF(Q405="","",IF(Q405="Include",IF(V405="",IF(Y405="No","Check for supplement","Include"),IF(V405="Exclude","Consensus required",IF(V405="Include",IF(Y405="No","Check for supplement","Include"),"Check required"))),IF(Q405="Exclude",IF(V405="","Check required",IF(V405="Exclude","Exclude",IF(V405="Include","Consensus required","Check required"))),"Check required"))),IF(L405="","","Find PDF"))</f>
        <v>Exclude</v>
      </c>
      <c r="AA405" s="31" t="str">
        <f>IF(Z405="Exclude",R405,"")</f>
        <v>0. Duplicate</v>
      </c>
    </row>
    <row r="406" spans="1:27" x14ac:dyDescent="0.25">
      <c r="A406" s="25" t="s">
        <v>2469</v>
      </c>
      <c r="B406" s="26" t="s">
        <v>2470</v>
      </c>
      <c r="C406" s="26">
        <v>2017</v>
      </c>
      <c r="D406" s="26" t="s">
        <v>212</v>
      </c>
      <c r="E406" s="26">
        <v>2</v>
      </c>
      <c r="F406" s="26">
        <v>2</v>
      </c>
      <c r="G406" s="26" t="s">
        <v>2471</v>
      </c>
      <c r="H406" s="26">
        <v>12641</v>
      </c>
      <c r="I406" s="26" t="s">
        <v>2472</v>
      </c>
      <c r="J406" s="11" t="s">
        <v>35</v>
      </c>
      <c r="K406" s="18" t="str">
        <f>IF(LEFT(I406,2)="10",HYPERLINK(_xlfn.CONCAT("https://doi.org/",I406),"Link"),IF(I406="","",HYPERLINK(I406,"Link")))</f>
        <v>Link</v>
      </c>
      <c r="L406" s="19" t="str">
        <f>IF(A406&lt;&gt;"",IF(J406="No",_xlfn.CONCAT(IF(ISERROR(FIND(",",A406))=FALSE,LEFT(A406,FIND(",",A406)-1),A406),"-",C406,"-",H406),""),"")</f>
        <v/>
      </c>
      <c r="M406" s="29" t="str">
        <f>IF(A406&lt;&gt;"",_xlfn.CONCAT("{",IF(ISERROR(FIND(",",A406))=FALSE,LEFT(A406,FIND(",",A406)-1),A406),", ",C406," #",H406,"}"),"")</f>
        <v>{Connelly, 2017 #12641}</v>
      </c>
      <c r="N406" s="4" t="s">
        <v>1</v>
      </c>
      <c r="O406" s="18" t="str">
        <f>IF(J406="Yes",IF(P406&lt;&gt;"",HYPERLINK(_xlfn.CONCAT(VLOOKUP(P406,AF:AG,2,FALSE),"\",IF(ISERROR(FIND(",",A406))=FALSE,LEFT(A406,FIND(",",A406)-1),A406),"-",C406,"-",H406,".pdf"),"PDF"),""),"")</f>
        <v>PDF</v>
      </c>
      <c r="P406" s="11" t="s">
        <v>2</v>
      </c>
      <c r="Q406" s="3" t="s">
        <v>46</v>
      </c>
      <c r="R406" s="3" t="s">
        <v>39</v>
      </c>
      <c r="T406" s="18" t="str">
        <f>IF(J406="Yes",IF(U406&lt;&gt;"",HYPERLINK(_xlfn.CONCAT(VLOOKUP(U406,AF:AG,2,FALSE),"\",IF(ISERROR(FIND(",",A406))=FALSE,LEFT(A406,FIND(",",A406)-1),A406),"-",C406,"-",H406,".pdf"),"PDF"),""),"")</f>
        <v>PDF</v>
      </c>
      <c r="U406" s="11" t="str">
        <f>IF(R406="0. Duplicate","SH","")</f>
        <v>SH</v>
      </c>
      <c r="V406" s="3" t="str">
        <f>IF(R406="0. Duplicate","Exclude","")</f>
        <v>Exclude</v>
      </c>
      <c r="W406" s="3" t="str">
        <f>IF(R406="0. Duplicate","0. Duplicate","")</f>
        <v>0. Duplicate</v>
      </c>
      <c r="Y406" s="12" t="str">
        <f>IF(R406="Include","No",IF(V406="Include","No",""))</f>
        <v/>
      </c>
      <c r="Z406" s="33" t="str">
        <f>IF(J406="Yes",IF(Q406="","",IF(Q406="Include",IF(V406="",IF(Y406="No","Check for supplement","Include"),IF(V406="Exclude","Consensus required",IF(V406="Include",IF(Y406="No","Check for supplement","Include"),"Check required"))),IF(Q406="Exclude",IF(V406="","Check required",IF(V406="Exclude","Exclude",IF(V406="Include","Consensus required","Check required"))),"Check required"))),IF(L406="","","Find PDF"))</f>
        <v>Exclude</v>
      </c>
      <c r="AA406" s="31" t="str">
        <f>IF(Z406="Exclude",R406,"")</f>
        <v>0. Duplicate</v>
      </c>
    </row>
    <row r="407" spans="1:27" x14ac:dyDescent="0.25">
      <c r="A407" s="25" t="s">
        <v>2473</v>
      </c>
      <c r="B407" s="26" t="s">
        <v>2474</v>
      </c>
      <c r="C407" s="26">
        <v>2015</v>
      </c>
      <c r="D407" s="26" t="s">
        <v>611</v>
      </c>
      <c r="E407" s="26">
        <v>29</v>
      </c>
      <c r="F407" s="26">
        <v>9</v>
      </c>
      <c r="G407" s="26" t="s">
        <v>2475</v>
      </c>
      <c r="H407" s="26">
        <v>12642</v>
      </c>
      <c r="I407" s="26" t="s">
        <v>2476</v>
      </c>
      <c r="J407" s="11" t="s">
        <v>35</v>
      </c>
      <c r="K407" s="18" t="str">
        <f>IF(LEFT(I407,2)="10",HYPERLINK(_xlfn.CONCAT("https://doi.org/",I407),"Link"),IF(I407="","",HYPERLINK(I407,"Link")))</f>
        <v>Link</v>
      </c>
      <c r="L407" s="19" t="str">
        <f>IF(A407&lt;&gt;"",IF(J407="No",_xlfn.CONCAT(IF(ISERROR(FIND(",",A407))=FALSE,LEFT(A407,FIND(",",A407)-1),A407),"-",C407,"-",H407),""),"")</f>
        <v/>
      </c>
      <c r="M407" s="29" t="str">
        <f>IF(A407&lt;&gt;"",_xlfn.CONCAT("{",IF(ISERROR(FIND(",",A407))=FALSE,LEFT(A407,FIND(",",A407)-1),A407),", ",C407," #",H407,"}"),"")</f>
        <v>{Conradsson, 2015 #12642}</v>
      </c>
      <c r="N407" s="4" t="s">
        <v>1</v>
      </c>
      <c r="O407" s="18" t="str">
        <f>IF(J407="Yes",IF(P407&lt;&gt;"",HYPERLINK(_xlfn.CONCAT(VLOOKUP(P407,AF:AG,2,FALSE),"\",IF(ISERROR(FIND(",",A407))=FALSE,LEFT(A407,FIND(",",A407)-1),A407),"-",C407,"-",H407,".pdf"),"PDF"),""),"")</f>
        <v>PDF</v>
      </c>
      <c r="P407" s="11" t="s">
        <v>2</v>
      </c>
      <c r="Q407" s="3" t="s">
        <v>46</v>
      </c>
      <c r="R407" s="3" t="s">
        <v>47</v>
      </c>
      <c r="S407" s="4" t="s">
        <v>109</v>
      </c>
      <c r="T407" s="18" t="str">
        <f>IF(J407="Yes",IF(U407&lt;&gt;"",HYPERLINK(_xlfn.CONCAT(VLOOKUP(U407,AF:AG,2,FALSE),"\",IF(ISERROR(FIND(",",A407))=FALSE,LEFT(A407,FIND(",",A407)-1),A407),"-",C407,"-",H407,".pdf"),"PDF"),""),"")</f>
        <v>PDF</v>
      </c>
      <c r="U407" s="11" t="s">
        <v>38</v>
      </c>
      <c r="V407" s="3" t="s">
        <v>46</v>
      </c>
      <c r="W407" s="3" t="s">
        <v>47</v>
      </c>
      <c r="Y407" s="12" t="str">
        <f>IF(R407="Include","No",IF(V407="Include","No",""))</f>
        <v/>
      </c>
      <c r="Z407" s="33" t="str">
        <f>IF(J407="Yes",IF(Q407="","",IF(Q407="Include",IF(V407="",IF(Y407="No","Check for supplement","Include"),IF(V407="Exclude","Consensus required",IF(V407="Include",IF(Y407="No","Check for supplement","Include"),"Check required"))),IF(Q407="Exclude",IF(V407="","Check required",IF(V407="Exclude","Exclude",IF(V407="Include","Consensus required","Check required"))),"Check required"))),IF(L407="","","Find PDF"))</f>
        <v>Exclude</v>
      </c>
      <c r="AA407" s="31" t="str">
        <f>IF(Z407="Exclude",R407,"")</f>
        <v>3. Wrong intervention</v>
      </c>
    </row>
    <row r="408" spans="1:27" x14ac:dyDescent="0.25">
      <c r="A408" s="25" t="s">
        <v>2477</v>
      </c>
      <c r="B408" s="26" t="s">
        <v>2478</v>
      </c>
      <c r="C408" s="26">
        <v>2015</v>
      </c>
      <c r="D408" s="26" t="s">
        <v>1905</v>
      </c>
      <c r="E408" s="26">
        <v>30</v>
      </c>
      <c r="F408" s="26">
        <v>2</v>
      </c>
      <c r="G408" s="26" t="s">
        <v>2479</v>
      </c>
      <c r="H408" s="26">
        <v>12643</v>
      </c>
      <c r="I408" s="26" t="s">
        <v>2480</v>
      </c>
      <c r="J408" s="11" t="s">
        <v>35</v>
      </c>
      <c r="K408" s="18" t="str">
        <f>IF(LEFT(I408,2)="10",HYPERLINK(_xlfn.CONCAT("https://doi.org/",I408),"Link"),IF(I408="","",HYPERLINK(I408,"Link")))</f>
        <v>Link</v>
      </c>
      <c r="L408" s="19" t="str">
        <f>IF(A408&lt;&gt;"",IF(J408="No",_xlfn.CONCAT(IF(ISERROR(FIND(",",A408))=FALSE,LEFT(A408,FIND(",",A408)-1),A408),"-",C408,"-",H408),""),"")</f>
        <v/>
      </c>
      <c r="M408" s="29" t="str">
        <f>IF(A408&lt;&gt;"",_xlfn.CONCAT("{",IF(ISERROR(FIND(",",A408))=FALSE,LEFT(A408,FIND(",",A408)-1),A408),", ",C408," #",H408,"}"),"")</f>
        <v>{Conroy, 2015 #12643}</v>
      </c>
      <c r="N408" s="4" t="s">
        <v>1</v>
      </c>
      <c r="O408" s="18" t="str">
        <f>IF(J408="Yes",IF(P408&lt;&gt;"",HYPERLINK(_xlfn.CONCAT(VLOOKUP(P408,AF:AG,2,FALSE),"\",IF(ISERROR(FIND(",",A408))=FALSE,LEFT(A408,FIND(",",A408)-1),A408),"-",C408,"-",H408,".pdf"),"PDF"),""),"")</f>
        <v>PDF</v>
      </c>
      <c r="P408" s="11" t="s">
        <v>2</v>
      </c>
      <c r="Q408" s="3" t="s">
        <v>46</v>
      </c>
      <c r="R408" s="3" t="s">
        <v>47</v>
      </c>
      <c r="S408" s="4" t="s">
        <v>109</v>
      </c>
      <c r="T408" s="18" t="str">
        <f>IF(J408="Yes",IF(U408&lt;&gt;"",HYPERLINK(_xlfn.CONCAT(VLOOKUP(U408,AF:AG,2,FALSE),"\",IF(ISERROR(FIND(",",A408))=FALSE,LEFT(A408,FIND(",",A408)-1),A408),"-",C408,"-",H408,".pdf"),"PDF"),""),"")</f>
        <v>PDF</v>
      </c>
      <c r="U408" s="11" t="s">
        <v>38</v>
      </c>
      <c r="V408" s="3" t="s">
        <v>46</v>
      </c>
      <c r="W408" s="3" t="s">
        <v>47</v>
      </c>
      <c r="Y408" s="12" t="str">
        <f>IF(R408="Include","No",IF(V408="Include","No",""))</f>
        <v/>
      </c>
      <c r="Z408" s="33" t="str">
        <f>IF(J408="Yes",IF(Q408="","",IF(Q408="Include",IF(V408="",IF(Y408="No","Check for supplement","Include"),IF(V408="Exclude","Consensus required",IF(V408="Include",IF(Y408="No","Check for supplement","Include"),"Check required"))),IF(Q408="Exclude",IF(V408="","Check required",IF(V408="Exclude","Exclude",IF(V408="Include","Consensus required","Check required"))),"Check required"))),IF(L408="","","Find PDF"))</f>
        <v>Exclude</v>
      </c>
      <c r="AA408" s="31" t="str">
        <f>IF(Z408="Exclude",R408,"")</f>
        <v>3. Wrong intervention</v>
      </c>
    </row>
    <row r="409" spans="1:27" x14ac:dyDescent="0.25">
      <c r="A409" s="25" t="s">
        <v>2481</v>
      </c>
      <c r="B409" s="26" t="s">
        <v>2482</v>
      </c>
      <c r="C409" s="26">
        <v>2015</v>
      </c>
      <c r="D409" s="26" t="s">
        <v>89</v>
      </c>
      <c r="E409" s="26">
        <v>4</v>
      </c>
      <c r="F409" s="26">
        <v>2</v>
      </c>
      <c r="G409" s="26" t="s">
        <v>992</v>
      </c>
      <c r="H409" s="26">
        <v>25274</v>
      </c>
      <c r="I409" s="26" t="s">
        <v>2483</v>
      </c>
      <c r="J409" s="11" t="s">
        <v>35</v>
      </c>
      <c r="K409" s="18" t="str">
        <f>IF(LEFT(I409,2)="10",HYPERLINK(_xlfn.CONCAT("https://doi.org/",I409),"Link"),IF(I409="","",HYPERLINK(I409,"Link")))</f>
        <v>Link</v>
      </c>
      <c r="L409" s="19" t="str">
        <f>IF(A409&lt;&gt;"",IF(J409="No",_xlfn.CONCAT(IF(ISERROR(FIND(",",A409))=FALSE,LEFT(A409,FIND(",",A409)-1),A409),"-",C409,"-",H409),""),"")</f>
        <v/>
      </c>
      <c r="M409" s="29" t="str">
        <f>IF(A409&lt;&gt;"",_xlfn.CONCAT("{",IF(ISERROR(FIND(",",A409))=FALSE,LEFT(A409,FIND(",",A409)-1),A409),", ",C409," #",H409,"}"),"")</f>
        <v>{Coolbaugh, 2015 #25274}</v>
      </c>
      <c r="N409" s="4" t="s">
        <v>658</v>
      </c>
      <c r="O409" s="18" t="str">
        <f>IF(J409="Yes",IF(P409&lt;&gt;"",HYPERLINK(_xlfn.CONCAT(VLOOKUP(P409,AF:AG,2,FALSE),"\",IF(ISERROR(FIND(",",A409))=FALSE,LEFT(A409,FIND(",",A409)-1),A409),"-",C409,"-",H409,".pdf"),"PDF"),""),"")</f>
        <v>PDF</v>
      </c>
      <c r="P409" s="11" t="s">
        <v>2</v>
      </c>
      <c r="Q409" s="3" t="s">
        <v>46</v>
      </c>
      <c r="R409" s="3" t="s">
        <v>77</v>
      </c>
      <c r="S409" s="4" t="s">
        <v>316</v>
      </c>
      <c r="T409" s="18" t="str">
        <f>IF(J409="Yes",IF(U409&lt;&gt;"",HYPERLINK(_xlfn.CONCAT(VLOOKUP(U409,AF:AG,2,FALSE),"\",IF(ISERROR(FIND(",",A409))=FALSE,LEFT(A409,FIND(",",A409)-1),A409),"-",C409,"-",H409,".pdf"),"PDF"),""),"")</f>
        <v>PDF</v>
      </c>
      <c r="U409" s="11" t="s">
        <v>38</v>
      </c>
      <c r="V409" s="3" t="s">
        <v>46</v>
      </c>
      <c r="W409" s="3" t="s">
        <v>77</v>
      </c>
      <c r="Y409" s="12" t="str">
        <f>IF(R409="Include","No",IF(V409="Include","No",""))</f>
        <v/>
      </c>
      <c r="Z409" s="33" t="str">
        <f>IF(J409="Yes",IF(Q409="","",IF(Q409="Include",IF(V409="",IF(Y409="No","Check for supplement","Include"),IF(V409="Exclude","Consensus required",IF(V409="Include",IF(Y409="No","Check for supplement","Include"),"Check required"))),IF(Q409="Exclude",IF(V409="","Check required",IF(V409="Exclude","Exclude",IF(V409="Include","Consensus required","Check required"))),"Check required"))),IF(L409="","","Find PDF"))</f>
        <v>Exclude</v>
      </c>
      <c r="AA409" s="31" t="str">
        <f>IF(Z409="Exclude",R409,"")</f>
        <v>5. Wrong study design</v>
      </c>
    </row>
    <row r="410" spans="1:27" x14ac:dyDescent="0.25">
      <c r="A410" s="25" t="s">
        <v>2484</v>
      </c>
      <c r="B410" s="26" t="s">
        <v>2485</v>
      </c>
      <c r="C410" s="26">
        <v>2016</v>
      </c>
      <c r="D410" s="26" t="s">
        <v>2486</v>
      </c>
      <c r="E410" s="26">
        <v>39</v>
      </c>
      <c r="G410" s="90" t="s">
        <v>2487</v>
      </c>
      <c r="H410" s="26">
        <v>12644</v>
      </c>
      <c r="I410" s="26" t="s">
        <v>2488</v>
      </c>
      <c r="J410" s="11" t="s">
        <v>35</v>
      </c>
      <c r="K410" s="18" t="str">
        <f>IF(LEFT(I410,2)="10",HYPERLINK(_xlfn.CONCAT("https://doi.org/",I410),"Link"),IF(I410="","",HYPERLINK(I410,"Link")))</f>
        <v>Link</v>
      </c>
      <c r="L410" s="19" t="str">
        <f>IF(A410&lt;&gt;"",IF(J410="No",_xlfn.CONCAT(IF(ISERROR(FIND(",",A410))=FALSE,LEFT(A410,FIND(",",A410)-1),A410),"-",C410,"-",H410),""),"")</f>
        <v/>
      </c>
      <c r="M410" s="29" t="str">
        <f>IF(A410&lt;&gt;"",_xlfn.CONCAT("{",IF(ISERROR(FIND(",",A410))=FALSE,LEFT(A410,FIND(",",A410)-1),A410),", ",C410," #",H410,"}"),"")</f>
        <v>{Coombes, 2016 #12644}</v>
      </c>
      <c r="N410" s="4" t="s">
        <v>1</v>
      </c>
      <c r="O410" s="18" t="str">
        <f>IF(J410="Yes",IF(P410&lt;&gt;"",HYPERLINK(_xlfn.CONCAT(VLOOKUP(P410,AF:AG,2,FALSE),"\",IF(ISERROR(FIND(",",A410))=FALSE,LEFT(A410,FIND(",",A410)-1),A410),"-",C410,"-",H410,".pdf"),"PDF"),""),"")</f>
        <v>PDF</v>
      </c>
      <c r="P410" s="11" t="s">
        <v>2</v>
      </c>
      <c r="Q410" s="3" t="s">
        <v>46</v>
      </c>
      <c r="R410" s="3" t="s">
        <v>47</v>
      </c>
      <c r="S410" s="4" t="s">
        <v>109</v>
      </c>
      <c r="T410" s="18" t="str">
        <f>IF(J410="Yes",IF(U410&lt;&gt;"",HYPERLINK(_xlfn.CONCAT(VLOOKUP(U410,AF:AG,2,FALSE),"\",IF(ISERROR(FIND(",",A410))=FALSE,LEFT(A410,FIND(",",A410)-1),A410),"-",C410,"-",H410,".pdf"),"PDF"),""),"")</f>
        <v>PDF</v>
      </c>
      <c r="U410" s="11" t="s">
        <v>38</v>
      </c>
      <c r="V410" s="3" t="s">
        <v>46</v>
      </c>
      <c r="W410" s="3" t="s">
        <v>47</v>
      </c>
      <c r="Y410" s="12" t="str">
        <f>IF(R410="Include","No",IF(V410="Include","No",""))</f>
        <v/>
      </c>
      <c r="Z410" s="33" t="str">
        <f>IF(J410="Yes",IF(Q410="","",IF(Q410="Include",IF(V410="",IF(Y410="No","Check for supplement","Include"),IF(V410="Exclude","Consensus required",IF(V410="Include",IF(Y410="No","Check for supplement","Include"),"Check required"))),IF(Q410="Exclude",IF(V410="","Check required",IF(V410="Exclude","Exclude",IF(V410="Include","Consensus required","Check required"))),"Check required"))),IF(L410="","","Find PDF"))</f>
        <v>Exclude</v>
      </c>
      <c r="AA410" s="31" t="str">
        <f>IF(Z410="Exclude",R410,"")</f>
        <v>3. Wrong intervention</v>
      </c>
    </row>
    <row r="411" spans="1:27" x14ac:dyDescent="0.25">
      <c r="A411" s="25" t="s">
        <v>2484</v>
      </c>
      <c r="B411" s="26" t="s">
        <v>2485</v>
      </c>
      <c r="C411" s="26">
        <v>2016</v>
      </c>
      <c r="D411" s="26" t="s">
        <v>2486</v>
      </c>
      <c r="E411" s="26">
        <v>39</v>
      </c>
      <c r="G411" s="26" t="s">
        <v>2487</v>
      </c>
      <c r="H411" s="26">
        <v>12645</v>
      </c>
      <c r="I411" s="26" t="s">
        <v>2488</v>
      </c>
      <c r="J411" s="11" t="s">
        <v>35</v>
      </c>
      <c r="K411" s="18" t="str">
        <f>IF(LEFT(I411,2)="10",HYPERLINK(_xlfn.CONCAT("https://doi.org/",I411),"Link"),IF(I411="","",HYPERLINK(I411,"Link")))</f>
        <v>Link</v>
      </c>
      <c r="L411" s="19" t="str">
        <f>IF(A411&lt;&gt;"",IF(J411="No",_xlfn.CONCAT(IF(ISERROR(FIND(",",A411))=FALSE,LEFT(A411,FIND(",",A411)-1),A411),"-",C411,"-",H411),""),"")</f>
        <v/>
      </c>
      <c r="M411" s="29" t="str">
        <f>IF(A411&lt;&gt;"",_xlfn.CONCAT("{",IF(ISERROR(FIND(",",A411))=FALSE,LEFT(A411,FIND(",",A411)-1),A411),", ",C411," #",H411,"}"),"")</f>
        <v>{Coombes, 2016 #12645}</v>
      </c>
      <c r="N411" s="4" t="s">
        <v>1</v>
      </c>
      <c r="O411" s="18" t="str">
        <f>IF(J411="Yes",IF(P411&lt;&gt;"",HYPERLINK(_xlfn.CONCAT(VLOOKUP(P411,AF:AG,2,FALSE),"\",IF(ISERROR(FIND(",",A411))=FALSE,LEFT(A411,FIND(",",A411)-1),A411),"-",C411,"-",H411,".pdf"),"PDF"),""),"")</f>
        <v>PDF</v>
      </c>
      <c r="P411" s="11" t="s">
        <v>2</v>
      </c>
      <c r="Q411" s="3" t="s">
        <v>46</v>
      </c>
      <c r="R411" s="3" t="s">
        <v>39</v>
      </c>
      <c r="T411" s="18" t="str">
        <f>IF(J411="Yes",IF(U411&lt;&gt;"",HYPERLINK(_xlfn.CONCAT(VLOOKUP(U411,AF:AG,2,FALSE),"\",IF(ISERROR(FIND(",",A411))=FALSE,LEFT(A411,FIND(",",A411)-1),A411),"-",C411,"-",H411,".pdf"),"PDF"),""),"")</f>
        <v>PDF</v>
      </c>
      <c r="U411" s="11" t="str">
        <f>IF(R411="0. Duplicate","SH","")</f>
        <v>SH</v>
      </c>
      <c r="V411" s="3" t="str">
        <f>IF(R411="0. Duplicate","Exclude","")</f>
        <v>Exclude</v>
      </c>
      <c r="W411" s="3" t="str">
        <f>IF(R411="0. Duplicate","0. Duplicate","")</f>
        <v>0. Duplicate</v>
      </c>
      <c r="Y411" s="12" t="str">
        <f>IF(R411="Include","No",IF(V411="Include","No",""))</f>
        <v/>
      </c>
      <c r="Z411" s="33" t="str">
        <f>IF(J411="Yes",IF(Q411="","",IF(Q411="Include",IF(V411="",IF(Y411="No","Check for supplement","Include"),IF(V411="Exclude","Consensus required",IF(V411="Include",IF(Y411="No","Check for supplement","Include"),"Check required"))),IF(Q411="Exclude",IF(V411="","Check required",IF(V411="Exclude","Exclude",IF(V411="Include","Consensus required","Check required"))),"Check required"))),IF(L411="","","Find PDF"))</f>
        <v>Exclude</v>
      </c>
      <c r="AA411" s="31" t="str">
        <f>IF(Z411="Exclude",R411,"")</f>
        <v>0. Duplicate</v>
      </c>
    </row>
    <row r="412" spans="1:27" x14ac:dyDescent="0.25">
      <c r="A412" s="25" t="s">
        <v>2484</v>
      </c>
      <c r="B412" s="26" t="s">
        <v>2485</v>
      </c>
      <c r="C412" s="26">
        <v>2016</v>
      </c>
      <c r="D412" s="26" t="s">
        <v>2486</v>
      </c>
      <c r="E412" s="26">
        <v>39</v>
      </c>
      <c r="G412" s="26" t="s">
        <v>2487</v>
      </c>
      <c r="H412" s="26">
        <v>12646</v>
      </c>
      <c r="I412" s="26" t="s">
        <v>2488</v>
      </c>
      <c r="J412" s="11" t="s">
        <v>35</v>
      </c>
      <c r="K412" s="18" t="str">
        <f>IF(LEFT(I412,2)="10",HYPERLINK(_xlfn.CONCAT("https://doi.org/",I412),"Link"),IF(I412="","",HYPERLINK(I412,"Link")))</f>
        <v>Link</v>
      </c>
      <c r="L412" s="19" t="str">
        <f>IF(A412&lt;&gt;"",IF(J412="No",_xlfn.CONCAT(IF(ISERROR(FIND(",",A412))=FALSE,LEFT(A412,FIND(",",A412)-1),A412),"-",C412,"-",H412),""),"")</f>
        <v/>
      </c>
      <c r="M412" s="29" t="str">
        <f>IF(A412&lt;&gt;"",_xlfn.CONCAT("{",IF(ISERROR(FIND(",",A412))=FALSE,LEFT(A412,FIND(",",A412)-1),A412),", ",C412," #",H412,"}"),"")</f>
        <v>{Coombes, 2016 #12646}</v>
      </c>
      <c r="N412" s="4" t="s">
        <v>1</v>
      </c>
      <c r="O412" s="18" t="str">
        <f>IF(J412="Yes",IF(P412&lt;&gt;"",HYPERLINK(_xlfn.CONCAT(VLOOKUP(P412,AF:AG,2,FALSE),"\",IF(ISERROR(FIND(",",A412))=FALSE,LEFT(A412,FIND(",",A412)-1),A412),"-",C412,"-",H412,".pdf"),"PDF"),""),"")</f>
        <v>PDF</v>
      </c>
      <c r="P412" s="11" t="s">
        <v>2</v>
      </c>
      <c r="Q412" s="3" t="s">
        <v>46</v>
      </c>
      <c r="R412" s="3" t="s">
        <v>39</v>
      </c>
      <c r="T412" s="18" t="str">
        <f>IF(J412="Yes",IF(U412&lt;&gt;"",HYPERLINK(_xlfn.CONCAT(VLOOKUP(U412,AF:AG,2,FALSE),"\",IF(ISERROR(FIND(",",A412))=FALSE,LEFT(A412,FIND(",",A412)-1),A412),"-",C412,"-",H412,".pdf"),"PDF"),""),"")</f>
        <v>PDF</v>
      </c>
      <c r="U412" s="11" t="str">
        <f>IF(R412="0. Duplicate","SH","")</f>
        <v>SH</v>
      </c>
      <c r="V412" s="3" t="str">
        <f>IF(R412="0. Duplicate","Exclude","")</f>
        <v>Exclude</v>
      </c>
      <c r="W412" s="3" t="str">
        <f>IF(R412="0. Duplicate","0. Duplicate","")</f>
        <v>0. Duplicate</v>
      </c>
      <c r="Y412" s="12" t="str">
        <f>IF(R412="Include","No",IF(V412="Include","No",""))</f>
        <v/>
      </c>
      <c r="Z412" s="33" t="str">
        <f>IF(J412="Yes",IF(Q412="","",IF(Q412="Include",IF(V412="",IF(Y412="No","Check for supplement","Include"),IF(V412="Exclude","Consensus required",IF(V412="Include",IF(Y412="No","Check for supplement","Include"),"Check required"))),IF(Q412="Exclude",IF(V412="","Check required",IF(V412="Exclude","Exclude",IF(V412="Include","Consensus required","Check required"))),"Check required"))),IF(L412="","","Find PDF"))</f>
        <v>Exclude</v>
      </c>
      <c r="AA412" s="31" t="str">
        <f>IF(Z412="Exclude",R412,"")</f>
        <v>0. Duplicate</v>
      </c>
    </row>
    <row r="413" spans="1:27" x14ac:dyDescent="0.25">
      <c r="A413" s="25" t="s">
        <v>2484</v>
      </c>
      <c r="B413" s="26" t="s">
        <v>2485</v>
      </c>
      <c r="C413" s="26">
        <v>2016</v>
      </c>
      <c r="D413" s="26" t="s">
        <v>2486</v>
      </c>
      <c r="E413" s="26">
        <v>39</v>
      </c>
      <c r="G413" s="26" t="s">
        <v>2487</v>
      </c>
      <c r="H413" s="26">
        <v>12647</v>
      </c>
      <c r="I413" s="26" t="s">
        <v>2488</v>
      </c>
      <c r="J413" s="11" t="s">
        <v>35</v>
      </c>
      <c r="K413" s="18" t="str">
        <f>IF(LEFT(I413,2)="10",HYPERLINK(_xlfn.CONCAT("https://doi.org/",I413),"Link"),IF(I413="","",HYPERLINK(I413,"Link")))</f>
        <v>Link</v>
      </c>
      <c r="L413" s="19" t="str">
        <f>IF(A413&lt;&gt;"",IF(J413="No",_xlfn.CONCAT(IF(ISERROR(FIND(",",A413))=FALSE,LEFT(A413,FIND(",",A413)-1),A413),"-",C413,"-",H413),""),"")</f>
        <v/>
      </c>
      <c r="M413" s="29" t="str">
        <f>IF(A413&lt;&gt;"",_xlfn.CONCAT("{",IF(ISERROR(FIND(",",A413))=FALSE,LEFT(A413,FIND(",",A413)-1),A413),", ",C413," #",H413,"}"),"")</f>
        <v>{Coombes, 2016 #12647}</v>
      </c>
      <c r="N413" s="4" t="s">
        <v>1</v>
      </c>
      <c r="O413" s="18" t="str">
        <f>IF(J413="Yes",IF(P413&lt;&gt;"",HYPERLINK(_xlfn.CONCAT(VLOOKUP(P413,AF:AG,2,FALSE),"\",IF(ISERROR(FIND(",",A413))=FALSE,LEFT(A413,FIND(",",A413)-1),A413),"-",C413,"-",H413,".pdf"),"PDF"),""),"")</f>
        <v>PDF</v>
      </c>
      <c r="P413" s="11" t="s">
        <v>2</v>
      </c>
      <c r="Q413" s="3" t="s">
        <v>46</v>
      </c>
      <c r="R413" s="3" t="s">
        <v>39</v>
      </c>
      <c r="T413" s="18" t="str">
        <f>IF(J413="Yes",IF(U413&lt;&gt;"",HYPERLINK(_xlfn.CONCAT(VLOOKUP(U413,AF:AG,2,FALSE),"\",IF(ISERROR(FIND(",",A413))=FALSE,LEFT(A413,FIND(",",A413)-1),A413),"-",C413,"-",H413,".pdf"),"PDF"),""),"")</f>
        <v>PDF</v>
      </c>
      <c r="U413" s="11" t="str">
        <f>IF(R413="0. Duplicate","SH","")</f>
        <v>SH</v>
      </c>
      <c r="V413" s="3" t="str">
        <f>IF(R413="0. Duplicate","Exclude","")</f>
        <v>Exclude</v>
      </c>
      <c r="W413" s="3" t="str">
        <f>IF(R413="0. Duplicate","0. Duplicate","")</f>
        <v>0. Duplicate</v>
      </c>
      <c r="Y413" s="12" t="str">
        <f>IF(R413="Include","No",IF(V413="Include","No",""))</f>
        <v/>
      </c>
      <c r="Z413" s="33" t="str">
        <f>IF(J413="Yes",IF(Q413="","",IF(Q413="Include",IF(V413="",IF(Y413="No","Check for supplement","Include"),IF(V413="Exclude","Consensus required",IF(V413="Include",IF(Y413="No","Check for supplement","Include"),"Check required"))),IF(Q413="Exclude",IF(V413="","Check required",IF(V413="Exclude","Exclude",IF(V413="Include","Consensus required","Check required"))),"Check required"))),IF(L413="","","Find PDF"))</f>
        <v>Exclude</v>
      </c>
      <c r="AA413" s="31" t="str">
        <f>IF(Z413="Exclude",R413,"")</f>
        <v>0. Duplicate</v>
      </c>
    </row>
    <row r="414" spans="1:27" x14ac:dyDescent="0.25">
      <c r="A414" s="25" t="s">
        <v>2489</v>
      </c>
      <c r="B414" s="26" t="s">
        <v>2490</v>
      </c>
      <c r="C414" s="26">
        <v>2013</v>
      </c>
      <c r="D414" s="26" t="s">
        <v>2491</v>
      </c>
      <c r="E414" s="26">
        <v>2013</v>
      </c>
      <c r="F414" s="26">
        <v>9</v>
      </c>
      <c r="G414" s="26" t="s">
        <v>2492</v>
      </c>
      <c r="H414" s="26">
        <v>26780</v>
      </c>
      <c r="I414" s="26" t="s">
        <v>2493</v>
      </c>
      <c r="J414" s="11" t="s">
        <v>35</v>
      </c>
      <c r="K414" s="18" t="str">
        <f>IF(LEFT(I414,2)="10",HYPERLINK(_xlfn.CONCAT("https://doi.org/",I414),"Link"),IF(I414="","",HYPERLINK(I414,"Link")))</f>
        <v>Link</v>
      </c>
      <c r="L414" s="19" t="str">
        <f>IF(A414&lt;&gt;"",IF(J414="No",_xlfn.CONCAT(IF(ISERROR(FIND(",",A414))=FALSE,LEFT(A414,FIND(",",A414)-1),A414),"-",C414,"-",H414),""),"")</f>
        <v/>
      </c>
      <c r="M414" s="29" t="str">
        <f>IF(A414&lt;&gt;"",_xlfn.CONCAT("{",IF(ISERROR(FIND(",",A414))=FALSE,LEFT(A414,FIND(",",A414)-1),A414),", ",C414," #",H414,"}"),"")</f>
        <v>{Cooney, 2013 #26780}</v>
      </c>
      <c r="N414" s="4" t="s">
        <v>45</v>
      </c>
      <c r="O414" s="18" t="str">
        <f>IF(J414="Yes",IF(P414&lt;&gt;"",HYPERLINK(_xlfn.CONCAT(VLOOKUP(P414,AF:AG,2,FALSE),"\",IF(ISERROR(FIND(",",A414))=FALSE,LEFT(A414,FIND(",",A414)-1),A414),"-",C414,"-",H414,".pdf"),"PDF"),""),"")</f>
        <v>PDF</v>
      </c>
      <c r="P414" s="11" t="s">
        <v>2</v>
      </c>
      <c r="Q414" s="3" t="s">
        <v>46</v>
      </c>
      <c r="R414" s="3" t="s">
        <v>77</v>
      </c>
      <c r="S414" s="4" t="s">
        <v>2494</v>
      </c>
      <c r="T414" s="18" t="str">
        <f>IF(J414="Yes",IF(U414&lt;&gt;"",HYPERLINK(_xlfn.CONCAT(VLOOKUP(U414,AF:AG,2,FALSE),"\",IF(ISERROR(FIND(",",A414))=FALSE,LEFT(A414,FIND(",",A414)-1),A414),"-",C414,"-",H414,".pdf"),"PDF"),""),"")</f>
        <v>PDF</v>
      </c>
      <c r="U414" s="11" t="s">
        <v>38</v>
      </c>
      <c r="V414" s="3" t="s">
        <v>46</v>
      </c>
      <c r="W414" s="3" t="s">
        <v>77</v>
      </c>
      <c r="Y414" s="12" t="str">
        <f>IF(R414="Include","No",IF(V414="Include","No",""))</f>
        <v/>
      </c>
      <c r="Z414" s="33" t="str">
        <f>IF(J414="Yes",IF(Q414="","",IF(Q414="Include",IF(V414="",IF(Y414="No","Check for supplement","Include"),IF(V414="Exclude","Consensus required",IF(V414="Include",IF(Y414="No","Check for supplement","Include"),"Check required"))),IF(Q414="Exclude",IF(V414="","Check required",IF(V414="Exclude","Exclude",IF(V414="Include","Consensus required","Check required"))),"Check required"))),IF(L414="","","Find PDF"))</f>
        <v>Exclude</v>
      </c>
      <c r="AA414" s="31" t="str">
        <f>IF(Z414="Exclude",R414,"")</f>
        <v>5. Wrong study design</v>
      </c>
    </row>
    <row r="415" spans="1:27" x14ac:dyDescent="0.25">
      <c r="A415" s="25" t="s">
        <v>2495</v>
      </c>
      <c r="B415" s="26" t="s">
        <v>2496</v>
      </c>
      <c r="C415" s="26">
        <v>2023</v>
      </c>
      <c r="D415" s="26" t="s">
        <v>2497</v>
      </c>
      <c r="G415" s="26" t="s">
        <v>2498</v>
      </c>
      <c r="H415" s="26">
        <v>25281</v>
      </c>
      <c r="I415" s="26" t="s">
        <v>2499</v>
      </c>
      <c r="J415" s="11" t="s">
        <v>35</v>
      </c>
      <c r="K415" s="18" t="str">
        <f>IF(LEFT(I415,2)="10",HYPERLINK(_xlfn.CONCAT("https://doi.org/",I415),"Link"),IF(I415="","",HYPERLINK(I415,"Link")))</f>
        <v>Link</v>
      </c>
      <c r="L415" s="19" t="str">
        <f>IF(A415&lt;&gt;"",IF(J415="No",_xlfn.CONCAT(IF(ISERROR(FIND(",",A415))=FALSE,LEFT(A415,FIND(",",A415)-1),A415),"-",C415,"-",H415),""),"")</f>
        <v/>
      </c>
      <c r="M415" s="29" t="str">
        <f>IF(A415&lt;&gt;"",_xlfn.CONCAT("{",IF(ISERROR(FIND(",",A415))=FALSE,LEFT(A415,FIND(",",A415)-1),A415),", ",C415," #",H415,"}"),"")</f>
        <v>{Coppens, 2023 #25281}</v>
      </c>
      <c r="N415" s="4" t="s">
        <v>658</v>
      </c>
      <c r="O415" s="18" t="str">
        <f>IF(J415="Yes",IF(P415&lt;&gt;"",HYPERLINK(_xlfn.CONCAT(VLOOKUP(P415,AF:AG,2,FALSE),"\",IF(ISERROR(FIND(",",A415))=FALSE,LEFT(A415,FIND(",",A415)-1),A415),"-",C415,"-",H415,".pdf"),"PDF"),""),"")</f>
        <v>PDF</v>
      </c>
      <c r="P415" s="11" t="s">
        <v>2</v>
      </c>
      <c r="Q415" s="3" t="s">
        <v>46</v>
      </c>
      <c r="R415" s="3" t="s">
        <v>49</v>
      </c>
      <c r="S415" s="4" t="s">
        <v>76</v>
      </c>
      <c r="T415" s="18" t="str">
        <f>IF(J415="Yes",IF(U415&lt;&gt;"",HYPERLINK(_xlfn.CONCAT(VLOOKUP(U415,AF:AG,2,FALSE),"\",IF(ISERROR(FIND(",",A415))=FALSE,LEFT(A415,FIND(",",A415)-1),A415),"-",C415,"-",H415,".pdf"),"PDF"),""),"")</f>
        <v>PDF</v>
      </c>
      <c r="U415" s="11" t="s">
        <v>38</v>
      </c>
      <c r="V415" s="3" t="s">
        <v>46</v>
      </c>
      <c r="W415" s="3" t="s">
        <v>49</v>
      </c>
      <c r="Y415" s="12" t="str">
        <f>IF(R415="Include","No",IF(V415="Include","No",""))</f>
        <v/>
      </c>
      <c r="Z415" s="33" t="str">
        <f>IF(J415="Yes",IF(Q415="","",IF(Q415="Include",IF(V415="",IF(Y415="No","Check for supplement","Include"),IF(V415="Exclude","Consensus required",IF(V415="Include",IF(Y415="No","Check for supplement","Include"),"Check required"))),IF(Q415="Exclude",IF(V415="","Check required",IF(V415="Exclude","Exclude",IF(V415="Include","Consensus required","Check required"))),"Check required"))),IF(L415="","","Find PDF"))</f>
        <v>Exclude</v>
      </c>
      <c r="AA415" s="31" t="str">
        <f>IF(Z415="Exclude",R415,"")</f>
        <v>1. No relevant outcomes</v>
      </c>
    </row>
    <row r="416" spans="1:27" x14ac:dyDescent="0.25">
      <c r="A416" s="25" t="s">
        <v>2500</v>
      </c>
      <c r="B416" s="26" t="s">
        <v>7147</v>
      </c>
      <c r="C416" s="26">
        <v>2024</v>
      </c>
      <c r="D416" s="26" t="s">
        <v>7103</v>
      </c>
      <c r="E416" s="26">
        <v>34</v>
      </c>
      <c r="F416" s="26">
        <v>5</v>
      </c>
      <c r="G416" s="26" t="s">
        <v>7148</v>
      </c>
      <c r="H416" s="26">
        <v>24723</v>
      </c>
      <c r="I416" s="26" t="s">
        <v>7149</v>
      </c>
      <c r="J416" s="11" t="s">
        <v>35</v>
      </c>
      <c r="K416" s="18" t="str">
        <f>IF(LEFT(I416,2)="10",HYPERLINK(_xlfn.CONCAT("https://doi.org/",I416),"Link"),IF(I416="","",HYPERLINK(I416,"Link")))</f>
        <v>Link</v>
      </c>
      <c r="L416" s="19" t="str">
        <f>IF(A416&lt;&gt;"",IF(J416="No",_xlfn.CONCAT(IF(ISERROR(FIND(",",A416))=FALSE,LEFT(A416,FIND(",",A416)-1),A416),"-",C416,"-",H416),""),"")</f>
        <v/>
      </c>
      <c r="M416" s="29" t="str">
        <f>IF(A416&lt;&gt;"",_xlfn.CONCAT("{",IF(ISERROR(FIND(",",A416))=FALSE,LEFT(A416,FIND(",",A416)-1),A416),", ",C416," #",H416,"}"),"")</f>
        <v>{Coppens, 2024 #24723}</v>
      </c>
      <c r="N416" s="4" t="s">
        <v>75</v>
      </c>
      <c r="O416" s="18" t="str">
        <f>IF(J416="Yes",IF(P416&lt;&gt;"",HYPERLINK(_xlfn.CONCAT(VLOOKUP(P416,AF:AG,2,FALSE),"\",IF(ISERROR(FIND(",",A416))=FALSE,LEFT(A416,FIND(",",A416)-1),A416),"-",C416,"-",H416,".pdf"),"PDF"),""),"")</f>
        <v>PDF</v>
      </c>
      <c r="P416" s="11" t="s">
        <v>2</v>
      </c>
      <c r="Q416" s="3" t="s">
        <v>37</v>
      </c>
      <c r="S416" s="4" t="s">
        <v>7150</v>
      </c>
      <c r="T416" s="18" t="str">
        <f>IF(J416="Yes",IF(U416&lt;&gt;"",HYPERLINK(_xlfn.CONCAT(VLOOKUP(U416,AF:AG,2,FALSE),"\",IF(ISERROR(FIND(",",A416))=FALSE,LEFT(A416,FIND(",",A416)-1),A416),"-",C416,"-",H416,".pdf"),"PDF"),""),"")</f>
        <v>PDF</v>
      </c>
      <c r="U416" s="11" t="s">
        <v>38</v>
      </c>
      <c r="V416" s="3" t="s">
        <v>37</v>
      </c>
      <c r="Y416" s="12" t="s">
        <v>35</v>
      </c>
      <c r="Z416" s="33" t="str">
        <f>IF(J416="Yes",IF(Q416="","",IF(Q416="Include",IF(V416="",IF(Y416="No","Check for supplement","Include"),IF(V416="Exclude","Consensus required",IF(V416="Include",IF(Y416="No","Check for supplement","Include"),"Check required"))),IF(Q416="Exclude",IF(V416="","Check required",IF(V416="Exclude","Exclude",IF(V416="Include","Consensus required","Check required"))),"Check required"))),IF(L416="","","Find PDF"))</f>
        <v>Include</v>
      </c>
      <c r="AA416" s="31" t="str">
        <f>IF(Z416="Exclude",R416,"")</f>
        <v/>
      </c>
    </row>
    <row r="417" spans="1:27" x14ac:dyDescent="0.25">
      <c r="A417" s="25" t="s">
        <v>2500</v>
      </c>
      <c r="B417" s="26" t="s">
        <v>2501</v>
      </c>
      <c r="C417" s="26">
        <v>2024</v>
      </c>
      <c r="D417" s="26" t="s">
        <v>2502</v>
      </c>
      <c r="G417" s="26" t="s">
        <v>2503</v>
      </c>
      <c r="H417" s="26">
        <v>25266</v>
      </c>
      <c r="I417" s="26" t="s">
        <v>2504</v>
      </c>
      <c r="J417" s="11" t="s">
        <v>35</v>
      </c>
      <c r="K417" s="18" t="str">
        <f>IF(LEFT(I417,2)="10",HYPERLINK(_xlfn.CONCAT("https://doi.org/",I417),"Link"),IF(I417="","",HYPERLINK(I417,"Link")))</f>
        <v>Link</v>
      </c>
      <c r="L417" s="19" t="str">
        <f>IF(A417&lt;&gt;"",IF(J417="No",_xlfn.CONCAT(IF(ISERROR(FIND(",",A417))=FALSE,LEFT(A417,FIND(",",A417)-1),A417),"-",C417,"-",H417),""),"")</f>
        <v/>
      </c>
      <c r="M417" s="29" t="str">
        <f>IF(A417&lt;&gt;"",_xlfn.CONCAT("{",IF(ISERROR(FIND(",",A417))=FALSE,LEFT(A417,FIND(",",A417)-1),A417),", ",C417," #",H417,"}"),"")</f>
        <v>{Coppens, 2024 #25266}</v>
      </c>
      <c r="N417" s="4" t="s">
        <v>2505</v>
      </c>
      <c r="O417" s="18" t="str">
        <f>IF(J417="Yes",IF(P417&lt;&gt;"",HYPERLINK(_xlfn.CONCAT(VLOOKUP(P417,AF:AG,2,FALSE),"\",IF(ISERROR(FIND(",",A417))=FALSE,LEFT(A417,FIND(",",A417)-1),A417),"-",C417,"-",H417,".pdf"),"PDF"),""),"")</f>
        <v>PDF</v>
      </c>
      <c r="P417" s="11" t="s">
        <v>2</v>
      </c>
      <c r="Q417" s="3" t="s">
        <v>46</v>
      </c>
      <c r="R417" s="3" t="s">
        <v>49</v>
      </c>
      <c r="S417" s="4" t="s">
        <v>76</v>
      </c>
      <c r="T417" s="18" t="str">
        <f>IF(J417="Yes",IF(U417&lt;&gt;"",HYPERLINK(_xlfn.CONCAT(VLOOKUP(U417,AF:AG,2,FALSE),"\",IF(ISERROR(FIND(",",A417))=FALSE,LEFT(A417,FIND(",",A417)-1),A417),"-",C417,"-",H417,".pdf"),"PDF"),""),"")</f>
        <v>PDF</v>
      </c>
      <c r="U417" s="11" t="s">
        <v>38</v>
      </c>
      <c r="V417" s="3" t="s">
        <v>46</v>
      </c>
      <c r="W417" s="3" t="s">
        <v>49</v>
      </c>
      <c r="Y417" s="12" t="str">
        <f>IF(R417="Include","No",IF(V417="Include","No",""))</f>
        <v/>
      </c>
      <c r="Z417" s="33" t="str">
        <f>IF(J417="Yes",IF(Q417="","",IF(Q417="Include",IF(V417="",IF(Y417="No","Check for supplement","Include"),IF(V417="Exclude","Consensus required",IF(V417="Include",IF(Y417="No","Check for supplement","Include"),"Check required"))),IF(Q417="Exclude",IF(V417="","Check required",IF(V417="Exclude","Exclude",IF(V417="Include","Consensus required","Check required"))),"Check required"))),IF(L417="","","Find PDF"))</f>
        <v>Exclude</v>
      </c>
      <c r="AA417" s="31" t="str">
        <f>IF(Z417="Exclude",R417,"")</f>
        <v>1. No relevant outcomes</v>
      </c>
    </row>
    <row r="418" spans="1:27" x14ac:dyDescent="0.25">
      <c r="A418" s="25" t="s">
        <v>2500</v>
      </c>
      <c r="B418" s="26" t="s">
        <v>7102</v>
      </c>
      <c r="C418" s="26">
        <v>2025</v>
      </c>
      <c r="D418" s="26" t="s">
        <v>7103</v>
      </c>
      <c r="E418" s="26">
        <v>35</v>
      </c>
      <c r="F418" s="26">
        <v>1</v>
      </c>
      <c r="G418" s="26" t="s">
        <v>1210</v>
      </c>
      <c r="H418" s="26">
        <v>25268</v>
      </c>
      <c r="I418" s="26" t="s">
        <v>7104</v>
      </c>
      <c r="J418" s="11" t="s">
        <v>35</v>
      </c>
      <c r="K418" s="18" t="str">
        <f>IF(LEFT(I418,2)="10",HYPERLINK(_xlfn.CONCAT("https://doi.org/",I418),"Link"),IF(I418="","",HYPERLINK(I418,"Link")))</f>
        <v>Link</v>
      </c>
      <c r="L418" s="19" t="str">
        <f>IF(A418&lt;&gt;"",IF(J418="No",_xlfn.CONCAT(IF(ISERROR(FIND(",",A418))=FALSE,LEFT(A418,FIND(",",A418)-1),A418),"-",C418,"-",H418),""),"")</f>
        <v/>
      </c>
      <c r="M418" s="29" t="str">
        <f>IF(A418&lt;&gt;"",_xlfn.CONCAT("{",IF(ISERROR(FIND(",",A418))=FALSE,LEFT(A418,FIND(",",A418)-1),A418),", ",C418," #",H418,"}"),"")</f>
        <v>{Coppens, 2025 #25268}</v>
      </c>
      <c r="N418" s="4" t="s">
        <v>2505</v>
      </c>
      <c r="O418" s="18" t="str">
        <f>IF(J418="Yes",IF(P418&lt;&gt;"",HYPERLINK(_xlfn.CONCAT(VLOOKUP(P418,AF:AG,2,FALSE),"\",IF(ISERROR(FIND(",",A418))=FALSE,LEFT(A418,FIND(",",A418)-1),A418),"-",C418,"-",H418,".pdf"),"PDF"),""),"")</f>
        <v>PDF</v>
      </c>
      <c r="P418" s="11" t="s">
        <v>2</v>
      </c>
      <c r="Q418" s="3" t="s">
        <v>37</v>
      </c>
      <c r="S418" s="4" t="s">
        <v>7105</v>
      </c>
      <c r="T418" s="18" t="str">
        <f>IF(J418="Yes",IF(U418&lt;&gt;"",HYPERLINK(_xlfn.CONCAT(VLOOKUP(U418,AF:AG,2,FALSE),"\",IF(ISERROR(FIND(",",A418))=FALSE,LEFT(A418,FIND(",",A418)-1),A418),"-",C418,"-",H418,".pdf"),"PDF"),""),"")</f>
        <v>PDF</v>
      </c>
      <c r="U418" s="11" t="s">
        <v>38</v>
      </c>
      <c r="V418" s="3" t="s">
        <v>37</v>
      </c>
      <c r="Y418" s="12" t="s">
        <v>35</v>
      </c>
      <c r="Z418" s="33" t="str">
        <f>IF(J418="Yes",IF(Q418="","",IF(Q418="Include",IF(V418="",IF(Y418="No","Check for supplement","Include"),IF(V418="Exclude","Consensus required",IF(V418="Include",IF(Y418="No","Check for supplement","Include"),"Check required"))),IF(Q418="Exclude",IF(V418="","Check required",IF(V418="Exclude","Exclude",IF(V418="Include","Consensus required","Check required"))),"Check required"))),IF(L418="","","Find PDF"))</f>
        <v>Include</v>
      </c>
      <c r="AA418" s="31" t="str">
        <f>IF(Z418="Exclude",R418,"")</f>
        <v/>
      </c>
    </row>
    <row r="419" spans="1:27" x14ac:dyDescent="0.25">
      <c r="A419" s="25" t="s">
        <v>5232</v>
      </c>
      <c r="B419" s="26" t="s">
        <v>5233</v>
      </c>
      <c r="C419" s="26">
        <v>2016</v>
      </c>
      <c r="D419" s="26" t="s">
        <v>647</v>
      </c>
      <c r="E419" s="26">
        <v>3</v>
      </c>
      <c r="G419" s="26" t="s">
        <v>5234</v>
      </c>
      <c r="H419" s="26">
        <v>14169</v>
      </c>
      <c r="I419" s="26" t="s">
        <v>5235</v>
      </c>
      <c r="J419" s="11" t="s">
        <v>35</v>
      </c>
      <c r="K419" s="18" t="str">
        <f>IF(LEFT(I419,2)="10",HYPERLINK(_xlfn.CONCAT("https://doi.org/",I419),"Link"),IF(I419="","",HYPERLINK(I419,"Link")))</f>
        <v>Link</v>
      </c>
      <c r="L419" s="19" t="str">
        <f>IF(A419&lt;&gt;"",IF(J419="No",_xlfn.CONCAT(IF(ISERROR(FIND(",",A419))=FALSE,LEFT(A419,FIND(",",A419)-1),A419),"-",C419,"-",H419),""),"")</f>
        <v/>
      </c>
      <c r="M419" s="29" t="str">
        <f>IF(A419&lt;&gt;"",_xlfn.CONCAT("{",IF(ISERROR(FIND(",",A419))=FALSE,LEFT(A419,FIND(",",A419)-1),A419),", ",C419," #",H419,"}"),"")</f>
        <v>{Coppinger, 2016 #14169}</v>
      </c>
      <c r="N419" s="4" t="s">
        <v>4</v>
      </c>
      <c r="O419" s="18" t="str">
        <f>IF(J419="Yes",IF(P419&lt;&gt;"",HYPERLINK(_xlfn.CONCAT(VLOOKUP(P419,AF:AG,2,FALSE),"\",IF(ISERROR(FIND(",",A419))=FALSE,LEFT(A419,FIND(",",A419)-1),A419),"-",C419,"-",H419,".pdf"),"PDF"),""),"")</f>
        <v>PDF</v>
      </c>
      <c r="P419" s="11" t="s">
        <v>2</v>
      </c>
      <c r="Q419" s="3" t="s">
        <v>46</v>
      </c>
      <c r="R419" s="3" t="s">
        <v>47</v>
      </c>
      <c r="S419" s="4" t="s">
        <v>109</v>
      </c>
      <c r="T419" s="18" t="str">
        <f>IF(J419="Yes",IF(U419&lt;&gt;"",HYPERLINK(_xlfn.CONCAT(VLOOKUP(U419,AF:AG,2,FALSE),"\",IF(ISERROR(FIND(",",A419))=FALSE,LEFT(A419,FIND(",",A419)-1),A419),"-",C419,"-",H419,".pdf"),"PDF"),""),"")</f>
        <v>PDF</v>
      </c>
      <c r="U419" s="11" t="s">
        <v>50</v>
      </c>
      <c r="V419" s="3" t="s">
        <v>46</v>
      </c>
      <c r="W419" s="3" t="s">
        <v>47</v>
      </c>
      <c r="Y419" s="12" t="str">
        <f>IF(R419="Include","No",IF(V419="Include","No",""))</f>
        <v/>
      </c>
      <c r="Z419" s="33" t="str">
        <f>IF(J419="Yes",IF(Q419="","",IF(Q419="Include",IF(V419="",IF(Y419="No","Check for supplement","Include"),IF(V419="Exclude","Consensus required",IF(V419="Include",IF(Y419="No","Check for supplement","Include"),"Check required"))),IF(Q419="Exclude",IF(V419="","Check required",IF(V419="Exclude","Exclude",IF(V419="Include","Consensus required","Check required"))),"Check required"))),IF(L419="","","Find PDF"))</f>
        <v>Exclude</v>
      </c>
      <c r="AA419" s="31" t="str">
        <f>IF(Z419="Exclude",R419,"")</f>
        <v>3. Wrong intervention</v>
      </c>
    </row>
    <row r="420" spans="1:27" x14ac:dyDescent="0.25">
      <c r="A420" s="25" t="s">
        <v>2506</v>
      </c>
      <c r="B420" s="26" t="s">
        <v>2507</v>
      </c>
      <c r="C420" s="26">
        <v>2016</v>
      </c>
      <c r="D420" s="26" t="s">
        <v>65</v>
      </c>
      <c r="E420" s="26">
        <v>6</v>
      </c>
      <c r="F420" s="26">
        <v>11</v>
      </c>
      <c r="G420" s="26" t="s">
        <v>2508</v>
      </c>
      <c r="H420" s="26">
        <v>12648</v>
      </c>
      <c r="I420" s="26" t="s">
        <v>2509</v>
      </c>
      <c r="J420" s="11" t="s">
        <v>35</v>
      </c>
      <c r="K420" s="18" t="str">
        <f>IF(LEFT(I420,2)="10",HYPERLINK(_xlfn.CONCAT("https://doi.org/",I420),"Link"),IF(I420="","",HYPERLINK(I420,"Link")))</f>
        <v>Link</v>
      </c>
      <c r="L420" s="19" t="str">
        <f>IF(A420&lt;&gt;"",IF(J420="No",_xlfn.CONCAT(IF(ISERROR(FIND(",",A420))=FALSE,LEFT(A420,FIND(",",A420)-1),A420),"-",C420,"-",H420),""),"")</f>
        <v/>
      </c>
      <c r="M420" s="29" t="str">
        <f>IF(A420&lt;&gt;"",_xlfn.CONCAT("{",IF(ISERROR(FIND(",",A420))=FALSE,LEFT(A420,FIND(",",A420)-1),A420),", ",C420," #",H420,"}"),"")</f>
        <v>{Corder, 2016 #12648}</v>
      </c>
      <c r="N420" s="4" t="s">
        <v>1</v>
      </c>
      <c r="O420" s="18" t="str">
        <f>IF(J420="Yes",IF(P420&lt;&gt;"",HYPERLINK(_xlfn.CONCAT(VLOOKUP(P420,AF:AG,2,FALSE),"\",IF(ISERROR(FIND(",",A420))=FALSE,LEFT(A420,FIND(",",A420)-1),A420),"-",C420,"-",H420,".pdf"),"PDF"),""),"")</f>
        <v>PDF</v>
      </c>
      <c r="P420" s="11" t="s">
        <v>2</v>
      </c>
      <c r="Q420" s="3" t="s">
        <v>46</v>
      </c>
      <c r="R420" s="3" t="s">
        <v>47</v>
      </c>
      <c r="S420" s="4" t="s">
        <v>109</v>
      </c>
      <c r="T420" s="18" t="str">
        <f>IF(J420="Yes",IF(U420&lt;&gt;"",HYPERLINK(_xlfn.CONCAT(VLOOKUP(U420,AF:AG,2,FALSE),"\",IF(ISERROR(FIND(",",A420))=FALSE,LEFT(A420,FIND(",",A420)-1),A420),"-",C420,"-",H420,".pdf"),"PDF"),""),"")</f>
        <v>PDF</v>
      </c>
      <c r="U420" s="11" t="s">
        <v>38</v>
      </c>
      <c r="V420" s="3" t="s">
        <v>46</v>
      </c>
      <c r="W420" s="3" t="s">
        <v>47</v>
      </c>
      <c r="Y420" s="12" t="str">
        <f>IF(R420="Include","No",IF(V420="Include","No",""))</f>
        <v/>
      </c>
      <c r="Z420" s="33" t="str">
        <f>IF(J420="Yes",IF(Q420="","",IF(Q420="Include",IF(V420="",IF(Y420="No","Check for supplement","Include"),IF(V420="Exclude","Consensus required",IF(V420="Include",IF(Y420="No","Check for supplement","Include"),"Check required"))),IF(Q420="Exclude",IF(V420="","Check required",IF(V420="Exclude","Exclude",IF(V420="Include","Consensus required","Check required"))),"Check required"))),IF(L420="","","Find PDF"))</f>
        <v>Exclude</v>
      </c>
      <c r="AA420" s="31" t="str">
        <f>IF(Z420="Exclude",R420,"")</f>
        <v>3. Wrong intervention</v>
      </c>
    </row>
    <row r="421" spans="1:27" x14ac:dyDescent="0.25">
      <c r="A421" s="25" t="s">
        <v>2510</v>
      </c>
      <c r="B421" s="26" t="s">
        <v>2511</v>
      </c>
      <c r="C421" s="26">
        <v>2020</v>
      </c>
      <c r="D421" s="26" t="s">
        <v>1039</v>
      </c>
      <c r="E421" s="26">
        <v>17</v>
      </c>
      <c r="F421" s="26">
        <v>7</v>
      </c>
      <c r="G421" s="26" t="s">
        <v>2512</v>
      </c>
      <c r="H421" s="26">
        <v>12649</v>
      </c>
      <c r="I421" s="26" t="s">
        <v>2513</v>
      </c>
      <c r="J421" s="11" t="s">
        <v>35</v>
      </c>
      <c r="K421" s="18" t="str">
        <f>IF(LEFT(I421,2)="10",HYPERLINK(_xlfn.CONCAT("https://doi.org/",I421),"Link"),IF(I421="","",HYPERLINK(I421,"Link")))</f>
        <v>Link</v>
      </c>
      <c r="L421" s="19" t="str">
        <f>IF(A421&lt;&gt;"",IF(J421="No",_xlfn.CONCAT(IF(ISERROR(FIND(",",A421))=FALSE,LEFT(A421,FIND(",",A421)-1),A421),"-",C421,"-",H421),""),"")</f>
        <v/>
      </c>
      <c r="M421" s="29" t="str">
        <f>IF(A421&lt;&gt;"",_xlfn.CONCAT("{",IF(ISERROR(FIND(",",A421))=FALSE,LEFT(A421,FIND(",",A421)-1),A421),", ",C421," #",H421,"}"),"")</f>
        <v>{Corder, 2020 #12649}</v>
      </c>
      <c r="N421" s="4" t="s">
        <v>1</v>
      </c>
      <c r="O421" s="18" t="str">
        <f>IF(J421="Yes",IF(P421&lt;&gt;"",HYPERLINK(_xlfn.CONCAT(VLOOKUP(P421,AF:AG,2,FALSE),"\",IF(ISERROR(FIND(",",A421))=FALSE,LEFT(A421,FIND(",",A421)-1),A421),"-",C421,"-",H421,".pdf"),"PDF"),""),"")</f>
        <v>PDF</v>
      </c>
      <c r="P421" s="11" t="s">
        <v>2</v>
      </c>
      <c r="Q421" s="3" t="s">
        <v>46</v>
      </c>
      <c r="R421" s="3" t="s">
        <v>47</v>
      </c>
      <c r="S421" s="4" t="s">
        <v>109</v>
      </c>
      <c r="T421" s="18" t="str">
        <f>IF(J421="Yes",IF(U421&lt;&gt;"",HYPERLINK(_xlfn.CONCAT(VLOOKUP(U421,AF:AG,2,FALSE),"\",IF(ISERROR(FIND(",",A421))=FALSE,LEFT(A421,FIND(",",A421)-1),A421),"-",C421,"-",H421,".pdf"),"PDF"),""),"")</f>
        <v>PDF</v>
      </c>
      <c r="U421" s="11" t="s">
        <v>38</v>
      </c>
      <c r="V421" s="3" t="s">
        <v>46</v>
      </c>
      <c r="W421" s="3" t="s">
        <v>47</v>
      </c>
      <c r="Y421" s="12" t="str">
        <f>IF(R421="Include","No",IF(V421="Include","No",""))</f>
        <v/>
      </c>
      <c r="Z421" s="33" t="str">
        <f>IF(J421="Yes",IF(Q421="","",IF(Q421="Include",IF(V421="",IF(Y421="No","Check for supplement","Include"),IF(V421="Exclude","Consensus required",IF(V421="Include",IF(Y421="No","Check for supplement","Include"),"Check required"))),IF(Q421="Exclude",IF(V421="","Check required",IF(V421="Exclude","Exclude",IF(V421="Include","Consensus required","Check required"))),"Check required"))),IF(L421="","","Find PDF"))</f>
        <v>Exclude</v>
      </c>
      <c r="AA421" s="31" t="str">
        <f>IF(Z421="Exclude",R421,"")</f>
        <v>3. Wrong intervention</v>
      </c>
    </row>
    <row r="422" spans="1:27" x14ac:dyDescent="0.25">
      <c r="A422" s="25" t="s">
        <v>5861</v>
      </c>
      <c r="B422" s="26" t="s">
        <v>5862</v>
      </c>
      <c r="C422" s="26">
        <v>2019</v>
      </c>
      <c r="D422" s="26" t="s">
        <v>60</v>
      </c>
      <c r="E422" s="26">
        <v>16</v>
      </c>
      <c r="F422" s="26">
        <v>22</v>
      </c>
      <c r="G422" s="26" t="s">
        <v>5863</v>
      </c>
      <c r="H422" s="26">
        <v>12650</v>
      </c>
      <c r="I422" s="26" t="s">
        <v>5864</v>
      </c>
      <c r="J422" s="11" t="s">
        <v>35</v>
      </c>
      <c r="K422" s="18" t="str">
        <f>IF(LEFT(I422,2)="10",HYPERLINK(_xlfn.CONCAT("https://doi.org/",I422),"Link"),IF(I422="","",HYPERLINK(I422,"Link")))</f>
        <v>Link</v>
      </c>
      <c r="L422" s="19" t="str">
        <f>IF(A422&lt;&gt;"",IF(J422="No",_xlfn.CONCAT(IF(ISERROR(FIND(",",A422))=FALSE,LEFT(A422,FIND(",",A422)-1),A422),"-",C422,"-",H422),""),"")</f>
        <v/>
      </c>
      <c r="M422" s="29" t="str">
        <f>IF(A422&lt;&gt;"",_xlfn.CONCAT("{",IF(ISERROR(FIND(",",A422))=FALSE,LEFT(A422,FIND(",",A422)-1),A422),", ",C422," #",H422,"}"),"")</f>
        <v>{Corella, 2019 #12650}</v>
      </c>
      <c r="N422" s="4" t="s">
        <v>1</v>
      </c>
      <c r="O422" s="18" t="str">
        <f>IF(J422="Yes",IF(P422&lt;&gt;"",HYPERLINK(_xlfn.CONCAT(VLOOKUP(P422,AF:AG,2,FALSE),"\",IF(ISERROR(FIND(",",A422))=FALSE,LEFT(A422,FIND(",",A422)-1),A422),"-",C422,"-",H422,".pdf"),"PDF"),""),"")</f>
        <v>PDF</v>
      </c>
      <c r="P422" s="11" t="s">
        <v>2</v>
      </c>
      <c r="Q422" s="3" t="s">
        <v>46</v>
      </c>
      <c r="R422" s="3" t="s">
        <v>47</v>
      </c>
      <c r="S422" s="4" t="s">
        <v>109</v>
      </c>
      <c r="T422" s="18" t="str">
        <f>IF(J422="Yes",IF(U422&lt;&gt;"",HYPERLINK(_xlfn.CONCAT(VLOOKUP(U422,AF:AG,2,FALSE),"\",IF(ISERROR(FIND(",",A422))=FALSE,LEFT(A422,FIND(",",A422)-1),A422),"-",C422,"-",H422,".pdf"),"PDF"),""),"")</f>
        <v>PDF</v>
      </c>
      <c r="U422" s="565" t="s">
        <v>70</v>
      </c>
      <c r="V422" s="3" t="s">
        <v>46</v>
      </c>
      <c r="W422" s="3" t="s">
        <v>47</v>
      </c>
      <c r="X422" s="501" t="s">
        <v>5865</v>
      </c>
      <c r="Y422" s="12" t="str">
        <f>IF(R422="Include","No",IF(V422="Include","No",""))</f>
        <v/>
      </c>
      <c r="Z422" s="33" t="str">
        <f>IF(J422="Yes",IF(Q422="","",IF(Q422="Include",IF(V422="",IF(Y422="No","Check for supplement","Include"),IF(V422="Exclude","Consensus required",IF(V422="Include",IF(Y422="No","Check for supplement","Include"),"Check required"))),IF(Q422="Exclude",IF(V422="","Check required",IF(V422="Exclude","Exclude",IF(V422="Include","Consensus required","Check required"))),"Check required"))),IF(L422="","","Find PDF"))</f>
        <v>Exclude</v>
      </c>
      <c r="AA422" s="31" t="str">
        <f>IF(Z422="Exclude",R422,"")</f>
        <v>3. Wrong intervention</v>
      </c>
    </row>
    <row r="423" spans="1:27" x14ac:dyDescent="0.25">
      <c r="A423" s="25" t="s">
        <v>5866</v>
      </c>
      <c r="B423" s="26" t="s">
        <v>5867</v>
      </c>
      <c r="C423" s="26">
        <v>2019</v>
      </c>
      <c r="D423" s="26" t="s">
        <v>237</v>
      </c>
      <c r="E423" s="26">
        <v>5</v>
      </c>
      <c r="F423" s="26">
        <v>1</v>
      </c>
      <c r="G423" s="26">
        <v>132</v>
      </c>
      <c r="H423" s="26">
        <v>12651</v>
      </c>
      <c r="I423" s="26" t="s">
        <v>5868</v>
      </c>
      <c r="J423" s="11" t="s">
        <v>35</v>
      </c>
      <c r="K423" s="18" t="str">
        <f>IF(LEFT(I423,2)="10",HYPERLINK(_xlfn.CONCAT("https://doi.org/",I423),"Link"),IF(I423="","",HYPERLINK(I423,"Link")))</f>
        <v>Link</v>
      </c>
      <c r="L423" s="19" t="str">
        <f>IF(A423&lt;&gt;"",IF(J423="No",_xlfn.CONCAT(IF(ISERROR(FIND(",",A423))=FALSE,LEFT(A423,FIND(",",A423)-1),A423),"-",C423,"-",H423),""),"")</f>
        <v/>
      </c>
      <c r="M423" s="29" t="str">
        <f>IF(A423&lt;&gt;"",_xlfn.CONCAT("{",IF(ISERROR(FIND(",",A423))=FALSE,LEFT(A423,FIND(",",A423)-1),A423),", ",C423," #",H423,"}"),"")</f>
        <v>{Corepal, 2019 #12651}</v>
      </c>
      <c r="N423" s="4" t="s">
        <v>1</v>
      </c>
      <c r="O423" s="18" t="str">
        <f>IF(J423="Yes",IF(P423&lt;&gt;"",HYPERLINK(_xlfn.CONCAT(VLOOKUP(P423,AF:AG,2,FALSE),"\",IF(ISERROR(FIND(",",A423))=FALSE,LEFT(A423,FIND(",",A423)-1),A423),"-",C423,"-",H423,".pdf"),"PDF"),""),"")</f>
        <v>PDF</v>
      </c>
      <c r="P423" s="11" t="s">
        <v>2</v>
      </c>
      <c r="Q423" s="3" t="s">
        <v>46</v>
      </c>
      <c r="R423" s="3" t="s">
        <v>47</v>
      </c>
      <c r="S423" s="4" t="s">
        <v>109</v>
      </c>
      <c r="T423" s="18" t="str">
        <f>IF(J423="Yes",IF(U423&lt;&gt;"",HYPERLINK(_xlfn.CONCAT(VLOOKUP(U423,AF:AG,2,FALSE),"\",IF(ISERROR(FIND(",",A423))=FALSE,LEFT(A423,FIND(",",A423)-1),A423),"-",C423,"-",H423,".pdf"),"PDF"),""),"")</f>
        <v>PDF</v>
      </c>
      <c r="U423" s="565" t="s">
        <v>70</v>
      </c>
      <c r="V423" s="3" t="s">
        <v>46</v>
      </c>
      <c r="W423" s="3" t="s">
        <v>47</v>
      </c>
      <c r="X423" s="501" t="s">
        <v>5869</v>
      </c>
      <c r="Y423" s="12" t="str">
        <f>IF(R423="Include","No",IF(V423="Include","No",""))</f>
        <v/>
      </c>
      <c r="Z423" s="33" t="str">
        <f>IF(J423="Yes",IF(Q423="","",IF(Q423="Include",IF(V423="",IF(Y423="No","Check for supplement","Include"),IF(V423="Exclude","Consensus required",IF(V423="Include",IF(Y423="No","Check for supplement","Include"),"Check required"))),IF(Q423="Exclude",IF(V423="","Check required",IF(V423="Exclude","Exclude",IF(V423="Include","Consensus required","Check required"))),"Check required"))),IF(L423="","","Find PDF"))</f>
        <v>Exclude</v>
      </c>
      <c r="AA423" s="31" t="str">
        <f>IF(Z423="Exclude",R423,"")</f>
        <v>3. Wrong intervention</v>
      </c>
    </row>
    <row r="424" spans="1:27" x14ac:dyDescent="0.25">
      <c r="A424" s="25" t="s">
        <v>5236</v>
      </c>
      <c r="B424" s="26" t="s">
        <v>5870</v>
      </c>
      <c r="C424" s="26">
        <v>2016</v>
      </c>
      <c r="D424" s="26" t="s">
        <v>2029</v>
      </c>
      <c r="E424" s="26">
        <v>52</v>
      </c>
      <c r="F424" s="26">
        <v>2</v>
      </c>
      <c r="G424" s="26" t="s">
        <v>5239</v>
      </c>
      <c r="H424" s="26">
        <v>12652</v>
      </c>
      <c r="I424" s="91" t="s">
        <v>5240</v>
      </c>
      <c r="J424" s="11" t="s">
        <v>35</v>
      </c>
      <c r="K424" s="18" t="str">
        <f>IF(LEFT(I424,2)="10",HYPERLINK(_xlfn.CONCAT("https://doi.org/",I424),"Link"),IF(I424="","",HYPERLINK(I424,"Link")))</f>
        <v>Link</v>
      </c>
      <c r="L424" s="19" t="str">
        <f>IF(A424&lt;&gt;"",IF(J424="No",_xlfn.CONCAT(IF(ISERROR(FIND(",",A424))=FALSE,LEFT(A424,FIND(",",A424)-1),A424),"-",C424,"-",H424),""),"")</f>
        <v/>
      </c>
      <c r="M424" s="29" t="str">
        <f>IF(A424&lt;&gt;"",_xlfn.CONCAT("{",IF(ISERROR(FIND(",",A424))=FALSE,LEFT(A424,FIND(",",A424)-1),A424),", ",C424," #",H424,"}"),"")</f>
        <v>{Cornette, 2016 #12652}</v>
      </c>
      <c r="N424" s="4" t="s">
        <v>1</v>
      </c>
      <c r="O424" s="18" t="str">
        <f>IF(J424="Yes",IF(P424&lt;&gt;"",HYPERLINK(_xlfn.CONCAT(VLOOKUP(P424,AF:AG,2,FALSE),"\",IF(ISERROR(FIND(",",A424))=FALSE,LEFT(A424,FIND(",",A424)-1),A424),"-",C424,"-",H424,".pdf"),"PDF"),""),"")</f>
        <v>PDF</v>
      </c>
      <c r="P424" s="11" t="s">
        <v>2</v>
      </c>
      <c r="Q424" s="3" t="s">
        <v>46</v>
      </c>
      <c r="R424" s="3" t="s">
        <v>47</v>
      </c>
      <c r="S424" s="4" t="s">
        <v>109</v>
      </c>
      <c r="T424" s="18" t="str">
        <f>IF(J424="Yes",IF(U424&lt;&gt;"",HYPERLINK(_xlfn.CONCAT(VLOOKUP(U424,AF:AG,2,FALSE),"\",IF(ISERROR(FIND(",",A424))=FALSE,LEFT(A424,FIND(",",A424)-1),A424),"-",C424,"-",H424,".pdf"),"PDF"),""),"")</f>
        <v>PDF</v>
      </c>
      <c r="U424" s="565" t="s">
        <v>70</v>
      </c>
      <c r="V424" s="3" t="s">
        <v>46</v>
      </c>
      <c r="W424" s="3" t="s">
        <v>47</v>
      </c>
      <c r="X424" s="501" t="s">
        <v>5871</v>
      </c>
      <c r="Y424" s="12" t="str">
        <f>IF(R424="Include","No",IF(V424="Include","No",""))</f>
        <v/>
      </c>
      <c r="Z424" s="33" t="str">
        <f>IF(J424="Yes",IF(Q424="","",IF(Q424="Include",IF(V424="",IF(Y424="No","Check for supplement","Include"),IF(V424="Exclude","Consensus required",IF(V424="Include",IF(Y424="No","Check for supplement","Include"),"Check required"))),IF(Q424="Exclude",IF(V424="","Check required",IF(V424="Exclude","Exclude",IF(V424="Include","Consensus required","Check required"))),"Check required"))),IF(L424="","","Find PDF"))</f>
        <v>Exclude</v>
      </c>
      <c r="AA424" s="31" t="str">
        <f>IF(Z424="Exclude",R424,"")</f>
        <v>3. Wrong intervention</v>
      </c>
    </row>
    <row r="425" spans="1:27" x14ac:dyDescent="0.25">
      <c r="A425" s="25" t="s">
        <v>5236</v>
      </c>
      <c r="B425" s="26" t="s">
        <v>5237</v>
      </c>
      <c r="C425" s="26">
        <v>2016</v>
      </c>
      <c r="D425" s="26" t="s">
        <v>5238</v>
      </c>
      <c r="E425" s="26">
        <v>52</v>
      </c>
      <c r="F425" s="26">
        <v>2</v>
      </c>
      <c r="G425" s="26" t="s">
        <v>5239</v>
      </c>
      <c r="H425" s="26">
        <v>14097</v>
      </c>
      <c r="I425" s="26" t="s">
        <v>5240</v>
      </c>
      <c r="J425" s="11" t="s">
        <v>35</v>
      </c>
      <c r="K425" s="18" t="str">
        <f>IF(LEFT(I425,2)="10",HYPERLINK(_xlfn.CONCAT("https://doi.org/",I425),"Link"),IF(I425="","",HYPERLINK(I425,"Link")))</f>
        <v>Link</v>
      </c>
      <c r="L425" s="19" t="str">
        <f>IF(A425&lt;&gt;"",IF(J425="No",_xlfn.CONCAT(IF(ISERROR(FIND(",",A425))=FALSE,LEFT(A425,FIND(",",A425)-1),A425),"-",C425,"-",H425),""),"")</f>
        <v/>
      </c>
      <c r="M425" s="29" t="str">
        <f>IF(A425&lt;&gt;"",_xlfn.CONCAT("{",IF(ISERROR(FIND(",",A425))=FALSE,LEFT(A425,FIND(",",A425)-1),A425),", ",C425," #",H425,"}"),"")</f>
        <v>{Cornette, 2016 #14097}</v>
      </c>
      <c r="N425" s="4" t="s">
        <v>4</v>
      </c>
      <c r="O425" s="18" t="str">
        <f>IF(J425="Yes",IF(P425&lt;&gt;"",HYPERLINK(_xlfn.CONCAT(VLOOKUP(P425,AF:AG,2,FALSE),"\",IF(ISERROR(FIND(",",A425))=FALSE,LEFT(A425,FIND(",",A425)-1),A425),"-",C425,"-",H425,".pdf"),"PDF"),""),"")</f>
        <v>PDF</v>
      </c>
      <c r="P425" s="11" t="s">
        <v>2</v>
      </c>
      <c r="Q425" s="3" t="s">
        <v>46</v>
      </c>
      <c r="R425" s="3" t="s">
        <v>39</v>
      </c>
      <c r="T425" s="18" t="str">
        <f>IF(J425="Yes",IF(U425&lt;&gt;"",HYPERLINK(_xlfn.CONCAT(VLOOKUP(U425,AF:AG,2,FALSE),"\",IF(ISERROR(FIND(",",A425))=FALSE,LEFT(A425,FIND(",",A425)-1),A425),"-",C425,"-",H425,".pdf"),"PDF"),""),"")</f>
        <v>PDF</v>
      </c>
      <c r="U425" s="11" t="s">
        <v>50</v>
      </c>
      <c r="V425" s="3" t="s">
        <v>46</v>
      </c>
      <c r="W425" s="3" t="s">
        <v>39</v>
      </c>
      <c r="Y425" s="12" t="str">
        <f>IF(R425="Include","No",IF(V425="Include","No",""))</f>
        <v/>
      </c>
      <c r="Z425" s="33" t="str">
        <f>IF(J425="Yes",IF(Q425="","",IF(Q425="Include",IF(V425="",IF(Y425="No","Check for supplement","Include"),IF(V425="Exclude","Consensus required",IF(V425="Include",IF(Y425="No","Check for supplement","Include"),"Check required"))),IF(Q425="Exclude",IF(V425="","Check required",IF(V425="Exclude","Exclude",IF(V425="Include","Consensus required","Check required"))),"Check required"))),IF(L425="","","Find PDF"))</f>
        <v>Exclude</v>
      </c>
      <c r="AA425" s="31" t="str">
        <f>IF(Z425="Exclude",R425,"")</f>
        <v>0. Duplicate</v>
      </c>
    </row>
    <row r="426" spans="1:27" x14ac:dyDescent="0.25">
      <c r="A426" s="25" t="s">
        <v>5872</v>
      </c>
      <c r="B426" s="26" t="s">
        <v>5873</v>
      </c>
      <c r="C426" s="26">
        <v>2021</v>
      </c>
      <c r="D426" s="26" t="s">
        <v>60</v>
      </c>
      <c r="E426" s="26">
        <v>18</v>
      </c>
      <c r="F426" s="26">
        <v>24</v>
      </c>
      <c r="G426" s="26" t="s">
        <v>5874</v>
      </c>
      <c r="H426" s="26">
        <v>12653</v>
      </c>
      <c r="I426" s="26" t="s">
        <v>5875</v>
      </c>
      <c r="J426" s="11" t="s">
        <v>35</v>
      </c>
      <c r="K426" s="18" t="str">
        <f>IF(LEFT(I426,2)="10",HYPERLINK(_xlfn.CONCAT("https://doi.org/",I426),"Link"),IF(I426="","",HYPERLINK(I426,"Link")))</f>
        <v>Link</v>
      </c>
      <c r="L426" s="19" t="str">
        <f>IF(A426&lt;&gt;"",IF(J426="No",_xlfn.CONCAT(IF(ISERROR(FIND(",",A426))=FALSE,LEFT(A426,FIND(",",A426)-1),A426),"-",C426,"-",H426),""),"")</f>
        <v/>
      </c>
      <c r="M426" s="29" t="str">
        <f>IF(A426&lt;&gt;"",_xlfn.CONCAT("{",IF(ISERROR(FIND(",",A426))=FALSE,LEFT(A426,FIND(",",A426)-1),A426),", ",C426," #",H426,"}"),"")</f>
        <v>{Cosco, 2021 #12653}</v>
      </c>
      <c r="N426" s="4" t="s">
        <v>1</v>
      </c>
      <c r="O426" s="18" t="str">
        <f>IF(J426="Yes",IF(P426&lt;&gt;"",HYPERLINK(_xlfn.CONCAT(VLOOKUP(P426,AF:AG,2,FALSE),"\",IF(ISERROR(FIND(",",A426))=FALSE,LEFT(A426,FIND(",",A426)-1),A426),"-",C426,"-",H426,".pdf"),"PDF"),""),"")</f>
        <v>PDF</v>
      </c>
      <c r="P426" s="11" t="s">
        <v>2</v>
      </c>
      <c r="Q426" s="3" t="s">
        <v>46</v>
      </c>
      <c r="R426" s="3" t="s">
        <v>47</v>
      </c>
      <c r="S426" s="4" t="s">
        <v>109</v>
      </c>
      <c r="T426" s="18" t="str">
        <f>IF(J426="Yes",IF(U426&lt;&gt;"",HYPERLINK(_xlfn.CONCAT(VLOOKUP(U426,AF:AG,2,FALSE),"\",IF(ISERROR(FIND(",",A426))=FALSE,LEFT(A426,FIND(",",A426)-1),A426),"-",C426,"-",H426,".pdf"),"PDF"),""),"")</f>
        <v>PDF</v>
      </c>
      <c r="U426" s="565" t="s">
        <v>70</v>
      </c>
      <c r="V426" s="3" t="s">
        <v>46</v>
      </c>
      <c r="W426" s="3" t="s">
        <v>47</v>
      </c>
      <c r="Y426" s="12" t="str">
        <f>IF(R426="Include","No",IF(V426="Include","No",""))</f>
        <v/>
      </c>
      <c r="Z426" s="33" t="str">
        <f>IF(J426="Yes",IF(Q426="","",IF(Q426="Include",IF(V426="",IF(Y426="No","Check for supplement","Include"),IF(V426="Exclude","Consensus required",IF(V426="Include",IF(Y426="No","Check for supplement","Include"),"Check required"))),IF(Q426="Exclude",IF(V426="","Check required",IF(V426="Exclude","Exclude",IF(V426="Include","Consensus required","Check required"))),"Check required"))),IF(L426="","","Find PDF"))</f>
        <v>Exclude</v>
      </c>
      <c r="AA426" s="31" t="str">
        <f>IF(Z426="Exclude",R426,"")</f>
        <v>3. Wrong intervention</v>
      </c>
    </row>
    <row r="427" spans="1:27" x14ac:dyDescent="0.25">
      <c r="A427" s="25" t="s">
        <v>5876</v>
      </c>
      <c r="B427" s="26" t="s">
        <v>5877</v>
      </c>
      <c r="C427" s="26">
        <v>2018</v>
      </c>
      <c r="D427" s="26" t="s">
        <v>428</v>
      </c>
      <c r="E427" s="26">
        <v>36</v>
      </c>
      <c r="F427" s="26">
        <v>10</v>
      </c>
      <c r="G427" s="26" t="s">
        <v>5878</v>
      </c>
      <c r="H427" s="26">
        <v>12654</v>
      </c>
      <c r="I427" s="26" t="s">
        <v>5879</v>
      </c>
      <c r="J427" s="11" t="s">
        <v>35</v>
      </c>
      <c r="K427" s="18" t="str">
        <f>IF(LEFT(I427,2)="10",HYPERLINK(_xlfn.CONCAT("https://doi.org/",I427),"Link"),IF(I427="","",HYPERLINK(I427,"Link")))</f>
        <v>Link</v>
      </c>
      <c r="L427" s="19" t="str">
        <f>IF(A427&lt;&gt;"",IF(J427="No",_xlfn.CONCAT(IF(ISERROR(FIND(",",A427))=FALSE,LEFT(A427,FIND(",",A427)-1),A427),"-",C427,"-",H427),""),"")</f>
        <v/>
      </c>
      <c r="M427" s="29" t="str">
        <f>IF(A427&lt;&gt;"",_xlfn.CONCAT("{",IF(ISERROR(FIND(",",A427))=FALSE,LEFT(A427,FIND(",",A427)-1),A427),", ",C427," #",H427,"}"),"")</f>
        <v>{Costigan, 2018 #12654}</v>
      </c>
      <c r="N427" s="4" t="s">
        <v>1</v>
      </c>
      <c r="O427" s="18" t="str">
        <f>IF(J427="Yes",IF(P427&lt;&gt;"",HYPERLINK(_xlfn.CONCAT(VLOOKUP(P427,AF:AG,2,FALSE),"\",IF(ISERROR(FIND(",",A427))=FALSE,LEFT(A427,FIND(",",A427)-1),A427),"-",C427,"-",H427,".pdf"),"PDF"),""),"")</f>
        <v>PDF</v>
      </c>
      <c r="P427" s="11" t="s">
        <v>2</v>
      </c>
      <c r="Q427" s="3" t="s">
        <v>46</v>
      </c>
      <c r="R427" s="3" t="s">
        <v>47</v>
      </c>
      <c r="S427" s="4" t="s">
        <v>109</v>
      </c>
      <c r="T427" s="18" t="str">
        <f>IF(J427="Yes",IF(U427&lt;&gt;"",HYPERLINK(_xlfn.CONCAT(VLOOKUP(U427,AF:AG,2,FALSE),"\",IF(ISERROR(FIND(",",A427))=FALSE,LEFT(A427,FIND(",",A427)-1),A427),"-",C427,"-",H427,".pdf"),"PDF"),""),"")</f>
        <v>PDF</v>
      </c>
      <c r="U427" s="565" t="s">
        <v>70</v>
      </c>
      <c r="V427" s="3" t="s">
        <v>46</v>
      </c>
      <c r="W427" s="3" t="s">
        <v>47</v>
      </c>
      <c r="X427" s="501" t="s">
        <v>5880</v>
      </c>
      <c r="Y427" s="12" t="str">
        <f>IF(R427="Include","No",IF(V427="Include","No",""))</f>
        <v/>
      </c>
      <c r="Z427" s="33" t="str">
        <f>IF(J427="Yes",IF(Q427="","",IF(Q427="Include",IF(V427="",IF(Y427="No","Check for supplement","Include"),IF(V427="Exclude","Consensus required",IF(V427="Include",IF(Y427="No","Check for supplement","Include"),"Check required"))),IF(Q427="Exclude",IF(V427="","Check required",IF(V427="Exclude","Exclude",IF(V427="Include","Consensus required","Check required"))),"Check required"))),IF(L427="","","Find PDF"))</f>
        <v>Exclude</v>
      </c>
      <c r="AA427" s="31" t="str">
        <f>IF(Z427="Exclude",R427,"")</f>
        <v>3. Wrong intervention</v>
      </c>
    </row>
    <row r="428" spans="1:27" x14ac:dyDescent="0.25">
      <c r="A428" s="25" t="s">
        <v>5881</v>
      </c>
      <c r="B428" s="26" t="s">
        <v>5882</v>
      </c>
      <c r="C428" s="26">
        <v>2016</v>
      </c>
      <c r="D428" s="26" t="s">
        <v>100</v>
      </c>
      <c r="E428" s="26">
        <v>4</v>
      </c>
      <c r="F428" s="26">
        <v>3</v>
      </c>
      <c r="G428" s="26" t="s">
        <v>5883</v>
      </c>
      <c r="H428" s="26">
        <v>12655</v>
      </c>
      <c r="I428" s="26" t="s">
        <v>5884</v>
      </c>
      <c r="J428" s="11" t="s">
        <v>35</v>
      </c>
      <c r="K428" s="18" t="str">
        <f>IF(LEFT(I428,2)="10",HYPERLINK(_xlfn.CONCAT("https://doi.org/",I428),"Link"),IF(I428="","",HYPERLINK(I428,"Link")))</f>
        <v>Link</v>
      </c>
      <c r="L428" s="19" t="str">
        <f>IF(A428&lt;&gt;"",IF(J428="No",_xlfn.CONCAT(IF(ISERROR(FIND(",",A428))=FALSE,LEFT(A428,FIND(",",A428)-1),A428),"-",C428,"-",H428),""),"")</f>
        <v/>
      </c>
      <c r="M428" s="29" t="str">
        <f>IF(A428&lt;&gt;"",_xlfn.CONCAT("{",IF(ISERROR(FIND(",",A428))=FALSE,LEFT(A428,FIND(",",A428)-1),A428),", ",C428," #",H428,"}"),"")</f>
        <v>{Cotten, 2016 #12655}</v>
      </c>
      <c r="N428" s="4" t="s">
        <v>1</v>
      </c>
      <c r="O428" s="18" t="str">
        <f>IF(J428="Yes",IF(P428&lt;&gt;"",HYPERLINK(_xlfn.CONCAT(VLOOKUP(P428,AF:AG,2,FALSE),"\",IF(ISERROR(FIND(",",A428))=FALSE,LEFT(A428,FIND(",",A428)-1),A428),"-",C428,"-",H428,".pdf"),"PDF"),""),"")</f>
        <v>PDF</v>
      </c>
      <c r="P428" s="11" t="s">
        <v>2</v>
      </c>
      <c r="Q428" s="3" t="s">
        <v>46</v>
      </c>
      <c r="R428" s="3" t="s">
        <v>47</v>
      </c>
      <c r="S428" s="4" t="s">
        <v>109</v>
      </c>
      <c r="T428" s="18" t="str">
        <f>IF(J428="Yes",IF(U428&lt;&gt;"",HYPERLINK(_xlfn.CONCAT(VLOOKUP(U428,AF:AG,2,FALSE),"\",IF(ISERROR(FIND(",",A428))=FALSE,LEFT(A428,FIND(",",A428)-1),A428),"-",C428,"-",H428,".pdf"),"PDF"),""),"")</f>
        <v>PDF</v>
      </c>
      <c r="U428" s="565" t="s">
        <v>70</v>
      </c>
      <c r="V428" s="3" t="s">
        <v>46</v>
      </c>
      <c r="W428" s="3" t="s">
        <v>47</v>
      </c>
      <c r="X428" s="501" t="s">
        <v>5885</v>
      </c>
      <c r="Y428" s="12" t="str">
        <f>IF(R428="Include","No",IF(V428="Include","No",""))</f>
        <v/>
      </c>
      <c r="Z428" s="33" t="str">
        <f>IF(J428="Yes",IF(Q428="","",IF(Q428="Include",IF(V428="",IF(Y428="No","Check for supplement","Include"),IF(V428="Exclude","Consensus required",IF(V428="Include",IF(Y428="No","Check for supplement","Include"),"Check required"))),IF(Q428="Exclude",IF(V428="","Check required",IF(V428="Exclude","Exclude",IF(V428="Include","Consensus required","Check required"))),"Check required"))),IF(L428="","","Find PDF"))</f>
        <v>Exclude</v>
      </c>
      <c r="AA428" s="31" t="str">
        <f>IF(Z428="Exclude",R428,"")</f>
        <v>3. Wrong intervention</v>
      </c>
    </row>
    <row r="429" spans="1:27" x14ac:dyDescent="0.25">
      <c r="A429" s="25" t="s">
        <v>5881</v>
      </c>
      <c r="B429" s="26" t="s">
        <v>5882</v>
      </c>
      <c r="C429" s="26">
        <v>2016</v>
      </c>
      <c r="D429" s="26" t="s">
        <v>100</v>
      </c>
      <c r="E429" s="26">
        <v>4</v>
      </c>
      <c r="F429" s="26">
        <v>3</v>
      </c>
      <c r="G429" s="26" t="s">
        <v>5883</v>
      </c>
      <c r="H429" s="26">
        <v>12656</v>
      </c>
      <c r="I429" s="26" t="s">
        <v>5884</v>
      </c>
      <c r="J429" s="11" t="s">
        <v>35</v>
      </c>
      <c r="K429" s="18" t="str">
        <f>IF(LEFT(I429,2)="10",HYPERLINK(_xlfn.CONCAT("https://doi.org/",I429),"Link"),IF(I429="","",HYPERLINK(I429,"Link")))</f>
        <v>Link</v>
      </c>
      <c r="L429" s="19" t="str">
        <f>IF(A429&lt;&gt;"",IF(J429="No",_xlfn.CONCAT(IF(ISERROR(FIND(",",A429))=FALSE,LEFT(A429,FIND(",",A429)-1),A429),"-",C429,"-",H429),""),"")</f>
        <v/>
      </c>
      <c r="M429" s="29" t="str">
        <f>IF(A429&lt;&gt;"",_xlfn.CONCAT("{",IF(ISERROR(FIND(",",A429))=FALSE,LEFT(A429,FIND(",",A429)-1),A429),", ",C429," #",H429,"}"),"")</f>
        <v>{Cotten, 2016 #12656}</v>
      </c>
      <c r="N429" s="4" t="s">
        <v>1</v>
      </c>
      <c r="O429" s="18" t="str">
        <f>IF(J429="Yes",IF(P429&lt;&gt;"",HYPERLINK(_xlfn.CONCAT(VLOOKUP(P429,AF:AG,2,FALSE),"\",IF(ISERROR(FIND(",",A429))=FALSE,LEFT(A429,FIND(",",A429)-1),A429),"-",C429,"-",H429,".pdf"),"PDF"),""),"")</f>
        <v>PDF</v>
      </c>
      <c r="P429" s="11" t="s">
        <v>2</v>
      </c>
      <c r="Q429" s="3" t="s">
        <v>46</v>
      </c>
      <c r="R429" s="3" t="s">
        <v>39</v>
      </c>
      <c r="T429" s="18" t="str">
        <f>IF(J429="Yes",IF(U429&lt;&gt;"",HYPERLINK(_xlfn.CONCAT(VLOOKUP(U429,AF:AG,2,FALSE),"\",IF(ISERROR(FIND(",",A429))=FALSE,LEFT(A429,FIND(",",A429)-1),A429),"-",C429,"-",H429,".pdf"),"PDF"),""),"")</f>
        <v>PDF</v>
      </c>
      <c r="U429" s="11" t="str">
        <f>IF(R429="0. Duplicate","SH","")</f>
        <v>SH</v>
      </c>
      <c r="V429" s="3" t="str">
        <f>IF(R429="0. Duplicate","Exclude","")</f>
        <v>Exclude</v>
      </c>
      <c r="W429" s="3" t="str">
        <f>IF(R429="0. Duplicate","0. Duplicate","")</f>
        <v>0. Duplicate</v>
      </c>
      <c r="Y429" s="12" t="str">
        <f>IF(R429="Include","No",IF(V429="Include","No",""))</f>
        <v/>
      </c>
      <c r="Z429" s="33" t="str">
        <f>IF(J429="Yes",IF(Q429="","",IF(Q429="Include",IF(V429="",IF(Y429="No","Check for supplement","Include"),IF(V429="Exclude","Consensus required",IF(V429="Include",IF(Y429="No","Check for supplement","Include"),"Check required"))),IF(Q429="Exclude",IF(V429="","Check required",IF(V429="Exclude","Exclude",IF(V429="Include","Consensus required","Check required"))),"Check required"))),IF(L429="","","Find PDF"))</f>
        <v>Exclude</v>
      </c>
      <c r="AA429" s="31" t="str">
        <f>IF(Z429="Exclude",R429,"")</f>
        <v>0. Duplicate</v>
      </c>
    </row>
    <row r="430" spans="1:27" x14ac:dyDescent="0.25">
      <c r="A430" s="25" t="s">
        <v>5886</v>
      </c>
      <c r="B430" s="26" t="s">
        <v>5887</v>
      </c>
      <c r="C430" s="26">
        <v>2022</v>
      </c>
      <c r="D430" s="26" t="s">
        <v>1825</v>
      </c>
      <c r="E430" s="26">
        <v>28</v>
      </c>
      <c r="G430" s="26">
        <v>100537</v>
      </c>
      <c r="H430" s="26">
        <v>12657</v>
      </c>
      <c r="I430" s="26" t="s">
        <v>5888</v>
      </c>
      <c r="J430" s="11" t="s">
        <v>35</v>
      </c>
      <c r="K430" s="18" t="str">
        <f>IF(LEFT(I430,2)="10",HYPERLINK(_xlfn.CONCAT("https://doi.org/",I430),"Link"),IF(I430="","",HYPERLINK(I430,"Link")))</f>
        <v>Link</v>
      </c>
      <c r="L430" s="19" t="str">
        <f>IF(A430&lt;&gt;"",IF(J430="No",_xlfn.CONCAT(IF(ISERROR(FIND(",",A430))=FALSE,LEFT(A430,FIND(",",A430)-1),A430),"-",C430,"-",H430),""),"")</f>
        <v/>
      </c>
      <c r="M430" s="29" t="str">
        <f>IF(A430&lt;&gt;"",_xlfn.CONCAT("{",IF(ISERROR(FIND(",",A430))=FALSE,LEFT(A430,FIND(",",A430)-1),A430),", ",C430," #",H430,"}"),"")</f>
        <v>{Coumans, 2022 #12657}</v>
      </c>
      <c r="N430" s="4" t="s">
        <v>1</v>
      </c>
      <c r="O430" s="18" t="str">
        <f>IF(J430="Yes",IF(P430&lt;&gt;"",HYPERLINK(_xlfn.CONCAT(VLOOKUP(P430,AF:AG,2,FALSE),"\",IF(ISERROR(FIND(",",A430))=FALSE,LEFT(A430,FIND(",",A430)-1),A430),"-",C430,"-",H430,".pdf"),"PDF"),""),"")</f>
        <v>PDF</v>
      </c>
      <c r="P430" s="11" t="s">
        <v>2</v>
      </c>
      <c r="Q430" s="3" t="s">
        <v>46</v>
      </c>
      <c r="R430" s="3" t="s">
        <v>47</v>
      </c>
      <c r="S430" s="4" t="s">
        <v>109</v>
      </c>
      <c r="T430" s="18" t="str">
        <f>IF(J430="Yes",IF(U430&lt;&gt;"",HYPERLINK(_xlfn.CONCAT(VLOOKUP(U430,AF:AG,2,FALSE),"\",IF(ISERROR(FIND(",",A430))=FALSE,LEFT(A430,FIND(",",A430)-1),A430),"-",C430,"-",H430,".pdf"),"PDF"),""),"")</f>
        <v>PDF</v>
      </c>
      <c r="U430" s="565" t="s">
        <v>70</v>
      </c>
      <c r="V430" s="3" t="s">
        <v>46</v>
      </c>
      <c r="W430" s="3" t="s">
        <v>47</v>
      </c>
      <c r="X430" s="501" t="s">
        <v>5885</v>
      </c>
      <c r="Y430" s="12" t="str">
        <f>IF(R430="Include","No",IF(V430="Include","No",""))</f>
        <v/>
      </c>
      <c r="Z430" s="33" t="str">
        <f>IF(J430="Yes",IF(Q430="","",IF(Q430="Include",IF(V430="",IF(Y430="No","Check for supplement","Include"),IF(V430="Exclude","Consensus required",IF(V430="Include",IF(Y430="No","Check for supplement","Include"),"Check required"))),IF(Q430="Exclude",IF(V430="","Check required",IF(V430="Exclude","Exclude",IF(V430="Include","Consensus required","Check required"))),"Check required"))),IF(L430="","","Find PDF"))</f>
        <v>Exclude</v>
      </c>
      <c r="AA430" s="31" t="str">
        <f>IF(Z430="Exclude",R430,"")</f>
        <v>3. Wrong intervention</v>
      </c>
    </row>
    <row r="431" spans="1:27" x14ac:dyDescent="0.25">
      <c r="A431" s="25" t="s">
        <v>5889</v>
      </c>
      <c r="B431" s="26" t="s">
        <v>5890</v>
      </c>
      <c r="C431" s="26">
        <v>2012</v>
      </c>
      <c r="D431" s="26" t="s">
        <v>119</v>
      </c>
      <c r="E431" s="26">
        <v>44</v>
      </c>
      <c r="F431" s="26">
        <v>3</v>
      </c>
      <c r="G431" s="26" t="s">
        <v>5891</v>
      </c>
      <c r="H431" s="26">
        <v>12658</v>
      </c>
      <c r="I431" s="26" t="s">
        <v>5892</v>
      </c>
      <c r="J431" s="11" t="s">
        <v>35</v>
      </c>
      <c r="K431" s="18" t="str">
        <f>IF(LEFT(I431,2)="10",HYPERLINK(_xlfn.CONCAT("https://doi.org/",I431),"Link"),IF(I431="","",HYPERLINK(I431,"Link")))</f>
        <v>Link</v>
      </c>
      <c r="L431" s="19" t="str">
        <f>IF(A431&lt;&gt;"",IF(J431="No",_xlfn.CONCAT(IF(ISERROR(FIND(",",A431))=FALSE,LEFT(A431,FIND(",",A431)-1),A431),"-",C431,"-",H431),""),"")</f>
        <v/>
      </c>
      <c r="M431" s="29" t="str">
        <f>IF(A431&lt;&gt;"",_xlfn.CONCAT("{",IF(ISERROR(FIND(",",A431))=FALSE,LEFT(A431,FIND(",",A431)-1),A431),", ",C431," #",H431,"}"),"")</f>
        <v>{Courneya, 2012 #12658}</v>
      </c>
      <c r="N431" s="4" t="s">
        <v>1</v>
      </c>
      <c r="O431" s="18" t="str">
        <f>IF(J431="Yes",IF(P431&lt;&gt;"",HYPERLINK(_xlfn.CONCAT(VLOOKUP(P431,AF:AG,2,FALSE),"\",IF(ISERROR(FIND(",",A431))=FALSE,LEFT(A431,FIND(",",A431)-1),A431),"-",C431,"-",H431,".pdf"),"PDF"),""),"")</f>
        <v>PDF</v>
      </c>
      <c r="P431" s="11" t="s">
        <v>2</v>
      </c>
      <c r="Q431" s="3" t="s">
        <v>46</v>
      </c>
      <c r="R431" s="3" t="s">
        <v>47</v>
      </c>
      <c r="S431" s="4" t="s">
        <v>109</v>
      </c>
      <c r="T431" s="18" t="str">
        <f>IF(J431="Yes",IF(U431&lt;&gt;"",HYPERLINK(_xlfn.CONCAT(VLOOKUP(U431,AF:AG,2,FALSE),"\",IF(ISERROR(FIND(",",A431))=FALSE,LEFT(A431,FIND(",",A431)-1),A431),"-",C431,"-",H431,".pdf"),"PDF"),""),"")</f>
        <v>PDF</v>
      </c>
      <c r="U431" s="565" t="s">
        <v>70</v>
      </c>
      <c r="V431" s="3" t="s">
        <v>46</v>
      </c>
      <c r="W431" s="3" t="s">
        <v>47</v>
      </c>
      <c r="X431" s="501" t="s">
        <v>5885</v>
      </c>
      <c r="Y431" s="12" t="str">
        <f>IF(R431="Include","No",IF(V431="Include","No",""))</f>
        <v/>
      </c>
      <c r="Z431" s="33" t="str">
        <f>IF(J431="Yes",IF(Q431="","",IF(Q431="Include",IF(V431="",IF(Y431="No","Check for supplement","Include"),IF(V431="Exclude","Consensus required",IF(V431="Include",IF(Y431="No","Check for supplement","Include"),"Check required"))),IF(Q431="Exclude",IF(V431="","Check required",IF(V431="Exclude","Exclude",IF(V431="Include","Consensus required","Check required"))),"Check required"))),IF(L431="","","Find PDF"))</f>
        <v>Exclude</v>
      </c>
      <c r="AA431" s="31" t="str">
        <f>IF(Z431="Exclude",R431,"")</f>
        <v>3. Wrong intervention</v>
      </c>
    </row>
    <row r="432" spans="1:27" x14ac:dyDescent="0.25">
      <c r="A432" s="25" t="s">
        <v>40</v>
      </c>
      <c r="B432" s="26" t="s">
        <v>41</v>
      </c>
      <c r="C432" s="26">
        <v>2012</v>
      </c>
      <c r="D432" s="26" t="s">
        <v>42</v>
      </c>
      <c r="E432" s="26">
        <v>9</v>
      </c>
      <c r="F432" s="26">
        <v>6</v>
      </c>
      <c r="G432" s="26" t="s">
        <v>43</v>
      </c>
      <c r="H432" s="26">
        <v>26765</v>
      </c>
      <c r="I432" s="26" t="s">
        <v>44</v>
      </c>
      <c r="J432" s="11" t="s">
        <v>35</v>
      </c>
      <c r="K432" s="18" t="str">
        <f>IF(LEFT(I432,2)="10",HYPERLINK(_xlfn.CONCAT("https://doi.org/",I432),"Link"),IF(I432="","",HYPERLINK(I432,"Link")))</f>
        <v>Link</v>
      </c>
      <c r="L432" s="19" t="str">
        <f>IF(A432&lt;&gt;"",IF(J432="No",_xlfn.CONCAT(IF(ISERROR(FIND(",",A432))=FALSE,LEFT(A432,FIND(",",A432)-1),A432),"-",C432,"-",H432),""),"")</f>
        <v/>
      </c>
      <c r="M432" s="29" t="str">
        <f>IF(A432&lt;&gt;"",_xlfn.CONCAT("{",IF(ISERROR(FIND(",",A432))=FALSE,LEFT(A432,FIND(",",A432)-1),A432),", ",C432," #",H432,"}"),"")</f>
        <v>{Courneya, 2012 #26765}</v>
      </c>
      <c r="N432" s="4" t="s">
        <v>45</v>
      </c>
      <c r="O432" s="18" t="str">
        <f>IF(J432="Yes",IF(P432&lt;&gt;"",HYPERLINK(_xlfn.CONCAT(VLOOKUP(P432,AF:AG,2,FALSE),"\",IF(ISERROR(FIND(",",A432))=FALSE,LEFT(A432,FIND(",",A432)-1),A432),"-",C432,"-",H432,".pdf"),"PDF"),""),"")</f>
        <v>PDF</v>
      </c>
      <c r="P432" s="11" t="s">
        <v>2</v>
      </c>
      <c r="Q432" s="3" t="s">
        <v>46</v>
      </c>
      <c r="R432" s="3" t="s">
        <v>47</v>
      </c>
      <c r="S432" s="4" t="s">
        <v>48</v>
      </c>
      <c r="T432" s="18" t="str">
        <f>IF(J432="Yes",IF(U432&lt;&gt;"",HYPERLINK(_xlfn.CONCAT(VLOOKUP(U432,AF:AG,2,FALSE),"\",IF(ISERROR(FIND(",",A432))=FALSE,LEFT(A432,FIND(",",A432)-1),A432),"-",C432,"-",H432,".pdf"),"PDF"),""),"")</f>
        <v>PDF</v>
      </c>
      <c r="U432" s="11" t="s">
        <v>38</v>
      </c>
      <c r="V432" s="3" t="s">
        <v>46</v>
      </c>
      <c r="W432" s="3" t="s">
        <v>47</v>
      </c>
      <c r="Y432" s="12" t="str">
        <f>IF(R432="Include","No",IF(V432="Include","No",""))</f>
        <v/>
      </c>
      <c r="Z432" s="33" t="str">
        <f>IF(J432="Yes",IF(Q432="","",IF(Q432="Include",IF(V432="",IF(Y432="No","Check for supplement","Include"),IF(V432="Exclude","Consensus required",IF(V432="Include",IF(Y432="No","Check for supplement","Include"),"Check required"))),IF(Q432="Exclude",IF(V432="","Check required",IF(V432="Exclude","Exclude",IF(V432="Include","Consensus required","Check required"))),"Check required"))),IF(L432="","","Find PDF"))</f>
        <v>Exclude</v>
      </c>
      <c r="AA432" s="31" t="str">
        <f>IF(Z432="Exclude",R432,"")</f>
        <v>3. Wrong intervention</v>
      </c>
    </row>
    <row r="433" spans="1:27" x14ac:dyDescent="0.25">
      <c r="A433" s="25" t="s">
        <v>5893</v>
      </c>
      <c r="B433" s="26" t="s">
        <v>5894</v>
      </c>
      <c r="C433" s="26">
        <v>2016</v>
      </c>
      <c r="D433" s="26" t="s">
        <v>5895</v>
      </c>
      <c r="E433" s="26">
        <v>25</v>
      </c>
      <c r="F433" s="26">
        <v>6</v>
      </c>
      <c r="G433" s="26" t="s">
        <v>5896</v>
      </c>
      <c r="H433" s="26">
        <v>12659</v>
      </c>
      <c r="I433" s="26" t="s">
        <v>5897</v>
      </c>
      <c r="J433" s="11" t="s">
        <v>35</v>
      </c>
      <c r="K433" s="18" t="str">
        <f>IF(LEFT(I433,2)="10",HYPERLINK(_xlfn.CONCAT("https://doi.org/",I433),"Link"),IF(I433="","",HYPERLINK(I433,"Link")))</f>
        <v>Link</v>
      </c>
      <c r="L433" s="19" t="str">
        <f>IF(A433&lt;&gt;"",IF(J433="No",_xlfn.CONCAT(IF(ISERROR(FIND(",",A433))=FALSE,LEFT(A433,FIND(",",A433)-1),A433),"-",C433,"-",H433),""),"")</f>
        <v/>
      </c>
      <c r="M433" s="29" t="str">
        <f>IF(A433&lt;&gt;"",_xlfn.CONCAT("{",IF(ISERROR(FIND(",",A433))=FALSE,LEFT(A433,FIND(",",A433)-1),A433),", ",C433," #",H433,"}"),"")</f>
        <v>{Courneya, 2016 #12659}</v>
      </c>
      <c r="N433" s="4" t="s">
        <v>1</v>
      </c>
      <c r="O433" s="18" t="str">
        <f>IF(J433="Yes",IF(P433&lt;&gt;"",HYPERLINK(_xlfn.CONCAT(VLOOKUP(P433,AF:AG,2,FALSE),"\",IF(ISERROR(FIND(",",A433))=FALSE,LEFT(A433,FIND(",",A433)-1),A433),"-",C433,"-",H433,".pdf"),"PDF"),""),"")</f>
        <v>PDF</v>
      </c>
      <c r="P433" s="11" t="s">
        <v>2</v>
      </c>
      <c r="Q433" s="3" t="s">
        <v>46</v>
      </c>
      <c r="R433" s="3" t="s">
        <v>47</v>
      </c>
      <c r="S433" s="4" t="s">
        <v>109</v>
      </c>
      <c r="T433" s="18" t="str">
        <f>IF(J433="Yes",IF(U433&lt;&gt;"",HYPERLINK(_xlfn.CONCAT(VLOOKUP(U433,AF:AG,2,FALSE),"\",IF(ISERROR(FIND(",",A433))=FALSE,LEFT(A433,FIND(",",A433)-1),A433),"-",C433,"-",H433,".pdf"),"PDF"),""),"")</f>
        <v>PDF</v>
      </c>
      <c r="U433" s="565" t="s">
        <v>70</v>
      </c>
      <c r="V433" s="3" t="s">
        <v>46</v>
      </c>
      <c r="W433" s="3" t="s">
        <v>47</v>
      </c>
      <c r="X433" s="501" t="s">
        <v>5885</v>
      </c>
      <c r="Y433" s="12" t="str">
        <f>IF(R433="Include","No",IF(V433="Include","No",""))</f>
        <v/>
      </c>
      <c r="Z433" s="33" t="str">
        <f>IF(J433="Yes",IF(Q433="","",IF(Q433="Include",IF(V433="",IF(Y433="No","Check for supplement","Include"),IF(V433="Exclude","Consensus required",IF(V433="Include",IF(Y433="No","Check for supplement","Include"),"Check required"))),IF(Q433="Exclude",IF(V433="","Check required",IF(V433="Exclude","Exclude",IF(V433="Include","Consensus required","Check required"))),"Check required"))),IF(L433="","","Find PDF"))</f>
        <v>Exclude</v>
      </c>
      <c r="AA433" s="31" t="str">
        <f>IF(Z433="Exclude",R433,"")</f>
        <v>3. Wrong intervention</v>
      </c>
    </row>
    <row r="434" spans="1:27" x14ac:dyDescent="0.25">
      <c r="A434" s="25" t="s">
        <v>5898</v>
      </c>
      <c r="B434" s="26" t="s">
        <v>5899</v>
      </c>
      <c r="C434" s="26">
        <v>2016</v>
      </c>
      <c r="D434" s="26" t="s">
        <v>1119</v>
      </c>
      <c r="E434" s="26">
        <v>170</v>
      </c>
      <c r="F434" s="26">
        <v>2</v>
      </c>
      <c r="G434" s="26" t="s">
        <v>5900</v>
      </c>
      <c r="H434" s="26">
        <v>12660</v>
      </c>
      <c r="I434" s="26" t="s">
        <v>5901</v>
      </c>
      <c r="J434" s="11" t="s">
        <v>35</v>
      </c>
      <c r="K434" s="18" t="str">
        <f>IF(LEFT(I434,2)="10",HYPERLINK(_xlfn.CONCAT("https://doi.org/",I434),"Link"),IF(I434="","",HYPERLINK(I434,"Link")))</f>
        <v>Link</v>
      </c>
      <c r="L434" s="19" t="str">
        <f>IF(A434&lt;&gt;"",IF(J434="No",_xlfn.CONCAT(IF(ISERROR(FIND(",",A434))=FALSE,LEFT(A434,FIND(",",A434)-1),A434),"-",C434,"-",H434),""),"")</f>
        <v/>
      </c>
      <c r="M434" s="29" t="str">
        <f>IF(A434&lt;&gt;"",_xlfn.CONCAT("{",IF(ISERROR(FIND(",",A434))=FALSE,LEFT(A434,FIND(",",A434)-1),A434),", ",C434," #",H434,"}"),"")</f>
        <v>{Cradock, 2016 #12660}</v>
      </c>
      <c r="N434" s="4" t="s">
        <v>1</v>
      </c>
      <c r="O434" s="18" t="str">
        <f>IF(J434="Yes",IF(P434&lt;&gt;"",HYPERLINK(_xlfn.CONCAT(VLOOKUP(P434,AF:AG,2,FALSE),"\",IF(ISERROR(FIND(",",A434))=FALSE,LEFT(A434,FIND(",",A434)-1),A434),"-",C434,"-",H434,".pdf"),"PDF"),""),"")</f>
        <v>PDF</v>
      </c>
      <c r="P434" s="11" t="s">
        <v>2</v>
      </c>
      <c r="Q434" s="3" t="s">
        <v>46</v>
      </c>
      <c r="R434" s="3" t="s">
        <v>47</v>
      </c>
      <c r="S434" s="4" t="s">
        <v>109</v>
      </c>
      <c r="T434" s="18" t="str">
        <f>IF(J434="Yes",IF(U434&lt;&gt;"",HYPERLINK(_xlfn.CONCAT(VLOOKUP(U434,AF:AG,2,FALSE),"\",IF(ISERROR(FIND(",",A434))=FALSE,LEFT(A434,FIND(",",A434)-1),A434),"-",C434,"-",H434,".pdf"),"PDF"),""),"")</f>
        <v>PDF</v>
      </c>
      <c r="U434" s="565" t="s">
        <v>70</v>
      </c>
      <c r="V434" s="3" t="s">
        <v>46</v>
      </c>
      <c r="W434" s="3" t="s">
        <v>47</v>
      </c>
      <c r="X434" s="501" t="s">
        <v>5885</v>
      </c>
      <c r="Y434" s="12" t="str">
        <f>IF(R434="Include","No",IF(V434="Include","No",""))</f>
        <v/>
      </c>
      <c r="Z434" s="33" t="str">
        <f>IF(J434="Yes",IF(Q434="","",IF(Q434="Include",IF(V434="",IF(Y434="No","Check for supplement","Include"),IF(V434="Exclude","Consensus required",IF(V434="Include",IF(Y434="No","Check for supplement","Include"),"Check required"))),IF(Q434="Exclude",IF(V434="","Check required",IF(V434="Exclude","Exclude",IF(V434="Include","Consensus required","Check required"))),"Check required"))),IF(L434="","","Find PDF"))</f>
        <v>Exclude</v>
      </c>
      <c r="AA434" s="31" t="str">
        <f>IF(Z434="Exclude",R434,"")</f>
        <v>3. Wrong intervention</v>
      </c>
    </row>
    <row r="435" spans="1:27" x14ac:dyDescent="0.25">
      <c r="A435" s="25" t="s">
        <v>5902</v>
      </c>
      <c r="B435" s="26" t="s">
        <v>5903</v>
      </c>
      <c r="C435" s="26">
        <v>2021</v>
      </c>
      <c r="D435" s="26" t="s">
        <v>2486</v>
      </c>
      <c r="E435" s="26">
        <v>69</v>
      </c>
      <c r="G435" s="26">
        <v>102573</v>
      </c>
      <c r="H435" s="26">
        <v>12662</v>
      </c>
      <c r="I435" s="26" t="s">
        <v>5904</v>
      </c>
      <c r="J435" s="11" t="s">
        <v>35</v>
      </c>
      <c r="K435" s="18" t="str">
        <f>IF(LEFT(I435,2)="10",HYPERLINK(_xlfn.CONCAT("https://doi.org/",I435),"Link"),IF(I435="","",HYPERLINK(I435,"Link")))</f>
        <v>Link</v>
      </c>
      <c r="L435" s="19" t="str">
        <f>IF(A435&lt;&gt;"",IF(J435="No",_xlfn.CONCAT(IF(ISERROR(FIND(",",A435))=FALSE,LEFT(A435,FIND(",",A435)-1),A435),"-",C435,"-",H435),""),"")</f>
        <v/>
      </c>
      <c r="M435" s="29" t="str">
        <f>IF(A435&lt;&gt;"",_xlfn.CONCAT("{",IF(ISERROR(FIND(",",A435))=FALSE,LEFT(A435,FIND(",",A435)-1),A435),", ",C435," #",H435,"}"),"")</f>
        <v>{Crist, 2021 #12662}</v>
      </c>
      <c r="N435" s="4" t="s">
        <v>1</v>
      </c>
      <c r="O435" s="18" t="str">
        <f>IF(J435="Yes",IF(P435&lt;&gt;"",HYPERLINK(_xlfn.CONCAT(VLOOKUP(P435,AF:AG,2,FALSE),"\",IF(ISERROR(FIND(",",A435))=FALSE,LEFT(A435,FIND(",",A435)-1),A435),"-",C435,"-",H435,".pdf"),"PDF"),""),"")</f>
        <v>PDF</v>
      </c>
      <c r="P435" s="11" t="s">
        <v>2</v>
      </c>
      <c r="Q435" s="3" t="s">
        <v>46</v>
      </c>
      <c r="R435" s="3" t="s">
        <v>47</v>
      </c>
      <c r="S435" s="4" t="s">
        <v>109</v>
      </c>
      <c r="T435" s="18" t="str">
        <f>IF(J435="Yes",IF(U435&lt;&gt;"",HYPERLINK(_xlfn.CONCAT(VLOOKUP(U435,AF:AG,2,FALSE),"\",IF(ISERROR(FIND(",",A435))=FALSE,LEFT(A435,FIND(",",A435)-1),A435),"-",C435,"-",H435,".pdf"),"PDF"),""),"")</f>
        <v>PDF</v>
      </c>
      <c r="U435" s="565" t="s">
        <v>70</v>
      </c>
      <c r="V435" s="3" t="s">
        <v>46</v>
      </c>
      <c r="W435" s="3" t="s">
        <v>47</v>
      </c>
      <c r="X435" s="501" t="s">
        <v>5885</v>
      </c>
      <c r="Y435" s="12" t="str">
        <f>IF(R435="Include","No",IF(V435="Include","No",""))</f>
        <v/>
      </c>
      <c r="Z435" s="33" t="str">
        <f>IF(J435="Yes",IF(Q435="","",IF(Q435="Include",IF(V435="",IF(Y435="No","Check for supplement","Include"),IF(V435="Exclude","Consensus required",IF(V435="Include",IF(Y435="No","Check for supplement","Include"),"Check required"))),IF(Q435="Exclude",IF(V435="","Check required",IF(V435="Exclude","Exclude",IF(V435="Include","Consensus required","Check required"))),"Check required"))),IF(L435="","","Find PDF"))</f>
        <v>Exclude</v>
      </c>
      <c r="AA435" s="31" t="str">
        <f>IF(Z435="Exclude",R435,"")</f>
        <v>3. Wrong intervention</v>
      </c>
    </row>
    <row r="436" spans="1:27" x14ac:dyDescent="0.25">
      <c r="A436" s="25" t="s">
        <v>5905</v>
      </c>
      <c r="B436" s="26" t="s">
        <v>5906</v>
      </c>
      <c r="C436" s="26">
        <v>2022</v>
      </c>
      <c r="D436" s="26" t="s">
        <v>124</v>
      </c>
      <c r="E436" s="26">
        <v>19</v>
      </c>
      <c r="F436" s="26">
        <v>1</v>
      </c>
      <c r="G436" s="26">
        <v>75</v>
      </c>
      <c r="H436" s="26">
        <v>12661</v>
      </c>
      <c r="I436" s="26" t="s">
        <v>5907</v>
      </c>
      <c r="J436" s="11" t="s">
        <v>35</v>
      </c>
      <c r="K436" s="18" t="str">
        <f>IF(LEFT(I436,2)="10",HYPERLINK(_xlfn.CONCAT("https://doi.org/",I436),"Link"),IF(I436="","",HYPERLINK(I436,"Link")))</f>
        <v>Link</v>
      </c>
      <c r="L436" s="19" t="str">
        <f>IF(A436&lt;&gt;"",IF(J436="No",_xlfn.CONCAT(IF(ISERROR(FIND(",",A436))=FALSE,LEFT(A436,FIND(",",A436)-1),A436),"-",C436,"-",H436),""),"")</f>
        <v/>
      </c>
      <c r="M436" s="29" t="str">
        <f>IF(A436&lt;&gt;"",_xlfn.CONCAT("{",IF(ISERROR(FIND(",",A436))=FALSE,LEFT(A436,FIND(",",A436)-1),A436),", ",C436," #",H436,"}"),"")</f>
        <v>{Crist, 2022 #12661}</v>
      </c>
      <c r="N436" s="4" t="s">
        <v>1</v>
      </c>
      <c r="O436" s="18" t="str">
        <f>IF(J436="Yes",IF(P436&lt;&gt;"",HYPERLINK(_xlfn.CONCAT(VLOOKUP(P436,AF:AG,2,FALSE),"\",IF(ISERROR(FIND(",",A436))=FALSE,LEFT(A436,FIND(",",A436)-1),A436),"-",C436,"-",H436,".pdf"),"PDF"),""),"")</f>
        <v>PDF</v>
      </c>
      <c r="P436" s="11" t="s">
        <v>2</v>
      </c>
      <c r="Q436" s="3" t="s">
        <v>46</v>
      </c>
      <c r="R436" s="3" t="s">
        <v>47</v>
      </c>
      <c r="S436" s="4" t="s">
        <v>109</v>
      </c>
      <c r="T436" s="18" t="str">
        <f>IF(J436="Yes",IF(U436&lt;&gt;"",HYPERLINK(_xlfn.CONCAT(VLOOKUP(U436,AF:AG,2,FALSE),"\",IF(ISERROR(FIND(",",A436))=FALSE,LEFT(A436,FIND(",",A436)-1),A436),"-",C436,"-",H436,".pdf"),"PDF"),""),"")</f>
        <v>PDF</v>
      </c>
      <c r="U436" s="565" t="s">
        <v>70</v>
      </c>
      <c r="V436" s="3" t="s">
        <v>46</v>
      </c>
      <c r="W436" s="3" t="s">
        <v>47</v>
      </c>
      <c r="X436" s="501" t="s">
        <v>5885</v>
      </c>
      <c r="Y436" s="12" t="str">
        <f>IF(R436="Include","No",IF(V436="Include","No",""))</f>
        <v/>
      </c>
      <c r="Z436" s="33" t="str">
        <f>IF(J436="Yes",IF(Q436="","",IF(Q436="Include",IF(V436="",IF(Y436="No","Check for supplement","Include"),IF(V436="Exclude","Consensus required",IF(V436="Include",IF(Y436="No","Check for supplement","Include"),"Check required"))),IF(Q436="Exclude",IF(V436="","Check required",IF(V436="Exclude","Exclude",IF(V436="Include","Consensus required","Check required"))),"Check required"))),IF(L436="","","Find PDF"))</f>
        <v>Exclude</v>
      </c>
      <c r="AA436" s="31" t="str">
        <f>IF(Z436="Exclude",R436,"")</f>
        <v>3. Wrong intervention</v>
      </c>
    </row>
    <row r="437" spans="1:27" x14ac:dyDescent="0.25">
      <c r="A437" s="25" t="s">
        <v>5908</v>
      </c>
      <c r="B437" s="26" t="s">
        <v>5909</v>
      </c>
      <c r="C437" s="26">
        <v>2012</v>
      </c>
      <c r="D437" s="26" t="s">
        <v>365</v>
      </c>
      <c r="E437" s="26">
        <v>12</v>
      </c>
      <c r="F437" s="26">
        <v>1</v>
      </c>
      <c r="G437" s="26">
        <v>404</v>
      </c>
      <c r="H437" s="26">
        <v>12663</v>
      </c>
      <c r="I437" s="26" t="s">
        <v>5910</v>
      </c>
      <c r="J437" s="11" t="s">
        <v>35</v>
      </c>
      <c r="K437" s="18" t="str">
        <f>IF(LEFT(I437,2)="10",HYPERLINK(_xlfn.CONCAT("https://doi.org/",I437),"Link"),IF(I437="","",HYPERLINK(I437,"Link")))</f>
        <v>Link</v>
      </c>
      <c r="L437" s="19" t="str">
        <f>IF(A437&lt;&gt;"",IF(J437="No",_xlfn.CONCAT(IF(ISERROR(FIND(",",A437))=FALSE,LEFT(A437,FIND(",",A437)-1),A437),"-",C437,"-",H437),""),"")</f>
        <v/>
      </c>
      <c r="M437" s="29" t="str">
        <f>IF(A437&lt;&gt;"",_xlfn.CONCAT("{",IF(ISERROR(FIND(",",A437))=FALSE,LEFT(A437,FIND(",",A437)-1),A437),", ",C437," #",H437,"}"),"")</f>
        <v>{Croker, 2012 #12663}</v>
      </c>
      <c r="N437" s="4" t="s">
        <v>1</v>
      </c>
      <c r="O437" s="18" t="str">
        <f>IF(J437="Yes",IF(P437&lt;&gt;"",HYPERLINK(_xlfn.CONCAT(VLOOKUP(P437,AF:AG,2,FALSE),"\",IF(ISERROR(FIND(",",A437))=FALSE,LEFT(A437,FIND(",",A437)-1),A437),"-",C437,"-",H437,".pdf"),"PDF"),""),"")</f>
        <v>PDF</v>
      </c>
      <c r="P437" s="11" t="s">
        <v>2</v>
      </c>
      <c r="Q437" s="3" t="s">
        <v>46</v>
      </c>
      <c r="R437" s="3" t="s">
        <v>47</v>
      </c>
      <c r="S437" s="4" t="s">
        <v>109</v>
      </c>
      <c r="T437" s="18" t="str">
        <f>IF(J437="Yes",IF(U437&lt;&gt;"",HYPERLINK(_xlfn.CONCAT(VLOOKUP(U437,AF:AG,2,FALSE),"\",IF(ISERROR(FIND(",",A437))=FALSE,LEFT(A437,FIND(",",A437)-1),A437),"-",C437,"-",H437,".pdf"),"PDF"),""),"")</f>
        <v>PDF</v>
      </c>
      <c r="U437" s="565" t="s">
        <v>70</v>
      </c>
      <c r="V437" s="3" t="s">
        <v>46</v>
      </c>
      <c r="W437" s="3" t="s">
        <v>47</v>
      </c>
      <c r="X437" s="501" t="s">
        <v>5885</v>
      </c>
      <c r="Y437" s="12" t="str">
        <f>IF(R437="Include","No",IF(V437="Include","No",""))</f>
        <v/>
      </c>
      <c r="Z437" s="33" t="str">
        <f>IF(J437="Yes",IF(Q437="","",IF(Q437="Include",IF(V437="",IF(Y437="No","Check for supplement","Include"),IF(V437="Exclude","Consensus required",IF(V437="Include",IF(Y437="No","Check for supplement","Include"),"Check required"))),IF(Q437="Exclude",IF(V437="","Check required",IF(V437="Exclude","Exclude",IF(V437="Include","Consensus required","Check required"))),"Check required"))),IF(L437="","","Find PDF"))</f>
        <v>Exclude</v>
      </c>
      <c r="AA437" s="31" t="str">
        <f>IF(Z437="Exclude",R437,"")</f>
        <v>3. Wrong intervention</v>
      </c>
    </row>
    <row r="438" spans="1:27" x14ac:dyDescent="0.25">
      <c r="A438" s="25" t="s">
        <v>5911</v>
      </c>
      <c r="B438" s="26" t="s">
        <v>5912</v>
      </c>
      <c r="C438" s="26">
        <v>2016</v>
      </c>
      <c r="D438" s="26" t="s">
        <v>5913</v>
      </c>
      <c r="E438" s="26">
        <v>13</v>
      </c>
      <c r="F438" s="26">
        <v>1</v>
      </c>
      <c r="G438" s="26" t="s">
        <v>5914</v>
      </c>
      <c r="H438" s="26">
        <v>12664</v>
      </c>
      <c r="I438" s="26" t="s">
        <v>5915</v>
      </c>
      <c r="J438" s="11" t="s">
        <v>35</v>
      </c>
      <c r="K438" s="18" t="str">
        <f>IF(LEFT(I438,2)="10",HYPERLINK(_xlfn.CONCAT("https://doi.org/",I438),"Link"),IF(I438="","",HYPERLINK(I438,"Link")))</f>
        <v>Link</v>
      </c>
      <c r="L438" s="19" t="str">
        <f>IF(A438&lt;&gt;"",IF(J438="No",_xlfn.CONCAT(IF(ISERROR(FIND(",",A438))=FALSE,LEFT(A438,FIND(",",A438)-1),A438),"-",C438,"-",H438),""),"")</f>
        <v/>
      </c>
      <c r="M438" s="29" t="str">
        <f>IF(A438&lt;&gt;"",_xlfn.CONCAT("{",IF(ISERROR(FIND(",",A438))=FALSE,LEFT(A438,FIND(",",A438)-1),A438),", ",C438," #",H438,"}"),"")</f>
        <v>{Cruz, 2016 #12664}</v>
      </c>
      <c r="N438" s="4" t="s">
        <v>1</v>
      </c>
      <c r="O438" s="18" t="str">
        <f>IF(J438="Yes",IF(P438&lt;&gt;"",HYPERLINK(_xlfn.CONCAT(VLOOKUP(P438,AF:AG,2,FALSE),"\",IF(ISERROR(FIND(",",A438))=FALSE,LEFT(A438,FIND(",",A438)-1),A438),"-",C438,"-",H438,".pdf"),"PDF"),""),"")</f>
        <v>PDF</v>
      </c>
      <c r="P438" s="11" t="s">
        <v>2</v>
      </c>
      <c r="Q438" s="3" t="s">
        <v>46</v>
      </c>
      <c r="R438" s="3" t="s">
        <v>47</v>
      </c>
      <c r="S438" s="4" t="s">
        <v>109</v>
      </c>
      <c r="T438" s="18" t="str">
        <f>IF(J438="Yes",IF(U438&lt;&gt;"",HYPERLINK(_xlfn.CONCAT(VLOOKUP(U438,AF:AG,2,FALSE),"\",IF(ISERROR(FIND(",",A438))=FALSE,LEFT(A438,FIND(",",A438)-1),A438),"-",C438,"-",H438,".pdf"),"PDF"),""),"")</f>
        <v>PDF</v>
      </c>
      <c r="U438" s="565" t="s">
        <v>70</v>
      </c>
      <c r="V438" s="3" t="s">
        <v>46</v>
      </c>
      <c r="W438" s="3" t="s">
        <v>47</v>
      </c>
      <c r="X438" s="501" t="s">
        <v>5885</v>
      </c>
      <c r="Y438" s="12" t="str">
        <f>IF(R438="Include","No",IF(V438="Include","No",""))</f>
        <v/>
      </c>
      <c r="Z438" s="33" t="str">
        <f>IF(J438="Yes",IF(Q438="","",IF(Q438="Include",IF(V438="",IF(Y438="No","Check for supplement","Include"),IF(V438="Exclude","Consensus required",IF(V438="Include",IF(Y438="No","Check for supplement","Include"),"Check required"))),IF(Q438="Exclude",IF(V438="","Check required",IF(V438="Exclude","Exclude",IF(V438="Include","Consensus required","Check required"))),"Check required"))),IF(L438="","","Find PDF"))</f>
        <v>Exclude</v>
      </c>
      <c r="AA438" s="31" t="str">
        <f>IF(Z438="Exclude",R438,"")</f>
        <v>3. Wrong intervention</v>
      </c>
    </row>
    <row r="439" spans="1:27" x14ac:dyDescent="0.25">
      <c r="A439" s="25" t="s">
        <v>5911</v>
      </c>
      <c r="B439" s="26" t="s">
        <v>5912</v>
      </c>
      <c r="C439" s="26">
        <v>2016</v>
      </c>
      <c r="D439" s="26" t="s">
        <v>5913</v>
      </c>
      <c r="E439" s="26">
        <v>13</v>
      </c>
      <c r="F439" s="26">
        <v>1</v>
      </c>
      <c r="G439" s="26" t="s">
        <v>5914</v>
      </c>
      <c r="H439" s="26">
        <v>12665</v>
      </c>
      <c r="I439" s="26" t="s">
        <v>5915</v>
      </c>
      <c r="J439" s="11" t="s">
        <v>35</v>
      </c>
      <c r="K439" s="18" t="str">
        <f>IF(LEFT(I439,2)="10",HYPERLINK(_xlfn.CONCAT("https://doi.org/",I439),"Link"),IF(I439="","",HYPERLINK(I439,"Link")))</f>
        <v>Link</v>
      </c>
      <c r="L439" s="19" t="str">
        <f>IF(A439&lt;&gt;"",IF(J439="No",_xlfn.CONCAT(IF(ISERROR(FIND(",",A439))=FALSE,LEFT(A439,FIND(",",A439)-1),A439),"-",C439,"-",H439),""),"")</f>
        <v/>
      </c>
      <c r="M439" s="29" t="str">
        <f>IF(A439&lt;&gt;"",_xlfn.CONCAT("{",IF(ISERROR(FIND(",",A439))=FALSE,LEFT(A439,FIND(",",A439)-1),A439),", ",C439," #",H439,"}"),"")</f>
        <v>{Cruz, 2016 #12665}</v>
      </c>
      <c r="N439" s="4" t="s">
        <v>1</v>
      </c>
      <c r="O439" s="18" t="str">
        <f>IF(J439="Yes",IF(P439&lt;&gt;"",HYPERLINK(_xlfn.CONCAT(VLOOKUP(P439,AF:AG,2,FALSE),"\",IF(ISERROR(FIND(",",A439))=FALSE,LEFT(A439,FIND(",",A439)-1),A439),"-",C439,"-",H439,".pdf"),"PDF"),""),"")</f>
        <v>PDF</v>
      </c>
      <c r="P439" s="11" t="s">
        <v>2</v>
      </c>
      <c r="Q439" s="3" t="s">
        <v>46</v>
      </c>
      <c r="R439" s="3" t="s">
        <v>39</v>
      </c>
      <c r="T439" s="18" t="str">
        <f>IF(J439="Yes",IF(U439&lt;&gt;"",HYPERLINK(_xlfn.CONCAT(VLOOKUP(U439,AF:AG,2,FALSE),"\",IF(ISERROR(FIND(",",A439))=FALSE,LEFT(A439,FIND(",",A439)-1),A439),"-",C439,"-",H439,".pdf"),"PDF"),""),"")</f>
        <v>PDF</v>
      </c>
      <c r="U439" s="11" t="str">
        <f>IF(R439="0. Duplicate","SH","")</f>
        <v>SH</v>
      </c>
      <c r="V439" s="3" t="str">
        <f>IF(R439="0. Duplicate","Exclude","")</f>
        <v>Exclude</v>
      </c>
      <c r="W439" s="3" t="str">
        <f>IF(R439="0. Duplicate","0. Duplicate","")</f>
        <v>0. Duplicate</v>
      </c>
      <c r="Y439" s="12" t="str">
        <f>IF(R439="Include","No",IF(V439="Include","No",""))</f>
        <v/>
      </c>
      <c r="Z439" s="33" t="str">
        <f>IF(J439="Yes",IF(Q439="","",IF(Q439="Include",IF(V439="",IF(Y439="No","Check for supplement","Include"),IF(V439="Exclude","Consensus required",IF(V439="Include",IF(Y439="No","Check for supplement","Include"),"Check required"))),IF(Q439="Exclude",IF(V439="","Check required",IF(V439="Exclude","Exclude",IF(V439="Include","Consensus required","Check required"))),"Check required"))),IF(L439="","","Find PDF"))</f>
        <v>Exclude</v>
      </c>
      <c r="AA439" s="31" t="str">
        <f>IF(Z439="Exclude",R439,"")</f>
        <v>0. Duplicate</v>
      </c>
    </row>
    <row r="440" spans="1:27" x14ac:dyDescent="0.25">
      <c r="A440" s="25" t="s">
        <v>5911</v>
      </c>
      <c r="B440" s="26" t="s">
        <v>5912</v>
      </c>
      <c r="C440" s="26">
        <v>2016</v>
      </c>
      <c r="D440" s="26" t="s">
        <v>5913</v>
      </c>
      <c r="E440" s="26">
        <v>13</v>
      </c>
      <c r="F440" s="26">
        <v>1</v>
      </c>
      <c r="G440" s="26" t="s">
        <v>5914</v>
      </c>
      <c r="H440" s="26">
        <v>12666</v>
      </c>
      <c r="I440" s="26" t="s">
        <v>5915</v>
      </c>
      <c r="J440" s="11" t="s">
        <v>35</v>
      </c>
      <c r="K440" s="18" t="str">
        <f>IF(LEFT(I440,2)="10",HYPERLINK(_xlfn.CONCAT("https://doi.org/",I440),"Link"),IF(I440="","",HYPERLINK(I440,"Link")))</f>
        <v>Link</v>
      </c>
      <c r="L440" s="19" t="str">
        <f>IF(A440&lt;&gt;"",IF(J440="No",_xlfn.CONCAT(IF(ISERROR(FIND(",",A440))=FALSE,LEFT(A440,FIND(",",A440)-1),A440),"-",C440,"-",H440),""),"")</f>
        <v/>
      </c>
      <c r="M440" s="29" t="str">
        <f>IF(A440&lt;&gt;"",_xlfn.CONCAT("{",IF(ISERROR(FIND(",",A440))=FALSE,LEFT(A440,FIND(",",A440)-1),A440),", ",C440," #",H440,"}"),"")</f>
        <v>{Cruz, 2016 #12666}</v>
      </c>
      <c r="N440" s="4" t="s">
        <v>1</v>
      </c>
      <c r="O440" s="18" t="str">
        <f>IF(J440="Yes",IF(P440&lt;&gt;"",HYPERLINK(_xlfn.CONCAT(VLOOKUP(P440,AF:AG,2,FALSE),"\",IF(ISERROR(FIND(",",A440))=FALSE,LEFT(A440,FIND(",",A440)-1),A440),"-",C440,"-",H440,".pdf"),"PDF"),""),"")</f>
        <v>PDF</v>
      </c>
      <c r="P440" s="11" t="s">
        <v>2</v>
      </c>
      <c r="Q440" s="3" t="s">
        <v>46</v>
      </c>
      <c r="R440" s="3" t="s">
        <v>39</v>
      </c>
      <c r="T440" s="18" t="str">
        <f>IF(J440="Yes",IF(U440&lt;&gt;"",HYPERLINK(_xlfn.CONCAT(VLOOKUP(U440,AF:AG,2,FALSE),"\",IF(ISERROR(FIND(",",A440))=FALSE,LEFT(A440,FIND(",",A440)-1),A440),"-",C440,"-",H440,".pdf"),"PDF"),""),"")</f>
        <v>PDF</v>
      </c>
      <c r="U440" s="11" t="str">
        <f>IF(R440="0. Duplicate","SH","")</f>
        <v>SH</v>
      </c>
      <c r="V440" s="3" t="str">
        <f>IF(R440="0. Duplicate","Exclude","")</f>
        <v>Exclude</v>
      </c>
      <c r="W440" s="3" t="str">
        <f>IF(R440="0. Duplicate","0. Duplicate","")</f>
        <v>0. Duplicate</v>
      </c>
      <c r="Y440" s="12" t="str">
        <f>IF(R440="Include","No",IF(V440="Include","No",""))</f>
        <v/>
      </c>
      <c r="Z440" s="33" t="str">
        <f>IF(J440="Yes",IF(Q440="","",IF(Q440="Include",IF(V440="",IF(Y440="No","Check for supplement","Include"),IF(V440="Exclude","Consensus required",IF(V440="Include",IF(Y440="No","Check for supplement","Include"),"Check required"))),IF(Q440="Exclude",IF(V440="","Check required",IF(V440="Exclude","Exclude",IF(V440="Include","Consensus required","Check required"))),"Check required"))),IF(L440="","","Find PDF"))</f>
        <v>Exclude</v>
      </c>
      <c r="AA440" s="31" t="str">
        <f>IF(Z440="Exclude",R440,"")</f>
        <v>0. Duplicate</v>
      </c>
    </row>
    <row r="441" spans="1:27" x14ac:dyDescent="0.25">
      <c r="A441" s="25" t="s">
        <v>5911</v>
      </c>
      <c r="B441" s="26" t="s">
        <v>5912</v>
      </c>
      <c r="C441" s="26">
        <v>2016</v>
      </c>
      <c r="D441" s="26" t="s">
        <v>5913</v>
      </c>
      <c r="E441" s="26">
        <v>13</v>
      </c>
      <c r="F441" s="26">
        <v>1</v>
      </c>
      <c r="G441" s="26" t="s">
        <v>5914</v>
      </c>
      <c r="H441" s="26">
        <v>12667</v>
      </c>
      <c r="I441" s="26" t="s">
        <v>5915</v>
      </c>
      <c r="J441" s="11" t="s">
        <v>35</v>
      </c>
      <c r="K441" s="18" t="str">
        <f>IF(LEFT(I441,2)="10",HYPERLINK(_xlfn.CONCAT("https://doi.org/",I441),"Link"),IF(I441="","",HYPERLINK(I441,"Link")))</f>
        <v>Link</v>
      </c>
      <c r="L441" s="19" t="str">
        <f>IF(A441&lt;&gt;"",IF(J441="No",_xlfn.CONCAT(IF(ISERROR(FIND(",",A441))=FALSE,LEFT(A441,FIND(",",A441)-1),A441),"-",C441,"-",H441),""),"")</f>
        <v/>
      </c>
      <c r="M441" s="29" t="str">
        <f>IF(A441&lt;&gt;"",_xlfn.CONCAT("{",IF(ISERROR(FIND(",",A441))=FALSE,LEFT(A441,FIND(",",A441)-1),A441),", ",C441," #",H441,"}"),"")</f>
        <v>{Cruz, 2016 #12667}</v>
      </c>
      <c r="N441" s="4" t="s">
        <v>1</v>
      </c>
      <c r="O441" s="18" t="str">
        <f>IF(J441="Yes",IF(P441&lt;&gt;"",HYPERLINK(_xlfn.CONCAT(VLOOKUP(P441,AF:AG,2,FALSE),"\",IF(ISERROR(FIND(",",A441))=FALSE,LEFT(A441,FIND(",",A441)-1),A441),"-",C441,"-",H441,".pdf"),"PDF"),""),"")</f>
        <v>PDF</v>
      </c>
      <c r="P441" s="11" t="s">
        <v>2</v>
      </c>
      <c r="Q441" s="3" t="s">
        <v>46</v>
      </c>
      <c r="R441" s="3" t="s">
        <v>39</v>
      </c>
      <c r="T441" s="18" t="str">
        <f>IF(J441="Yes",IF(U441&lt;&gt;"",HYPERLINK(_xlfn.CONCAT(VLOOKUP(U441,AF:AG,2,FALSE),"\",IF(ISERROR(FIND(",",A441))=FALSE,LEFT(A441,FIND(",",A441)-1),A441),"-",C441,"-",H441,".pdf"),"PDF"),""),"")</f>
        <v>PDF</v>
      </c>
      <c r="U441" s="11" t="str">
        <f>IF(R441="0. Duplicate","SH","")</f>
        <v>SH</v>
      </c>
      <c r="V441" s="3" t="str">
        <f>IF(R441="0. Duplicate","Exclude","")</f>
        <v>Exclude</v>
      </c>
      <c r="W441" s="3" t="str">
        <f>IF(R441="0. Duplicate","0. Duplicate","")</f>
        <v>0. Duplicate</v>
      </c>
      <c r="Y441" s="12" t="str">
        <f>IF(R441="Include","No",IF(V441="Include","No",""))</f>
        <v/>
      </c>
      <c r="Z441" s="33" t="str">
        <f>IF(J441="Yes",IF(Q441="","",IF(Q441="Include",IF(V441="",IF(Y441="No","Check for supplement","Include"),IF(V441="Exclude","Consensus required",IF(V441="Include",IF(Y441="No","Check for supplement","Include"),"Check required"))),IF(Q441="Exclude",IF(V441="","Check required",IF(V441="Exclude","Exclude",IF(V441="Include","Consensus required","Check required"))),"Check required"))),IF(L441="","","Find PDF"))</f>
        <v>Exclude</v>
      </c>
      <c r="AA441" s="31" t="str">
        <f>IF(Z441="Exclude",R441,"")</f>
        <v>0. Duplicate</v>
      </c>
    </row>
    <row r="442" spans="1:27" x14ac:dyDescent="0.25">
      <c r="A442" s="25" t="s">
        <v>5911</v>
      </c>
      <c r="B442" s="26" t="s">
        <v>5912</v>
      </c>
      <c r="C442" s="26">
        <v>2016</v>
      </c>
      <c r="D442" s="26" t="s">
        <v>5913</v>
      </c>
      <c r="E442" s="26">
        <v>13</v>
      </c>
      <c r="F442" s="26">
        <v>1</v>
      </c>
      <c r="G442" s="26" t="s">
        <v>5914</v>
      </c>
      <c r="H442" s="26">
        <v>12668</v>
      </c>
      <c r="I442" s="26" t="s">
        <v>5915</v>
      </c>
      <c r="J442" s="11" t="s">
        <v>35</v>
      </c>
      <c r="K442" s="18" t="str">
        <f>IF(LEFT(I442,2)="10",HYPERLINK(_xlfn.CONCAT("https://doi.org/",I442),"Link"),IF(I442="","",HYPERLINK(I442,"Link")))</f>
        <v>Link</v>
      </c>
      <c r="L442" s="19" t="str">
        <f>IF(A442&lt;&gt;"",IF(J442="No",_xlfn.CONCAT(IF(ISERROR(FIND(",",A442))=FALSE,LEFT(A442,FIND(",",A442)-1),A442),"-",C442,"-",H442),""),"")</f>
        <v/>
      </c>
      <c r="M442" s="29" t="str">
        <f>IF(A442&lt;&gt;"",_xlfn.CONCAT("{",IF(ISERROR(FIND(",",A442))=FALSE,LEFT(A442,FIND(",",A442)-1),A442),", ",C442," #",H442,"}"),"")</f>
        <v>{Cruz, 2016 #12668}</v>
      </c>
      <c r="N442" s="4" t="s">
        <v>1</v>
      </c>
      <c r="O442" s="18" t="str">
        <f>IF(J442="Yes",IF(P442&lt;&gt;"",HYPERLINK(_xlfn.CONCAT(VLOOKUP(P442,AF:AG,2,FALSE),"\",IF(ISERROR(FIND(",",A442))=FALSE,LEFT(A442,FIND(",",A442)-1),A442),"-",C442,"-",H442,".pdf"),"PDF"),""),"")</f>
        <v>PDF</v>
      </c>
      <c r="P442" s="11" t="s">
        <v>2</v>
      </c>
      <c r="Q442" s="3" t="s">
        <v>46</v>
      </c>
      <c r="R442" s="3" t="s">
        <v>39</v>
      </c>
      <c r="T442" s="18" t="str">
        <f>IF(J442="Yes",IF(U442&lt;&gt;"",HYPERLINK(_xlfn.CONCAT(VLOOKUP(U442,AF:AG,2,FALSE),"\",IF(ISERROR(FIND(",",A442))=FALSE,LEFT(A442,FIND(",",A442)-1),A442),"-",C442,"-",H442,".pdf"),"PDF"),""),"")</f>
        <v>PDF</v>
      </c>
      <c r="U442" s="11" t="str">
        <f>IF(R442="0. Duplicate","SH","")</f>
        <v>SH</v>
      </c>
      <c r="V442" s="3" t="str">
        <f>IF(R442="0. Duplicate","Exclude","")</f>
        <v>Exclude</v>
      </c>
      <c r="W442" s="3" t="str">
        <f>IF(R442="0. Duplicate","0. Duplicate","")</f>
        <v>0. Duplicate</v>
      </c>
      <c r="Y442" s="12" t="str">
        <f>IF(R442="Include","No",IF(V442="Include","No",""))</f>
        <v/>
      </c>
      <c r="Z442" s="33" t="str">
        <f>IF(J442="Yes",IF(Q442="","",IF(Q442="Include",IF(V442="",IF(Y442="No","Check for supplement","Include"),IF(V442="Exclude","Consensus required",IF(V442="Include",IF(Y442="No","Check for supplement","Include"),"Check required"))),IF(Q442="Exclude",IF(V442="","Check required",IF(V442="Exclude","Exclude",IF(V442="Include","Consensus required","Check required"))),"Check required"))),IF(L442="","","Find PDF"))</f>
        <v>Exclude</v>
      </c>
      <c r="AA442" s="31" t="str">
        <f>IF(Z442="Exclude",R442,"")</f>
        <v>0. Duplicate</v>
      </c>
    </row>
    <row r="443" spans="1:27" x14ac:dyDescent="0.25">
      <c r="A443" s="25" t="s">
        <v>5911</v>
      </c>
      <c r="B443" s="26" t="s">
        <v>5912</v>
      </c>
      <c r="C443" s="26">
        <v>2016</v>
      </c>
      <c r="D443" s="26" t="s">
        <v>7006</v>
      </c>
      <c r="E443" s="26">
        <v>13</v>
      </c>
      <c r="F443" s="26">
        <v>1</v>
      </c>
      <c r="G443" s="26" t="s">
        <v>5914</v>
      </c>
      <c r="H443" s="26">
        <v>13037</v>
      </c>
      <c r="I443" s="26" t="s">
        <v>7007</v>
      </c>
      <c r="J443" s="11" t="s">
        <v>35</v>
      </c>
      <c r="K443" s="18" t="str">
        <f>IF(LEFT(I443,2)="10",HYPERLINK(_xlfn.CONCAT("https://doi.org/",I443),"Link"),IF(I443="","",HYPERLINK(I443,"Link")))</f>
        <v>Link</v>
      </c>
      <c r="L443" s="19" t="str">
        <f>IF(A443&lt;&gt;"",IF(J443="No",_xlfn.CONCAT(IF(ISERROR(FIND(",",A443))=FALSE,LEFT(A443,FIND(",",A443)-1),A443),"-",C443,"-",H443),""),"")</f>
        <v/>
      </c>
      <c r="M443" s="29" t="str">
        <f>IF(A443&lt;&gt;"",_xlfn.CONCAT("{",IF(ISERROR(FIND(",",A443))=FALSE,LEFT(A443,FIND(",",A443)-1),A443),", ",C443," #",H443,"}"),"")</f>
        <v>{Cruz, 2016 #13037}</v>
      </c>
      <c r="N443" s="4" t="s">
        <v>1</v>
      </c>
      <c r="O443" s="18" t="str">
        <f>IF(J443="Yes",IF(P443&lt;&gt;"",HYPERLINK(_xlfn.CONCAT(VLOOKUP(P443,AF:AG,2,FALSE),"\",IF(ISERROR(FIND(",",A443))=FALSE,LEFT(A443,FIND(",",A443)-1),A443),"-",C443,"-",H443,".pdf"),"PDF"),""),"")</f>
        <v>PDF</v>
      </c>
      <c r="P443" s="11" t="s">
        <v>2</v>
      </c>
      <c r="Q443" s="3" t="s">
        <v>46</v>
      </c>
      <c r="R443" s="3" t="s">
        <v>39</v>
      </c>
      <c r="T443" s="18" t="str">
        <f>IF(J443="Yes",IF(U443&lt;&gt;"",HYPERLINK(_xlfn.CONCAT(VLOOKUP(U443,AF:AG,2,FALSE),"\",IF(ISERROR(FIND(",",A443))=FALSE,LEFT(A443,FIND(",",A443)-1),A443),"-",C443,"-",H443,".pdf"),"PDF"),""),"")</f>
        <v>PDF</v>
      </c>
      <c r="U443" s="11" t="str">
        <f>IF(R443="0. Duplicate","SH","")</f>
        <v>SH</v>
      </c>
      <c r="V443" s="3" t="str">
        <f>IF(R443="0. Duplicate","Exclude","")</f>
        <v>Exclude</v>
      </c>
      <c r="W443" s="3" t="str">
        <f>IF(R443="0. Duplicate","0. Duplicate","")</f>
        <v>0. Duplicate</v>
      </c>
      <c r="Y443" s="12" t="str">
        <f>IF(R443="Include","No",IF(V443="Include","No",""))</f>
        <v/>
      </c>
      <c r="Z443" s="33" t="str">
        <f>IF(J443="Yes",IF(Q443="","",IF(Q443="Include",IF(V443="",IF(Y443="No","Check for supplement","Include"),IF(V443="Exclude","Consensus required",IF(V443="Include",IF(Y443="No","Check for supplement","Include"),"Check required"))),IF(Q443="Exclude",IF(V443="","Check required",IF(V443="Exclude","Exclude",IF(V443="Include","Consensus required","Check required"))),"Check required"))),IF(L443="","","Find PDF"))</f>
        <v>Exclude</v>
      </c>
      <c r="AA443" s="31" t="str">
        <f>IF(Z443="Exclude",R443,"")</f>
        <v>0. Duplicate</v>
      </c>
    </row>
    <row r="444" spans="1:27" x14ac:dyDescent="0.25">
      <c r="A444" s="25" t="s">
        <v>5241</v>
      </c>
      <c r="B444" s="26" t="s">
        <v>5242</v>
      </c>
      <c r="C444" s="26">
        <v>2022</v>
      </c>
      <c r="D444" s="26" t="s">
        <v>5243</v>
      </c>
      <c r="E444" s="26">
        <v>5</v>
      </c>
      <c r="F444" s="26">
        <v>1</v>
      </c>
      <c r="G444" s="26" t="s">
        <v>5244</v>
      </c>
      <c r="H444" s="26">
        <v>14230</v>
      </c>
      <c r="I444" s="26" t="s">
        <v>5245</v>
      </c>
      <c r="J444" s="11" t="s">
        <v>35</v>
      </c>
      <c r="K444" s="18" t="str">
        <f>IF(LEFT(I444,2)="10",HYPERLINK(_xlfn.CONCAT("https://doi.org/",I444),"Link"),IF(I444="","",HYPERLINK(I444,"Link")))</f>
        <v>Link</v>
      </c>
      <c r="L444" s="19" t="str">
        <f>IF(A444&lt;&gt;"",IF(J444="No",_xlfn.CONCAT(IF(ISERROR(FIND(",",A444))=FALSE,LEFT(A444,FIND(",",A444)-1),A444),"-",C444,"-",H444),""),"")</f>
        <v/>
      </c>
      <c r="M444" s="29" t="str">
        <f>IF(A444&lt;&gt;"",_xlfn.CONCAT("{",IF(ISERROR(FIND(",",A444))=FALSE,LEFT(A444,FIND(",",A444)-1),A444),", ",C444," #",H444,"}"),"")</f>
        <v>{Cummings, 2022 #14230}</v>
      </c>
      <c r="N444" s="4" t="s">
        <v>4</v>
      </c>
      <c r="O444" s="18" t="str">
        <f>IF(J444="Yes",IF(P444&lt;&gt;"",HYPERLINK(_xlfn.CONCAT(VLOOKUP(P444,AF:AG,2,FALSE),"\",IF(ISERROR(FIND(",",A444))=FALSE,LEFT(A444,FIND(",",A444)-1),A444),"-",C444,"-",H444,".pdf"),"PDF"),""),"")</f>
        <v>PDF</v>
      </c>
      <c r="P444" s="11" t="s">
        <v>2</v>
      </c>
      <c r="Q444" s="3" t="s">
        <v>46</v>
      </c>
      <c r="R444" s="3" t="s">
        <v>77</v>
      </c>
      <c r="S444" s="4" t="s">
        <v>316</v>
      </c>
      <c r="T444" s="18" t="str">
        <f>IF(J444="Yes",IF(U444&lt;&gt;"",HYPERLINK(_xlfn.CONCAT(VLOOKUP(U444,AF:AG,2,FALSE),"\",IF(ISERROR(FIND(",",A444))=FALSE,LEFT(A444,FIND(",",A444)-1),A444),"-",C444,"-",H444,".pdf"),"PDF"),""),"")</f>
        <v>PDF</v>
      </c>
      <c r="U444" s="11" t="s">
        <v>50</v>
      </c>
      <c r="V444" s="3" t="s">
        <v>46</v>
      </c>
      <c r="W444" s="3" t="s">
        <v>77</v>
      </c>
      <c r="Y444" s="12" t="str">
        <f>IF(R444="Include","No",IF(V444="Include","No",""))</f>
        <v/>
      </c>
      <c r="Z444" s="33" t="str">
        <f>IF(J444="Yes",IF(Q444="","",IF(Q444="Include",IF(V444="",IF(Y444="No","Check for supplement","Include"),IF(V444="Exclude","Consensus required",IF(V444="Include",IF(Y444="No","Check for supplement","Include"),"Check required"))),IF(Q444="Exclude",IF(V444="","Check required",IF(V444="Exclude","Exclude",IF(V444="Include","Consensus required","Check required"))),"Check required"))),IF(L444="","","Find PDF"))</f>
        <v>Exclude</v>
      </c>
      <c r="AA444" s="31" t="str">
        <f>IF(Z444="Exclude",R444,"")</f>
        <v>5. Wrong study design</v>
      </c>
    </row>
    <row r="445" spans="1:27" x14ac:dyDescent="0.25">
      <c r="A445" s="25" t="s">
        <v>5916</v>
      </c>
      <c r="B445" s="26" t="s">
        <v>5917</v>
      </c>
      <c r="C445" s="26">
        <v>2012</v>
      </c>
      <c r="D445" s="26" t="s">
        <v>5918</v>
      </c>
      <c r="E445" s="26">
        <v>99</v>
      </c>
      <c r="F445" s="26">
        <v>1</v>
      </c>
      <c r="G445" s="26" t="s">
        <v>3570</v>
      </c>
      <c r="H445" s="26">
        <v>12670</v>
      </c>
      <c r="I445" s="26" t="s">
        <v>5919</v>
      </c>
      <c r="J445" s="11" t="s">
        <v>35</v>
      </c>
      <c r="K445" s="18" t="str">
        <f>IF(LEFT(I445,2)="10",HYPERLINK(_xlfn.CONCAT("https://doi.org/",I445),"Link"),IF(I445="","",HYPERLINK(I445,"Link")))</f>
        <v>Link</v>
      </c>
      <c r="L445" s="19" t="str">
        <f>IF(A445&lt;&gt;"",IF(J445="No",_xlfn.CONCAT(IF(ISERROR(FIND(",",A445))=FALSE,LEFT(A445,FIND(",",A445)-1),A445),"-",C445,"-",H445),""),"")</f>
        <v/>
      </c>
      <c r="M445" s="29" t="str">
        <f>IF(A445&lt;&gt;"",_xlfn.CONCAT("{",IF(ISERROR(FIND(",",A445))=FALSE,LEFT(A445,FIND(",",A445)-1),A445),", ",C445," #",H445,"}"),"")</f>
        <v>{Cunningham, 2012 #12670}</v>
      </c>
      <c r="N445" s="4" t="s">
        <v>1</v>
      </c>
      <c r="O445" s="18" t="str">
        <f>IF(J445="Yes",IF(P445&lt;&gt;"",HYPERLINK(_xlfn.CONCAT(VLOOKUP(P445,AF:AG,2,FALSE),"\",IF(ISERROR(FIND(",",A445))=FALSE,LEFT(A445,FIND(",",A445)-1),A445),"-",C445,"-",H445,".pdf"),"PDF"),""),"")</f>
        <v>PDF</v>
      </c>
      <c r="P445" s="11" t="s">
        <v>2</v>
      </c>
      <c r="Q445" s="3" t="s">
        <v>46</v>
      </c>
      <c r="R445" s="3" t="s">
        <v>47</v>
      </c>
      <c r="S445" s="4" t="s">
        <v>109</v>
      </c>
      <c r="T445" s="18" t="str">
        <f>IF(J445="Yes",IF(U445&lt;&gt;"",HYPERLINK(_xlfn.CONCAT(VLOOKUP(U445,AF:AG,2,FALSE),"\",IF(ISERROR(FIND(",",A445))=FALSE,LEFT(A445,FIND(",",A445)-1),A445),"-",C445,"-",H445,".pdf"),"PDF"),""),"")</f>
        <v>PDF</v>
      </c>
      <c r="U445" s="565" t="s">
        <v>70</v>
      </c>
      <c r="V445" s="3" t="s">
        <v>46</v>
      </c>
      <c r="W445" s="3" t="s">
        <v>47</v>
      </c>
      <c r="X445" s="501" t="s">
        <v>5885</v>
      </c>
      <c r="Y445" s="12" t="str">
        <f>IF(R445="Include","No",IF(V445="Include","No",""))</f>
        <v/>
      </c>
      <c r="Z445" s="33" t="str">
        <f>IF(J445="Yes",IF(Q445="","",IF(Q445="Include",IF(V445="",IF(Y445="No","Check for supplement","Include"),IF(V445="Exclude","Consensus required",IF(V445="Include",IF(Y445="No","Check for supplement","Include"),"Check required"))),IF(Q445="Exclude",IF(V445="","Check required",IF(V445="Exclude","Exclude",IF(V445="Include","Consensus required","Check required"))),"Check required"))),IF(L445="","","Find PDF"))</f>
        <v>Exclude</v>
      </c>
      <c r="AA445" s="31" t="str">
        <f>IF(Z445="Exclude",R445,"")</f>
        <v>3. Wrong intervention</v>
      </c>
    </row>
    <row r="446" spans="1:27" x14ac:dyDescent="0.25">
      <c r="A446" s="25" t="s">
        <v>5920</v>
      </c>
      <c r="B446" s="26" t="s">
        <v>5921</v>
      </c>
      <c r="C446" s="26">
        <v>2013</v>
      </c>
      <c r="D446" s="26" t="s">
        <v>5918</v>
      </c>
      <c r="E446" s="26">
        <v>100</v>
      </c>
      <c r="F446" s="26">
        <v>6</v>
      </c>
      <c r="G446" s="26" t="s">
        <v>5922</v>
      </c>
      <c r="H446" s="26">
        <v>12669</v>
      </c>
      <c r="I446" s="26" t="s">
        <v>5923</v>
      </c>
      <c r="J446" s="11" t="s">
        <v>35</v>
      </c>
      <c r="K446" s="18" t="str">
        <f>IF(LEFT(I446,2)="10",HYPERLINK(_xlfn.CONCAT("https://doi.org/",I446),"Link"),IF(I446="","",HYPERLINK(I446,"Link")))</f>
        <v>Link</v>
      </c>
      <c r="L446" s="19" t="str">
        <f>IF(A446&lt;&gt;"",IF(J446="No",_xlfn.CONCAT(IF(ISERROR(FIND(",",A446))=FALSE,LEFT(A446,FIND(",",A446)-1),A446),"-",C446,"-",H446),""),"")</f>
        <v/>
      </c>
      <c r="M446" s="29" t="str">
        <f>IF(A446&lt;&gt;"",_xlfn.CONCAT("{",IF(ISERROR(FIND(",",A446))=FALSE,LEFT(A446,FIND(",",A446)-1),A446),", ",C446," #",H446,"}"),"")</f>
        <v>{Cunningham, 2013 #12669}</v>
      </c>
      <c r="N446" s="4" t="s">
        <v>1</v>
      </c>
      <c r="O446" s="18" t="str">
        <f>IF(J446="Yes",IF(P446&lt;&gt;"",HYPERLINK(_xlfn.CONCAT(VLOOKUP(P446,AF:AG,2,FALSE),"\",IF(ISERROR(FIND(",",A446))=FALSE,LEFT(A446,FIND(",",A446)-1),A446),"-",C446,"-",H446,".pdf"),"PDF"),""),"")</f>
        <v>PDF</v>
      </c>
      <c r="P446" s="11" t="s">
        <v>2</v>
      </c>
      <c r="Q446" s="3" t="s">
        <v>46</v>
      </c>
      <c r="R446" s="3" t="s">
        <v>47</v>
      </c>
      <c r="S446" s="4" t="s">
        <v>109</v>
      </c>
      <c r="T446" s="18" t="str">
        <f>IF(J446="Yes",IF(U446&lt;&gt;"",HYPERLINK(_xlfn.CONCAT(VLOOKUP(U446,AF:AG,2,FALSE),"\",IF(ISERROR(FIND(",",A446))=FALSE,LEFT(A446,FIND(",",A446)-1),A446),"-",C446,"-",H446,".pdf"),"PDF"),""),"")</f>
        <v>PDF</v>
      </c>
      <c r="U446" s="565" t="s">
        <v>70</v>
      </c>
      <c r="V446" s="3" t="s">
        <v>46</v>
      </c>
      <c r="W446" s="3" t="s">
        <v>47</v>
      </c>
      <c r="X446" s="501" t="s">
        <v>5885</v>
      </c>
      <c r="Y446" s="12" t="str">
        <f>IF(R446="Include","No",IF(V446="Include","No",""))</f>
        <v/>
      </c>
      <c r="Z446" s="33" t="str">
        <f>IF(J446="Yes",IF(Q446="","",IF(Q446="Include",IF(V446="",IF(Y446="No","Check for supplement","Include"),IF(V446="Exclude","Consensus required",IF(V446="Include",IF(Y446="No","Check for supplement","Include"),"Check required"))),IF(Q446="Exclude",IF(V446="","Check required",IF(V446="Exclude","Exclude",IF(V446="Include","Consensus required","Check required"))),"Check required"))),IF(L446="","","Find PDF"))</f>
        <v>Exclude</v>
      </c>
      <c r="AA446" s="31" t="str">
        <f>IF(Z446="Exclude",R446,"")</f>
        <v>3. Wrong intervention</v>
      </c>
    </row>
    <row r="447" spans="1:27" x14ac:dyDescent="0.25">
      <c r="A447" s="25" t="s">
        <v>5924</v>
      </c>
      <c r="B447" s="26" t="s">
        <v>5925</v>
      </c>
      <c r="C447" s="26">
        <v>2015</v>
      </c>
      <c r="D447" s="26" t="s">
        <v>365</v>
      </c>
      <c r="E447" s="26">
        <v>15</v>
      </c>
      <c r="F447" s="26">
        <v>1</v>
      </c>
      <c r="G447" s="26">
        <v>1259</v>
      </c>
      <c r="H447" s="26">
        <v>12672</v>
      </c>
      <c r="I447" s="26" t="s">
        <v>5926</v>
      </c>
      <c r="J447" s="11" t="s">
        <v>35</v>
      </c>
      <c r="K447" s="18" t="str">
        <f>IF(LEFT(I447,2)="10",HYPERLINK(_xlfn.CONCAT("https://doi.org/",I447),"Link"),IF(I447="","",HYPERLINK(I447,"Link")))</f>
        <v>Link</v>
      </c>
      <c r="L447" s="19" t="str">
        <f>IF(A447&lt;&gt;"",IF(J447="No",_xlfn.CONCAT(IF(ISERROR(FIND(",",A447))=FALSE,LEFT(A447,FIND(",",A447)-1),A447),"-",C447,"-",H447),""),"")</f>
        <v/>
      </c>
      <c r="M447" s="29" t="str">
        <f>IF(A447&lt;&gt;"",_xlfn.CONCAT("{",IF(ISERROR(FIND(",",A447))=FALSE,LEFT(A447,FIND(",",A447)-1),A447),", ",C447," #",H447,"}"),"")</f>
        <v>{Currie, 2015 #12672}</v>
      </c>
      <c r="N447" s="4" t="s">
        <v>1</v>
      </c>
      <c r="O447" s="18" t="str">
        <f>IF(J447="Yes",IF(P447&lt;&gt;"",HYPERLINK(_xlfn.CONCAT(VLOOKUP(P447,AF:AG,2,FALSE),"\",IF(ISERROR(FIND(",",A447))=FALSE,LEFT(A447,FIND(",",A447)-1),A447),"-",C447,"-",H447,".pdf"),"PDF"),""),"")</f>
        <v>PDF</v>
      </c>
      <c r="P447" s="11" t="s">
        <v>2</v>
      </c>
      <c r="Q447" s="3" t="s">
        <v>46</v>
      </c>
      <c r="R447" s="3" t="s">
        <v>47</v>
      </c>
      <c r="S447" s="4" t="s">
        <v>109</v>
      </c>
      <c r="T447" s="18" t="str">
        <f>IF(J447="Yes",IF(U447&lt;&gt;"",HYPERLINK(_xlfn.CONCAT(VLOOKUP(U447,AF:AG,2,FALSE),"\",IF(ISERROR(FIND(",",A447))=FALSE,LEFT(A447,FIND(",",A447)-1),A447),"-",C447,"-",H447,".pdf"),"PDF"),""),"")</f>
        <v>PDF</v>
      </c>
      <c r="U447" s="565" t="s">
        <v>70</v>
      </c>
      <c r="V447" s="3" t="s">
        <v>46</v>
      </c>
      <c r="W447" s="3" t="s">
        <v>47</v>
      </c>
      <c r="X447" s="501" t="s">
        <v>5885</v>
      </c>
      <c r="Y447" s="12" t="str">
        <f>IF(R447="Include","No",IF(V447="Include","No",""))</f>
        <v/>
      </c>
      <c r="Z447" s="33" t="str">
        <f>IF(J447="Yes",IF(Q447="","",IF(Q447="Include",IF(V447="",IF(Y447="No","Check for supplement","Include"),IF(V447="Exclude","Consensus required",IF(V447="Include",IF(Y447="No","Check for supplement","Include"),"Check required"))),IF(Q447="Exclude",IF(V447="","Check required",IF(V447="Exclude","Exclude",IF(V447="Include","Consensus required","Check required"))),"Check required"))),IF(L447="","","Find PDF"))</f>
        <v>Exclude</v>
      </c>
      <c r="AA447" s="31" t="str">
        <f>IF(Z447="Exclude",R447,"")</f>
        <v>3. Wrong intervention</v>
      </c>
    </row>
    <row r="448" spans="1:27" x14ac:dyDescent="0.25">
      <c r="A448" s="25" t="s">
        <v>5927</v>
      </c>
      <c r="B448" s="26" t="s">
        <v>5928</v>
      </c>
      <c r="C448" s="26">
        <v>2017</v>
      </c>
      <c r="D448" s="26" t="s">
        <v>5929</v>
      </c>
      <c r="E448" s="26">
        <v>30</v>
      </c>
      <c r="F448" s="26">
        <v>6</v>
      </c>
      <c r="G448" s="26" t="s">
        <v>1210</v>
      </c>
      <c r="H448" s="26">
        <v>12671</v>
      </c>
      <c r="I448" s="26" t="s">
        <v>5930</v>
      </c>
      <c r="J448" s="11" t="s">
        <v>35</v>
      </c>
      <c r="K448" s="18" t="str">
        <f>IF(LEFT(I448,2)="10",HYPERLINK(_xlfn.CONCAT("https://doi.org/",I448),"Link"),IF(I448="","",HYPERLINK(I448,"Link")))</f>
        <v>Link</v>
      </c>
      <c r="L448" s="19" t="str">
        <f>IF(A448&lt;&gt;"",IF(J448="No",_xlfn.CONCAT(IF(ISERROR(FIND(",",A448))=FALSE,LEFT(A448,FIND(",",A448)-1),A448),"-",C448,"-",H448),""),"")</f>
        <v/>
      </c>
      <c r="M448" s="29" t="str">
        <f>IF(A448&lt;&gt;"",_xlfn.CONCAT("{",IF(ISERROR(FIND(",",A448))=FALSE,LEFT(A448,FIND(",",A448)-1),A448),", ",C448," #",H448,"}"),"")</f>
        <v>{Currie, 2017 #12671}</v>
      </c>
      <c r="N448" s="4" t="s">
        <v>1</v>
      </c>
      <c r="O448" s="18" t="str">
        <f>IF(J448="Yes",IF(P448&lt;&gt;"",HYPERLINK(_xlfn.CONCAT(VLOOKUP(P448,AF:AG,2,FALSE),"\",IF(ISERROR(FIND(",",A448))=FALSE,LEFT(A448,FIND(",",A448)-1),A448),"-",C448,"-",H448,".pdf"),"PDF"),""),"")</f>
        <v>PDF</v>
      </c>
      <c r="P448" s="11" t="s">
        <v>2</v>
      </c>
      <c r="Q448" s="3" t="s">
        <v>46</v>
      </c>
      <c r="R448" s="3" t="s">
        <v>47</v>
      </c>
      <c r="S448" s="4" t="s">
        <v>109</v>
      </c>
      <c r="T448" s="18" t="str">
        <f>IF(J448="Yes",IF(U448&lt;&gt;"",HYPERLINK(_xlfn.CONCAT(VLOOKUP(U448,AF:AG,2,FALSE),"\",IF(ISERROR(FIND(",",A448))=FALSE,LEFT(A448,FIND(",",A448)-1),A448),"-",C448,"-",H448,".pdf"),"PDF"),""),"")</f>
        <v>PDF</v>
      </c>
      <c r="U448" s="565" t="s">
        <v>70</v>
      </c>
      <c r="V448" s="3" t="s">
        <v>46</v>
      </c>
      <c r="W448" s="3" t="s">
        <v>47</v>
      </c>
      <c r="X448" s="501" t="s">
        <v>5885</v>
      </c>
      <c r="Y448" s="12" t="str">
        <f>IF(R448="Include","No",IF(V448="Include","No",""))</f>
        <v/>
      </c>
      <c r="Z448" s="33" t="str">
        <f>IF(J448="Yes",IF(Q448="","",IF(Q448="Include",IF(V448="",IF(Y448="No","Check for supplement","Include"),IF(V448="Exclude","Consensus required",IF(V448="Include",IF(Y448="No","Check for supplement","Include"),"Check required"))),IF(Q448="Exclude",IF(V448="","Check required",IF(V448="Exclude","Exclude",IF(V448="Include","Consensus required","Check required"))),"Check required"))),IF(L448="","","Find PDF"))</f>
        <v>Exclude</v>
      </c>
      <c r="AA448" s="31" t="str">
        <f>IF(Z448="Exclude",R448,"")</f>
        <v>3. Wrong intervention</v>
      </c>
    </row>
    <row r="449" spans="1:27" x14ac:dyDescent="0.25">
      <c r="A449" s="25" t="s">
        <v>5931</v>
      </c>
      <c r="B449" s="26" t="s">
        <v>5932</v>
      </c>
      <c r="C449" s="26">
        <v>2022</v>
      </c>
      <c r="D449" s="26" t="s">
        <v>5933</v>
      </c>
      <c r="E449" s="26">
        <v>45</v>
      </c>
      <c r="F449" s="26">
        <v>1</v>
      </c>
      <c r="G449" s="26" t="s">
        <v>5934</v>
      </c>
      <c r="H449" s="26">
        <v>12674</v>
      </c>
      <c r="I449" s="26" t="s">
        <v>5935</v>
      </c>
      <c r="J449" s="11" t="s">
        <v>35</v>
      </c>
      <c r="K449" s="18" t="str">
        <f>IF(LEFT(I449,2)="10",HYPERLINK(_xlfn.CONCAT("https://doi.org/",I449),"Link"),IF(I449="","",HYPERLINK(I449,"Link")))</f>
        <v>Link</v>
      </c>
      <c r="L449" s="19" t="str">
        <f>IF(A449&lt;&gt;"",IF(J449="No",_xlfn.CONCAT(IF(ISERROR(FIND(",",A449))=FALSE,LEFT(A449,FIND(",",A449)-1),A449),"-",C449,"-",H449),""),"")</f>
        <v/>
      </c>
      <c r="M449" s="29" t="str">
        <f>IF(A449&lt;&gt;"",_xlfn.CONCAT("{",IF(ISERROR(FIND(",",A449))=FALSE,LEFT(A449,FIND(",",A449)-1),A449),", ",C449," #",H449,"}"),"")</f>
        <v>{Dalli Peydro, 2022 #12674}</v>
      </c>
      <c r="N449" s="4" t="s">
        <v>1</v>
      </c>
      <c r="O449" s="18" t="str">
        <f>IF(J449="Yes",IF(P449&lt;&gt;"",HYPERLINK(_xlfn.CONCAT(VLOOKUP(P449,AF:AG,2,FALSE),"\",IF(ISERROR(FIND(",",A449))=FALSE,LEFT(A449,FIND(",",A449)-1),A449),"-",C449,"-",H449,".pdf"),"PDF"),""),"")</f>
        <v>PDF</v>
      </c>
      <c r="P449" s="11" t="s">
        <v>2</v>
      </c>
      <c r="Q449" s="3" t="s">
        <v>46</v>
      </c>
      <c r="R449" s="3" t="s">
        <v>47</v>
      </c>
      <c r="S449" s="4" t="s">
        <v>109</v>
      </c>
      <c r="T449" s="18" t="str">
        <f>IF(J449="Yes",IF(U449&lt;&gt;"",HYPERLINK(_xlfn.CONCAT(VLOOKUP(U449,AF:AG,2,FALSE),"\",IF(ISERROR(FIND(",",A449))=FALSE,LEFT(A449,FIND(",",A449)-1),A449),"-",C449,"-",H449,".pdf"),"PDF"),""),"")</f>
        <v>PDF</v>
      </c>
      <c r="U449" s="565" t="s">
        <v>70</v>
      </c>
      <c r="V449" s="3" t="s">
        <v>46</v>
      </c>
      <c r="W449" s="3" t="s">
        <v>47</v>
      </c>
      <c r="X449" s="501" t="s">
        <v>5885</v>
      </c>
      <c r="Y449" s="12" t="str">
        <f>IF(R449="Include","No",IF(V449="Include","No",""))</f>
        <v/>
      </c>
      <c r="Z449" s="33" t="str">
        <f>IF(J449="Yes",IF(Q449="","",IF(Q449="Include",IF(V449="",IF(Y449="No","Check for supplement","Include"),IF(V449="Exclude","Consensus required",IF(V449="Include",IF(Y449="No","Check for supplement","Include"),"Check required"))),IF(Q449="Exclude",IF(V449="","Check required",IF(V449="Exclude","Exclude",IF(V449="Include","Consensus required","Check required"))),"Check required"))),IF(L449="","","Find PDF"))</f>
        <v>Exclude</v>
      </c>
      <c r="AA449" s="31" t="str">
        <f>IF(Z449="Exclude",R449,"")</f>
        <v>3. Wrong intervention</v>
      </c>
    </row>
    <row r="450" spans="1:27" x14ac:dyDescent="0.25">
      <c r="A450" s="25" t="s">
        <v>5936</v>
      </c>
      <c r="B450" s="26" t="s">
        <v>5937</v>
      </c>
      <c r="C450" s="26">
        <v>2016</v>
      </c>
      <c r="D450" s="26" t="s">
        <v>1697</v>
      </c>
      <c r="E450" s="26">
        <v>97</v>
      </c>
      <c r="F450" s="26" t="s">
        <v>5938</v>
      </c>
      <c r="G450" s="26" t="s">
        <v>5939</v>
      </c>
      <c r="H450" s="26">
        <v>12675</v>
      </c>
      <c r="I450" s="26" t="s">
        <v>5940</v>
      </c>
      <c r="J450" s="11" t="s">
        <v>35</v>
      </c>
      <c r="K450" s="18" t="str">
        <f>IF(LEFT(I450,2)="10",HYPERLINK(_xlfn.CONCAT("https://doi.org/",I450),"Link"),IF(I450="","",HYPERLINK(I450,"Link")))</f>
        <v>Link</v>
      </c>
      <c r="L450" s="19" t="str">
        <f>IF(A450&lt;&gt;"",IF(J450="No",_xlfn.CONCAT(IF(ISERROR(FIND(",",A450))=FALSE,LEFT(A450,FIND(",",A450)-1),A450),"-",C450,"-",H450),""),"")</f>
        <v/>
      </c>
      <c r="M450" s="29" t="str">
        <f>IF(A450&lt;&gt;"",_xlfn.CONCAT("{",IF(ISERROR(FIND(",",A450))=FALSE,LEFT(A450,FIND(",",A450)-1),A450),", ",C450," #",H450,"}"),"")</f>
        <v>{Danks, 2016 #12675}</v>
      </c>
      <c r="N450" s="4" t="s">
        <v>1</v>
      </c>
      <c r="O450" s="18" t="str">
        <f>IF(J450="Yes",IF(P450&lt;&gt;"",HYPERLINK(_xlfn.CONCAT(VLOOKUP(P450,AF:AG,2,FALSE),"\",IF(ISERROR(FIND(",",A450))=FALSE,LEFT(A450,FIND(",",A450)-1),A450),"-",C450,"-",H450,".pdf"),"PDF"),""),"")</f>
        <v>PDF</v>
      </c>
      <c r="P450" s="11" t="s">
        <v>2</v>
      </c>
      <c r="Q450" s="3" t="s">
        <v>46</v>
      </c>
      <c r="R450" s="3" t="s">
        <v>47</v>
      </c>
      <c r="S450" s="4" t="s">
        <v>109</v>
      </c>
      <c r="T450" s="18" t="str">
        <f>IF(J450="Yes",IF(U450&lt;&gt;"",HYPERLINK(_xlfn.CONCAT(VLOOKUP(U450,AF:AG,2,FALSE),"\",IF(ISERROR(FIND(",",A450))=FALSE,LEFT(A450,FIND(",",A450)-1),A450),"-",C450,"-",H450,".pdf"),"PDF"),""),"")</f>
        <v>PDF</v>
      </c>
      <c r="U450" s="565" t="s">
        <v>70</v>
      </c>
      <c r="V450" s="3" t="s">
        <v>46</v>
      </c>
      <c r="W450" s="3" t="s">
        <v>47</v>
      </c>
      <c r="X450" s="501" t="s">
        <v>5885</v>
      </c>
      <c r="Y450" s="12" t="str">
        <f>IF(R450="Include","No",IF(V450="Include","No",""))</f>
        <v/>
      </c>
      <c r="Z450" s="33" t="str">
        <f>IF(J450="Yes",IF(Q450="","",IF(Q450="Include",IF(V450="",IF(Y450="No","Check for supplement","Include"),IF(V450="Exclude","Consensus required",IF(V450="Include",IF(Y450="No","Check for supplement","Include"),"Check required"))),IF(Q450="Exclude",IF(V450="","Check required",IF(V450="Exclude","Exclude",IF(V450="Include","Consensus required","Check required"))),"Check required"))),IF(L450="","","Find PDF"))</f>
        <v>Exclude</v>
      </c>
      <c r="AA450" s="31" t="str">
        <f>IF(Z450="Exclude",R450,"")</f>
        <v>3. Wrong intervention</v>
      </c>
    </row>
    <row r="451" spans="1:27" x14ac:dyDescent="0.25">
      <c r="A451" s="25" t="s">
        <v>5936</v>
      </c>
      <c r="B451" s="26" t="s">
        <v>5937</v>
      </c>
      <c r="C451" s="26">
        <v>2016</v>
      </c>
      <c r="D451" s="26" t="s">
        <v>1697</v>
      </c>
      <c r="E451" s="26">
        <v>97</v>
      </c>
      <c r="F451" s="26" t="s">
        <v>5938</v>
      </c>
      <c r="G451" s="26" t="s">
        <v>5939</v>
      </c>
      <c r="H451" s="26">
        <v>12676</v>
      </c>
      <c r="I451" s="26" t="s">
        <v>5940</v>
      </c>
      <c r="J451" s="11" t="s">
        <v>35</v>
      </c>
      <c r="K451" s="18" t="str">
        <f>IF(LEFT(I451,2)="10",HYPERLINK(_xlfn.CONCAT("https://doi.org/",I451),"Link"),IF(I451="","",HYPERLINK(I451,"Link")))</f>
        <v>Link</v>
      </c>
      <c r="L451" s="19" t="str">
        <f>IF(A451&lt;&gt;"",IF(J451="No",_xlfn.CONCAT(IF(ISERROR(FIND(",",A451))=FALSE,LEFT(A451,FIND(",",A451)-1),A451),"-",C451,"-",H451),""),"")</f>
        <v/>
      </c>
      <c r="M451" s="29" t="str">
        <f>IF(A451&lt;&gt;"",_xlfn.CONCAT("{",IF(ISERROR(FIND(",",A451))=FALSE,LEFT(A451,FIND(",",A451)-1),A451),", ",C451," #",H451,"}"),"")</f>
        <v>{Danks, 2016 #12676}</v>
      </c>
      <c r="N451" s="4" t="s">
        <v>1</v>
      </c>
      <c r="O451" s="18" t="str">
        <f>IF(J451="Yes",IF(P451&lt;&gt;"",HYPERLINK(_xlfn.CONCAT(VLOOKUP(P451,AF:AG,2,FALSE),"\",IF(ISERROR(FIND(",",A451))=FALSE,LEFT(A451,FIND(",",A451)-1),A451),"-",C451,"-",H451,".pdf"),"PDF"),""),"")</f>
        <v>PDF</v>
      </c>
      <c r="P451" s="11" t="s">
        <v>2</v>
      </c>
      <c r="Q451" s="3" t="s">
        <v>46</v>
      </c>
      <c r="R451" s="3" t="s">
        <v>39</v>
      </c>
      <c r="T451" s="18" t="str">
        <f>IF(J451="Yes",IF(U451&lt;&gt;"",HYPERLINK(_xlfn.CONCAT(VLOOKUP(U451,AF:AG,2,FALSE),"\",IF(ISERROR(FIND(",",A451))=FALSE,LEFT(A451,FIND(",",A451)-1),A451),"-",C451,"-",H451,".pdf"),"PDF"),""),"")</f>
        <v>PDF</v>
      </c>
      <c r="U451" s="11" t="str">
        <f>IF(R451="0. Duplicate","SH","")</f>
        <v>SH</v>
      </c>
      <c r="V451" s="3" t="str">
        <f>IF(R451="0. Duplicate","Exclude","")</f>
        <v>Exclude</v>
      </c>
      <c r="W451" s="3" t="str">
        <f>IF(R451="0. Duplicate","0. Duplicate","")</f>
        <v>0. Duplicate</v>
      </c>
      <c r="Y451" s="12" t="str">
        <f>IF(R451="Include","No",IF(V451="Include","No",""))</f>
        <v/>
      </c>
      <c r="Z451" s="33" t="str">
        <f>IF(J451="Yes",IF(Q451="","",IF(Q451="Include",IF(V451="",IF(Y451="No","Check for supplement","Include"),IF(V451="Exclude","Consensus required",IF(V451="Include",IF(Y451="No","Check for supplement","Include"),"Check required"))),IF(Q451="Exclude",IF(V451="","Check required",IF(V451="Exclude","Exclude",IF(V451="Include","Consensus required","Check required"))),"Check required"))),IF(L451="","","Find PDF"))</f>
        <v>Exclude</v>
      </c>
      <c r="AA451" s="31" t="str">
        <f>IF(Z451="Exclude",R451,"")</f>
        <v>0. Duplicate</v>
      </c>
    </row>
    <row r="452" spans="1:27" x14ac:dyDescent="0.25">
      <c r="A452" s="25" t="s">
        <v>5941</v>
      </c>
      <c r="B452" s="26" t="s">
        <v>5942</v>
      </c>
      <c r="C452" s="26">
        <v>2017</v>
      </c>
      <c r="D452" s="26" t="s">
        <v>5943</v>
      </c>
      <c r="E452" s="26">
        <v>46</v>
      </c>
      <c r="F452" s="26">
        <v>1</v>
      </c>
      <c r="G452" s="26" t="s">
        <v>5944</v>
      </c>
      <c r="H452" s="26">
        <v>12677</v>
      </c>
      <c r="I452" s="26" t="s">
        <v>5945</v>
      </c>
      <c r="J452" s="11" t="s">
        <v>35</v>
      </c>
      <c r="K452" s="18" t="str">
        <f>IF(LEFT(I452,2)="10",HYPERLINK(_xlfn.CONCAT("https://doi.org/",I452),"Link"),IF(I452="","",HYPERLINK(I452,"Link")))</f>
        <v>Link</v>
      </c>
      <c r="L452" s="19" t="str">
        <f>IF(A452&lt;&gt;"",IF(J452="No",_xlfn.CONCAT(IF(ISERROR(FIND(",",A452))=FALSE,LEFT(A452,FIND(",",A452)-1),A452),"-",C452,"-",H452),""),"")</f>
        <v/>
      </c>
      <c r="M452" s="29" t="str">
        <f>IF(A452&lt;&gt;"",_xlfn.CONCAT("{",IF(ISERROR(FIND(",",A452))=FALSE,LEFT(A452,FIND(",",A452)-1),A452),", ",C452," #",H452,"}"),"")</f>
        <v>{Danquah, 2017 #12677}</v>
      </c>
      <c r="N452" s="4" t="s">
        <v>1</v>
      </c>
      <c r="O452" s="18" t="str">
        <f>IF(J452="Yes",IF(P452&lt;&gt;"",HYPERLINK(_xlfn.CONCAT(VLOOKUP(P452,AF:AG,2,FALSE),"\",IF(ISERROR(FIND(",",A452))=FALSE,LEFT(A452,FIND(",",A452)-1),A452),"-",C452,"-",H452,".pdf"),"PDF"),""),"")</f>
        <v>PDF</v>
      </c>
      <c r="P452" s="11" t="s">
        <v>2</v>
      </c>
      <c r="Q452" s="3" t="s">
        <v>46</v>
      </c>
      <c r="R452" s="3" t="s">
        <v>47</v>
      </c>
      <c r="S452" s="4" t="s">
        <v>109</v>
      </c>
      <c r="T452" s="18" t="str">
        <f>IF(J452="Yes",IF(U452&lt;&gt;"",HYPERLINK(_xlfn.CONCAT(VLOOKUP(U452,AF:AG,2,FALSE),"\",IF(ISERROR(FIND(",",A452))=FALSE,LEFT(A452,FIND(",",A452)-1),A452),"-",C452,"-",H452,".pdf"),"PDF"),""),"")</f>
        <v>PDF</v>
      </c>
      <c r="U452" s="565" t="s">
        <v>70</v>
      </c>
      <c r="V452" s="3" t="s">
        <v>46</v>
      </c>
      <c r="W452" s="3" t="s">
        <v>47</v>
      </c>
      <c r="X452" s="501" t="s">
        <v>5885</v>
      </c>
      <c r="Y452" s="12" t="str">
        <f>IF(R452="Include","No",IF(V452="Include","No",""))</f>
        <v/>
      </c>
      <c r="Z452" s="33" t="str">
        <f>IF(J452="Yes",IF(Q452="","",IF(Q452="Include",IF(V452="",IF(Y452="No","Check for supplement","Include"),IF(V452="Exclude","Consensus required",IF(V452="Include",IF(Y452="No","Check for supplement","Include"),"Check required"))),IF(Q452="Exclude",IF(V452="","Check required",IF(V452="Exclude","Exclude",IF(V452="Include","Consensus required","Check required"))),"Check required"))),IF(L452="","","Find PDF"))</f>
        <v>Exclude</v>
      </c>
      <c r="AA452" s="31" t="str">
        <f>IF(Z452="Exclude",R452,"")</f>
        <v>3. Wrong intervention</v>
      </c>
    </row>
    <row r="453" spans="1:27" x14ac:dyDescent="0.25">
      <c r="A453" s="25" t="s">
        <v>5941</v>
      </c>
      <c r="B453" s="26" t="s">
        <v>5942</v>
      </c>
      <c r="C453" s="26">
        <v>2017</v>
      </c>
      <c r="D453" s="26" t="s">
        <v>5943</v>
      </c>
      <c r="E453" s="26">
        <v>46</v>
      </c>
      <c r="F453" s="26">
        <v>1</v>
      </c>
      <c r="G453" s="26" t="s">
        <v>5944</v>
      </c>
      <c r="H453" s="26">
        <v>12678</v>
      </c>
      <c r="I453" s="26" t="s">
        <v>5945</v>
      </c>
      <c r="J453" s="11" t="s">
        <v>35</v>
      </c>
      <c r="K453" s="18" t="str">
        <f>IF(LEFT(I453,2)="10",HYPERLINK(_xlfn.CONCAT("https://doi.org/",I453),"Link"),IF(I453="","",HYPERLINK(I453,"Link")))</f>
        <v>Link</v>
      </c>
      <c r="L453" s="19" t="str">
        <f>IF(A453&lt;&gt;"",IF(J453="No",_xlfn.CONCAT(IF(ISERROR(FIND(",",A453))=FALSE,LEFT(A453,FIND(",",A453)-1),A453),"-",C453,"-",H453),""),"")</f>
        <v/>
      </c>
      <c r="M453" s="29" t="str">
        <f>IF(A453&lt;&gt;"",_xlfn.CONCAT("{",IF(ISERROR(FIND(",",A453))=FALSE,LEFT(A453,FIND(",",A453)-1),A453),", ",C453," #",H453,"}"),"")</f>
        <v>{Danquah, 2017 #12678}</v>
      </c>
      <c r="N453" s="4" t="s">
        <v>1</v>
      </c>
      <c r="O453" s="18" t="str">
        <f>IF(J453="Yes",IF(P453&lt;&gt;"",HYPERLINK(_xlfn.CONCAT(VLOOKUP(P453,AF:AG,2,FALSE),"\",IF(ISERROR(FIND(",",A453))=FALSE,LEFT(A453,FIND(",",A453)-1),A453),"-",C453,"-",H453,".pdf"),"PDF"),""),"")</f>
        <v>PDF</v>
      </c>
      <c r="P453" s="11" t="s">
        <v>2</v>
      </c>
      <c r="Q453" s="3" t="s">
        <v>46</v>
      </c>
      <c r="R453" s="3" t="s">
        <v>39</v>
      </c>
      <c r="T453" s="18" t="str">
        <f>IF(J453="Yes",IF(U453&lt;&gt;"",HYPERLINK(_xlfn.CONCAT(VLOOKUP(U453,AF:AG,2,FALSE),"\",IF(ISERROR(FIND(",",A453))=FALSE,LEFT(A453,FIND(",",A453)-1),A453),"-",C453,"-",H453,".pdf"),"PDF"),""),"")</f>
        <v>PDF</v>
      </c>
      <c r="U453" s="11" t="str">
        <f>IF(R453="0. Duplicate","SH","")</f>
        <v>SH</v>
      </c>
      <c r="V453" s="3" t="str">
        <f>IF(R453="0. Duplicate","Exclude","")</f>
        <v>Exclude</v>
      </c>
      <c r="W453" s="3" t="str">
        <f>IF(R453="0. Duplicate","0. Duplicate","")</f>
        <v>0. Duplicate</v>
      </c>
      <c r="Y453" s="12" t="str">
        <f>IF(R453="Include","No",IF(V453="Include","No",""))</f>
        <v/>
      </c>
      <c r="Z453" s="33" t="str">
        <f>IF(J453="Yes",IF(Q453="","",IF(Q453="Include",IF(V453="",IF(Y453="No","Check for supplement","Include"),IF(V453="Exclude","Consensus required",IF(V453="Include",IF(Y453="No","Check for supplement","Include"),"Check required"))),IF(Q453="Exclude",IF(V453="","Check required",IF(V453="Exclude","Exclude",IF(V453="Include","Consensus required","Check required"))),"Check required"))),IF(L453="","","Find PDF"))</f>
        <v>Exclude</v>
      </c>
      <c r="AA453" s="31" t="str">
        <f>IF(Z453="Exclude",R453,"")</f>
        <v>0. Duplicate</v>
      </c>
    </row>
    <row r="454" spans="1:27" x14ac:dyDescent="0.25">
      <c r="A454" s="25" t="s">
        <v>5946</v>
      </c>
      <c r="B454" s="26" t="s">
        <v>5947</v>
      </c>
      <c r="C454" s="26">
        <v>2010</v>
      </c>
      <c r="D454" s="26" t="s">
        <v>1444</v>
      </c>
      <c r="E454" s="26">
        <v>25</v>
      </c>
      <c r="F454" s="26">
        <v>1</v>
      </c>
      <c r="G454" s="26" t="s">
        <v>5948</v>
      </c>
      <c r="H454" s="26">
        <v>24700</v>
      </c>
      <c r="I454" s="26" t="s">
        <v>5949</v>
      </c>
      <c r="J454" s="11" t="s">
        <v>35</v>
      </c>
      <c r="K454" s="18" t="str">
        <f>IF(LEFT(I454,2)="10",HYPERLINK(_xlfn.CONCAT("https://doi.org/",I454),"Link"),IF(I454="","",HYPERLINK(I454,"Link")))</f>
        <v>Link</v>
      </c>
      <c r="L454" s="19" t="str">
        <f>IF(A454&lt;&gt;"",IF(J454="No",_xlfn.CONCAT(IF(ISERROR(FIND(",",A454))=FALSE,LEFT(A454,FIND(",",A454)-1),A454),"-",C454,"-",H454),""),"")</f>
        <v/>
      </c>
      <c r="M454" s="29" t="str">
        <f>IF(A454&lt;&gt;"",_xlfn.CONCAT("{",IF(ISERROR(FIND(",",A454))=FALSE,LEFT(A454,FIND(",",A454)-1),A454),", ",C454," #",H454,"}"),"")</f>
        <v>{Darker, 2010 #24700}</v>
      </c>
      <c r="N454" s="4" t="s">
        <v>36</v>
      </c>
      <c r="O454" s="18" t="str">
        <f>IF(J454="Yes",IF(P454&lt;&gt;"",HYPERLINK(_xlfn.CONCAT(VLOOKUP(P454,AF:AG,2,FALSE),"\",IF(ISERROR(FIND(",",A454))=FALSE,LEFT(A454,FIND(",",A454)-1),A454),"-",C454,"-",H454,".pdf"),"PDF"),""),"")</f>
        <v>PDF</v>
      </c>
      <c r="P454" s="11" t="s">
        <v>2</v>
      </c>
      <c r="Q454" s="3" t="s">
        <v>46</v>
      </c>
      <c r="R454" s="3" t="s">
        <v>47</v>
      </c>
      <c r="S454" s="4" t="s">
        <v>109</v>
      </c>
      <c r="T454" s="18" t="str">
        <f>IF(J454="Yes",IF(U454&lt;&gt;"",HYPERLINK(_xlfn.CONCAT(VLOOKUP(U454,AF:AG,2,FALSE),"\",IF(ISERROR(FIND(",",A454))=FALSE,LEFT(A454,FIND(",",A454)-1),A454),"-",C454,"-",H454,".pdf"),"PDF"),""),"")</f>
        <v>PDF</v>
      </c>
      <c r="U454" s="565" t="s">
        <v>70</v>
      </c>
      <c r="V454" s="3" t="s">
        <v>46</v>
      </c>
      <c r="W454" s="3" t="s">
        <v>47</v>
      </c>
      <c r="X454" s="501" t="s">
        <v>5885</v>
      </c>
      <c r="Y454" s="12" t="str">
        <f>IF(R454="Include","No",IF(V454="Include","No",""))</f>
        <v/>
      </c>
      <c r="Z454" s="33" t="str">
        <f>IF(J454="Yes",IF(Q454="","",IF(Q454="Include",IF(V454="",IF(Y454="No","Check for supplement","Include"),IF(V454="Exclude","Consensus required",IF(V454="Include",IF(Y454="No","Check for supplement","Include"),"Check required"))),IF(Q454="Exclude",IF(V454="","Check required",IF(V454="Exclude","Exclude",IF(V454="Include","Consensus required","Check required"))),"Check required"))),IF(L454="","","Find PDF"))</f>
        <v>Exclude</v>
      </c>
      <c r="AA454" s="31" t="str">
        <f>IF(Z454="Exclude",R454,"")</f>
        <v>3. Wrong intervention</v>
      </c>
    </row>
    <row r="455" spans="1:27" x14ac:dyDescent="0.25">
      <c r="A455" s="25" t="s">
        <v>5950</v>
      </c>
      <c r="B455" s="26" t="s">
        <v>5951</v>
      </c>
      <c r="C455" s="26">
        <v>2020</v>
      </c>
      <c r="D455" s="26" t="s">
        <v>100</v>
      </c>
      <c r="E455" s="26">
        <v>8</v>
      </c>
      <c r="F455" s="26">
        <v>5</v>
      </c>
      <c r="G455" s="26" t="s">
        <v>5952</v>
      </c>
      <c r="H455" s="26">
        <v>12679</v>
      </c>
      <c r="I455" s="26" t="s">
        <v>5953</v>
      </c>
      <c r="J455" s="11" t="s">
        <v>35</v>
      </c>
      <c r="K455" s="18" t="str">
        <f>IF(LEFT(I455,2)="10",HYPERLINK(_xlfn.CONCAT("https://doi.org/",I455),"Link"),IF(I455="","",HYPERLINK(I455,"Link")))</f>
        <v>Link</v>
      </c>
      <c r="L455" s="19" t="str">
        <f>IF(A455&lt;&gt;"",IF(J455="No",_xlfn.CONCAT(IF(ISERROR(FIND(",",A455))=FALSE,LEFT(A455,FIND(",",A455)-1),A455),"-",C455,"-",H455),""),"")</f>
        <v/>
      </c>
      <c r="M455" s="29" t="str">
        <f>IF(A455&lt;&gt;"",_xlfn.CONCAT("{",IF(ISERROR(FIND(",",A455))=FALSE,LEFT(A455,FIND(",",A455)-1),A455),", ",C455," #",H455,"}"),"")</f>
        <v>{Darvall, 2020 #12679}</v>
      </c>
      <c r="N455" s="4" t="s">
        <v>1</v>
      </c>
      <c r="O455" s="18" t="str">
        <f>IF(J455="Yes",IF(P455&lt;&gt;"",HYPERLINK(_xlfn.CONCAT(VLOOKUP(P455,AF:AG,2,FALSE),"\",IF(ISERROR(FIND(",",A455))=FALSE,LEFT(A455,FIND(",",A455)-1),A455),"-",C455,"-",H455,".pdf"),"PDF"),""),"")</f>
        <v>PDF</v>
      </c>
      <c r="P455" s="11" t="s">
        <v>2</v>
      </c>
      <c r="Q455" s="3" t="s">
        <v>46</v>
      </c>
      <c r="R455" s="3" t="s">
        <v>47</v>
      </c>
      <c r="S455" s="4" t="s">
        <v>109</v>
      </c>
      <c r="T455" s="18" t="str">
        <f>IF(J455="Yes",IF(U455&lt;&gt;"",HYPERLINK(_xlfn.CONCAT(VLOOKUP(U455,AF:AG,2,FALSE),"\",IF(ISERROR(FIND(",",A455))=FALSE,LEFT(A455,FIND(",",A455)-1),A455),"-",C455,"-",H455,".pdf"),"PDF"),""),"")</f>
        <v>PDF</v>
      </c>
      <c r="U455" s="565" t="s">
        <v>70</v>
      </c>
      <c r="V455" s="3" t="s">
        <v>46</v>
      </c>
      <c r="W455" s="3" t="s">
        <v>47</v>
      </c>
      <c r="X455" s="501" t="s">
        <v>5885</v>
      </c>
      <c r="Y455" s="12" t="str">
        <f>IF(R455="Include","No",IF(V455="Include","No",""))</f>
        <v/>
      </c>
      <c r="Z455" s="33" t="str">
        <f>IF(J455="Yes",IF(Q455="","",IF(Q455="Include",IF(V455="",IF(Y455="No","Check for supplement","Include"),IF(V455="Exclude","Consensus required",IF(V455="Include",IF(Y455="No","Check for supplement","Include"),"Check required"))),IF(Q455="Exclude",IF(V455="","Check required",IF(V455="Exclude","Exclude",IF(V455="Include","Consensus required","Check required"))),"Check required"))),IF(L455="","","Find PDF"))</f>
        <v>Exclude</v>
      </c>
      <c r="AA455" s="31" t="str">
        <f>IF(Z455="Exclude",R455,"")</f>
        <v>3. Wrong intervention</v>
      </c>
    </row>
    <row r="456" spans="1:27" x14ac:dyDescent="0.25">
      <c r="A456" s="25" t="s">
        <v>5954</v>
      </c>
      <c r="B456" s="26" t="s">
        <v>5955</v>
      </c>
      <c r="C456" s="26">
        <v>2017</v>
      </c>
      <c r="D456" s="26" t="s">
        <v>5956</v>
      </c>
      <c r="E456" s="26">
        <v>19</v>
      </c>
      <c r="F456" s="26">
        <v>5</v>
      </c>
      <c r="G456" s="26" t="s">
        <v>5957</v>
      </c>
      <c r="H456" s="26">
        <v>12680</v>
      </c>
      <c r="I456" s="26" t="s">
        <v>5958</v>
      </c>
      <c r="J456" s="11" t="s">
        <v>35</v>
      </c>
      <c r="K456" s="18" t="str">
        <f>IF(LEFT(I456,2)="10",HYPERLINK(_xlfn.CONCAT("https://doi.org/",I456),"Link"),IF(I456="","",HYPERLINK(I456,"Link")))</f>
        <v>Link</v>
      </c>
      <c r="L456" s="19" t="str">
        <f>IF(A456&lt;&gt;"",IF(J456="No",_xlfn.CONCAT(IF(ISERROR(FIND(",",A456))=FALSE,LEFT(A456,FIND(",",A456)-1),A456),"-",C456,"-",H456),""),"")</f>
        <v/>
      </c>
      <c r="M456" s="29" t="str">
        <f>IF(A456&lt;&gt;"",_xlfn.CONCAT("{",IF(ISERROR(FIND(",",A456))=FALSE,LEFT(A456,FIND(",",A456)-1),A456),", ",C456," #",H456,"}"),"")</f>
        <v>{Dasgupta, 2017 #12680}</v>
      </c>
      <c r="N456" s="4" t="s">
        <v>1</v>
      </c>
      <c r="O456" s="18" t="str">
        <f>IF(J456="Yes",IF(P456&lt;&gt;"",HYPERLINK(_xlfn.CONCAT(VLOOKUP(P456,AF:AG,2,FALSE),"\",IF(ISERROR(FIND(",",A456))=FALSE,LEFT(A456,FIND(",",A456)-1),A456),"-",C456,"-",H456,".pdf"),"PDF"),""),"")</f>
        <v>PDF</v>
      </c>
      <c r="P456" s="11" t="s">
        <v>2</v>
      </c>
      <c r="Q456" s="3" t="s">
        <v>46</v>
      </c>
      <c r="R456" s="3" t="s">
        <v>47</v>
      </c>
      <c r="S456" s="4" t="s">
        <v>109</v>
      </c>
      <c r="T456" s="18" t="str">
        <f>IF(J456="Yes",IF(U456&lt;&gt;"",HYPERLINK(_xlfn.CONCAT(VLOOKUP(U456,AF:AG,2,FALSE),"\",IF(ISERROR(FIND(",",A456))=FALSE,LEFT(A456,FIND(",",A456)-1),A456),"-",C456,"-",H456,".pdf"),"PDF"),""),"")</f>
        <v>PDF</v>
      </c>
      <c r="U456" s="565" t="s">
        <v>70</v>
      </c>
      <c r="V456" s="3" t="s">
        <v>46</v>
      </c>
      <c r="W456" s="3" t="s">
        <v>47</v>
      </c>
      <c r="X456" s="501" t="s">
        <v>5885</v>
      </c>
      <c r="Y456" s="12" t="str">
        <f>IF(R456="Include","No",IF(V456="Include","No",""))</f>
        <v/>
      </c>
      <c r="Z456" s="33" t="str">
        <f>IF(J456="Yes",IF(Q456="","",IF(Q456="Include",IF(V456="",IF(Y456="No","Check for supplement","Include"),IF(V456="Exclude","Consensus required",IF(V456="Include",IF(Y456="No","Check for supplement","Include"),"Check required"))),IF(Q456="Exclude",IF(V456="","Check required",IF(V456="Exclude","Exclude",IF(V456="Include","Consensus required","Check required"))),"Check required"))),IF(L456="","","Find PDF"))</f>
        <v>Exclude</v>
      </c>
      <c r="AA456" s="31" t="str">
        <f>IF(Z456="Exclude",R456,"")</f>
        <v>3. Wrong intervention</v>
      </c>
    </row>
    <row r="457" spans="1:27" x14ac:dyDescent="0.25">
      <c r="A457" s="25" t="s">
        <v>5954</v>
      </c>
      <c r="B457" s="26" t="s">
        <v>5955</v>
      </c>
      <c r="C457" s="26">
        <v>2017</v>
      </c>
      <c r="D457" s="26" t="s">
        <v>5956</v>
      </c>
      <c r="E457" s="26">
        <v>19</v>
      </c>
      <c r="F457" s="26">
        <v>5</v>
      </c>
      <c r="G457" s="26" t="s">
        <v>5957</v>
      </c>
      <c r="H457" s="26">
        <v>12681</v>
      </c>
      <c r="I457" s="26" t="s">
        <v>5958</v>
      </c>
      <c r="J457" s="11" t="s">
        <v>35</v>
      </c>
      <c r="K457" s="18" t="str">
        <f>IF(LEFT(I457,2)="10",HYPERLINK(_xlfn.CONCAT("https://doi.org/",I457),"Link"),IF(I457="","",HYPERLINK(I457,"Link")))</f>
        <v>Link</v>
      </c>
      <c r="L457" s="19" t="str">
        <f>IF(A457&lt;&gt;"",IF(J457="No",_xlfn.CONCAT(IF(ISERROR(FIND(",",A457))=FALSE,LEFT(A457,FIND(",",A457)-1),A457),"-",C457,"-",H457),""),"")</f>
        <v/>
      </c>
      <c r="M457" s="29" t="str">
        <f>IF(A457&lt;&gt;"",_xlfn.CONCAT("{",IF(ISERROR(FIND(",",A457))=FALSE,LEFT(A457,FIND(",",A457)-1),A457),", ",C457," #",H457,"}"),"")</f>
        <v>{Dasgupta, 2017 #12681}</v>
      </c>
      <c r="N457" s="4" t="s">
        <v>1</v>
      </c>
      <c r="O457" s="18" t="str">
        <f>IF(J457="Yes",IF(P457&lt;&gt;"",HYPERLINK(_xlfn.CONCAT(VLOOKUP(P457,AF:AG,2,FALSE),"\",IF(ISERROR(FIND(",",A457))=FALSE,LEFT(A457,FIND(",",A457)-1),A457),"-",C457,"-",H457,".pdf"),"PDF"),""),"")</f>
        <v>PDF</v>
      </c>
      <c r="P457" s="11" t="s">
        <v>2</v>
      </c>
      <c r="Q457" s="3" t="s">
        <v>46</v>
      </c>
      <c r="R457" s="3" t="s">
        <v>39</v>
      </c>
      <c r="T457" s="18" t="str">
        <f>IF(J457="Yes",IF(U457&lt;&gt;"",HYPERLINK(_xlfn.CONCAT(VLOOKUP(U457,AF:AG,2,FALSE),"\",IF(ISERROR(FIND(",",A457))=FALSE,LEFT(A457,FIND(",",A457)-1),A457),"-",C457,"-",H457,".pdf"),"PDF"),""),"")</f>
        <v>PDF</v>
      </c>
      <c r="U457" s="11" t="str">
        <f>IF(R457="0. Duplicate","SH","")</f>
        <v>SH</v>
      </c>
      <c r="V457" s="3" t="str">
        <f>IF(R457="0. Duplicate","Exclude","")</f>
        <v>Exclude</v>
      </c>
      <c r="W457" s="3" t="str">
        <f>IF(R457="0. Duplicate","0. Duplicate","")</f>
        <v>0. Duplicate</v>
      </c>
      <c r="Y457" s="12" t="str">
        <f>IF(R457="Include","No",IF(V457="Include","No",""))</f>
        <v/>
      </c>
      <c r="Z457" s="33" t="str">
        <f>IF(J457="Yes",IF(Q457="","",IF(Q457="Include",IF(V457="",IF(Y457="No","Check for supplement","Include"),IF(V457="Exclude","Consensus required",IF(V457="Include",IF(Y457="No","Check for supplement","Include"),"Check required"))),IF(Q457="Exclude",IF(V457="","Check required",IF(V457="Exclude","Exclude",IF(V457="Include","Consensus required","Check required"))),"Check required"))),IF(L457="","","Find PDF"))</f>
        <v>Exclude</v>
      </c>
      <c r="AA457" s="31" t="str">
        <f>IF(Z457="Exclude",R457,"")</f>
        <v>0. Duplicate</v>
      </c>
    </row>
    <row r="458" spans="1:27" x14ac:dyDescent="0.25">
      <c r="A458" s="25" t="s">
        <v>5954</v>
      </c>
      <c r="B458" s="26" t="s">
        <v>5955</v>
      </c>
      <c r="C458" s="26">
        <v>2017</v>
      </c>
      <c r="D458" s="26" t="s">
        <v>5956</v>
      </c>
      <c r="E458" s="26">
        <v>19</v>
      </c>
      <c r="F458" s="26">
        <v>5</v>
      </c>
      <c r="G458" s="26" t="s">
        <v>5957</v>
      </c>
      <c r="H458" s="26">
        <v>12682</v>
      </c>
      <c r="I458" s="26" t="s">
        <v>5958</v>
      </c>
      <c r="J458" s="11" t="s">
        <v>35</v>
      </c>
      <c r="K458" s="18" t="str">
        <f>IF(LEFT(I458,2)="10",HYPERLINK(_xlfn.CONCAT("https://doi.org/",I458),"Link"),IF(I458="","",HYPERLINK(I458,"Link")))</f>
        <v>Link</v>
      </c>
      <c r="L458" s="19" t="str">
        <f>IF(A458&lt;&gt;"",IF(J458="No",_xlfn.CONCAT(IF(ISERROR(FIND(",",A458))=FALSE,LEFT(A458,FIND(",",A458)-1),A458),"-",C458,"-",H458),""),"")</f>
        <v/>
      </c>
      <c r="M458" s="29" t="str">
        <f>IF(A458&lt;&gt;"",_xlfn.CONCAT("{",IF(ISERROR(FIND(",",A458))=FALSE,LEFT(A458,FIND(",",A458)-1),A458),", ",C458," #",H458,"}"),"")</f>
        <v>{Dasgupta, 2017 #12682}</v>
      </c>
      <c r="N458" s="4" t="s">
        <v>1</v>
      </c>
      <c r="O458" s="18" t="str">
        <f>IF(J458="Yes",IF(P458&lt;&gt;"",HYPERLINK(_xlfn.CONCAT(VLOOKUP(P458,AF:AG,2,FALSE),"\",IF(ISERROR(FIND(",",A458))=FALSE,LEFT(A458,FIND(",",A458)-1),A458),"-",C458,"-",H458,".pdf"),"PDF"),""),"")</f>
        <v>PDF</v>
      </c>
      <c r="P458" s="11" t="s">
        <v>2</v>
      </c>
      <c r="Q458" s="3" t="s">
        <v>46</v>
      </c>
      <c r="R458" s="3" t="s">
        <v>39</v>
      </c>
      <c r="T458" s="18" t="str">
        <f>IF(J458="Yes",IF(U458&lt;&gt;"",HYPERLINK(_xlfn.CONCAT(VLOOKUP(U458,AF:AG,2,FALSE),"\",IF(ISERROR(FIND(",",A458))=FALSE,LEFT(A458,FIND(",",A458)-1),A458),"-",C458,"-",H458,".pdf"),"PDF"),""),"")</f>
        <v>PDF</v>
      </c>
      <c r="U458" s="11" t="str">
        <f>IF(R458="0. Duplicate","SH","")</f>
        <v>SH</v>
      </c>
      <c r="V458" s="3" t="str">
        <f>IF(R458="0. Duplicate","Exclude","")</f>
        <v>Exclude</v>
      </c>
      <c r="W458" s="3" t="str">
        <f>IF(R458="0. Duplicate","0. Duplicate","")</f>
        <v>0. Duplicate</v>
      </c>
      <c r="Y458" s="12" t="str">
        <f>IF(R458="Include","No",IF(V458="Include","No",""))</f>
        <v/>
      </c>
      <c r="Z458" s="33" t="str">
        <f>IF(J458="Yes",IF(Q458="","",IF(Q458="Include",IF(V458="",IF(Y458="No","Check for supplement","Include"),IF(V458="Exclude","Consensus required",IF(V458="Include",IF(Y458="No","Check for supplement","Include"),"Check required"))),IF(Q458="Exclude",IF(V458="","Check required",IF(V458="Exclude","Exclude",IF(V458="Include","Consensus required","Check required"))),"Check required"))),IF(L458="","","Find PDF"))</f>
        <v>Exclude</v>
      </c>
      <c r="AA458" s="31" t="str">
        <f>IF(Z458="Exclude",R458,"")</f>
        <v>0. Duplicate</v>
      </c>
    </row>
    <row r="459" spans="1:27" x14ac:dyDescent="0.25">
      <c r="A459" s="25" t="s">
        <v>5954</v>
      </c>
      <c r="B459" s="26" t="s">
        <v>5955</v>
      </c>
      <c r="C459" s="26">
        <v>2017</v>
      </c>
      <c r="D459" s="26" t="s">
        <v>5956</v>
      </c>
      <c r="E459" s="26">
        <v>19</v>
      </c>
      <c r="F459" s="26">
        <v>5</v>
      </c>
      <c r="G459" s="26" t="s">
        <v>5957</v>
      </c>
      <c r="H459" s="26">
        <v>12683</v>
      </c>
      <c r="I459" s="26" t="s">
        <v>5958</v>
      </c>
      <c r="J459" s="11" t="s">
        <v>35</v>
      </c>
      <c r="K459" s="18" t="str">
        <f>IF(LEFT(I459,2)="10",HYPERLINK(_xlfn.CONCAT("https://doi.org/",I459),"Link"),IF(I459="","",HYPERLINK(I459,"Link")))</f>
        <v>Link</v>
      </c>
      <c r="L459" s="19" t="str">
        <f>IF(A459&lt;&gt;"",IF(J459="No",_xlfn.CONCAT(IF(ISERROR(FIND(",",A459))=FALSE,LEFT(A459,FIND(",",A459)-1),A459),"-",C459,"-",H459),""),"")</f>
        <v/>
      </c>
      <c r="M459" s="29" t="str">
        <f>IF(A459&lt;&gt;"",_xlfn.CONCAT("{",IF(ISERROR(FIND(",",A459))=FALSE,LEFT(A459,FIND(",",A459)-1),A459),", ",C459," #",H459,"}"),"")</f>
        <v>{Dasgupta, 2017 #12683}</v>
      </c>
      <c r="N459" s="4" t="s">
        <v>1</v>
      </c>
      <c r="O459" s="18" t="str">
        <f>IF(J459="Yes",IF(P459&lt;&gt;"",HYPERLINK(_xlfn.CONCAT(VLOOKUP(P459,AF:AG,2,FALSE),"\",IF(ISERROR(FIND(",",A459))=FALSE,LEFT(A459,FIND(",",A459)-1),A459),"-",C459,"-",H459,".pdf"),"PDF"),""),"")</f>
        <v>PDF</v>
      </c>
      <c r="P459" s="11" t="s">
        <v>2</v>
      </c>
      <c r="Q459" s="3" t="s">
        <v>46</v>
      </c>
      <c r="R459" s="3" t="s">
        <v>39</v>
      </c>
      <c r="T459" s="18" t="str">
        <f>IF(J459="Yes",IF(U459&lt;&gt;"",HYPERLINK(_xlfn.CONCAT(VLOOKUP(U459,AF:AG,2,FALSE),"\",IF(ISERROR(FIND(",",A459))=FALSE,LEFT(A459,FIND(",",A459)-1),A459),"-",C459,"-",H459,".pdf"),"PDF"),""),"")</f>
        <v>PDF</v>
      </c>
      <c r="U459" s="11" t="str">
        <f>IF(R459="0. Duplicate","SH","")</f>
        <v>SH</v>
      </c>
      <c r="V459" s="3" t="str">
        <f>IF(R459="0. Duplicate","Exclude","")</f>
        <v>Exclude</v>
      </c>
      <c r="W459" s="3" t="str">
        <f>IF(R459="0. Duplicate","0. Duplicate","")</f>
        <v>0. Duplicate</v>
      </c>
      <c r="Y459" s="12" t="str">
        <f>IF(R459="Include","No",IF(V459="Include","No",""))</f>
        <v/>
      </c>
      <c r="Z459" s="33" t="str">
        <f>IF(J459="Yes",IF(Q459="","",IF(Q459="Include",IF(V459="",IF(Y459="No","Check for supplement","Include"),IF(V459="Exclude","Consensus required",IF(V459="Include",IF(Y459="No","Check for supplement","Include"),"Check required"))),IF(Q459="Exclude",IF(V459="","Check required",IF(V459="Exclude","Exclude",IF(V459="Include","Consensus required","Check required"))),"Check required"))),IF(L459="","","Find PDF"))</f>
        <v>Exclude</v>
      </c>
      <c r="AA459" s="31" t="str">
        <f>IF(Z459="Exclude",R459,"")</f>
        <v>0. Duplicate</v>
      </c>
    </row>
    <row r="460" spans="1:27" x14ac:dyDescent="0.25">
      <c r="A460" s="25" t="s">
        <v>5959</v>
      </c>
      <c r="B460" s="26" t="s">
        <v>5960</v>
      </c>
      <c r="C460" s="26">
        <v>2016</v>
      </c>
      <c r="D460" s="26" t="s">
        <v>192</v>
      </c>
      <c r="E460" s="26">
        <v>84</v>
      </c>
      <c r="F460" s="26">
        <v>84</v>
      </c>
      <c r="G460" s="26" t="s">
        <v>5961</v>
      </c>
      <c r="H460" s="26">
        <v>12684</v>
      </c>
      <c r="I460" s="26" t="s">
        <v>5962</v>
      </c>
      <c r="J460" s="11" t="s">
        <v>35</v>
      </c>
      <c r="K460" s="18" t="str">
        <f>IF(LEFT(I460,2)="10",HYPERLINK(_xlfn.CONCAT("https://doi.org/",I460),"Link"),IF(I460="","",HYPERLINK(I460,"Link")))</f>
        <v>Link</v>
      </c>
      <c r="L460" s="19" t="str">
        <f>IF(A460&lt;&gt;"",IF(J460="No",_xlfn.CONCAT(IF(ISERROR(FIND(",",A460))=FALSE,LEFT(A460,FIND(",",A460)-1),A460),"-",C460,"-",H460),""),"")</f>
        <v/>
      </c>
      <c r="M460" s="29" t="str">
        <f>IF(A460&lt;&gt;"",_xlfn.CONCAT("{",IF(ISERROR(FIND(",",A460))=FALSE,LEFT(A460,FIND(",",A460)-1),A460),", ",C460," #",H460,"}"),"")</f>
        <v>{Davies, 2016 #12684}</v>
      </c>
      <c r="N460" s="4" t="s">
        <v>1</v>
      </c>
      <c r="O460" s="18" t="str">
        <f>IF(J460="Yes",IF(P460&lt;&gt;"",HYPERLINK(_xlfn.CONCAT(VLOOKUP(P460,AF:AG,2,FALSE),"\",IF(ISERROR(FIND(",",A460))=FALSE,LEFT(A460,FIND(",",A460)-1),A460),"-",C460,"-",H460,".pdf"),"PDF"),""),"")</f>
        <v>PDF</v>
      </c>
      <c r="P460" s="11" t="s">
        <v>2</v>
      </c>
      <c r="Q460" s="3" t="s">
        <v>46</v>
      </c>
      <c r="R460" s="3" t="s">
        <v>47</v>
      </c>
      <c r="S460" s="4" t="s">
        <v>109</v>
      </c>
      <c r="T460" s="18" t="str">
        <f>IF(J460="Yes",IF(U460&lt;&gt;"",HYPERLINK(_xlfn.CONCAT(VLOOKUP(U460,AF:AG,2,FALSE),"\",IF(ISERROR(FIND(",",A460))=FALSE,LEFT(A460,FIND(",",A460)-1),A460),"-",C460,"-",H460,".pdf"),"PDF"),""),"")</f>
        <v>PDF</v>
      </c>
      <c r="U460" s="565" t="s">
        <v>70</v>
      </c>
      <c r="V460" s="3" t="s">
        <v>46</v>
      </c>
      <c r="W460" s="3" t="s">
        <v>47</v>
      </c>
      <c r="X460" s="501" t="s">
        <v>5885</v>
      </c>
      <c r="Y460" s="12" t="str">
        <f>IF(R460="Include","No",IF(V460="Include","No",""))</f>
        <v/>
      </c>
      <c r="Z460" s="33" t="str">
        <f>IF(J460="Yes",IF(Q460="","",IF(Q460="Include",IF(V460="",IF(Y460="No","Check for supplement","Include"),IF(V460="Exclude","Consensus required",IF(V460="Include",IF(Y460="No","Check for supplement","Include"),"Check required"))),IF(Q460="Exclude",IF(V460="","Check required",IF(V460="Exclude","Exclude",IF(V460="Include","Consensus required","Check required"))),"Check required"))),IF(L460="","","Find PDF"))</f>
        <v>Exclude</v>
      </c>
      <c r="AA460" s="31" t="str">
        <f>IF(Z460="Exclude",R460,"")</f>
        <v>3. Wrong intervention</v>
      </c>
    </row>
    <row r="461" spans="1:27" x14ac:dyDescent="0.25">
      <c r="A461" s="25" t="s">
        <v>5963</v>
      </c>
      <c r="B461" s="26" t="s">
        <v>5964</v>
      </c>
      <c r="C461" s="26">
        <v>2013</v>
      </c>
      <c r="D461" s="26" t="s">
        <v>168</v>
      </c>
      <c r="E461" s="26">
        <v>45</v>
      </c>
      <c r="F461" s="26">
        <v>1</v>
      </c>
      <c r="G461" s="26" t="s">
        <v>5965</v>
      </c>
      <c r="H461" s="26">
        <v>12686</v>
      </c>
      <c r="I461" s="26" t="s">
        <v>5966</v>
      </c>
      <c r="J461" s="11" t="s">
        <v>35</v>
      </c>
      <c r="K461" s="18" t="str">
        <f>IF(LEFT(I461,2)="10",HYPERLINK(_xlfn.CONCAT("https://doi.org/",I461),"Link"),IF(I461="","",HYPERLINK(I461,"Link")))</f>
        <v>Link</v>
      </c>
      <c r="L461" s="19" t="str">
        <f>IF(A461&lt;&gt;"",IF(J461="No",_xlfn.CONCAT(IF(ISERROR(FIND(",",A461))=FALSE,LEFT(A461,FIND(",",A461)-1),A461),"-",C461,"-",H461),""),"")</f>
        <v/>
      </c>
      <c r="M461" s="29" t="str">
        <f>IF(A461&lt;&gt;"",_xlfn.CONCAT("{",IF(ISERROR(FIND(",",A461))=FALSE,LEFT(A461,FIND(",",A461)-1),A461),", ",C461," #",H461,"}"),"")</f>
        <v>{De Bock, 2013 #12686}</v>
      </c>
      <c r="N461" s="4" t="s">
        <v>1</v>
      </c>
      <c r="O461" s="18" t="str">
        <f>IF(J461="Yes",IF(P461&lt;&gt;"",HYPERLINK(_xlfn.CONCAT(VLOOKUP(P461,AF:AG,2,FALSE),"\",IF(ISERROR(FIND(",",A461))=FALSE,LEFT(A461,FIND(",",A461)-1),A461),"-",C461,"-",H461,".pdf"),"PDF"),""),"")</f>
        <v>PDF</v>
      </c>
      <c r="P461" s="11" t="s">
        <v>2</v>
      </c>
      <c r="Q461" s="3" t="s">
        <v>46</v>
      </c>
      <c r="R461" s="3" t="s">
        <v>47</v>
      </c>
      <c r="S461" s="4" t="s">
        <v>109</v>
      </c>
      <c r="T461" s="18" t="str">
        <f>IF(J461="Yes",IF(U461&lt;&gt;"",HYPERLINK(_xlfn.CONCAT(VLOOKUP(U461,AF:AG,2,FALSE),"\",IF(ISERROR(FIND(",",A461))=FALSE,LEFT(A461,FIND(",",A461)-1),A461),"-",C461,"-",H461,".pdf"),"PDF"),""),"")</f>
        <v>PDF</v>
      </c>
      <c r="U461" s="565" t="s">
        <v>70</v>
      </c>
      <c r="V461" s="3" t="s">
        <v>46</v>
      </c>
      <c r="W461" s="3" t="s">
        <v>47</v>
      </c>
      <c r="X461" s="501" t="s">
        <v>5885</v>
      </c>
      <c r="Y461" s="12" t="str">
        <f>IF(R461="Include","No",IF(V461="Include","No",""))</f>
        <v/>
      </c>
      <c r="Z461" s="33" t="str">
        <f>IF(J461="Yes",IF(Q461="","",IF(Q461="Include",IF(V461="",IF(Y461="No","Check for supplement","Include"),IF(V461="Exclude","Consensus required",IF(V461="Include",IF(Y461="No","Check for supplement","Include"),"Check required"))),IF(Q461="Exclude",IF(V461="","Check required",IF(V461="Exclude","Exclude",IF(V461="Include","Consensus required","Check required"))),"Check required"))),IF(L461="","","Find PDF"))</f>
        <v>Exclude</v>
      </c>
      <c r="AA461" s="31" t="str">
        <f>IF(Z461="Exclude",R461,"")</f>
        <v>3. Wrong intervention</v>
      </c>
    </row>
    <row r="462" spans="1:27" x14ac:dyDescent="0.25">
      <c r="A462" s="25" t="s">
        <v>5963</v>
      </c>
      <c r="B462" s="26" t="s">
        <v>5964</v>
      </c>
      <c r="C462" s="26">
        <v>2013</v>
      </c>
      <c r="D462" s="26" t="s">
        <v>168</v>
      </c>
      <c r="E462" s="26">
        <v>45</v>
      </c>
      <c r="F462" s="26">
        <v>1</v>
      </c>
      <c r="G462" s="26" t="s">
        <v>5965</v>
      </c>
      <c r="H462" s="26">
        <v>12687</v>
      </c>
      <c r="I462" s="26" t="s">
        <v>5966</v>
      </c>
      <c r="J462" s="11" t="s">
        <v>35</v>
      </c>
      <c r="K462" s="18" t="str">
        <f>IF(LEFT(I462,2)="10",HYPERLINK(_xlfn.CONCAT("https://doi.org/",I462),"Link"),IF(I462="","",HYPERLINK(I462,"Link")))</f>
        <v>Link</v>
      </c>
      <c r="L462" s="19" t="str">
        <f>IF(A462&lt;&gt;"",IF(J462="No",_xlfn.CONCAT(IF(ISERROR(FIND(",",A462))=FALSE,LEFT(A462,FIND(",",A462)-1),A462),"-",C462,"-",H462),""),"")</f>
        <v/>
      </c>
      <c r="M462" s="29" t="str">
        <f>IF(A462&lt;&gt;"",_xlfn.CONCAT("{",IF(ISERROR(FIND(",",A462))=FALSE,LEFT(A462,FIND(",",A462)-1),A462),", ",C462," #",H462,"}"),"")</f>
        <v>{De Bock, 2013 #12687}</v>
      </c>
      <c r="N462" s="4" t="s">
        <v>1</v>
      </c>
      <c r="O462" s="18" t="str">
        <f>IF(J462="Yes",IF(P462&lt;&gt;"",HYPERLINK(_xlfn.CONCAT(VLOOKUP(P462,AF:AG,2,FALSE),"\",IF(ISERROR(FIND(",",A462))=FALSE,LEFT(A462,FIND(",",A462)-1),A462),"-",C462,"-",H462,".pdf"),"PDF"),""),"")</f>
        <v>PDF</v>
      </c>
      <c r="P462" s="11" t="s">
        <v>2</v>
      </c>
      <c r="Q462" s="3" t="s">
        <v>46</v>
      </c>
      <c r="R462" s="3" t="s">
        <v>39</v>
      </c>
      <c r="T462" s="18" t="str">
        <f>IF(J462="Yes",IF(U462&lt;&gt;"",HYPERLINK(_xlfn.CONCAT(VLOOKUP(U462,AF:AG,2,FALSE),"\",IF(ISERROR(FIND(",",A462))=FALSE,LEFT(A462,FIND(",",A462)-1),A462),"-",C462,"-",H462,".pdf"),"PDF"),""),"")</f>
        <v>PDF</v>
      </c>
      <c r="U462" s="11" t="str">
        <f>IF(R462="0. Duplicate","SH","")</f>
        <v>SH</v>
      </c>
      <c r="V462" s="3" t="str">
        <f>IF(R462="0. Duplicate","Exclude","")</f>
        <v>Exclude</v>
      </c>
      <c r="W462" s="3" t="str">
        <f>IF(R462="0. Duplicate","0. Duplicate","")</f>
        <v>0. Duplicate</v>
      </c>
      <c r="Y462" s="12" t="str">
        <f>IF(R462="Include","No",IF(V462="Include","No",""))</f>
        <v/>
      </c>
      <c r="Z462" s="33" t="str">
        <f>IF(J462="Yes",IF(Q462="","",IF(Q462="Include",IF(V462="",IF(Y462="No","Check for supplement","Include"),IF(V462="Exclude","Consensus required",IF(V462="Include",IF(Y462="No","Check for supplement","Include"),"Check required"))),IF(Q462="Exclude",IF(V462="","Check required",IF(V462="Exclude","Exclude",IF(V462="Include","Consensus required","Check required"))),"Check required"))),IF(L462="","","Find PDF"))</f>
        <v>Exclude</v>
      </c>
      <c r="AA462" s="31" t="str">
        <f>IF(Z462="Exclude",R462,"")</f>
        <v>0. Duplicate</v>
      </c>
    </row>
    <row r="463" spans="1:27" x14ac:dyDescent="0.25">
      <c r="A463" s="25" t="s">
        <v>5967</v>
      </c>
      <c r="B463" s="26" t="s">
        <v>5968</v>
      </c>
      <c r="C463" s="26">
        <v>2010</v>
      </c>
      <c r="D463" s="26" t="s">
        <v>2365</v>
      </c>
      <c r="E463" s="26">
        <v>46</v>
      </c>
      <c r="F463" s="26">
        <v>5</v>
      </c>
      <c r="G463" s="26" t="s">
        <v>5969</v>
      </c>
      <c r="H463" s="26">
        <v>12688</v>
      </c>
      <c r="I463" s="26" t="s">
        <v>5970</v>
      </c>
      <c r="J463" s="11" t="s">
        <v>35</v>
      </c>
      <c r="K463" s="18" t="str">
        <f>IF(LEFT(I463,2)="10",HYPERLINK(_xlfn.CONCAT("https://doi.org/",I463),"Link"),IF(I463="","",HYPERLINK(I463,"Link")))</f>
        <v>Link</v>
      </c>
      <c r="L463" s="19" t="str">
        <f>IF(A463&lt;&gt;"",IF(J463="No",_xlfn.CONCAT(IF(ISERROR(FIND(",",A463))=FALSE,LEFT(A463,FIND(",",A463)-1),A463),"-",C463,"-",H463),""),"")</f>
        <v/>
      </c>
      <c r="M463" s="29" t="str">
        <f>IF(A463&lt;&gt;"",_xlfn.CONCAT("{",IF(ISERROR(FIND(",",A463))=FALSE,LEFT(A463,FIND(",",A463)-1),A463),", ",C463," #",H463,"}"),"")</f>
        <v>{De Bourdeaudhuij, 2010 #12688}</v>
      </c>
      <c r="N463" s="4" t="s">
        <v>1</v>
      </c>
      <c r="O463" s="18" t="str">
        <f>IF(J463="Yes",IF(P463&lt;&gt;"",HYPERLINK(_xlfn.CONCAT(VLOOKUP(P463,AF:AG,2,FALSE),"\",IF(ISERROR(FIND(",",A463))=FALSE,LEFT(A463,FIND(",",A463)-1),A463),"-",C463,"-",H463,".pdf"),"PDF"),""),"")</f>
        <v>PDF</v>
      </c>
      <c r="P463" s="11" t="s">
        <v>2</v>
      </c>
      <c r="Q463" s="3" t="s">
        <v>46</v>
      </c>
      <c r="R463" s="3" t="s">
        <v>47</v>
      </c>
      <c r="S463" s="4" t="s">
        <v>109</v>
      </c>
      <c r="T463" s="18" t="str">
        <f>IF(J463="Yes",IF(U463&lt;&gt;"",HYPERLINK(_xlfn.CONCAT(VLOOKUP(U463,AF:AG,2,FALSE),"\",IF(ISERROR(FIND(",",A463))=FALSE,LEFT(A463,FIND(",",A463)-1),A463),"-",C463,"-",H463,".pdf"),"PDF"),""),"")</f>
        <v>PDF</v>
      </c>
      <c r="U463" s="565" t="s">
        <v>70</v>
      </c>
      <c r="V463" s="3" t="s">
        <v>46</v>
      </c>
      <c r="W463" s="3" t="s">
        <v>47</v>
      </c>
      <c r="X463" s="501" t="s">
        <v>5885</v>
      </c>
      <c r="Y463" s="12" t="str">
        <f>IF(R463="Include","No",IF(V463="Include","No",""))</f>
        <v/>
      </c>
      <c r="Z463" s="33" t="str">
        <f>IF(J463="Yes",IF(Q463="","",IF(Q463="Include",IF(V463="",IF(Y463="No","Check for supplement","Include"),IF(V463="Exclude","Consensus required",IF(V463="Include",IF(Y463="No","Check for supplement","Include"),"Check required"))),IF(Q463="Exclude",IF(V463="","Check required",IF(V463="Exclude","Exclude",IF(V463="Include","Consensus required","Check required"))),"Check required"))),IF(L463="","","Find PDF"))</f>
        <v>Exclude</v>
      </c>
      <c r="AA463" s="31" t="str">
        <f>IF(Z463="Exclude",R463,"")</f>
        <v>3. Wrong intervention</v>
      </c>
    </row>
    <row r="464" spans="1:27" x14ac:dyDescent="0.25">
      <c r="A464" s="25" t="s">
        <v>5971</v>
      </c>
      <c r="B464" s="26" t="s">
        <v>5972</v>
      </c>
      <c r="C464" s="26">
        <v>2019</v>
      </c>
      <c r="D464" s="26" t="s">
        <v>3019</v>
      </c>
      <c r="E464" s="26">
        <v>17</v>
      </c>
      <c r="F464" s="26">
        <v>3</v>
      </c>
      <c r="G464" s="26" t="s">
        <v>5973</v>
      </c>
      <c r="H464" s="26">
        <v>12689</v>
      </c>
      <c r="I464" s="26" t="s">
        <v>5974</v>
      </c>
      <c r="J464" s="11" t="s">
        <v>35</v>
      </c>
      <c r="K464" s="18" t="str">
        <f>IF(LEFT(I464,2)="10",HYPERLINK(_xlfn.CONCAT("https://doi.org/",I464),"Link"),IF(I464="","",HYPERLINK(I464,"Link")))</f>
        <v>Link</v>
      </c>
      <c r="L464" s="19" t="str">
        <f>IF(A464&lt;&gt;"",IF(J464="No",_xlfn.CONCAT(IF(ISERROR(FIND(",",A464))=FALSE,LEFT(A464,FIND(",",A464)-1),A464),"-",C464,"-",H464),""),"")</f>
        <v/>
      </c>
      <c r="M464" s="29" t="str">
        <f>IF(A464&lt;&gt;"",_xlfn.CONCAT("{",IF(ISERROR(FIND(",",A464))=FALSE,LEFT(A464,FIND(",",A464)-1),A464),", ",C464," #",H464,"}"),"")</f>
        <v>{De Brito-Gomes, 2019 #12689}</v>
      </c>
      <c r="N464" s="4" t="s">
        <v>1</v>
      </c>
      <c r="O464" s="18" t="str">
        <f>IF(J464="Yes",IF(P464&lt;&gt;"",HYPERLINK(_xlfn.CONCAT(VLOOKUP(P464,AF:AG,2,FALSE),"\",IF(ISERROR(FIND(",",A464))=FALSE,LEFT(A464,FIND(",",A464)-1),A464),"-",C464,"-",H464,".pdf"),"PDF"),""),"")</f>
        <v>PDF</v>
      </c>
      <c r="P464" s="11" t="s">
        <v>2</v>
      </c>
      <c r="Q464" s="3" t="s">
        <v>46</v>
      </c>
      <c r="R464" s="3" t="s">
        <v>47</v>
      </c>
      <c r="S464" s="4" t="s">
        <v>109</v>
      </c>
      <c r="T464" s="18" t="str">
        <f>IF(J464="Yes",IF(U464&lt;&gt;"",HYPERLINK(_xlfn.CONCAT(VLOOKUP(U464,AF:AG,2,FALSE),"\",IF(ISERROR(FIND(",",A464))=FALSE,LEFT(A464,FIND(",",A464)-1),A464),"-",C464,"-",H464,".pdf"),"PDF"),""),"")</f>
        <v>PDF</v>
      </c>
      <c r="U464" s="565" t="s">
        <v>70</v>
      </c>
      <c r="V464" s="3" t="s">
        <v>46</v>
      </c>
      <c r="W464" s="3" t="s">
        <v>47</v>
      </c>
      <c r="X464" s="501" t="s">
        <v>5885</v>
      </c>
      <c r="Y464" s="12" t="str">
        <f>IF(R464="Include","No",IF(V464="Include","No",""))</f>
        <v/>
      </c>
      <c r="Z464" s="33" t="str">
        <f>IF(J464="Yes",IF(Q464="","",IF(Q464="Include",IF(V464="",IF(Y464="No","Check for supplement","Include"),IF(V464="Exclude","Consensus required",IF(V464="Include",IF(Y464="No","Check for supplement","Include"),"Check required"))),IF(Q464="Exclude",IF(V464="","Check required",IF(V464="Exclude","Exclude",IF(V464="Include","Consensus required","Check required"))),"Check required"))),IF(L464="","","Find PDF"))</f>
        <v>Exclude</v>
      </c>
      <c r="AA464" s="31" t="str">
        <f>IF(Z464="Exclude",R464,"")</f>
        <v>3. Wrong intervention</v>
      </c>
    </row>
    <row r="465" spans="1:27" x14ac:dyDescent="0.25">
      <c r="A465" s="25" t="s">
        <v>5975</v>
      </c>
      <c r="B465" s="26" t="s">
        <v>5976</v>
      </c>
      <c r="C465" s="26">
        <v>2016</v>
      </c>
      <c r="D465" s="26" t="s">
        <v>530</v>
      </c>
      <c r="E465" s="26">
        <v>18</v>
      </c>
      <c r="F465" s="26">
        <v>5</v>
      </c>
      <c r="G465" s="26" t="s">
        <v>2259</v>
      </c>
      <c r="H465" s="26">
        <v>12690</v>
      </c>
      <c r="I465" s="26" t="s">
        <v>5977</v>
      </c>
      <c r="J465" s="11" t="s">
        <v>35</v>
      </c>
      <c r="K465" s="18" t="str">
        <f>IF(LEFT(I465,2)="10",HYPERLINK(_xlfn.CONCAT("https://doi.org/",I465),"Link"),IF(I465="","",HYPERLINK(I465,"Link")))</f>
        <v>Link</v>
      </c>
      <c r="L465" s="19" t="str">
        <f>IF(A465&lt;&gt;"",IF(J465="No",_xlfn.CONCAT(IF(ISERROR(FIND(",",A465))=FALSE,LEFT(A465,FIND(",",A465)-1),A465),"-",C465,"-",H465),""),"")</f>
        <v/>
      </c>
      <c r="M465" s="29" t="str">
        <f>IF(A465&lt;&gt;"",_xlfn.CONCAT("{",IF(ISERROR(FIND(",",A465))=FALSE,LEFT(A465,FIND(",",A465)-1),A465),", ",C465," #",H465,"}"),"")</f>
        <v>{De Cocker, 2016 #12690}</v>
      </c>
      <c r="N465" s="4" t="s">
        <v>1</v>
      </c>
      <c r="O465" s="18" t="str">
        <f>IF(J465="Yes",IF(P465&lt;&gt;"",HYPERLINK(_xlfn.CONCAT(VLOOKUP(P465,AF:AG,2,FALSE),"\",IF(ISERROR(FIND(",",A465))=FALSE,LEFT(A465,FIND(",",A465)-1),A465),"-",C465,"-",H465,".pdf"),"PDF"),""),"")</f>
        <v>PDF</v>
      </c>
      <c r="P465" s="11" t="s">
        <v>2</v>
      </c>
      <c r="Q465" s="3" t="s">
        <v>46</v>
      </c>
      <c r="R465" s="3" t="s">
        <v>47</v>
      </c>
      <c r="S465" s="4" t="s">
        <v>109</v>
      </c>
      <c r="T465" s="18" t="str">
        <f>IF(J465="Yes",IF(U465&lt;&gt;"",HYPERLINK(_xlfn.CONCAT(VLOOKUP(U465,AF:AG,2,FALSE),"\",IF(ISERROR(FIND(",",A465))=FALSE,LEFT(A465,FIND(",",A465)-1),A465),"-",C465,"-",H465,".pdf"),"PDF"),""),"")</f>
        <v>PDF</v>
      </c>
      <c r="U465" s="565" t="s">
        <v>70</v>
      </c>
      <c r="V465" s="3" t="s">
        <v>46</v>
      </c>
      <c r="W465" s="3" t="s">
        <v>47</v>
      </c>
      <c r="X465" s="501" t="s">
        <v>5885</v>
      </c>
      <c r="Y465" s="12" t="str">
        <f>IF(R465="Include","No",IF(V465="Include","No",""))</f>
        <v/>
      </c>
      <c r="Z465" s="33" t="str">
        <f>IF(J465="Yes",IF(Q465="","",IF(Q465="Include",IF(V465="",IF(Y465="No","Check for supplement","Include"),IF(V465="Exclude","Consensus required",IF(V465="Include",IF(Y465="No","Check for supplement","Include"),"Check required"))),IF(Q465="Exclude",IF(V465="","Check required",IF(V465="Exclude","Exclude",IF(V465="Include","Consensus required","Check required"))),"Check required"))),IF(L465="","","Find PDF"))</f>
        <v>Exclude</v>
      </c>
      <c r="AA465" s="31" t="str">
        <f>IF(Z465="Exclude",R465,"")</f>
        <v>3. Wrong intervention</v>
      </c>
    </row>
    <row r="466" spans="1:27" x14ac:dyDescent="0.25">
      <c r="A466" s="25" t="s">
        <v>5975</v>
      </c>
      <c r="B466" s="26" t="s">
        <v>5976</v>
      </c>
      <c r="C466" s="26">
        <v>2016</v>
      </c>
      <c r="D466" s="26" t="s">
        <v>530</v>
      </c>
      <c r="E466" s="26">
        <v>18</v>
      </c>
      <c r="F466" s="26">
        <v>5</v>
      </c>
      <c r="G466" s="26" t="s">
        <v>2259</v>
      </c>
      <c r="H466" s="26">
        <v>12691</v>
      </c>
      <c r="I466" s="26" t="s">
        <v>5977</v>
      </c>
      <c r="J466" s="11" t="s">
        <v>35</v>
      </c>
      <c r="K466" s="18" t="str">
        <f>IF(LEFT(I466,2)="10",HYPERLINK(_xlfn.CONCAT("https://doi.org/",I466),"Link"),IF(I466="","",HYPERLINK(I466,"Link")))</f>
        <v>Link</v>
      </c>
      <c r="L466" s="19" t="str">
        <f>IF(A466&lt;&gt;"",IF(J466="No",_xlfn.CONCAT(IF(ISERROR(FIND(",",A466))=FALSE,LEFT(A466,FIND(",",A466)-1),A466),"-",C466,"-",H466),""),"")</f>
        <v/>
      </c>
      <c r="M466" s="29" t="str">
        <f>IF(A466&lt;&gt;"",_xlfn.CONCAT("{",IF(ISERROR(FIND(",",A466))=FALSE,LEFT(A466,FIND(",",A466)-1),A466),", ",C466," #",H466,"}"),"")</f>
        <v>{De Cocker, 2016 #12691}</v>
      </c>
      <c r="N466" s="4" t="s">
        <v>1</v>
      </c>
      <c r="O466" s="18" t="str">
        <f>IF(J466="Yes",IF(P466&lt;&gt;"",HYPERLINK(_xlfn.CONCAT(VLOOKUP(P466,AF:AG,2,FALSE),"\",IF(ISERROR(FIND(",",A466))=FALSE,LEFT(A466,FIND(",",A466)-1),A466),"-",C466,"-",H466,".pdf"),"PDF"),""),"")</f>
        <v>PDF</v>
      </c>
      <c r="P466" s="11" t="s">
        <v>2</v>
      </c>
      <c r="Q466" s="3" t="s">
        <v>46</v>
      </c>
      <c r="R466" s="3" t="s">
        <v>39</v>
      </c>
      <c r="T466" s="18" t="str">
        <f>IF(J466="Yes",IF(U466&lt;&gt;"",HYPERLINK(_xlfn.CONCAT(VLOOKUP(U466,AF:AG,2,FALSE),"\",IF(ISERROR(FIND(",",A466))=FALSE,LEFT(A466,FIND(",",A466)-1),A466),"-",C466,"-",H466,".pdf"),"PDF"),""),"")</f>
        <v>PDF</v>
      </c>
      <c r="U466" s="11" t="str">
        <f>IF(R466="0. Duplicate","SH","")</f>
        <v>SH</v>
      </c>
      <c r="V466" s="3" t="str">
        <f>IF(R466="0. Duplicate","Exclude","")</f>
        <v>Exclude</v>
      </c>
      <c r="W466" s="3" t="str">
        <f>IF(R466="0. Duplicate","0. Duplicate","")</f>
        <v>0. Duplicate</v>
      </c>
      <c r="Y466" s="12" t="str">
        <f>IF(R466="Include","No",IF(V466="Include","No",""))</f>
        <v/>
      </c>
      <c r="Z466" s="33" t="str">
        <f>IF(J466="Yes",IF(Q466="","",IF(Q466="Include",IF(V466="",IF(Y466="No","Check for supplement","Include"),IF(V466="Exclude","Consensus required",IF(V466="Include",IF(Y466="No","Check for supplement","Include"),"Check required"))),IF(Q466="Exclude",IF(V466="","Check required",IF(V466="Exclude","Exclude",IF(V466="Include","Consensus required","Check required"))),"Check required"))),IF(L466="","","Find PDF"))</f>
        <v>Exclude</v>
      </c>
      <c r="AA466" s="31" t="str">
        <f>IF(Z466="Exclude",R466,"")</f>
        <v>0. Duplicate</v>
      </c>
    </row>
    <row r="467" spans="1:27" x14ac:dyDescent="0.25">
      <c r="A467" s="25" t="s">
        <v>5978</v>
      </c>
      <c r="B467" s="26" t="s">
        <v>5979</v>
      </c>
      <c r="C467" s="26">
        <v>2012</v>
      </c>
      <c r="D467" s="26" t="s">
        <v>651</v>
      </c>
      <c r="E467" s="26">
        <v>15</v>
      </c>
      <c r="F467" s="26">
        <v>9</v>
      </c>
      <c r="G467" s="26" t="s">
        <v>5980</v>
      </c>
      <c r="H467" s="26">
        <v>12692</v>
      </c>
      <c r="I467" s="26" t="s">
        <v>5981</v>
      </c>
      <c r="J467" s="11" t="s">
        <v>35</v>
      </c>
      <c r="K467" s="18" t="str">
        <f>IF(LEFT(I467,2)="10",HYPERLINK(_xlfn.CONCAT("https://doi.org/",I467),"Link"),IF(I467="","",HYPERLINK(I467,"Link")))</f>
        <v>Link</v>
      </c>
      <c r="L467" s="19" t="str">
        <f>IF(A467&lt;&gt;"",IF(J467="No",_xlfn.CONCAT(IF(ISERROR(FIND(",",A467))=FALSE,LEFT(A467,FIND(",",A467)-1),A467),"-",C467,"-",H467),""),"")</f>
        <v/>
      </c>
      <c r="M467" s="29" t="str">
        <f>IF(A467&lt;&gt;"",_xlfn.CONCAT("{",IF(ISERROR(FIND(",",A467))=FALSE,LEFT(A467,FIND(",",A467)-1),A467),", ",C467," #",H467,"}"),"")</f>
        <v>{De Coen, 2012 #12692}</v>
      </c>
      <c r="N467" s="4" t="s">
        <v>1</v>
      </c>
      <c r="O467" s="18" t="str">
        <f>IF(J467="Yes",IF(P467&lt;&gt;"",HYPERLINK(_xlfn.CONCAT(VLOOKUP(P467,AF:AG,2,FALSE),"\",IF(ISERROR(FIND(",",A467))=FALSE,LEFT(A467,FIND(",",A467)-1),A467),"-",C467,"-",H467,".pdf"),"PDF"),""),"")</f>
        <v>PDF</v>
      </c>
      <c r="P467" s="11" t="s">
        <v>2</v>
      </c>
      <c r="Q467" s="3" t="s">
        <v>46</v>
      </c>
      <c r="R467" s="3" t="s">
        <v>47</v>
      </c>
      <c r="S467" s="4" t="s">
        <v>109</v>
      </c>
      <c r="T467" s="18" t="str">
        <f>IF(J467="Yes",IF(U467&lt;&gt;"",HYPERLINK(_xlfn.CONCAT(VLOOKUP(U467,AF:AG,2,FALSE),"\",IF(ISERROR(FIND(",",A467))=FALSE,LEFT(A467,FIND(",",A467)-1),A467),"-",C467,"-",H467,".pdf"),"PDF"),""),"")</f>
        <v>PDF</v>
      </c>
      <c r="U467" s="565" t="s">
        <v>70</v>
      </c>
      <c r="V467" s="3" t="s">
        <v>46</v>
      </c>
      <c r="W467" s="3" t="s">
        <v>47</v>
      </c>
      <c r="X467" s="501" t="s">
        <v>5885</v>
      </c>
      <c r="Y467" s="12" t="str">
        <f>IF(R467="Include","No",IF(V467="Include","No",""))</f>
        <v/>
      </c>
      <c r="Z467" s="33" t="str">
        <f>IF(J467="Yes",IF(Q467="","",IF(Q467="Include",IF(V467="",IF(Y467="No","Check for supplement","Include"),IF(V467="Exclude","Consensus required",IF(V467="Include",IF(Y467="No","Check for supplement","Include"),"Check required"))),IF(Q467="Exclude",IF(V467="","Check required",IF(V467="Exclude","Exclude",IF(V467="Include","Consensus required","Check required"))),"Check required"))),IF(L467="","","Find PDF"))</f>
        <v>Exclude</v>
      </c>
      <c r="AA467" s="31" t="str">
        <f>IF(Z467="Exclude",R467,"")</f>
        <v>3. Wrong intervention</v>
      </c>
    </row>
    <row r="468" spans="1:27" x14ac:dyDescent="0.25">
      <c r="A468" s="25" t="s">
        <v>5982</v>
      </c>
      <c r="B468" s="26" t="s">
        <v>5983</v>
      </c>
      <c r="C468" s="26">
        <v>2014</v>
      </c>
      <c r="D468" s="26" t="s">
        <v>124</v>
      </c>
      <c r="E468" s="26">
        <v>11</v>
      </c>
      <c r="F468" s="26">
        <v>1</v>
      </c>
      <c r="G468" s="26">
        <v>38</v>
      </c>
      <c r="H468" s="26">
        <v>12693</v>
      </c>
      <c r="I468" s="26" t="s">
        <v>5984</v>
      </c>
      <c r="J468" s="11" t="s">
        <v>35</v>
      </c>
      <c r="K468" s="18" t="str">
        <f>IF(LEFT(I468,2)="10",HYPERLINK(_xlfn.CONCAT("https://doi.org/",I468),"Link"),IF(I468="","",HYPERLINK(I468,"Link")))</f>
        <v>Link</v>
      </c>
      <c r="L468" s="19" t="str">
        <f>IF(A468&lt;&gt;"",IF(J468="No",_xlfn.CONCAT(IF(ISERROR(FIND(",",A468))=FALSE,LEFT(A468,FIND(",",A468)-1),A468),"-",C468,"-",H468),""),"")</f>
        <v/>
      </c>
      <c r="M468" s="29" t="str">
        <f>IF(A468&lt;&gt;"",_xlfn.CONCAT("{",IF(ISERROR(FIND(",",A468))=FALSE,LEFT(A468,FIND(",",A468)-1),A468),", ",C468," #",H468,"}"),"")</f>
        <v>{De Craemer, 2014 #12693}</v>
      </c>
      <c r="N468" s="4" t="s">
        <v>1</v>
      </c>
      <c r="O468" s="18" t="str">
        <f>IF(J468="Yes",IF(P468&lt;&gt;"",HYPERLINK(_xlfn.CONCAT(VLOOKUP(P468,AF:AG,2,FALSE),"\",IF(ISERROR(FIND(",",A468))=FALSE,LEFT(A468,FIND(",",A468)-1),A468),"-",C468,"-",H468,".pdf"),"PDF"),""),"")</f>
        <v>PDF</v>
      </c>
      <c r="P468" s="11" t="s">
        <v>2</v>
      </c>
      <c r="Q468" s="3" t="s">
        <v>46</v>
      </c>
      <c r="R468" s="3" t="s">
        <v>47</v>
      </c>
      <c r="S468" s="4" t="s">
        <v>109</v>
      </c>
      <c r="T468" s="18" t="str">
        <f>IF(J468="Yes",IF(U468&lt;&gt;"",HYPERLINK(_xlfn.CONCAT(VLOOKUP(U468,AF:AG,2,FALSE),"\",IF(ISERROR(FIND(",",A468))=FALSE,LEFT(A468,FIND(",",A468)-1),A468),"-",C468,"-",H468,".pdf"),"PDF"),""),"")</f>
        <v>PDF</v>
      </c>
      <c r="U468" s="565" t="s">
        <v>70</v>
      </c>
      <c r="V468" s="3" t="s">
        <v>46</v>
      </c>
      <c r="W468" s="3" t="s">
        <v>47</v>
      </c>
      <c r="X468" s="501" t="s">
        <v>5885</v>
      </c>
      <c r="Y468" s="12" t="str">
        <f>IF(R468="Include","No",IF(V468="Include","No",""))</f>
        <v/>
      </c>
      <c r="Z468" s="33" t="str">
        <f>IF(J468="Yes",IF(Q468="","",IF(Q468="Include",IF(V468="",IF(Y468="No","Check for supplement","Include"),IF(V468="Exclude","Consensus required",IF(V468="Include",IF(Y468="No","Check for supplement","Include"),"Check required"))),IF(Q468="Exclude",IF(V468="","Check required",IF(V468="Exclude","Exclude",IF(V468="Include","Consensus required","Check required"))),"Check required"))),IF(L468="","","Find PDF"))</f>
        <v>Exclude</v>
      </c>
      <c r="AA468" s="31" t="str">
        <f>IF(Z468="Exclude",R468,"")</f>
        <v>3. Wrong intervention</v>
      </c>
    </row>
    <row r="469" spans="1:27" x14ac:dyDescent="0.25">
      <c r="A469" s="25" t="s">
        <v>5982</v>
      </c>
      <c r="B469" s="26" t="s">
        <v>5983</v>
      </c>
      <c r="C469" s="26">
        <v>2014</v>
      </c>
      <c r="D469" s="26" t="s">
        <v>124</v>
      </c>
      <c r="E469" s="26">
        <v>11</v>
      </c>
      <c r="F469" s="26">
        <v>1</v>
      </c>
      <c r="G469" s="26">
        <v>38</v>
      </c>
      <c r="H469" s="26">
        <v>12694</v>
      </c>
      <c r="I469" s="26" t="s">
        <v>5984</v>
      </c>
      <c r="J469" s="11" t="s">
        <v>35</v>
      </c>
      <c r="K469" s="18" t="str">
        <f>IF(LEFT(I469,2)="10",HYPERLINK(_xlfn.CONCAT("https://doi.org/",I469),"Link"),IF(I469="","",HYPERLINK(I469,"Link")))</f>
        <v>Link</v>
      </c>
      <c r="L469" s="19" t="str">
        <f>IF(A469&lt;&gt;"",IF(J469="No",_xlfn.CONCAT(IF(ISERROR(FIND(",",A469))=FALSE,LEFT(A469,FIND(",",A469)-1),A469),"-",C469,"-",H469),""),"")</f>
        <v/>
      </c>
      <c r="M469" s="29" t="str">
        <f>IF(A469&lt;&gt;"",_xlfn.CONCAT("{",IF(ISERROR(FIND(",",A469))=FALSE,LEFT(A469,FIND(",",A469)-1),A469),", ",C469," #",H469,"}"),"")</f>
        <v>{De Craemer, 2014 #12694}</v>
      </c>
      <c r="N469" s="4" t="s">
        <v>1</v>
      </c>
      <c r="O469" s="18" t="str">
        <f>IF(J469="Yes",IF(P469&lt;&gt;"",HYPERLINK(_xlfn.CONCAT(VLOOKUP(P469,AF:AG,2,FALSE),"\",IF(ISERROR(FIND(",",A469))=FALSE,LEFT(A469,FIND(",",A469)-1),A469),"-",C469,"-",H469,".pdf"),"PDF"),""),"")</f>
        <v>PDF</v>
      </c>
      <c r="P469" s="11" t="s">
        <v>2</v>
      </c>
      <c r="Q469" s="3" t="s">
        <v>46</v>
      </c>
      <c r="R469" s="3" t="s">
        <v>39</v>
      </c>
      <c r="T469" s="18" t="str">
        <f>IF(J469="Yes",IF(U469&lt;&gt;"",HYPERLINK(_xlfn.CONCAT(VLOOKUP(U469,AF:AG,2,FALSE),"\",IF(ISERROR(FIND(",",A469))=FALSE,LEFT(A469,FIND(",",A469)-1),A469),"-",C469,"-",H469,".pdf"),"PDF"),""),"")</f>
        <v>PDF</v>
      </c>
      <c r="U469" s="11" t="str">
        <f>IF(R469="0. Duplicate","SH","")</f>
        <v>SH</v>
      </c>
      <c r="V469" s="3" t="str">
        <f>IF(R469="0. Duplicate","Exclude","")</f>
        <v>Exclude</v>
      </c>
      <c r="W469" s="3" t="str">
        <f>IF(R469="0. Duplicate","0. Duplicate","")</f>
        <v>0. Duplicate</v>
      </c>
      <c r="Y469" s="12" t="str">
        <f>IF(R469="Include","No",IF(V469="Include","No",""))</f>
        <v/>
      </c>
      <c r="Z469" s="33" t="str">
        <f>IF(J469="Yes",IF(Q469="","",IF(Q469="Include",IF(V469="",IF(Y469="No","Check for supplement","Include"),IF(V469="Exclude","Consensus required",IF(V469="Include",IF(Y469="No","Check for supplement","Include"),"Check required"))),IF(Q469="Exclude",IF(V469="","Check required",IF(V469="Exclude","Exclude",IF(V469="Include","Consensus required","Check required"))),"Check required"))),IF(L469="","","Find PDF"))</f>
        <v>Exclude</v>
      </c>
      <c r="AA469" s="31" t="str">
        <f>IF(Z469="Exclude",R469,"")</f>
        <v>0. Duplicate</v>
      </c>
    </row>
    <row r="470" spans="1:27" x14ac:dyDescent="0.25">
      <c r="A470" s="25" t="s">
        <v>5982</v>
      </c>
      <c r="B470" s="26" t="s">
        <v>5983</v>
      </c>
      <c r="C470" s="26">
        <v>2014</v>
      </c>
      <c r="D470" s="26" t="s">
        <v>124</v>
      </c>
      <c r="E470" s="26">
        <v>11</v>
      </c>
      <c r="F470" s="26">
        <v>1</v>
      </c>
      <c r="G470" s="26">
        <v>38</v>
      </c>
      <c r="H470" s="26">
        <v>12695</v>
      </c>
      <c r="I470" s="26" t="s">
        <v>5984</v>
      </c>
      <c r="J470" s="11" t="s">
        <v>35</v>
      </c>
      <c r="K470" s="18" t="str">
        <f>IF(LEFT(I470,2)="10",HYPERLINK(_xlfn.CONCAT("https://doi.org/",I470),"Link"),IF(I470="","",HYPERLINK(I470,"Link")))</f>
        <v>Link</v>
      </c>
      <c r="L470" s="19" t="str">
        <f>IF(A470&lt;&gt;"",IF(J470="No",_xlfn.CONCAT(IF(ISERROR(FIND(",",A470))=FALSE,LEFT(A470,FIND(",",A470)-1),A470),"-",C470,"-",H470),""),"")</f>
        <v/>
      </c>
      <c r="M470" s="29" t="str">
        <f>IF(A470&lt;&gt;"",_xlfn.CONCAT("{",IF(ISERROR(FIND(",",A470))=FALSE,LEFT(A470,FIND(",",A470)-1),A470),", ",C470," #",H470,"}"),"")</f>
        <v>{De Craemer, 2014 #12695}</v>
      </c>
      <c r="N470" s="4" t="s">
        <v>1</v>
      </c>
      <c r="O470" s="18" t="str">
        <f>IF(J470="Yes",IF(P470&lt;&gt;"",HYPERLINK(_xlfn.CONCAT(VLOOKUP(P470,AF:AG,2,FALSE),"\",IF(ISERROR(FIND(",",A470))=FALSE,LEFT(A470,FIND(",",A470)-1),A470),"-",C470,"-",H470,".pdf"),"PDF"),""),"")</f>
        <v>PDF</v>
      </c>
      <c r="P470" s="11" t="s">
        <v>2</v>
      </c>
      <c r="Q470" s="3" t="s">
        <v>46</v>
      </c>
      <c r="R470" s="3" t="s">
        <v>39</v>
      </c>
      <c r="T470" s="18" t="str">
        <f>IF(J470="Yes",IF(U470&lt;&gt;"",HYPERLINK(_xlfn.CONCAT(VLOOKUP(U470,AF:AG,2,FALSE),"\",IF(ISERROR(FIND(",",A470))=FALSE,LEFT(A470,FIND(",",A470)-1),A470),"-",C470,"-",H470,".pdf"),"PDF"),""),"")</f>
        <v>PDF</v>
      </c>
      <c r="U470" s="11" t="str">
        <f>IF(R470="0. Duplicate","SH","")</f>
        <v>SH</v>
      </c>
      <c r="V470" s="3" t="str">
        <f>IF(R470="0. Duplicate","Exclude","")</f>
        <v>Exclude</v>
      </c>
      <c r="W470" s="3" t="str">
        <f>IF(R470="0. Duplicate","0. Duplicate","")</f>
        <v>0. Duplicate</v>
      </c>
      <c r="Y470" s="12" t="str">
        <f>IF(R470="Include","No",IF(V470="Include","No",""))</f>
        <v/>
      </c>
      <c r="Z470" s="33" t="str">
        <f>IF(J470="Yes",IF(Q470="","",IF(Q470="Include",IF(V470="",IF(Y470="No","Check for supplement","Include"),IF(V470="Exclude","Consensus required",IF(V470="Include",IF(Y470="No","Check for supplement","Include"),"Check required"))),IF(Q470="Exclude",IF(V470="","Check required",IF(V470="Exclude","Exclude",IF(V470="Include","Consensus required","Check required"))),"Check required"))),IF(L470="","","Find PDF"))</f>
        <v>Exclude</v>
      </c>
      <c r="AA470" s="31" t="str">
        <f>IF(Z470="Exclude",R470,"")</f>
        <v>0. Duplicate</v>
      </c>
    </row>
    <row r="471" spans="1:27" x14ac:dyDescent="0.25">
      <c r="A471" s="25" t="s">
        <v>5982</v>
      </c>
      <c r="B471" s="26" t="s">
        <v>5985</v>
      </c>
      <c r="C471" s="26">
        <v>2016</v>
      </c>
      <c r="D471" s="26" t="s">
        <v>124</v>
      </c>
      <c r="E471" s="26">
        <v>13</v>
      </c>
      <c r="F471" s="26">
        <v>1</v>
      </c>
      <c r="G471" s="26">
        <v>1</v>
      </c>
      <c r="H471" s="26">
        <v>12696</v>
      </c>
      <c r="I471" s="26" t="s">
        <v>5986</v>
      </c>
      <c r="J471" s="11" t="s">
        <v>35</v>
      </c>
      <c r="K471" s="18" t="str">
        <f>IF(LEFT(I471,2)="10",HYPERLINK(_xlfn.CONCAT("https://doi.org/",I471),"Link"),IF(I471="","",HYPERLINK(I471,"Link")))</f>
        <v>Link</v>
      </c>
      <c r="L471" s="19" t="str">
        <f>IF(A471&lt;&gt;"",IF(J471="No",_xlfn.CONCAT(IF(ISERROR(FIND(",",A471))=FALSE,LEFT(A471,FIND(",",A471)-1),A471),"-",C471,"-",H471),""),"")</f>
        <v/>
      </c>
      <c r="M471" s="29" t="str">
        <f>IF(A471&lt;&gt;"",_xlfn.CONCAT("{",IF(ISERROR(FIND(",",A471))=FALSE,LEFT(A471,FIND(",",A471)-1),A471),", ",C471," #",H471,"}"),"")</f>
        <v>{De Craemer, 2016 #12696}</v>
      </c>
      <c r="N471" s="4" t="s">
        <v>1</v>
      </c>
      <c r="O471" s="18" t="str">
        <f>IF(J471="Yes",IF(P471&lt;&gt;"",HYPERLINK(_xlfn.CONCAT(VLOOKUP(P471,AF:AG,2,FALSE),"\",IF(ISERROR(FIND(",",A471))=FALSE,LEFT(A471,FIND(",",A471)-1),A471),"-",C471,"-",H471,".pdf"),"PDF"),""),"")</f>
        <v>PDF</v>
      </c>
      <c r="P471" s="11" t="s">
        <v>2</v>
      </c>
      <c r="Q471" s="3" t="s">
        <v>46</v>
      </c>
      <c r="R471" s="3" t="s">
        <v>47</v>
      </c>
      <c r="S471" s="4" t="s">
        <v>109</v>
      </c>
      <c r="T471" s="18" t="str">
        <f>IF(J471="Yes",IF(U471&lt;&gt;"",HYPERLINK(_xlfn.CONCAT(VLOOKUP(U471,AF:AG,2,FALSE),"\",IF(ISERROR(FIND(",",A471))=FALSE,LEFT(A471,FIND(",",A471)-1),A471),"-",C471,"-",H471,".pdf"),"PDF"),""),"")</f>
        <v>PDF</v>
      </c>
      <c r="U471" s="565" t="s">
        <v>70</v>
      </c>
      <c r="V471" s="3" t="s">
        <v>46</v>
      </c>
      <c r="W471" s="3" t="s">
        <v>47</v>
      </c>
      <c r="X471" s="501" t="s">
        <v>5885</v>
      </c>
      <c r="Y471" s="12" t="str">
        <f>IF(R471="Include","No",IF(V471="Include","No",""))</f>
        <v/>
      </c>
      <c r="Z471" s="33" t="str">
        <f>IF(J471="Yes",IF(Q471="","",IF(Q471="Include",IF(V471="",IF(Y471="No","Check for supplement","Include"),IF(V471="Exclude","Consensus required",IF(V471="Include",IF(Y471="No","Check for supplement","Include"),"Check required"))),IF(Q471="Exclude",IF(V471="","Check required",IF(V471="Exclude","Exclude",IF(V471="Include","Consensus required","Check required"))),"Check required"))),IF(L471="","","Find PDF"))</f>
        <v>Exclude</v>
      </c>
      <c r="AA471" s="31" t="str">
        <f>IF(Z471="Exclude",R471,"")</f>
        <v>3. Wrong intervention</v>
      </c>
    </row>
    <row r="472" spans="1:27" x14ac:dyDescent="0.25">
      <c r="A472" s="25" t="s">
        <v>5987</v>
      </c>
      <c r="B472" s="26" t="s">
        <v>5988</v>
      </c>
      <c r="C472" s="26">
        <v>2017</v>
      </c>
      <c r="D472" s="26" t="s">
        <v>124</v>
      </c>
      <c r="E472" s="26">
        <v>14</v>
      </c>
      <c r="F472" s="26">
        <v>1</v>
      </c>
      <c r="G472" s="26">
        <v>116</v>
      </c>
      <c r="H472" s="26">
        <v>12697</v>
      </c>
      <c r="I472" s="26" t="s">
        <v>5989</v>
      </c>
      <c r="J472" s="11" t="s">
        <v>35</v>
      </c>
      <c r="K472" s="18" t="str">
        <f>IF(LEFT(I472,2)="10",HYPERLINK(_xlfn.CONCAT("https://doi.org/",I472),"Link"),IF(I472="","",HYPERLINK(I472,"Link")))</f>
        <v>Link</v>
      </c>
      <c r="L472" s="19" t="str">
        <f>IF(A472&lt;&gt;"",IF(J472="No",_xlfn.CONCAT(IF(ISERROR(FIND(",",A472))=FALSE,LEFT(A472,FIND(",",A472)-1),A472),"-",C472,"-",H472),""),"")</f>
        <v/>
      </c>
      <c r="M472" s="29" t="str">
        <f>IF(A472&lt;&gt;"",_xlfn.CONCAT("{",IF(ISERROR(FIND(",",A472))=FALSE,LEFT(A472,FIND(",",A472)-1),A472),", ",C472," #",H472,"}"),"")</f>
        <v>{De Craemer, 2017 #12697}</v>
      </c>
      <c r="N472" s="4" t="s">
        <v>1</v>
      </c>
      <c r="O472" s="18" t="str">
        <f>IF(J472="Yes",IF(P472&lt;&gt;"",HYPERLINK(_xlfn.CONCAT(VLOOKUP(P472,AF:AG,2,FALSE),"\",IF(ISERROR(FIND(",",A472))=FALSE,LEFT(A472,FIND(",",A472)-1),A472),"-",C472,"-",H472,".pdf"),"PDF"),""),"")</f>
        <v>PDF</v>
      </c>
      <c r="P472" s="11" t="s">
        <v>2</v>
      </c>
      <c r="Q472" s="3" t="s">
        <v>46</v>
      </c>
      <c r="R472" s="3" t="s">
        <v>47</v>
      </c>
      <c r="S472" s="4" t="s">
        <v>109</v>
      </c>
      <c r="T472" s="18" t="str">
        <f>IF(J472="Yes",IF(U472&lt;&gt;"",HYPERLINK(_xlfn.CONCAT(VLOOKUP(U472,AF:AG,2,FALSE),"\",IF(ISERROR(FIND(",",A472))=FALSE,LEFT(A472,FIND(",",A472)-1),A472),"-",C472,"-",H472,".pdf"),"PDF"),""),"")</f>
        <v>PDF</v>
      </c>
      <c r="U472" s="565" t="s">
        <v>70</v>
      </c>
      <c r="V472" s="3" t="s">
        <v>46</v>
      </c>
      <c r="W472" s="3" t="s">
        <v>47</v>
      </c>
      <c r="X472" s="501" t="s">
        <v>5885</v>
      </c>
      <c r="Y472" s="12" t="str">
        <f>IF(R472="Include","No",IF(V472="Include","No",""))</f>
        <v/>
      </c>
      <c r="Z472" s="33" t="str">
        <f>IF(J472="Yes",IF(Q472="","",IF(Q472="Include",IF(V472="",IF(Y472="No","Check for supplement","Include"),IF(V472="Exclude","Consensus required",IF(V472="Include",IF(Y472="No","Check for supplement","Include"),"Check required"))),IF(Q472="Exclude",IF(V472="","Check required",IF(V472="Exclude","Exclude",IF(V472="Include","Consensus required","Check required"))),"Check required"))),IF(L472="","","Find PDF"))</f>
        <v>Exclude</v>
      </c>
      <c r="AA472" s="31" t="str">
        <f>IF(Z472="Exclude",R472,"")</f>
        <v>3. Wrong intervention</v>
      </c>
    </row>
    <row r="473" spans="1:27" x14ac:dyDescent="0.25">
      <c r="A473" s="25" t="s">
        <v>5987</v>
      </c>
      <c r="B473" s="26" t="s">
        <v>5988</v>
      </c>
      <c r="C473" s="26">
        <v>2017</v>
      </c>
      <c r="D473" s="26" t="s">
        <v>124</v>
      </c>
      <c r="E473" s="26">
        <v>14</v>
      </c>
      <c r="F473" s="26">
        <v>1</v>
      </c>
      <c r="G473" s="26">
        <v>116</v>
      </c>
      <c r="H473" s="26">
        <v>12698</v>
      </c>
      <c r="I473" s="26" t="s">
        <v>5989</v>
      </c>
      <c r="J473" s="11" t="s">
        <v>35</v>
      </c>
      <c r="K473" s="18" t="str">
        <f>IF(LEFT(I473,2)="10",HYPERLINK(_xlfn.CONCAT("https://doi.org/",I473),"Link"),IF(I473="","",HYPERLINK(I473,"Link")))</f>
        <v>Link</v>
      </c>
      <c r="L473" s="19" t="str">
        <f>IF(A473&lt;&gt;"",IF(J473="No",_xlfn.CONCAT(IF(ISERROR(FIND(",",A473))=FALSE,LEFT(A473,FIND(",",A473)-1),A473),"-",C473,"-",H473),""),"")</f>
        <v/>
      </c>
      <c r="M473" s="29" t="str">
        <f>IF(A473&lt;&gt;"",_xlfn.CONCAT("{",IF(ISERROR(FIND(",",A473))=FALSE,LEFT(A473,FIND(",",A473)-1),A473),", ",C473," #",H473,"}"),"")</f>
        <v>{De Craemer, 2017 #12698}</v>
      </c>
      <c r="N473" s="4" t="s">
        <v>1</v>
      </c>
      <c r="O473" s="18" t="str">
        <f>IF(J473="Yes",IF(P473&lt;&gt;"",HYPERLINK(_xlfn.CONCAT(VLOOKUP(P473,AF:AG,2,FALSE),"\",IF(ISERROR(FIND(",",A473))=FALSE,LEFT(A473,FIND(",",A473)-1),A473),"-",C473,"-",H473,".pdf"),"PDF"),""),"")</f>
        <v>PDF</v>
      </c>
      <c r="P473" s="11" t="s">
        <v>2</v>
      </c>
      <c r="Q473" s="3" t="s">
        <v>46</v>
      </c>
      <c r="R473" s="3" t="s">
        <v>39</v>
      </c>
      <c r="T473" s="18" t="str">
        <f>IF(J473="Yes",IF(U473&lt;&gt;"",HYPERLINK(_xlfn.CONCAT(VLOOKUP(U473,AF:AG,2,FALSE),"\",IF(ISERROR(FIND(",",A473))=FALSE,LEFT(A473,FIND(",",A473)-1),A473),"-",C473,"-",H473,".pdf"),"PDF"),""),"")</f>
        <v>PDF</v>
      </c>
      <c r="U473" s="11" t="str">
        <f>IF(R473="0. Duplicate","SH","")</f>
        <v>SH</v>
      </c>
      <c r="V473" s="3" t="str">
        <f>IF(R473="0. Duplicate","Exclude","")</f>
        <v>Exclude</v>
      </c>
      <c r="W473" s="3" t="str">
        <f>IF(R473="0. Duplicate","0. Duplicate","")</f>
        <v>0. Duplicate</v>
      </c>
      <c r="Y473" s="12" t="str">
        <f>IF(R473="Include","No",IF(V473="Include","No",""))</f>
        <v/>
      </c>
      <c r="Z473" s="33" t="str">
        <f>IF(J473="Yes",IF(Q473="","",IF(Q473="Include",IF(V473="",IF(Y473="No","Check for supplement","Include"),IF(V473="Exclude","Consensus required",IF(V473="Include",IF(Y473="No","Check for supplement","Include"),"Check required"))),IF(Q473="Exclude",IF(V473="","Check required",IF(V473="Exclude","Exclude",IF(V473="Include","Consensus required","Check required"))),"Check required"))),IF(L473="","","Find PDF"))</f>
        <v>Exclude</v>
      </c>
      <c r="AA473" s="31" t="str">
        <f>IF(Z473="Exclude",R473,"")</f>
        <v>0. Duplicate</v>
      </c>
    </row>
    <row r="474" spans="1:27" x14ac:dyDescent="0.25">
      <c r="A474" s="25" t="s">
        <v>5990</v>
      </c>
      <c r="B474" s="26" t="s">
        <v>5991</v>
      </c>
      <c r="C474" s="26">
        <v>2014</v>
      </c>
      <c r="D474" s="26" t="s">
        <v>124</v>
      </c>
      <c r="E474" s="26">
        <v>11</v>
      </c>
      <c r="F474" s="26">
        <v>1</v>
      </c>
      <c r="G474" s="26">
        <v>19</v>
      </c>
      <c r="H474" s="26">
        <v>12699</v>
      </c>
      <c r="I474" s="26" t="s">
        <v>5992</v>
      </c>
      <c r="J474" s="11" t="s">
        <v>35</v>
      </c>
      <c r="K474" s="18" t="str">
        <f>IF(LEFT(I474,2)="10",HYPERLINK(_xlfn.CONCAT("https://doi.org/",I474),"Link"),IF(I474="","",HYPERLINK(I474,"Link")))</f>
        <v>Link</v>
      </c>
      <c r="L474" s="19" t="str">
        <f>IF(A474&lt;&gt;"",IF(J474="No",_xlfn.CONCAT(IF(ISERROR(FIND(",",A474))=FALSE,LEFT(A474,FIND(",",A474)-1),A474),"-",C474,"-",H474),""),"")</f>
        <v/>
      </c>
      <c r="M474" s="29" t="str">
        <f>IF(A474&lt;&gt;"",_xlfn.CONCAT("{",IF(ISERROR(FIND(",",A474))=FALSE,LEFT(A474,FIND(",",A474)-1),A474),", ",C474," #",H474,"}"),"")</f>
        <v>{De Decker, 2014 #12699}</v>
      </c>
      <c r="N474" s="4" t="s">
        <v>1</v>
      </c>
      <c r="O474" s="18" t="str">
        <f>IF(J474="Yes",IF(P474&lt;&gt;"",HYPERLINK(_xlfn.CONCAT(VLOOKUP(P474,AF:AG,2,FALSE),"\",IF(ISERROR(FIND(",",A474))=FALSE,LEFT(A474,FIND(",",A474)-1),A474),"-",C474,"-",H474,".pdf"),"PDF"),""),"")</f>
        <v>PDF</v>
      </c>
      <c r="P474" s="11" t="s">
        <v>2</v>
      </c>
      <c r="Q474" s="3" t="s">
        <v>46</v>
      </c>
      <c r="R474" s="3" t="s">
        <v>47</v>
      </c>
      <c r="S474" s="4" t="s">
        <v>109</v>
      </c>
      <c r="T474" s="18" t="str">
        <f>IF(J474="Yes",IF(U474&lt;&gt;"",HYPERLINK(_xlfn.CONCAT(VLOOKUP(U474,AF:AG,2,FALSE),"\",IF(ISERROR(FIND(",",A474))=FALSE,LEFT(A474,FIND(",",A474)-1),A474),"-",C474,"-",H474,".pdf"),"PDF"),""),"")</f>
        <v>PDF</v>
      </c>
      <c r="U474" s="565" t="s">
        <v>70</v>
      </c>
      <c r="V474" s="3" t="s">
        <v>46</v>
      </c>
      <c r="W474" s="3" t="s">
        <v>47</v>
      </c>
      <c r="X474" s="501" t="s">
        <v>5885</v>
      </c>
      <c r="Y474" s="12" t="str">
        <f>IF(R474="Include","No",IF(V474="Include","No",""))</f>
        <v/>
      </c>
      <c r="Z474" s="33" t="str">
        <f>IF(J474="Yes",IF(Q474="","",IF(Q474="Include",IF(V474="",IF(Y474="No","Check for supplement","Include"),IF(V474="Exclude","Consensus required",IF(V474="Include",IF(Y474="No","Check for supplement","Include"),"Check required"))),IF(Q474="Exclude",IF(V474="","Check required",IF(V474="Exclude","Exclude",IF(V474="Include","Consensus required","Check required"))),"Check required"))),IF(L474="","","Find PDF"))</f>
        <v>Exclude</v>
      </c>
      <c r="AA474" s="31" t="str">
        <f>IF(Z474="Exclude",R474,"")</f>
        <v>3. Wrong intervention</v>
      </c>
    </row>
    <row r="475" spans="1:27" x14ac:dyDescent="0.25">
      <c r="A475" s="25" t="s">
        <v>5993</v>
      </c>
      <c r="B475" s="26" t="s">
        <v>5994</v>
      </c>
      <c r="C475" s="26">
        <v>2010</v>
      </c>
      <c r="D475" s="26" t="s">
        <v>396</v>
      </c>
      <c r="E475" s="26">
        <v>25</v>
      </c>
      <c r="F475" s="26">
        <v>5</v>
      </c>
      <c r="G475" s="26" t="s">
        <v>5995</v>
      </c>
      <c r="H475" s="26">
        <v>12700</v>
      </c>
      <c r="I475" s="26" t="s">
        <v>5996</v>
      </c>
      <c r="J475" s="11" t="s">
        <v>35</v>
      </c>
      <c r="K475" s="18" t="str">
        <f>IF(LEFT(I475,2)="10",HYPERLINK(_xlfn.CONCAT("https://doi.org/",I475),"Link"),IF(I475="","",HYPERLINK(I475,"Link")))</f>
        <v>Link</v>
      </c>
      <c r="L475" s="19" t="str">
        <f>IF(A475&lt;&gt;"",IF(J475="No",_xlfn.CONCAT(IF(ISERROR(FIND(",",A475))=FALSE,LEFT(A475,FIND(",",A475)-1),A475),"-",C475,"-",H475),""),"")</f>
        <v/>
      </c>
      <c r="M475" s="29" t="str">
        <f>IF(A475&lt;&gt;"",_xlfn.CONCAT("{",IF(ISERROR(FIND(",",A475))=FALSE,LEFT(A475,FIND(",",A475)-1),A475),", ",C475," #",H475,"}"),"")</f>
        <v>{De Greef, 2010 #12700}</v>
      </c>
      <c r="N475" s="4" t="s">
        <v>1</v>
      </c>
      <c r="O475" s="18" t="str">
        <f>IF(J475="Yes",IF(P475&lt;&gt;"",HYPERLINK(_xlfn.CONCAT(VLOOKUP(P475,AF:AG,2,FALSE),"\",IF(ISERROR(FIND(",",A475))=FALSE,LEFT(A475,FIND(",",A475)-1),A475),"-",C475,"-",H475,".pdf"),"PDF"),""),"")</f>
        <v>PDF</v>
      </c>
      <c r="P475" s="11" t="s">
        <v>2</v>
      </c>
      <c r="Q475" s="3" t="s">
        <v>46</v>
      </c>
      <c r="R475" s="3" t="s">
        <v>47</v>
      </c>
      <c r="S475" s="4" t="s">
        <v>109</v>
      </c>
      <c r="T475" s="18" t="str">
        <f>IF(J475="Yes",IF(U475&lt;&gt;"",HYPERLINK(_xlfn.CONCAT(VLOOKUP(U475,AF:AG,2,FALSE),"\",IF(ISERROR(FIND(",",A475))=FALSE,LEFT(A475,FIND(",",A475)-1),A475),"-",C475,"-",H475,".pdf"),"PDF"),""),"")</f>
        <v>PDF</v>
      </c>
      <c r="U475" s="565" t="s">
        <v>70</v>
      </c>
      <c r="V475" s="3" t="s">
        <v>46</v>
      </c>
      <c r="W475" s="3" t="s">
        <v>47</v>
      </c>
      <c r="X475" s="501" t="s">
        <v>5885</v>
      </c>
      <c r="Y475" s="12" t="str">
        <f>IF(R475="Include","No",IF(V475="Include","No",""))</f>
        <v/>
      </c>
      <c r="Z475" s="33" t="str">
        <f>IF(J475="Yes",IF(Q475="","",IF(Q475="Include",IF(V475="",IF(Y475="No","Check for supplement","Include"),IF(V475="Exclude","Consensus required",IF(V475="Include",IF(Y475="No","Check for supplement","Include"),"Check required"))),IF(Q475="Exclude",IF(V475="","Check required",IF(V475="Exclude","Exclude",IF(V475="Include","Consensus required","Check required"))),"Check required"))),IF(L475="","","Find PDF"))</f>
        <v>Exclude</v>
      </c>
      <c r="AA475" s="31" t="str">
        <f>IF(Z475="Exclude",R475,"")</f>
        <v>3. Wrong intervention</v>
      </c>
    </row>
    <row r="476" spans="1:27" x14ac:dyDescent="0.25">
      <c r="A476" s="25" t="s">
        <v>5993</v>
      </c>
      <c r="B476" s="26" t="s">
        <v>5994</v>
      </c>
      <c r="C476" s="26">
        <v>2010</v>
      </c>
      <c r="D476" s="26" t="s">
        <v>396</v>
      </c>
      <c r="E476" s="26">
        <v>25</v>
      </c>
      <c r="F476" s="26">
        <v>5</v>
      </c>
      <c r="G476" s="26" t="s">
        <v>5995</v>
      </c>
      <c r="H476" s="26">
        <v>12702</v>
      </c>
      <c r="I476" s="26" t="s">
        <v>5996</v>
      </c>
      <c r="J476" s="11" t="s">
        <v>35</v>
      </c>
      <c r="K476" s="18" t="str">
        <f>IF(LEFT(I476,2)="10",HYPERLINK(_xlfn.CONCAT("https://doi.org/",I476),"Link"),IF(I476="","",HYPERLINK(I476,"Link")))</f>
        <v>Link</v>
      </c>
      <c r="L476" s="19" t="str">
        <f>IF(A476&lt;&gt;"",IF(J476="No",_xlfn.CONCAT(IF(ISERROR(FIND(",",A476))=FALSE,LEFT(A476,FIND(",",A476)-1),A476),"-",C476,"-",H476),""),"")</f>
        <v/>
      </c>
      <c r="M476" s="29" t="str">
        <f>IF(A476&lt;&gt;"",_xlfn.CONCAT("{",IF(ISERROR(FIND(",",A476))=FALSE,LEFT(A476,FIND(",",A476)-1),A476),", ",C476," #",H476,"}"),"")</f>
        <v>{De Greef, 2010 #12702}</v>
      </c>
      <c r="N476" s="4" t="s">
        <v>1</v>
      </c>
      <c r="O476" s="18" t="str">
        <f>IF(J476="Yes",IF(P476&lt;&gt;"",HYPERLINK(_xlfn.CONCAT(VLOOKUP(P476,AF:AG,2,FALSE),"\",IF(ISERROR(FIND(",",A476))=FALSE,LEFT(A476,FIND(",",A476)-1),A476),"-",C476,"-",H476,".pdf"),"PDF"),""),"")</f>
        <v>PDF</v>
      </c>
      <c r="P476" s="11" t="s">
        <v>2</v>
      </c>
      <c r="Q476" s="3" t="s">
        <v>46</v>
      </c>
      <c r="R476" s="3" t="s">
        <v>39</v>
      </c>
      <c r="T476" s="18" t="str">
        <f>IF(J476="Yes",IF(U476&lt;&gt;"",HYPERLINK(_xlfn.CONCAT(VLOOKUP(U476,AF:AG,2,FALSE),"\",IF(ISERROR(FIND(",",A476))=FALSE,LEFT(A476,FIND(",",A476)-1),A476),"-",C476,"-",H476,".pdf"),"PDF"),""),"")</f>
        <v>PDF</v>
      </c>
      <c r="U476" s="11" t="str">
        <f>IF(R476="0. Duplicate","SH","")</f>
        <v>SH</v>
      </c>
      <c r="V476" s="3" t="str">
        <f>IF(R476="0. Duplicate","Exclude","")</f>
        <v>Exclude</v>
      </c>
      <c r="W476" s="3" t="str">
        <f>IF(R476="0. Duplicate","0. Duplicate","")</f>
        <v>0. Duplicate</v>
      </c>
      <c r="Y476" s="12" t="str">
        <f>IF(R476="Include","No",IF(V476="Include","No",""))</f>
        <v/>
      </c>
      <c r="Z476" s="33" t="str">
        <f>IF(J476="Yes",IF(Q476="","",IF(Q476="Include",IF(V476="",IF(Y476="No","Check for supplement","Include"),IF(V476="Exclude","Consensus required",IF(V476="Include",IF(Y476="No","Check for supplement","Include"),"Check required"))),IF(Q476="Exclude",IF(V476="","Check required",IF(V476="Exclude","Exclude",IF(V476="Include","Consensus required","Check required"))),"Check required"))),IF(L476="","","Find PDF"))</f>
        <v>Exclude</v>
      </c>
      <c r="AA476" s="31" t="str">
        <f>IF(Z476="Exclude",R476,"")</f>
        <v>0. Duplicate</v>
      </c>
    </row>
    <row r="477" spans="1:27" x14ac:dyDescent="0.25">
      <c r="A477" s="25" t="s">
        <v>5993</v>
      </c>
      <c r="B477" s="26" t="s">
        <v>5997</v>
      </c>
      <c r="C477" s="26">
        <v>2011</v>
      </c>
      <c r="D477" s="26" t="s">
        <v>4651</v>
      </c>
      <c r="E477" s="26">
        <v>18</v>
      </c>
      <c r="F477" s="26">
        <v>3</v>
      </c>
      <c r="G477" s="26" t="s">
        <v>5998</v>
      </c>
      <c r="H477" s="26">
        <v>12701</v>
      </c>
      <c r="I477" s="26" t="s">
        <v>5999</v>
      </c>
      <c r="J477" s="11" t="s">
        <v>35</v>
      </c>
      <c r="K477" s="18" t="str">
        <f>IF(LEFT(I477,2)="10",HYPERLINK(_xlfn.CONCAT("https://doi.org/",I477),"Link"),IF(I477="","",HYPERLINK(I477,"Link")))</f>
        <v>Link</v>
      </c>
      <c r="L477" s="19" t="str">
        <f>IF(A477&lt;&gt;"",IF(J477="No",_xlfn.CONCAT(IF(ISERROR(FIND(",",A477))=FALSE,LEFT(A477,FIND(",",A477)-1),A477),"-",C477,"-",H477),""),"")</f>
        <v/>
      </c>
      <c r="M477" s="29" t="str">
        <f>IF(A477&lt;&gt;"",_xlfn.CONCAT("{",IF(ISERROR(FIND(",",A477))=FALSE,LEFT(A477,FIND(",",A477)-1),A477),", ",C477," #",H477,"}"),"")</f>
        <v>{De Greef, 2011 #12701}</v>
      </c>
      <c r="N477" s="4" t="s">
        <v>1</v>
      </c>
      <c r="O477" s="18" t="str">
        <f>IF(J477="Yes",IF(P477&lt;&gt;"",HYPERLINK(_xlfn.CONCAT(VLOOKUP(P477,AF:AG,2,FALSE),"\",IF(ISERROR(FIND(",",A477))=FALSE,LEFT(A477,FIND(",",A477)-1),A477),"-",C477,"-",H477,".pdf"),"PDF"),""),"")</f>
        <v>PDF</v>
      </c>
      <c r="P477" s="11" t="s">
        <v>2</v>
      </c>
      <c r="Q477" s="3" t="s">
        <v>46</v>
      </c>
      <c r="R477" s="3" t="s">
        <v>47</v>
      </c>
      <c r="S477" s="4" t="s">
        <v>109</v>
      </c>
      <c r="T477" s="18" t="str">
        <f>IF(J477="Yes",IF(U477&lt;&gt;"",HYPERLINK(_xlfn.CONCAT(VLOOKUP(U477,AF:AG,2,FALSE),"\",IF(ISERROR(FIND(",",A477))=FALSE,LEFT(A477,FIND(",",A477)-1),A477),"-",C477,"-",H477,".pdf"),"PDF"),""),"")</f>
        <v>PDF</v>
      </c>
      <c r="U477" s="565" t="s">
        <v>70</v>
      </c>
      <c r="V477" s="3" t="s">
        <v>46</v>
      </c>
      <c r="W477" s="3" t="s">
        <v>47</v>
      </c>
      <c r="X477" s="501" t="s">
        <v>5885</v>
      </c>
      <c r="Y477" s="12" t="str">
        <f>IF(R477="Include","No",IF(V477="Include","No",""))</f>
        <v/>
      </c>
      <c r="Z477" s="33" t="str">
        <f>IF(J477="Yes",IF(Q477="","",IF(Q477="Include",IF(V477="",IF(Y477="No","Check for supplement","Include"),IF(V477="Exclude","Consensus required",IF(V477="Include",IF(Y477="No","Check for supplement","Include"),"Check required"))),IF(Q477="Exclude",IF(V477="","Check required",IF(V477="Exclude","Exclude",IF(V477="Include","Consensus required","Check required"))),"Check required"))),IF(L477="","","Find PDF"))</f>
        <v>Exclude</v>
      </c>
      <c r="AA477" s="31" t="str">
        <f>IF(Z477="Exclude",R477,"")</f>
        <v>3. Wrong intervention</v>
      </c>
    </row>
    <row r="478" spans="1:27" x14ac:dyDescent="0.25">
      <c r="A478" s="25" t="s">
        <v>71</v>
      </c>
      <c r="B478" s="26" t="s">
        <v>72</v>
      </c>
      <c r="C478" s="26">
        <v>2024</v>
      </c>
      <c r="D478" s="26" t="s">
        <v>73</v>
      </c>
      <c r="E478" s="26">
        <v>158</v>
      </c>
      <c r="F478" s="26" t="s">
        <v>3</v>
      </c>
      <c r="G478" s="26">
        <v>104721</v>
      </c>
      <c r="H478" s="26">
        <v>16466</v>
      </c>
      <c r="I478" s="26" t="s">
        <v>74</v>
      </c>
      <c r="J478" s="11" t="s">
        <v>35</v>
      </c>
      <c r="K478" s="18" t="str">
        <f>IF(LEFT(I478,2)="10",HYPERLINK(_xlfn.CONCAT("https://doi.org/",I478),"Link"),IF(I478="","",HYPERLINK(I478,"Link")))</f>
        <v>Link</v>
      </c>
      <c r="L478" s="19" t="str">
        <f>IF(A478&lt;&gt;"",IF(J478="No",_xlfn.CONCAT(IF(ISERROR(FIND(",",A478))=FALSE,LEFT(A478,FIND(",",A478)-1),A478),"-",C478,"-",H478),""),"")</f>
        <v/>
      </c>
      <c r="M478" s="29" t="str">
        <f>IF(A478&lt;&gt;"",_xlfn.CONCAT("{",IF(ISERROR(FIND(",",A478))=FALSE,LEFT(A478,FIND(",",A478)-1),A478),", ",C478," #",H478,"}"),"")</f>
        <v>{De La Torre, 2024 #16466}</v>
      </c>
      <c r="N478" s="4" t="s">
        <v>75</v>
      </c>
      <c r="O478" s="18" t="str">
        <f>IF(J478="Yes",IF(P478&lt;&gt;"",HYPERLINK(_xlfn.CONCAT(VLOOKUP(P478,AF:AG,2,FALSE),"\",IF(ISERROR(FIND(",",A478))=FALSE,LEFT(A478,FIND(",",A478)-1),A478),"-",C478,"-",H478,".pdf"),"PDF"),""),"")</f>
        <v>PDF</v>
      </c>
      <c r="P478" s="11" t="s">
        <v>2</v>
      </c>
      <c r="Q478" s="3" t="s">
        <v>46</v>
      </c>
      <c r="R478" s="3" t="s">
        <v>49</v>
      </c>
      <c r="S478" s="4" t="s">
        <v>76</v>
      </c>
      <c r="T478" s="18" t="str">
        <f>IF(J478="Yes",IF(U478&lt;&gt;"",HYPERLINK(_xlfn.CONCAT(VLOOKUP(U478,AF:AG,2,FALSE),"\",IF(ISERROR(FIND(",",A478))=FALSE,LEFT(A478,FIND(",",A478)-1),A478),"-",C478,"-",H478,".pdf"),"PDF"),""),"")</f>
        <v>PDF</v>
      </c>
      <c r="U478" s="565" t="s">
        <v>70</v>
      </c>
      <c r="V478" s="3" t="s">
        <v>46</v>
      </c>
      <c r="W478" s="3" t="s">
        <v>49</v>
      </c>
      <c r="Y478" s="12" t="str">
        <f>IF(R478="Include","No",IF(V478="Include","No",""))</f>
        <v/>
      </c>
      <c r="Z478" s="33" t="str">
        <f>IF(J478="Yes",IF(Q478="","",IF(Q478="Include",IF(V478="",IF(Y478="No","Check for supplement","Include"),IF(V478="Exclude","Consensus required",IF(V478="Include",IF(Y478="No","Check for supplement","Include"),"Check required"))),IF(Q478="Exclude",IF(V478="","Check required",IF(V478="Exclude","Exclude",IF(V478="Include","Consensus required","Check required"))),"Check required"))),IF(L478="","","Find PDF"))</f>
        <v>Exclude</v>
      </c>
      <c r="AA478" s="31" t="str">
        <f>IF(Z478="Exclude",R478,"")</f>
        <v>1. No relevant outcomes</v>
      </c>
    </row>
    <row r="479" spans="1:27" x14ac:dyDescent="0.25">
      <c r="A479" s="25" t="s">
        <v>6000</v>
      </c>
      <c r="B479" s="26" t="s">
        <v>6001</v>
      </c>
      <c r="C479" s="26">
        <v>2024</v>
      </c>
      <c r="D479" s="26" t="s">
        <v>6002</v>
      </c>
      <c r="E479" s="26">
        <v>30</v>
      </c>
      <c r="F479" s="26">
        <v>2</v>
      </c>
      <c r="G479" s="26" t="s">
        <v>6003</v>
      </c>
      <c r="H479" s="26">
        <v>13175</v>
      </c>
      <c r="I479" s="26" t="s">
        <v>6004</v>
      </c>
      <c r="J479" s="11" t="s">
        <v>35</v>
      </c>
      <c r="K479" s="18" t="str">
        <f>IF(LEFT(I479,2)="10",HYPERLINK(_xlfn.CONCAT("https://doi.org/",I479),"Link"),IF(I479="","",HYPERLINK(I479,"Link")))</f>
        <v>Link</v>
      </c>
      <c r="L479" s="19" t="str">
        <f>IF(A479&lt;&gt;"",IF(J479="No",_xlfn.CONCAT(IF(ISERROR(FIND(",",A479))=FALSE,LEFT(A479,FIND(",",A479)-1),A479),"-",C479,"-",H479),""),"")</f>
        <v/>
      </c>
      <c r="M479" s="29" t="str">
        <f>IF(A479&lt;&gt;"",_xlfn.CONCAT("{",IF(ISERROR(FIND(",",A479))=FALSE,LEFT(A479,FIND(",",A479)-1),A479),", ",C479," #",H479,"}"),"")</f>
        <v>{de Oliveira, 2024 #13175}</v>
      </c>
      <c r="N479" s="4" t="s">
        <v>1</v>
      </c>
      <c r="O479" s="18" t="str">
        <f>IF(J479="Yes",IF(P479&lt;&gt;"",HYPERLINK(_xlfn.CONCAT(VLOOKUP(P479,AF:AG,2,FALSE),"\",IF(ISERROR(FIND(",",A479))=FALSE,LEFT(A479,FIND(",",A479)-1),A479),"-",C479,"-",H479,".pdf"),"PDF"),""),"")</f>
        <v>PDF</v>
      </c>
      <c r="P479" s="11" t="s">
        <v>2</v>
      </c>
      <c r="Q479" s="3" t="s">
        <v>46</v>
      </c>
      <c r="R479" s="3" t="s">
        <v>47</v>
      </c>
      <c r="S479" s="4" t="s">
        <v>109</v>
      </c>
      <c r="T479" s="18" t="str">
        <f>IF(J479="Yes",IF(U479&lt;&gt;"",HYPERLINK(_xlfn.CONCAT(VLOOKUP(U479,AF:AG,2,FALSE),"\",IF(ISERROR(FIND(",",A479))=FALSE,LEFT(A479,FIND(",",A479)-1),A479),"-",C479,"-",H479,".pdf"),"PDF"),""),"")</f>
        <v>PDF</v>
      </c>
      <c r="U479" s="565" t="s">
        <v>70</v>
      </c>
      <c r="V479" s="3" t="s">
        <v>46</v>
      </c>
      <c r="W479" s="3" t="s">
        <v>47</v>
      </c>
      <c r="X479" s="501" t="s">
        <v>5885</v>
      </c>
      <c r="Y479" s="12" t="str">
        <f>IF(R479="Include","No",IF(V479="Include","No",""))</f>
        <v/>
      </c>
      <c r="Z479" s="33" t="str">
        <f>IF(J479="Yes",IF(Q479="","",IF(Q479="Include",IF(V479="",IF(Y479="No","Check for supplement","Include"),IF(V479="Exclude","Consensus required",IF(V479="Include",IF(Y479="No","Check for supplement","Include"),"Check required"))),IF(Q479="Exclude",IF(V479="","Check required",IF(V479="Exclude","Exclude",IF(V479="Include","Consensus required","Check required"))),"Check required"))),IF(L479="","","Find PDF"))</f>
        <v>Exclude</v>
      </c>
      <c r="AA479" s="31" t="str">
        <f>IF(Z479="Exclude",R479,"")</f>
        <v>3. Wrong intervention</v>
      </c>
    </row>
    <row r="480" spans="1:27" x14ac:dyDescent="0.25">
      <c r="A480" s="25" t="s">
        <v>6005</v>
      </c>
      <c r="B480" s="26" t="s">
        <v>6006</v>
      </c>
      <c r="C480" s="26">
        <v>2016</v>
      </c>
      <c r="D480" s="26" t="s">
        <v>4717</v>
      </c>
      <c r="E480" s="26">
        <v>7</v>
      </c>
      <c r="F480" s="26">
        <v>4</v>
      </c>
      <c r="G480" s="26" t="s">
        <v>1533</v>
      </c>
      <c r="H480" s="26">
        <v>12706</v>
      </c>
      <c r="I480" s="26" t="s">
        <v>6007</v>
      </c>
      <c r="J480" s="11" t="s">
        <v>35</v>
      </c>
      <c r="K480" s="18" t="str">
        <f>IF(LEFT(I480,2)="10",HYPERLINK(_xlfn.CONCAT("https://doi.org/",I480),"Link"),IF(I480="","",HYPERLINK(I480,"Link")))</f>
        <v>Link</v>
      </c>
      <c r="L480" s="19" t="str">
        <f>IF(A480&lt;&gt;"",IF(J480="No",_xlfn.CONCAT(IF(ISERROR(FIND(",",A480))=FALSE,LEFT(A480,FIND(",",A480)-1),A480),"-",C480,"-",H480),""),"")</f>
        <v/>
      </c>
      <c r="M480" s="29" t="str">
        <f>IF(A480&lt;&gt;"",_xlfn.CONCAT("{",IF(ISERROR(FIND(",",A480))=FALSE,LEFT(A480,FIND(",",A480)-1),A480),", ",C480," #",H480,"}"),"")</f>
        <v>{de Vries, 2016 #12706}</v>
      </c>
      <c r="N480" s="4" t="s">
        <v>1</v>
      </c>
      <c r="O480" s="18" t="str">
        <f>IF(J480="Yes",IF(P480&lt;&gt;"",HYPERLINK(_xlfn.CONCAT(VLOOKUP(P480,AF:AG,2,FALSE),"\",IF(ISERROR(FIND(",",A480))=FALSE,LEFT(A480,FIND(",",A480)-1),A480),"-",C480,"-",H480,".pdf"),"PDF"),""),"")</f>
        <v>PDF</v>
      </c>
      <c r="P480" s="11" t="s">
        <v>2</v>
      </c>
      <c r="Q480" s="3" t="s">
        <v>46</v>
      </c>
      <c r="R480" s="3" t="s">
        <v>47</v>
      </c>
      <c r="S480" s="4" t="s">
        <v>109</v>
      </c>
      <c r="T480" s="18" t="str">
        <f>IF(J480="Yes",IF(U480&lt;&gt;"",HYPERLINK(_xlfn.CONCAT(VLOOKUP(U480,AF:AG,2,FALSE),"\",IF(ISERROR(FIND(",",A480))=FALSE,LEFT(A480,FIND(",",A480)-1),A480),"-",C480,"-",H480,".pdf"),"PDF"),""),"")</f>
        <v>PDF</v>
      </c>
      <c r="U480" s="565" t="s">
        <v>70</v>
      </c>
      <c r="V480" s="3" t="s">
        <v>46</v>
      </c>
      <c r="W480" s="3" t="s">
        <v>47</v>
      </c>
      <c r="X480" s="501" t="s">
        <v>5885</v>
      </c>
      <c r="Y480" s="12" t="str">
        <f>IF(R480="Include","No",IF(V480="Include","No",""))</f>
        <v/>
      </c>
      <c r="Z480" s="33" t="str">
        <f>IF(J480="Yes",IF(Q480="","",IF(Q480="Include",IF(V480="",IF(Y480="No","Check for supplement","Include"),IF(V480="Exclude","Consensus required",IF(V480="Include",IF(Y480="No","Check for supplement","Include"),"Check required"))),IF(Q480="Exclude",IF(V480="","Check required",IF(V480="Exclude","Exclude",IF(V480="Include","Consensus required","Check required"))),"Check required"))),IF(L480="","","Find PDF"))</f>
        <v>Exclude</v>
      </c>
      <c r="AA480" s="31" t="str">
        <f>IF(Z480="Exclude",R480,"")</f>
        <v>3. Wrong intervention</v>
      </c>
    </row>
    <row r="481" spans="1:27" x14ac:dyDescent="0.25">
      <c r="A481" s="25" t="s">
        <v>6005</v>
      </c>
      <c r="B481" s="26" t="s">
        <v>6006</v>
      </c>
      <c r="C481" s="26">
        <v>2016</v>
      </c>
      <c r="D481" s="26" t="s">
        <v>4717</v>
      </c>
      <c r="E481" s="26">
        <v>7</v>
      </c>
      <c r="F481" s="26">
        <v>4</v>
      </c>
      <c r="G481" s="26" t="s">
        <v>1533</v>
      </c>
      <c r="H481" s="26">
        <v>12707</v>
      </c>
      <c r="I481" s="26" t="s">
        <v>6007</v>
      </c>
      <c r="J481" s="11" t="s">
        <v>35</v>
      </c>
      <c r="K481" s="18" t="str">
        <f>IF(LEFT(I481,2)="10",HYPERLINK(_xlfn.CONCAT("https://doi.org/",I481),"Link"),IF(I481="","",HYPERLINK(I481,"Link")))</f>
        <v>Link</v>
      </c>
      <c r="L481" s="19" t="str">
        <f>IF(A481&lt;&gt;"",IF(J481="No",_xlfn.CONCAT(IF(ISERROR(FIND(",",A481))=FALSE,LEFT(A481,FIND(",",A481)-1),A481),"-",C481,"-",H481),""),"")</f>
        <v/>
      </c>
      <c r="M481" s="29" t="str">
        <f>IF(A481&lt;&gt;"",_xlfn.CONCAT("{",IF(ISERROR(FIND(",",A481))=FALSE,LEFT(A481,FIND(",",A481)-1),A481),", ",C481," #",H481,"}"),"")</f>
        <v>{de Vries, 2016 #12707}</v>
      </c>
      <c r="N481" s="4" t="s">
        <v>1</v>
      </c>
      <c r="O481" s="18" t="str">
        <f>IF(J481="Yes",IF(P481&lt;&gt;"",HYPERLINK(_xlfn.CONCAT(VLOOKUP(P481,AF:AG,2,FALSE),"\",IF(ISERROR(FIND(",",A481))=FALSE,LEFT(A481,FIND(",",A481)-1),A481),"-",C481,"-",H481,".pdf"),"PDF"),""),"")</f>
        <v>PDF</v>
      </c>
      <c r="P481" s="11" t="s">
        <v>2</v>
      </c>
      <c r="Q481" s="3" t="s">
        <v>46</v>
      </c>
      <c r="R481" s="3" t="s">
        <v>39</v>
      </c>
      <c r="T481" s="18" t="str">
        <f>IF(J481="Yes",IF(U481&lt;&gt;"",HYPERLINK(_xlfn.CONCAT(VLOOKUP(U481,AF:AG,2,FALSE),"\",IF(ISERROR(FIND(",",A481))=FALSE,LEFT(A481,FIND(",",A481)-1),A481),"-",C481,"-",H481,".pdf"),"PDF"),""),"")</f>
        <v>PDF</v>
      </c>
      <c r="U481" s="11" t="str">
        <f>IF(R481="0. Duplicate","SH","")</f>
        <v>SH</v>
      </c>
      <c r="V481" s="3" t="str">
        <f>IF(R481="0. Duplicate","Exclude","")</f>
        <v>Exclude</v>
      </c>
      <c r="W481" s="3" t="str">
        <f>IF(R481="0. Duplicate","0. Duplicate","")</f>
        <v>0. Duplicate</v>
      </c>
      <c r="Y481" s="12" t="str">
        <f>IF(R481="Include","No",IF(V481="Include","No",""))</f>
        <v/>
      </c>
      <c r="Z481" s="33" t="str">
        <f>IF(J481="Yes",IF(Q481="","",IF(Q481="Include",IF(V481="",IF(Y481="No","Check for supplement","Include"),IF(V481="Exclude","Consensus required",IF(V481="Include",IF(Y481="No","Check for supplement","Include"),"Check required"))),IF(Q481="Exclude",IF(V481="","Check required",IF(V481="Exclude","Exclude",IF(V481="Include","Consensus required","Check required"))),"Check required"))),IF(L481="","","Find PDF"))</f>
        <v>Exclude</v>
      </c>
      <c r="AA481" s="31" t="str">
        <f>IF(Z481="Exclude",R481,"")</f>
        <v>0. Duplicate</v>
      </c>
    </row>
    <row r="482" spans="1:27" x14ac:dyDescent="0.25">
      <c r="A482" s="25" t="s">
        <v>5246</v>
      </c>
      <c r="B482" s="26" t="s">
        <v>5247</v>
      </c>
      <c r="C482" s="26">
        <v>2022</v>
      </c>
      <c r="D482" s="26" t="s">
        <v>5248</v>
      </c>
      <c r="E482" s="26">
        <v>29</v>
      </c>
      <c r="F482" s="26" t="s">
        <v>5249</v>
      </c>
      <c r="G482" s="26" t="s">
        <v>5250</v>
      </c>
      <c r="H482" s="26">
        <v>14159</v>
      </c>
      <c r="I482" s="26" t="s">
        <v>5251</v>
      </c>
      <c r="J482" s="11" t="s">
        <v>35</v>
      </c>
      <c r="K482" s="18" t="str">
        <f>IF(LEFT(I482,2)="10",HYPERLINK(_xlfn.CONCAT("https://doi.org/",I482),"Link"),IF(I482="","",HYPERLINK(I482,"Link")))</f>
        <v>Link</v>
      </c>
      <c r="L482" s="19" t="str">
        <f>IF(A482&lt;&gt;"",IF(J482="No",_xlfn.CONCAT(IF(ISERROR(FIND(",",A482))=FALSE,LEFT(A482,FIND(",",A482)-1),A482),"-",C482,"-",H482),""),"")</f>
        <v/>
      </c>
      <c r="M482" s="29" t="str">
        <f>IF(A482&lt;&gt;"",_xlfn.CONCAT("{",IF(ISERROR(FIND(",",A482))=FALSE,LEFT(A482,FIND(",",A482)-1),A482),", ",C482," #",H482,"}"),"")</f>
        <v>{De Wilde, 2022 #14159}</v>
      </c>
      <c r="N482" s="4" t="s">
        <v>4</v>
      </c>
      <c r="O482" s="18" t="str">
        <f>IF(J482="Yes",IF(P482&lt;&gt;"",HYPERLINK(_xlfn.CONCAT(VLOOKUP(P482,AF:AG,2,FALSE),"\",IF(ISERROR(FIND(",",A482))=FALSE,LEFT(A482,FIND(",",A482)-1),A482),"-",C482,"-",H482,".pdf"),"PDF"),""),"")</f>
        <v>PDF</v>
      </c>
      <c r="P482" s="11" t="s">
        <v>2</v>
      </c>
      <c r="Q482" s="3" t="s">
        <v>46</v>
      </c>
      <c r="R482" s="3" t="s">
        <v>47</v>
      </c>
      <c r="S482" s="4" t="s">
        <v>109</v>
      </c>
      <c r="T482" s="18" t="str">
        <f>IF(J482="Yes",IF(U482&lt;&gt;"",HYPERLINK(_xlfn.CONCAT(VLOOKUP(U482,AF:AG,2,FALSE),"\",IF(ISERROR(FIND(",",A482))=FALSE,LEFT(A482,FIND(",",A482)-1),A482),"-",C482,"-",H482,".pdf"),"PDF"),""),"")</f>
        <v>PDF</v>
      </c>
      <c r="U482" s="11" t="s">
        <v>50</v>
      </c>
      <c r="V482" s="3" t="s">
        <v>46</v>
      </c>
      <c r="W482" s="3" t="s">
        <v>47</v>
      </c>
      <c r="Y482" s="12" t="str">
        <f>IF(R482="Include","No",IF(V482="Include","No",""))</f>
        <v/>
      </c>
      <c r="Z482" s="33" t="str">
        <f>IF(J482="Yes",IF(Q482="","",IF(Q482="Include",IF(V482="",IF(Y482="No","Check for supplement","Include"),IF(V482="Exclude","Consensus required",IF(V482="Include",IF(Y482="No","Check for supplement","Include"),"Check required"))),IF(Q482="Exclude",IF(V482="","Check required",IF(V482="Exclude","Exclude",IF(V482="Include","Consensus required","Check required"))),"Check required"))),IF(L482="","","Find PDF"))</f>
        <v>Exclude</v>
      </c>
      <c r="AA482" s="31" t="str">
        <f>IF(Z482="Exclude",R482,"")</f>
        <v>3. Wrong intervention</v>
      </c>
    </row>
    <row r="483" spans="1:27" x14ac:dyDescent="0.25">
      <c r="A483" s="25" t="s">
        <v>5252</v>
      </c>
      <c r="B483" s="26" t="s">
        <v>5253</v>
      </c>
      <c r="C483" s="26">
        <v>2023</v>
      </c>
      <c r="D483" s="26" t="s">
        <v>5254</v>
      </c>
      <c r="E483" s="26">
        <v>10</v>
      </c>
      <c r="G483" s="26">
        <v>1194693</v>
      </c>
      <c r="H483" s="26">
        <v>14158</v>
      </c>
      <c r="I483" s="26" t="s">
        <v>5255</v>
      </c>
      <c r="J483" s="11" t="s">
        <v>35</v>
      </c>
      <c r="K483" s="18" t="str">
        <f>IF(LEFT(I483,2)="10",HYPERLINK(_xlfn.CONCAT("https://doi.org/",I483),"Link"),IF(I483="","",HYPERLINK(I483,"Link")))</f>
        <v>Link</v>
      </c>
      <c r="L483" s="19" t="str">
        <f>IF(A483&lt;&gt;"",IF(J483="No",_xlfn.CONCAT(IF(ISERROR(FIND(",",A483))=FALSE,LEFT(A483,FIND(",",A483)-1),A483),"-",C483,"-",H483),""),"")</f>
        <v/>
      </c>
      <c r="M483" s="29" t="str">
        <f>IF(A483&lt;&gt;"",_xlfn.CONCAT("{",IF(ISERROR(FIND(",",A483))=FALSE,LEFT(A483,FIND(",",A483)-1),A483),", ",C483," #",H483,"}"),"")</f>
        <v>{De Wilde, 2023 #14158}</v>
      </c>
      <c r="N483" s="4" t="s">
        <v>4</v>
      </c>
      <c r="O483" s="18" t="str">
        <f>IF(J483="Yes",IF(P483&lt;&gt;"",HYPERLINK(_xlfn.CONCAT(VLOOKUP(P483,AF:AG,2,FALSE),"\",IF(ISERROR(FIND(",",A483))=FALSE,LEFT(A483,FIND(",",A483)-1),A483),"-",C483,"-",H483,".pdf"),"PDF"),""),"")</f>
        <v>PDF</v>
      </c>
      <c r="P483" s="11" t="s">
        <v>2</v>
      </c>
      <c r="Q483" s="3" t="s">
        <v>46</v>
      </c>
      <c r="R483" s="3" t="s">
        <v>47</v>
      </c>
      <c r="S483" s="4" t="s">
        <v>109</v>
      </c>
      <c r="T483" s="18" t="str">
        <f>IF(J483="Yes",IF(U483&lt;&gt;"",HYPERLINK(_xlfn.CONCAT(VLOOKUP(U483,AF:AG,2,FALSE),"\",IF(ISERROR(FIND(",",A483))=FALSE,LEFT(A483,FIND(",",A483)-1),A483),"-",C483,"-",H483,".pdf"),"PDF"),""),"")</f>
        <v>PDF</v>
      </c>
      <c r="U483" s="11" t="s">
        <v>50</v>
      </c>
      <c r="V483" s="3" t="s">
        <v>46</v>
      </c>
      <c r="W483" s="3" t="s">
        <v>47</v>
      </c>
      <c r="Y483" s="12" t="str">
        <f>IF(R483="Include","No",IF(V483="Include","No",""))</f>
        <v/>
      </c>
      <c r="Z483" s="33" t="str">
        <f>IF(J483="Yes",IF(Q483="","",IF(Q483="Include",IF(V483="",IF(Y483="No","Check for supplement","Include"),IF(V483="Exclude","Consensus required",IF(V483="Include",IF(Y483="No","Check for supplement","Include"),"Check required"))),IF(Q483="Exclude",IF(V483="","Check required",IF(V483="Exclude","Exclude",IF(V483="Include","Consensus required","Check required"))),"Check required"))),IF(L483="","","Find PDF"))</f>
        <v>Exclude</v>
      </c>
      <c r="AA483" s="31" t="str">
        <f>IF(Z483="Exclude",R483,"")</f>
        <v>3. Wrong intervention</v>
      </c>
    </row>
    <row r="484" spans="1:27" x14ac:dyDescent="0.25">
      <c r="A484" s="25" t="s">
        <v>6008</v>
      </c>
      <c r="B484" s="26" t="s">
        <v>6009</v>
      </c>
      <c r="C484" s="26">
        <v>2015</v>
      </c>
      <c r="D484" s="26" t="s">
        <v>6010</v>
      </c>
      <c r="E484" s="26">
        <v>55</v>
      </c>
      <c r="F484" s="26">
        <v>1</v>
      </c>
      <c r="G484" s="26" t="s">
        <v>3562</v>
      </c>
      <c r="H484" s="26">
        <v>12708</v>
      </c>
      <c r="I484" s="26" t="s">
        <v>6011</v>
      </c>
      <c r="J484" s="11" t="s">
        <v>35</v>
      </c>
      <c r="K484" s="18" t="str">
        <f>IF(LEFT(I484,2)="10",HYPERLINK(_xlfn.CONCAT("https://doi.org/",I484),"Link"),IF(I484="","",HYPERLINK(I484,"Link")))</f>
        <v>Link</v>
      </c>
      <c r="L484" s="19" t="str">
        <f>IF(A484&lt;&gt;"",IF(J484="No",_xlfn.CONCAT(IF(ISERROR(FIND(",",A484))=FALSE,LEFT(A484,FIND(",",A484)-1),A484),"-",C484,"-",H484),""),"")</f>
        <v/>
      </c>
      <c r="M484" s="29" t="str">
        <f>IF(A484&lt;&gt;"",_xlfn.CONCAT("{",IF(ISERROR(FIND(",",A484))=FALSE,LEFT(A484,FIND(",",A484)-1),A484),", ",C484," #",H484,"}"),"")</f>
        <v>{Dekker Nitert, 2015 #12708}</v>
      </c>
      <c r="N484" s="4" t="s">
        <v>1</v>
      </c>
      <c r="O484" s="18" t="str">
        <f>IF(J484="Yes",IF(P484&lt;&gt;"",HYPERLINK(_xlfn.CONCAT(VLOOKUP(P484,AF:AG,2,FALSE),"\",IF(ISERROR(FIND(",",A484))=FALSE,LEFT(A484,FIND(",",A484)-1),A484),"-",C484,"-",H484,".pdf"),"PDF"),""),"")</f>
        <v>PDF</v>
      </c>
      <c r="P484" s="11" t="s">
        <v>2</v>
      </c>
      <c r="Q484" s="3" t="s">
        <v>46</v>
      </c>
      <c r="R484" s="3" t="s">
        <v>47</v>
      </c>
      <c r="S484" s="4" t="s">
        <v>109</v>
      </c>
      <c r="T484" s="18" t="str">
        <f>IF(J484="Yes",IF(U484&lt;&gt;"",HYPERLINK(_xlfn.CONCAT(VLOOKUP(U484,AF:AG,2,FALSE),"\",IF(ISERROR(FIND(",",A484))=FALSE,LEFT(A484,FIND(",",A484)-1),A484),"-",C484,"-",H484,".pdf"),"PDF"),""),"")</f>
        <v>PDF</v>
      </c>
      <c r="U484" s="565" t="s">
        <v>70</v>
      </c>
      <c r="V484" s="3" t="s">
        <v>46</v>
      </c>
      <c r="W484" s="3" t="s">
        <v>47</v>
      </c>
      <c r="X484" s="501" t="s">
        <v>5885</v>
      </c>
      <c r="Y484" s="12" t="str">
        <f>IF(R484="Include","No",IF(V484="Include","No",""))</f>
        <v/>
      </c>
      <c r="Z484" s="33" t="str">
        <f>IF(J484="Yes",IF(Q484="","",IF(Q484="Include",IF(V484="",IF(Y484="No","Check for supplement","Include"),IF(V484="Exclude","Consensus required",IF(V484="Include",IF(Y484="No","Check for supplement","Include"),"Check required"))),IF(Q484="Exclude",IF(V484="","Check required",IF(V484="Exclude","Exclude",IF(V484="Include","Consensus required","Check required"))),"Check required"))),IF(L484="","","Find PDF"))</f>
        <v>Exclude</v>
      </c>
      <c r="AA484" s="31" t="str">
        <f>IF(Z484="Exclude",R484,"")</f>
        <v>3. Wrong intervention</v>
      </c>
    </row>
    <row r="485" spans="1:27" x14ac:dyDescent="0.25">
      <c r="A485" s="25" t="s">
        <v>6012</v>
      </c>
      <c r="B485" s="26" t="s">
        <v>6013</v>
      </c>
      <c r="C485" s="26">
        <v>2019</v>
      </c>
      <c r="D485" s="26" t="s">
        <v>60</v>
      </c>
      <c r="E485" s="26">
        <v>16</v>
      </c>
      <c r="F485" s="26">
        <v>21</v>
      </c>
      <c r="G485" s="26" t="s">
        <v>6014</v>
      </c>
      <c r="H485" s="26">
        <v>12709</v>
      </c>
      <c r="I485" s="26" t="s">
        <v>6015</v>
      </c>
      <c r="J485" s="11" t="s">
        <v>35</v>
      </c>
      <c r="K485" s="18" t="str">
        <f>IF(LEFT(I485,2)="10",HYPERLINK(_xlfn.CONCAT("https://doi.org/",I485),"Link"),IF(I485="","",HYPERLINK(I485,"Link")))</f>
        <v>Link</v>
      </c>
      <c r="L485" s="19" t="str">
        <f>IF(A485&lt;&gt;"",IF(J485="No",_xlfn.CONCAT(IF(ISERROR(FIND(",",A485))=FALSE,LEFT(A485,FIND(",",A485)-1),A485),"-",C485,"-",H485),""),"")</f>
        <v/>
      </c>
      <c r="M485" s="29" t="str">
        <f>IF(A485&lt;&gt;"",_xlfn.CONCAT("{",IF(ISERROR(FIND(",",A485))=FALSE,LEFT(A485,FIND(",",A485)-1),A485),", ",C485," #",H485,"}"),"")</f>
        <v>{Delaney, 2019 #12709}</v>
      </c>
      <c r="N485" s="4" t="s">
        <v>1</v>
      </c>
      <c r="O485" s="18" t="str">
        <f>IF(J485="Yes",IF(P485&lt;&gt;"",HYPERLINK(_xlfn.CONCAT(VLOOKUP(P485,AF:AG,2,FALSE),"\",IF(ISERROR(FIND(",",A485))=FALSE,LEFT(A485,FIND(",",A485)-1),A485),"-",C485,"-",H485,".pdf"),"PDF"),""),"")</f>
        <v>PDF</v>
      </c>
      <c r="P485" s="11" t="s">
        <v>2</v>
      </c>
      <c r="Q485" s="3" t="s">
        <v>46</v>
      </c>
      <c r="R485" s="3" t="s">
        <v>47</v>
      </c>
      <c r="S485" s="4" t="s">
        <v>109</v>
      </c>
      <c r="T485" s="18" t="str">
        <f>IF(J485="Yes",IF(U485&lt;&gt;"",HYPERLINK(_xlfn.CONCAT(VLOOKUP(U485,AF:AG,2,FALSE),"\",IF(ISERROR(FIND(",",A485))=FALSE,LEFT(A485,FIND(",",A485)-1),A485),"-",C485,"-",H485,".pdf"),"PDF"),""),"")</f>
        <v>PDF</v>
      </c>
      <c r="U485" s="565" t="s">
        <v>70</v>
      </c>
      <c r="V485" s="3" t="s">
        <v>46</v>
      </c>
      <c r="W485" s="3" t="s">
        <v>47</v>
      </c>
      <c r="X485" s="501" t="s">
        <v>5885</v>
      </c>
      <c r="Y485" s="12" t="str">
        <f>IF(R485="Include","No",IF(V485="Include","No",""))</f>
        <v/>
      </c>
      <c r="Z485" s="33" t="str">
        <f>IF(J485="Yes",IF(Q485="","",IF(Q485="Include",IF(V485="",IF(Y485="No","Check for supplement","Include"),IF(V485="Exclude","Consensus required",IF(V485="Include",IF(Y485="No","Check for supplement","Include"),"Check required"))),IF(Q485="Exclude",IF(V485="","Check required",IF(V485="Exclude","Exclude",IF(V485="Include","Consensus required","Check required"))),"Check required"))),IF(L485="","","Find PDF"))</f>
        <v>Exclude</v>
      </c>
      <c r="AA485" s="31" t="str">
        <f>IF(Z485="Exclude",R485,"")</f>
        <v>3. Wrong intervention</v>
      </c>
    </row>
    <row r="486" spans="1:27" x14ac:dyDescent="0.25">
      <c r="A486" s="25" t="s">
        <v>6016</v>
      </c>
      <c r="B486" s="26" t="s">
        <v>6017</v>
      </c>
      <c r="C486" s="26">
        <v>2021</v>
      </c>
      <c r="D486" s="26" t="s">
        <v>467</v>
      </c>
      <c r="E486" s="26">
        <v>373</v>
      </c>
      <c r="G486" s="26" t="s">
        <v>6018</v>
      </c>
      <c r="H486" s="26">
        <v>12710</v>
      </c>
      <c r="I486" s="26" t="s">
        <v>6019</v>
      </c>
      <c r="J486" s="11" t="s">
        <v>35</v>
      </c>
      <c r="K486" s="18" t="str">
        <f>IF(LEFT(I486,2)="10",HYPERLINK(_xlfn.CONCAT("https://doi.org/",I486),"Link"),IF(I486="","",HYPERLINK(I486,"Link")))</f>
        <v>Link</v>
      </c>
      <c r="L486" s="19" t="str">
        <f>IF(A486&lt;&gt;"",IF(J486="No",_xlfn.CONCAT(IF(ISERROR(FIND(",",A486))=FALSE,LEFT(A486,FIND(",",A486)-1),A486),"-",C486,"-",H486),""),"")</f>
        <v/>
      </c>
      <c r="M486" s="29" t="str">
        <f>IF(A486&lt;&gt;"",_xlfn.CONCAT("{",IF(ISERROR(FIND(",",A486))=FALSE,LEFT(A486,FIND(",",A486)-1),A486),", ",C486," #",H486,"}"),"")</f>
        <v>{Delbaere, 2021 #12710}</v>
      </c>
      <c r="N486" s="4" t="s">
        <v>1</v>
      </c>
      <c r="O486" s="18" t="str">
        <f>IF(J486="Yes",IF(P486&lt;&gt;"",HYPERLINK(_xlfn.CONCAT(VLOOKUP(P486,AF:AG,2,FALSE),"\",IF(ISERROR(FIND(",",A486))=FALSE,LEFT(A486,FIND(",",A486)-1),A486),"-",C486,"-",H486,".pdf"),"PDF"),""),"")</f>
        <v>PDF</v>
      </c>
      <c r="P486" s="11" t="s">
        <v>2</v>
      </c>
      <c r="Q486" s="3" t="s">
        <v>46</v>
      </c>
      <c r="R486" s="3" t="s">
        <v>47</v>
      </c>
      <c r="S486" s="4" t="s">
        <v>109</v>
      </c>
      <c r="T486" s="18" t="str">
        <f>IF(J486="Yes",IF(U486&lt;&gt;"",HYPERLINK(_xlfn.CONCAT(VLOOKUP(U486,AF:AG,2,FALSE),"\",IF(ISERROR(FIND(",",A486))=FALSE,LEFT(A486,FIND(",",A486)-1),A486),"-",C486,"-",H486,".pdf"),"PDF"),""),"")</f>
        <v>PDF</v>
      </c>
      <c r="U486" s="565" t="s">
        <v>70</v>
      </c>
      <c r="V486" s="3" t="s">
        <v>46</v>
      </c>
      <c r="W486" s="3" t="s">
        <v>47</v>
      </c>
      <c r="X486" s="501" t="s">
        <v>5885</v>
      </c>
      <c r="Y486" s="12" t="str">
        <f>IF(R486="Include","No",IF(V486="Include","No",""))</f>
        <v/>
      </c>
      <c r="Z486" s="33" t="str">
        <f>IF(J486="Yes",IF(Q486="","",IF(Q486="Include",IF(V486="",IF(Y486="No","Check for supplement","Include"),IF(V486="Exclude","Consensus required",IF(V486="Include",IF(Y486="No","Check for supplement","Include"),"Check required"))),IF(Q486="Exclude",IF(V486="","Check required",IF(V486="Exclude","Exclude",IF(V486="Include","Consensus required","Check required"))),"Check required"))),IF(L486="","","Find PDF"))</f>
        <v>Exclude</v>
      </c>
      <c r="AA486" s="31" t="str">
        <f>IF(Z486="Exclude",R486,"")</f>
        <v>3. Wrong intervention</v>
      </c>
    </row>
    <row r="487" spans="1:27" x14ac:dyDescent="0.25">
      <c r="A487" s="25" t="s">
        <v>6020</v>
      </c>
      <c r="B487" s="26" t="s">
        <v>6021</v>
      </c>
      <c r="C487" s="26">
        <v>2018</v>
      </c>
      <c r="D487" s="26" t="s">
        <v>365</v>
      </c>
      <c r="E487" s="26">
        <v>18</v>
      </c>
      <c r="F487" s="26">
        <v>1</v>
      </c>
      <c r="G487" s="26">
        <v>658</v>
      </c>
      <c r="H487" s="26">
        <v>14848</v>
      </c>
      <c r="I487" s="26" t="s">
        <v>6022</v>
      </c>
      <c r="J487" s="11" t="s">
        <v>35</v>
      </c>
      <c r="K487" s="18" t="str">
        <f>IF(LEFT(I487,2)="10",HYPERLINK(_xlfn.CONCAT("https://doi.org/",I487),"Link"),IF(I487="","",HYPERLINK(I487,"Link")))</f>
        <v>Link</v>
      </c>
      <c r="L487" s="19" t="str">
        <f>IF(A487&lt;&gt;"",IF(J487="No",_xlfn.CONCAT(IF(ISERROR(FIND(",",A487))=FALSE,LEFT(A487,FIND(",",A487)-1),A487),"-",C487,"-",H487),""),"")</f>
        <v/>
      </c>
      <c r="M487" s="29" t="str">
        <f>IF(A487&lt;&gt;"",_xlfn.CONCAT("{",IF(ISERROR(FIND(",",A487))=FALSE,LEFT(A487,FIND(",",A487)-1),A487),", ",C487," #",H487,"}"),"")</f>
        <v>{Delisle Nystrom, 2018 #14848}</v>
      </c>
      <c r="N487" s="4" t="s">
        <v>1</v>
      </c>
      <c r="O487" s="18" t="str">
        <f>IF(J487="Yes",IF(P487&lt;&gt;"",HYPERLINK(_xlfn.CONCAT(VLOOKUP(P487,AF:AG,2,FALSE),"\",IF(ISERROR(FIND(",",A487))=FALSE,LEFT(A487,FIND(",",A487)-1),A487),"-",C487,"-",H487,".pdf"),"PDF"),""),"")</f>
        <v>PDF</v>
      </c>
      <c r="P487" s="11" t="s">
        <v>2</v>
      </c>
      <c r="Q487" s="3" t="s">
        <v>46</v>
      </c>
      <c r="R487" s="3" t="s">
        <v>47</v>
      </c>
      <c r="S487" s="4" t="s">
        <v>109</v>
      </c>
      <c r="T487" s="18" t="str">
        <f>IF(J487="Yes",IF(U487&lt;&gt;"",HYPERLINK(_xlfn.CONCAT(VLOOKUP(U487,AF:AG,2,FALSE),"\",IF(ISERROR(FIND(",",A487))=FALSE,LEFT(A487,FIND(",",A487)-1),A487),"-",C487,"-",H487,".pdf"),"PDF"),""),"")</f>
        <v>PDF</v>
      </c>
      <c r="U487" s="565" t="s">
        <v>70</v>
      </c>
      <c r="V487" s="3" t="s">
        <v>46</v>
      </c>
      <c r="W487" s="3" t="s">
        <v>47</v>
      </c>
      <c r="X487" s="501" t="s">
        <v>5885</v>
      </c>
      <c r="Y487" s="12" t="str">
        <f>IF(R487="Include","No",IF(V487="Include","No",""))</f>
        <v/>
      </c>
      <c r="Z487" s="33" t="str">
        <f>IF(J487="Yes",IF(Q487="","",IF(Q487="Include",IF(V487="",IF(Y487="No","Check for supplement","Include"),IF(V487="Exclude","Consensus required",IF(V487="Include",IF(Y487="No","Check for supplement","Include"),"Check required"))),IF(Q487="Exclude",IF(V487="","Check required",IF(V487="Exclude","Exclude",IF(V487="Include","Consensus required","Check required"))),"Check required"))),IF(L487="","","Find PDF"))</f>
        <v>Exclude</v>
      </c>
      <c r="AA487" s="31" t="str">
        <f>IF(Z487="Exclude",R487,"")</f>
        <v>3. Wrong intervention</v>
      </c>
    </row>
    <row r="488" spans="1:27" x14ac:dyDescent="0.25">
      <c r="A488" s="25" t="s">
        <v>6020</v>
      </c>
      <c r="B488" s="26" t="s">
        <v>6021</v>
      </c>
      <c r="C488" s="26">
        <v>2018</v>
      </c>
      <c r="D488" s="26" t="s">
        <v>365</v>
      </c>
      <c r="E488" s="26">
        <v>18</v>
      </c>
      <c r="F488" s="26">
        <v>1</v>
      </c>
      <c r="G488" s="26">
        <v>658</v>
      </c>
      <c r="H488" s="26">
        <v>14849</v>
      </c>
      <c r="I488" s="26" t="s">
        <v>6022</v>
      </c>
      <c r="J488" s="11" t="s">
        <v>35</v>
      </c>
      <c r="K488" s="18" t="str">
        <f>IF(LEFT(I488,2)="10",HYPERLINK(_xlfn.CONCAT("https://doi.org/",I488),"Link"),IF(I488="","",HYPERLINK(I488,"Link")))</f>
        <v>Link</v>
      </c>
      <c r="L488" s="19" t="str">
        <f>IF(A488&lt;&gt;"",IF(J488="No",_xlfn.CONCAT(IF(ISERROR(FIND(",",A488))=FALSE,LEFT(A488,FIND(",",A488)-1),A488),"-",C488,"-",H488),""),"")</f>
        <v/>
      </c>
      <c r="M488" s="29" t="str">
        <f>IF(A488&lt;&gt;"",_xlfn.CONCAT("{",IF(ISERROR(FIND(",",A488))=FALSE,LEFT(A488,FIND(",",A488)-1),A488),", ",C488," #",H488,"}"),"")</f>
        <v>{Delisle Nystrom, 2018 #14849}</v>
      </c>
      <c r="N488" s="4" t="s">
        <v>1</v>
      </c>
      <c r="O488" s="18" t="str">
        <f>IF(J488="Yes",IF(P488&lt;&gt;"",HYPERLINK(_xlfn.CONCAT(VLOOKUP(P488,AF:AG,2,FALSE),"\",IF(ISERROR(FIND(",",A488))=FALSE,LEFT(A488,FIND(",",A488)-1),A488),"-",C488,"-",H488,".pdf"),"PDF"),""),"")</f>
        <v>PDF</v>
      </c>
      <c r="P488" s="11" t="s">
        <v>2</v>
      </c>
      <c r="Q488" s="3" t="s">
        <v>46</v>
      </c>
      <c r="R488" s="3" t="s">
        <v>39</v>
      </c>
      <c r="T488" s="18" t="str">
        <f>IF(J488="Yes",IF(U488&lt;&gt;"",HYPERLINK(_xlfn.CONCAT(VLOOKUP(U488,AF:AG,2,FALSE),"\",IF(ISERROR(FIND(",",A488))=FALSE,LEFT(A488,FIND(",",A488)-1),A488),"-",C488,"-",H488,".pdf"),"PDF"),""),"")</f>
        <v>PDF</v>
      </c>
      <c r="U488" s="11" t="str">
        <f>IF(R488="0. Duplicate","SH","")</f>
        <v>SH</v>
      </c>
      <c r="V488" s="3" t="str">
        <f>IF(R488="0. Duplicate","Exclude","")</f>
        <v>Exclude</v>
      </c>
      <c r="W488" s="3" t="str">
        <f>IF(R488="0. Duplicate","0. Duplicate","")</f>
        <v>0. Duplicate</v>
      </c>
      <c r="Y488" s="12" t="str">
        <f>IF(R488="Include","No",IF(V488="Include","No",""))</f>
        <v/>
      </c>
      <c r="Z488" s="33" t="str">
        <f>IF(J488="Yes",IF(Q488="","",IF(Q488="Include",IF(V488="",IF(Y488="No","Check for supplement","Include"),IF(V488="Exclude","Consensus required",IF(V488="Include",IF(Y488="No","Check for supplement","Include"),"Check required"))),IF(Q488="Exclude",IF(V488="","Check required",IF(V488="Exclude","Exclude",IF(V488="Include","Consensus required","Check required"))),"Check required"))),IF(L488="","","Find PDF"))</f>
        <v>Exclude</v>
      </c>
      <c r="AA488" s="31" t="str">
        <f>IF(Z488="Exclude",R488,"")</f>
        <v>0. Duplicate</v>
      </c>
    </row>
    <row r="489" spans="1:27" x14ac:dyDescent="0.25">
      <c r="A489" s="25" t="s">
        <v>7008</v>
      </c>
      <c r="B489" s="26" t="s">
        <v>6024</v>
      </c>
      <c r="C489" s="26">
        <v>2017</v>
      </c>
      <c r="D489" s="26" t="s">
        <v>2382</v>
      </c>
      <c r="E489" s="26">
        <v>72</v>
      </c>
      <c r="F489" s="26">
        <v>5</v>
      </c>
      <c r="G489" s="26" t="s">
        <v>6025</v>
      </c>
      <c r="H489" s="26">
        <v>12711</v>
      </c>
      <c r="I489" s="26" t="s">
        <v>7009</v>
      </c>
      <c r="J489" s="11" t="s">
        <v>35</v>
      </c>
      <c r="K489" s="18" t="str">
        <f>IF(LEFT(I489,2)="10",HYPERLINK(_xlfn.CONCAT("https://doi.org/",I489),"Link"),IF(I489="","",HYPERLINK(I489,"Link")))</f>
        <v>Link</v>
      </c>
      <c r="L489" s="19" t="str">
        <f>IF(A489&lt;&gt;"",IF(J489="No",_xlfn.CONCAT(IF(ISERROR(FIND(",",A489))=FALSE,LEFT(A489,FIND(",",A489)-1),A489),"-",C489,"-",H489),""),"")</f>
        <v/>
      </c>
      <c r="M489" s="29" t="str">
        <f>IF(A489&lt;&gt;"",_xlfn.CONCAT("{",IF(ISERROR(FIND(",",A489))=FALSE,LEFT(A489,FIND(",",A489)-1),A489),", ",C489," #",H489,"}"),"")</f>
        <v>{Demeyer, 2017 #12711}</v>
      </c>
      <c r="N489" s="4" t="s">
        <v>1</v>
      </c>
      <c r="O489" s="18" t="str">
        <f>IF(J489="Yes",IF(P489&lt;&gt;"",HYPERLINK(_xlfn.CONCAT(VLOOKUP(P489,AF:AG,2,FALSE),"\",IF(ISERROR(FIND(",",A489))=FALSE,LEFT(A489,FIND(",",A489)-1),A489),"-",C489,"-",H489,".pdf"),"PDF"),""),"")</f>
        <v>PDF</v>
      </c>
      <c r="P489" s="11" t="s">
        <v>2</v>
      </c>
      <c r="Q489" s="3" t="s">
        <v>46</v>
      </c>
      <c r="R489" s="3" t="s">
        <v>39</v>
      </c>
      <c r="T489" s="18" t="str">
        <f>IF(J489="Yes",IF(U489&lt;&gt;"",HYPERLINK(_xlfn.CONCAT(VLOOKUP(U489,AF:AG,2,FALSE),"\",IF(ISERROR(FIND(",",A489))=FALSE,LEFT(A489,FIND(",",A489)-1),A489),"-",C489,"-",H489,".pdf"),"PDF"),""),"")</f>
        <v>PDF</v>
      </c>
      <c r="U489" s="11" t="str">
        <f>IF(R489="0. Duplicate","SH","")</f>
        <v>SH</v>
      </c>
      <c r="V489" s="3" t="str">
        <f>IF(R489="0. Duplicate","Exclude","")</f>
        <v>Exclude</v>
      </c>
      <c r="W489" s="3" t="str">
        <f>IF(R489="0. Duplicate","0. Duplicate","")</f>
        <v>0. Duplicate</v>
      </c>
      <c r="Y489" s="12" t="str">
        <f>IF(R489="Include","No",IF(V489="Include","No",""))</f>
        <v/>
      </c>
      <c r="Z489" s="33" t="str">
        <f>IF(J489="Yes",IF(Q489="","",IF(Q489="Include",IF(V489="",IF(Y489="No","Check for supplement","Include"),IF(V489="Exclude","Consensus required",IF(V489="Include",IF(Y489="No","Check for supplement","Include"),"Check required"))),IF(Q489="Exclude",IF(V489="","Check required",IF(V489="Exclude","Exclude",IF(V489="Include","Consensus required","Check required"))),"Check required"))),IF(L489="","","Find PDF"))</f>
        <v>Exclude</v>
      </c>
      <c r="AA489" s="31" t="str">
        <f>IF(Z489="Exclude",R489,"")</f>
        <v>0. Duplicate</v>
      </c>
    </row>
    <row r="490" spans="1:27" x14ac:dyDescent="0.25">
      <c r="A490" s="25" t="s">
        <v>7008</v>
      </c>
      <c r="B490" s="26" t="s">
        <v>6024</v>
      </c>
      <c r="C490" s="26">
        <v>2017</v>
      </c>
      <c r="D490" s="26" t="s">
        <v>2382</v>
      </c>
      <c r="E490" s="26">
        <v>72</v>
      </c>
      <c r="F490" s="26">
        <v>5</v>
      </c>
      <c r="G490" s="26" t="s">
        <v>6025</v>
      </c>
      <c r="H490" s="26">
        <v>12712</v>
      </c>
      <c r="I490" s="26" t="s">
        <v>7009</v>
      </c>
      <c r="J490" s="11" t="s">
        <v>35</v>
      </c>
      <c r="K490" s="18" t="str">
        <f>IF(LEFT(I490,2)="10",HYPERLINK(_xlfn.CONCAT("https://doi.org/",I490),"Link"),IF(I490="","",HYPERLINK(I490,"Link")))</f>
        <v>Link</v>
      </c>
      <c r="L490" s="19" t="str">
        <f>IF(A490&lt;&gt;"",IF(J490="No",_xlfn.CONCAT(IF(ISERROR(FIND(",",A490))=FALSE,LEFT(A490,FIND(",",A490)-1),A490),"-",C490,"-",H490),""),"")</f>
        <v/>
      </c>
      <c r="M490" s="29" t="str">
        <f>IF(A490&lt;&gt;"",_xlfn.CONCAT("{",IF(ISERROR(FIND(",",A490))=FALSE,LEFT(A490,FIND(",",A490)-1),A490),", ",C490," #",H490,"}"),"")</f>
        <v>{Demeyer, 2017 #12712}</v>
      </c>
      <c r="N490" s="4" t="s">
        <v>1</v>
      </c>
      <c r="O490" s="18" t="str">
        <f>IF(J490="Yes",IF(P490&lt;&gt;"",HYPERLINK(_xlfn.CONCAT(VLOOKUP(P490,AF:AG,2,FALSE),"\",IF(ISERROR(FIND(",",A490))=FALSE,LEFT(A490,FIND(",",A490)-1),A490),"-",C490,"-",H490,".pdf"),"PDF"),""),"")</f>
        <v>PDF</v>
      </c>
      <c r="P490" s="11" t="s">
        <v>2</v>
      </c>
      <c r="Q490" s="3" t="s">
        <v>46</v>
      </c>
      <c r="R490" s="3" t="s">
        <v>39</v>
      </c>
      <c r="T490" s="18" t="str">
        <f>IF(J490="Yes",IF(U490&lt;&gt;"",HYPERLINK(_xlfn.CONCAT(VLOOKUP(U490,AF:AG,2,FALSE),"\",IF(ISERROR(FIND(",",A490))=FALSE,LEFT(A490,FIND(",",A490)-1),A490),"-",C490,"-",H490,".pdf"),"PDF"),""),"")</f>
        <v>PDF</v>
      </c>
      <c r="U490" s="11" t="str">
        <f>IF(R490="0. Duplicate","SH","")</f>
        <v>SH</v>
      </c>
      <c r="V490" s="3" t="str">
        <f>IF(R490="0. Duplicate","Exclude","")</f>
        <v>Exclude</v>
      </c>
      <c r="W490" s="3" t="str">
        <f>IF(R490="0. Duplicate","0. Duplicate","")</f>
        <v>0. Duplicate</v>
      </c>
      <c r="Y490" s="12" t="str">
        <f>IF(R490="Include","No",IF(V490="Include","No",""))</f>
        <v/>
      </c>
      <c r="Z490" s="33" t="str">
        <f>IF(J490="Yes",IF(Q490="","",IF(Q490="Include",IF(V490="",IF(Y490="No","Check for supplement","Include"),IF(V490="Exclude","Consensus required",IF(V490="Include",IF(Y490="No","Check for supplement","Include"),"Check required"))),IF(Q490="Exclude",IF(V490="","Check required",IF(V490="Exclude","Exclude",IF(V490="Include","Consensus required","Check required"))),"Check required"))),IF(L490="","","Find PDF"))</f>
        <v>Exclude</v>
      </c>
      <c r="AA490" s="31" t="str">
        <f>IF(Z490="Exclude",R490,"")</f>
        <v>0. Duplicate</v>
      </c>
    </row>
    <row r="491" spans="1:27" x14ac:dyDescent="0.25">
      <c r="A491" s="25" t="s">
        <v>7008</v>
      </c>
      <c r="B491" s="26" t="s">
        <v>6024</v>
      </c>
      <c r="C491" s="26">
        <v>2017</v>
      </c>
      <c r="D491" s="26" t="s">
        <v>2382</v>
      </c>
      <c r="E491" s="26">
        <v>72</v>
      </c>
      <c r="F491" s="26">
        <v>5</v>
      </c>
      <c r="G491" s="26" t="s">
        <v>6025</v>
      </c>
      <c r="H491" s="26">
        <v>12713</v>
      </c>
      <c r="I491" s="26" t="s">
        <v>7009</v>
      </c>
      <c r="J491" s="11" t="s">
        <v>35</v>
      </c>
      <c r="K491" s="18" t="str">
        <f>IF(LEFT(I491,2)="10",HYPERLINK(_xlfn.CONCAT("https://doi.org/",I491),"Link"),IF(I491="","",HYPERLINK(I491,"Link")))</f>
        <v>Link</v>
      </c>
      <c r="L491" s="19" t="str">
        <f>IF(A491&lt;&gt;"",IF(J491="No",_xlfn.CONCAT(IF(ISERROR(FIND(",",A491))=FALSE,LEFT(A491,FIND(",",A491)-1),A491),"-",C491,"-",H491),""),"")</f>
        <v/>
      </c>
      <c r="M491" s="29" t="str">
        <f>IF(A491&lt;&gt;"",_xlfn.CONCAT("{",IF(ISERROR(FIND(",",A491))=FALSE,LEFT(A491,FIND(",",A491)-1),A491),", ",C491," #",H491,"}"),"")</f>
        <v>{Demeyer, 2017 #12713}</v>
      </c>
      <c r="N491" s="4" t="s">
        <v>1</v>
      </c>
      <c r="O491" s="18" t="str">
        <f>IF(J491="Yes",IF(P491&lt;&gt;"",HYPERLINK(_xlfn.CONCAT(VLOOKUP(P491,AF:AG,2,FALSE),"\",IF(ISERROR(FIND(",",A491))=FALSE,LEFT(A491,FIND(",",A491)-1),A491),"-",C491,"-",H491,".pdf"),"PDF"),""),"")</f>
        <v>PDF</v>
      </c>
      <c r="P491" s="11" t="s">
        <v>2</v>
      </c>
      <c r="Q491" s="3" t="s">
        <v>46</v>
      </c>
      <c r="R491" s="3" t="s">
        <v>39</v>
      </c>
      <c r="T491" s="18" t="str">
        <f>IF(J491="Yes",IF(U491&lt;&gt;"",HYPERLINK(_xlfn.CONCAT(VLOOKUP(U491,AF:AG,2,FALSE),"\",IF(ISERROR(FIND(",",A491))=FALSE,LEFT(A491,FIND(",",A491)-1),A491),"-",C491,"-",H491,".pdf"),"PDF"),""),"")</f>
        <v>PDF</v>
      </c>
      <c r="U491" s="11" t="str">
        <f>IF(R491="0. Duplicate","SH","")</f>
        <v>SH</v>
      </c>
      <c r="V491" s="3" t="str">
        <f>IF(R491="0. Duplicate","Exclude","")</f>
        <v>Exclude</v>
      </c>
      <c r="W491" s="3" t="str">
        <f>IF(R491="0. Duplicate","0. Duplicate","")</f>
        <v>0. Duplicate</v>
      </c>
      <c r="Y491" s="12" t="str">
        <f>IF(R491="Include","No",IF(V491="Include","No",""))</f>
        <v/>
      </c>
      <c r="Z491" s="33" t="str">
        <f>IF(J491="Yes",IF(Q491="","",IF(Q491="Include",IF(V491="",IF(Y491="No","Check for supplement","Include"),IF(V491="Exclude","Consensus required",IF(V491="Include",IF(Y491="No","Check for supplement","Include"),"Check required"))),IF(Q491="Exclude",IF(V491="","Check required",IF(V491="Exclude","Exclude",IF(V491="Include","Consensus required","Check required"))),"Check required"))),IF(L491="","","Find PDF"))</f>
        <v>Exclude</v>
      </c>
      <c r="AA491" s="31" t="str">
        <f>IF(Z491="Exclude",R491,"")</f>
        <v>0. Duplicate</v>
      </c>
    </row>
    <row r="492" spans="1:27" x14ac:dyDescent="0.25">
      <c r="A492" s="25" t="s">
        <v>7008</v>
      </c>
      <c r="B492" s="26" t="s">
        <v>6024</v>
      </c>
      <c r="C492" s="26">
        <v>2017</v>
      </c>
      <c r="D492" s="26" t="s">
        <v>2382</v>
      </c>
      <c r="E492" s="26">
        <v>72</v>
      </c>
      <c r="F492" s="26">
        <v>5</v>
      </c>
      <c r="G492" s="26" t="s">
        <v>6025</v>
      </c>
      <c r="H492" s="26">
        <v>12714</v>
      </c>
      <c r="I492" s="26" t="s">
        <v>7009</v>
      </c>
      <c r="J492" s="11" t="s">
        <v>35</v>
      </c>
      <c r="K492" s="18" t="str">
        <f>IF(LEFT(I492,2)="10",HYPERLINK(_xlfn.CONCAT("https://doi.org/",I492),"Link"),IF(I492="","",HYPERLINK(I492,"Link")))</f>
        <v>Link</v>
      </c>
      <c r="L492" s="19" t="str">
        <f>IF(A492&lt;&gt;"",IF(J492="No",_xlfn.CONCAT(IF(ISERROR(FIND(",",A492))=FALSE,LEFT(A492,FIND(",",A492)-1),A492),"-",C492,"-",H492),""),"")</f>
        <v/>
      </c>
      <c r="M492" s="29" t="str">
        <f>IF(A492&lt;&gt;"",_xlfn.CONCAT("{",IF(ISERROR(FIND(",",A492))=FALSE,LEFT(A492,FIND(",",A492)-1),A492),", ",C492," #",H492,"}"),"")</f>
        <v>{Demeyer, 2017 #12714}</v>
      </c>
      <c r="N492" s="4" t="s">
        <v>1</v>
      </c>
      <c r="O492" s="18" t="str">
        <f>IF(J492="Yes",IF(P492&lt;&gt;"",HYPERLINK(_xlfn.CONCAT(VLOOKUP(P492,AF:AG,2,FALSE),"\",IF(ISERROR(FIND(",",A492))=FALSE,LEFT(A492,FIND(",",A492)-1),A492),"-",C492,"-",H492,".pdf"),"PDF"),""),"")</f>
        <v>PDF</v>
      </c>
      <c r="P492" s="11" t="s">
        <v>2</v>
      </c>
      <c r="Q492" s="3" t="s">
        <v>46</v>
      </c>
      <c r="R492" s="3" t="s">
        <v>39</v>
      </c>
      <c r="T492" s="18" t="str">
        <f>IF(J492="Yes",IF(U492&lt;&gt;"",HYPERLINK(_xlfn.CONCAT(VLOOKUP(U492,AF:AG,2,FALSE),"\",IF(ISERROR(FIND(",",A492))=FALSE,LEFT(A492,FIND(",",A492)-1),A492),"-",C492,"-",H492,".pdf"),"PDF"),""),"")</f>
        <v>PDF</v>
      </c>
      <c r="U492" s="11" t="str">
        <f>IF(R492="0. Duplicate","SH","")</f>
        <v>SH</v>
      </c>
      <c r="V492" s="3" t="str">
        <f>IF(R492="0. Duplicate","Exclude","")</f>
        <v>Exclude</v>
      </c>
      <c r="W492" s="3" t="str">
        <f>IF(R492="0. Duplicate","0. Duplicate","")</f>
        <v>0. Duplicate</v>
      </c>
      <c r="Y492" s="12" t="str">
        <f>IF(R492="Include","No",IF(V492="Include","No",""))</f>
        <v/>
      </c>
      <c r="Z492" s="33" t="str">
        <f>IF(J492="Yes",IF(Q492="","",IF(Q492="Include",IF(V492="",IF(Y492="No","Check for supplement","Include"),IF(V492="Exclude","Consensus required",IF(V492="Include",IF(Y492="No","Check for supplement","Include"),"Check required"))),IF(Q492="Exclude",IF(V492="","Check required",IF(V492="Exclude","Exclude",IF(V492="Include","Consensus required","Check required"))),"Check required"))),IF(L492="","","Find PDF"))</f>
        <v>Exclude</v>
      </c>
      <c r="AA492" s="31" t="str">
        <f>IF(Z492="Exclude",R492,"")</f>
        <v>0. Duplicate</v>
      </c>
    </row>
    <row r="493" spans="1:27" x14ac:dyDescent="0.25">
      <c r="A493" s="25" t="s">
        <v>7008</v>
      </c>
      <c r="B493" s="26" t="s">
        <v>6024</v>
      </c>
      <c r="C493" s="26">
        <v>2017</v>
      </c>
      <c r="D493" s="26" t="s">
        <v>2382</v>
      </c>
      <c r="E493" s="26">
        <v>72</v>
      </c>
      <c r="F493" s="26">
        <v>5</v>
      </c>
      <c r="G493" s="26" t="s">
        <v>6025</v>
      </c>
      <c r="H493" s="26">
        <v>12715</v>
      </c>
      <c r="I493" s="26" t="s">
        <v>7009</v>
      </c>
      <c r="J493" s="11" t="s">
        <v>35</v>
      </c>
      <c r="K493" s="18" t="str">
        <f>IF(LEFT(I493,2)="10",HYPERLINK(_xlfn.CONCAT("https://doi.org/",I493),"Link"),IF(I493="","",HYPERLINK(I493,"Link")))</f>
        <v>Link</v>
      </c>
      <c r="L493" s="19" t="str">
        <f>IF(A493&lt;&gt;"",IF(J493="No",_xlfn.CONCAT(IF(ISERROR(FIND(",",A493))=FALSE,LEFT(A493,FIND(",",A493)-1),A493),"-",C493,"-",H493),""),"")</f>
        <v/>
      </c>
      <c r="M493" s="29" t="str">
        <f>IF(A493&lt;&gt;"",_xlfn.CONCAT("{",IF(ISERROR(FIND(",",A493))=FALSE,LEFT(A493,FIND(",",A493)-1),A493),", ",C493," #",H493,"}"),"")</f>
        <v>{Demeyer, 2017 #12715}</v>
      </c>
      <c r="N493" s="4" t="s">
        <v>1</v>
      </c>
      <c r="O493" s="18" t="str">
        <f>IF(J493="Yes",IF(P493&lt;&gt;"",HYPERLINK(_xlfn.CONCAT(VLOOKUP(P493,AF:AG,2,FALSE),"\",IF(ISERROR(FIND(",",A493))=FALSE,LEFT(A493,FIND(",",A493)-1),A493),"-",C493,"-",H493,".pdf"),"PDF"),""),"")</f>
        <v>PDF</v>
      </c>
      <c r="P493" s="11" t="s">
        <v>2</v>
      </c>
      <c r="Q493" s="3" t="s">
        <v>46</v>
      </c>
      <c r="R493" s="3" t="s">
        <v>39</v>
      </c>
      <c r="T493" s="18" t="str">
        <f>IF(J493="Yes",IF(U493&lt;&gt;"",HYPERLINK(_xlfn.CONCAT(VLOOKUP(U493,AF:AG,2,FALSE),"\",IF(ISERROR(FIND(",",A493))=FALSE,LEFT(A493,FIND(",",A493)-1),A493),"-",C493,"-",H493,".pdf"),"PDF"),""),"")</f>
        <v>PDF</v>
      </c>
      <c r="U493" s="11" t="str">
        <f>IF(R493="0. Duplicate","SH","")</f>
        <v>SH</v>
      </c>
      <c r="V493" s="3" t="str">
        <f>IF(R493="0. Duplicate","Exclude","")</f>
        <v>Exclude</v>
      </c>
      <c r="W493" s="3" t="str">
        <f>IF(R493="0. Duplicate","0. Duplicate","")</f>
        <v>0. Duplicate</v>
      </c>
      <c r="Y493" s="12" t="str">
        <f>IF(R493="Include","No",IF(V493="Include","No",""))</f>
        <v/>
      </c>
      <c r="Z493" s="33" t="str">
        <f>IF(J493="Yes",IF(Q493="","",IF(Q493="Include",IF(V493="",IF(Y493="No","Check for supplement","Include"),IF(V493="Exclude","Consensus required",IF(V493="Include",IF(Y493="No","Check for supplement","Include"),"Check required"))),IF(Q493="Exclude",IF(V493="","Check required",IF(V493="Exclude","Exclude",IF(V493="Include","Consensus required","Check required"))),"Check required"))),IF(L493="","","Find PDF"))</f>
        <v>Exclude</v>
      </c>
      <c r="AA493" s="31" t="str">
        <f>IF(Z493="Exclude",R493,"")</f>
        <v>0. Duplicate</v>
      </c>
    </row>
    <row r="494" spans="1:27" x14ac:dyDescent="0.25">
      <c r="A494" s="25" t="s">
        <v>7008</v>
      </c>
      <c r="B494" s="26" t="s">
        <v>6024</v>
      </c>
      <c r="C494" s="26">
        <v>2017</v>
      </c>
      <c r="D494" s="26" t="s">
        <v>2382</v>
      </c>
      <c r="E494" s="26">
        <v>72</v>
      </c>
      <c r="F494" s="26">
        <v>5</v>
      </c>
      <c r="G494" s="26" t="s">
        <v>6025</v>
      </c>
      <c r="H494" s="26">
        <v>12716</v>
      </c>
      <c r="I494" s="26" t="s">
        <v>7009</v>
      </c>
      <c r="J494" s="11" t="s">
        <v>35</v>
      </c>
      <c r="K494" s="18" t="str">
        <f>IF(LEFT(I494,2)="10",HYPERLINK(_xlfn.CONCAT("https://doi.org/",I494),"Link"),IF(I494="","",HYPERLINK(I494,"Link")))</f>
        <v>Link</v>
      </c>
      <c r="L494" s="19" t="str">
        <f>IF(A494&lt;&gt;"",IF(J494="No",_xlfn.CONCAT(IF(ISERROR(FIND(",",A494))=FALSE,LEFT(A494,FIND(",",A494)-1),A494),"-",C494,"-",H494),""),"")</f>
        <v/>
      </c>
      <c r="M494" s="29" t="str">
        <f>IF(A494&lt;&gt;"",_xlfn.CONCAT("{",IF(ISERROR(FIND(",",A494))=FALSE,LEFT(A494,FIND(",",A494)-1),A494),", ",C494," #",H494,"}"),"")</f>
        <v>{Demeyer, 2017 #12716}</v>
      </c>
      <c r="N494" s="4" t="s">
        <v>1</v>
      </c>
      <c r="O494" s="18" t="str">
        <f>IF(J494="Yes",IF(P494&lt;&gt;"",HYPERLINK(_xlfn.CONCAT(VLOOKUP(P494,AF:AG,2,FALSE),"\",IF(ISERROR(FIND(",",A494))=FALSE,LEFT(A494,FIND(",",A494)-1),A494),"-",C494,"-",H494,".pdf"),"PDF"),""),"")</f>
        <v>PDF</v>
      </c>
      <c r="P494" s="11" t="s">
        <v>2</v>
      </c>
      <c r="Q494" s="3" t="s">
        <v>46</v>
      </c>
      <c r="R494" s="3" t="s">
        <v>39</v>
      </c>
      <c r="T494" s="18" t="str">
        <f>IF(J494="Yes",IF(U494&lt;&gt;"",HYPERLINK(_xlfn.CONCAT(VLOOKUP(U494,AF:AG,2,FALSE),"\",IF(ISERROR(FIND(",",A494))=FALSE,LEFT(A494,FIND(",",A494)-1),A494),"-",C494,"-",H494,".pdf"),"PDF"),""),"")</f>
        <v>PDF</v>
      </c>
      <c r="U494" s="11" t="str">
        <f>IF(R494="0. Duplicate","SH","")</f>
        <v>SH</v>
      </c>
      <c r="V494" s="3" t="str">
        <f>IF(R494="0. Duplicate","Exclude","")</f>
        <v>Exclude</v>
      </c>
      <c r="W494" s="3" t="str">
        <f>IF(R494="0. Duplicate","0. Duplicate","")</f>
        <v>0. Duplicate</v>
      </c>
      <c r="Y494" s="12" t="str">
        <f>IF(R494="Include","No",IF(V494="Include","No",""))</f>
        <v/>
      </c>
      <c r="Z494" s="33" t="str">
        <f>IF(J494="Yes",IF(Q494="","",IF(Q494="Include",IF(V494="",IF(Y494="No","Check for supplement","Include"),IF(V494="Exclude","Consensus required",IF(V494="Include",IF(Y494="No","Check for supplement","Include"),"Check required"))),IF(Q494="Exclude",IF(V494="","Check required",IF(V494="Exclude","Exclude",IF(V494="Include","Consensus required","Check required"))),"Check required"))),IF(L494="","","Find PDF"))</f>
        <v>Exclude</v>
      </c>
      <c r="AA494" s="31" t="str">
        <f>IF(Z494="Exclude",R494,"")</f>
        <v>0. Duplicate</v>
      </c>
    </row>
    <row r="495" spans="1:27" x14ac:dyDescent="0.25">
      <c r="A495" s="25" t="s">
        <v>6023</v>
      </c>
      <c r="B495" s="26" t="s">
        <v>6024</v>
      </c>
      <c r="C495" s="26">
        <v>2017</v>
      </c>
      <c r="D495" s="26" t="s">
        <v>2382</v>
      </c>
      <c r="E495" s="26">
        <v>72</v>
      </c>
      <c r="F495" s="26">
        <v>5</v>
      </c>
      <c r="G495" s="92" t="s">
        <v>6025</v>
      </c>
      <c r="H495" s="26">
        <v>12941</v>
      </c>
      <c r="I495" s="26" t="s">
        <v>6026</v>
      </c>
      <c r="J495" s="11" t="s">
        <v>35</v>
      </c>
      <c r="K495" s="18" t="str">
        <f>IF(LEFT(I495,2)="10",HYPERLINK(_xlfn.CONCAT("https://doi.org/",I495),"Link"),IF(I495="","",HYPERLINK(I495,"Link")))</f>
        <v>Link</v>
      </c>
      <c r="L495" s="19" t="str">
        <f>IF(A495&lt;&gt;"",IF(J495="No",_xlfn.CONCAT(IF(ISERROR(FIND(",",A495))=FALSE,LEFT(A495,FIND(",",A495)-1),A495),"-",C495,"-",H495),""),"")</f>
        <v/>
      </c>
      <c r="M495" s="29" t="str">
        <f>IF(A495&lt;&gt;"",_xlfn.CONCAT("{",IF(ISERROR(FIND(",",A495))=FALSE,LEFT(A495,FIND(",",A495)-1),A495),", ",C495," #",H495,"}"),"")</f>
        <v>{Demeyer, 2017 #12941}</v>
      </c>
      <c r="N495" s="4" t="s">
        <v>1</v>
      </c>
      <c r="O495" s="18" t="str">
        <f>IF(J495="Yes",IF(P495&lt;&gt;"",HYPERLINK(_xlfn.CONCAT(VLOOKUP(P495,AF:AG,2,FALSE),"\",IF(ISERROR(FIND(",",A495))=FALSE,LEFT(A495,FIND(",",A495)-1),A495),"-",C495,"-",H495,".pdf"),"PDF"),""),"")</f>
        <v>PDF</v>
      </c>
      <c r="P495" s="11" t="s">
        <v>2</v>
      </c>
      <c r="Q495" s="3" t="s">
        <v>46</v>
      </c>
      <c r="R495" s="3" t="s">
        <v>47</v>
      </c>
      <c r="S495" s="4" t="s">
        <v>109</v>
      </c>
      <c r="T495" s="18" t="str">
        <f>IF(J495="Yes",IF(U495&lt;&gt;"",HYPERLINK(_xlfn.CONCAT(VLOOKUP(U495,AF:AG,2,FALSE),"\",IF(ISERROR(FIND(",",A495))=FALSE,LEFT(A495,FIND(",",A495)-1),A495),"-",C495,"-",H495,".pdf"),"PDF"),""),"")</f>
        <v>PDF</v>
      </c>
      <c r="U495" s="565" t="s">
        <v>70</v>
      </c>
      <c r="V495" s="3" t="s">
        <v>46</v>
      </c>
      <c r="W495" s="3" t="s">
        <v>47</v>
      </c>
      <c r="X495" s="501" t="s">
        <v>5885</v>
      </c>
      <c r="Y495" s="12" t="str">
        <f>IF(R495="Include","No",IF(V495="Include","No",""))</f>
        <v/>
      </c>
      <c r="Z495" s="33" t="str">
        <f>IF(J495="Yes",IF(Q495="","",IF(Q495="Include",IF(V495="",IF(Y495="No","Check for supplement","Include"),IF(V495="Exclude","Consensus required",IF(V495="Include",IF(Y495="No","Check for supplement","Include"),"Check required"))),IF(Q495="Exclude",IF(V495="","Check required",IF(V495="Exclude","Exclude",IF(V495="Include","Consensus required","Check required"))),"Check required"))),IF(L495="","","Find PDF"))</f>
        <v>Exclude</v>
      </c>
      <c r="AA495" s="31" t="str">
        <f>IF(Z495="Exclude",R495,"")</f>
        <v>3. Wrong intervention</v>
      </c>
    </row>
    <row r="496" spans="1:27" x14ac:dyDescent="0.25">
      <c r="A496" s="25" t="s">
        <v>5256</v>
      </c>
      <c r="B496" s="26" t="s">
        <v>5257</v>
      </c>
      <c r="C496" s="26">
        <v>2023</v>
      </c>
      <c r="D496" s="26" t="s">
        <v>498</v>
      </c>
      <c r="E496" s="26">
        <v>103</v>
      </c>
      <c r="F496" s="26">
        <v>9</v>
      </c>
      <c r="H496" s="26">
        <v>14091</v>
      </c>
      <c r="I496" s="26" t="s">
        <v>5258</v>
      </c>
      <c r="J496" s="11" t="s">
        <v>35</v>
      </c>
      <c r="K496" s="18" t="str">
        <f>IF(LEFT(I496,2)="10",HYPERLINK(_xlfn.CONCAT("https://doi.org/",I496),"Link"),IF(I496="","",HYPERLINK(I496,"Link")))</f>
        <v>Link</v>
      </c>
      <c r="L496" s="19" t="str">
        <f>IF(A496&lt;&gt;"",IF(J496="No",_xlfn.CONCAT(IF(ISERROR(FIND(",",A496))=FALSE,LEFT(A496,FIND(",",A496)-1),A496),"-",C496,"-",H496),""),"")</f>
        <v/>
      </c>
      <c r="M496" s="29" t="str">
        <f>IF(A496&lt;&gt;"",_xlfn.CONCAT("{",IF(ISERROR(FIND(",",A496))=FALSE,LEFT(A496,FIND(",",A496)-1),A496),", ",C496," #",H496,"}"),"")</f>
        <v>{den Uijl, 2023 #14091}</v>
      </c>
      <c r="N496" s="4" t="s">
        <v>4</v>
      </c>
      <c r="O496" s="18" t="str">
        <f>IF(J496="Yes",IF(P496&lt;&gt;"",HYPERLINK(_xlfn.CONCAT(VLOOKUP(P496,AF:AG,2,FALSE),"\",IF(ISERROR(FIND(",",A496))=FALSE,LEFT(A496,FIND(",",A496)-1),A496),"-",C496,"-",H496,".pdf"),"PDF"),""),"")</f>
        <v>PDF</v>
      </c>
      <c r="P496" s="11" t="s">
        <v>2</v>
      </c>
      <c r="Q496" s="3" t="s">
        <v>46</v>
      </c>
      <c r="R496" s="3" t="s">
        <v>47</v>
      </c>
      <c r="S496" s="4" t="s">
        <v>109</v>
      </c>
      <c r="T496" s="18" t="str">
        <f>IF(J496="Yes",IF(U496&lt;&gt;"",HYPERLINK(_xlfn.CONCAT(VLOOKUP(U496,AF:AG,2,FALSE),"\",IF(ISERROR(FIND(",",A496))=FALSE,LEFT(A496,FIND(",",A496)-1),A496),"-",C496,"-",H496,".pdf"),"PDF"),""),"")</f>
        <v>PDF</v>
      </c>
      <c r="U496" s="11" t="s">
        <v>50</v>
      </c>
      <c r="V496" s="3" t="s">
        <v>46</v>
      </c>
      <c r="W496" s="3" t="s">
        <v>47</v>
      </c>
      <c r="Y496" s="12" t="str">
        <f>IF(R496="Include","No",IF(V496="Include","No",""))</f>
        <v/>
      </c>
      <c r="Z496" s="33" t="str">
        <f>IF(J496="Yes",IF(Q496="","",IF(Q496="Include",IF(V496="",IF(Y496="No","Check for supplement","Include"),IF(V496="Exclude","Consensus required",IF(V496="Include",IF(Y496="No","Check for supplement","Include"),"Check required"))),IF(Q496="Exclude",IF(V496="","Check required",IF(V496="Exclude","Exclude",IF(V496="Include","Consensus required","Check required"))),"Check required"))),IF(L496="","","Find PDF"))</f>
        <v>Exclude</v>
      </c>
      <c r="AA496" s="31" t="str">
        <f>IF(Z496="Exclude",R496,"")</f>
        <v>3. Wrong intervention</v>
      </c>
    </row>
    <row r="497" spans="1:27" x14ac:dyDescent="0.25">
      <c r="A497" s="25" t="s">
        <v>2514</v>
      </c>
      <c r="B497" s="26" t="s">
        <v>2515</v>
      </c>
      <c r="C497" s="26">
        <v>2024</v>
      </c>
      <c r="D497" s="26" t="s">
        <v>3</v>
      </c>
      <c r="G497" s="26" t="s">
        <v>1210</v>
      </c>
      <c r="H497" s="26">
        <v>26819</v>
      </c>
      <c r="I497" s="26" t="s">
        <v>2516</v>
      </c>
      <c r="J497" s="11" t="s">
        <v>35</v>
      </c>
      <c r="K497" s="18" t="str">
        <f>IF(LEFT(I497,2)="10",HYPERLINK(_xlfn.CONCAT("https://doi.org/",I497),"Link"),IF(I497="","",HYPERLINK(I497,"Link")))</f>
        <v>Link</v>
      </c>
      <c r="L497" s="19" t="str">
        <f>IF(A497&lt;&gt;"",IF(J497="No",_xlfn.CONCAT(IF(ISERROR(FIND(",",A497))=FALSE,LEFT(A497,FIND(",",A497)-1),A497),"-",C497,"-",H497),""),"")</f>
        <v/>
      </c>
      <c r="M497" s="29" t="str">
        <f>IF(A497&lt;&gt;"",_xlfn.CONCAT("{",IF(ISERROR(FIND(",",A497))=FALSE,LEFT(A497,FIND(",",A497)-1),A497),", ",C497," #",H497,"}"),"")</f>
        <v>{Deng, 2024 #26819}</v>
      </c>
      <c r="N497" s="4" t="s">
        <v>45</v>
      </c>
      <c r="O497" s="18" t="str">
        <f>IF(J497="Yes",IF(P497&lt;&gt;"",HYPERLINK(_xlfn.CONCAT(VLOOKUP(P497,AF:AG,2,FALSE),"\",IF(ISERROR(FIND(",",A497))=FALSE,LEFT(A497,FIND(",",A497)-1),A497),"-",C497,"-",H497,".pdf"),"PDF"),""),"")</f>
        <v>PDF</v>
      </c>
      <c r="P497" s="11" t="s">
        <v>2</v>
      </c>
      <c r="Q497" s="3" t="s">
        <v>46</v>
      </c>
      <c r="R497" s="3" t="s">
        <v>47</v>
      </c>
      <c r="S497" s="4" t="s">
        <v>109</v>
      </c>
      <c r="T497" s="18" t="str">
        <f>IF(J497="Yes",IF(U497&lt;&gt;"",HYPERLINK(_xlfn.CONCAT(VLOOKUP(U497,AF:AG,2,FALSE),"\",IF(ISERROR(FIND(",",A497))=FALSE,LEFT(A497,FIND(",",A497)-1),A497),"-",C497,"-",H497,".pdf"),"PDF"),""),"")</f>
        <v>PDF</v>
      </c>
      <c r="U497" s="11" t="s">
        <v>38</v>
      </c>
      <c r="V497" s="3" t="s">
        <v>46</v>
      </c>
      <c r="W497" s="3" t="s">
        <v>47</v>
      </c>
      <c r="Y497" s="12" t="str">
        <f>IF(R497="Include","No",IF(V497="Include","No",""))</f>
        <v/>
      </c>
      <c r="Z497" s="33" t="str">
        <f>IF(J497="Yes",IF(Q497="","",IF(Q497="Include",IF(V497="",IF(Y497="No","Check for supplement","Include"),IF(V497="Exclude","Consensus required",IF(V497="Include",IF(Y497="No","Check for supplement","Include"),"Check required"))),IF(Q497="Exclude",IF(V497="","Check required",IF(V497="Exclude","Exclude",IF(V497="Include","Consensus required","Check required"))),"Check required"))),IF(L497="","","Find PDF"))</f>
        <v>Exclude</v>
      </c>
      <c r="AA497" s="31" t="str">
        <f>IF(Z497="Exclude",R497,"")</f>
        <v>3. Wrong intervention</v>
      </c>
    </row>
    <row r="498" spans="1:27" x14ac:dyDescent="0.25">
      <c r="A498" s="25" t="s">
        <v>6027</v>
      </c>
      <c r="B498" s="26" t="s">
        <v>6028</v>
      </c>
      <c r="C498" s="26">
        <v>2018</v>
      </c>
      <c r="D498" s="26" t="s">
        <v>1714</v>
      </c>
      <c r="E498" s="26">
        <v>64</v>
      </c>
      <c r="F498" s="26">
        <v>4</v>
      </c>
      <c r="G498" s="26" t="s">
        <v>6029</v>
      </c>
      <c r="H498" s="26">
        <v>12717</v>
      </c>
      <c r="I498" s="26" t="s">
        <v>6030</v>
      </c>
      <c r="J498" s="11" t="s">
        <v>35</v>
      </c>
      <c r="K498" s="18" t="str">
        <f>IF(LEFT(I498,2)="10",HYPERLINK(_xlfn.CONCAT("https://doi.org/",I498),"Link"),IF(I498="","",HYPERLINK(I498,"Link")))</f>
        <v>Link</v>
      </c>
      <c r="L498" s="19" t="str">
        <f>IF(A498&lt;&gt;"",IF(J498="No",_xlfn.CONCAT(IF(ISERROR(FIND(",",A498))=FALSE,LEFT(A498,FIND(",",A498)-1),A498),"-",C498,"-",H498),""),"")</f>
        <v/>
      </c>
      <c r="M498" s="29" t="str">
        <f>IF(A498&lt;&gt;"",_xlfn.CONCAT("{",IF(ISERROR(FIND(",",A498))=FALSE,LEFT(A498,FIND(",",A498)-1),A498),", ",C498," #",H498,"}"),"")</f>
        <v>{Dennett, 2018 #12717}</v>
      </c>
      <c r="N498" s="4" t="s">
        <v>1</v>
      </c>
      <c r="O498" s="18" t="str">
        <f>IF(J498="Yes",IF(P498&lt;&gt;"",HYPERLINK(_xlfn.CONCAT(VLOOKUP(P498,AF:AG,2,FALSE),"\",IF(ISERROR(FIND(",",A498))=FALSE,LEFT(A498,FIND(",",A498)-1),A498),"-",C498,"-",H498,".pdf"),"PDF"),""),"")</f>
        <v>PDF</v>
      </c>
      <c r="P498" s="11" t="s">
        <v>2</v>
      </c>
      <c r="Q498" s="3" t="s">
        <v>46</v>
      </c>
      <c r="R498" s="3" t="s">
        <v>47</v>
      </c>
      <c r="S498" s="4" t="s">
        <v>109</v>
      </c>
      <c r="T498" s="18" t="str">
        <f>IF(J498="Yes",IF(U498&lt;&gt;"",HYPERLINK(_xlfn.CONCAT(VLOOKUP(U498,AF:AG,2,FALSE),"\",IF(ISERROR(FIND(",",A498))=FALSE,LEFT(A498,FIND(",",A498)-1),A498),"-",C498,"-",H498,".pdf"),"PDF"),""),"")</f>
        <v>PDF</v>
      </c>
      <c r="U498" s="565" t="s">
        <v>70</v>
      </c>
      <c r="V498" s="3" t="s">
        <v>46</v>
      </c>
      <c r="W498" s="3" t="s">
        <v>47</v>
      </c>
      <c r="X498" s="501" t="s">
        <v>5885</v>
      </c>
      <c r="Y498" s="12" t="str">
        <f>IF(R498="Include","No",IF(V498="Include","No",""))</f>
        <v/>
      </c>
      <c r="Z498" s="33" t="str">
        <f>IF(J498="Yes",IF(Q498="","",IF(Q498="Include",IF(V498="",IF(Y498="No","Check for supplement","Include"),IF(V498="Exclude","Consensus required",IF(V498="Include",IF(Y498="No","Check for supplement","Include"),"Check required"))),IF(Q498="Exclude",IF(V498="","Check required",IF(V498="Exclude","Exclude",IF(V498="Include","Consensus required","Check required"))),"Check required"))),IF(L498="","","Find PDF"))</f>
        <v>Exclude</v>
      </c>
      <c r="AA498" s="31" t="str">
        <f>IF(Z498="Exclude",R498,"")</f>
        <v>3. Wrong intervention</v>
      </c>
    </row>
    <row r="499" spans="1:27" x14ac:dyDescent="0.25">
      <c r="A499" s="25" t="s">
        <v>6027</v>
      </c>
      <c r="B499" s="26" t="s">
        <v>6028</v>
      </c>
      <c r="C499" s="26">
        <v>2018</v>
      </c>
      <c r="D499" s="26" t="s">
        <v>1714</v>
      </c>
      <c r="E499" s="26">
        <v>64</v>
      </c>
      <c r="F499" s="26">
        <v>4</v>
      </c>
      <c r="G499" s="26" t="s">
        <v>6029</v>
      </c>
      <c r="H499" s="26">
        <v>12718</v>
      </c>
      <c r="I499" s="26" t="s">
        <v>6030</v>
      </c>
      <c r="J499" s="11" t="s">
        <v>35</v>
      </c>
      <c r="K499" s="18" t="str">
        <f>IF(LEFT(I499,2)="10",HYPERLINK(_xlfn.CONCAT("https://doi.org/",I499),"Link"),IF(I499="","",HYPERLINK(I499,"Link")))</f>
        <v>Link</v>
      </c>
      <c r="L499" s="19" t="str">
        <f>IF(A499&lt;&gt;"",IF(J499="No",_xlfn.CONCAT(IF(ISERROR(FIND(",",A499))=FALSE,LEFT(A499,FIND(",",A499)-1),A499),"-",C499,"-",H499),""),"")</f>
        <v/>
      </c>
      <c r="M499" s="29" t="str">
        <f>IF(A499&lt;&gt;"",_xlfn.CONCAT("{",IF(ISERROR(FIND(",",A499))=FALSE,LEFT(A499,FIND(",",A499)-1),A499),", ",C499," #",H499,"}"),"")</f>
        <v>{Dennett, 2018 #12718}</v>
      </c>
      <c r="N499" s="4" t="s">
        <v>1</v>
      </c>
      <c r="O499" s="18" t="str">
        <f>IF(J499="Yes",IF(P499&lt;&gt;"",HYPERLINK(_xlfn.CONCAT(VLOOKUP(P499,AF:AG,2,FALSE),"\",IF(ISERROR(FIND(",",A499))=FALSE,LEFT(A499,FIND(",",A499)-1),A499),"-",C499,"-",H499,".pdf"),"PDF"),""),"")</f>
        <v>PDF</v>
      </c>
      <c r="P499" s="11" t="s">
        <v>2</v>
      </c>
      <c r="Q499" s="3" t="s">
        <v>46</v>
      </c>
      <c r="R499" s="3" t="s">
        <v>39</v>
      </c>
      <c r="T499" s="18" t="str">
        <f>IF(J499="Yes",IF(U499&lt;&gt;"",HYPERLINK(_xlfn.CONCAT(VLOOKUP(U499,AF:AG,2,FALSE),"\",IF(ISERROR(FIND(",",A499))=FALSE,LEFT(A499,FIND(",",A499)-1),A499),"-",C499,"-",H499,".pdf"),"PDF"),""),"")</f>
        <v>PDF</v>
      </c>
      <c r="U499" s="11" t="str">
        <f>IF(R499="0. Duplicate","SH","")</f>
        <v>SH</v>
      </c>
      <c r="V499" s="3" t="str">
        <f>IF(R499="0. Duplicate","Exclude","")</f>
        <v>Exclude</v>
      </c>
      <c r="W499" s="3" t="str">
        <f>IF(R499="0. Duplicate","0. Duplicate","")</f>
        <v>0. Duplicate</v>
      </c>
      <c r="Y499" s="12" t="str">
        <f>IF(R499="Include","No",IF(V499="Include","No",""))</f>
        <v/>
      </c>
      <c r="Z499" s="33" t="str">
        <f>IF(J499="Yes",IF(Q499="","",IF(Q499="Include",IF(V499="",IF(Y499="No","Check for supplement","Include"),IF(V499="Exclude","Consensus required",IF(V499="Include",IF(Y499="No","Check for supplement","Include"),"Check required"))),IF(Q499="Exclude",IF(V499="","Check required",IF(V499="Exclude","Exclude",IF(V499="Include","Consensus required","Check required"))),"Check required"))),IF(L499="","","Find PDF"))</f>
        <v>Exclude</v>
      </c>
      <c r="AA499" s="31" t="str">
        <f>IF(Z499="Exclude",R499,"")</f>
        <v>0. Duplicate</v>
      </c>
    </row>
    <row r="500" spans="1:27" x14ac:dyDescent="0.25">
      <c r="A500" s="25" t="s">
        <v>6027</v>
      </c>
      <c r="B500" s="26" t="s">
        <v>6028</v>
      </c>
      <c r="C500" s="26">
        <v>2018</v>
      </c>
      <c r="D500" s="26" t="s">
        <v>1714</v>
      </c>
      <c r="E500" s="26">
        <v>64</v>
      </c>
      <c r="F500" s="26">
        <v>4</v>
      </c>
      <c r="G500" s="26" t="s">
        <v>6029</v>
      </c>
      <c r="H500" s="26">
        <v>12719</v>
      </c>
      <c r="I500" s="26" t="s">
        <v>6030</v>
      </c>
      <c r="J500" s="11" t="s">
        <v>35</v>
      </c>
      <c r="K500" s="18" t="str">
        <f>IF(LEFT(I500,2)="10",HYPERLINK(_xlfn.CONCAT("https://doi.org/",I500),"Link"),IF(I500="","",HYPERLINK(I500,"Link")))</f>
        <v>Link</v>
      </c>
      <c r="L500" s="19" t="str">
        <f>IF(A500&lt;&gt;"",IF(J500="No",_xlfn.CONCAT(IF(ISERROR(FIND(",",A500))=FALSE,LEFT(A500,FIND(",",A500)-1),A500),"-",C500,"-",H500),""),"")</f>
        <v/>
      </c>
      <c r="M500" s="29" t="str">
        <f>IF(A500&lt;&gt;"",_xlfn.CONCAT("{",IF(ISERROR(FIND(",",A500))=FALSE,LEFT(A500,FIND(",",A500)-1),A500),", ",C500," #",H500,"}"),"")</f>
        <v>{Dennett, 2018 #12719}</v>
      </c>
      <c r="N500" s="4" t="s">
        <v>1</v>
      </c>
      <c r="O500" s="18" t="str">
        <f>IF(J500="Yes",IF(P500&lt;&gt;"",HYPERLINK(_xlfn.CONCAT(VLOOKUP(P500,AF:AG,2,FALSE),"\",IF(ISERROR(FIND(",",A500))=FALSE,LEFT(A500,FIND(",",A500)-1),A500),"-",C500,"-",H500,".pdf"),"PDF"),""),"")</f>
        <v>PDF</v>
      </c>
      <c r="P500" s="11" t="s">
        <v>2</v>
      </c>
      <c r="Q500" s="3" t="s">
        <v>46</v>
      </c>
      <c r="R500" s="3" t="s">
        <v>39</v>
      </c>
      <c r="T500" s="18" t="str">
        <f>IF(J500="Yes",IF(U500&lt;&gt;"",HYPERLINK(_xlfn.CONCAT(VLOOKUP(U500,AF:AG,2,FALSE),"\",IF(ISERROR(FIND(",",A500))=FALSE,LEFT(A500,FIND(",",A500)-1),A500),"-",C500,"-",H500,".pdf"),"PDF"),""),"")</f>
        <v>PDF</v>
      </c>
      <c r="U500" s="11" t="str">
        <f>IF(R500="0. Duplicate","SH","")</f>
        <v>SH</v>
      </c>
      <c r="V500" s="3" t="str">
        <f>IF(R500="0. Duplicate","Exclude","")</f>
        <v>Exclude</v>
      </c>
      <c r="W500" s="3" t="str">
        <f>IF(R500="0. Duplicate","0. Duplicate","")</f>
        <v>0. Duplicate</v>
      </c>
      <c r="Y500" s="12" t="str">
        <f>IF(R500="Include","No",IF(V500="Include","No",""))</f>
        <v/>
      </c>
      <c r="Z500" s="33" t="str">
        <f>IF(J500="Yes",IF(Q500="","",IF(Q500="Include",IF(V500="",IF(Y500="No","Check for supplement","Include"),IF(V500="Exclude","Consensus required",IF(V500="Include",IF(Y500="No","Check for supplement","Include"),"Check required"))),IF(Q500="Exclude",IF(V500="","Check required",IF(V500="Exclude","Exclude",IF(V500="Include","Consensus required","Check required"))),"Check required"))),IF(L500="","","Find PDF"))</f>
        <v>Exclude</v>
      </c>
      <c r="AA500" s="31" t="str">
        <f>IF(Z500="Exclude",R500,"")</f>
        <v>0. Duplicate</v>
      </c>
    </row>
    <row r="501" spans="1:27" x14ac:dyDescent="0.25">
      <c r="A501" s="25" t="s">
        <v>6031</v>
      </c>
      <c r="B501" s="26" t="s">
        <v>6032</v>
      </c>
      <c r="C501" s="26">
        <v>2014</v>
      </c>
      <c r="D501" s="26" t="s">
        <v>530</v>
      </c>
      <c r="E501" s="26">
        <v>16</v>
      </c>
      <c r="F501" s="26">
        <v>9</v>
      </c>
      <c r="G501" s="26" t="s">
        <v>6033</v>
      </c>
      <c r="H501" s="26">
        <v>12720</v>
      </c>
      <c r="I501" s="26" t="s">
        <v>6034</v>
      </c>
      <c r="J501" s="11" t="s">
        <v>35</v>
      </c>
      <c r="K501" s="18" t="str">
        <f>IF(LEFT(I501,2)="10",HYPERLINK(_xlfn.CONCAT("https://doi.org/",I501),"Link"),IF(I501="","",HYPERLINK(I501,"Link")))</f>
        <v>Link</v>
      </c>
      <c r="L501" s="19" t="str">
        <f>IF(A501&lt;&gt;"",IF(J501="No",_xlfn.CONCAT(IF(ISERROR(FIND(",",A501))=FALSE,LEFT(A501,FIND(",",A501)-1),A501),"-",C501,"-",H501),""),"")</f>
        <v/>
      </c>
      <c r="M501" s="29" t="str">
        <f>IF(A501&lt;&gt;"",_xlfn.CONCAT("{",IF(ISERROR(FIND(",",A501))=FALSE,LEFT(A501,FIND(",",A501)-1),A501),", ",C501," #",H501,"}"),"")</f>
        <v>{Devi, 2014 #12720}</v>
      </c>
      <c r="N501" s="4" t="s">
        <v>1</v>
      </c>
      <c r="O501" s="18" t="str">
        <f>IF(J501="Yes",IF(P501&lt;&gt;"",HYPERLINK(_xlfn.CONCAT(VLOOKUP(P501,AF:AG,2,FALSE),"\",IF(ISERROR(FIND(",",A501))=FALSE,LEFT(A501,FIND(",",A501)-1),A501),"-",C501,"-",H501,".pdf"),"PDF"),""),"")</f>
        <v>PDF</v>
      </c>
      <c r="P501" s="11" t="s">
        <v>2</v>
      </c>
      <c r="Q501" s="3" t="s">
        <v>46</v>
      </c>
      <c r="R501" s="3" t="s">
        <v>47</v>
      </c>
      <c r="S501" s="4" t="s">
        <v>109</v>
      </c>
      <c r="T501" s="18" t="str">
        <f>IF(J501="Yes",IF(U501&lt;&gt;"",HYPERLINK(_xlfn.CONCAT(VLOOKUP(U501,AF:AG,2,FALSE),"\",IF(ISERROR(FIND(",",A501))=FALSE,LEFT(A501,FIND(",",A501)-1),A501),"-",C501,"-",H501,".pdf"),"PDF"),""),"")</f>
        <v>PDF</v>
      </c>
      <c r="U501" s="565" t="s">
        <v>70</v>
      </c>
      <c r="V501" s="3" t="s">
        <v>46</v>
      </c>
      <c r="W501" s="3" t="s">
        <v>47</v>
      </c>
      <c r="X501" s="501" t="s">
        <v>5885</v>
      </c>
      <c r="Y501" s="12" t="str">
        <f>IF(R501="Include","No",IF(V501="Include","No",""))</f>
        <v/>
      </c>
      <c r="Z501" s="33" t="str">
        <f>IF(J501="Yes",IF(Q501="","",IF(Q501="Include",IF(V501="",IF(Y501="No","Check for supplement","Include"),IF(V501="Exclude","Consensus required",IF(V501="Include",IF(Y501="No","Check for supplement","Include"),"Check required"))),IF(Q501="Exclude",IF(V501="","Check required",IF(V501="Exclude","Exclude",IF(V501="Include","Consensus required","Check required"))),"Check required"))),IF(L501="","","Find PDF"))</f>
        <v>Exclude</v>
      </c>
      <c r="AA501" s="31" t="str">
        <f>IF(Z501="Exclude",R501,"")</f>
        <v>3. Wrong intervention</v>
      </c>
    </row>
    <row r="502" spans="1:27" x14ac:dyDescent="0.25">
      <c r="A502" s="25" t="s">
        <v>6035</v>
      </c>
      <c r="B502" s="26" t="s">
        <v>6036</v>
      </c>
      <c r="C502" s="26">
        <v>2020</v>
      </c>
      <c r="D502" s="26" t="s">
        <v>1381</v>
      </c>
      <c r="E502" s="26">
        <v>67</v>
      </c>
      <c r="F502" s="26">
        <v>9</v>
      </c>
      <c r="G502" s="26" t="s">
        <v>6037</v>
      </c>
      <c r="H502" s="26">
        <v>14548</v>
      </c>
      <c r="I502" s="26" t="s">
        <v>6038</v>
      </c>
      <c r="J502" s="11" t="s">
        <v>35</v>
      </c>
      <c r="K502" s="18" t="str">
        <f>IF(LEFT(I502,2)="10",HYPERLINK(_xlfn.CONCAT("https://doi.org/",I502),"Link"),IF(I502="","",HYPERLINK(I502,"Link")))</f>
        <v>Link</v>
      </c>
      <c r="L502" s="19" t="str">
        <f>IF(A502&lt;&gt;"",IF(J502="No",_xlfn.CONCAT(IF(ISERROR(FIND(",",A502))=FALSE,LEFT(A502,FIND(",",A502)-1),A502),"-",C502,"-",H502),""),"")</f>
        <v/>
      </c>
      <c r="M502" s="29" t="str">
        <f>IF(A502&lt;&gt;"",_xlfn.CONCAT("{",IF(ISERROR(FIND(",",A502))=FALSE,LEFT(A502,FIND(",",A502)-1),A502),", ",C502," #",H502,"}"),"")</f>
        <v>{Devine, 2020 #14548}</v>
      </c>
      <c r="N502" s="4" t="s">
        <v>1</v>
      </c>
      <c r="O502" s="18" t="str">
        <f>IF(J502="Yes",IF(P502&lt;&gt;"",HYPERLINK(_xlfn.CONCAT(VLOOKUP(P502,AF:AG,2,FALSE),"\",IF(ISERROR(FIND(",",A502))=FALSE,LEFT(A502,FIND(",",A502)-1),A502),"-",C502,"-",H502,".pdf"),"PDF"),""),"")</f>
        <v>PDF</v>
      </c>
      <c r="P502" s="11" t="s">
        <v>2</v>
      </c>
      <c r="Q502" s="3" t="s">
        <v>46</v>
      </c>
      <c r="R502" s="3" t="s">
        <v>47</v>
      </c>
      <c r="S502" s="4" t="s">
        <v>109</v>
      </c>
      <c r="T502" s="18" t="str">
        <f>IF(J502="Yes",IF(U502&lt;&gt;"",HYPERLINK(_xlfn.CONCAT(VLOOKUP(U502,AF:AG,2,FALSE),"\",IF(ISERROR(FIND(",",A502))=FALSE,LEFT(A502,FIND(",",A502)-1),A502),"-",C502,"-",H502,".pdf"),"PDF"),""),"")</f>
        <v>PDF</v>
      </c>
      <c r="U502" s="565" t="s">
        <v>70</v>
      </c>
      <c r="V502" s="3" t="s">
        <v>46</v>
      </c>
      <c r="W502" s="3" t="s">
        <v>47</v>
      </c>
      <c r="X502" s="501" t="s">
        <v>5885</v>
      </c>
      <c r="Y502" s="12" t="str">
        <f>IF(R502="Include","No",IF(V502="Include","No",""))</f>
        <v/>
      </c>
      <c r="Z502" s="33" t="str">
        <f>IF(J502="Yes",IF(Q502="","",IF(Q502="Include",IF(V502="",IF(Y502="No","Check for supplement","Include"),IF(V502="Exclude","Consensus required",IF(V502="Include",IF(Y502="No","Check for supplement","Include"),"Check required"))),IF(Q502="Exclude",IF(V502="","Check required",IF(V502="Exclude","Exclude",IF(V502="Include","Consensus required","Check required"))),"Check required"))),IF(L502="","","Find PDF"))</f>
        <v>Exclude</v>
      </c>
      <c r="AA502" s="31" t="str">
        <f>IF(Z502="Exclude",R502,"")</f>
        <v>3. Wrong intervention</v>
      </c>
    </row>
    <row r="503" spans="1:27" x14ac:dyDescent="0.25">
      <c r="A503" s="25" t="s">
        <v>6035</v>
      </c>
      <c r="B503" s="26" t="s">
        <v>6036</v>
      </c>
      <c r="C503" s="26">
        <v>2020</v>
      </c>
      <c r="D503" s="26" t="s">
        <v>1381</v>
      </c>
      <c r="E503" s="26">
        <v>67</v>
      </c>
      <c r="F503" s="26">
        <v>9</v>
      </c>
      <c r="G503" s="26" t="s">
        <v>6037</v>
      </c>
      <c r="H503" s="26">
        <v>14549</v>
      </c>
      <c r="I503" s="26" t="s">
        <v>6038</v>
      </c>
      <c r="J503" s="11" t="s">
        <v>35</v>
      </c>
      <c r="K503" s="18" t="str">
        <f>IF(LEFT(I503,2)="10",HYPERLINK(_xlfn.CONCAT("https://doi.org/",I503),"Link"),IF(I503="","",HYPERLINK(I503,"Link")))</f>
        <v>Link</v>
      </c>
      <c r="L503" s="19" t="str">
        <f>IF(A503&lt;&gt;"",IF(J503="No",_xlfn.CONCAT(IF(ISERROR(FIND(",",A503))=FALSE,LEFT(A503,FIND(",",A503)-1),A503),"-",C503,"-",H503),""),"")</f>
        <v/>
      </c>
      <c r="M503" s="29" t="str">
        <f>IF(A503&lt;&gt;"",_xlfn.CONCAT("{",IF(ISERROR(FIND(",",A503))=FALSE,LEFT(A503,FIND(",",A503)-1),A503),", ",C503," #",H503,"}"),"")</f>
        <v>{Devine, 2020 #14549}</v>
      </c>
      <c r="N503" s="4" t="s">
        <v>1</v>
      </c>
      <c r="O503" s="18" t="str">
        <f>IF(J503="Yes",IF(P503&lt;&gt;"",HYPERLINK(_xlfn.CONCAT(VLOOKUP(P503,AF:AG,2,FALSE),"\",IF(ISERROR(FIND(",",A503))=FALSE,LEFT(A503,FIND(",",A503)-1),A503),"-",C503,"-",H503,".pdf"),"PDF"),""),"")</f>
        <v>PDF</v>
      </c>
      <c r="P503" s="11" t="s">
        <v>2</v>
      </c>
      <c r="Q503" s="3" t="s">
        <v>46</v>
      </c>
      <c r="R503" s="3" t="s">
        <v>39</v>
      </c>
      <c r="T503" s="18" t="str">
        <f>IF(J503="Yes",IF(U503&lt;&gt;"",HYPERLINK(_xlfn.CONCAT(VLOOKUP(U503,AF:AG,2,FALSE),"\",IF(ISERROR(FIND(",",A503))=FALSE,LEFT(A503,FIND(",",A503)-1),A503),"-",C503,"-",H503,".pdf"),"PDF"),""),"")</f>
        <v>PDF</v>
      </c>
      <c r="U503" s="11" t="str">
        <f>IF(R503="0. Duplicate","SH","")</f>
        <v>SH</v>
      </c>
      <c r="V503" s="3" t="str">
        <f>IF(R503="0. Duplicate","Exclude","")</f>
        <v>Exclude</v>
      </c>
      <c r="W503" s="3" t="str">
        <f>IF(R503="0. Duplicate","0. Duplicate","")</f>
        <v>0. Duplicate</v>
      </c>
      <c r="Y503" s="12" t="str">
        <f>IF(R503="Include","No",IF(V503="Include","No",""))</f>
        <v/>
      </c>
      <c r="Z503" s="33" t="str">
        <f>IF(J503="Yes",IF(Q503="","",IF(Q503="Include",IF(V503="",IF(Y503="No","Check for supplement","Include"),IF(V503="Exclude","Consensus required",IF(V503="Include",IF(Y503="No","Check for supplement","Include"),"Check required"))),IF(Q503="Exclude",IF(V503="","Check required",IF(V503="Exclude","Exclude",IF(V503="Include","Consensus required","Check required"))),"Check required"))),IF(L503="","","Find PDF"))</f>
        <v>Exclude</v>
      </c>
      <c r="AA503" s="31" t="str">
        <f>IF(Z503="Exclude",R503,"")</f>
        <v>0. Duplicate</v>
      </c>
    </row>
    <row r="504" spans="1:27" x14ac:dyDescent="0.25">
      <c r="A504" s="25" t="s">
        <v>6039</v>
      </c>
      <c r="B504" s="26" t="s">
        <v>6040</v>
      </c>
      <c r="C504" s="26">
        <v>2013</v>
      </c>
      <c r="D504" s="26" t="s">
        <v>168</v>
      </c>
      <c r="E504" s="26">
        <v>45</v>
      </c>
      <c r="F504" s="26">
        <v>3</v>
      </c>
      <c r="G504" s="26" t="s">
        <v>6041</v>
      </c>
      <c r="H504" s="26">
        <v>12724</v>
      </c>
      <c r="I504" s="26" t="s">
        <v>6042</v>
      </c>
      <c r="J504" s="11" t="s">
        <v>35</v>
      </c>
      <c r="K504" s="18" t="str">
        <f>IF(LEFT(I504,2)="10",HYPERLINK(_xlfn.CONCAT("https://doi.org/",I504),"Link"),IF(I504="","",HYPERLINK(I504,"Link")))</f>
        <v>Link</v>
      </c>
      <c r="L504" s="19" t="str">
        <f>IF(A504&lt;&gt;"",IF(J504="No",_xlfn.CONCAT(IF(ISERROR(FIND(",",A504))=FALSE,LEFT(A504,FIND(",",A504)-1),A504),"-",C504,"-",H504),""),"")</f>
        <v/>
      </c>
      <c r="M504" s="29" t="str">
        <f>IF(A504&lt;&gt;"",_xlfn.CONCAT("{",IF(ISERROR(FIND(",",A504))=FALSE,LEFT(A504,FIND(",",A504)-1),A504),", ",C504," #",H504,"}"),"")</f>
        <v>{Dewar, 2013 #12724}</v>
      </c>
      <c r="N504" s="4" t="s">
        <v>1</v>
      </c>
      <c r="O504" s="18" t="str">
        <f>IF(J504="Yes",IF(P504&lt;&gt;"",HYPERLINK(_xlfn.CONCAT(VLOOKUP(P504,AF:AG,2,FALSE),"\",IF(ISERROR(FIND(",",A504))=FALSE,LEFT(A504,FIND(",",A504)-1),A504),"-",C504,"-",H504,".pdf"),"PDF"),""),"")</f>
        <v>PDF</v>
      </c>
      <c r="P504" s="11" t="s">
        <v>2</v>
      </c>
      <c r="Q504" s="3" t="s">
        <v>46</v>
      </c>
      <c r="R504" s="3" t="s">
        <v>47</v>
      </c>
      <c r="S504" s="4" t="s">
        <v>109</v>
      </c>
      <c r="T504" s="18" t="str">
        <f>IF(J504="Yes",IF(U504&lt;&gt;"",HYPERLINK(_xlfn.CONCAT(VLOOKUP(U504,AF:AG,2,FALSE),"\",IF(ISERROR(FIND(",",A504))=FALSE,LEFT(A504,FIND(",",A504)-1),A504),"-",C504,"-",H504,".pdf"),"PDF"),""),"")</f>
        <v>PDF</v>
      </c>
      <c r="U504" s="565" t="s">
        <v>70</v>
      </c>
      <c r="V504" s="3" t="s">
        <v>46</v>
      </c>
      <c r="W504" s="3" t="s">
        <v>47</v>
      </c>
      <c r="X504" s="501" t="s">
        <v>5885</v>
      </c>
      <c r="Y504" s="12" t="str">
        <f>IF(R504="Include","No",IF(V504="Include","No",""))</f>
        <v/>
      </c>
      <c r="Z504" s="33" t="str">
        <f>IF(J504="Yes",IF(Q504="","",IF(Q504="Include",IF(V504="",IF(Y504="No","Check for supplement","Include"),IF(V504="Exclude","Consensus required",IF(V504="Include",IF(Y504="No","Check for supplement","Include"),"Check required"))),IF(Q504="Exclude",IF(V504="","Check required",IF(V504="Exclude","Exclude",IF(V504="Include","Consensus required","Check required"))),"Check required"))),IF(L504="","","Find PDF"))</f>
        <v>Exclude</v>
      </c>
      <c r="AA504" s="31" t="str">
        <f>IF(Z504="Exclude",R504,"")</f>
        <v>3. Wrong intervention</v>
      </c>
    </row>
    <row r="505" spans="1:27" x14ac:dyDescent="0.25">
      <c r="A505" s="25" t="s">
        <v>6039</v>
      </c>
      <c r="B505" s="26" t="s">
        <v>6040</v>
      </c>
      <c r="C505" s="26">
        <v>2013</v>
      </c>
      <c r="D505" s="26" t="s">
        <v>168</v>
      </c>
      <c r="E505" s="26">
        <v>45</v>
      </c>
      <c r="F505" s="26">
        <v>3</v>
      </c>
      <c r="G505" s="26" t="s">
        <v>6041</v>
      </c>
      <c r="H505" s="26">
        <v>12725</v>
      </c>
      <c r="I505" s="26" t="s">
        <v>6042</v>
      </c>
      <c r="J505" s="11" t="s">
        <v>35</v>
      </c>
      <c r="K505" s="18" t="str">
        <f>IF(LEFT(I505,2)="10",HYPERLINK(_xlfn.CONCAT("https://doi.org/",I505),"Link"),IF(I505="","",HYPERLINK(I505,"Link")))</f>
        <v>Link</v>
      </c>
      <c r="L505" s="19" t="str">
        <f>IF(A505&lt;&gt;"",IF(J505="No",_xlfn.CONCAT(IF(ISERROR(FIND(",",A505))=FALSE,LEFT(A505,FIND(",",A505)-1),A505),"-",C505,"-",H505),""),"")</f>
        <v/>
      </c>
      <c r="M505" s="29" t="str">
        <f>IF(A505&lt;&gt;"",_xlfn.CONCAT("{",IF(ISERROR(FIND(",",A505))=FALSE,LEFT(A505,FIND(",",A505)-1),A505),", ",C505," #",H505,"}"),"")</f>
        <v>{Dewar, 2013 #12725}</v>
      </c>
      <c r="N505" s="4" t="s">
        <v>1</v>
      </c>
      <c r="O505" s="18" t="str">
        <f>IF(J505="Yes",IF(P505&lt;&gt;"",HYPERLINK(_xlfn.CONCAT(VLOOKUP(P505,AF:AG,2,FALSE),"\",IF(ISERROR(FIND(",",A505))=FALSE,LEFT(A505,FIND(",",A505)-1),A505),"-",C505,"-",H505,".pdf"),"PDF"),""),"")</f>
        <v>PDF</v>
      </c>
      <c r="P505" s="11" t="s">
        <v>2</v>
      </c>
      <c r="Q505" s="3" t="s">
        <v>46</v>
      </c>
      <c r="R505" s="3" t="s">
        <v>39</v>
      </c>
      <c r="T505" s="18" t="str">
        <f>IF(J505="Yes",IF(U505&lt;&gt;"",HYPERLINK(_xlfn.CONCAT(VLOOKUP(U505,AF:AG,2,FALSE),"\",IF(ISERROR(FIND(",",A505))=FALSE,LEFT(A505,FIND(",",A505)-1),A505),"-",C505,"-",H505,".pdf"),"PDF"),""),"")</f>
        <v>PDF</v>
      </c>
      <c r="U505" s="11" t="str">
        <f>IF(R505="0. Duplicate","SH","")</f>
        <v>SH</v>
      </c>
      <c r="V505" s="3" t="str">
        <f>IF(R505="0. Duplicate","Exclude","")</f>
        <v>Exclude</v>
      </c>
      <c r="W505" s="3" t="str">
        <f>IF(R505="0. Duplicate","0. Duplicate","")</f>
        <v>0. Duplicate</v>
      </c>
      <c r="Y505" s="12" t="str">
        <f>IF(R505="Include","No",IF(V505="Include","No",""))</f>
        <v/>
      </c>
      <c r="Z505" s="33" t="str">
        <f>IF(J505="Yes",IF(Q505="","",IF(Q505="Include",IF(V505="",IF(Y505="No","Check for supplement","Include"),IF(V505="Exclude","Consensus required",IF(V505="Include",IF(Y505="No","Check for supplement","Include"),"Check required"))),IF(Q505="Exclude",IF(V505="","Check required",IF(V505="Exclude","Exclude",IF(V505="Include","Consensus required","Check required"))),"Check required"))),IF(L505="","","Find PDF"))</f>
        <v>Exclude</v>
      </c>
      <c r="AA505" s="31" t="str">
        <f>IF(Z505="Exclude",R505,"")</f>
        <v>0. Duplicate</v>
      </c>
    </row>
    <row r="506" spans="1:27" x14ac:dyDescent="0.25">
      <c r="A506" s="25" t="s">
        <v>6043</v>
      </c>
      <c r="B506" s="26" t="s">
        <v>6044</v>
      </c>
      <c r="C506" s="26">
        <v>2014</v>
      </c>
      <c r="D506" s="26" t="s">
        <v>250</v>
      </c>
      <c r="E506" s="26">
        <v>17</v>
      </c>
      <c r="F506" s="26">
        <v>1</v>
      </c>
      <c r="G506" s="26" t="s">
        <v>6045</v>
      </c>
      <c r="H506" s="26">
        <v>12721</v>
      </c>
      <c r="I506" s="26" t="s">
        <v>6046</v>
      </c>
      <c r="J506" s="11" t="s">
        <v>35</v>
      </c>
      <c r="K506" s="18" t="str">
        <f>IF(LEFT(I506,2)="10",HYPERLINK(_xlfn.CONCAT("https://doi.org/",I506),"Link"),IF(I506="","",HYPERLINK(I506,"Link")))</f>
        <v>Link</v>
      </c>
      <c r="L506" s="19" t="str">
        <f>IF(A506&lt;&gt;"",IF(J506="No",_xlfn.CONCAT(IF(ISERROR(FIND(",",A506))=FALSE,LEFT(A506,FIND(",",A506)-1),A506),"-",C506,"-",H506),""),"")</f>
        <v/>
      </c>
      <c r="M506" s="29" t="str">
        <f>IF(A506&lt;&gt;"",_xlfn.CONCAT("{",IF(ISERROR(FIND(",",A506))=FALSE,LEFT(A506,FIND(",",A506)-1),A506),", ",C506," #",H506,"}"),"")</f>
        <v>{Dewar, 2014 #12721}</v>
      </c>
      <c r="N506" s="4" t="s">
        <v>1</v>
      </c>
      <c r="O506" s="18" t="str">
        <f>IF(J506="Yes",IF(P506&lt;&gt;"",HYPERLINK(_xlfn.CONCAT(VLOOKUP(P506,AF:AG,2,FALSE),"\",IF(ISERROR(FIND(",",A506))=FALSE,LEFT(A506,FIND(",",A506)-1),A506),"-",C506,"-",H506,".pdf"),"PDF"),""),"")</f>
        <v>PDF</v>
      </c>
      <c r="P506" s="11" t="s">
        <v>2</v>
      </c>
      <c r="Q506" s="3" t="s">
        <v>46</v>
      </c>
      <c r="R506" s="3" t="s">
        <v>47</v>
      </c>
      <c r="S506" s="4" t="s">
        <v>109</v>
      </c>
      <c r="T506" s="18" t="str">
        <f>IF(J506="Yes",IF(U506&lt;&gt;"",HYPERLINK(_xlfn.CONCAT(VLOOKUP(U506,AF:AG,2,FALSE),"\",IF(ISERROR(FIND(",",A506))=FALSE,LEFT(A506,FIND(",",A506)-1),A506),"-",C506,"-",H506,".pdf"),"PDF"),""),"")</f>
        <v>PDF</v>
      </c>
      <c r="U506" s="565" t="s">
        <v>70</v>
      </c>
      <c r="V506" s="3" t="s">
        <v>46</v>
      </c>
      <c r="W506" s="3" t="s">
        <v>47</v>
      </c>
      <c r="X506" s="501" t="s">
        <v>5885</v>
      </c>
      <c r="Y506" s="12" t="str">
        <f>IF(R506="Include","No",IF(V506="Include","No",""))</f>
        <v/>
      </c>
      <c r="Z506" s="33" t="str">
        <f>IF(J506="Yes",IF(Q506="","",IF(Q506="Include",IF(V506="",IF(Y506="No","Check for supplement","Include"),IF(V506="Exclude","Consensus required",IF(V506="Include",IF(Y506="No","Check for supplement","Include"),"Check required"))),IF(Q506="Exclude",IF(V506="","Check required",IF(V506="Exclude","Exclude",IF(V506="Include","Consensus required","Check required"))),"Check required"))),IF(L506="","","Find PDF"))</f>
        <v>Exclude</v>
      </c>
      <c r="AA506" s="31" t="str">
        <f>IF(Z506="Exclude",R506,"")</f>
        <v>3. Wrong intervention</v>
      </c>
    </row>
    <row r="507" spans="1:27" x14ac:dyDescent="0.25">
      <c r="A507" s="25" t="s">
        <v>6043</v>
      </c>
      <c r="B507" s="26" t="s">
        <v>6044</v>
      </c>
      <c r="C507" s="26">
        <v>2014</v>
      </c>
      <c r="D507" s="26" t="s">
        <v>250</v>
      </c>
      <c r="E507" s="26">
        <v>17</v>
      </c>
      <c r="F507" s="26">
        <v>1</v>
      </c>
      <c r="G507" s="26" t="s">
        <v>6045</v>
      </c>
      <c r="H507" s="26">
        <v>12722</v>
      </c>
      <c r="I507" s="26" t="s">
        <v>6046</v>
      </c>
      <c r="J507" s="11" t="s">
        <v>35</v>
      </c>
      <c r="K507" s="18" t="str">
        <f>IF(LEFT(I507,2)="10",HYPERLINK(_xlfn.CONCAT("https://doi.org/",I507),"Link"),IF(I507="","",HYPERLINK(I507,"Link")))</f>
        <v>Link</v>
      </c>
      <c r="L507" s="19" t="str">
        <f>IF(A507&lt;&gt;"",IF(J507="No",_xlfn.CONCAT(IF(ISERROR(FIND(",",A507))=FALSE,LEFT(A507,FIND(",",A507)-1),A507),"-",C507,"-",H507),""),"")</f>
        <v/>
      </c>
      <c r="M507" s="29" t="str">
        <f>IF(A507&lt;&gt;"",_xlfn.CONCAT("{",IF(ISERROR(FIND(",",A507))=FALSE,LEFT(A507,FIND(",",A507)-1),A507),", ",C507," #",H507,"}"),"")</f>
        <v>{Dewar, 2014 #12722}</v>
      </c>
      <c r="N507" s="4" t="s">
        <v>1</v>
      </c>
      <c r="O507" s="18" t="str">
        <f>IF(J507="Yes",IF(P507&lt;&gt;"",HYPERLINK(_xlfn.CONCAT(VLOOKUP(P507,AF:AG,2,FALSE),"\",IF(ISERROR(FIND(",",A507))=FALSE,LEFT(A507,FIND(",",A507)-1),A507),"-",C507,"-",H507,".pdf"),"PDF"),""),"")</f>
        <v>PDF</v>
      </c>
      <c r="P507" s="11" t="s">
        <v>2</v>
      </c>
      <c r="Q507" s="3" t="s">
        <v>46</v>
      </c>
      <c r="R507" s="3" t="s">
        <v>39</v>
      </c>
      <c r="T507" s="18" t="str">
        <f>IF(J507="Yes",IF(U507&lt;&gt;"",HYPERLINK(_xlfn.CONCAT(VLOOKUP(U507,AF:AG,2,FALSE),"\",IF(ISERROR(FIND(",",A507))=FALSE,LEFT(A507,FIND(",",A507)-1),A507),"-",C507,"-",H507,".pdf"),"PDF"),""),"")</f>
        <v>PDF</v>
      </c>
      <c r="U507" s="11" t="str">
        <f>IF(R507="0. Duplicate","SH","")</f>
        <v>SH</v>
      </c>
      <c r="V507" s="3" t="str">
        <f>IF(R507="0. Duplicate","Exclude","")</f>
        <v>Exclude</v>
      </c>
      <c r="W507" s="3" t="str">
        <f>IF(R507="0. Duplicate","0. Duplicate","")</f>
        <v>0. Duplicate</v>
      </c>
      <c r="Y507" s="12" t="str">
        <f>IF(R507="Include","No",IF(V507="Include","No",""))</f>
        <v/>
      </c>
      <c r="Z507" s="33" t="str">
        <f>IF(J507="Yes",IF(Q507="","",IF(Q507="Include",IF(V507="",IF(Y507="No","Check for supplement","Include"),IF(V507="Exclude","Consensus required",IF(V507="Include",IF(Y507="No","Check for supplement","Include"),"Check required"))),IF(Q507="Exclude",IF(V507="","Check required",IF(V507="Exclude","Exclude",IF(V507="Include","Consensus required","Check required"))),"Check required"))),IF(L507="","","Find PDF"))</f>
        <v>Exclude</v>
      </c>
      <c r="AA507" s="31" t="str">
        <f>IF(Z507="Exclude",R507,"")</f>
        <v>0. Duplicate</v>
      </c>
    </row>
    <row r="508" spans="1:27" x14ac:dyDescent="0.25">
      <c r="A508" s="25" t="s">
        <v>6043</v>
      </c>
      <c r="B508" s="26" t="s">
        <v>6044</v>
      </c>
      <c r="C508" s="26">
        <v>2014</v>
      </c>
      <c r="D508" s="26" t="s">
        <v>250</v>
      </c>
      <c r="E508" s="26">
        <v>17</v>
      </c>
      <c r="F508" s="26">
        <v>1</v>
      </c>
      <c r="G508" s="26" t="s">
        <v>6045</v>
      </c>
      <c r="H508" s="26">
        <v>12723</v>
      </c>
      <c r="I508" s="26" t="s">
        <v>6046</v>
      </c>
      <c r="J508" s="11" t="s">
        <v>35</v>
      </c>
      <c r="K508" s="18" t="str">
        <f>IF(LEFT(I508,2)="10",HYPERLINK(_xlfn.CONCAT("https://doi.org/",I508),"Link"),IF(I508="","",HYPERLINK(I508,"Link")))</f>
        <v>Link</v>
      </c>
      <c r="L508" s="19" t="str">
        <f>IF(A508&lt;&gt;"",IF(J508="No",_xlfn.CONCAT(IF(ISERROR(FIND(",",A508))=FALSE,LEFT(A508,FIND(",",A508)-1),A508),"-",C508,"-",H508),""),"")</f>
        <v/>
      </c>
      <c r="M508" s="29" t="str">
        <f>IF(A508&lt;&gt;"",_xlfn.CONCAT("{",IF(ISERROR(FIND(",",A508))=FALSE,LEFT(A508,FIND(",",A508)-1),A508),", ",C508," #",H508,"}"),"")</f>
        <v>{Dewar, 2014 #12723}</v>
      </c>
      <c r="N508" s="4" t="s">
        <v>1</v>
      </c>
      <c r="O508" s="18" t="str">
        <f>IF(J508="Yes",IF(P508&lt;&gt;"",HYPERLINK(_xlfn.CONCAT(VLOOKUP(P508,AF:AG,2,FALSE),"\",IF(ISERROR(FIND(",",A508))=FALSE,LEFT(A508,FIND(",",A508)-1),A508),"-",C508,"-",H508,".pdf"),"PDF"),""),"")</f>
        <v>PDF</v>
      </c>
      <c r="P508" s="11" t="s">
        <v>2</v>
      </c>
      <c r="Q508" s="3" t="s">
        <v>46</v>
      </c>
      <c r="R508" s="3" t="s">
        <v>39</v>
      </c>
      <c r="T508" s="18" t="str">
        <f>IF(J508="Yes",IF(U508&lt;&gt;"",HYPERLINK(_xlfn.CONCAT(VLOOKUP(U508,AF:AG,2,FALSE),"\",IF(ISERROR(FIND(",",A508))=FALSE,LEFT(A508,FIND(",",A508)-1),A508),"-",C508,"-",H508,".pdf"),"PDF"),""),"")</f>
        <v>PDF</v>
      </c>
      <c r="U508" s="11" t="str">
        <f>IF(R508="0. Duplicate","SH","")</f>
        <v>SH</v>
      </c>
      <c r="V508" s="3" t="str">
        <f>IF(R508="0. Duplicate","Exclude","")</f>
        <v>Exclude</v>
      </c>
      <c r="W508" s="3" t="str">
        <f>IF(R508="0. Duplicate","0. Duplicate","")</f>
        <v>0. Duplicate</v>
      </c>
      <c r="Y508" s="12" t="str">
        <f>IF(R508="Include","No",IF(V508="Include","No",""))</f>
        <v/>
      </c>
      <c r="Z508" s="33" t="str">
        <f>IF(J508="Yes",IF(Q508="","",IF(Q508="Include",IF(V508="",IF(Y508="No","Check for supplement","Include"),IF(V508="Exclude","Consensus required",IF(V508="Include",IF(Y508="No","Check for supplement","Include"),"Check required"))),IF(Q508="Exclude",IF(V508="","Check required",IF(V508="Exclude","Exclude",IF(V508="Include","Consensus required","Check required"))),"Check required"))),IF(L508="","","Find PDF"))</f>
        <v>Exclude</v>
      </c>
      <c r="AA508" s="31" t="str">
        <f>IF(Z508="Exclude",R508,"")</f>
        <v>0. Duplicate</v>
      </c>
    </row>
    <row r="509" spans="1:27" x14ac:dyDescent="0.25">
      <c r="A509" s="25" t="s">
        <v>5259</v>
      </c>
      <c r="B509" s="26" t="s">
        <v>5260</v>
      </c>
      <c r="C509" s="26">
        <v>2017</v>
      </c>
      <c r="D509" s="26" t="s">
        <v>5261</v>
      </c>
      <c r="E509" s="26">
        <v>28</v>
      </c>
      <c r="F509" s="26">
        <v>8</v>
      </c>
      <c r="G509" s="26" t="s">
        <v>5262</v>
      </c>
      <c r="H509" s="26">
        <v>14129</v>
      </c>
      <c r="I509" s="26" t="s">
        <v>5263</v>
      </c>
      <c r="J509" s="11" t="s">
        <v>35</v>
      </c>
      <c r="K509" s="18" t="str">
        <f>IF(LEFT(I509,2)="10",HYPERLINK(_xlfn.CONCAT("https://doi.org/",I509),"Link"),IF(I509="","",HYPERLINK(I509,"Link")))</f>
        <v>Link</v>
      </c>
      <c r="L509" s="19" t="str">
        <f>IF(A509&lt;&gt;"",IF(J509="No",_xlfn.CONCAT(IF(ISERROR(FIND(",",A509))=FALSE,LEFT(A509,FIND(",",A509)-1),A509),"-",C509,"-",H509),""),"")</f>
        <v/>
      </c>
      <c r="M509" s="29" t="str">
        <f>IF(A509&lt;&gt;"",_xlfn.CONCAT("{",IF(ISERROR(FIND(",",A509))=FALSE,LEFT(A509,FIND(",",A509)-1),A509),", ",C509," #",H509,"}"),"")</f>
        <v>{Dhillon, 2017 #14129}</v>
      </c>
      <c r="N509" s="4" t="s">
        <v>4</v>
      </c>
      <c r="O509" s="18" t="str">
        <f>IF(J509="Yes",IF(P509&lt;&gt;"",HYPERLINK(_xlfn.CONCAT(VLOOKUP(P509,AF:AG,2,FALSE),"\",IF(ISERROR(FIND(",",A509))=FALSE,LEFT(A509,FIND(",",A509)-1),A509),"-",C509,"-",H509,".pdf"),"PDF"),""),"")</f>
        <v>PDF</v>
      </c>
      <c r="P509" s="11" t="s">
        <v>2</v>
      </c>
      <c r="Q509" s="3" t="s">
        <v>46</v>
      </c>
      <c r="R509" s="3" t="s">
        <v>47</v>
      </c>
      <c r="S509" s="4" t="s">
        <v>109</v>
      </c>
      <c r="T509" s="18" t="str">
        <f>IF(J509="Yes",IF(U509&lt;&gt;"",HYPERLINK(_xlfn.CONCAT(VLOOKUP(U509,AF:AG,2,FALSE),"\",IF(ISERROR(FIND(",",A509))=FALSE,LEFT(A509,FIND(",",A509)-1),A509),"-",C509,"-",H509,".pdf"),"PDF"),""),"")</f>
        <v>PDF</v>
      </c>
      <c r="U509" s="11" t="s">
        <v>50</v>
      </c>
      <c r="V509" s="3" t="s">
        <v>46</v>
      </c>
      <c r="W509" s="3" t="s">
        <v>47</v>
      </c>
      <c r="Y509" s="12" t="str">
        <f>IF(R509="Include","No",IF(V509="Include","No",""))</f>
        <v/>
      </c>
      <c r="Z509" s="33" t="str">
        <f>IF(J509="Yes",IF(Q509="","",IF(Q509="Include",IF(V509="",IF(Y509="No","Check for supplement","Include"),IF(V509="Exclude","Consensus required",IF(V509="Include",IF(Y509="No","Check for supplement","Include"),"Check required"))),IF(Q509="Exclude",IF(V509="","Check required",IF(V509="Exclude","Exclude",IF(V509="Include","Consensus required","Check required"))),"Check required"))),IF(L509="","","Find PDF"))</f>
        <v>Exclude</v>
      </c>
      <c r="AA509" s="31" t="str">
        <f>IF(Z509="Exclude",R509,"")</f>
        <v>3. Wrong intervention</v>
      </c>
    </row>
    <row r="510" spans="1:27" x14ac:dyDescent="0.25">
      <c r="A510" s="25" t="s">
        <v>6047</v>
      </c>
      <c r="B510" s="26" t="s">
        <v>6048</v>
      </c>
      <c r="C510" s="26">
        <v>2022</v>
      </c>
      <c r="D510" s="26" t="s">
        <v>1444</v>
      </c>
      <c r="E510" s="26">
        <v>37</v>
      </c>
      <c r="F510" s="26">
        <v>6</v>
      </c>
      <c r="G510" s="26" t="s">
        <v>6049</v>
      </c>
      <c r="H510" s="26">
        <v>12726</v>
      </c>
      <c r="I510" s="26" t="s">
        <v>6050</v>
      </c>
      <c r="J510" s="11" t="s">
        <v>35</v>
      </c>
      <c r="K510" s="18" t="str">
        <f>IF(LEFT(I510,2)="10",HYPERLINK(_xlfn.CONCAT("https://doi.org/",I510),"Link"),IF(I510="","",HYPERLINK(I510,"Link")))</f>
        <v>Link</v>
      </c>
      <c r="L510" s="19" t="str">
        <f>IF(A510&lt;&gt;"",IF(J510="No",_xlfn.CONCAT(IF(ISERROR(FIND(",",A510))=FALSE,LEFT(A510,FIND(",",A510)-1),A510),"-",C510,"-",H510),""),"")</f>
        <v/>
      </c>
      <c r="M510" s="29" t="str">
        <f>IF(A510&lt;&gt;"",_xlfn.CONCAT("{",IF(ISERROR(FIND(",",A510))=FALSE,LEFT(A510,FIND(",",A510)-1),A510),", ",C510," #",H510,"}"),"")</f>
        <v>{Dillon, 2022 #12726}</v>
      </c>
      <c r="N510" s="4" t="s">
        <v>1</v>
      </c>
      <c r="O510" s="18" t="str">
        <f>IF(J510="Yes",IF(P510&lt;&gt;"",HYPERLINK(_xlfn.CONCAT(VLOOKUP(P510,AF:AG,2,FALSE),"\",IF(ISERROR(FIND(",",A510))=FALSE,LEFT(A510,FIND(",",A510)-1),A510),"-",C510,"-",H510,".pdf"),"PDF"),""),"")</f>
        <v>PDF</v>
      </c>
      <c r="P510" s="11" t="s">
        <v>2</v>
      </c>
      <c r="Q510" s="3" t="s">
        <v>46</v>
      </c>
      <c r="R510" s="3" t="s">
        <v>47</v>
      </c>
      <c r="S510" s="4" t="s">
        <v>109</v>
      </c>
      <c r="T510" s="18" t="str">
        <f>IF(J510="Yes",IF(U510&lt;&gt;"",HYPERLINK(_xlfn.CONCAT(VLOOKUP(U510,AF:AG,2,FALSE),"\",IF(ISERROR(FIND(",",A510))=FALSE,LEFT(A510,FIND(",",A510)-1),A510),"-",C510,"-",H510,".pdf"),"PDF"),""),"")</f>
        <v>PDF</v>
      </c>
      <c r="U510" s="565" t="s">
        <v>70</v>
      </c>
      <c r="V510" s="3" t="s">
        <v>46</v>
      </c>
      <c r="W510" s="3" t="s">
        <v>47</v>
      </c>
      <c r="X510" s="501" t="s">
        <v>5885</v>
      </c>
      <c r="Y510" s="12" t="str">
        <f>IF(R510="Include","No",IF(V510="Include","No",""))</f>
        <v/>
      </c>
      <c r="Z510" s="33" t="str">
        <f>IF(J510="Yes",IF(Q510="","",IF(Q510="Include",IF(V510="",IF(Y510="No","Check for supplement","Include"),IF(V510="Exclude","Consensus required",IF(V510="Include",IF(Y510="No","Check for supplement","Include"),"Check required"))),IF(Q510="Exclude",IF(V510="","Check required",IF(V510="Exclude","Exclude",IF(V510="Include","Consensus required","Check required"))),"Check required"))),IF(L510="","","Find PDF"))</f>
        <v>Exclude</v>
      </c>
      <c r="AA510" s="31" t="str">
        <f>IF(Z510="Exclude",R510,"")</f>
        <v>3. Wrong intervention</v>
      </c>
    </row>
    <row r="511" spans="1:27" x14ac:dyDescent="0.25">
      <c r="A511" s="25" t="s">
        <v>6047</v>
      </c>
      <c r="B511" s="26" t="s">
        <v>6048</v>
      </c>
      <c r="C511" s="26">
        <v>2022</v>
      </c>
      <c r="D511" s="26" t="s">
        <v>1444</v>
      </c>
      <c r="E511" s="26">
        <v>37</v>
      </c>
      <c r="F511" s="26">
        <v>6</v>
      </c>
      <c r="G511" s="26" t="s">
        <v>6049</v>
      </c>
      <c r="H511" s="26">
        <v>12727</v>
      </c>
      <c r="I511" s="26" t="s">
        <v>6050</v>
      </c>
      <c r="J511" s="11" t="s">
        <v>35</v>
      </c>
      <c r="K511" s="18" t="str">
        <f>IF(LEFT(I511,2)="10",HYPERLINK(_xlfn.CONCAT("https://doi.org/",I511),"Link"),IF(I511="","",HYPERLINK(I511,"Link")))</f>
        <v>Link</v>
      </c>
      <c r="L511" s="19" t="str">
        <f>IF(A511&lt;&gt;"",IF(J511="No",_xlfn.CONCAT(IF(ISERROR(FIND(",",A511))=FALSE,LEFT(A511,FIND(",",A511)-1),A511),"-",C511,"-",H511),""),"")</f>
        <v/>
      </c>
      <c r="M511" s="29" t="str">
        <f>IF(A511&lt;&gt;"",_xlfn.CONCAT("{",IF(ISERROR(FIND(",",A511))=FALSE,LEFT(A511,FIND(",",A511)-1),A511),", ",C511," #",H511,"}"),"")</f>
        <v>{Dillon, 2022 #12727}</v>
      </c>
      <c r="N511" s="4" t="s">
        <v>1</v>
      </c>
      <c r="O511" s="18" t="str">
        <f>IF(J511="Yes",IF(P511&lt;&gt;"",HYPERLINK(_xlfn.CONCAT(VLOOKUP(P511,AF:AG,2,FALSE),"\",IF(ISERROR(FIND(",",A511))=FALSE,LEFT(A511,FIND(",",A511)-1),A511),"-",C511,"-",H511,".pdf"),"PDF"),""),"")</f>
        <v>PDF</v>
      </c>
      <c r="P511" s="11" t="s">
        <v>2</v>
      </c>
      <c r="Q511" s="3" t="s">
        <v>46</v>
      </c>
      <c r="R511" s="3" t="s">
        <v>39</v>
      </c>
      <c r="T511" s="18" t="str">
        <f>IF(J511="Yes",IF(U511&lt;&gt;"",HYPERLINK(_xlfn.CONCAT(VLOOKUP(U511,AF:AG,2,FALSE),"\",IF(ISERROR(FIND(",",A511))=FALSE,LEFT(A511,FIND(",",A511)-1),A511),"-",C511,"-",H511,".pdf"),"PDF"),""),"")</f>
        <v>PDF</v>
      </c>
      <c r="U511" s="11" t="str">
        <f>IF(R511="0. Duplicate","SH","")</f>
        <v>SH</v>
      </c>
      <c r="V511" s="3" t="str">
        <f>IF(R511="0. Duplicate","Exclude","")</f>
        <v>Exclude</v>
      </c>
      <c r="W511" s="3" t="str">
        <f>IF(R511="0. Duplicate","0. Duplicate","")</f>
        <v>0. Duplicate</v>
      </c>
      <c r="Y511" s="12" t="str">
        <f>IF(R511="Include","No",IF(V511="Include","No",""))</f>
        <v/>
      </c>
      <c r="Z511" s="33" t="str">
        <f>IF(J511="Yes",IF(Q511="","",IF(Q511="Include",IF(V511="",IF(Y511="No","Check for supplement","Include"),IF(V511="Exclude","Consensus required",IF(V511="Include",IF(Y511="No","Check for supplement","Include"),"Check required"))),IF(Q511="Exclude",IF(V511="","Check required",IF(V511="Exclude","Exclude",IF(V511="Include","Consensus required","Check required"))),"Check required"))),IF(L511="","","Find PDF"))</f>
        <v>Exclude</v>
      </c>
      <c r="AA511" s="31" t="str">
        <f>IF(Z511="Exclude",R511,"")</f>
        <v>0. Duplicate</v>
      </c>
    </row>
    <row r="512" spans="1:27" x14ac:dyDescent="0.25">
      <c r="A512" s="25" t="s">
        <v>6051</v>
      </c>
      <c r="B512" s="26" t="s">
        <v>6052</v>
      </c>
      <c r="C512" s="26">
        <v>2019</v>
      </c>
      <c r="D512" s="26" t="s">
        <v>65</v>
      </c>
      <c r="E512" s="26">
        <v>9</v>
      </c>
      <c r="F512" s="26">
        <v>4</v>
      </c>
      <c r="G512" s="26" t="s">
        <v>6053</v>
      </c>
      <c r="H512" s="26">
        <v>12729</v>
      </c>
      <c r="I512" s="26" t="s">
        <v>6054</v>
      </c>
      <c r="J512" s="11" t="s">
        <v>35</v>
      </c>
      <c r="K512" s="18" t="str">
        <f>IF(LEFT(I512,2)="10",HYPERLINK(_xlfn.CONCAT("https://doi.org/",I512),"Link"),IF(I512="","",HYPERLINK(I512,"Link")))</f>
        <v>Link</v>
      </c>
      <c r="L512" s="19" t="str">
        <f>IF(A512&lt;&gt;"",IF(J512="No",_xlfn.CONCAT(IF(ISERROR(FIND(",",A512))=FALSE,LEFT(A512,FIND(",",A512)-1),A512),"-",C512,"-",H512),""),"")</f>
        <v/>
      </c>
      <c r="M512" s="29" t="str">
        <f>IF(A512&lt;&gt;"",_xlfn.CONCAT("{",IF(ISERROR(FIND(",",A512))=FALSE,LEFT(A512,FIND(",",A512)-1),A512),", ",C512," #",H512,"}"),"")</f>
        <v>{Ding, 2019 #12729}</v>
      </c>
      <c r="N512" s="4" t="s">
        <v>1</v>
      </c>
      <c r="O512" s="18" t="str">
        <f>IF(J512="Yes",IF(P512&lt;&gt;"",HYPERLINK(_xlfn.CONCAT(VLOOKUP(P512,AF:AG,2,FALSE),"\",IF(ISERROR(FIND(",",A512))=FALSE,LEFT(A512,FIND(",",A512)-1),A512),"-",C512,"-",H512,".pdf"),"PDF"),""),"")</f>
        <v>PDF</v>
      </c>
      <c r="P512" s="11" t="s">
        <v>2</v>
      </c>
      <c r="Q512" s="3" t="s">
        <v>46</v>
      </c>
      <c r="R512" s="3" t="s">
        <v>47</v>
      </c>
      <c r="S512" s="4" t="s">
        <v>109</v>
      </c>
      <c r="T512" s="18" t="str">
        <f>IF(J512="Yes",IF(U512&lt;&gt;"",HYPERLINK(_xlfn.CONCAT(VLOOKUP(U512,AF:AG,2,FALSE),"\",IF(ISERROR(FIND(",",A512))=FALSE,LEFT(A512,FIND(",",A512)-1),A512),"-",C512,"-",H512,".pdf"),"PDF"),""),"")</f>
        <v>PDF</v>
      </c>
      <c r="U512" s="565" t="s">
        <v>70</v>
      </c>
      <c r="V512" s="3" t="s">
        <v>46</v>
      </c>
      <c r="W512" s="3" t="s">
        <v>47</v>
      </c>
      <c r="X512" s="501" t="s">
        <v>5885</v>
      </c>
      <c r="Y512" s="12" t="str">
        <f>IF(R512="Include","No",IF(V512="Include","No",""))</f>
        <v/>
      </c>
      <c r="Z512" s="33" t="str">
        <f>IF(J512="Yes",IF(Q512="","",IF(Q512="Include",IF(V512="",IF(Y512="No","Check for supplement","Include"),IF(V512="Exclude","Consensus required",IF(V512="Include",IF(Y512="No","Check for supplement","Include"),"Check required"))),IF(Q512="Exclude",IF(V512="","Check required",IF(V512="Exclude","Exclude",IF(V512="Include","Consensus required","Check required"))),"Check required"))),IF(L512="","","Find PDF"))</f>
        <v>Exclude</v>
      </c>
      <c r="AA512" s="31" t="str">
        <f>IF(Z512="Exclude",R512,"")</f>
        <v>3. Wrong intervention</v>
      </c>
    </row>
    <row r="513" spans="1:27" x14ac:dyDescent="0.25">
      <c r="A513" s="25" t="s">
        <v>6055</v>
      </c>
      <c r="B513" s="26" t="s">
        <v>6056</v>
      </c>
      <c r="C513" s="26">
        <v>2021</v>
      </c>
      <c r="D513" s="26" t="s">
        <v>4403</v>
      </c>
      <c r="E513" s="26">
        <v>304</v>
      </c>
      <c r="F513" s="26">
        <v>3</v>
      </c>
      <c r="G513" s="26" t="s">
        <v>6057</v>
      </c>
      <c r="H513" s="26">
        <v>12728</v>
      </c>
      <c r="I513" s="26" t="s">
        <v>6058</v>
      </c>
      <c r="J513" s="11" t="s">
        <v>35</v>
      </c>
      <c r="K513" s="18" t="str">
        <f>IF(LEFT(I513,2)="10",HYPERLINK(_xlfn.CONCAT("https://doi.org/",I513),"Link"),IF(I513="","",HYPERLINK(I513,"Link")))</f>
        <v>Link</v>
      </c>
      <c r="L513" s="19" t="str">
        <f>IF(A513&lt;&gt;"",IF(J513="No",_xlfn.CONCAT(IF(ISERROR(FIND(",",A513))=FALSE,LEFT(A513,FIND(",",A513)-1),A513),"-",C513,"-",H513),""),"")</f>
        <v/>
      </c>
      <c r="M513" s="29" t="str">
        <f>IF(A513&lt;&gt;"",_xlfn.CONCAT("{",IF(ISERROR(FIND(",",A513))=FALSE,LEFT(A513,FIND(",",A513)-1),A513),", ",C513," #",H513,"}"),"")</f>
        <v>{Ding, 2021 #12728}</v>
      </c>
      <c r="N513" s="4" t="s">
        <v>1</v>
      </c>
      <c r="O513" s="18" t="str">
        <f>IF(J513="Yes",IF(P513&lt;&gt;"",HYPERLINK(_xlfn.CONCAT(VLOOKUP(P513,AF:AG,2,FALSE),"\",IF(ISERROR(FIND(",",A513))=FALSE,LEFT(A513,FIND(",",A513)-1),A513),"-",C513,"-",H513,".pdf"),"PDF"),""),"")</f>
        <v>PDF</v>
      </c>
      <c r="P513" s="11" t="s">
        <v>2</v>
      </c>
      <c r="Q513" s="3" t="s">
        <v>46</v>
      </c>
      <c r="R513" s="3" t="s">
        <v>47</v>
      </c>
      <c r="S513" s="4" t="s">
        <v>109</v>
      </c>
      <c r="T513" s="18" t="str">
        <f>IF(J513="Yes",IF(U513&lt;&gt;"",HYPERLINK(_xlfn.CONCAT(VLOOKUP(U513,AF:AG,2,FALSE),"\",IF(ISERROR(FIND(",",A513))=FALSE,LEFT(A513,FIND(",",A513)-1),A513),"-",C513,"-",H513,".pdf"),"PDF"),""),"")</f>
        <v>PDF</v>
      </c>
      <c r="U513" s="565" t="s">
        <v>70</v>
      </c>
      <c r="V513" s="3" t="s">
        <v>46</v>
      </c>
      <c r="W513" s="3" t="s">
        <v>47</v>
      </c>
      <c r="X513" s="501" t="s">
        <v>5885</v>
      </c>
      <c r="Y513" s="12" t="str">
        <f>IF(R513="Include","No",IF(V513="Include","No",""))</f>
        <v/>
      </c>
      <c r="Z513" s="33" t="str">
        <f>IF(J513="Yes",IF(Q513="","",IF(Q513="Include",IF(V513="",IF(Y513="No","Check for supplement","Include"),IF(V513="Exclude","Consensus required",IF(V513="Include",IF(Y513="No","Check for supplement","Include"),"Check required"))),IF(Q513="Exclude",IF(V513="","Check required",IF(V513="Exclude","Exclude",IF(V513="Include","Consensus required","Check required"))),"Check required"))),IF(L513="","","Find PDF"))</f>
        <v>Exclude</v>
      </c>
      <c r="AA513" s="31" t="str">
        <f>IF(Z513="Exclude",R513,"")</f>
        <v>3. Wrong intervention</v>
      </c>
    </row>
    <row r="514" spans="1:27" x14ac:dyDescent="0.25">
      <c r="A514" s="25" t="s">
        <v>6059</v>
      </c>
      <c r="B514" s="26" t="s">
        <v>6060</v>
      </c>
      <c r="C514" s="26">
        <v>2015</v>
      </c>
      <c r="D514" s="26" t="s">
        <v>530</v>
      </c>
      <c r="E514" s="26">
        <v>17</v>
      </c>
      <c r="F514" s="26">
        <v>8</v>
      </c>
      <c r="G514" s="26" t="s">
        <v>6061</v>
      </c>
      <c r="H514" s="26">
        <v>12730</v>
      </c>
      <c r="I514" s="26" t="s">
        <v>6062</v>
      </c>
      <c r="J514" s="11" t="s">
        <v>35</v>
      </c>
      <c r="K514" s="18" t="str">
        <f>IF(LEFT(I514,2)="10",HYPERLINK(_xlfn.CONCAT("https://doi.org/",I514),"Link"),IF(I514="","",HYPERLINK(I514,"Link")))</f>
        <v>Link</v>
      </c>
      <c r="L514" s="19" t="str">
        <f>IF(A514&lt;&gt;"",IF(J514="No",_xlfn.CONCAT(IF(ISERROR(FIND(",",A514))=FALSE,LEFT(A514,FIND(",",A514)-1),A514),"-",C514,"-",H514),""),"")</f>
        <v/>
      </c>
      <c r="M514" s="29" t="str">
        <f>IF(A514&lt;&gt;"",_xlfn.CONCAT("{",IF(ISERROR(FIND(",",A514))=FALSE,LEFT(A514,FIND(",",A514)-1),A514),", ",C514," #",H514,"}"),"")</f>
        <v>{Direito, 2015 #12730}</v>
      </c>
      <c r="N514" s="4" t="s">
        <v>1</v>
      </c>
      <c r="O514" s="18" t="str">
        <f>IF(J514="Yes",IF(P514&lt;&gt;"",HYPERLINK(_xlfn.CONCAT(VLOOKUP(P514,AF:AG,2,FALSE),"\",IF(ISERROR(FIND(",",A514))=FALSE,LEFT(A514,FIND(",",A514)-1),A514),"-",C514,"-",H514,".pdf"),"PDF"),""),"")</f>
        <v>PDF</v>
      </c>
      <c r="P514" s="11" t="s">
        <v>2</v>
      </c>
      <c r="Q514" s="3" t="s">
        <v>46</v>
      </c>
      <c r="R514" s="3" t="s">
        <v>47</v>
      </c>
      <c r="S514" s="4" t="s">
        <v>109</v>
      </c>
      <c r="T514" s="18" t="str">
        <f>IF(J514="Yes",IF(U514&lt;&gt;"",HYPERLINK(_xlfn.CONCAT(VLOOKUP(U514,AF:AG,2,FALSE),"\",IF(ISERROR(FIND(",",A514))=FALSE,LEFT(A514,FIND(",",A514)-1),A514),"-",C514,"-",H514,".pdf"),"PDF"),""),"")</f>
        <v>PDF</v>
      </c>
      <c r="U514" s="565" t="s">
        <v>70</v>
      </c>
      <c r="V514" s="3" t="s">
        <v>46</v>
      </c>
      <c r="W514" s="3" t="s">
        <v>47</v>
      </c>
      <c r="X514" s="501" t="s">
        <v>5885</v>
      </c>
      <c r="Y514" s="12" t="str">
        <f>IF(R514="Include","No",IF(V514="Include","No",""))</f>
        <v/>
      </c>
      <c r="Z514" s="33" t="str">
        <f>IF(J514="Yes",IF(Q514="","",IF(Q514="Include",IF(V514="",IF(Y514="No","Check for supplement","Include"),IF(V514="Exclude","Consensus required",IF(V514="Include",IF(Y514="No","Check for supplement","Include"),"Check required"))),IF(Q514="Exclude",IF(V514="","Check required",IF(V514="Exclude","Exclude",IF(V514="Include","Consensus required","Check required"))),"Check required"))),IF(L514="","","Find PDF"))</f>
        <v>Exclude</v>
      </c>
      <c r="AA514" s="31" t="str">
        <f>IF(Z514="Exclude",R514,"")</f>
        <v>3. Wrong intervention</v>
      </c>
    </row>
    <row r="515" spans="1:27" x14ac:dyDescent="0.25">
      <c r="A515" s="25" t="s">
        <v>6059</v>
      </c>
      <c r="B515" s="26" t="s">
        <v>6060</v>
      </c>
      <c r="C515" s="26">
        <v>2015</v>
      </c>
      <c r="D515" s="26" t="s">
        <v>530</v>
      </c>
      <c r="E515" s="26">
        <v>17</v>
      </c>
      <c r="F515" s="26">
        <v>8</v>
      </c>
      <c r="G515" s="26" t="s">
        <v>6061</v>
      </c>
      <c r="H515" s="26">
        <v>12731</v>
      </c>
      <c r="I515" s="26" t="s">
        <v>6062</v>
      </c>
      <c r="J515" s="11" t="s">
        <v>35</v>
      </c>
      <c r="K515" s="18" t="str">
        <f>IF(LEFT(I515,2)="10",HYPERLINK(_xlfn.CONCAT("https://doi.org/",I515),"Link"),IF(I515="","",HYPERLINK(I515,"Link")))</f>
        <v>Link</v>
      </c>
      <c r="L515" s="19" t="str">
        <f>IF(A515&lt;&gt;"",IF(J515="No",_xlfn.CONCAT(IF(ISERROR(FIND(",",A515))=FALSE,LEFT(A515,FIND(",",A515)-1),A515),"-",C515,"-",H515),""),"")</f>
        <v/>
      </c>
      <c r="M515" s="29" t="str">
        <f>IF(A515&lt;&gt;"",_xlfn.CONCAT("{",IF(ISERROR(FIND(",",A515))=FALSE,LEFT(A515,FIND(",",A515)-1),A515),", ",C515," #",H515,"}"),"")</f>
        <v>{Direito, 2015 #12731}</v>
      </c>
      <c r="N515" s="4" t="s">
        <v>1</v>
      </c>
      <c r="O515" s="18" t="str">
        <f>IF(J515="Yes",IF(P515&lt;&gt;"",HYPERLINK(_xlfn.CONCAT(VLOOKUP(P515,AF:AG,2,FALSE),"\",IF(ISERROR(FIND(",",A515))=FALSE,LEFT(A515,FIND(",",A515)-1),A515),"-",C515,"-",H515,".pdf"),"PDF"),""),"")</f>
        <v>PDF</v>
      </c>
      <c r="P515" s="11" t="s">
        <v>2</v>
      </c>
      <c r="Q515" s="3" t="s">
        <v>46</v>
      </c>
      <c r="R515" s="3" t="s">
        <v>39</v>
      </c>
      <c r="T515" s="18" t="str">
        <f>IF(J515="Yes",IF(U515&lt;&gt;"",HYPERLINK(_xlfn.CONCAT(VLOOKUP(U515,AF:AG,2,FALSE),"\",IF(ISERROR(FIND(",",A515))=FALSE,LEFT(A515,FIND(",",A515)-1),A515),"-",C515,"-",H515,".pdf"),"PDF"),""),"")</f>
        <v>PDF</v>
      </c>
      <c r="U515" s="11" t="str">
        <f>IF(R515="0. Duplicate","SH","")</f>
        <v>SH</v>
      </c>
      <c r="V515" s="3" t="str">
        <f>IF(R515="0. Duplicate","Exclude","")</f>
        <v>Exclude</v>
      </c>
      <c r="W515" s="3" t="str">
        <f>IF(R515="0. Duplicate","0. Duplicate","")</f>
        <v>0. Duplicate</v>
      </c>
      <c r="Y515" s="12" t="str">
        <f>IF(R515="Include","No",IF(V515="Include","No",""))</f>
        <v/>
      </c>
      <c r="Z515" s="33" t="str">
        <f>IF(J515="Yes",IF(Q515="","",IF(Q515="Include",IF(V515="",IF(Y515="No","Check for supplement","Include"),IF(V515="Exclude","Consensus required",IF(V515="Include",IF(Y515="No","Check for supplement","Include"),"Check required"))),IF(Q515="Exclude",IF(V515="","Check required",IF(V515="Exclude","Exclude",IF(V515="Include","Consensus required","Check required"))),"Check required"))),IF(L515="","","Find PDF"))</f>
        <v>Exclude</v>
      </c>
      <c r="AA515" s="31" t="str">
        <f>IF(Z515="Exclude",R515,"")</f>
        <v>0. Duplicate</v>
      </c>
    </row>
    <row r="516" spans="1:27" x14ac:dyDescent="0.25">
      <c r="A516" s="25" t="s">
        <v>6059</v>
      </c>
      <c r="B516" s="26" t="s">
        <v>6060</v>
      </c>
      <c r="C516" s="26">
        <v>2015</v>
      </c>
      <c r="D516" s="26" t="s">
        <v>530</v>
      </c>
      <c r="E516" s="26">
        <v>17</v>
      </c>
      <c r="F516" s="26">
        <v>8</v>
      </c>
      <c r="G516" s="26" t="s">
        <v>6061</v>
      </c>
      <c r="H516" s="26">
        <v>12732</v>
      </c>
      <c r="I516" s="26" t="s">
        <v>6062</v>
      </c>
      <c r="J516" s="11" t="s">
        <v>35</v>
      </c>
      <c r="K516" s="18" t="str">
        <f>IF(LEFT(I516,2)="10",HYPERLINK(_xlfn.CONCAT("https://doi.org/",I516),"Link"),IF(I516="","",HYPERLINK(I516,"Link")))</f>
        <v>Link</v>
      </c>
      <c r="L516" s="19" t="str">
        <f>IF(A516&lt;&gt;"",IF(J516="No",_xlfn.CONCAT(IF(ISERROR(FIND(",",A516))=FALSE,LEFT(A516,FIND(",",A516)-1),A516),"-",C516,"-",H516),""),"")</f>
        <v/>
      </c>
      <c r="M516" s="29" t="str">
        <f>IF(A516&lt;&gt;"",_xlfn.CONCAT("{",IF(ISERROR(FIND(",",A516))=FALSE,LEFT(A516,FIND(",",A516)-1),A516),", ",C516," #",H516,"}"),"")</f>
        <v>{Direito, 2015 #12732}</v>
      </c>
      <c r="N516" s="4" t="s">
        <v>1</v>
      </c>
      <c r="O516" s="18" t="str">
        <f>IF(J516="Yes",IF(P516&lt;&gt;"",HYPERLINK(_xlfn.CONCAT(VLOOKUP(P516,AF:AG,2,FALSE),"\",IF(ISERROR(FIND(",",A516))=FALSE,LEFT(A516,FIND(",",A516)-1),A516),"-",C516,"-",H516,".pdf"),"PDF"),""),"")</f>
        <v>PDF</v>
      </c>
      <c r="P516" s="11" t="s">
        <v>2</v>
      </c>
      <c r="Q516" s="3" t="s">
        <v>46</v>
      </c>
      <c r="R516" s="3" t="s">
        <v>39</v>
      </c>
      <c r="T516" s="18" t="str">
        <f>IF(J516="Yes",IF(U516&lt;&gt;"",HYPERLINK(_xlfn.CONCAT(VLOOKUP(U516,AF:AG,2,FALSE),"\",IF(ISERROR(FIND(",",A516))=FALSE,LEFT(A516,FIND(",",A516)-1),A516),"-",C516,"-",H516,".pdf"),"PDF"),""),"")</f>
        <v>PDF</v>
      </c>
      <c r="U516" s="11" t="str">
        <f>IF(R516="0. Duplicate","SH","")</f>
        <v>SH</v>
      </c>
      <c r="V516" s="3" t="str">
        <f>IF(R516="0. Duplicate","Exclude","")</f>
        <v>Exclude</v>
      </c>
      <c r="W516" s="3" t="str">
        <f>IF(R516="0. Duplicate","0. Duplicate","")</f>
        <v>0. Duplicate</v>
      </c>
      <c r="Y516" s="12" t="str">
        <f>IF(R516="Include","No",IF(V516="Include","No",""))</f>
        <v/>
      </c>
      <c r="Z516" s="33" t="str">
        <f>IF(J516="Yes",IF(Q516="","",IF(Q516="Include",IF(V516="",IF(Y516="No","Check for supplement","Include"),IF(V516="Exclude","Consensus required",IF(V516="Include",IF(Y516="No","Check for supplement","Include"),"Check required"))),IF(Q516="Exclude",IF(V516="","Check required",IF(V516="Exclude","Exclude",IF(V516="Include","Consensus required","Check required"))),"Check required"))),IF(L516="","","Find PDF"))</f>
        <v>Exclude</v>
      </c>
      <c r="AA516" s="31" t="str">
        <f>IF(Z516="Exclude",R516,"")</f>
        <v>0. Duplicate</v>
      </c>
    </row>
    <row r="517" spans="1:27" x14ac:dyDescent="0.25">
      <c r="A517" s="25" t="s">
        <v>6059</v>
      </c>
      <c r="B517" s="26" t="s">
        <v>6060</v>
      </c>
      <c r="C517" s="26">
        <v>2015</v>
      </c>
      <c r="D517" s="26" t="s">
        <v>530</v>
      </c>
      <c r="E517" s="26">
        <v>17</v>
      </c>
      <c r="F517" s="26">
        <v>8</v>
      </c>
      <c r="G517" s="26" t="s">
        <v>6061</v>
      </c>
      <c r="H517" s="26">
        <v>12733</v>
      </c>
      <c r="I517" s="26" t="s">
        <v>6062</v>
      </c>
      <c r="J517" s="11" t="s">
        <v>35</v>
      </c>
      <c r="K517" s="18" t="str">
        <f>IF(LEFT(I517,2)="10",HYPERLINK(_xlfn.CONCAT("https://doi.org/",I517),"Link"),IF(I517="","",HYPERLINK(I517,"Link")))</f>
        <v>Link</v>
      </c>
      <c r="L517" s="19" t="str">
        <f>IF(A517&lt;&gt;"",IF(J517="No",_xlfn.CONCAT(IF(ISERROR(FIND(",",A517))=FALSE,LEFT(A517,FIND(",",A517)-1),A517),"-",C517,"-",H517),""),"")</f>
        <v/>
      </c>
      <c r="M517" s="29" t="str">
        <f>IF(A517&lt;&gt;"",_xlfn.CONCAT("{",IF(ISERROR(FIND(",",A517))=FALSE,LEFT(A517,FIND(",",A517)-1),A517),", ",C517," #",H517,"}"),"")</f>
        <v>{Direito, 2015 #12733}</v>
      </c>
      <c r="N517" s="4" t="s">
        <v>1</v>
      </c>
      <c r="O517" s="18" t="str">
        <f>IF(J517="Yes",IF(P517&lt;&gt;"",HYPERLINK(_xlfn.CONCAT(VLOOKUP(P517,AF:AG,2,FALSE),"\",IF(ISERROR(FIND(",",A517))=FALSE,LEFT(A517,FIND(",",A517)-1),A517),"-",C517,"-",H517,".pdf"),"PDF"),""),"")</f>
        <v>PDF</v>
      </c>
      <c r="P517" s="11" t="s">
        <v>2</v>
      </c>
      <c r="Q517" s="3" t="s">
        <v>46</v>
      </c>
      <c r="R517" s="3" t="s">
        <v>39</v>
      </c>
      <c r="T517" s="18" t="str">
        <f>IF(J517="Yes",IF(U517&lt;&gt;"",HYPERLINK(_xlfn.CONCAT(VLOOKUP(U517,AF:AG,2,FALSE),"\",IF(ISERROR(FIND(",",A517))=FALSE,LEFT(A517,FIND(",",A517)-1),A517),"-",C517,"-",H517,".pdf"),"PDF"),""),"")</f>
        <v>PDF</v>
      </c>
      <c r="U517" s="11" t="str">
        <f>IF(R517="0. Duplicate","SH","")</f>
        <v>SH</v>
      </c>
      <c r="V517" s="3" t="str">
        <f>IF(R517="0. Duplicate","Exclude","")</f>
        <v>Exclude</v>
      </c>
      <c r="W517" s="3" t="str">
        <f>IF(R517="0. Duplicate","0. Duplicate","")</f>
        <v>0. Duplicate</v>
      </c>
      <c r="Y517" s="12" t="str">
        <f>IF(R517="Include","No",IF(V517="Include","No",""))</f>
        <v/>
      </c>
      <c r="Z517" s="33" t="str">
        <f>IF(J517="Yes",IF(Q517="","",IF(Q517="Include",IF(V517="",IF(Y517="No","Check for supplement","Include"),IF(V517="Exclude","Consensus required",IF(V517="Include",IF(Y517="No","Check for supplement","Include"),"Check required"))),IF(Q517="Exclude",IF(V517="","Check required",IF(V517="Exclude","Exclude",IF(V517="Include","Consensus required","Check required"))),"Check required"))),IF(L517="","","Find PDF"))</f>
        <v>Exclude</v>
      </c>
      <c r="AA517" s="31" t="str">
        <f>IF(Z517="Exclude",R517,"")</f>
        <v>0. Duplicate</v>
      </c>
    </row>
    <row r="518" spans="1:27" x14ac:dyDescent="0.25">
      <c r="A518" s="25" t="s">
        <v>6059</v>
      </c>
      <c r="B518" s="26" t="s">
        <v>6060</v>
      </c>
      <c r="C518" s="26">
        <v>2015</v>
      </c>
      <c r="D518" s="26" t="s">
        <v>530</v>
      </c>
      <c r="E518" s="26">
        <v>17</v>
      </c>
      <c r="F518" s="26">
        <v>8</v>
      </c>
      <c r="G518" s="26" t="s">
        <v>6061</v>
      </c>
      <c r="H518" s="26">
        <v>12734</v>
      </c>
      <c r="I518" s="26" t="s">
        <v>6062</v>
      </c>
      <c r="J518" s="11" t="s">
        <v>35</v>
      </c>
      <c r="K518" s="18" t="str">
        <f>IF(LEFT(I518,2)="10",HYPERLINK(_xlfn.CONCAT("https://doi.org/",I518),"Link"),IF(I518="","",HYPERLINK(I518,"Link")))</f>
        <v>Link</v>
      </c>
      <c r="L518" s="19" t="str">
        <f>IF(A518&lt;&gt;"",IF(J518="No",_xlfn.CONCAT(IF(ISERROR(FIND(",",A518))=FALSE,LEFT(A518,FIND(",",A518)-1),A518),"-",C518,"-",H518),""),"")</f>
        <v/>
      </c>
      <c r="M518" s="29" t="str">
        <f>IF(A518&lt;&gt;"",_xlfn.CONCAT("{",IF(ISERROR(FIND(",",A518))=FALSE,LEFT(A518,FIND(",",A518)-1),A518),", ",C518," #",H518,"}"),"")</f>
        <v>{Direito, 2015 #12734}</v>
      </c>
      <c r="N518" s="4" t="s">
        <v>1</v>
      </c>
      <c r="O518" s="18" t="str">
        <f>IF(J518="Yes",IF(P518&lt;&gt;"",HYPERLINK(_xlfn.CONCAT(VLOOKUP(P518,AF:AG,2,FALSE),"\",IF(ISERROR(FIND(",",A518))=FALSE,LEFT(A518,FIND(",",A518)-1),A518),"-",C518,"-",H518,".pdf"),"PDF"),""),"")</f>
        <v>PDF</v>
      </c>
      <c r="P518" s="11" t="s">
        <v>2</v>
      </c>
      <c r="Q518" s="3" t="s">
        <v>46</v>
      </c>
      <c r="R518" s="3" t="s">
        <v>39</v>
      </c>
      <c r="T518" s="18" t="str">
        <f>IF(J518="Yes",IF(U518&lt;&gt;"",HYPERLINK(_xlfn.CONCAT(VLOOKUP(U518,AF:AG,2,FALSE),"\",IF(ISERROR(FIND(",",A518))=FALSE,LEFT(A518,FIND(",",A518)-1),A518),"-",C518,"-",H518,".pdf"),"PDF"),""),"")</f>
        <v>PDF</v>
      </c>
      <c r="U518" s="11" t="str">
        <f>IF(R518="0. Duplicate","SH","")</f>
        <v>SH</v>
      </c>
      <c r="V518" s="3" t="str">
        <f>IF(R518="0. Duplicate","Exclude","")</f>
        <v>Exclude</v>
      </c>
      <c r="W518" s="3" t="str">
        <f>IF(R518="0. Duplicate","0. Duplicate","")</f>
        <v>0. Duplicate</v>
      </c>
      <c r="Y518" s="12" t="str">
        <f>IF(R518="Include","No",IF(V518="Include","No",""))</f>
        <v/>
      </c>
      <c r="Z518" s="33" t="str">
        <f>IF(J518="Yes",IF(Q518="","",IF(Q518="Include",IF(V518="",IF(Y518="No","Check for supplement","Include"),IF(V518="Exclude","Consensus required",IF(V518="Include",IF(Y518="No","Check for supplement","Include"),"Check required"))),IF(Q518="Exclude",IF(V518="","Check required",IF(V518="Exclude","Exclude",IF(V518="Include","Consensus required","Check required"))),"Check required"))),IF(L518="","","Find PDF"))</f>
        <v>Exclude</v>
      </c>
      <c r="AA518" s="31" t="str">
        <f>IF(Z518="Exclude",R518,"")</f>
        <v>0. Duplicate</v>
      </c>
    </row>
    <row r="519" spans="1:27" x14ac:dyDescent="0.25">
      <c r="A519" s="25" t="s">
        <v>6063</v>
      </c>
      <c r="B519" s="26" t="s">
        <v>6064</v>
      </c>
      <c r="C519" s="26">
        <v>2020</v>
      </c>
      <c r="D519" s="26" t="s">
        <v>3998</v>
      </c>
      <c r="E519" s="26">
        <v>26</v>
      </c>
      <c r="F519" s="26">
        <v>4</v>
      </c>
      <c r="G519" s="26" t="s">
        <v>6065</v>
      </c>
      <c r="H519" s="26">
        <v>24716</v>
      </c>
      <c r="I519" s="26" t="s">
        <v>6066</v>
      </c>
      <c r="J519" s="11" t="s">
        <v>35</v>
      </c>
      <c r="K519" s="18" t="str">
        <f>IF(LEFT(I519,2)="10",HYPERLINK(_xlfn.CONCAT("https://doi.org/",I519),"Link"),IF(I519="","",HYPERLINK(I519,"Link")))</f>
        <v>Link</v>
      </c>
      <c r="L519" s="19" t="str">
        <f>IF(A519&lt;&gt;"",IF(J519="No",_xlfn.CONCAT(IF(ISERROR(FIND(",",A519))=FALSE,LEFT(A519,FIND(",",A519)-1),A519),"-",C519,"-",H519),""),"")</f>
        <v/>
      </c>
      <c r="M519" s="29" t="str">
        <f>IF(A519&lt;&gt;"",_xlfn.CONCAT("{",IF(ISERROR(FIND(",",A519))=FALSE,LEFT(A519,FIND(",",A519)-1),A519),", ",C519," #",H519,"}"),"")</f>
        <v>{Direito, 2020 #24716}</v>
      </c>
      <c r="N519" s="4" t="s">
        <v>75</v>
      </c>
      <c r="O519" s="18" t="str">
        <f>IF(J519="Yes",IF(P519&lt;&gt;"",HYPERLINK(_xlfn.CONCAT(VLOOKUP(P519,AF:AG,2,FALSE),"\",IF(ISERROR(FIND(",",A519))=FALSE,LEFT(A519,FIND(",",A519)-1),A519),"-",C519,"-",H519,".pdf"),"PDF"),""),"")</f>
        <v>PDF</v>
      </c>
      <c r="P519" s="11" t="s">
        <v>2</v>
      </c>
      <c r="Q519" s="3" t="s">
        <v>46</v>
      </c>
      <c r="R519" s="3" t="s">
        <v>47</v>
      </c>
      <c r="S519" s="4" t="s">
        <v>109</v>
      </c>
      <c r="T519" s="18" t="str">
        <f>IF(J519="Yes",IF(U519&lt;&gt;"",HYPERLINK(_xlfn.CONCAT(VLOOKUP(U519,AF:AG,2,FALSE),"\",IF(ISERROR(FIND(",",A519))=FALSE,LEFT(A519,FIND(",",A519)-1),A519),"-",C519,"-",H519,".pdf"),"PDF"),""),"")</f>
        <v>PDF</v>
      </c>
      <c r="U519" s="565" t="s">
        <v>70</v>
      </c>
      <c r="V519" s="3" t="s">
        <v>46</v>
      </c>
      <c r="W519" s="3" t="s">
        <v>47</v>
      </c>
      <c r="X519" s="501" t="s">
        <v>5885</v>
      </c>
      <c r="Y519" s="12" t="str">
        <f>IF(R519="Include","No",IF(V519="Include","No",""))</f>
        <v/>
      </c>
      <c r="Z519" s="33" t="str">
        <f>IF(J519="Yes",IF(Q519="","",IF(Q519="Include",IF(V519="",IF(Y519="No","Check for supplement","Include"),IF(V519="Exclude","Consensus required",IF(V519="Include",IF(Y519="No","Check for supplement","Include"),"Check required"))),IF(Q519="Exclude",IF(V519="","Check required",IF(V519="Exclude","Exclude",IF(V519="Include","Consensus required","Check required"))),"Check required"))),IF(L519="","","Find PDF"))</f>
        <v>Exclude</v>
      </c>
      <c r="AA519" s="31" t="str">
        <f>IF(Z519="Exclude",R519,"")</f>
        <v>3. Wrong intervention</v>
      </c>
    </row>
    <row r="520" spans="1:27" x14ac:dyDescent="0.25">
      <c r="A520" s="25" t="s">
        <v>6067</v>
      </c>
      <c r="B520" s="26" t="s">
        <v>6068</v>
      </c>
      <c r="C520" s="26">
        <v>2012</v>
      </c>
      <c r="D520" s="26" t="s">
        <v>1146</v>
      </c>
      <c r="E520" s="26">
        <v>17</v>
      </c>
      <c r="F520" s="26">
        <v>6</v>
      </c>
      <c r="G520" s="26" t="s">
        <v>6069</v>
      </c>
      <c r="H520" s="26">
        <v>12735</v>
      </c>
      <c r="I520" s="26" t="s">
        <v>6070</v>
      </c>
      <c r="J520" s="11" t="s">
        <v>35</v>
      </c>
      <c r="K520" s="18" t="str">
        <f>IF(LEFT(I520,2)="10",HYPERLINK(_xlfn.CONCAT("https://doi.org/",I520),"Link"),IF(I520="","",HYPERLINK(I520,"Link")))</f>
        <v>Link</v>
      </c>
      <c r="L520" s="19" t="str">
        <f>IF(A520&lt;&gt;"",IF(J520="No",_xlfn.CONCAT(IF(ISERROR(FIND(",",A520))=FALSE,LEFT(A520,FIND(",",A520)-1),A520),"-",C520,"-",H520),""),"")</f>
        <v/>
      </c>
      <c r="M520" s="29" t="str">
        <f>IF(A520&lt;&gt;"",_xlfn.CONCAT("{",IF(ISERROR(FIND(",",A520))=FALSE,LEFT(A520,FIND(",",A520)-1),A520),", ",C520," #",H520,"}"),"")</f>
        <v>{Dlugonski, 2012 #12735}</v>
      </c>
      <c r="N520" s="4" t="s">
        <v>1</v>
      </c>
      <c r="O520" s="18" t="str">
        <f>IF(J520="Yes",IF(P520&lt;&gt;"",HYPERLINK(_xlfn.CONCAT(VLOOKUP(P520,AF:AG,2,FALSE),"\",IF(ISERROR(FIND(",",A520))=FALSE,LEFT(A520,FIND(",",A520)-1),A520),"-",C520,"-",H520,".pdf"),"PDF"),""),"")</f>
        <v>PDF</v>
      </c>
      <c r="P520" s="11" t="s">
        <v>2</v>
      </c>
      <c r="Q520" s="3" t="s">
        <v>46</v>
      </c>
      <c r="R520" s="3" t="s">
        <v>47</v>
      </c>
      <c r="S520" s="4" t="s">
        <v>109</v>
      </c>
      <c r="T520" s="18" t="str">
        <f>IF(J520="Yes",IF(U520&lt;&gt;"",HYPERLINK(_xlfn.CONCAT(VLOOKUP(U520,AF:AG,2,FALSE),"\",IF(ISERROR(FIND(",",A520))=FALSE,LEFT(A520,FIND(",",A520)-1),A520),"-",C520,"-",H520,".pdf"),"PDF"),""),"")</f>
        <v>PDF</v>
      </c>
      <c r="U520" s="565" t="s">
        <v>70</v>
      </c>
      <c r="V520" s="3" t="s">
        <v>46</v>
      </c>
      <c r="W520" s="3" t="s">
        <v>47</v>
      </c>
      <c r="X520" s="501" t="s">
        <v>5885</v>
      </c>
      <c r="Y520" s="12" t="str">
        <f>IF(R520="Include","No",IF(V520="Include","No",""))</f>
        <v/>
      </c>
      <c r="Z520" s="33" t="str">
        <f>IF(J520="Yes",IF(Q520="","",IF(Q520="Include",IF(V520="",IF(Y520="No","Check for supplement","Include"),IF(V520="Exclude","Consensus required",IF(V520="Include",IF(Y520="No","Check for supplement","Include"),"Check required"))),IF(Q520="Exclude",IF(V520="","Check required",IF(V520="Exclude","Exclude",IF(V520="Include","Consensus required","Check required"))),"Check required"))),IF(L520="","","Find PDF"))</f>
        <v>Exclude</v>
      </c>
      <c r="AA520" s="31" t="str">
        <f>IF(Z520="Exclude",R520,"")</f>
        <v>3. Wrong intervention</v>
      </c>
    </row>
    <row r="521" spans="1:27" x14ac:dyDescent="0.25">
      <c r="A521" s="25" t="s">
        <v>6071</v>
      </c>
      <c r="B521" s="26" t="s">
        <v>6072</v>
      </c>
      <c r="C521" s="26">
        <v>2014</v>
      </c>
      <c r="D521" s="26" t="s">
        <v>412</v>
      </c>
      <c r="E521" s="26">
        <v>12</v>
      </c>
      <c r="G521" s="26">
        <v>161</v>
      </c>
      <c r="H521" s="26">
        <v>12737</v>
      </c>
      <c r="I521" s="26" t="s">
        <v>6073</v>
      </c>
      <c r="J521" s="11" t="s">
        <v>35</v>
      </c>
      <c r="K521" s="18" t="str">
        <f>IF(LEFT(I521,2)="10",HYPERLINK(_xlfn.CONCAT("https://doi.org/",I521),"Link"),IF(I521="","",HYPERLINK(I521,"Link")))</f>
        <v>Link</v>
      </c>
      <c r="L521" s="19" t="str">
        <f>IF(A521&lt;&gt;"",IF(J521="No",_xlfn.CONCAT(IF(ISERROR(FIND(",",A521))=FALSE,LEFT(A521,FIND(",",A521)-1),A521),"-",C521,"-",H521),""),"")</f>
        <v/>
      </c>
      <c r="M521" s="29" t="str">
        <f>IF(A521&lt;&gt;"",_xlfn.CONCAT("{",IF(ISERROR(FIND(",",A521))=FALSE,LEFT(A521,FIND(",",A521)-1),A521),", ",C521," #",H521,"}"),"")</f>
        <v>{Dodd, 2014 #12737}</v>
      </c>
      <c r="N521" s="4" t="s">
        <v>1</v>
      </c>
      <c r="O521" s="18" t="str">
        <f>IF(J521="Yes",IF(P521&lt;&gt;"",HYPERLINK(_xlfn.CONCAT(VLOOKUP(P521,AF:AG,2,FALSE),"\",IF(ISERROR(FIND(",",A521))=FALSE,LEFT(A521,FIND(",",A521)-1),A521),"-",C521,"-",H521,".pdf"),"PDF"),""),"")</f>
        <v>PDF</v>
      </c>
      <c r="P521" s="11" t="s">
        <v>2</v>
      </c>
      <c r="Q521" s="3" t="s">
        <v>46</v>
      </c>
      <c r="R521" s="3" t="s">
        <v>47</v>
      </c>
      <c r="S521" s="4" t="s">
        <v>109</v>
      </c>
      <c r="T521" s="18" t="str">
        <f>IF(J521="Yes",IF(U521&lt;&gt;"",HYPERLINK(_xlfn.CONCAT(VLOOKUP(U521,AF:AG,2,FALSE),"\",IF(ISERROR(FIND(",",A521))=FALSE,LEFT(A521,FIND(",",A521)-1),A521),"-",C521,"-",H521,".pdf"),"PDF"),""),"")</f>
        <v>PDF</v>
      </c>
      <c r="U521" s="565" t="s">
        <v>70</v>
      </c>
      <c r="V521" s="3" t="s">
        <v>46</v>
      </c>
      <c r="W521" s="3" t="s">
        <v>47</v>
      </c>
      <c r="X521" s="501" t="s">
        <v>5885</v>
      </c>
      <c r="Y521" s="12" t="str">
        <f>IF(R521="Include","No",IF(V521="Include","No",""))</f>
        <v/>
      </c>
      <c r="Z521" s="33" t="str">
        <f>IF(J521="Yes",IF(Q521="","",IF(Q521="Include",IF(V521="",IF(Y521="No","Check for supplement","Include"),IF(V521="Exclude","Consensus required",IF(V521="Include",IF(Y521="No","Check for supplement","Include"),"Check required"))),IF(Q521="Exclude",IF(V521="","Check required",IF(V521="Exclude","Exclude",IF(V521="Include","Consensus required","Check required"))),"Check required"))),IF(L521="","","Find PDF"))</f>
        <v>Exclude</v>
      </c>
      <c r="AA521" s="31" t="str">
        <f>IF(Z521="Exclude",R521,"")</f>
        <v>3. Wrong intervention</v>
      </c>
    </row>
    <row r="522" spans="1:27" x14ac:dyDescent="0.25">
      <c r="A522" s="25" t="s">
        <v>5264</v>
      </c>
      <c r="B522" s="26" t="s">
        <v>5265</v>
      </c>
      <c r="C522" s="26">
        <v>2024</v>
      </c>
      <c r="D522" s="26" t="s">
        <v>100</v>
      </c>
      <c r="E522" s="26">
        <v>12</v>
      </c>
      <c r="G522" s="26" t="s">
        <v>5266</v>
      </c>
      <c r="H522" s="26">
        <v>14275</v>
      </c>
      <c r="I522" s="26" t="s">
        <v>5267</v>
      </c>
      <c r="J522" s="11" t="s">
        <v>35</v>
      </c>
      <c r="K522" s="18" t="str">
        <f>IF(LEFT(I522,2)="10",HYPERLINK(_xlfn.CONCAT("https://doi.org/",I522),"Link"),IF(I522="","",HYPERLINK(I522,"Link")))</f>
        <v>Link</v>
      </c>
      <c r="L522" s="19" t="str">
        <f>IF(A522&lt;&gt;"",IF(J522="No",_xlfn.CONCAT(IF(ISERROR(FIND(",",A522))=FALSE,LEFT(A522,FIND(",",A522)-1),A522),"-",C522,"-",H522),""),"")</f>
        <v/>
      </c>
      <c r="M522" s="29" t="str">
        <f>IF(A522&lt;&gt;"",_xlfn.CONCAT("{",IF(ISERROR(FIND(",",A522))=FALSE,LEFT(A522,FIND(",",A522)-1),A522),", ",C522," #",H522,"}"),"")</f>
        <v>{Doherty, 2024 #14275}</v>
      </c>
      <c r="N522" s="4" t="s">
        <v>4</v>
      </c>
      <c r="O522" s="18" t="str">
        <f>IF(J522="Yes",IF(P522&lt;&gt;"",HYPERLINK(_xlfn.CONCAT(VLOOKUP(P522,AF:AG,2,FALSE),"\",IF(ISERROR(FIND(",",A522))=FALSE,LEFT(A522,FIND(",",A522)-1),A522),"-",C522,"-",H522,".pdf"),"PDF"),""),"")</f>
        <v>PDF</v>
      </c>
      <c r="P522" s="11" t="s">
        <v>2</v>
      </c>
      <c r="Q522" s="3" t="s">
        <v>46</v>
      </c>
      <c r="R522" s="3" t="s">
        <v>49</v>
      </c>
      <c r="S522" s="4" t="s">
        <v>5268</v>
      </c>
      <c r="T522" s="18" t="str">
        <f>IF(J522="Yes",IF(U522&lt;&gt;"",HYPERLINK(_xlfn.CONCAT(VLOOKUP(U522,AF:AG,2,FALSE),"\",IF(ISERROR(FIND(",",A522))=FALSE,LEFT(A522,FIND(",",A522)-1),A522),"-",C522,"-",H522,".pdf"),"PDF"),""),"")</f>
        <v>PDF</v>
      </c>
      <c r="U522" s="11" t="s">
        <v>50</v>
      </c>
      <c r="V522" s="3" t="s">
        <v>46</v>
      </c>
      <c r="Y522" s="12" t="str">
        <f>IF(R522="Include","No",IF(V522="Include","No",""))</f>
        <v/>
      </c>
      <c r="Z522" s="33" t="str">
        <f>IF(J522="Yes",IF(Q522="","",IF(Q522="Include",IF(V522="",IF(Y522="No","Check for supplement","Include"),IF(V522="Exclude","Consensus required",IF(V522="Include",IF(Y522="No","Check for supplement","Include"),"Check required"))),IF(Q522="Exclude",IF(V522="","Check required",IF(V522="Exclude","Exclude",IF(V522="Include","Consensus required","Check required"))),"Check required"))),IF(L522="","","Find PDF"))</f>
        <v>Exclude</v>
      </c>
      <c r="AA522" s="31" t="str">
        <f>IF(Z522="Exclude",R522,"")</f>
        <v>1. No relevant outcomes</v>
      </c>
    </row>
    <row r="523" spans="1:27" x14ac:dyDescent="0.25">
      <c r="A523" s="25" t="s">
        <v>5264</v>
      </c>
      <c r="B523" s="26" t="s">
        <v>5265</v>
      </c>
      <c r="C523" s="26">
        <v>2024</v>
      </c>
      <c r="D523" s="26" t="s">
        <v>100</v>
      </c>
      <c r="E523" s="26">
        <v>12</v>
      </c>
      <c r="G523" s="26" t="s">
        <v>5266</v>
      </c>
      <c r="H523" s="26">
        <v>24720</v>
      </c>
      <c r="I523" s="26" t="s">
        <v>5267</v>
      </c>
      <c r="J523" s="11" t="s">
        <v>35</v>
      </c>
      <c r="K523" s="18" t="str">
        <f>IF(LEFT(I523,2)="10",HYPERLINK(_xlfn.CONCAT("https://doi.org/",I523),"Link"),IF(I523="","",HYPERLINK(I523,"Link")))</f>
        <v>Link</v>
      </c>
      <c r="L523" s="19" t="str">
        <f>IF(A523&lt;&gt;"",IF(J523="No",_xlfn.CONCAT(IF(ISERROR(FIND(",",A523))=FALSE,LEFT(A523,FIND(",",A523)-1),A523),"-",C523,"-",H523),""),"")</f>
        <v/>
      </c>
      <c r="M523" s="29" t="str">
        <f>IF(A523&lt;&gt;"",_xlfn.CONCAT("{",IF(ISERROR(FIND(",",A523))=FALSE,LEFT(A523,FIND(",",A523)-1),A523),", ",C523," #",H523,"}"),"")</f>
        <v>{Doherty, 2024 #24720}</v>
      </c>
      <c r="N523" s="4" t="s">
        <v>75</v>
      </c>
      <c r="O523" s="18" t="str">
        <f>IF(J523="Yes",IF(P523&lt;&gt;"",HYPERLINK(_xlfn.CONCAT(VLOOKUP(P523,AF:AG,2,FALSE),"\",IF(ISERROR(FIND(",",A523))=FALSE,LEFT(A523,FIND(",",A523)-1),A523),"-",C523,"-",H523,".pdf"),"PDF"),""),"")</f>
        <v>PDF</v>
      </c>
      <c r="P523" s="11" t="s">
        <v>2</v>
      </c>
      <c r="Q523" s="3" t="s">
        <v>46</v>
      </c>
      <c r="R523" s="3" t="s">
        <v>39</v>
      </c>
      <c r="T523" s="18" t="str">
        <f>IF(J523="Yes",IF(U523&lt;&gt;"",HYPERLINK(_xlfn.CONCAT(VLOOKUP(U523,AF:AG,2,FALSE),"\",IF(ISERROR(FIND(",",A523))=FALSE,LEFT(A523,FIND(",",A523)-1),A523),"-",C523,"-",H523,".pdf"),"PDF"),""),"")</f>
        <v>PDF</v>
      </c>
      <c r="U523" s="11" t="str">
        <f>IF(R523="0. Duplicate","SH","")</f>
        <v>SH</v>
      </c>
      <c r="V523" s="3" t="str">
        <f>IF(R523="0. Duplicate","Exclude","")</f>
        <v>Exclude</v>
      </c>
      <c r="W523" s="3" t="str">
        <f>IF(R523="0. Duplicate","0. Duplicate","")</f>
        <v>0. Duplicate</v>
      </c>
      <c r="Y523" s="12" t="str">
        <f>IF(R523="Include","No",IF(V523="Include","No",""))</f>
        <v/>
      </c>
      <c r="Z523" s="33" t="str">
        <f>IF(J523="Yes",IF(Q523="","",IF(Q523="Include",IF(V523="",IF(Y523="No","Check for supplement","Include"),IF(V523="Exclude","Consensus required",IF(V523="Include",IF(Y523="No","Check for supplement","Include"),"Check required"))),IF(Q523="Exclude",IF(V523="","Check required",IF(V523="Exclude","Exclude",IF(V523="Include","Consensus required","Check required"))),"Check required"))),IF(L523="","","Find PDF"))</f>
        <v>Exclude</v>
      </c>
      <c r="AA523" s="31" t="str">
        <f>IF(Z523="Exclude",R523,"")</f>
        <v>0. Duplicate</v>
      </c>
    </row>
    <row r="524" spans="1:27" x14ac:dyDescent="0.25">
      <c r="A524" s="25" t="s">
        <v>6074</v>
      </c>
      <c r="B524" s="26" t="s">
        <v>6075</v>
      </c>
      <c r="C524" s="26">
        <v>2017</v>
      </c>
      <c r="D524" s="26" t="s">
        <v>1668</v>
      </c>
      <c r="E524" s="26">
        <v>40</v>
      </c>
      <c r="F524" s="26">
        <v>2</v>
      </c>
      <c r="G524" s="26" t="s">
        <v>6076</v>
      </c>
      <c r="H524" s="26">
        <v>12738</v>
      </c>
      <c r="I524" s="26" t="s">
        <v>6077</v>
      </c>
      <c r="J524" s="11" t="s">
        <v>35</v>
      </c>
      <c r="K524" s="18" t="str">
        <f>IF(LEFT(I524,2)="10",HYPERLINK(_xlfn.CONCAT("https://doi.org/",I524),"Link"),IF(I524="","",HYPERLINK(I524,"Link")))</f>
        <v>Link</v>
      </c>
      <c r="L524" s="19" t="str">
        <f>IF(A524&lt;&gt;"",IF(J524="No",_xlfn.CONCAT(IF(ISERROR(FIND(",",A524))=FALSE,LEFT(A524,FIND(",",A524)-1),A524),"-",C524,"-",H524),""),"")</f>
        <v/>
      </c>
      <c r="M524" s="29" t="str">
        <f>IF(A524&lt;&gt;"",_xlfn.CONCAT("{",IF(ISERROR(FIND(",",A524))=FALSE,LEFT(A524,FIND(",",A524)-1),A524),", ",C524," #",H524,"}"),"")</f>
        <v>{Dohrn, 2017 #12738}</v>
      </c>
      <c r="N524" s="4" t="s">
        <v>1</v>
      </c>
      <c r="O524" s="18" t="str">
        <f>IF(J524="Yes",IF(P524&lt;&gt;"",HYPERLINK(_xlfn.CONCAT(VLOOKUP(P524,AF:AG,2,FALSE),"\",IF(ISERROR(FIND(",",A524))=FALSE,LEFT(A524,FIND(",",A524)-1),A524),"-",C524,"-",H524,".pdf"),"PDF"),""),"")</f>
        <v>PDF</v>
      </c>
      <c r="P524" s="11" t="s">
        <v>2</v>
      </c>
      <c r="Q524" s="3" t="s">
        <v>46</v>
      </c>
      <c r="R524" s="3" t="s">
        <v>47</v>
      </c>
      <c r="S524" s="4" t="s">
        <v>109</v>
      </c>
      <c r="T524" s="18" t="str">
        <f>IF(J524="Yes",IF(U524&lt;&gt;"",HYPERLINK(_xlfn.CONCAT(VLOOKUP(U524,AF:AG,2,FALSE),"\",IF(ISERROR(FIND(",",A524))=FALSE,LEFT(A524,FIND(",",A524)-1),A524),"-",C524,"-",H524,".pdf"),"PDF"),""),"")</f>
        <v>PDF</v>
      </c>
      <c r="U524" s="565" t="s">
        <v>70</v>
      </c>
      <c r="V524" s="3" t="s">
        <v>46</v>
      </c>
      <c r="W524" s="3" t="s">
        <v>47</v>
      </c>
      <c r="X524" s="501" t="s">
        <v>5885</v>
      </c>
      <c r="Y524" s="12" t="str">
        <f>IF(R524="Include","No",IF(V524="Include","No",""))</f>
        <v/>
      </c>
      <c r="Z524" s="33" t="str">
        <f>IF(J524="Yes",IF(Q524="","",IF(Q524="Include",IF(V524="",IF(Y524="No","Check for supplement","Include"),IF(V524="Exclude","Consensus required",IF(V524="Include",IF(Y524="No","Check for supplement","Include"),"Check required"))),IF(Q524="Exclude",IF(V524="","Check required",IF(V524="Exclude","Exclude",IF(V524="Include","Consensus required","Check required"))),"Check required"))),IF(L524="","","Find PDF"))</f>
        <v>Exclude</v>
      </c>
      <c r="AA524" s="31" t="str">
        <f>IF(Z524="Exclude",R524,"")</f>
        <v>3. Wrong intervention</v>
      </c>
    </row>
    <row r="525" spans="1:27" x14ac:dyDescent="0.25">
      <c r="A525" s="25" t="s">
        <v>2517</v>
      </c>
      <c r="B525" s="26" t="s">
        <v>2518</v>
      </c>
      <c r="C525" s="26">
        <v>2021</v>
      </c>
      <c r="D525" s="26" t="s">
        <v>3</v>
      </c>
      <c r="G525" s="26" t="s">
        <v>1210</v>
      </c>
      <c r="H525" s="26">
        <v>26791</v>
      </c>
      <c r="I525" s="26" t="s">
        <v>2519</v>
      </c>
      <c r="J525" s="11" t="s">
        <v>35</v>
      </c>
      <c r="K525" s="18" t="str">
        <f>IF(LEFT(I525,2)="10",HYPERLINK(_xlfn.CONCAT("https://doi.org/",I525),"Link"),IF(I525="","",HYPERLINK(I525,"Link")))</f>
        <v>Link</v>
      </c>
      <c r="L525" s="19" t="str">
        <f>IF(A525&lt;&gt;"",IF(J525="No",_xlfn.CONCAT(IF(ISERROR(FIND(",",A525))=FALSE,LEFT(A525,FIND(",",A525)-1),A525),"-",C525,"-",H525),""),"")</f>
        <v/>
      </c>
      <c r="M525" s="29" t="str">
        <f>IF(A525&lt;&gt;"",_xlfn.CONCAT("{",IF(ISERROR(FIND(",",A525))=FALSE,LEFT(A525,FIND(",",A525)-1),A525),", ",C525," #",H525,"}"),"")</f>
        <v>{Domin, 2021 #26791}</v>
      </c>
      <c r="N525" s="4" t="s">
        <v>45</v>
      </c>
      <c r="O525" s="18" t="str">
        <f>IF(J525="Yes",IF(P525&lt;&gt;"",HYPERLINK(_xlfn.CONCAT(VLOOKUP(P525,AF:AG,2,FALSE),"\",IF(ISERROR(FIND(",",A525))=FALSE,LEFT(A525,FIND(",",A525)-1),A525),"-",C525,"-",H525,".pdf"),"PDF"),""),"")</f>
        <v>PDF</v>
      </c>
      <c r="P525" s="11" t="s">
        <v>2</v>
      </c>
      <c r="Q525" s="3" t="s">
        <v>46</v>
      </c>
      <c r="R525" s="3" t="s">
        <v>47</v>
      </c>
      <c r="S525" s="4" t="s">
        <v>109</v>
      </c>
      <c r="T525" s="18" t="str">
        <f>IF(J525="Yes",IF(U525&lt;&gt;"",HYPERLINK(_xlfn.CONCAT(VLOOKUP(U525,AF:AG,2,FALSE),"\",IF(ISERROR(FIND(",",A525))=FALSE,LEFT(A525,FIND(",",A525)-1),A525),"-",C525,"-",H525,".pdf"),"PDF"),""),"")</f>
        <v>PDF</v>
      </c>
      <c r="U525" s="11" t="s">
        <v>38</v>
      </c>
      <c r="V525" s="3" t="s">
        <v>46</v>
      </c>
      <c r="W525" s="3" t="s">
        <v>47</v>
      </c>
      <c r="Y525" s="12" t="str">
        <f>IF(R525="Include","No",IF(V525="Include","No",""))</f>
        <v/>
      </c>
      <c r="Z525" s="33" t="str">
        <f>IF(J525="Yes",IF(Q525="","",IF(Q525="Include",IF(V525="",IF(Y525="No","Check for supplement","Include"),IF(V525="Exclude","Consensus required",IF(V525="Include",IF(Y525="No","Check for supplement","Include"),"Check required"))),IF(Q525="Exclude",IF(V525="","Check required",IF(V525="Exclude","Exclude",IF(V525="Include","Consensus required","Check required"))),"Check required"))),IF(L525="","","Find PDF"))</f>
        <v>Exclude</v>
      </c>
      <c r="AA525" s="31" t="str">
        <f>IF(Z525="Exclude",R525,"")</f>
        <v>3. Wrong intervention</v>
      </c>
    </row>
    <row r="526" spans="1:27" x14ac:dyDescent="0.25">
      <c r="A526" s="25" t="s">
        <v>6078</v>
      </c>
      <c r="B526" s="26" t="s">
        <v>6079</v>
      </c>
      <c r="C526" s="26">
        <v>2019</v>
      </c>
      <c r="D526" s="26" t="s">
        <v>606</v>
      </c>
      <c r="E526" s="26">
        <v>51</v>
      </c>
      <c r="F526" s="26">
        <v>8</v>
      </c>
      <c r="G526" s="26" t="s">
        <v>6080</v>
      </c>
      <c r="H526" s="26">
        <v>12739</v>
      </c>
      <c r="I526" s="26" t="s">
        <v>6081</v>
      </c>
      <c r="J526" s="11" t="s">
        <v>35</v>
      </c>
      <c r="K526" s="18" t="str">
        <f>IF(LEFT(I526,2)="10",HYPERLINK(_xlfn.CONCAT("https://doi.org/",I526),"Link"),IF(I526="","",HYPERLINK(I526,"Link")))</f>
        <v>Link</v>
      </c>
      <c r="L526" s="19" t="str">
        <f>IF(A526&lt;&gt;"",IF(J526="No",_xlfn.CONCAT(IF(ISERROR(FIND(",",A526))=FALSE,LEFT(A526,FIND(",",A526)-1),A526),"-",C526,"-",H526),""),"")</f>
        <v/>
      </c>
      <c r="M526" s="29" t="str">
        <f>IF(A526&lt;&gt;"",_xlfn.CONCAT("{",IF(ISERROR(FIND(",",A526))=FALSE,LEFT(A526,FIND(",",A526)-1),A526),", ",C526," #",H526,"}"),"")</f>
        <v>{Dong, 2019 #12739}</v>
      </c>
      <c r="N526" s="4" t="s">
        <v>1</v>
      </c>
      <c r="O526" s="18" t="str">
        <f>IF(J526="Yes",IF(P526&lt;&gt;"",HYPERLINK(_xlfn.CONCAT(VLOOKUP(P526,AF:AG,2,FALSE),"\",IF(ISERROR(FIND(",",A526))=FALSE,LEFT(A526,FIND(",",A526)-1),A526),"-",C526,"-",H526,".pdf"),"PDF"),""),"")</f>
        <v>PDF</v>
      </c>
      <c r="P526" s="11" t="s">
        <v>2</v>
      </c>
      <c r="Q526" s="3" t="s">
        <v>46</v>
      </c>
      <c r="R526" s="3" t="s">
        <v>47</v>
      </c>
      <c r="S526" s="4" t="s">
        <v>109</v>
      </c>
      <c r="T526" s="18" t="str">
        <f>IF(J526="Yes",IF(U526&lt;&gt;"",HYPERLINK(_xlfn.CONCAT(VLOOKUP(U526,AF:AG,2,FALSE),"\",IF(ISERROR(FIND(",",A526))=FALSE,LEFT(A526,FIND(",",A526)-1),A526),"-",C526,"-",H526,".pdf"),"PDF"),""),"")</f>
        <v>PDF</v>
      </c>
      <c r="U526" s="565" t="s">
        <v>70</v>
      </c>
      <c r="V526" s="3" t="s">
        <v>46</v>
      </c>
      <c r="W526" s="3" t="s">
        <v>47</v>
      </c>
      <c r="X526" s="501" t="s">
        <v>5885</v>
      </c>
      <c r="Y526" s="12" t="str">
        <f>IF(R526="Include","No",IF(V526="Include","No",""))</f>
        <v/>
      </c>
      <c r="Z526" s="33" t="str">
        <f>IF(J526="Yes",IF(Q526="","",IF(Q526="Include",IF(V526="",IF(Y526="No","Check for supplement","Include"),IF(V526="Exclude","Consensus required",IF(V526="Include",IF(Y526="No","Check for supplement","Include"),"Check required"))),IF(Q526="Exclude",IF(V526="","Check required",IF(V526="Exclude","Exclude",IF(V526="Include","Consensus required","Check required"))),"Check required"))),IF(L526="","","Find PDF"))</f>
        <v>Exclude</v>
      </c>
      <c r="AA526" s="31" t="str">
        <f>IF(Z526="Exclude",R526,"")</f>
        <v>3. Wrong intervention</v>
      </c>
    </row>
    <row r="527" spans="1:27" x14ac:dyDescent="0.25">
      <c r="A527" s="25" t="s">
        <v>6082</v>
      </c>
      <c r="B527" s="26" t="s">
        <v>6083</v>
      </c>
      <c r="C527" s="26">
        <v>2011</v>
      </c>
      <c r="D527" s="26" t="s">
        <v>3063</v>
      </c>
      <c r="E527" s="26">
        <v>122</v>
      </c>
      <c r="F527" s="26">
        <v>3</v>
      </c>
      <c r="G527" s="26" t="s">
        <v>5136</v>
      </c>
      <c r="H527" s="26">
        <v>12740</v>
      </c>
      <c r="I527" s="26" t="s">
        <v>6084</v>
      </c>
      <c r="J527" s="11" t="s">
        <v>35</v>
      </c>
      <c r="K527" s="18" t="str">
        <f>IF(LEFT(I527,2)="10",HYPERLINK(_xlfn.CONCAT("https://doi.org/",I527),"Link"),IF(I527="","",HYPERLINK(I527,"Link")))</f>
        <v>Link</v>
      </c>
      <c r="L527" s="19" t="str">
        <f>IF(A527&lt;&gt;"",IF(J527="No",_xlfn.CONCAT(IF(ISERROR(FIND(",",A527))=FALSE,LEFT(A527,FIND(",",A527)-1),A527),"-",C527,"-",H527),""),"")</f>
        <v/>
      </c>
      <c r="M527" s="29" t="str">
        <f>IF(A527&lt;&gt;"",_xlfn.CONCAT("{",IF(ISERROR(FIND(",",A527))=FALSE,LEFT(A527,FIND(",",A527)-1),A527),", ",C527," #",H527,"}"),"")</f>
        <v>{Donnelly, 2011 #12740}</v>
      </c>
      <c r="N527" s="4" t="s">
        <v>1</v>
      </c>
      <c r="O527" s="18" t="str">
        <f>IF(J527="Yes",IF(P527&lt;&gt;"",HYPERLINK(_xlfn.CONCAT(VLOOKUP(P527,AF:AG,2,FALSE),"\",IF(ISERROR(FIND(",",A527))=FALSE,LEFT(A527,FIND(",",A527)-1),A527),"-",C527,"-",H527,".pdf"),"PDF"),""),"")</f>
        <v>PDF</v>
      </c>
      <c r="P527" s="11" t="s">
        <v>2</v>
      </c>
      <c r="Q527" s="3" t="s">
        <v>46</v>
      </c>
      <c r="R527" s="3" t="s">
        <v>47</v>
      </c>
      <c r="S527" s="4" t="s">
        <v>109</v>
      </c>
      <c r="T527" s="18" t="str">
        <f>IF(J527="Yes",IF(U527&lt;&gt;"",HYPERLINK(_xlfn.CONCAT(VLOOKUP(U527,AF:AG,2,FALSE),"\",IF(ISERROR(FIND(",",A527))=FALSE,LEFT(A527,FIND(",",A527)-1),A527),"-",C527,"-",H527,".pdf"),"PDF"),""),"")</f>
        <v>PDF</v>
      </c>
      <c r="U527" s="565" t="s">
        <v>70</v>
      </c>
      <c r="V527" s="3" t="s">
        <v>46</v>
      </c>
      <c r="W527" s="3" t="s">
        <v>47</v>
      </c>
      <c r="X527" s="501" t="s">
        <v>5885</v>
      </c>
      <c r="Y527" s="12" t="str">
        <f>IF(R527="Include","No",IF(V527="Include","No",""))</f>
        <v/>
      </c>
      <c r="Z527" s="33" t="str">
        <f>IF(J527="Yes",IF(Q527="","",IF(Q527="Include",IF(V527="",IF(Y527="No","Check for supplement","Include"),IF(V527="Exclude","Consensus required",IF(V527="Include",IF(Y527="No","Check for supplement","Include"),"Check required"))),IF(Q527="Exclude",IF(V527="","Check required",IF(V527="Exclude","Exclude",IF(V527="Include","Consensus required","Check required"))),"Check required"))),IF(L527="","","Find PDF"))</f>
        <v>Exclude</v>
      </c>
      <c r="AA527" s="31" t="str">
        <f>IF(Z527="Exclude",R527,"")</f>
        <v>3. Wrong intervention</v>
      </c>
    </row>
    <row r="528" spans="1:27" x14ac:dyDescent="0.25">
      <c r="A528" s="25" t="s">
        <v>6085</v>
      </c>
      <c r="B528" s="26" t="s">
        <v>6086</v>
      </c>
      <c r="C528" s="26">
        <v>2025</v>
      </c>
      <c r="D528" s="26" t="s">
        <v>2560</v>
      </c>
      <c r="E528" s="26">
        <v>8</v>
      </c>
      <c r="F528" s="26">
        <v>1</v>
      </c>
      <c r="G528" s="26">
        <v>438</v>
      </c>
      <c r="H528" s="26">
        <v>24742</v>
      </c>
      <c r="I528" s="26" t="s">
        <v>6087</v>
      </c>
      <c r="J528" s="11" t="s">
        <v>35</v>
      </c>
      <c r="K528" s="18" t="str">
        <f>IF(LEFT(I528,2)="10",HYPERLINK(_xlfn.CONCAT("https://doi.org/",I528),"Link"),IF(I528="","",HYPERLINK(I528,"Link")))</f>
        <v>Link</v>
      </c>
      <c r="L528" s="19" t="str">
        <f>IF(A528&lt;&gt;"",IF(J528="No",_xlfn.CONCAT(IF(ISERROR(FIND(",",A528))=FALSE,LEFT(A528,FIND(",",A528)-1),A528),"-",C528,"-",H528),""),"")</f>
        <v/>
      </c>
      <c r="M528" s="29" t="str">
        <f>IF(A528&lt;&gt;"",_xlfn.CONCAT("{",IF(ISERROR(FIND(",",A528))=FALSE,LEFT(A528,FIND(",",A528)-1),A528),", ",C528," #",H528,"}"),"")</f>
        <v>{Dorsch, 2025 #24742}</v>
      </c>
      <c r="N528" s="4" t="s">
        <v>75</v>
      </c>
      <c r="O528" s="18" t="str">
        <f>IF(J528="Yes",IF(P528&lt;&gt;"",HYPERLINK(_xlfn.CONCAT(VLOOKUP(P528,AF:AG,2,FALSE),"\",IF(ISERROR(FIND(",",A528))=FALSE,LEFT(A528,FIND(",",A528)-1),A528),"-",C528,"-",H528,".pdf"),"PDF"),""),"")</f>
        <v>PDF</v>
      </c>
      <c r="P528" s="11" t="s">
        <v>2</v>
      </c>
      <c r="Q528" s="3" t="s">
        <v>46</v>
      </c>
      <c r="R528" s="3" t="s">
        <v>47</v>
      </c>
      <c r="S528" s="4" t="s">
        <v>109</v>
      </c>
      <c r="T528" s="18" t="str">
        <f>IF(J528="Yes",IF(U528&lt;&gt;"",HYPERLINK(_xlfn.CONCAT(VLOOKUP(U528,AF:AG,2,FALSE),"\",IF(ISERROR(FIND(",",A528))=FALSE,LEFT(A528,FIND(",",A528)-1),A528),"-",C528,"-",H528,".pdf"),"PDF"),""),"")</f>
        <v>PDF</v>
      </c>
      <c r="U528" s="565" t="s">
        <v>70</v>
      </c>
      <c r="V528" s="3" t="s">
        <v>46</v>
      </c>
      <c r="W528" s="3" t="s">
        <v>47</v>
      </c>
      <c r="X528" s="501" t="s">
        <v>5885</v>
      </c>
      <c r="Y528" s="12" t="str">
        <f>IF(R528="Include","No",IF(V528="Include","No",""))</f>
        <v/>
      </c>
      <c r="Z528" s="33" t="str">
        <f>IF(J528="Yes",IF(Q528="","",IF(Q528="Include",IF(V528="",IF(Y528="No","Check for supplement","Include"),IF(V528="Exclude","Consensus required",IF(V528="Include",IF(Y528="No","Check for supplement","Include"),"Check required"))),IF(Q528="Exclude",IF(V528="","Check required",IF(V528="Exclude","Exclude",IF(V528="Include","Consensus required","Check required"))),"Check required"))),IF(L528="","","Find PDF"))</f>
        <v>Exclude</v>
      </c>
      <c r="AA528" s="31" t="str">
        <f>IF(Z528="Exclude",R528,"")</f>
        <v>3. Wrong intervention</v>
      </c>
    </row>
    <row r="529" spans="1:27" x14ac:dyDescent="0.25">
      <c r="A529" s="25" t="s">
        <v>6088</v>
      </c>
      <c r="B529" s="26" t="s">
        <v>6089</v>
      </c>
      <c r="C529" s="26">
        <v>2018</v>
      </c>
      <c r="D529" s="26" t="s">
        <v>100</v>
      </c>
      <c r="E529" s="26">
        <v>6</v>
      </c>
      <c r="F529" s="26">
        <v>2</v>
      </c>
      <c r="G529" s="26" t="s">
        <v>1976</v>
      </c>
      <c r="H529" s="26">
        <v>12741</v>
      </c>
      <c r="I529" s="26" t="s">
        <v>6090</v>
      </c>
      <c r="J529" s="11" t="s">
        <v>35</v>
      </c>
      <c r="K529" s="18" t="str">
        <f>IF(LEFT(I529,2)="10",HYPERLINK(_xlfn.CONCAT("https://doi.org/",I529),"Link"),IF(I529="","",HYPERLINK(I529,"Link")))</f>
        <v>Link</v>
      </c>
      <c r="L529" s="19" t="str">
        <f>IF(A529&lt;&gt;"",IF(J529="No",_xlfn.CONCAT(IF(ISERROR(FIND(",",A529))=FALSE,LEFT(A529,FIND(",",A529)-1),A529),"-",C529,"-",H529),""),"")</f>
        <v/>
      </c>
      <c r="M529" s="29" t="str">
        <f>IF(A529&lt;&gt;"",_xlfn.CONCAT("{",IF(ISERROR(FIND(",",A529))=FALSE,LEFT(A529,FIND(",",A529)-1),A529),", ",C529," #",H529,"}"),"")</f>
        <v>{Downing, 2018 #12741}</v>
      </c>
      <c r="N529" s="4" t="s">
        <v>1</v>
      </c>
      <c r="O529" s="18" t="str">
        <f>IF(J529="Yes",IF(P529&lt;&gt;"",HYPERLINK(_xlfn.CONCAT(VLOOKUP(P529,AF:AG,2,FALSE),"\",IF(ISERROR(FIND(",",A529))=FALSE,LEFT(A529,FIND(",",A529)-1),A529),"-",C529,"-",H529,".pdf"),"PDF"),""),"")</f>
        <v>PDF</v>
      </c>
      <c r="P529" s="11" t="s">
        <v>2</v>
      </c>
      <c r="Q529" s="3" t="s">
        <v>46</v>
      </c>
      <c r="R529" s="3" t="s">
        <v>47</v>
      </c>
      <c r="S529" s="4" t="s">
        <v>109</v>
      </c>
      <c r="T529" s="18" t="str">
        <f>IF(J529="Yes",IF(U529&lt;&gt;"",HYPERLINK(_xlfn.CONCAT(VLOOKUP(U529,AF:AG,2,FALSE),"\",IF(ISERROR(FIND(",",A529))=FALSE,LEFT(A529,FIND(",",A529)-1),A529),"-",C529,"-",H529,".pdf"),"PDF"),""),"")</f>
        <v>PDF</v>
      </c>
      <c r="U529" s="565" t="s">
        <v>70</v>
      </c>
      <c r="V529" s="3" t="s">
        <v>46</v>
      </c>
      <c r="W529" s="3" t="s">
        <v>47</v>
      </c>
      <c r="X529" s="501" t="s">
        <v>5885</v>
      </c>
      <c r="Y529" s="12" t="str">
        <f>IF(R529="Include","No",IF(V529="Include","No",""))</f>
        <v/>
      </c>
      <c r="Z529" s="33" t="str">
        <f>IF(J529="Yes",IF(Q529="","",IF(Q529="Include",IF(V529="",IF(Y529="No","Check for supplement","Include"),IF(V529="Exclude","Consensus required",IF(V529="Include",IF(Y529="No","Check for supplement","Include"),"Check required"))),IF(Q529="Exclude",IF(V529="","Check required",IF(V529="Exclude","Exclude",IF(V529="Include","Consensus required","Check required"))),"Check required"))),IF(L529="","","Find PDF"))</f>
        <v>Exclude</v>
      </c>
      <c r="AA529" s="31" t="str">
        <f>IF(Z529="Exclude",R529,"")</f>
        <v>3. Wrong intervention</v>
      </c>
    </row>
    <row r="530" spans="1:27" x14ac:dyDescent="0.25">
      <c r="A530" s="25" t="s">
        <v>6091</v>
      </c>
      <c r="B530" s="26" t="s">
        <v>6092</v>
      </c>
      <c r="C530" s="26">
        <v>2021</v>
      </c>
      <c r="D530" s="26" t="s">
        <v>354</v>
      </c>
      <c r="E530" s="26">
        <v>44</v>
      </c>
      <c r="F530" s="26">
        <v>5</v>
      </c>
      <c r="G530" s="26" t="s">
        <v>6093</v>
      </c>
      <c r="H530" s="26">
        <v>12742</v>
      </c>
      <c r="I530" s="26" t="s">
        <v>6094</v>
      </c>
      <c r="J530" s="11" t="s">
        <v>35</v>
      </c>
      <c r="K530" s="18" t="str">
        <f>IF(LEFT(I530,2)="10",HYPERLINK(_xlfn.CONCAT("https://doi.org/",I530),"Link"),IF(I530="","",HYPERLINK(I530,"Link")))</f>
        <v>Link</v>
      </c>
      <c r="L530" s="19" t="str">
        <f>IF(A530&lt;&gt;"",IF(J530="No",_xlfn.CONCAT(IF(ISERROR(FIND(",",A530))=FALSE,LEFT(A530,FIND(",",A530)-1),A530),"-",C530,"-",H530),""),"")</f>
        <v/>
      </c>
      <c r="M530" s="29" t="str">
        <f>IF(A530&lt;&gt;"",_xlfn.CONCAT("{",IF(ISERROR(FIND(",",A530))=FALSE,LEFT(A530,FIND(",",A530)-1),A530),", ",C530," #",H530,"}"),"")</f>
        <v>{Downs, 2021 #12742}</v>
      </c>
      <c r="N530" s="4" t="s">
        <v>1</v>
      </c>
      <c r="O530" s="18" t="str">
        <f>IF(J530="Yes",IF(P530&lt;&gt;"",HYPERLINK(_xlfn.CONCAT(VLOOKUP(P530,AF:AG,2,FALSE),"\",IF(ISERROR(FIND(",",A530))=FALSE,LEFT(A530,FIND(",",A530)-1),A530),"-",C530,"-",H530,".pdf"),"PDF"),""),"")</f>
        <v>PDF</v>
      </c>
      <c r="P530" s="11" t="s">
        <v>2</v>
      </c>
      <c r="Q530" s="3" t="s">
        <v>46</v>
      </c>
      <c r="R530" s="3" t="s">
        <v>47</v>
      </c>
      <c r="S530" s="4" t="s">
        <v>109</v>
      </c>
      <c r="T530" s="18" t="str">
        <f>IF(J530="Yes",IF(U530&lt;&gt;"",HYPERLINK(_xlfn.CONCAT(VLOOKUP(U530,AF:AG,2,FALSE),"\",IF(ISERROR(FIND(",",A530))=FALSE,LEFT(A530,FIND(",",A530)-1),A530),"-",C530,"-",H530,".pdf"),"PDF"),""),"")</f>
        <v>PDF</v>
      </c>
      <c r="U530" s="565" t="s">
        <v>70</v>
      </c>
      <c r="V530" s="3" t="s">
        <v>46</v>
      </c>
      <c r="W530" s="3" t="s">
        <v>47</v>
      </c>
      <c r="X530" s="501" t="s">
        <v>5885</v>
      </c>
      <c r="Y530" s="12" t="str">
        <f>IF(R530="Include","No",IF(V530="Include","No",""))</f>
        <v/>
      </c>
      <c r="Z530" s="33" t="str">
        <f>IF(J530="Yes",IF(Q530="","",IF(Q530="Include",IF(V530="",IF(Y530="No","Check for supplement","Include"),IF(V530="Exclude","Consensus required",IF(V530="Include",IF(Y530="No","Check for supplement","Include"),"Check required"))),IF(Q530="Exclude",IF(V530="","Check required",IF(V530="Exclude","Exclude",IF(V530="Include","Consensus required","Check required"))),"Check required"))),IF(L530="","","Find PDF"))</f>
        <v>Exclude</v>
      </c>
      <c r="AA530" s="31" t="str">
        <f>IF(Z530="Exclude",R530,"")</f>
        <v>3. Wrong intervention</v>
      </c>
    </row>
    <row r="531" spans="1:27" x14ac:dyDescent="0.25">
      <c r="A531" s="25" t="s">
        <v>6091</v>
      </c>
      <c r="B531" s="26" t="s">
        <v>6092</v>
      </c>
      <c r="C531" s="26">
        <v>2021</v>
      </c>
      <c r="D531" s="26" t="s">
        <v>354</v>
      </c>
      <c r="E531" s="26">
        <v>44</v>
      </c>
      <c r="F531" s="26">
        <v>5</v>
      </c>
      <c r="G531" s="26" t="s">
        <v>6093</v>
      </c>
      <c r="H531" s="26">
        <v>12743</v>
      </c>
      <c r="I531" s="26" t="s">
        <v>6094</v>
      </c>
      <c r="J531" s="11" t="s">
        <v>35</v>
      </c>
      <c r="K531" s="18" t="str">
        <f>IF(LEFT(I531,2)="10",HYPERLINK(_xlfn.CONCAT("https://doi.org/",I531),"Link"),IF(I531="","",HYPERLINK(I531,"Link")))</f>
        <v>Link</v>
      </c>
      <c r="L531" s="19" t="str">
        <f>IF(A531&lt;&gt;"",IF(J531="No",_xlfn.CONCAT(IF(ISERROR(FIND(",",A531))=FALSE,LEFT(A531,FIND(",",A531)-1),A531),"-",C531,"-",H531),""),"")</f>
        <v/>
      </c>
      <c r="M531" s="29" t="str">
        <f>IF(A531&lt;&gt;"",_xlfn.CONCAT("{",IF(ISERROR(FIND(",",A531))=FALSE,LEFT(A531,FIND(",",A531)-1),A531),", ",C531," #",H531,"}"),"")</f>
        <v>{Downs, 2021 #12743}</v>
      </c>
      <c r="N531" s="4" t="s">
        <v>1</v>
      </c>
      <c r="O531" s="18" t="str">
        <f>IF(J531="Yes",IF(P531&lt;&gt;"",HYPERLINK(_xlfn.CONCAT(VLOOKUP(P531,AF:AG,2,FALSE),"\",IF(ISERROR(FIND(",",A531))=FALSE,LEFT(A531,FIND(",",A531)-1),A531),"-",C531,"-",H531,".pdf"),"PDF"),""),"")</f>
        <v>PDF</v>
      </c>
      <c r="P531" s="11" t="s">
        <v>2</v>
      </c>
      <c r="Q531" s="3" t="s">
        <v>46</v>
      </c>
      <c r="R531" s="3" t="s">
        <v>39</v>
      </c>
      <c r="T531" s="18" t="str">
        <f>IF(J531="Yes",IF(U531&lt;&gt;"",HYPERLINK(_xlfn.CONCAT(VLOOKUP(U531,AF:AG,2,FALSE),"\",IF(ISERROR(FIND(",",A531))=FALSE,LEFT(A531,FIND(",",A531)-1),A531),"-",C531,"-",H531,".pdf"),"PDF"),""),"")</f>
        <v>PDF</v>
      </c>
      <c r="U531" s="11" t="str">
        <f>IF(R531="0. Duplicate","SH","")</f>
        <v>SH</v>
      </c>
      <c r="V531" s="3" t="str">
        <f>IF(R531="0. Duplicate","Exclude","")</f>
        <v>Exclude</v>
      </c>
      <c r="W531" s="3" t="str">
        <f>IF(R531="0. Duplicate","0. Duplicate","")</f>
        <v>0. Duplicate</v>
      </c>
      <c r="Y531" s="12" t="str">
        <f>IF(R531="Include","No",IF(V531="Include","No",""))</f>
        <v/>
      </c>
      <c r="Z531" s="33" t="str">
        <f>IF(J531="Yes",IF(Q531="","",IF(Q531="Include",IF(V531="",IF(Y531="No","Check for supplement","Include"),IF(V531="Exclude","Consensus required",IF(V531="Include",IF(Y531="No","Check for supplement","Include"),"Check required"))),IF(Q531="Exclude",IF(V531="","Check required",IF(V531="Exclude","Exclude",IF(V531="Include","Consensus required","Check required"))),"Check required"))),IF(L531="","","Find PDF"))</f>
        <v>Exclude</v>
      </c>
      <c r="AA531" s="31" t="str">
        <f>IF(Z531="Exclude",R531,"")</f>
        <v>0. Duplicate</v>
      </c>
    </row>
    <row r="532" spans="1:27" x14ac:dyDescent="0.25">
      <c r="A532" s="25" t="s">
        <v>5269</v>
      </c>
      <c r="B532" s="26" t="s">
        <v>5270</v>
      </c>
      <c r="C532" s="26">
        <v>2023</v>
      </c>
      <c r="D532" s="26" t="s">
        <v>2343</v>
      </c>
      <c r="E532" s="26">
        <v>54</v>
      </c>
      <c r="G532" s="26" t="s">
        <v>5271</v>
      </c>
      <c r="H532" s="26">
        <v>14143</v>
      </c>
      <c r="I532" s="26" t="s">
        <v>5272</v>
      </c>
      <c r="J532" s="11" t="s">
        <v>35</v>
      </c>
      <c r="K532" s="18" t="str">
        <f>IF(LEFT(I532,2)="10",HYPERLINK(_xlfn.CONCAT("https://doi.org/",I532),"Link"),IF(I532="","",HYPERLINK(I532,"Link")))</f>
        <v>Link</v>
      </c>
      <c r="L532" s="19" t="str">
        <f>IF(A532&lt;&gt;"",IF(J532="No",_xlfn.CONCAT(IF(ISERROR(FIND(",",A532))=FALSE,LEFT(A532,FIND(",",A532)-1),A532),"-",C532,"-",H532),""),"")</f>
        <v/>
      </c>
      <c r="M532" s="29" t="str">
        <f>IF(A532&lt;&gt;"",_xlfn.CONCAT("{",IF(ISERROR(FIND(",",A532))=FALSE,LEFT(A532,FIND(",",A532)-1),A532),", ",C532," #",H532,"}"),"")</f>
        <v>{Drazich, 2023 #14143}</v>
      </c>
      <c r="N532" s="4" t="s">
        <v>4</v>
      </c>
      <c r="O532" s="18" t="str">
        <f>IF(J532="Yes",IF(P532&lt;&gt;"",HYPERLINK(_xlfn.CONCAT(VLOOKUP(P532,AF:AG,2,FALSE),"\",IF(ISERROR(FIND(",",A532))=FALSE,LEFT(A532,FIND(",",A532)-1),A532),"-",C532,"-",H532,".pdf"),"PDF"),""),"")</f>
        <v>PDF</v>
      </c>
      <c r="P532" s="11" t="s">
        <v>2</v>
      </c>
      <c r="Q532" s="3" t="s">
        <v>46</v>
      </c>
      <c r="R532" s="3" t="s">
        <v>47</v>
      </c>
      <c r="S532" s="4" t="s">
        <v>109</v>
      </c>
      <c r="T532" s="18" t="str">
        <f>IF(J532="Yes",IF(U532&lt;&gt;"",HYPERLINK(_xlfn.CONCAT(VLOOKUP(U532,AF:AG,2,FALSE),"\",IF(ISERROR(FIND(",",A532))=FALSE,LEFT(A532,FIND(",",A532)-1),A532),"-",C532,"-",H532,".pdf"),"PDF"),""),"")</f>
        <v>PDF</v>
      </c>
      <c r="U532" s="11" t="s">
        <v>50</v>
      </c>
      <c r="V532" s="3" t="s">
        <v>46</v>
      </c>
      <c r="W532" s="3" t="s">
        <v>47</v>
      </c>
      <c r="Y532" s="12" t="str">
        <f>IF(R532="Include","No",IF(V532="Include","No",""))</f>
        <v/>
      </c>
      <c r="Z532" s="33" t="str">
        <f>IF(J532="Yes",IF(Q532="","",IF(Q532="Include",IF(V532="",IF(Y532="No","Check for supplement","Include"),IF(V532="Exclude","Consensus required",IF(V532="Include",IF(Y532="No","Check for supplement","Include"),"Check required"))),IF(Q532="Exclude",IF(V532="","Check required",IF(V532="Exclude","Exclude",IF(V532="Include","Consensus required","Check required"))),"Check required"))),IF(L532="","","Find PDF"))</f>
        <v>Exclude</v>
      </c>
      <c r="AA532" s="31" t="str">
        <f>IF(Z532="Exclude",R532,"")</f>
        <v>3. Wrong intervention</v>
      </c>
    </row>
    <row r="533" spans="1:27" x14ac:dyDescent="0.25">
      <c r="A533" s="25" t="s">
        <v>6095</v>
      </c>
      <c r="B533" s="26" t="s">
        <v>6096</v>
      </c>
      <c r="C533" s="26">
        <v>2022</v>
      </c>
      <c r="D533" s="26" t="s">
        <v>95</v>
      </c>
      <c r="E533" s="26">
        <v>56</v>
      </c>
      <c r="F533" s="26">
        <v>10</v>
      </c>
      <c r="G533" s="26" t="s">
        <v>6097</v>
      </c>
      <c r="H533" s="26">
        <v>12744</v>
      </c>
      <c r="I533" s="26" t="s">
        <v>6098</v>
      </c>
      <c r="J533" s="11" t="s">
        <v>35</v>
      </c>
      <c r="K533" s="18" t="str">
        <f>IF(LEFT(I533,2)="10",HYPERLINK(_xlfn.CONCAT("https://doi.org/",I533),"Link"),IF(I533="","",HYPERLINK(I533,"Link")))</f>
        <v>Link</v>
      </c>
      <c r="L533" s="19" t="str">
        <f>IF(A533&lt;&gt;"",IF(J533="No",_xlfn.CONCAT(IF(ISERROR(FIND(",",A533))=FALSE,LEFT(A533,FIND(",",A533)-1),A533),"-",C533,"-",H533),""),"")</f>
        <v/>
      </c>
      <c r="M533" s="29" t="str">
        <f>IF(A533&lt;&gt;"",_xlfn.CONCAT("{",IF(ISERROR(FIND(",",A533))=FALSE,LEFT(A533,FIND(",",A533)-1),A533),", ",C533," #",H533,"}"),"")</f>
        <v>{Drew, 2022 #12744}</v>
      </c>
      <c r="N533" s="4" t="s">
        <v>1</v>
      </c>
      <c r="O533" s="18" t="str">
        <f>IF(J533="Yes",IF(P533&lt;&gt;"",HYPERLINK(_xlfn.CONCAT(VLOOKUP(P533,AF:AG,2,FALSE),"\",IF(ISERROR(FIND(",",A533))=FALSE,LEFT(A533,FIND(",",A533)-1),A533),"-",C533,"-",H533,".pdf"),"PDF"),""),"")</f>
        <v>PDF</v>
      </c>
      <c r="P533" s="11" t="s">
        <v>2</v>
      </c>
      <c r="Q533" s="3" t="s">
        <v>46</v>
      </c>
      <c r="R533" s="3" t="s">
        <v>47</v>
      </c>
      <c r="S533" s="4" t="s">
        <v>109</v>
      </c>
      <c r="T533" s="18" t="str">
        <f>IF(J533="Yes",IF(U533&lt;&gt;"",HYPERLINK(_xlfn.CONCAT(VLOOKUP(U533,AF:AG,2,FALSE),"\",IF(ISERROR(FIND(",",A533))=FALSE,LEFT(A533,FIND(",",A533)-1),A533),"-",C533,"-",H533,".pdf"),"PDF"),""),"")</f>
        <v>PDF</v>
      </c>
      <c r="U533" s="565" t="s">
        <v>70</v>
      </c>
      <c r="V533" s="3" t="s">
        <v>46</v>
      </c>
      <c r="W533" s="3" t="s">
        <v>47</v>
      </c>
      <c r="X533" s="501" t="s">
        <v>5885</v>
      </c>
      <c r="Y533" s="12" t="str">
        <f>IF(R533="Include","No",IF(V533="Include","No",""))</f>
        <v/>
      </c>
      <c r="Z533" s="33" t="str">
        <f>IF(J533="Yes",IF(Q533="","",IF(Q533="Include",IF(V533="",IF(Y533="No","Check for supplement","Include"),IF(V533="Exclude","Consensus required",IF(V533="Include",IF(Y533="No","Check for supplement","Include"),"Check required"))),IF(Q533="Exclude",IF(V533="","Check required",IF(V533="Exclude","Exclude",IF(V533="Include","Consensus required","Check required"))),"Check required"))),IF(L533="","","Find PDF"))</f>
        <v>Exclude</v>
      </c>
      <c r="AA533" s="31" t="str">
        <f>IF(Z533="Exclude",R533,"")</f>
        <v>3. Wrong intervention</v>
      </c>
    </row>
    <row r="534" spans="1:27" x14ac:dyDescent="0.25">
      <c r="A534" s="25" t="s">
        <v>6099</v>
      </c>
      <c r="B534" s="26" t="s">
        <v>6100</v>
      </c>
      <c r="C534" s="26">
        <v>2012</v>
      </c>
      <c r="D534" s="26" t="s">
        <v>365</v>
      </c>
      <c r="E534" s="26">
        <v>12</v>
      </c>
      <c r="F534" s="26">
        <v>1</v>
      </c>
      <c r="G534" s="26">
        <v>157</v>
      </c>
      <c r="H534" s="26">
        <v>12745</v>
      </c>
      <c r="I534" s="26" t="s">
        <v>6101</v>
      </c>
      <c r="J534" s="11" t="s">
        <v>35</v>
      </c>
      <c r="K534" s="18" t="str">
        <f>IF(LEFT(I534,2)="10",HYPERLINK(_xlfn.CONCAT("https://doi.org/",I534),"Link"),IF(I534="","",HYPERLINK(I534,"Link")))</f>
        <v>Link</v>
      </c>
      <c r="L534" s="19" t="str">
        <f>IF(A534&lt;&gt;"",IF(J534="No",_xlfn.CONCAT(IF(ISERROR(FIND(",",A534))=FALSE,LEFT(A534,FIND(",",A534)-1),A534),"-",C534,"-",H534),""),"")</f>
        <v/>
      </c>
      <c r="M534" s="29" t="str">
        <f>IF(A534&lt;&gt;"",_xlfn.CONCAT("{",IF(ISERROR(FIND(",",A534))=FALSE,LEFT(A534,FIND(",",A534)-1),A534),", ",C534," #",H534,"}"),"")</f>
        <v>{Dreyhaupt, 2012 #12745}</v>
      </c>
      <c r="N534" s="4" t="s">
        <v>1</v>
      </c>
      <c r="O534" s="18" t="str">
        <f>IF(J534="Yes",IF(P534&lt;&gt;"",HYPERLINK(_xlfn.CONCAT(VLOOKUP(P534,AF:AG,2,FALSE),"\",IF(ISERROR(FIND(",",A534))=FALSE,LEFT(A534,FIND(",",A534)-1),A534),"-",C534,"-",H534,".pdf"),"PDF"),""),"")</f>
        <v>PDF</v>
      </c>
      <c r="P534" s="11" t="s">
        <v>2</v>
      </c>
      <c r="Q534" s="3" t="s">
        <v>46</v>
      </c>
      <c r="R534" s="3" t="s">
        <v>47</v>
      </c>
      <c r="S534" s="4" t="s">
        <v>109</v>
      </c>
      <c r="T534" s="18" t="str">
        <f>IF(J534="Yes",IF(U534&lt;&gt;"",HYPERLINK(_xlfn.CONCAT(VLOOKUP(U534,AF:AG,2,FALSE),"\",IF(ISERROR(FIND(",",A534))=FALSE,LEFT(A534,FIND(",",A534)-1),A534),"-",C534,"-",H534,".pdf"),"PDF"),""),"")</f>
        <v>PDF</v>
      </c>
      <c r="U534" s="565" t="s">
        <v>70</v>
      </c>
      <c r="V534" s="3" t="s">
        <v>46</v>
      </c>
      <c r="W534" s="3" t="s">
        <v>47</v>
      </c>
      <c r="X534" s="501" t="s">
        <v>5885</v>
      </c>
      <c r="Y534" s="12" t="str">
        <f>IF(R534="Include","No",IF(V534="Include","No",""))</f>
        <v/>
      </c>
      <c r="Z534" s="33" t="str">
        <f>IF(J534="Yes",IF(Q534="","",IF(Q534="Include",IF(V534="",IF(Y534="No","Check for supplement","Include"),IF(V534="Exclude","Consensus required",IF(V534="Include",IF(Y534="No","Check for supplement","Include"),"Check required"))),IF(Q534="Exclude",IF(V534="","Check required",IF(V534="Exclude","Exclude",IF(V534="Include","Consensus required","Check required"))),"Check required"))),IF(L534="","","Find PDF"))</f>
        <v>Exclude</v>
      </c>
      <c r="AA534" s="31" t="str">
        <f>IF(Z534="Exclude",R534,"")</f>
        <v>3. Wrong intervention</v>
      </c>
    </row>
    <row r="535" spans="1:27" x14ac:dyDescent="0.25">
      <c r="A535" s="25" t="s">
        <v>6102</v>
      </c>
      <c r="B535" s="26" t="s">
        <v>6103</v>
      </c>
      <c r="C535" s="26">
        <v>2019</v>
      </c>
      <c r="D535" s="26" t="s">
        <v>60</v>
      </c>
      <c r="E535" s="26">
        <v>16</v>
      </c>
      <c r="F535" s="26">
        <v>21</v>
      </c>
      <c r="G535" s="26" t="s">
        <v>6104</v>
      </c>
      <c r="H535" s="26">
        <v>12746</v>
      </c>
      <c r="I535" s="26" t="s">
        <v>6105</v>
      </c>
      <c r="J535" s="11" t="s">
        <v>35</v>
      </c>
      <c r="K535" s="18" t="str">
        <f>IF(LEFT(I535,2)="10",HYPERLINK(_xlfn.CONCAT("https://doi.org/",I535),"Link"),IF(I535="","",HYPERLINK(I535,"Link")))</f>
        <v>Link</v>
      </c>
      <c r="L535" s="19" t="str">
        <f>IF(A535&lt;&gt;"",IF(J535="No",_xlfn.CONCAT(IF(ISERROR(FIND(",",A535))=FALSE,LEFT(A535,FIND(",",A535)-1),A535),"-",C535,"-",H535),""),"")</f>
        <v/>
      </c>
      <c r="M535" s="29" t="str">
        <f>IF(A535&lt;&gt;"",_xlfn.CONCAT("{",IF(ISERROR(FIND(",",A535))=FALSE,LEFT(A535,FIND(",",A535)-1),A535),", ",C535," #",H535,"}"),"")</f>
        <v>{Driediger, 2019 #12746}</v>
      </c>
      <c r="N535" s="4" t="s">
        <v>1</v>
      </c>
      <c r="O535" s="18" t="str">
        <f>IF(J535="Yes",IF(P535&lt;&gt;"",HYPERLINK(_xlfn.CONCAT(VLOOKUP(P535,AF:AG,2,FALSE),"\",IF(ISERROR(FIND(",",A535))=FALSE,LEFT(A535,FIND(",",A535)-1),A535),"-",C535,"-",H535,".pdf"),"PDF"),""),"")</f>
        <v>PDF</v>
      </c>
      <c r="P535" s="11" t="s">
        <v>2</v>
      </c>
      <c r="Q535" s="3" t="s">
        <v>46</v>
      </c>
      <c r="R535" s="3" t="s">
        <v>47</v>
      </c>
      <c r="S535" s="4" t="s">
        <v>109</v>
      </c>
      <c r="T535" s="18" t="str">
        <f>IF(J535="Yes",IF(U535&lt;&gt;"",HYPERLINK(_xlfn.CONCAT(VLOOKUP(U535,AF:AG,2,FALSE),"\",IF(ISERROR(FIND(",",A535))=FALSE,LEFT(A535,FIND(",",A535)-1),A535),"-",C535,"-",H535,".pdf"),"PDF"),""),"")</f>
        <v>PDF</v>
      </c>
      <c r="U535" s="565" t="s">
        <v>70</v>
      </c>
      <c r="V535" s="3" t="s">
        <v>46</v>
      </c>
      <c r="W535" s="3" t="s">
        <v>47</v>
      </c>
      <c r="X535" s="501" t="s">
        <v>5885</v>
      </c>
      <c r="Y535" s="12" t="str">
        <f>IF(R535="Include","No",IF(V535="Include","No",""))</f>
        <v/>
      </c>
      <c r="Z535" s="33" t="str">
        <f>IF(J535="Yes",IF(Q535="","",IF(Q535="Include",IF(V535="",IF(Y535="No","Check for supplement","Include"),IF(V535="Exclude","Consensus required",IF(V535="Include",IF(Y535="No","Check for supplement","Include"),"Check required"))),IF(Q535="Exclude",IF(V535="","Check required",IF(V535="Exclude","Exclude",IF(V535="Include","Consensus required","Check required"))),"Check required"))),IF(L535="","","Find PDF"))</f>
        <v>Exclude</v>
      </c>
      <c r="AA535" s="31" t="str">
        <f>IF(Z535="Exclude",R535,"")</f>
        <v>3. Wrong intervention</v>
      </c>
    </row>
    <row r="536" spans="1:27" x14ac:dyDescent="0.25">
      <c r="A536" s="25" t="s">
        <v>6102</v>
      </c>
      <c r="B536" s="26" t="s">
        <v>6103</v>
      </c>
      <c r="C536" s="26">
        <v>2019</v>
      </c>
      <c r="D536" s="26" t="s">
        <v>60</v>
      </c>
      <c r="E536" s="26">
        <v>16</v>
      </c>
      <c r="F536" s="26">
        <v>21</v>
      </c>
      <c r="G536" s="26" t="s">
        <v>6104</v>
      </c>
      <c r="H536" s="26">
        <v>12747</v>
      </c>
      <c r="I536" s="26" t="s">
        <v>6105</v>
      </c>
      <c r="J536" s="11" t="s">
        <v>35</v>
      </c>
      <c r="K536" s="18" t="str">
        <f>IF(LEFT(I536,2)="10",HYPERLINK(_xlfn.CONCAT("https://doi.org/",I536),"Link"),IF(I536="","",HYPERLINK(I536,"Link")))</f>
        <v>Link</v>
      </c>
      <c r="L536" s="19" t="str">
        <f>IF(A536&lt;&gt;"",IF(J536="No",_xlfn.CONCAT(IF(ISERROR(FIND(",",A536))=FALSE,LEFT(A536,FIND(",",A536)-1),A536),"-",C536,"-",H536),""),"")</f>
        <v/>
      </c>
      <c r="M536" s="29" t="str">
        <f>IF(A536&lt;&gt;"",_xlfn.CONCAT("{",IF(ISERROR(FIND(",",A536))=FALSE,LEFT(A536,FIND(",",A536)-1),A536),", ",C536," #",H536,"}"),"")</f>
        <v>{Driediger, 2019 #12747}</v>
      </c>
      <c r="N536" s="4" t="s">
        <v>1</v>
      </c>
      <c r="O536" s="18" t="str">
        <f>IF(J536="Yes",IF(P536&lt;&gt;"",HYPERLINK(_xlfn.CONCAT(VLOOKUP(P536,AF:AG,2,FALSE),"\",IF(ISERROR(FIND(",",A536))=FALSE,LEFT(A536,FIND(",",A536)-1),A536),"-",C536,"-",H536,".pdf"),"PDF"),""),"")</f>
        <v>PDF</v>
      </c>
      <c r="P536" s="11" t="s">
        <v>2</v>
      </c>
      <c r="Q536" s="3" t="s">
        <v>46</v>
      </c>
      <c r="R536" s="3" t="s">
        <v>39</v>
      </c>
      <c r="T536" s="18" t="str">
        <f>IF(J536="Yes",IF(U536&lt;&gt;"",HYPERLINK(_xlfn.CONCAT(VLOOKUP(U536,AF:AG,2,FALSE),"\",IF(ISERROR(FIND(",",A536))=FALSE,LEFT(A536,FIND(",",A536)-1),A536),"-",C536,"-",H536,".pdf"),"PDF"),""),"")</f>
        <v>PDF</v>
      </c>
      <c r="U536" s="11" t="str">
        <f>IF(R536="0. Duplicate","SH","")</f>
        <v>SH</v>
      </c>
      <c r="V536" s="3" t="str">
        <f>IF(R536="0. Duplicate","Exclude","")</f>
        <v>Exclude</v>
      </c>
      <c r="W536" s="3" t="str">
        <f>IF(R536="0. Duplicate","0. Duplicate","")</f>
        <v>0. Duplicate</v>
      </c>
      <c r="Y536" s="12" t="str">
        <f>IF(R536="Include","No",IF(V536="Include","No",""))</f>
        <v/>
      </c>
      <c r="Z536" s="33" t="str">
        <f>IF(J536="Yes",IF(Q536="","",IF(Q536="Include",IF(V536="",IF(Y536="No","Check for supplement","Include"),IF(V536="Exclude","Consensus required",IF(V536="Include",IF(Y536="No","Check for supplement","Include"),"Check required"))),IF(Q536="Exclude",IF(V536="","Check required",IF(V536="Exclude","Exclude",IF(V536="Include","Consensus required","Check required"))),"Check required"))),IF(L536="","","Find PDF"))</f>
        <v>Exclude</v>
      </c>
      <c r="AA536" s="31" t="str">
        <f>IF(Z536="Exclude",R536,"")</f>
        <v>0. Duplicate</v>
      </c>
    </row>
    <row r="537" spans="1:27" x14ac:dyDescent="0.25">
      <c r="A537" s="25" t="s">
        <v>6106</v>
      </c>
      <c r="B537" s="26" t="s">
        <v>6107</v>
      </c>
      <c r="C537" s="26">
        <v>2016</v>
      </c>
      <c r="D537" s="26" t="s">
        <v>4655</v>
      </c>
      <c r="E537" s="26">
        <v>52</v>
      </c>
      <c r="F537" s="26">
        <v>7</v>
      </c>
      <c r="G537" s="26" t="s">
        <v>6108</v>
      </c>
      <c r="H537" s="26">
        <v>12748</v>
      </c>
      <c r="I537" s="26" t="s">
        <v>6109</v>
      </c>
      <c r="J537" s="11" t="s">
        <v>35</v>
      </c>
      <c r="K537" s="18" t="str">
        <f>IF(LEFT(I537,2)="10",HYPERLINK(_xlfn.CONCAT("https://doi.org/",I537),"Link"),IF(I537="","",HYPERLINK(I537,"Link")))</f>
        <v>Link</v>
      </c>
      <c r="L537" s="19" t="str">
        <f>IF(A537&lt;&gt;"",IF(J537="No",_xlfn.CONCAT(IF(ISERROR(FIND(",",A537))=FALSE,LEFT(A537,FIND(",",A537)-1),A537),"-",C537,"-",H537),""),"")</f>
        <v/>
      </c>
      <c r="M537" s="29" t="str">
        <f>IF(A537&lt;&gt;"",_xlfn.CONCAT("{",IF(ISERROR(FIND(",",A537))=FALSE,LEFT(A537,FIND(",",A537)-1),A537),", ",C537," #",H537,"}"),"")</f>
        <v>{Drummy, 2016 #12748}</v>
      </c>
      <c r="N537" s="4" t="s">
        <v>1</v>
      </c>
      <c r="O537" s="18" t="str">
        <f>IF(J537="Yes",IF(P537&lt;&gt;"",HYPERLINK(_xlfn.CONCAT(VLOOKUP(P537,AF:AG,2,FALSE),"\",IF(ISERROR(FIND(",",A537))=FALSE,LEFT(A537,FIND(",",A537)-1),A537),"-",C537,"-",H537,".pdf"),"PDF"),""),"")</f>
        <v>PDF</v>
      </c>
      <c r="P537" s="11" t="s">
        <v>2</v>
      </c>
      <c r="Q537" s="3" t="s">
        <v>46</v>
      </c>
      <c r="R537" s="3" t="s">
        <v>47</v>
      </c>
      <c r="S537" s="4" t="s">
        <v>109</v>
      </c>
      <c r="T537" s="18" t="str">
        <f>IF(J537="Yes",IF(U537&lt;&gt;"",HYPERLINK(_xlfn.CONCAT(VLOOKUP(U537,AF:AG,2,FALSE),"\",IF(ISERROR(FIND(",",A537))=FALSE,LEFT(A537,FIND(",",A537)-1),A537),"-",C537,"-",H537,".pdf"),"PDF"),""),"")</f>
        <v>PDF</v>
      </c>
      <c r="U537" s="565" t="s">
        <v>70</v>
      </c>
      <c r="V537" s="3" t="s">
        <v>46</v>
      </c>
      <c r="W537" s="3" t="s">
        <v>47</v>
      </c>
      <c r="X537" s="501" t="s">
        <v>5885</v>
      </c>
      <c r="Y537" s="12" t="str">
        <f>IF(R537="Include","No",IF(V537="Include","No",""))</f>
        <v/>
      </c>
      <c r="Z537" s="33" t="str">
        <f>IF(J537="Yes",IF(Q537="","",IF(Q537="Include",IF(V537="",IF(Y537="No","Check for supplement","Include"),IF(V537="Exclude","Consensus required",IF(V537="Include",IF(Y537="No","Check for supplement","Include"),"Check required"))),IF(Q537="Exclude",IF(V537="","Check required",IF(V537="Exclude","Exclude",IF(V537="Include","Consensus required","Check required"))),"Check required"))),IF(L537="","","Find PDF"))</f>
        <v>Exclude</v>
      </c>
      <c r="AA537" s="31" t="str">
        <f>IF(Z537="Exclude",R537,"")</f>
        <v>3. Wrong intervention</v>
      </c>
    </row>
    <row r="538" spans="1:27" x14ac:dyDescent="0.25">
      <c r="A538" s="25" t="s">
        <v>6106</v>
      </c>
      <c r="B538" s="26" t="s">
        <v>7010</v>
      </c>
      <c r="C538" s="26">
        <v>2016</v>
      </c>
      <c r="D538" s="26" t="s">
        <v>7011</v>
      </c>
      <c r="E538" s="26">
        <v>52</v>
      </c>
      <c r="F538" s="26">
        <v>7</v>
      </c>
      <c r="G538" s="26" t="s">
        <v>6108</v>
      </c>
      <c r="H538" s="26">
        <v>14560</v>
      </c>
      <c r="I538" s="26" t="s">
        <v>6109</v>
      </c>
      <c r="J538" s="11" t="s">
        <v>35</v>
      </c>
      <c r="K538" s="18" t="str">
        <f>IF(LEFT(I538,2)="10",HYPERLINK(_xlfn.CONCAT("https://doi.org/",I538),"Link"),IF(I538="","",HYPERLINK(I538,"Link")))</f>
        <v>Link</v>
      </c>
      <c r="L538" s="19" t="str">
        <f>IF(A538&lt;&gt;"",IF(J538="No",_xlfn.CONCAT(IF(ISERROR(FIND(",",A538))=FALSE,LEFT(A538,FIND(",",A538)-1),A538),"-",C538,"-",H538),""),"")</f>
        <v/>
      </c>
      <c r="M538" s="29" t="str">
        <f>IF(A538&lt;&gt;"",_xlfn.CONCAT("{",IF(ISERROR(FIND(",",A538))=FALSE,LEFT(A538,FIND(",",A538)-1),A538),", ",C538," #",H538,"}"),"")</f>
        <v>{Drummy, 2016 #14560}</v>
      </c>
      <c r="N538" s="4" t="s">
        <v>1</v>
      </c>
      <c r="O538" s="18" t="str">
        <f>IF(J538="Yes",IF(P538&lt;&gt;"",HYPERLINK(_xlfn.CONCAT(VLOOKUP(P538,AF:AG,2,FALSE),"\",IF(ISERROR(FIND(",",A538))=FALSE,LEFT(A538,FIND(",",A538)-1),A538),"-",C538,"-",H538,".pdf"),"PDF"),""),"")</f>
        <v>PDF</v>
      </c>
      <c r="P538" s="11" t="s">
        <v>2</v>
      </c>
      <c r="Q538" s="3" t="s">
        <v>46</v>
      </c>
      <c r="R538" s="3" t="s">
        <v>39</v>
      </c>
      <c r="T538" s="18" t="str">
        <f>IF(J538="Yes",IF(U538&lt;&gt;"",HYPERLINK(_xlfn.CONCAT(VLOOKUP(U538,AF:AG,2,FALSE),"\",IF(ISERROR(FIND(",",A538))=FALSE,LEFT(A538,FIND(",",A538)-1),A538),"-",C538,"-",H538,".pdf"),"PDF"),""),"")</f>
        <v>PDF</v>
      </c>
      <c r="U538" s="11" t="str">
        <f>IF(R538="0. Duplicate","SH","")</f>
        <v>SH</v>
      </c>
      <c r="V538" s="3" t="str">
        <f>IF(R538="0. Duplicate","Exclude","")</f>
        <v>Exclude</v>
      </c>
      <c r="W538" s="3" t="str">
        <f>IF(R538="0. Duplicate","0. Duplicate","")</f>
        <v>0. Duplicate</v>
      </c>
      <c r="Y538" s="12" t="str">
        <f>IF(R538="Include","No",IF(V538="Include","No",""))</f>
        <v/>
      </c>
      <c r="Z538" s="33" t="str">
        <f>IF(J538="Yes",IF(Q538="","",IF(Q538="Include",IF(V538="",IF(Y538="No","Check for supplement","Include"),IF(V538="Exclude","Consensus required",IF(V538="Include",IF(Y538="No","Check for supplement","Include"),"Check required"))),IF(Q538="Exclude",IF(V538="","Check required",IF(V538="Exclude","Exclude",IF(V538="Include","Consensus required","Check required"))),"Check required"))),IF(L538="","","Find PDF"))</f>
        <v>Exclude</v>
      </c>
      <c r="AA538" s="31" t="str">
        <f>IF(Z538="Exclude",R538,"")</f>
        <v>0. Duplicate</v>
      </c>
    </row>
    <row r="539" spans="1:27" x14ac:dyDescent="0.25">
      <c r="A539" s="25" t="s">
        <v>6110</v>
      </c>
      <c r="B539" s="26" t="s">
        <v>6111</v>
      </c>
      <c r="C539" s="26">
        <v>2022</v>
      </c>
      <c r="D539" s="26" t="s">
        <v>530</v>
      </c>
      <c r="E539" s="26">
        <v>24</v>
      </c>
      <c r="F539" s="26">
        <v>1</v>
      </c>
      <c r="G539" s="26" t="s">
        <v>6112</v>
      </c>
      <c r="H539" s="26">
        <v>12749</v>
      </c>
      <c r="I539" s="26" t="s">
        <v>6113</v>
      </c>
      <c r="J539" s="11" t="s">
        <v>35</v>
      </c>
      <c r="K539" s="18" t="str">
        <f>IF(LEFT(I539,2)="10",HYPERLINK(_xlfn.CONCAT("https://doi.org/",I539),"Link"),IF(I539="","",HYPERLINK(I539,"Link")))</f>
        <v>Link</v>
      </c>
      <c r="L539" s="19" t="str">
        <f>IF(A539&lt;&gt;"",IF(J539="No",_xlfn.CONCAT(IF(ISERROR(FIND(",",A539))=FALSE,LEFT(A539,FIND(",",A539)-1),A539),"-",C539,"-",H539),""),"")</f>
        <v/>
      </c>
      <c r="M539" s="29" t="str">
        <f>IF(A539&lt;&gt;"",_xlfn.CONCAT("{",IF(ISERROR(FIND(",",A539))=FALSE,LEFT(A539,FIND(",",A539)-1),A539),", ",C539," #",H539,"}"),"")</f>
        <v>{Duan, 2022 #12749}</v>
      </c>
      <c r="N539" s="4" t="s">
        <v>1</v>
      </c>
      <c r="O539" s="18" t="str">
        <f>IF(J539="Yes",IF(P539&lt;&gt;"",HYPERLINK(_xlfn.CONCAT(VLOOKUP(P539,AF:AG,2,FALSE),"\",IF(ISERROR(FIND(",",A539))=FALSE,LEFT(A539,FIND(",",A539)-1),A539),"-",C539,"-",H539,".pdf"),"PDF"),""),"")</f>
        <v>PDF</v>
      </c>
      <c r="P539" s="11" t="s">
        <v>2</v>
      </c>
      <c r="Q539" s="3" t="s">
        <v>46</v>
      </c>
      <c r="R539" s="3" t="s">
        <v>47</v>
      </c>
      <c r="S539" s="4" t="s">
        <v>109</v>
      </c>
      <c r="T539" s="18" t="str">
        <f>IF(J539="Yes",IF(U539&lt;&gt;"",HYPERLINK(_xlfn.CONCAT(VLOOKUP(U539,AF:AG,2,FALSE),"\",IF(ISERROR(FIND(",",A539))=FALSE,LEFT(A539,FIND(",",A539)-1),A539),"-",C539,"-",H539,".pdf"),"PDF"),""),"")</f>
        <v>PDF</v>
      </c>
      <c r="U539" s="565" t="s">
        <v>70</v>
      </c>
      <c r="V539" s="3" t="s">
        <v>46</v>
      </c>
      <c r="W539" s="3" t="s">
        <v>47</v>
      </c>
      <c r="X539" s="501" t="s">
        <v>5885</v>
      </c>
      <c r="Y539" s="12" t="str">
        <f>IF(R539="Include","No",IF(V539="Include","No",""))</f>
        <v/>
      </c>
      <c r="Z539" s="33" t="str">
        <f>IF(J539="Yes",IF(Q539="","",IF(Q539="Include",IF(V539="",IF(Y539="No","Check for supplement","Include"),IF(V539="Exclude","Consensus required",IF(V539="Include",IF(Y539="No","Check for supplement","Include"),"Check required"))),IF(Q539="Exclude",IF(V539="","Check required",IF(V539="Exclude","Exclude",IF(V539="Include","Consensus required","Check required"))),"Check required"))),IF(L539="","","Find PDF"))</f>
        <v>Exclude</v>
      </c>
      <c r="AA539" s="31" t="str">
        <f>IF(Z539="Exclude",R539,"")</f>
        <v>3. Wrong intervention</v>
      </c>
    </row>
    <row r="540" spans="1:27" x14ac:dyDescent="0.25">
      <c r="A540" s="25" t="s">
        <v>6114</v>
      </c>
      <c r="B540" s="26" t="s">
        <v>6115</v>
      </c>
      <c r="C540" s="26">
        <v>2014</v>
      </c>
      <c r="D540" s="26" t="s">
        <v>124</v>
      </c>
      <c r="E540" s="26">
        <v>11</v>
      </c>
      <c r="F540" s="26">
        <v>1</v>
      </c>
      <c r="G540" s="26">
        <v>10</v>
      </c>
      <c r="H540" s="26">
        <v>12750</v>
      </c>
      <c r="I540" s="26" t="s">
        <v>6116</v>
      </c>
      <c r="J540" s="11" t="s">
        <v>35</v>
      </c>
      <c r="K540" s="18" t="str">
        <f>IF(LEFT(I540,2)="10",HYPERLINK(_xlfn.CONCAT("https://doi.org/",I540),"Link"),IF(I540="","",HYPERLINK(I540,"Link")))</f>
        <v>Link</v>
      </c>
      <c r="L540" s="19" t="str">
        <f>IF(A540&lt;&gt;"",IF(J540="No",_xlfn.CONCAT(IF(ISERROR(FIND(",",A540))=FALSE,LEFT(A540,FIND(",",A540)-1),A540),"-",C540,"-",H540),""),"")</f>
        <v/>
      </c>
      <c r="M540" s="29" t="str">
        <f>IF(A540&lt;&gt;"",_xlfn.CONCAT("{",IF(ISERROR(FIND(",",A540))=FALSE,LEFT(A540,FIND(",",A540)-1),A540),", ",C540," #",H540,"}"),"")</f>
        <v>{Duda, 2014 #12750}</v>
      </c>
      <c r="N540" s="4" t="s">
        <v>1</v>
      </c>
      <c r="O540" s="18" t="str">
        <f>IF(J540="Yes",IF(P540&lt;&gt;"",HYPERLINK(_xlfn.CONCAT(VLOOKUP(P540,AF:AG,2,FALSE),"\",IF(ISERROR(FIND(",",A540))=FALSE,LEFT(A540,FIND(",",A540)-1),A540),"-",C540,"-",H540,".pdf"),"PDF"),""),"")</f>
        <v>PDF</v>
      </c>
      <c r="P540" s="11" t="s">
        <v>2</v>
      </c>
      <c r="Q540" s="3" t="s">
        <v>46</v>
      </c>
      <c r="R540" s="3" t="s">
        <v>47</v>
      </c>
      <c r="S540" s="4" t="s">
        <v>109</v>
      </c>
      <c r="T540" s="18" t="str">
        <f>IF(J540="Yes",IF(U540&lt;&gt;"",HYPERLINK(_xlfn.CONCAT(VLOOKUP(U540,AF:AG,2,FALSE),"\",IF(ISERROR(FIND(",",A540))=FALSE,LEFT(A540,FIND(",",A540)-1),A540),"-",C540,"-",H540,".pdf"),"PDF"),""),"")</f>
        <v>PDF</v>
      </c>
      <c r="U540" s="565" t="s">
        <v>70</v>
      </c>
      <c r="V540" s="3" t="s">
        <v>46</v>
      </c>
      <c r="W540" s="3" t="s">
        <v>47</v>
      </c>
      <c r="X540" s="501" t="s">
        <v>5885</v>
      </c>
      <c r="Y540" s="12" t="str">
        <f>IF(R540="Include","No",IF(V540="Include","No",""))</f>
        <v/>
      </c>
      <c r="Z540" s="33" t="str">
        <f>IF(J540="Yes",IF(Q540="","",IF(Q540="Include",IF(V540="",IF(Y540="No","Check for supplement","Include"),IF(V540="Exclude","Consensus required",IF(V540="Include",IF(Y540="No","Check for supplement","Include"),"Check required"))),IF(Q540="Exclude",IF(V540="","Check required",IF(V540="Exclude","Exclude",IF(V540="Include","Consensus required","Check required"))),"Check required"))),IF(L540="","","Find PDF"))</f>
        <v>Exclude</v>
      </c>
      <c r="AA540" s="31" t="str">
        <f>IF(Z540="Exclude",R540,"")</f>
        <v>3. Wrong intervention</v>
      </c>
    </row>
    <row r="541" spans="1:27" x14ac:dyDescent="0.25">
      <c r="A541" s="25" t="s">
        <v>6117</v>
      </c>
      <c r="B541" s="26" t="s">
        <v>6118</v>
      </c>
      <c r="C541" s="26">
        <v>2010</v>
      </c>
      <c r="D541" s="26" t="s">
        <v>250</v>
      </c>
      <c r="E541" s="26">
        <v>13</v>
      </c>
      <c r="F541" s="26">
        <v>2</v>
      </c>
      <c r="G541" s="26" t="s">
        <v>6119</v>
      </c>
      <c r="H541" s="26">
        <v>12751</v>
      </c>
      <c r="I541" s="26" t="s">
        <v>6120</v>
      </c>
      <c r="J541" s="11" t="s">
        <v>35</v>
      </c>
      <c r="K541" s="18" t="str">
        <f>IF(LEFT(I541,2)="10",HYPERLINK(_xlfn.CONCAT("https://doi.org/",I541),"Link"),IF(I541="","",HYPERLINK(I541,"Link")))</f>
        <v>Link</v>
      </c>
      <c r="L541" s="19" t="str">
        <f>IF(A541&lt;&gt;"",IF(J541="No",_xlfn.CONCAT(IF(ISERROR(FIND(",",A541))=FALSE,LEFT(A541,FIND(",",A541)-1),A541),"-",C541,"-",H541),""),"")</f>
        <v/>
      </c>
      <c r="M541" s="29" t="str">
        <f>IF(A541&lt;&gt;"",_xlfn.CONCAT("{",IF(ISERROR(FIND(",",A541))=FALSE,LEFT(A541,FIND(",",A541)-1),A541),", ",C541," #",H541,"}"),"")</f>
        <v>{Dudley, 2010 #12751}</v>
      </c>
      <c r="N541" s="4" t="s">
        <v>1</v>
      </c>
      <c r="O541" s="18" t="str">
        <f>IF(J541="Yes",IF(P541&lt;&gt;"",HYPERLINK(_xlfn.CONCAT(VLOOKUP(P541,AF:AG,2,FALSE),"\",IF(ISERROR(FIND(",",A541))=FALSE,LEFT(A541,FIND(",",A541)-1),A541),"-",C541,"-",H541,".pdf"),"PDF"),""),"")</f>
        <v>PDF</v>
      </c>
      <c r="P541" s="11" t="s">
        <v>2</v>
      </c>
      <c r="Q541" s="3" t="s">
        <v>46</v>
      </c>
      <c r="R541" s="3" t="s">
        <v>47</v>
      </c>
      <c r="S541" s="4" t="s">
        <v>109</v>
      </c>
      <c r="T541" s="18" t="str">
        <f>IF(J541="Yes",IF(U541&lt;&gt;"",HYPERLINK(_xlfn.CONCAT(VLOOKUP(U541,AF:AG,2,FALSE),"\",IF(ISERROR(FIND(",",A541))=FALSE,LEFT(A541,FIND(",",A541)-1),A541),"-",C541,"-",H541,".pdf"),"PDF"),""),"")</f>
        <v>PDF</v>
      </c>
      <c r="U541" s="565" t="s">
        <v>70</v>
      </c>
      <c r="V541" s="3" t="s">
        <v>46</v>
      </c>
      <c r="W541" s="3" t="s">
        <v>47</v>
      </c>
      <c r="X541" s="501" t="s">
        <v>5885</v>
      </c>
      <c r="Y541" s="12" t="str">
        <f>IF(R541="Include","No",IF(V541="Include","No",""))</f>
        <v/>
      </c>
      <c r="Z541" s="33" t="str">
        <f>IF(J541="Yes",IF(Q541="","",IF(Q541="Include",IF(V541="",IF(Y541="No","Check for supplement","Include"),IF(V541="Exclude","Consensus required",IF(V541="Include",IF(Y541="No","Check for supplement","Include"),"Check required"))),IF(Q541="Exclude",IF(V541="","Check required",IF(V541="Exclude","Exclude",IF(V541="Include","Consensus required","Check required"))),"Check required"))),IF(L541="","","Find PDF"))</f>
        <v>Exclude</v>
      </c>
      <c r="AA541" s="31" t="str">
        <f>IF(Z541="Exclude",R541,"")</f>
        <v>3. Wrong intervention</v>
      </c>
    </row>
    <row r="542" spans="1:27" x14ac:dyDescent="0.25">
      <c r="A542" s="25" t="s">
        <v>5273</v>
      </c>
      <c r="B542" s="26" t="s">
        <v>5274</v>
      </c>
      <c r="C542" s="26">
        <v>2023</v>
      </c>
      <c r="D542" s="26" t="s">
        <v>530</v>
      </c>
      <c r="E542" s="26">
        <v>25</v>
      </c>
      <c r="G542" s="26" t="s">
        <v>5275</v>
      </c>
      <c r="H542" s="26">
        <v>14121</v>
      </c>
      <c r="I542" s="26" t="s">
        <v>5276</v>
      </c>
      <c r="J542" s="11" t="s">
        <v>35</v>
      </c>
      <c r="K542" s="18" t="str">
        <f>IF(LEFT(I542,2)="10",HYPERLINK(_xlfn.CONCAT("https://doi.org/",I542),"Link"),IF(I542="","",HYPERLINK(I542,"Link")))</f>
        <v>Link</v>
      </c>
      <c r="L542" s="19" t="str">
        <f>IF(A542&lt;&gt;"",IF(J542="No",_xlfn.CONCAT(IF(ISERROR(FIND(",",A542))=FALSE,LEFT(A542,FIND(",",A542)-1),A542),"-",C542,"-",H542),""),"")</f>
        <v/>
      </c>
      <c r="M542" s="29" t="str">
        <f>IF(A542&lt;&gt;"",_xlfn.CONCAT("{",IF(ISERROR(FIND(",",A542))=FALSE,LEFT(A542,FIND(",",A542)-1),A542),", ",C542," #",H542,"}"),"")</f>
        <v>{Dulin, 2023 #14121}</v>
      </c>
      <c r="N542" s="4" t="s">
        <v>4</v>
      </c>
      <c r="O542" s="18" t="str">
        <f>IF(J542="Yes",IF(P542&lt;&gt;"",HYPERLINK(_xlfn.CONCAT(VLOOKUP(P542,AF:AG,2,FALSE),"\",IF(ISERROR(FIND(",",A542))=FALSE,LEFT(A542,FIND(",",A542)-1),A542),"-",C542,"-",H542,".pdf"),"PDF"),""),"")</f>
        <v>PDF</v>
      </c>
      <c r="P542" s="11" t="s">
        <v>2</v>
      </c>
      <c r="Q542" s="3" t="s">
        <v>46</v>
      </c>
      <c r="R542" s="3" t="s">
        <v>47</v>
      </c>
      <c r="S542" s="4" t="s">
        <v>109</v>
      </c>
      <c r="T542" s="18" t="str">
        <f>IF(J542="Yes",IF(U542&lt;&gt;"",HYPERLINK(_xlfn.CONCAT(VLOOKUP(U542,AF:AG,2,FALSE),"\",IF(ISERROR(FIND(",",A542))=FALSE,LEFT(A542,FIND(",",A542)-1),A542),"-",C542,"-",H542,".pdf"),"PDF"),""),"")</f>
        <v>PDF</v>
      </c>
      <c r="U542" s="11" t="s">
        <v>50</v>
      </c>
      <c r="V542" s="3" t="s">
        <v>46</v>
      </c>
      <c r="W542" s="3" t="s">
        <v>47</v>
      </c>
      <c r="Y542" s="12" t="str">
        <f>IF(R542="Include","No",IF(V542="Include","No",""))</f>
        <v/>
      </c>
      <c r="Z542" s="33" t="str">
        <f>IF(J542="Yes",IF(Q542="","",IF(Q542="Include",IF(V542="",IF(Y542="No","Check for supplement","Include"),IF(V542="Exclude","Consensus required",IF(V542="Include",IF(Y542="No","Check for supplement","Include"),"Check required"))),IF(Q542="Exclude",IF(V542="","Check required",IF(V542="Exclude","Exclude",IF(V542="Include","Consensus required","Check required"))),"Check required"))),IF(L542="","","Find PDF"))</f>
        <v>Exclude</v>
      </c>
      <c r="AA542" s="31" t="str">
        <f>IF(Z542="Exclude",R542,"")</f>
        <v>3. Wrong intervention</v>
      </c>
    </row>
    <row r="543" spans="1:27" x14ac:dyDescent="0.25">
      <c r="A543" s="25" t="s">
        <v>6121</v>
      </c>
      <c r="B543" s="26" t="s">
        <v>6122</v>
      </c>
      <c r="C543" s="26">
        <v>2014</v>
      </c>
      <c r="D543" s="26" t="s">
        <v>530</v>
      </c>
      <c r="E543" s="26">
        <v>16</v>
      </c>
      <c r="F543" s="26">
        <v>6</v>
      </c>
      <c r="G543" s="26" t="s">
        <v>6123</v>
      </c>
      <c r="H543" s="26">
        <v>12757</v>
      </c>
      <c r="I543" s="26" t="s">
        <v>6124</v>
      </c>
      <c r="J543" s="11" t="s">
        <v>35</v>
      </c>
      <c r="K543" s="18" t="str">
        <f>IF(LEFT(I543,2)="10",HYPERLINK(_xlfn.CONCAT("https://doi.org/",I543),"Link"),IF(I543="","",HYPERLINK(I543,"Link")))</f>
        <v>Link</v>
      </c>
      <c r="L543" s="19" t="str">
        <f>IF(A543&lt;&gt;"",IF(J543="No",_xlfn.CONCAT(IF(ISERROR(FIND(",",A543))=FALSE,LEFT(A543,FIND(",",A543)-1),A543),"-",C543,"-",H543),""),"")</f>
        <v/>
      </c>
      <c r="M543" s="29" t="str">
        <f>IF(A543&lt;&gt;"",_xlfn.CONCAT("{",IF(ISERROR(FIND(",",A543))=FALSE,LEFT(A543,FIND(",",A543)-1),A543),", ",C543," #",H543,"}"),"")</f>
        <v>{Duncan, 2014 #12757}</v>
      </c>
      <c r="N543" s="4" t="s">
        <v>1</v>
      </c>
      <c r="O543" s="18" t="str">
        <f>IF(J543="Yes",IF(P543&lt;&gt;"",HYPERLINK(_xlfn.CONCAT(VLOOKUP(P543,AF:AG,2,FALSE),"\",IF(ISERROR(FIND(",",A543))=FALSE,LEFT(A543,FIND(",",A543)-1),A543),"-",C543,"-",H543,".pdf"),"PDF"),""),"")</f>
        <v>PDF</v>
      </c>
      <c r="P543" s="11" t="s">
        <v>2</v>
      </c>
      <c r="Q543" s="3" t="s">
        <v>46</v>
      </c>
      <c r="R543" s="3" t="s">
        <v>47</v>
      </c>
      <c r="S543" s="4" t="s">
        <v>109</v>
      </c>
      <c r="T543" s="18" t="str">
        <f>IF(J543="Yes",IF(U543&lt;&gt;"",HYPERLINK(_xlfn.CONCAT(VLOOKUP(U543,AF:AG,2,FALSE),"\",IF(ISERROR(FIND(",",A543))=FALSE,LEFT(A543,FIND(",",A543)-1),A543),"-",C543,"-",H543,".pdf"),"PDF"),""),"")</f>
        <v>PDF</v>
      </c>
      <c r="U543" s="565" t="s">
        <v>70</v>
      </c>
      <c r="V543" s="3" t="s">
        <v>46</v>
      </c>
      <c r="W543" s="3" t="s">
        <v>47</v>
      </c>
      <c r="X543" s="501" t="s">
        <v>5885</v>
      </c>
      <c r="Y543" s="12" t="str">
        <f>IF(R543="Include","No",IF(V543="Include","No",""))</f>
        <v/>
      </c>
      <c r="Z543" s="33" t="str">
        <f>IF(J543="Yes",IF(Q543="","",IF(Q543="Include",IF(V543="",IF(Y543="No","Check for supplement","Include"),IF(V543="Exclude","Consensus required",IF(V543="Include",IF(Y543="No","Check for supplement","Include"),"Check required"))),IF(Q543="Exclude",IF(V543="","Check required",IF(V543="Exclude","Exclude",IF(V543="Include","Consensus required","Check required"))),"Check required"))),IF(L543="","","Find PDF"))</f>
        <v>Exclude</v>
      </c>
      <c r="AA543" s="31" t="str">
        <f>IF(Z543="Exclude",R543,"")</f>
        <v>3. Wrong intervention</v>
      </c>
    </row>
    <row r="544" spans="1:27" x14ac:dyDescent="0.25">
      <c r="A544" s="25" t="s">
        <v>6121</v>
      </c>
      <c r="B544" s="26" t="s">
        <v>6122</v>
      </c>
      <c r="C544" s="26">
        <v>2014</v>
      </c>
      <c r="D544" s="26" t="s">
        <v>530</v>
      </c>
      <c r="E544" s="26">
        <v>16</v>
      </c>
      <c r="F544" s="26">
        <v>6</v>
      </c>
      <c r="G544" s="26" t="s">
        <v>6123</v>
      </c>
      <c r="H544" s="26">
        <v>12758</v>
      </c>
      <c r="I544" s="26" t="s">
        <v>6124</v>
      </c>
      <c r="J544" s="11" t="s">
        <v>35</v>
      </c>
      <c r="K544" s="18" t="str">
        <f>IF(LEFT(I544,2)="10",HYPERLINK(_xlfn.CONCAT("https://doi.org/",I544),"Link"),IF(I544="","",HYPERLINK(I544,"Link")))</f>
        <v>Link</v>
      </c>
      <c r="L544" s="19" t="str">
        <f>IF(A544&lt;&gt;"",IF(J544="No",_xlfn.CONCAT(IF(ISERROR(FIND(",",A544))=FALSE,LEFT(A544,FIND(",",A544)-1),A544),"-",C544,"-",H544),""),"")</f>
        <v/>
      </c>
      <c r="M544" s="29" t="str">
        <f>IF(A544&lt;&gt;"",_xlfn.CONCAT("{",IF(ISERROR(FIND(",",A544))=FALSE,LEFT(A544,FIND(",",A544)-1),A544),", ",C544," #",H544,"}"),"")</f>
        <v>{Duncan, 2014 #12758}</v>
      </c>
      <c r="N544" s="4" t="s">
        <v>1</v>
      </c>
      <c r="O544" s="18" t="str">
        <f>IF(J544="Yes",IF(P544&lt;&gt;"",HYPERLINK(_xlfn.CONCAT(VLOOKUP(P544,AF:AG,2,FALSE),"\",IF(ISERROR(FIND(",",A544))=FALSE,LEFT(A544,FIND(",",A544)-1),A544),"-",C544,"-",H544,".pdf"),"PDF"),""),"")</f>
        <v>PDF</v>
      </c>
      <c r="P544" s="11" t="s">
        <v>2</v>
      </c>
      <c r="Q544" s="3" t="s">
        <v>46</v>
      </c>
      <c r="R544" s="3" t="s">
        <v>39</v>
      </c>
      <c r="T544" s="18" t="str">
        <f>IF(J544="Yes",IF(U544&lt;&gt;"",HYPERLINK(_xlfn.CONCAT(VLOOKUP(U544,AF:AG,2,FALSE),"\",IF(ISERROR(FIND(",",A544))=FALSE,LEFT(A544,FIND(",",A544)-1),A544),"-",C544,"-",H544,".pdf"),"PDF"),""),"")</f>
        <v>PDF</v>
      </c>
      <c r="U544" s="11" t="str">
        <f>IF(R544="0. Duplicate","SH","")</f>
        <v>SH</v>
      </c>
      <c r="V544" s="3" t="str">
        <f>IF(R544="0. Duplicate","Exclude","")</f>
        <v>Exclude</v>
      </c>
      <c r="W544" s="3" t="str">
        <f>IF(R544="0. Duplicate","0. Duplicate","")</f>
        <v>0. Duplicate</v>
      </c>
      <c r="Y544" s="12" t="str">
        <f>IF(R544="Include","No",IF(V544="Include","No",""))</f>
        <v/>
      </c>
      <c r="Z544" s="33" t="str">
        <f>IF(J544="Yes",IF(Q544="","",IF(Q544="Include",IF(V544="",IF(Y544="No","Check for supplement","Include"),IF(V544="Exclude","Consensus required",IF(V544="Include",IF(Y544="No","Check for supplement","Include"),"Check required"))),IF(Q544="Exclude",IF(V544="","Check required",IF(V544="Exclude","Exclude",IF(V544="Include","Consensus required","Check required"))),"Check required"))),IF(L544="","","Find PDF"))</f>
        <v>Exclude</v>
      </c>
      <c r="AA544" s="31" t="str">
        <f>IF(Z544="Exclude",R544,"")</f>
        <v>0. Duplicate</v>
      </c>
    </row>
    <row r="545" spans="1:27" x14ac:dyDescent="0.25">
      <c r="A545" s="25" t="s">
        <v>6125</v>
      </c>
      <c r="B545" s="26" t="s">
        <v>6126</v>
      </c>
      <c r="C545" s="26">
        <v>2020</v>
      </c>
      <c r="D545" s="26" t="s">
        <v>4297</v>
      </c>
      <c r="E545" s="26">
        <v>37</v>
      </c>
      <c r="F545" s="26">
        <v>10</v>
      </c>
      <c r="G545" s="26" t="s">
        <v>6127</v>
      </c>
      <c r="H545" s="26">
        <v>12752</v>
      </c>
      <c r="I545" s="26" t="s">
        <v>6128</v>
      </c>
      <c r="J545" s="11" t="s">
        <v>35</v>
      </c>
      <c r="K545" s="18" t="str">
        <f>IF(LEFT(I545,2)="10",HYPERLINK(_xlfn.CONCAT("https://doi.org/",I545),"Link"),IF(I545="","",HYPERLINK(I545,"Link")))</f>
        <v>Link</v>
      </c>
      <c r="L545" s="19" t="str">
        <f>IF(A545&lt;&gt;"",IF(J545="No",_xlfn.CONCAT(IF(ISERROR(FIND(",",A545))=FALSE,LEFT(A545,FIND(",",A545)-1),A545),"-",C545,"-",H545),""),"")</f>
        <v/>
      </c>
      <c r="M545" s="29" t="str">
        <f>IF(A545&lt;&gt;"",_xlfn.CONCAT("{",IF(ISERROR(FIND(",",A545))=FALSE,LEFT(A545,FIND(",",A545)-1),A545),", ",C545," #",H545,"}"),"")</f>
        <v>{Duncan, 2020 #12752}</v>
      </c>
      <c r="N545" s="4" t="s">
        <v>1</v>
      </c>
      <c r="O545" s="18" t="str">
        <f>IF(J545="Yes",IF(P545&lt;&gt;"",HYPERLINK(_xlfn.CONCAT(VLOOKUP(P545,AF:AG,2,FALSE),"\",IF(ISERROR(FIND(",",A545))=FALSE,LEFT(A545,FIND(",",A545)-1),A545),"-",C545,"-",H545,".pdf"),"PDF"),""),"")</f>
        <v>PDF</v>
      </c>
      <c r="P545" s="11" t="s">
        <v>2</v>
      </c>
      <c r="Q545" s="3" t="s">
        <v>46</v>
      </c>
      <c r="R545" s="3" t="s">
        <v>47</v>
      </c>
      <c r="S545" s="4" t="s">
        <v>109</v>
      </c>
      <c r="T545" s="18" t="str">
        <f>IF(J545="Yes",IF(U545&lt;&gt;"",HYPERLINK(_xlfn.CONCAT(VLOOKUP(U545,AF:AG,2,FALSE),"\",IF(ISERROR(FIND(",",A545))=FALSE,LEFT(A545,FIND(",",A545)-1),A545),"-",C545,"-",H545,".pdf"),"PDF"),""),"")</f>
        <v>PDF</v>
      </c>
      <c r="U545" s="565" t="s">
        <v>70</v>
      </c>
      <c r="V545" s="3" t="s">
        <v>46</v>
      </c>
      <c r="W545" s="3" t="s">
        <v>47</v>
      </c>
      <c r="X545" s="501" t="s">
        <v>5885</v>
      </c>
      <c r="Y545" s="12" t="str">
        <f>IF(R545="Include","No",IF(V545="Include","No",""))</f>
        <v/>
      </c>
      <c r="Z545" s="33" t="str">
        <f>IF(J545="Yes",IF(Q545="","",IF(Q545="Include",IF(V545="",IF(Y545="No","Check for supplement","Include"),IF(V545="Exclude","Consensus required",IF(V545="Include",IF(Y545="No","Check for supplement","Include"),"Check required"))),IF(Q545="Exclude",IF(V545="","Check required",IF(V545="Exclude","Exclude",IF(V545="Include","Consensus required","Check required"))),"Check required"))),IF(L545="","","Find PDF"))</f>
        <v>Exclude</v>
      </c>
      <c r="AA545" s="31" t="str">
        <f>IF(Z545="Exclude",R545,"")</f>
        <v>3. Wrong intervention</v>
      </c>
    </row>
    <row r="546" spans="1:27" x14ac:dyDescent="0.25">
      <c r="A546" s="25" t="s">
        <v>6129</v>
      </c>
      <c r="B546" s="26" t="s">
        <v>6130</v>
      </c>
      <c r="C546" s="26">
        <v>2020</v>
      </c>
      <c r="D546" s="26" t="s">
        <v>60</v>
      </c>
      <c r="E546" s="26">
        <v>17</v>
      </c>
      <c r="F546" s="26">
        <v>17</v>
      </c>
      <c r="G546" s="26" t="s">
        <v>6131</v>
      </c>
      <c r="H546" s="26">
        <v>12755</v>
      </c>
      <c r="I546" s="26" t="s">
        <v>6132</v>
      </c>
      <c r="J546" s="11" t="s">
        <v>35</v>
      </c>
      <c r="K546" s="18" t="str">
        <f>IF(LEFT(I546,2)="10",HYPERLINK(_xlfn.CONCAT("https://doi.org/",I546),"Link"),IF(I546="","",HYPERLINK(I546,"Link")))</f>
        <v>Link</v>
      </c>
      <c r="L546" s="19" t="str">
        <f>IF(A546&lt;&gt;"",IF(J546="No",_xlfn.CONCAT(IF(ISERROR(FIND(",",A546))=FALSE,LEFT(A546,FIND(",",A546)-1),A546),"-",C546,"-",H546),""),"")</f>
        <v/>
      </c>
      <c r="M546" s="29" t="str">
        <f>IF(A546&lt;&gt;"",_xlfn.CONCAT("{",IF(ISERROR(FIND(",",A546))=FALSE,LEFT(A546,FIND(",",A546)-1),A546),", ",C546," #",H546,"}"),"")</f>
        <v>{Duncan, 2020 #12755}</v>
      </c>
      <c r="N546" s="4" t="s">
        <v>1</v>
      </c>
      <c r="O546" s="18" t="str">
        <f>IF(J546="Yes",IF(P546&lt;&gt;"",HYPERLINK(_xlfn.CONCAT(VLOOKUP(P546,AF:AG,2,FALSE),"\",IF(ISERROR(FIND(",",A546))=FALSE,LEFT(A546,FIND(",",A546)-1),A546),"-",C546,"-",H546,".pdf"),"PDF"),""),"")</f>
        <v>PDF</v>
      </c>
      <c r="P546" s="11" t="s">
        <v>2</v>
      </c>
      <c r="Q546" s="3" t="s">
        <v>46</v>
      </c>
      <c r="R546" s="3" t="s">
        <v>47</v>
      </c>
      <c r="S546" s="4" t="s">
        <v>109</v>
      </c>
      <c r="T546" s="18" t="str">
        <f>IF(J546="Yes",IF(U546&lt;&gt;"",HYPERLINK(_xlfn.CONCAT(VLOOKUP(U546,AF:AG,2,FALSE),"\",IF(ISERROR(FIND(",",A546))=FALSE,LEFT(A546,FIND(",",A546)-1),A546),"-",C546,"-",H546,".pdf"),"PDF"),""),"")</f>
        <v>PDF</v>
      </c>
      <c r="U546" s="565" t="s">
        <v>70</v>
      </c>
      <c r="V546" s="3" t="s">
        <v>46</v>
      </c>
      <c r="W546" s="3" t="s">
        <v>47</v>
      </c>
      <c r="X546" s="501" t="s">
        <v>5885</v>
      </c>
      <c r="Y546" s="12" t="str">
        <f>IF(R546="Include","No",IF(V546="Include","No",""))</f>
        <v/>
      </c>
      <c r="Z546" s="33" t="str">
        <f>IF(J546="Yes",IF(Q546="","",IF(Q546="Include",IF(V546="",IF(Y546="No","Check for supplement","Include"),IF(V546="Exclude","Consensus required",IF(V546="Include",IF(Y546="No","Check for supplement","Include"),"Check required"))),IF(Q546="Exclude",IF(V546="","Check required",IF(V546="Exclude","Exclude",IF(V546="Include","Consensus required","Check required"))),"Check required"))),IF(L546="","","Find PDF"))</f>
        <v>Exclude</v>
      </c>
      <c r="AA546" s="31" t="str">
        <f>IF(Z546="Exclude",R546,"")</f>
        <v>3. Wrong intervention</v>
      </c>
    </row>
    <row r="547" spans="1:27" x14ac:dyDescent="0.25">
      <c r="A547" s="25" t="s">
        <v>6129</v>
      </c>
      <c r="B547" s="26" t="s">
        <v>6130</v>
      </c>
      <c r="C547" s="26">
        <v>2020</v>
      </c>
      <c r="D547" s="26" t="s">
        <v>60</v>
      </c>
      <c r="E547" s="26">
        <v>17</v>
      </c>
      <c r="F547" s="26">
        <v>17</v>
      </c>
      <c r="G547" s="26" t="s">
        <v>6131</v>
      </c>
      <c r="H547" s="26">
        <v>12756</v>
      </c>
      <c r="I547" s="26" t="s">
        <v>6132</v>
      </c>
      <c r="J547" s="11" t="s">
        <v>35</v>
      </c>
      <c r="K547" s="18" t="str">
        <f>IF(LEFT(I547,2)="10",HYPERLINK(_xlfn.CONCAT("https://doi.org/",I547),"Link"),IF(I547="","",HYPERLINK(I547,"Link")))</f>
        <v>Link</v>
      </c>
      <c r="L547" s="19" t="str">
        <f>IF(A547&lt;&gt;"",IF(J547="No",_xlfn.CONCAT(IF(ISERROR(FIND(",",A547))=FALSE,LEFT(A547,FIND(",",A547)-1),A547),"-",C547,"-",H547),""),"")</f>
        <v/>
      </c>
      <c r="M547" s="29" t="str">
        <f>IF(A547&lt;&gt;"",_xlfn.CONCAT("{",IF(ISERROR(FIND(",",A547))=FALSE,LEFT(A547,FIND(",",A547)-1),A547),", ",C547," #",H547,"}"),"")</f>
        <v>{Duncan, 2020 #12756}</v>
      </c>
      <c r="N547" s="4" t="s">
        <v>1</v>
      </c>
      <c r="O547" s="18" t="str">
        <f>IF(J547="Yes",IF(P547&lt;&gt;"",HYPERLINK(_xlfn.CONCAT(VLOOKUP(P547,AF:AG,2,FALSE),"\",IF(ISERROR(FIND(",",A547))=FALSE,LEFT(A547,FIND(",",A547)-1),A547),"-",C547,"-",H547,".pdf"),"PDF"),""),"")</f>
        <v>PDF</v>
      </c>
      <c r="P547" s="11" t="s">
        <v>2</v>
      </c>
      <c r="Q547" s="3" t="s">
        <v>46</v>
      </c>
      <c r="R547" s="3" t="s">
        <v>39</v>
      </c>
      <c r="T547" s="18" t="str">
        <f>IF(J547="Yes",IF(U547&lt;&gt;"",HYPERLINK(_xlfn.CONCAT(VLOOKUP(U547,AF:AG,2,FALSE),"\",IF(ISERROR(FIND(",",A547))=FALSE,LEFT(A547,FIND(",",A547)-1),A547),"-",C547,"-",H547,".pdf"),"PDF"),""),"")</f>
        <v>PDF</v>
      </c>
      <c r="U547" s="11" t="str">
        <f>IF(R547="0. Duplicate","SH","")</f>
        <v>SH</v>
      </c>
      <c r="V547" s="3" t="str">
        <f>IF(R547="0. Duplicate","Exclude","")</f>
        <v>Exclude</v>
      </c>
      <c r="W547" s="3" t="str">
        <f>IF(R547="0. Duplicate","0. Duplicate","")</f>
        <v>0. Duplicate</v>
      </c>
      <c r="Y547" s="12" t="str">
        <f>IF(R547="Include","No",IF(V547="Include","No",""))</f>
        <v/>
      </c>
      <c r="Z547" s="33" t="str">
        <f>IF(J547="Yes",IF(Q547="","",IF(Q547="Include",IF(V547="",IF(Y547="No","Check for supplement","Include"),IF(V547="Exclude","Consensus required",IF(V547="Include",IF(Y547="No","Check for supplement","Include"),"Check required"))),IF(Q547="Exclude",IF(V547="","Check required",IF(V547="Exclude","Exclude",IF(V547="Include","Consensus required","Check required"))),"Check required"))),IF(L547="","","Find PDF"))</f>
        <v>Exclude</v>
      </c>
      <c r="AA547" s="31" t="str">
        <f>IF(Z547="Exclude",R547,"")</f>
        <v>0. Duplicate</v>
      </c>
    </row>
    <row r="548" spans="1:27" x14ac:dyDescent="0.25">
      <c r="A548" s="25" t="s">
        <v>6133</v>
      </c>
      <c r="B548" s="26" t="s">
        <v>6134</v>
      </c>
      <c r="C548" s="26">
        <v>2018</v>
      </c>
      <c r="D548" s="26" t="s">
        <v>4079</v>
      </c>
      <c r="E548" s="26">
        <v>199</v>
      </c>
      <c r="G548" s="26" t="s">
        <v>6135</v>
      </c>
      <c r="H548" s="26">
        <v>12759</v>
      </c>
      <c r="I548" s="26" t="s">
        <v>6136</v>
      </c>
      <c r="J548" s="11" t="s">
        <v>35</v>
      </c>
      <c r="K548" s="18" t="str">
        <f>IF(LEFT(I548,2)="10",HYPERLINK(_xlfn.CONCAT("https://doi.org/",I548),"Link"),IF(I548="","",HYPERLINK(I548,"Link")))</f>
        <v>Link</v>
      </c>
      <c r="L548" s="19" t="str">
        <f>IF(A548&lt;&gt;"",IF(J548="No",_xlfn.CONCAT(IF(ISERROR(FIND(",",A548))=FALSE,LEFT(A548,FIND(",",A548)-1),A548),"-",C548,"-",H548),""),"")</f>
        <v/>
      </c>
      <c r="M548" s="29" t="str">
        <f>IF(A548&lt;&gt;"",_xlfn.CONCAT("{",IF(ISERROR(FIND(",",A548))=FALSE,LEFT(A548,FIND(",",A548)-1),A548),", ",C548," #",H548,"}"),"")</f>
        <v>{Duscha, 2018 #12759}</v>
      </c>
      <c r="N548" s="4" t="s">
        <v>1</v>
      </c>
      <c r="O548" s="18" t="str">
        <f>IF(J548="Yes",IF(P548&lt;&gt;"",HYPERLINK(_xlfn.CONCAT(VLOOKUP(P548,AF:AG,2,FALSE),"\",IF(ISERROR(FIND(",",A548))=FALSE,LEFT(A548,FIND(",",A548)-1),A548),"-",C548,"-",H548,".pdf"),"PDF"),""),"")</f>
        <v>PDF</v>
      </c>
      <c r="P548" s="11" t="s">
        <v>2</v>
      </c>
      <c r="Q548" s="3" t="s">
        <v>46</v>
      </c>
      <c r="R548" s="3" t="s">
        <v>47</v>
      </c>
      <c r="S548" s="4" t="s">
        <v>109</v>
      </c>
      <c r="T548" s="18" t="str">
        <f>IF(J548="Yes",IF(U548&lt;&gt;"",HYPERLINK(_xlfn.CONCAT(VLOOKUP(U548,AF:AG,2,FALSE),"\",IF(ISERROR(FIND(",",A548))=FALSE,LEFT(A548,FIND(",",A548)-1),A548),"-",C548,"-",H548,".pdf"),"PDF"),""),"")</f>
        <v>PDF</v>
      </c>
      <c r="U548" s="565" t="s">
        <v>70</v>
      </c>
      <c r="V548" s="3" t="s">
        <v>46</v>
      </c>
      <c r="W548" s="3" t="s">
        <v>47</v>
      </c>
      <c r="X548" s="501" t="s">
        <v>5885</v>
      </c>
      <c r="Y548" s="12" t="str">
        <f>IF(R548="Include","No",IF(V548="Include","No",""))</f>
        <v/>
      </c>
      <c r="Z548" s="33" t="str">
        <f>IF(J548="Yes",IF(Q548="","",IF(Q548="Include",IF(V548="",IF(Y548="No","Check for supplement","Include"),IF(V548="Exclude","Consensus required",IF(V548="Include",IF(Y548="No","Check for supplement","Include"),"Check required"))),IF(Q548="Exclude",IF(V548="","Check required",IF(V548="Exclude","Exclude",IF(V548="Include","Consensus required","Check required"))),"Check required"))),IF(L548="","","Find PDF"))</f>
        <v>Exclude</v>
      </c>
      <c r="AA548" s="31" t="str">
        <f>IF(Z548="Exclude",R548,"")</f>
        <v>3. Wrong intervention</v>
      </c>
    </row>
    <row r="549" spans="1:27" x14ac:dyDescent="0.25">
      <c r="A549" s="25" t="s">
        <v>6133</v>
      </c>
      <c r="B549" s="26" t="s">
        <v>6134</v>
      </c>
      <c r="C549" s="26">
        <v>2018</v>
      </c>
      <c r="D549" s="26" t="s">
        <v>4079</v>
      </c>
      <c r="E549" s="26">
        <v>199</v>
      </c>
      <c r="G549" s="26" t="s">
        <v>6135</v>
      </c>
      <c r="H549" s="26">
        <v>12760</v>
      </c>
      <c r="I549" s="26" t="s">
        <v>6136</v>
      </c>
      <c r="J549" s="11" t="s">
        <v>35</v>
      </c>
      <c r="K549" s="18" t="str">
        <f>IF(LEFT(I549,2)="10",HYPERLINK(_xlfn.CONCAT("https://doi.org/",I549),"Link"),IF(I549="","",HYPERLINK(I549,"Link")))</f>
        <v>Link</v>
      </c>
      <c r="L549" s="19" t="str">
        <f>IF(A549&lt;&gt;"",IF(J549="No",_xlfn.CONCAT(IF(ISERROR(FIND(",",A549))=FALSE,LEFT(A549,FIND(",",A549)-1),A549),"-",C549,"-",H549),""),"")</f>
        <v/>
      </c>
      <c r="M549" s="29" t="str">
        <f>IF(A549&lt;&gt;"",_xlfn.CONCAT("{",IF(ISERROR(FIND(",",A549))=FALSE,LEFT(A549,FIND(",",A549)-1),A549),", ",C549," #",H549,"}"),"")</f>
        <v>{Duscha, 2018 #12760}</v>
      </c>
      <c r="N549" s="4" t="s">
        <v>1</v>
      </c>
      <c r="O549" s="18" t="str">
        <f>IF(J549="Yes",IF(P549&lt;&gt;"",HYPERLINK(_xlfn.CONCAT(VLOOKUP(P549,AF:AG,2,FALSE),"\",IF(ISERROR(FIND(",",A549))=FALSE,LEFT(A549,FIND(",",A549)-1),A549),"-",C549,"-",H549,".pdf"),"PDF"),""),"")</f>
        <v>PDF</v>
      </c>
      <c r="P549" s="11" t="s">
        <v>2</v>
      </c>
      <c r="Q549" s="3" t="s">
        <v>46</v>
      </c>
      <c r="R549" s="3" t="s">
        <v>39</v>
      </c>
      <c r="T549" s="18" t="str">
        <f>IF(J549="Yes",IF(U549&lt;&gt;"",HYPERLINK(_xlfn.CONCAT(VLOOKUP(U549,AF:AG,2,FALSE),"\",IF(ISERROR(FIND(",",A549))=FALSE,LEFT(A549,FIND(",",A549)-1),A549),"-",C549,"-",H549,".pdf"),"PDF"),""),"")</f>
        <v>PDF</v>
      </c>
      <c r="U549" s="11" t="str">
        <f>IF(R549="0. Duplicate","SH","")</f>
        <v>SH</v>
      </c>
      <c r="V549" s="3" t="str">
        <f>IF(R549="0. Duplicate","Exclude","")</f>
        <v>Exclude</v>
      </c>
      <c r="W549" s="3" t="str">
        <f>IF(R549="0. Duplicate","0. Duplicate","")</f>
        <v>0. Duplicate</v>
      </c>
      <c r="Y549" s="12" t="str">
        <f>IF(R549="Include","No",IF(V549="Include","No",""))</f>
        <v/>
      </c>
      <c r="Z549" s="33" t="str">
        <f>IF(J549="Yes",IF(Q549="","",IF(Q549="Include",IF(V549="",IF(Y549="No","Check for supplement","Include"),IF(V549="Exclude","Consensus required",IF(V549="Include",IF(Y549="No","Check for supplement","Include"),"Check required"))),IF(Q549="Exclude",IF(V549="","Check required",IF(V549="Exclude","Exclude",IF(V549="Include","Consensus required","Check required"))),"Check required"))),IF(L549="","","Find PDF"))</f>
        <v>Exclude</v>
      </c>
      <c r="AA549" s="31" t="str">
        <f>IF(Z549="Exclude",R549,"")</f>
        <v>0. Duplicate</v>
      </c>
    </row>
    <row r="550" spans="1:27" x14ac:dyDescent="0.25">
      <c r="A550" s="25" t="s">
        <v>6133</v>
      </c>
      <c r="B550" s="26" t="s">
        <v>6134</v>
      </c>
      <c r="C550" s="26">
        <v>2018</v>
      </c>
      <c r="D550" s="26" t="s">
        <v>4079</v>
      </c>
      <c r="E550" s="26">
        <v>199</v>
      </c>
      <c r="G550" s="26" t="s">
        <v>6135</v>
      </c>
      <c r="H550" s="26">
        <v>12761</v>
      </c>
      <c r="I550" s="26" t="s">
        <v>6136</v>
      </c>
      <c r="J550" s="11" t="s">
        <v>35</v>
      </c>
      <c r="K550" s="18" t="str">
        <f>IF(LEFT(I550,2)="10",HYPERLINK(_xlfn.CONCAT("https://doi.org/",I550),"Link"),IF(I550="","",HYPERLINK(I550,"Link")))</f>
        <v>Link</v>
      </c>
      <c r="L550" s="19" t="str">
        <f>IF(A550&lt;&gt;"",IF(J550="No",_xlfn.CONCAT(IF(ISERROR(FIND(",",A550))=FALSE,LEFT(A550,FIND(",",A550)-1),A550),"-",C550,"-",H550),""),"")</f>
        <v/>
      </c>
      <c r="M550" s="29" t="str">
        <f>IF(A550&lt;&gt;"",_xlfn.CONCAT("{",IF(ISERROR(FIND(",",A550))=FALSE,LEFT(A550,FIND(",",A550)-1),A550),", ",C550," #",H550,"}"),"")</f>
        <v>{Duscha, 2018 #12761}</v>
      </c>
      <c r="N550" s="4" t="s">
        <v>1</v>
      </c>
      <c r="O550" s="18" t="str">
        <f>IF(J550="Yes",IF(P550&lt;&gt;"",HYPERLINK(_xlfn.CONCAT(VLOOKUP(P550,AF:AG,2,FALSE),"\",IF(ISERROR(FIND(",",A550))=FALSE,LEFT(A550,FIND(",",A550)-1),A550),"-",C550,"-",H550,".pdf"),"PDF"),""),"")</f>
        <v>PDF</v>
      </c>
      <c r="P550" s="11" t="s">
        <v>2</v>
      </c>
      <c r="Q550" s="3" t="s">
        <v>46</v>
      </c>
      <c r="R550" s="3" t="s">
        <v>39</v>
      </c>
      <c r="T550" s="18" t="str">
        <f>IF(J550="Yes",IF(U550&lt;&gt;"",HYPERLINK(_xlfn.CONCAT(VLOOKUP(U550,AF:AG,2,FALSE),"\",IF(ISERROR(FIND(",",A550))=FALSE,LEFT(A550,FIND(",",A550)-1),A550),"-",C550,"-",H550,".pdf"),"PDF"),""),"")</f>
        <v>PDF</v>
      </c>
      <c r="U550" s="11" t="str">
        <f>IF(R550="0. Duplicate","SH","")</f>
        <v>SH</v>
      </c>
      <c r="V550" s="3" t="str">
        <f>IF(R550="0. Duplicate","Exclude","")</f>
        <v>Exclude</v>
      </c>
      <c r="W550" s="3" t="str">
        <f>IF(R550="0. Duplicate","0. Duplicate","")</f>
        <v>0. Duplicate</v>
      </c>
      <c r="Y550" s="12" t="str">
        <f>IF(R550="Include","No",IF(V550="Include","No",""))</f>
        <v/>
      </c>
      <c r="Z550" s="33" t="str">
        <f>IF(J550="Yes",IF(Q550="","",IF(Q550="Include",IF(V550="",IF(Y550="No","Check for supplement","Include"),IF(V550="Exclude","Consensus required",IF(V550="Include",IF(Y550="No","Check for supplement","Include"),"Check required"))),IF(Q550="Exclude",IF(V550="","Check required",IF(V550="Exclude","Exclude",IF(V550="Include","Consensus required","Check required"))),"Check required"))),IF(L550="","","Find PDF"))</f>
        <v>Exclude</v>
      </c>
      <c r="AA550" s="31" t="str">
        <f>IF(Z550="Exclude",R550,"")</f>
        <v>0. Duplicate</v>
      </c>
    </row>
    <row r="551" spans="1:27" x14ac:dyDescent="0.25">
      <c r="A551" s="25" t="s">
        <v>6133</v>
      </c>
      <c r="B551" s="26" t="s">
        <v>6134</v>
      </c>
      <c r="C551" s="26">
        <v>2018</v>
      </c>
      <c r="D551" s="26" t="s">
        <v>4079</v>
      </c>
      <c r="E551" s="26">
        <v>199</v>
      </c>
      <c r="G551" s="26" t="s">
        <v>6135</v>
      </c>
      <c r="H551" s="26">
        <v>12762</v>
      </c>
      <c r="I551" s="26" t="s">
        <v>6136</v>
      </c>
      <c r="J551" s="11" t="s">
        <v>35</v>
      </c>
      <c r="K551" s="18" t="str">
        <f>IF(LEFT(I551,2)="10",HYPERLINK(_xlfn.CONCAT("https://doi.org/",I551),"Link"),IF(I551="","",HYPERLINK(I551,"Link")))</f>
        <v>Link</v>
      </c>
      <c r="L551" s="19" t="str">
        <f>IF(A551&lt;&gt;"",IF(J551="No",_xlfn.CONCAT(IF(ISERROR(FIND(",",A551))=FALSE,LEFT(A551,FIND(",",A551)-1),A551),"-",C551,"-",H551),""),"")</f>
        <v/>
      </c>
      <c r="M551" s="29" t="str">
        <f>IF(A551&lt;&gt;"",_xlfn.CONCAT("{",IF(ISERROR(FIND(",",A551))=FALSE,LEFT(A551,FIND(",",A551)-1),A551),", ",C551," #",H551,"}"),"")</f>
        <v>{Duscha, 2018 #12762}</v>
      </c>
      <c r="N551" s="4" t="s">
        <v>1</v>
      </c>
      <c r="O551" s="18" t="str">
        <f>IF(J551="Yes",IF(P551&lt;&gt;"",HYPERLINK(_xlfn.CONCAT(VLOOKUP(P551,AF:AG,2,FALSE),"\",IF(ISERROR(FIND(",",A551))=FALSE,LEFT(A551,FIND(",",A551)-1),A551),"-",C551,"-",H551,".pdf"),"PDF"),""),"")</f>
        <v>PDF</v>
      </c>
      <c r="P551" s="11" t="s">
        <v>2</v>
      </c>
      <c r="Q551" s="3" t="s">
        <v>46</v>
      </c>
      <c r="R551" s="3" t="s">
        <v>39</v>
      </c>
      <c r="T551" s="18" t="str">
        <f>IF(J551="Yes",IF(U551&lt;&gt;"",HYPERLINK(_xlfn.CONCAT(VLOOKUP(U551,AF:AG,2,FALSE),"\",IF(ISERROR(FIND(",",A551))=FALSE,LEFT(A551,FIND(",",A551)-1),A551),"-",C551,"-",H551,".pdf"),"PDF"),""),"")</f>
        <v>PDF</v>
      </c>
      <c r="U551" s="11" t="str">
        <f>IF(R551="0. Duplicate","SH","")</f>
        <v>SH</v>
      </c>
      <c r="V551" s="3" t="str">
        <f>IF(R551="0. Duplicate","Exclude","")</f>
        <v>Exclude</v>
      </c>
      <c r="W551" s="3" t="str">
        <f>IF(R551="0. Duplicate","0. Duplicate","")</f>
        <v>0. Duplicate</v>
      </c>
      <c r="Y551" s="12" t="str">
        <f>IF(R551="Include","No",IF(V551="Include","No",""))</f>
        <v/>
      </c>
      <c r="Z551" s="33" t="str">
        <f>IF(J551="Yes",IF(Q551="","",IF(Q551="Include",IF(V551="",IF(Y551="No","Check for supplement","Include"),IF(V551="Exclude","Consensus required",IF(V551="Include",IF(Y551="No","Check for supplement","Include"),"Check required"))),IF(Q551="Exclude",IF(V551="","Check required",IF(V551="Exclude","Exclude",IF(V551="Include","Consensus required","Check required"))),"Check required"))),IF(L551="","","Find PDF"))</f>
        <v>Exclude</v>
      </c>
      <c r="AA551" s="31" t="str">
        <f>IF(Z551="Exclude",R551,"")</f>
        <v>0. Duplicate</v>
      </c>
    </row>
    <row r="552" spans="1:27" x14ac:dyDescent="0.25">
      <c r="A552" s="25" t="s">
        <v>6137</v>
      </c>
      <c r="B552" s="26" t="s">
        <v>6138</v>
      </c>
      <c r="C552" s="26">
        <v>2018</v>
      </c>
      <c r="D552" s="26" t="s">
        <v>6139</v>
      </c>
      <c r="E552" s="26">
        <v>122</v>
      </c>
      <c r="F552" s="26">
        <v>5</v>
      </c>
      <c r="G552" s="26" t="s">
        <v>6140</v>
      </c>
      <c r="H552" s="26">
        <v>12763</v>
      </c>
      <c r="I552" s="26" t="s">
        <v>6141</v>
      </c>
      <c r="J552" s="11" t="s">
        <v>35</v>
      </c>
      <c r="K552" s="18" t="str">
        <f>IF(LEFT(I552,2)="10",HYPERLINK(_xlfn.CONCAT("https://doi.org/",I552),"Link"),IF(I552="","",HYPERLINK(I552,"Link")))</f>
        <v>Link</v>
      </c>
      <c r="L552" s="19" t="str">
        <f>IF(A552&lt;&gt;"",IF(J552="No",_xlfn.CONCAT(IF(ISERROR(FIND(",",A552))=FALSE,LEFT(A552,FIND(",",A552)-1),A552),"-",C552,"-",H552),""),"")</f>
        <v/>
      </c>
      <c r="M552" s="29" t="str">
        <f>IF(A552&lt;&gt;"",_xlfn.CONCAT("{",IF(ISERROR(FIND(",",A552))=FALSE,LEFT(A552,FIND(",",A552)-1),A552),", ",C552," #",H552,"}"),"")</f>
        <v>{Duscha, 2018 #12763}</v>
      </c>
      <c r="N552" s="4" t="s">
        <v>1</v>
      </c>
      <c r="O552" s="18" t="str">
        <f>IF(J552="Yes",IF(P552&lt;&gt;"",HYPERLINK(_xlfn.CONCAT(VLOOKUP(P552,AF:AG,2,FALSE),"\",IF(ISERROR(FIND(",",A552))=FALSE,LEFT(A552,FIND(",",A552)-1),A552),"-",C552,"-",H552,".pdf"),"PDF"),""),"")</f>
        <v>PDF</v>
      </c>
      <c r="P552" s="11" t="s">
        <v>2</v>
      </c>
      <c r="Q552" s="3" t="s">
        <v>46</v>
      </c>
      <c r="R552" s="3" t="s">
        <v>47</v>
      </c>
      <c r="S552" s="4" t="s">
        <v>109</v>
      </c>
      <c r="T552" s="18" t="str">
        <f>IF(J552="Yes",IF(U552&lt;&gt;"",HYPERLINK(_xlfn.CONCAT(VLOOKUP(U552,AF:AG,2,FALSE),"\",IF(ISERROR(FIND(",",A552))=FALSE,LEFT(A552,FIND(",",A552)-1),A552),"-",C552,"-",H552,".pdf"),"PDF"),""),"")</f>
        <v>PDF</v>
      </c>
      <c r="U552" s="565" t="s">
        <v>70</v>
      </c>
      <c r="V552" s="3" t="s">
        <v>46</v>
      </c>
      <c r="W552" s="3" t="s">
        <v>47</v>
      </c>
      <c r="X552" s="501" t="s">
        <v>5885</v>
      </c>
      <c r="Y552" s="12" t="str">
        <f>IF(R552="Include","No",IF(V552="Include","No",""))</f>
        <v/>
      </c>
      <c r="Z552" s="33" t="str">
        <f>IF(J552="Yes",IF(Q552="","",IF(Q552="Include",IF(V552="",IF(Y552="No","Check for supplement","Include"),IF(V552="Exclude","Consensus required",IF(V552="Include",IF(Y552="No","Check for supplement","Include"),"Check required"))),IF(Q552="Exclude",IF(V552="","Check required",IF(V552="Exclude","Exclude",IF(V552="Include","Consensus required","Check required"))),"Check required"))),IF(L552="","","Find PDF"))</f>
        <v>Exclude</v>
      </c>
      <c r="AA552" s="31" t="str">
        <f>IF(Z552="Exclude",R552,"")</f>
        <v>3. Wrong intervention</v>
      </c>
    </row>
    <row r="553" spans="1:27" x14ac:dyDescent="0.25">
      <c r="A553" s="25" t="s">
        <v>6142</v>
      </c>
      <c r="B553" s="26" t="s">
        <v>6143</v>
      </c>
      <c r="C553" s="26">
        <v>2014</v>
      </c>
      <c r="D553" s="26" t="s">
        <v>60</v>
      </c>
      <c r="E553" s="26">
        <v>11</v>
      </c>
      <c r="F553" s="26">
        <v>7</v>
      </c>
      <c r="G553" s="26" t="s">
        <v>6144</v>
      </c>
      <c r="H553" s="26">
        <v>12764</v>
      </c>
      <c r="I553" s="26" t="s">
        <v>6145</v>
      </c>
      <c r="J553" s="11" t="s">
        <v>35</v>
      </c>
      <c r="K553" s="18" t="str">
        <f>IF(LEFT(I553,2)="10",HYPERLINK(_xlfn.CONCAT("https://doi.org/",I553),"Link"),IF(I553="","",HYPERLINK(I553,"Link")))</f>
        <v>Link</v>
      </c>
      <c r="L553" s="19" t="str">
        <f>IF(A553&lt;&gt;"",IF(J553="No",_xlfn.CONCAT(IF(ISERROR(FIND(",",A553))=FALSE,LEFT(A553,FIND(",",A553)-1),A553),"-",C553,"-",H553),""),"")</f>
        <v/>
      </c>
      <c r="M553" s="29" t="str">
        <f>IF(A553&lt;&gt;"",_xlfn.CONCAT("{",IF(ISERROR(FIND(",",A553))=FALSE,LEFT(A553,FIND(",",A553)-1),A553),", ",C553," #",H553,"}"),"")</f>
        <v>{Dutta, 2014 #12764}</v>
      </c>
      <c r="N553" s="4" t="s">
        <v>1</v>
      </c>
      <c r="O553" s="18" t="str">
        <f>IF(J553="Yes",IF(P553&lt;&gt;"",HYPERLINK(_xlfn.CONCAT(VLOOKUP(P553,AF:AG,2,FALSE),"\",IF(ISERROR(FIND(",",A553))=FALSE,LEFT(A553,FIND(",",A553)-1),A553),"-",C553,"-",H553,".pdf"),"PDF"),""),"")</f>
        <v>PDF</v>
      </c>
      <c r="P553" s="11" t="s">
        <v>2</v>
      </c>
      <c r="Q553" s="3" t="s">
        <v>46</v>
      </c>
      <c r="R553" s="3" t="s">
        <v>47</v>
      </c>
      <c r="S553" s="4" t="s">
        <v>109</v>
      </c>
      <c r="T553" s="18" t="str">
        <f>IF(J553="Yes",IF(U553&lt;&gt;"",HYPERLINK(_xlfn.CONCAT(VLOOKUP(U553,AF:AG,2,FALSE),"\",IF(ISERROR(FIND(",",A553))=FALSE,LEFT(A553,FIND(",",A553)-1),A553),"-",C553,"-",H553,".pdf"),"PDF"),""),"")</f>
        <v>PDF</v>
      </c>
      <c r="U553" s="565" t="s">
        <v>70</v>
      </c>
      <c r="V553" s="3" t="s">
        <v>46</v>
      </c>
      <c r="W553" s="3" t="s">
        <v>47</v>
      </c>
      <c r="X553" s="501" t="s">
        <v>5885</v>
      </c>
      <c r="Y553" s="12" t="str">
        <f>IF(R553="Include","No",IF(V553="Include","No",""))</f>
        <v/>
      </c>
      <c r="Z553" s="33" t="str">
        <f>IF(J553="Yes",IF(Q553="","",IF(Q553="Include",IF(V553="",IF(Y553="No","Check for supplement","Include"),IF(V553="Exclude","Consensus required",IF(V553="Include",IF(Y553="No","Check for supplement","Include"),"Check required"))),IF(Q553="Exclude",IF(V553="","Check required",IF(V553="Exclude","Exclude",IF(V553="Include","Consensus required","Check required"))),"Check required"))),IF(L553="","","Find PDF"))</f>
        <v>Exclude</v>
      </c>
      <c r="AA553" s="31" t="str">
        <f>IF(Z553="Exclude",R553,"")</f>
        <v>3. Wrong intervention</v>
      </c>
    </row>
    <row r="554" spans="1:27" x14ac:dyDescent="0.25">
      <c r="A554" s="25" t="s">
        <v>6146</v>
      </c>
      <c r="B554" s="26" t="s">
        <v>6147</v>
      </c>
      <c r="C554" s="26">
        <v>2014</v>
      </c>
      <c r="D554" s="26" t="s">
        <v>1175</v>
      </c>
      <c r="E554" s="26" t="s">
        <v>1176</v>
      </c>
      <c r="G554" s="26" t="s">
        <v>6148</v>
      </c>
      <c r="H554" s="26">
        <v>12765</v>
      </c>
      <c r="I554" s="26" t="s">
        <v>6149</v>
      </c>
      <c r="J554" s="11" t="s">
        <v>35</v>
      </c>
      <c r="K554" s="18" t="str">
        <f>IF(LEFT(I554,2)="10",HYPERLINK(_xlfn.CONCAT("https://doi.org/",I554),"Link"),IF(I554="","",HYPERLINK(I554,"Link")))</f>
        <v>Link</v>
      </c>
      <c r="L554" s="19" t="str">
        <f>IF(A554&lt;&gt;"",IF(J554="No",_xlfn.CONCAT(IF(ISERROR(FIND(",",A554))=FALSE,LEFT(A554,FIND(",",A554)-1),A554),"-",C554,"-",H554),""),"")</f>
        <v/>
      </c>
      <c r="M554" s="29" t="str">
        <f>IF(A554&lt;&gt;"",_xlfn.CONCAT("{",IF(ISERROR(FIND(",",A554))=FALSE,LEFT(A554,FIND(",",A554)-1),A554),", ",C554," #",H554,"}"),"")</f>
        <v>{Duvinage, 2014 #12765}</v>
      </c>
      <c r="N554" s="4" t="s">
        <v>1</v>
      </c>
      <c r="O554" s="18" t="str">
        <f>IF(J554="Yes",IF(P554&lt;&gt;"",HYPERLINK(_xlfn.CONCAT(VLOOKUP(P554,AF:AG,2,FALSE),"\",IF(ISERROR(FIND(",",A554))=FALSE,LEFT(A554,FIND(",",A554)-1),A554),"-",C554,"-",H554,".pdf"),"PDF"),""),"")</f>
        <v>PDF</v>
      </c>
      <c r="P554" s="11" t="s">
        <v>2</v>
      </c>
      <c r="Q554" s="3" t="s">
        <v>46</v>
      </c>
      <c r="R554" s="3" t="s">
        <v>47</v>
      </c>
      <c r="S554" s="4" t="s">
        <v>109</v>
      </c>
      <c r="T554" s="18" t="str">
        <f>IF(J554="Yes",IF(U554&lt;&gt;"",HYPERLINK(_xlfn.CONCAT(VLOOKUP(U554,AF:AG,2,FALSE),"\",IF(ISERROR(FIND(",",A554))=FALSE,LEFT(A554,FIND(",",A554)-1),A554),"-",C554,"-",H554,".pdf"),"PDF"),""),"")</f>
        <v>PDF</v>
      </c>
      <c r="U554" s="565" t="s">
        <v>70</v>
      </c>
      <c r="V554" s="3" t="s">
        <v>46</v>
      </c>
      <c r="W554" s="3" t="s">
        <v>47</v>
      </c>
      <c r="X554" s="501" t="s">
        <v>5885</v>
      </c>
      <c r="Y554" s="12" t="str">
        <f>IF(R554="Include","No",IF(V554="Include","No",""))</f>
        <v/>
      </c>
      <c r="Z554" s="33" t="str">
        <f>IF(J554="Yes",IF(Q554="","",IF(Q554="Include",IF(V554="",IF(Y554="No","Check for supplement","Include"),IF(V554="Exclude","Consensus required",IF(V554="Include",IF(Y554="No","Check for supplement","Include"),"Check required"))),IF(Q554="Exclude",IF(V554="","Check required",IF(V554="Exclude","Exclude",IF(V554="Include","Consensus required","Check required"))),"Check required"))),IF(L554="","","Find PDF"))</f>
        <v>Exclude</v>
      </c>
      <c r="AA554" s="31" t="str">
        <f>IF(Z554="Exclude",R554,"")</f>
        <v>3. Wrong intervention</v>
      </c>
    </row>
    <row r="555" spans="1:27" x14ac:dyDescent="0.25">
      <c r="A555" s="25" t="s">
        <v>6150</v>
      </c>
      <c r="B555" s="26" t="s">
        <v>6151</v>
      </c>
      <c r="C555" s="26">
        <v>2020</v>
      </c>
      <c r="D555" s="26" t="s">
        <v>159</v>
      </c>
      <c r="E555" s="26">
        <v>15</v>
      </c>
      <c r="F555" s="26">
        <v>9</v>
      </c>
      <c r="G555" s="26" t="s">
        <v>6152</v>
      </c>
      <c r="H555" s="26">
        <v>12766</v>
      </c>
      <c r="I555" s="26" t="s">
        <v>6153</v>
      </c>
      <c r="J555" s="11" t="s">
        <v>35</v>
      </c>
      <c r="K555" s="18" t="str">
        <f>IF(LEFT(I555,2)="10",HYPERLINK(_xlfn.CONCAT("https://doi.org/",I555),"Link"),IF(I555="","",HYPERLINK(I555,"Link")))</f>
        <v>Link</v>
      </c>
      <c r="L555" s="19" t="str">
        <f>IF(A555&lt;&gt;"",IF(J555="No",_xlfn.CONCAT(IF(ISERROR(FIND(",",A555))=FALSE,LEFT(A555,FIND(",",A555)-1),A555),"-",C555,"-",H555),""),"")</f>
        <v/>
      </c>
      <c r="M555" s="29" t="str">
        <f>IF(A555&lt;&gt;"",_xlfn.CONCAT("{",IF(ISERROR(FIND(",",A555))=FALSE,LEFT(A555,FIND(",",A555)-1),A555),", ",C555," #",H555,"}"),"")</f>
        <v>{Dwinger, 2020 #12766}</v>
      </c>
      <c r="N555" s="4" t="s">
        <v>1</v>
      </c>
      <c r="O555" s="18" t="str">
        <f>IF(J555="Yes",IF(P555&lt;&gt;"",HYPERLINK(_xlfn.CONCAT(VLOOKUP(P555,AF:AG,2,FALSE),"\",IF(ISERROR(FIND(",",A555))=FALSE,LEFT(A555,FIND(",",A555)-1),A555),"-",C555,"-",H555,".pdf"),"PDF"),""),"")</f>
        <v>PDF</v>
      </c>
      <c r="P555" s="11" t="s">
        <v>2</v>
      </c>
      <c r="Q555" s="3" t="s">
        <v>46</v>
      </c>
      <c r="R555" s="3" t="s">
        <v>69</v>
      </c>
      <c r="S555" s="4" t="s">
        <v>581</v>
      </c>
      <c r="T555" s="18" t="str">
        <f>IF(J555="Yes",IF(U555&lt;&gt;"",HYPERLINK(_xlfn.CONCAT(VLOOKUP(U555,AF:AG,2,FALSE),"\",IF(ISERROR(FIND(",",A555))=FALSE,LEFT(A555,FIND(",",A555)-1),A555),"-",C555,"-",H555,".pdf"),"PDF"),""),"")</f>
        <v>PDF</v>
      </c>
      <c r="U555" s="565" t="s">
        <v>70</v>
      </c>
      <c r="V555" s="3" t="s">
        <v>46</v>
      </c>
      <c r="W555" s="3" t="s">
        <v>47</v>
      </c>
      <c r="X555" s="501" t="s">
        <v>5885</v>
      </c>
      <c r="Y555" s="12"/>
      <c r="Z555" s="33" t="str">
        <f>IF(J555="Yes",IF(Q555="","",IF(Q555="Include",IF(V555="",IF(Y555="No","Check for supplement","Include"),IF(V555="Exclude","Consensus required",IF(V555="Include",IF(Y555="No","Check for supplement","Include"),"Check required"))),IF(Q555="Exclude",IF(V555="","Check required",IF(V555="Exclude","Exclude",IF(V555="Include","Consensus required","Check required"))),"Check required"))),IF(L555="","","Find PDF"))</f>
        <v>Exclude</v>
      </c>
      <c r="AA555" s="31" t="str">
        <f>IF(Z555="Exclude",R555,"")</f>
        <v>4. Wrong setting</v>
      </c>
    </row>
    <row r="556" spans="1:27" x14ac:dyDescent="0.25">
      <c r="A556" s="25" t="s">
        <v>6154</v>
      </c>
      <c r="B556" s="26" t="s">
        <v>6155</v>
      </c>
      <c r="C556" s="26">
        <v>2010</v>
      </c>
      <c r="D556" s="26" t="s">
        <v>124</v>
      </c>
      <c r="E556" s="26">
        <v>7</v>
      </c>
      <c r="F556" s="26">
        <v>1</v>
      </c>
      <c r="G556" s="26">
        <v>90</v>
      </c>
      <c r="H556" s="26">
        <v>12767</v>
      </c>
      <c r="I556" s="26" t="s">
        <v>6156</v>
      </c>
      <c r="J556" s="11" t="s">
        <v>35</v>
      </c>
      <c r="K556" s="18" t="str">
        <f>IF(LEFT(I556,2)="10",HYPERLINK(_xlfn.CONCAT("https://doi.org/",I556),"Link"),IF(I556="","",HYPERLINK(I556,"Link")))</f>
        <v>Link</v>
      </c>
      <c r="L556" s="19" t="str">
        <f>IF(A556&lt;&gt;"",IF(J556="No",_xlfn.CONCAT(IF(ISERROR(FIND(",",A556))=FALSE,LEFT(A556,FIND(",",A556)-1),A556),"-",C556,"-",H556),""),"")</f>
        <v/>
      </c>
      <c r="M556" s="29" t="str">
        <f>IF(A556&lt;&gt;"",_xlfn.CONCAT("{",IF(ISERROR(FIND(",",A556))=FALSE,LEFT(A556,FIND(",",A556)-1),A556),", ",C556," #",H556,"}"),"")</f>
        <v>{Dzewaltowski, 2010 #12767}</v>
      </c>
      <c r="N556" s="4" t="s">
        <v>1</v>
      </c>
      <c r="O556" s="18" t="str">
        <f>IF(J556="Yes",IF(P556&lt;&gt;"",HYPERLINK(_xlfn.CONCAT(VLOOKUP(P556,AF:AG,2,FALSE),"\",IF(ISERROR(FIND(",",A556))=FALSE,LEFT(A556,FIND(",",A556)-1),A556),"-",C556,"-",H556,".pdf"),"PDF"),""),"")</f>
        <v>PDF</v>
      </c>
      <c r="P556" s="11" t="s">
        <v>2</v>
      </c>
      <c r="Q556" s="3" t="s">
        <v>46</v>
      </c>
      <c r="R556" s="3" t="s">
        <v>47</v>
      </c>
      <c r="S556" s="4" t="s">
        <v>109</v>
      </c>
      <c r="T556" s="18" t="str">
        <f>IF(J556="Yes",IF(U556&lt;&gt;"",HYPERLINK(_xlfn.CONCAT(VLOOKUP(U556,AF:AG,2,FALSE),"\",IF(ISERROR(FIND(",",A556))=FALSE,LEFT(A556,FIND(",",A556)-1),A556),"-",C556,"-",H556,".pdf"),"PDF"),""),"")</f>
        <v>PDF</v>
      </c>
      <c r="U556" s="565" t="s">
        <v>70</v>
      </c>
      <c r="V556" s="3" t="s">
        <v>46</v>
      </c>
      <c r="W556" s="3" t="s">
        <v>47</v>
      </c>
      <c r="X556" s="501" t="s">
        <v>5885</v>
      </c>
      <c r="Y556" s="12" t="str">
        <f>IF(R556="Include","No",IF(V556="Include","No",""))</f>
        <v/>
      </c>
      <c r="Z556" s="33" t="str">
        <f>IF(J556="Yes",IF(Q556="","",IF(Q556="Include",IF(V556="",IF(Y556="No","Check for supplement","Include"),IF(V556="Exclude","Consensus required",IF(V556="Include",IF(Y556="No","Check for supplement","Include"),"Check required"))),IF(Q556="Exclude",IF(V556="","Check required",IF(V556="Exclude","Exclude",IF(V556="Include","Consensus required","Check required"))),"Check required"))),IF(L556="","","Find PDF"))</f>
        <v>Exclude</v>
      </c>
      <c r="AA556" s="31" t="str">
        <f>IF(Z556="Exclude",R556,"")</f>
        <v>3. Wrong intervention</v>
      </c>
    </row>
    <row r="557" spans="1:27" x14ac:dyDescent="0.25">
      <c r="A557" s="25" t="s">
        <v>6157</v>
      </c>
      <c r="B557" s="26" t="s">
        <v>6158</v>
      </c>
      <c r="C557" s="26">
        <v>2010</v>
      </c>
      <c r="D557" s="26" t="s">
        <v>661</v>
      </c>
      <c r="E557" s="26">
        <v>29</v>
      </c>
      <c r="F557" s="26">
        <v>6</v>
      </c>
      <c r="G557" s="26" t="s">
        <v>6159</v>
      </c>
      <c r="H557" s="26">
        <v>12770</v>
      </c>
      <c r="I557" s="26" t="s">
        <v>6160</v>
      </c>
      <c r="J557" s="11" t="s">
        <v>35</v>
      </c>
      <c r="K557" s="18" t="str">
        <f>IF(LEFT(I557,2)="10",HYPERLINK(_xlfn.CONCAT("https://doi.org/",I557),"Link"),IF(I557="","",HYPERLINK(I557,"Link")))</f>
        <v>Link</v>
      </c>
      <c r="L557" s="19" t="str">
        <f>IF(A557&lt;&gt;"",IF(J557="No",_xlfn.CONCAT(IF(ISERROR(FIND(",",A557))=FALSE,LEFT(A557,FIND(",",A557)-1),A557),"-",C557,"-",H557),""),"")</f>
        <v/>
      </c>
      <c r="M557" s="29" t="str">
        <f>IF(A557&lt;&gt;"",_xlfn.CONCAT("{",IF(ISERROR(FIND(",",A557))=FALSE,LEFT(A557,FIND(",",A557)-1),A557),", ",C557," #",H557,"}"),"")</f>
        <v>{Eakin, 2010 #12770}</v>
      </c>
      <c r="N557" s="4" t="s">
        <v>1</v>
      </c>
      <c r="O557" s="18" t="str">
        <f>IF(J557="Yes",IF(P557&lt;&gt;"",HYPERLINK(_xlfn.CONCAT(VLOOKUP(P557,AF:AG,2,FALSE),"\",IF(ISERROR(FIND(",",A557))=FALSE,LEFT(A557,FIND(",",A557)-1),A557),"-",C557,"-",H557,".pdf"),"PDF"),""),"")</f>
        <v>PDF</v>
      </c>
      <c r="P557" s="11" t="s">
        <v>2</v>
      </c>
      <c r="Q557" s="3" t="s">
        <v>46</v>
      </c>
      <c r="R557" s="3" t="s">
        <v>47</v>
      </c>
      <c r="S557" s="4" t="s">
        <v>109</v>
      </c>
      <c r="T557" s="18" t="str">
        <f>IF(J557="Yes",IF(U557&lt;&gt;"",HYPERLINK(_xlfn.CONCAT(VLOOKUP(U557,AF:AG,2,FALSE),"\",IF(ISERROR(FIND(",",A557))=FALSE,LEFT(A557,FIND(",",A557)-1),A557),"-",C557,"-",H557,".pdf"),"PDF"),""),"")</f>
        <v>PDF</v>
      </c>
      <c r="U557" s="565" t="s">
        <v>70</v>
      </c>
      <c r="V557" s="3" t="s">
        <v>46</v>
      </c>
      <c r="W557" s="3" t="s">
        <v>47</v>
      </c>
      <c r="X557" s="501" t="s">
        <v>5885</v>
      </c>
      <c r="Y557" s="12" t="str">
        <f>IF(R557="Include","No",IF(V557="Include","No",""))</f>
        <v/>
      </c>
      <c r="Z557" s="33" t="str">
        <f>IF(J557="Yes",IF(Q557="","",IF(Q557="Include",IF(V557="",IF(Y557="No","Check for supplement","Include"),IF(V557="Exclude","Consensus required",IF(V557="Include",IF(Y557="No","Check for supplement","Include"),"Check required"))),IF(Q557="Exclude",IF(V557="","Check required",IF(V557="Exclude","Exclude",IF(V557="Include","Consensus required","Check required"))),"Check required"))),IF(L557="","","Find PDF"))</f>
        <v>Exclude</v>
      </c>
      <c r="AA557" s="31" t="str">
        <f>IF(Z557="Exclude",R557,"")</f>
        <v>3. Wrong intervention</v>
      </c>
    </row>
    <row r="558" spans="1:27" x14ac:dyDescent="0.25">
      <c r="A558" s="25" t="s">
        <v>6161</v>
      </c>
      <c r="B558" s="26" t="s">
        <v>6162</v>
      </c>
      <c r="C558" s="26">
        <v>2014</v>
      </c>
      <c r="D558" s="26" t="s">
        <v>578</v>
      </c>
      <c r="E558" s="26">
        <v>37</v>
      </c>
      <c r="F558" s="26">
        <v>8</v>
      </c>
      <c r="G558" s="26" t="s">
        <v>6163</v>
      </c>
      <c r="H558" s="26">
        <v>12771</v>
      </c>
      <c r="I558" s="26" t="s">
        <v>6164</v>
      </c>
      <c r="J558" s="11" t="s">
        <v>35</v>
      </c>
      <c r="K558" s="18" t="str">
        <f>IF(LEFT(I558,2)="10",HYPERLINK(_xlfn.CONCAT("https://doi.org/",I558),"Link"),IF(I558="","",HYPERLINK(I558,"Link")))</f>
        <v>Link</v>
      </c>
      <c r="L558" s="19" t="str">
        <f>IF(A558&lt;&gt;"",IF(J558="No",_xlfn.CONCAT(IF(ISERROR(FIND(",",A558))=FALSE,LEFT(A558,FIND(",",A558)-1),A558),"-",C558,"-",H558),""),"")</f>
        <v/>
      </c>
      <c r="M558" s="29" t="str">
        <f>IF(A558&lt;&gt;"",_xlfn.CONCAT("{",IF(ISERROR(FIND(",",A558))=FALSE,LEFT(A558,FIND(",",A558)-1),A558),", ",C558," #",H558,"}"),"")</f>
        <v>{Eakin, 2014 #12771}</v>
      </c>
      <c r="N558" s="4" t="s">
        <v>1</v>
      </c>
      <c r="O558" s="18" t="str">
        <f>IF(J558="Yes",IF(P558&lt;&gt;"",HYPERLINK(_xlfn.CONCAT(VLOOKUP(P558,AF:AG,2,FALSE),"\",IF(ISERROR(FIND(",",A558))=FALSE,LEFT(A558,FIND(",",A558)-1),A558),"-",C558,"-",H558,".pdf"),"PDF"),""),"")</f>
        <v>PDF</v>
      </c>
      <c r="P558" s="11" t="s">
        <v>2</v>
      </c>
      <c r="Q558" s="3" t="s">
        <v>46</v>
      </c>
      <c r="R558" s="3" t="s">
        <v>47</v>
      </c>
      <c r="S558" s="4" t="s">
        <v>109</v>
      </c>
      <c r="T558" s="18" t="str">
        <f>IF(J558="Yes",IF(U558&lt;&gt;"",HYPERLINK(_xlfn.CONCAT(VLOOKUP(U558,AF:AG,2,FALSE),"\",IF(ISERROR(FIND(",",A558))=FALSE,LEFT(A558,FIND(",",A558)-1),A558),"-",C558,"-",H558,".pdf"),"PDF"),""),"")</f>
        <v>PDF</v>
      </c>
      <c r="U558" s="565" t="s">
        <v>70</v>
      </c>
      <c r="V558" s="3" t="s">
        <v>46</v>
      </c>
      <c r="W558" s="3" t="s">
        <v>47</v>
      </c>
      <c r="X558" s="501" t="s">
        <v>5885</v>
      </c>
      <c r="Y558" s="12" t="str">
        <f>IF(R558="Include","No",IF(V558="Include","No",""))</f>
        <v/>
      </c>
      <c r="Z558" s="33" t="str">
        <f>IF(J558="Yes",IF(Q558="","",IF(Q558="Include",IF(V558="",IF(Y558="No","Check for supplement","Include"),IF(V558="Exclude","Consensus required",IF(V558="Include",IF(Y558="No","Check for supplement","Include"),"Check required"))),IF(Q558="Exclude",IF(V558="","Check required",IF(V558="Exclude","Exclude",IF(V558="Include","Consensus required","Check required"))),"Check required"))),IF(L558="","","Find PDF"))</f>
        <v>Exclude</v>
      </c>
      <c r="AA558" s="31" t="str">
        <f>IF(Z558="Exclude",R558,"")</f>
        <v>3. Wrong intervention</v>
      </c>
    </row>
    <row r="559" spans="1:27" x14ac:dyDescent="0.25">
      <c r="A559" s="25" t="s">
        <v>6161</v>
      </c>
      <c r="B559" s="26" t="s">
        <v>6162</v>
      </c>
      <c r="C559" s="26">
        <v>2014</v>
      </c>
      <c r="D559" s="26" t="s">
        <v>578</v>
      </c>
      <c r="E559" s="26">
        <v>37</v>
      </c>
      <c r="F559" s="26">
        <v>8</v>
      </c>
      <c r="G559" s="26" t="s">
        <v>6163</v>
      </c>
      <c r="H559" s="26">
        <v>12772</v>
      </c>
      <c r="I559" s="26" t="s">
        <v>6164</v>
      </c>
      <c r="J559" s="11" t="s">
        <v>35</v>
      </c>
      <c r="K559" s="18" t="str">
        <f>IF(LEFT(I559,2)="10",HYPERLINK(_xlfn.CONCAT("https://doi.org/",I559),"Link"),IF(I559="","",HYPERLINK(I559,"Link")))</f>
        <v>Link</v>
      </c>
      <c r="L559" s="19" t="str">
        <f>IF(A559&lt;&gt;"",IF(J559="No",_xlfn.CONCAT(IF(ISERROR(FIND(",",A559))=FALSE,LEFT(A559,FIND(",",A559)-1),A559),"-",C559,"-",H559),""),"")</f>
        <v/>
      </c>
      <c r="M559" s="29" t="str">
        <f>IF(A559&lt;&gt;"",_xlfn.CONCAT("{",IF(ISERROR(FIND(",",A559))=FALSE,LEFT(A559,FIND(",",A559)-1),A559),", ",C559," #",H559,"}"),"")</f>
        <v>{Eakin, 2014 #12772}</v>
      </c>
      <c r="N559" s="4" t="s">
        <v>1</v>
      </c>
      <c r="O559" s="18" t="str">
        <f>IF(J559="Yes",IF(P559&lt;&gt;"",HYPERLINK(_xlfn.CONCAT(VLOOKUP(P559,AF:AG,2,FALSE),"\",IF(ISERROR(FIND(",",A559))=FALSE,LEFT(A559,FIND(",",A559)-1),A559),"-",C559,"-",H559,".pdf"),"PDF"),""),"")</f>
        <v>PDF</v>
      </c>
      <c r="P559" s="11" t="s">
        <v>2</v>
      </c>
      <c r="Q559" s="3" t="s">
        <v>46</v>
      </c>
      <c r="R559" s="3" t="s">
        <v>39</v>
      </c>
      <c r="T559" s="18" t="str">
        <f>IF(J559="Yes",IF(U559&lt;&gt;"",HYPERLINK(_xlfn.CONCAT(VLOOKUP(U559,AF:AG,2,FALSE),"\",IF(ISERROR(FIND(",",A559))=FALSE,LEFT(A559,FIND(",",A559)-1),A559),"-",C559,"-",H559,".pdf"),"PDF"),""),"")</f>
        <v>PDF</v>
      </c>
      <c r="U559" s="11" t="str">
        <f>IF(R559="0. Duplicate","SH","")</f>
        <v>SH</v>
      </c>
      <c r="V559" s="3" t="str">
        <f>IF(R559="0. Duplicate","Exclude","")</f>
        <v>Exclude</v>
      </c>
      <c r="W559" s="3" t="str">
        <f>IF(R559="0. Duplicate","0. Duplicate","")</f>
        <v>0. Duplicate</v>
      </c>
      <c r="Y559" s="12" t="str">
        <f>IF(R559="Include","No",IF(V559="Include","No",""))</f>
        <v/>
      </c>
      <c r="Z559" s="33" t="str">
        <f>IF(J559="Yes",IF(Q559="","",IF(Q559="Include",IF(V559="",IF(Y559="No","Check for supplement","Include"),IF(V559="Exclude","Consensus required",IF(V559="Include",IF(Y559="No","Check for supplement","Include"),"Check required"))),IF(Q559="Exclude",IF(V559="","Check required",IF(V559="Exclude","Exclude",IF(V559="Include","Consensus required","Check required"))),"Check required"))),IF(L559="","","Find PDF"))</f>
        <v>Exclude</v>
      </c>
      <c r="AA559" s="31" t="str">
        <f>IF(Z559="Exclude",R559,"")</f>
        <v>0. Duplicate</v>
      </c>
    </row>
    <row r="560" spans="1:27" x14ac:dyDescent="0.25">
      <c r="A560" s="25" t="s">
        <v>6165</v>
      </c>
      <c r="B560" s="26" t="s">
        <v>6166</v>
      </c>
      <c r="C560" s="26">
        <v>2013</v>
      </c>
      <c r="D560" s="26" t="s">
        <v>192</v>
      </c>
      <c r="E560" s="26">
        <v>56</v>
      </c>
      <c r="F560" s="26">
        <v>1</v>
      </c>
      <c r="G560" s="92">
        <v>43800</v>
      </c>
      <c r="H560" s="26">
        <v>12773</v>
      </c>
      <c r="I560" s="26" t="s">
        <v>6167</v>
      </c>
      <c r="J560" s="11" t="s">
        <v>35</v>
      </c>
      <c r="K560" s="18" t="str">
        <f>IF(LEFT(I560,2)="10",HYPERLINK(_xlfn.CONCAT("https://doi.org/",I560),"Link"),IF(I560="","",HYPERLINK(I560,"Link")))</f>
        <v>Link</v>
      </c>
      <c r="L560" s="19" t="str">
        <f>IF(A560&lt;&gt;"",IF(J560="No",_xlfn.CONCAT(IF(ISERROR(FIND(",",A560))=FALSE,LEFT(A560,FIND(",",A560)-1),A560),"-",C560,"-",H560),""),"")</f>
        <v/>
      </c>
      <c r="M560" s="29" t="str">
        <f>IF(A560&lt;&gt;"",_xlfn.CONCAT("{",IF(ISERROR(FIND(",",A560))=FALSE,LEFT(A560,FIND(",",A560)-1),A560),", ",C560," #",H560,"}"),"")</f>
        <v>{Eather, 2013 #12773}</v>
      </c>
      <c r="N560" s="4" t="s">
        <v>1</v>
      </c>
      <c r="O560" s="18" t="str">
        <f>IF(J560="Yes",IF(P560&lt;&gt;"",HYPERLINK(_xlfn.CONCAT(VLOOKUP(P560,AF:AG,2,FALSE),"\",IF(ISERROR(FIND(",",A560))=FALSE,LEFT(A560,FIND(",",A560)-1),A560),"-",C560,"-",H560,".pdf"),"PDF"),""),"")</f>
        <v>PDF</v>
      </c>
      <c r="P560" s="11" t="s">
        <v>2</v>
      </c>
      <c r="Q560" s="3" t="s">
        <v>46</v>
      </c>
      <c r="R560" s="3" t="s">
        <v>47</v>
      </c>
      <c r="S560" s="4" t="s">
        <v>109</v>
      </c>
      <c r="T560" s="18" t="str">
        <f>IF(J560="Yes",IF(U560&lt;&gt;"",HYPERLINK(_xlfn.CONCAT(VLOOKUP(U560,AF:AG,2,FALSE),"\",IF(ISERROR(FIND(",",A560))=FALSE,LEFT(A560,FIND(",",A560)-1),A560),"-",C560,"-",H560,".pdf"),"PDF"),""),"")</f>
        <v>PDF</v>
      </c>
      <c r="U560" s="565" t="s">
        <v>70</v>
      </c>
      <c r="V560" s="3" t="s">
        <v>46</v>
      </c>
      <c r="W560" s="3" t="s">
        <v>47</v>
      </c>
      <c r="X560" s="501" t="s">
        <v>5885</v>
      </c>
      <c r="Y560" s="12" t="str">
        <f>IF(R560="Include","No",IF(V560="Include","No",""))</f>
        <v/>
      </c>
      <c r="Z560" s="33" t="str">
        <f>IF(J560="Yes",IF(Q560="","",IF(Q560="Include",IF(V560="",IF(Y560="No","Check for supplement","Include"),IF(V560="Exclude","Consensus required",IF(V560="Include",IF(Y560="No","Check for supplement","Include"),"Check required"))),IF(Q560="Exclude",IF(V560="","Check required",IF(V560="Exclude","Exclude",IF(V560="Include","Consensus required","Check required"))),"Check required"))),IF(L560="","","Find PDF"))</f>
        <v>Exclude</v>
      </c>
      <c r="AA560" s="31" t="str">
        <f>IF(Z560="Exclude",R560,"")</f>
        <v>3. Wrong intervention</v>
      </c>
    </row>
    <row r="561" spans="1:27" x14ac:dyDescent="0.25">
      <c r="A561" s="25" t="s">
        <v>6165</v>
      </c>
      <c r="B561" s="26" t="s">
        <v>6168</v>
      </c>
      <c r="C561" s="26">
        <v>2013</v>
      </c>
      <c r="D561" s="26" t="s">
        <v>124</v>
      </c>
      <c r="E561" s="26">
        <v>10</v>
      </c>
      <c r="F561" s="26">
        <v>1</v>
      </c>
      <c r="G561" s="26">
        <v>68</v>
      </c>
      <c r="H561" s="26">
        <v>12774</v>
      </c>
      <c r="I561" s="26" t="s">
        <v>6169</v>
      </c>
      <c r="J561" s="11" t="s">
        <v>35</v>
      </c>
      <c r="K561" s="18" t="str">
        <f>IF(LEFT(I561,2)="10",HYPERLINK(_xlfn.CONCAT("https://doi.org/",I561),"Link"),IF(I561="","",HYPERLINK(I561,"Link")))</f>
        <v>Link</v>
      </c>
      <c r="L561" s="19" t="str">
        <f>IF(A561&lt;&gt;"",IF(J561="No",_xlfn.CONCAT(IF(ISERROR(FIND(",",A561))=FALSE,LEFT(A561,FIND(",",A561)-1),A561),"-",C561,"-",H561),""),"")</f>
        <v/>
      </c>
      <c r="M561" s="29" t="str">
        <f>IF(A561&lt;&gt;"",_xlfn.CONCAT("{",IF(ISERROR(FIND(",",A561))=FALSE,LEFT(A561,FIND(",",A561)-1),A561),", ",C561," #",H561,"}"),"")</f>
        <v>{Eather, 2013 #12774}</v>
      </c>
      <c r="N561" s="4" t="s">
        <v>1</v>
      </c>
      <c r="O561" s="18" t="str">
        <f>IF(J561="Yes",IF(P561&lt;&gt;"",HYPERLINK(_xlfn.CONCAT(VLOOKUP(P561,AF:AG,2,FALSE),"\",IF(ISERROR(FIND(",",A561))=FALSE,LEFT(A561,FIND(",",A561)-1),A561),"-",C561,"-",H561,".pdf"),"PDF"),""),"")</f>
        <v>PDF</v>
      </c>
      <c r="P561" s="11" t="s">
        <v>2</v>
      </c>
      <c r="Q561" s="3" t="s">
        <v>46</v>
      </c>
      <c r="R561" s="3" t="s">
        <v>47</v>
      </c>
      <c r="S561" s="4" t="s">
        <v>109</v>
      </c>
      <c r="T561" s="18" t="str">
        <f>IF(J561="Yes",IF(U561&lt;&gt;"",HYPERLINK(_xlfn.CONCAT(VLOOKUP(U561,AF:AG,2,FALSE),"\",IF(ISERROR(FIND(",",A561))=FALSE,LEFT(A561,FIND(",",A561)-1),A561),"-",C561,"-",H561,".pdf"),"PDF"),""),"")</f>
        <v>PDF</v>
      </c>
      <c r="U561" s="565" t="s">
        <v>70</v>
      </c>
      <c r="V561" s="3" t="s">
        <v>46</v>
      </c>
      <c r="W561" s="3" t="s">
        <v>47</v>
      </c>
      <c r="X561" s="501" t="s">
        <v>5885</v>
      </c>
      <c r="Y561" s="12" t="str">
        <f>IF(R561="Include","No",IF(V561="Include","No",""))</f>
        <v/>
      </c>
      <c r="Z561" s="33" t="str">
        <f>IF(J561="Yes",IF(Q561="","",IF(Q561="Include",IF(V561="",IF(Y561="No","Check for supplement","Include"),IF(V561="Exclude","Consensus required",IF(V561="Include",IF(Y561="No","Check for supplement","Include"),"Check required"))),IF(Q561="Exclude",IF(V561="","Check required",IF(V561="Exclude","Exclude",IF(V561="Include","Consensus required","Check required"))),"Check required"))),IF(L561="","","Find PDF"))</f>
        <v>Exclude</v>
      </c>
      <c r="AA561" s="31" t="str">
        <f>IF(Z561="Exclude",R561,"")</f>
        <v>3. Wrong intervention</v>
      </c>
    </row>
    <row r="562" spans="1:27" x14ac:dyDescent="0.25">
      <c r="A562" s="25" t="s">
        <v>6165</v>
      </c>
      <c r="B562" s="26" t="s">
        <v>6170</v>
      </c>
      <c r="C562" s="26">
        <v>2013</v>
      </c>
      <c r="D562" s="26" t="s">
        <v>6171</v>
      </c>
      <c r="E562" s="26">
        <v>18</v>
      </c>
      <c r="F562" s="26">
        <v>4</v>
      </c>
      <c r="G562" s="26" t="s">
        <v>6172</v>
      </c>
      <c r="H562" s="26">
        <v>12775</v>
      </c>
      <c r="I562" s="26" t="s">
        <v>6173</v>
      </c>
      <c r="J562" s="11" t="s">
        <v>35</v>
      </c>
      <c r="K562" s="18" t="str">
        <f>IF(LEFT(I562,2)="10",HYPERLINK(_xlfn.CONCAT("https://doi.org/",I562),"Link"),IF(I562="","",HYPERLINK(I562,"Link")))</f>
        <v>Link</v>
      </c>
      <c r="L562" s="19" t="str">
        <f>IF(A562&lt;&gt;"",IF(J562="No",_xlfn.CONCAT(IF(ISERROR(FIND(",",A562))=FALSE,LEFT(A562,FIND(",",A562)-1),A562),"-",C562,"-",H562),""),"")</f>
        <v/>
      </c>
      <c r="M562" s="29" t="str">
        <f>IF(A562&lt;&gt;"",_xlfn.CONCAT("{",IF(ISERROR(FIND(",",A562))=FALSE,LEFT(A562,FIND(",",A562)-1),A562),", ",C562," #",H562,"}"),"")</f>
        <v>{Eather, 2013 #12775}</v>
      </c>
      <c r="N562" s="4" t="s">
        <v>1</v>
      </c>
      <c r="O562" s="18" t="str">
        <f>IF(J562="Yes",IF(P562&lt;&gt;"",HYPERLINK(_xlfn.CONCAT(VLOOKUP(P562,AF:AG,2,FALSE),"\",IF(ISERROR(FIND(",",A562))=FALSE,LEFT(A562,FIND(",",A562)-1),A562),"-",C562,"-",H562,".pdf"),"PDF"),""),"")</f>
        <v>PDF</v>
      </c>
      <c r="P562" s="11" t="s">
        <v>2</v>
      </c>
      <c r="Q562" s="3" t="s">
        <v>46</v>
      </c>
      <c r="R562" s="3" t="s">
        <v>47</v>
      </c>
      <c r="S562" s="4" t="s">
        <v>109</v>
      </c>
      <c r="T562" s="18" t="str">
        <f>IF(J562="Yes",IF(U562&lt;&gt;"",HYPERLINK(_xlfn.CONCAT(VLOOKUP(U562,AF:AG,2,FALSE),"\",IF(ISERROR(FIND(",",A562))=FALSE,LEFT(A562,FIND(",",A562)-1),A562),"-",C562,"-",H562,".pdf"),"PDF"),""),"")</f>
        <v>PDF</v>
      </c>
      <c r="U562" s="565" t="s">
        <v>70</v>
      </c>
      <c r="V562" s="3" t="s">
        <v>46</v>
      </c>
      <c r="W562" s="3" t="s">
        <v>47</v>
      </c>
      <c r="X562" s="501" t="s">
        <v>5885</v>
      </c>
      <c r="Y562" s="12" t="str">
        <f>IF(R562="Include","No",IF(V562="Include","No",""))</f>
        <v/>
      </c>
      <c r="Z562" s="33" t="str">
        <f>IF(J562="Yes",IF(Q562="","",IF(Q562="Include",IF(V562="",IF(Y562="No","Check for supplement","Include"),IF(V562="Exclude","Consensus required",IF(V562="Include",IF(Y562="No","Check for supplement","Include"),"Check required"))),IF(Q562="Exclude",IF(V562="","Check required",IF(V562="Exclude","Exclude",IF(V562="Include","Consensus required","Check required"))),"Check required"))),IF(L562="","","Find PDF"))</f>
        <v>Exclude</v>
      </c>
      <c r="AA562" s="31" t="str">
        <f>IF(Z562="Exclude",R562,"")</f>
        <v>3. Wrong intervention</v>
      </c>
    </row>
    <row r="563" spans="1:27" x14ac:dyDescent="0.25">
      <c r="A563" s="25" t="s">
        <v>6165</v>
      </c>
      <c r="B563" s="26" t="s">
        <v>6166</v>
      </c>
      <c r="C563" s="26">
        <v>2013</v>
      </c>
      <c r="D563" s="26" t="s">
        <v>192</v>
      </c>
      <c r="E563" s="26">
        <v>56</v>
      </c>
      <c r="F563" s="26">
        <v>1</v>
      </c>
      <c r="G563" s="92">
        <v>43800</v>
      </c>
      <c r="H563" s="26">
        <v>12776</v>
      </c>
      <c r="I563" s="26" t="s">
        <v>6167</v>
      </c>
      <c r="J563" s="11" t="s">
        <v>35</v>
      </c>
      <c r="K563" s="18" t="str">
        <f>IF(LEFT(I563,2)="10",HYPERLINK(_xlfn.CONCAT("https://doi.org/",I563),"Link"),IF(I563="","",HYPERLINK(I563,"Link")))</f>
        <v>Link</v>
      </c>
      <c r="L563" s="19" t="str">
        <f>IF(A563&lt;&gt;"",IF(J563="No",_xlfn.CONCAT(IF(ISERROR(FIND(",",A563))=FALSE,LEFT(A563,FIND(",",A563)-1),A563),"-",C563,"-",H563),""),"")</f>
        <v/>
      </c>
      <c r="M563" s="29" t="str">
        <f>IF(A563&lt;&gt;"",_xlfn.CONCAT("{",IF(ISERROR(FIND(",",A563))=FALSE,LEFT(A563,FIND(",",A563)-1),A563),", ",C563," #",H563,"}"),"")</f>
        <v>{Eather, 2013 #12776}</v>
      </c>
      <c r="N563" s="4" t="s">
        <v>1</v>
      </c>
      <c r="O563" s="18" t="str">
        <f>IF(J563="Yes",IF(P563&lt;&gt;"",HYPERLINK(_xlfn.CONCAT(VLOOKUP(P563,AF:AG,2,FALSE),"\",IF(ISERROR(FIND(",",A563))=FALSE,LEFT(A563,FIND(",",A563)-1),A563),"-",C563,"-",H563,".pdf"),"PDF"),""),"")</f>
        <v>PDF</v>
      </c>
      <c r="P563" s="11" t="s">
        <v>2</v>
      </c>
      <c r="Q563" s="3" t="s">
        <v>46</v>
      </c>
      <c r="R563" s="3" t="s">
        <v>39</v>
      </c>
      <c r="T563" s="18" t="str">
        <f>IF(J563="Yes",IF(U563&lt;&gt;"",HYPERLINK(_xlfn.CONCAT(VLOOKUP(U563,AF:AG,2,FALSE),"\",IF(ISERROR(FIND(",",A563))=FALSE,LEFT(A563,FIND(",",A563)-1),A563),"-",C563,"-",H563,".pdf"),"PDF"),""),"")</f>
        <v>PDF</v>
      </c>
      <c r="U563" s="11" t="str">
        <f>IF(R563="0. Duplicate","SH","")</f>
        <v>SH</v>
      </c>
      <c r="V563" s="3" t="str">
        <f>IF(R563="0. Duplicate","Exclude","")</f>
        <v>Exclude</v>
      </c>
      <c r="W563" s="3" t="str">
        <f>IF(R563="0. Duplicate","0. Duplicate","")</f>
        <v>0. Duplicate</v>
      </c>
      <c r="Y563" s="12" t="str">
        <f>IF(R563="Include","No",IF(V563="Include","No",""))</f>
        <v/>
      </c>
      <c r="Z563" s="33" t="str">
        <f>IF(J563="Yes",IF(Q563="","",IF(Q563="Include",IF(V563="",IF(Y563="No","Check for supplement","Include"),IF(V563="Exclude","Consensus required",IF(V563="Include",IF(Y563="No","Check for supplement","Include"),"Check required"))),IF(Q563="Exclude",IF(V563="","Check required",IF(V563="Exclude","Exclude",IF(V563="Include","Consensus required","Check required"))),"Check required"))),IF(L563="","","Find PDF"))</f>
        <v>Exclude</v>
      </c>
      <c r="AA563" s="31" t="str">
        <f>IF(Z563="Exclude",R563,"")</f>
        <v>0. Duplicate</v>
      </c>
    </row>
    <row r="564" spans="1:27" x14ac:dyDescent="0.25">
      <c r="A564" s="25" t="s">
        <v>6165</v>
      </c>
      <c r="B564" s="26" t="s">
        <v>6170</v>
      </c>
      <c r="C564" s="26">
        <v>2013</v>
      </c>
      <c r="D564" s="26" t="s">
        <v>7012</v>
      </c>
      <c r="E564" s="26">
        <v>18</v>
      </c>
      <c r="F564" s="26">
        <v>4</v>
      </c>
      <c r="G564" s="26" t="s">
        <v>6172</v>
      </c>
      <c r="H564" s="26">
        <v>12777</v>
      </c>
      <c r="I564" s="26" t="s">
        <v>7013</v>
      </c>
      <c r="J564" s="11" t="s">
        <v>35</v>
      </c>
      <c r="K564" s="18" t="str">
        <f>IF(LEFT(I564,2)="10",HYPERLINK(_xlfn.CONCAT("https://doi.org/",I564),"Link"),IF(I564="","",HYPERLINK(I564,"Link")))</f>
        <v>Link</v>
      </c>
      <c r="L564" s="19" t="str">
        <f>IF(A564&lt;&gt;"",IF(J564="No",_xlfn.CONCAT(IF(ISERROR(FIND(",",A564))=FALSE,LEFT(A564,FIND(",",A564)-1),A564),"-",C564,"-",H564),""),"")</f>
        <v/>
      </c>
      <c r="M564" s="29" t="str">
        <f>IF(A564&lt;&gt;"",_xlfn.CONCAT("{",IF(ISERROR(FIND(",",A564))=FALSE,LEFT(A564,FIND(",",A564)-1),A564),", ",C564," #",H564,"}"),"")</f>
        <v>{Eather, 2013 #12777}</v>
      </c>
      <c r="N564" s="4" t="s">
        <v>1</v>
      </c>
      <c r="O564" s="18" t="str">
        <f>IF(J564="Yes",IF(P564&lt;&gt;"",HYPERLINK(_xlfn.CONCAT(VLOOKUP(P564,AF:AG,2,FALSE),"\",IF(ISERROR(FIND(",",A564))=FALSE,LEFT(A564,FIND(",",A564)-1),A564),"-",C564,"-",H564,".pdf"),"PDF"),""),"")</f>
        <v>PDF</v>
      </c>
      <c r="P564" s="11" t="s">
        <v>2</v>
      </c>
      <c r="Q564" s="3" t="s">
        <v>46</v>
      </c>
      <c r="R564" s="3" t="s">
        <v>39</v>
      </c>
      <c r="T564" s="18" t="str">
        <f>IF(J564="Yes",IF(U564&lt;&gt;"",HYPERLINK(_xlfn.CONCAT(VLOOKUP(U564,AF:AG,2,FALSE),"\",IF(ISERROR(FIND(",",A564))=FALSE,LEFT(A564,FIND(",",A564)-1),A564),"-",C564,"-",H564,".pdf"),"PDF"),""),"")</f>
        <v>PDF</v>
      </c>
      <c r="U564" s="11" t="str">
        <f>IF(R564="0. Duplicate","SH","")</f>
        <v>SH</v>
      </c>
      <c r="V564" s="3" t="str">
        <f>IF(R564="0. Duplicate","Exclude","")</f>
        <v>Exclude</v>
      </c>
      <c r="W564" s="3" t="str">
        <f>IF(R564="0. Duplicate","0. Duplicate","")</f>
        <v>0. Duplicate</v>
      </c>
      <c r="Y564" s="12" t="str">
        <f>IF(R564="Include","No",IF(V564="Include","No",""))</f>
        <v/>
      </c>
      <c r="Z564" s="33" t="str">
        <f>IF(J564="Yes",IF(Q564="","",IF(Q564="Include",IF(V564="",IF(Y564="No","Check for supplement","Include"),IF(V564="Exclude","Consensus required",IF(V564="Include",IF(Y564="No","Check for supplement","Include"),"Check required"))),IF(Q564="Exclude",IF(V564="","Check required",IF(V564="Exclude","Exclude",IF(V564="Include","Consensus required","Check required"))),"Check required"))),IF(L564="","","Find PDF"))</f>
        <v>Exclude</v>
      </c>
      <c r="AA564" s="31" t="str">
        <f>IF(Z564="Exclude",R564,"")</f>
        <v>0. Duplicate</v>
      </c>
    </row>
    <row r="565" spans="1:27" x14ac:dyDescent="0.25">
      <c r="A565" s="25" t="s">
        <v>5277</v>
      </c>
      <c r="B565" s="26" t="s">
        <v>5278</v>
      </c>
      <c r="C565" s="26">
        <v>2023</v>
      </c>
      <c r="D565" s="26" t="s">
        <v>2343</v>
      </c>
      <c r="E565" s="26">
        <v>54</v>
      </c>
      <c r="G565" s="26" t="s">
        <v>5279</v>
      </c>
      <c r="H565" s="26">
        <v>14252</v>
      </c>
      <c r="I565" s="26" t="s">
        <v>5280</v>
      </c>
      <c r="J565" s="11" t="s">
        <v>35</v>
      </c>
      <c r="K565" s="18" t="str">
        <f>IF(LEFT(I565,2)="10",HYPERLINK(_xlfn.CONCAT("https://doi.org/",I565),"Link"),IF(I565="","",HYPERLINK(I565,"Link")))</f>
        <v>Link</v>
      </c>
      <c r="L565" s="19" t="str">
        <f>IF(A565&lt;&gt;"",IF(J565="No",_xlfn.CONCAT(IF(ISERROR(FIND(",",A565))=FALSE,LEFT(A565,FIND(",",A565)-1),A565),"-",C565,"-",H565),""),"")</f>
        <v/>
      </c>
      <c r="M565" s="29" t="str">
        <f>IF(A565&lt;&gt;"",_xlfn.CONCAT("{",IF(ISERROR(FIND(",",A565))=FALSE,LEFT(A565,FIND(",",A565)-1),A565),", ",C565," #",H565,"}"),"")</f>
        <v>{Edna Mayela, 2023 #14252}</v>
      </c>
      <c r="N565" s="4" t="s">
        <v>4</v>
      </c>
      <c r="O565" s="18" t="str">
        <f>IF(J565="Yes",IF(P565&lt;&gt;"",HYPERLINK(_xlfn.CONCAT(VLOOKUP(P565,AF:AG,2,FALSE),"\",IF(ISERROR(FIND(",",A565))=FALSE,LEFT(A565,FIND(",",A565)-1),A565),"-",C565,"-",H565,".pdf"),"PDF"),""),"")</f>
        <v>PDF</v>
      </c>
      <c r="P565" s="11" t="s">
        <v>2</v>
      </c>
      <c r="Q565" s="3" t="s">
        <v>46</v>
      </c>
      <c r="R565" s="3" t="s">
        <v>47</v>
      </c>
      <c r="S565" s="4" t="s">
        <v>109</v>
      </c>
      <c r="T565" s="18" t="str">
        <f>IF(J565="Yes",IF(U565&lt;&gt;"",HYPERLINK(_xlfn.CONCAT(VLOOKUP(U565,AF:AG,2,FALSE),"\",IF(ISERROR(FIND(",",A565))=FALSE,LEFT(A565,FIND(",",A565)-1),A565),"-",C565,"-",H565,".pdf"),"PDF"),""),"")</f>
        <v>PDF</v>
      </c>
      <c r="U565" s="11" t="s">
        <v>50</v>
      </c>
      <c r="V565" s="3" t="s">
        <v>46</v>
      </c>
      <c r="W565" s="3" t="s">
        <v>47</v>
      </c>
      <c r="Y565" s="12" t="str">
        <f>IF(R565="Include","No",IF(V565="Include","No",""))</f>
        <v/>
      </c>
      <c r="Z565" s="33" t="str">
        <f>IF(J565="Yes",IF(Q565="","",IF(Q565="Include",IF(V565="",IF(Y565="No","Check for supplement","Include"),IF(V565="Exclude","Consensus required",IF(V565="Include",IF(Y565="No","Check for supplement","Include"),"Check required"))),IF(Q565="Exclude",IF(V565="","Check required",IF(V565="Exclude","Exclude",IF(V565="Include","Consensus required","Check required"))),"Check required"))),IF(L565="","","Find PDF"))</f>
        <v>Exclude</v>
      </c>
      <c r="AA565" s="31" t="str">
        <f>IF(Z565="Exclude",R565,"")</f>
        <v>3. Wrong intervention</v>
      </c>
    </row>
    <row r="566" spans="1:27" x14ac:dyDescent="0.25">
      <c r="A566" s="25" t="s">
        <v>6174</v>
      </c>
      <c r="B566" s="26" t="s">
        <v>6175</v>
      </c>
      <c r="C566" s="26">
        <v>2020</v>
      </c>
      <c r="D566" s="26" t="s">
        <v>168</v>
      </c>
      <c r="E566" s="26">
        <v>58</v>
      </c>
      <c r="F566" s="26">
        <v>2</v>
      </c>
      <c r="G566" s="26" t="s">
        <v>6176</v>
      </c>
      <c r="H566" s="26">
        <v>12778</v>
      </c>
      <c r="I566" s="26" t="s">
        <v>6177</v>
      </c>
      <c r="J566" s="11" t="s">
        <v>35</v>
      </c>
      <c r="K566" s="18" t="str">
        <f>IF(LEFT(I566,2)="10",HYPERLINK(_xlfn.CONCAT("https://doi.org/",I566),"Link"),IF(I566="","",HYPERLINK(I566,"Link")))</f>
        <v>Link</v>
      </c>
      <c r="L566" s="19" t="str">
        <f>IF(A566&lt;&gt;"",IF(J566="No",_xlfn.CONCAT(IF(ISERROR(FIND(",",A566))=FALSE,LEFT(A566,FIND(",",A566)-1),A566),"-",C566,"-",H566),""),"")</f>
        <v/>
      </c>
      <c r="M566" s="29" t="str">
        <f>IF(A566&lt;&gt;"",_xlfn.CONCAT("{",IF(ISERROR(FIND(",",A566))=FALSE,LEFT(A566,FIND(",",A566)-1),A566),", ",C566," #",H566,"}"),"")</f>
        <v>{Edney, 2020 #12778}</v>
      </c>
      <c r="N566" s="4" t="s">
        <v>1</v>
      </c>
      <c r="O566" s="18" t="str">
        <f>IF(J566="Yes",IF(P566&lt;&gt;"",HYPERLINK(_xlfn.CONCAT(VLOOKUP(P566,AF:AG,2,FALSE),"\",IF(ISERROR(FIND(",",A566))=FALSE,LEFT(A566,FIND(",",A566)-1),A566),"-",C566,"-",H566,".pdf"),"PDF"),""),"")</f>
        <v>PDF</v>
      </c>
      <c r="P566" s="11" t="s">
        <v>2</v>
      </c>
      <c r="Q566" s="3" t="s">
        <v>46</v>
      </c>
      <c r="R566" s="3" t="s">
        <v>47</v>
      </c>
      <c r="S566" s="4" t="s">
        <v>109</v>
      </c>
      <c r="T566" s="18" t="str">
        <f>IF(J566="Yes",IF(U566&lt;&gt;"",HYPERLINK(_xlfn.CONCAT(VLOOKUP(U566,AF:AG,2,FALSE),"\",IF(ISERROR(FIND(",",A566))=FALSE,LEFT(A566,FIND(",",A566)-1),A566),"-",C566,"-",H566,".pdf"),"PDF"),""),"")</f>
        <v>PDF</v>
      </c>
      <c r="U566" s="565" t="s">
        <v>70</v>
      </c>
      <c r="V566" s="3" t="s">
        <v>46</v>
      </c>
      <c r="W566" s="3" t="s">
        <v>47</v>
      </c>
      <c r="X566" s="501" t="s">
        <v>5885</v>
      </c>
      <c r="Y566" s="12" t="str">
        <f>IF(R566="Include","No",IF(V566="Include","No",""))</f>
        <v/>
      </c>
      <c r="Z566" s="33" t="str">
        <f>IF(J566="Yes",IF(Q566="","",IF(Q566="Include",IF(V566="",IF(Y566="No","Check for supplement","Include"),IF(V566="Exclude","Consensus required",IF(V566="Include",IF(Y566="No","Check for supplement","Include"),"Check required"))),IF(Q566="Exclude",IF(V566="","Check required",IF(V566="Exclude","Exclude",IF(V566="Include","Consensus required","Check required"))),"Check required"))),IF(L566="","","Find PDF"))</f>
        <v>Exclude</v>
      </c>
      <c r="AA566" s="31" t="str">
        <f>IF(Z566="Exclude",R566,"")</f>
        <v>3. Wrong intervention</v>
      </c>
    </row>
    <row r="567" spans="1:27" x14ac:dyDescent="0.25">
      <c r="A567" s="25" t="s">
        <v>6174</v>
      </c>
      <c r="B567" s="26" t="s">
        <v>6175</v>
      </c>
      <c r="C567" s="26">
        <v>2020</v>
      </c>
      <c r="D567" s="26" t="s">
        <v>168</v>
      </c>
      <c r="E567" s="26">
        <v>58</v>
      </c>
      <c r="F567" s="26">
        <v>2</v>
      </c>
      <c r="G567" s="26" t="s">
        <v>6176</v>
      </c>
      <c r="H567" s="26">
        <v>12779</v>
      </c>
      <c r="I567" s="26" t="s">
        <v>6177</v>
      </c>
      <c r="J567" s="11" t="s">
        <v>35</v>
      </c>
      <c r="K567" s="18" t="str">
        <f>IF(LEFT(I567,2)="10",HYPERLINK(_xlfn.CONCAT("https://doi.org/",I567),"Link"),IF(I567="","",HYPERLINK(I567,"Link")))</f>
        <v>Link</v>
      </c>
      <c r="L567" s="19" t="str">
        <f>IF(A567&lt;&gt;"",IF(J567="No",_xlfn.CONCAT(IF(ISERROR(FIND(",",A567))=FALSE,LEFT(A567,FIND(",",A567)-1),A567),"-",C567,"-",H567),""),"")</f>
        <v/>
      </c>
      <c r="M567" s="29" t="str">
        <f>IF(A567&lt;&gt;"",_xlfn.CONCAT("{",IF(ISERROR(FIND(",",A567))=FALSE,LEFT(A567,FIND(",",A567)-1),A567),", ",C567," #",H567,"}"),"")</f>
        <v>{Edney, 2020 #12779}</v>
      </c>
      <c r="N567" s="4" t="s">
        <v>1</v>
      </c>
      <c r="O567" s="18" t="str">
        <f>IF(J567="Yes",IF(P567&lt;&gt;"",HYPERLINK(_xlfn.CONCAT(VLOOKUP(P567,AF:AG,2,FALSE),"\",IF(ISERROR(FIND(",",A567))=FALSE,LEFT(A567,FIND(",",A567)-1),A567),"-",C567,"-",H567,".pdf"),"PDF"),""),"")</f>
        <v>PDF</v>
      </c>
      <c r="P567" s="11" t="s">
        <v>2</v>
      </c>
      <c r="Q567" s="3" t="s">
        <v>46</v>
      </c>
      <c r="R567" s="3" t="s">
        <v>39</v>
      </c>
      <c r="T567" s="18" t="str">
        <f>IF(J567="Yes",IF(U567&lt;&gt;"",HYPERLINK(_xlfn.CONCAT(VLOOKUP(U567,AF:AG,2,FALSE),"\",IF(ISERROR(FIND(",",A567))=FALSE,LEFT(A567,FIND(",",A567)-1),A567),"-",C567,"-",H567,".pdf"),"PDF"),""),"")</f>
        <v>PDF</v>
      </c>
      <c r="U567" s="11" t="str">
        <f>IF(R567="0. Duplicate","SH","")</f>
        <v>SH</v>
      </c>
      <c r="V567" s="3" t="str">
        <f>IF(R567="0. Duplicate","Exclude","")</f>
        <v>Exclude</v>
      </c>
      <c r="W567" s="3" t="str">
        <f>IF(R567="0. Duplicate","0. Duplicate","")</f>
        <v>0. Duplicate</v>
      </c>
      <c r="Y567" s="12" t="str">
        <f>IF(R567="Include","No",IF(V567="Include","No",""))</f>
        <v/>
      </c>
      <c r="Z567" s="33" t="str">
        <f>IF(J567="Yes",IF(Q567="","",IF(Q567="Include",IF(V567="",IF(Y567="No","Check for supplement","Include"),IF(V567="Exclude","Consensus required",IF(V567="Include",IF(Y567="No","Check for supplement","Include"),"Check required"))),IF(Q567="Exclude",IF(V567="","Check required",IF(V567="Exclude","Exclude",IF(V567="Include","Consensus required","Check required"))),"Check required"))),IF(L567="","","Find PDF"))</f>
        <v>Exclude</v>
      </c>
      <c r="AA567" s="31" t="str">
        <f>IF(Z567="Exclude",R567,"")</f>
        <v>0. Duplicate</v>
      </c>
    </row>
    <row r="568" spans="1:27" x14ac:dyDescent="0.25">
      <c r="A568" s="25" t="s">
        <v>6174</v>
      </c>
      <c r="B568" s="26" t="s">
        <v>6175</v>
      </c>
      <c r="C568" s="26">
        <v>2020</v>
      </c>
      <c r="D568" s="26" t="s">
        <v>168</v>
      </c>
      <c r="E568" s="26">
        <v>58</v>
      </c>
      <c r="F568" s="26">
        <v>2</v>
      </c>
      <c r="G568" s="26" t="s">
        <v>6176</v>
      </c>
      <c r="H568" s="26">
        <v>12780</v>
      </c>
      <c r="I568" s="26" t="s">
        <v>6177</v>
      </c>
      <c r="J568" s="11" t="s">
        <v>35</v>
      </c>
      <c r="K568" s="18" t="str">
        <f>IF(LEFT(I568,2)="10",HYPERLINK(_xlfn.CONCAT("https://doi.org/",I568),"Link"),IF(I568="","",HYPERLINK(I568,"Link")))</f>
        <v>Link</v>
      </c>
      <c r="L568" s="19" t="str">
        <f>IF(A568&lt;&gt;"",IF(J568="No",_xlfn.CONCAT(IF(ISERROR(FIND(",",A568))=FALSE,LEFT(A568,FIND(",",A568)-1),A568),"-",C568,"-",H568),""),"")</f>
        <v/>
      </c>
      <c r="M568" s="29" t="str">
        <f>IF(A568&lt;&gt;"",_xlfn.CONCAT("{",IF(ISERROR(FIND(",",A568))=FALSE,LEFT(A568,FIND(",",A568)-1),A568),", ",C568," #",H568,"}"),"")</f>
        <v>{Edney, 2020 #12780}</v>
      </c>
      <c r="N568" s="4" t="s">
        <v>1</v>
      </c>
      <c r="O568" s="18" t="str">
        <f>IF(J568="Yes",IF(P568&lt;&gt;"",HYPERLINK(_xlfn.CONCAT(VLOOKUP(P568,AF:AG,2,FALSE),"\",IF(ISERROR(FIND(",",A568))=FALSE,LEFT(A568,FIND(",",A568)-1),A568),"-",C568,"-",H568,".pdf"),"PDF"),""),"")</f>
        <v>PDF</v>
      </c>
      <c r="P568" s="11" t="s">
        <v>2</v>
      </c>
      <c r="Q568" s="3" t="s">
        <v>46</v>
      </c>
      <c r="R568" s="3" t="s">
        <v>39</v>
      </c>
      <c r="T568" s="18" t="str">
        <f>IF(J568="Yes",IF(U568&lt;&gt;"",HYPERLINK(_xlfn.CONCAT(VLOOKUP(U568,AF:AG,2,FALSE),"\",IF(ISERROR(FIND(",",A568))=FALSE,LEFT(A568,FIND(",",A568)-1),A568),"-",C568,"-",H568,".pdf"),"PDF"),""),"")</f>
        <v>PDF</v>
      </c>
      <c r="U568" s="11" t="str">
        <f>IF(R568="0. Duplicate","SH","")</f>
        <v>SH</v>
      </c>
      <c r="V568" s="3" t="str">
        <f>IF(R568="0. Duplicate","Exclude","")</f>
        <v>Exclude</v>
      </c>
      <c r="W568" s="3" t="str">
        <f>IF(R568="0. Duplicate","0. Duplicate","")</f>
        <v>0. Duplicate</v>
      </c>
      <c r="Y568" s="12" t="str">
        <f>IF(R568="Include","No",IF(V568="Include","No",""))</f>
        <v/>
      </c>
      <c r="Z568" s="33" t="str">
        <f>IF(J568="Yes",IF(Q568="","",IF(Q568="Include",IF(V568="",IF(Y568="No","Check for supplement","Include"),IF(V568="Exclude","Consensus required",IF(V568="Include",IF(Y568="No","Check for supplement","Include"),"Check required"))),IF(Q568="Exclude",IF(V568="","Check required",IF(V568="Exclude","Exclude",IF(V568="Include","Consensus required","Check required"))),"Check required"))),IF(L568="","","Find PDF"))</f>
        <v>Exclude</v>
      </c>
      <c r="AA568" s="31" t="str">
        <f>IF(Z568="Exclude",R568,"")</f>
        <v>0. Duplicate</v>
      </c>
    </row>
    <row r="569" spans="1:27" x14ac:dyDescent="0.25">
      <c r="A569" s="25" t="s">
        <v>6178</v>
      </c>
      <c r="B569" s="26" t="s">
        <v>6179</v>
      </c>
      <c r="C569" s="26">
        <v>2018</v>
      </c>
      <c r="D569" s="26" t="s">
        <v>467</v>
      </c>
      <c r="E569" s="26">
        <v>363</v>
      </c>
      <c r="G569" s="26" t="s">
        <v>6180</v>
      </c>
      <c r="H569" s="26">
        <v>12783</v>
      </c>
      <c r="I569" s="26" t="s">
        <v>6181</v>
      </c>
      <c r="J569" s="11" t="s">
        <v>35</v>
      </c>
      <c r="K569" s="18" t="str">
        <f>IF(LEFT(I569,2)="10",HYPERLINK(_xlfn.CONCAT("https://doi.org/",I569),"Link"),IF(I569="","",HYPERLINK(I569,"Link")))</f>
        <v>Link</v>
      </c>
      <c r="L569" s="19" t="str">
        <f>IF(A569&lt;&gt;"",IF(J569="No",_xlfn.CONCAT(IF(ISERROR(FIND(",",A569))=FALSE,LEFT(A569,FIND(",",A569)-1),A569),"-",C569,"-",H569),""),"")</f>
        <v/>
      </c>
      <c r="M569" s="29" t="str">
        <f>IF(A569&lt;&gt;"",_xlfn.CONCAT("{",IF(ISERROR(FIND(",",A569))=FALSE,LEFT(A569,FIND(",",A569)-1),A569),", ",C569," #",H569,"}"),"")</f>
        <v>{Edwardson, 2018 #12783}</v>
      </c>
      <c r="N569" s="4" t="s">
        <v>1</v>
      </c>
      <c r="O569" s="18" t="str">
        <f>IF(J569="Yes",IF(P569&lt;&gt;"",HYPERLINK(_xlfn.CONCAT(VLOOKUP(P569,AF:AG,2,FALSE),"\",IF(ISERROR(FIND(",",A569))=FALSE,LEFT(A569,FIND(",",A569)-1),A569),"-",C569,"-",H569,".pdf"),"PDF"),""),"")</f>
        <v>PDF</v>
      </c>
      <c r="P569" s="11" t="s">
        <v>2</v>
      </c>
      <c r="Q569" s="3" t="s">
        <v>46</v>
      </c>
      <c r="R569" s="3" t="s">
        <v>47</v>
      </c>
      <c r="S569" s="4" t="s">
        <v>109</v>
      </c>
      <c r="T569" s="18" t="str">
        <f>IF(J569="Yes",IF(U569&lt;&gt;"",HYPERLINK(_xlfn.CONCAT(VLOOKUP(U569,AF:AG,2,FALSE),"\",IF(ISERROR(FIND(",",A569))=FALSE,LEFT(A569,FIND(",",A569)-1),A569),"-",C569,"-",H569,".pdf"),"PDF"),""),"")</f>
        <v>PDF</v>
      </c>
      <c r="U569" s="565" t="s">
        <v>70</v>
      </c>
      <c r="V569" s="3" t="s">
        <v>46</v>
      </c>
      <c r="W569" s="3" t="s">
        <v>47</v>
      </c>
      <c r="X569" s="501" t="s">
        <v>5885</v>
      </c>
      <c r="Y569" s="12" t="str">
        <f>IF(R569="Include","No",IF(V569="Include","No",""))</f>
        <v/>
      </c>
      <c r="Z569" s="33" t="str">
        <f>IF(J569="Yes",IF(Q569="","",IF(Q569="Include",IF(V569="",IF(Y569="No","Check for supplement","Include"),IF(V569="Exclude","Consensus required",IF(V569="Include",IF(Y569="No","Check for supplement","Include"),"Check required"))),IF(Q569="Exclude",IF(V569="","Check required",IF(V569="Exclude","Exclude",IF(V569="Include","Consensus required","Check required"))),"Check required"))),IF(L569="","","Find PDF"))</f>
        <v>Exclude</v>
      </c>
      <c r="AA569" s="31" t="str">
        <f>IF(Z569="Exclude",R569,"")</f>
        <v>3. Wrong intervention</v>
      </c>
    </row>
    <row r="570" spans="1:27" x14ac:dyDescent="0.25">
      <c r="A570" s="25" t="s">
        <v>6178</v>
      </c>
      <c r="B570" s="26" t="s">
        <v>6179</v>
      </c>
      <c r="C570" s="26">
        <v>2018</v>
      </c>
      <c r="D570" s="26" t="s">
        <v>467</v>
      </c>
      <c r="E570" s="26">
        <v>363</v>
      </c>
      <c r="G570" s="26" t="s">
        <v>6180</v>
      </c>
      <c r="H570" s="26">
        <v>12784</v>
      </c>
      <c r="I570" s="26" t="s">
        <v>6181</v>
      </c>
      <c r="J570" s="11" t="s">
        <v>35</v>
      </c>
      <c r="K570" s="18" t="str">
        <f>IF(LEFT(I570,2)="10",HYPERLINK(_xlfn.CONCAT("https://doi.org/",I570),"Link"),IF(I570="","",HYPERLINK(I570,"Link")))</f>
        <v>Link</v>
      </c>
      <c r="L570" s="19" t="str">
        <f>IF(A570&lt;&gt;"",IF(J570="No",_xlfn.CONCAT(IF(ISERROR(FIND(",",A570))=FALSE,LEFT(A570,FIND(",",A570)-1),A570),"-",C570,"-",H570),""),"")</f>
        <v/>
      </c>
      <c r="M570" s="29" t="str">
        <f>IF(A570&lt;&gt;"",_xlfn.CONCAT("{",IF(ISERROR(FIND(",",A570))=FALSE,LEFT(A570,FIND(",",A570)-1),A570),", ",C570," #",H570,"}"),"")</f>
        <v>{Edwardson, 2018 #12784}</v>
      </c>
      <c r="N570" s="4" t="s">
        <v>1</v>
      </c>
      <c r="O570" s="18" t="str">
        <f>IF(J570="Yes",IF(P570&lt;&gt;"",HYPERLINK(_xlfn.CONCAT(VLOOKUP(P570,AF:AG,2,FALSE),"\",IF(ISERROR(FIND(",",A570))=FALSE,LEFT(A570,FIND(",",A570)-1),A570),"-",C570,"-",H570,".pdf"),"PDF"),""),"")</f>
        <v>PDF</v>
      </c>
      <c r="P570" s="11" t="s">
        <v>2</v>
      </c>
      <c r="Q570" s="3" t="s">
        <v>46</v>
      </c>
      <c r="R570" s="3" t="s">
        <v>39</v>
      </c>
      <c r="T570" s="18" t="str">
        <f>IF(J570="Yes",IF(U570&lt;&gt;"",HYPERLINK(_xlfn.CONCAT(VLOOKUP(U570,AF:AG,2,FALSE),"\",IF(ISERROR(FIND(",",A570))=FALSE,LEFT(A570,FIND(",",A570)-1),A570),"-",C570,"-",H570,".pdf"),"PDF"),""),"")</f>
        <v>PDF</v>
      </c>
      <c r="U570" s="11" t="str">
        <f>IF(R570="0. Duplicate","SH","")</f>
        <v>SH</v>
      </c>
      <c r="V570" s="3" t="str">
        <f>IF(R570="0. Duplicate","Exclude","")</f>
        <v>Exclude</v>
      </c>
      <c r="W570" s="3" t="str">
        <f>IF(R570="0. Duplicate","0. Duplicate","")</f>
        <v>0. Duplicate</v>
      </c>
      <c r="Y570" s="12" t="str">
        <f>IF(R570="Include","No",IF(V570="Include","No",""))</f>
        <v/>
      </c>
      <c r="Z570" s="33" t="str">
        <f>IF(J570="Yes",IF(Q570="","",IF(Q570="Include",IF(V570="",IF(Y570="No","Check for supplement","Include"),IF(V570="Exclude","Consensus required",IF(V570="Include",IF(Y570="No","Check for supplement","Include"),"Check required"))),IF(Q570="Exclude",IF(V570="","Check required",IF(V570="Exclude","Exclude",IF(V570="Include","Consensus required","Check required"))),"Check required"))),IF(L570="","","Find PDF"))</f>
        <v>Exclude</v>
      </c>
      <c r="AA570" s="31" t="str">
        <f>IF(Z570="Exclude",R570,"")</f>
        <v>0. Duplicate</v>
      </c>
    </row>
    <row r="571" spans="1:27" x14ac:dyDescent="0.25">
      <c r="A571" s="25" t="s">
        <v>6178</v>
      </c>
      <c r="B571" s="26" t="s">
        <v>6179</v>
      </c>
      <c r="C571" s="26">
        <v>2018</v>
      </c>
      <c r="D571" s="26" t="s">
        <v>467</v>
      </c>
      <c r="E571" s="26">
        <v>363</v>
      </c>
      <c r="G571" s="26" t="s">
        <v>6180</v>
      </c>
      <c r="H571" s="26">
        <v>12785</v>
      </c>
      <c r="I571" s="26" t="s">
        <v>6181</v>
      </c>
      <c r="J571" s="11" t="s">
        <v>35</v>
      </c>
      <c r="K571" s="18" t="str">
        <f>IF(LEFT(I571,2)="10",HYPERLINK(_xlfn.CONCAT("https://doi.org/",I571),"Link"),IF(I571="","",HYPERLINK(I571,"Link")))</f>
        <v>Link</v>
      </c>
      <c r="L571" s="19" t="str">
        <f>IF(A571&lt;&gt;"",IF(J571="No",_xlfn.CONCAT(IF(ISERROR(FIND(",",A571))=FALSE,LEFT(A571,FIND(",",A571)-1),A571),"-",C571,"-",H571),""),"")</f>
        <v/>
      </c>
      <c r="M571" s="29" t="str">
        <f>IF(A571&lt;&gt;"",_xlfn.CONCAT("{",IF(ISERROR(FIND(",",A571))=FALSE,LEFT(A571,FIND(",",A571)-1),A571),", ",C571," #",H571,"}"),"")</f>
        <v>{Edwardson, 2018 #12785}</v>
      </c>
      <c r="N571" s="4" t="s">
        <v>1</v>
      </c>
      <c r="O571" s="18" t="str">
        <f>IF(J571="Yes",IF(P571&lt;&gt;"",HYPERLINK(_xlfn.CONCAT(VLOOKUP(P571,AF:AG,2,FALSE),"\",IF(ISERROR(FIND(",",A571))=FALSE,LEFT(A571,FIND(",",A571)-1),A571),"-",C571,"-",H571,".pdf"),"PDF"),""),"")</f>
        <v>PDF</v>
      </c>
      <c r="P571" s="11" t="s">
        <v>2</v>
      </c>
      <c r="Q571" s="3" t="s">
        <v>46</v>
      </c>
      <c r="R571" s="3" t="s">
        <v>39</v>
      </c>
      <c r="T571" s="18" t="str">
        <f>IF(J571="Yes",IF(U571&lt;&gt;"",HYPERLINK(_xlfn.CONCAT(VLOOKUP(U571,AF:AG,2,FALSE),"\",IF(ISERROR(FIND(",",A571))=FALSE,LEFT(A571,FIND(",",A571)-1),A571),"-",C571,"-",H571,".pdf"),"PDF"),""),"")</f>
        <v>PDF</v>
      </c>
      <c r="U571" s="11" t="str">
        <f>IF(R571="0. Duplicate","SH","")</f>
        <v>SH</v>
      </c>
      <c r="V571" s="3" t="str">
        <f>IF(R571="0. Duplicate","Exclude","")</f>
        <v>Exclude</v>
      </c>
      <c r="W571" s="3" t="str">
        <f>IF(R571="0. Duplicate","0. Duplicate","")</f>
        <v>0. Duplicate</v>
      </c>
      <c r="Y571" s="12" t="str">
        <f>IF(R571="Include","No",IF(V571="Include","No",""))</f>
        <v/>
      </c>
      <c r="Z571" s="33" t="str">
        <f>IF(J571="Yes",IF(Q571="","",IF(Q571="Include",IF(V571="",IF(Y571="No","Check for supplement","Include"),IF(V571="Exclude","Consensus required",IF(V571="Include",IF(Y571="No","Check for supplement","Include"),"Check required"))),IF(Q571="Exclude",IF(V571="","Check required",IF(V571="Exclude","Exclude",IF(V571="Include","Consensus required","Check required"))),"Check required"))),IF(L571="","","Find PDF"))</f>
        <v>Exclude</v>
      </c>
      <c r="AA571" s="31" t="str">
        <f>IF(Z571="Exclude",R571,"")</f>
        <v>0. Duplicate</v>
      </c>
    </row>
    <row r="572" spans="1:27" x14ac:dyDescent="0.25">
      <c r="A572" s="25" t="s">
        <v>6178</v>
      </c>
      <c r="B572" s="26" t="s">
        <v>6179</v>
      </c>
      <c r="C572" s="26">
        <v>2018</v>
      </c>
      <c r="D572" s="26" t="s">
        <v>467</v>
      </c>
      <c r="E572" s="26">
        <v>363</v>
      </c>
      <c r="G572" s="26" t="s">
        <v>6180</v>
      </c>
      <c r="H572" s="26">
        <v>12786</v>
      </c>
      <c r="I572" s="26" t="s">
        <v>6181</v>
      </c>
      <c r="J572" s="11" t="s">
        <v>35</v>
      </c>
      <c r="K572" s="18" t="str">
        <f>IF(LEFT(I572,2)="10",HYPERLINK(_xlfn.CONCAT("https://doi.org/",I572),"Link"),IF(I572="","",HYPERLINK(I572,"Link")))</f>
        <v>Link</v>
      </c>
      <c r="L572" s="19" t="str">
        <f>IF(A572&lt;&gt;"",IF(J572="No",_xlfn.CONCAT(IF(ISERROR(FIND(",",A572))=FALSE,LEFT(A572,FIND(",",A572)-1),A572),"-",C572,"-",H572),""),"")</f>
        <v/>
      </c>
      <c r="M572" s="29" t="str">
        <f>IF(A572&lt;&gt;"",_xlfn.CONCAT("{",IF(ISERROR(FIND(",",A572))=FALSE,LEFT(A572,FIND(",",A572)-1),A572),", ",C572," #",H572,"}"),"")</f>
        <v>{Edwardson, 2018 #12786}</v>
      </c>
      <c r="N572" s="4" t="s">
        <v>1</v>
      </c>
      <c r="O572" s="18" t="str">
        <f>IF(J572="Yes",IF(P572&lt;&gt;"",HYPERLINK(_xlfn.CONCAT(VLOOKUP(P572,AF:AG,2,FALSE),"\",IF(ISERROR(FIND(",",A572))=FALSE,LEFT(A572,FIND(",",A572)-1),A572),"-",C572,"-",H572,".pdf"),"PDF"),""),"")</f>
        <v>PDF</v>
      </c>
      <c r="P572" s="11" t="s">
        <v>2</v>
      </c>
      <c r="Q572" s="3" t="s">
        <v>46</v>
      </c>
      <c r="R572" s="3" t="s">
        <v>39</v>
      </c>
      <c r="T572" s="18" t="str">
        <f>IF(J572="Yes",IF(U572&lt;&gt;"",HYPERLINK(_xlfn.CONCAT(VLOOKUP(U572,AF:AG,2,FALSE),"\",IF(ISERROR(FIND(",",A572))=FALSE,LEFT(A572,FIND(",",A572)-1),A572),"-",C572,"-",H572,".pdf"),"PDF"),""),"")</f>
        <v>PDF</v>
      </c>
      <c r="U572" s="11" t="str">
        <f>IF(R572="0. Duplicate","SH","")</f>
        <v>SH</v>
      </c>
      <c r="V572" s="3" t="str">
        <f>IF(R572="0. Duplicate","Exclude","")</f>
        <v>Exclude</v>
      </c>
      <c r="W572" s="3" t="str">
        <f>IF(R572="0. Duplicate","0. Duplicate","")</f>
        <v>0. Duplicate</v>
      </c>
      <c r="X572" s="655"/>
      <c r="Y572" s="12" t="str">
        <f>IF(R572="Include","No",IF(V572="Include","No",""))</f>
        <v/>
      </c>
      <c r="Z572" s="33" t="str">
        <f>IF(J572="Yes",IF(Q572="","",IF(Q572="Include",IF(V572="",IF(Y572="No","Check for supplement","Include"),IF(V572="Exclude","Consensus required",IF(V572="Include",IF(Y572="No","Check for supplement","Include"),"Check required"))),IF(Q572="Exclude",IF(V572="","Check required",IF(V572="Exclude","Exclude",IF(V572="Include","Consensus required","Check required"))),"Check required"))),IF(L572="","","Find PDF"))</f>
        <v>Exclude</v>
      </c>
      <c r="AA572" s="31" t="str">
        <f>IF(Z572="Exclude",R572,"")</f>
        <v>0. Duplicate</v>
      </c>
    </row>
    <row r="573" spans="1:27" x14ac:dyDescent="0.25">
      <c r="A573" s="25" t="s">
        <v>6182</v>
      </c>
      <c r="B573" s="26" t="s">
        <v>6183</v>
      </c>
      <c r="C573" s="26">
        <v>2022</v>
      </c>
      <c r="D573" s="26" t="s">
        <v>467</v>
      </c>
      <c r="E573" s="26">
        <v>378</v>
      </c>
      <c r="G573" s="26" t="s">
        <v>6184</v>
      </c>
      <c r="H573" s="26">
        <v>12781</v>
      </c>
      <c r="I573" s="26" t="s">
        <v>6185</v>
      </c>
      <c r="J573" s="11" t="s">
        <v>35</v>
      </c>
      <c r="K573" s="18" t="str">
        <f>IF(LEFT(I573,2)="10",HYPERLINK(_xlfn.CONCAT("https://doi.org/",I573),"Link"),IF(I573="","",HYPERLINK(I573,"Link")))</f>
        <v>Link</v>
      </c>
      <c r="L573" s="19" t="str">
        <f>IF(A573&lt;&gt;"",IF(J573="No",_xlfn.CONCAT(IF(ISERROR(FIND(",",A573))=FALSE,LEFT(A573,FIND(",",A573)-1),A573),"-",C573,"-",H573),""),"")</f>
        <v/>
      </c>
      <c r="M573" s="29" t="str">
        <f>IF(A573&lt;&gt;"",_xlfn.CONCAT("{",IF(ISERROR(FIND(",",A573))=FALSE,LEFT(A573,FIND(",",A573)-1),A573),", ",C573," #",H573,"}"),"")</f>
        <v>{Edwardson, 2022 #12781}</v>
      </c>
      <c r="N573" s="4" t="s">
        <v>1</v>
      </c>
      <c r="O573" s="18" t="str">
        <f>IF(J573="Yes",IF(P573&lt;&gt;"",HYPERLINK(_xlfn.CONCAT(VLOOKUP(P573,AF:AG,2,FALSE),"\",IF(ISERROR(FIND(",",A573))=FALSE,LEFT(A573,FIND(",",A573)-1),A573),"-",C573,"-",H573,".pdf"),"PDF"),""),"")</f>
        <v>PDF</v>
      </c>
      <c r="P573" s="11" t="s">
        <v>2</v>
      </c>
      <c r="Q573" s="3" t="s">
        <v>46</v>
      </c>
      <c r="R573" s="3" t="s">
        <v>47</v>
      </c>
      <c r="S573" s="4" t="s">
        <v>109</v>
      </c>
      <c r="T573" s="18" t="str">
        <f>IF(J573="Yes",IF(U573&lt;&gt;"",HYPERLINK(_xlfn.CONCAT(VLOOKUP(U573,AF:AG,2,FALSE),"\",IF(ISERROR(FIND(",",A573))=FALSE,LEFT(A573,FIND(",",A573)-1),A573),"-",C573,"-",H573,".pdf"),"PDF"),""),"")</f>
        <v>PDF</v>
      </c>
      <c r="U573" s="565" t="s">
        <v>70</v>
      </c>
      <c r="V573" s="3" t="s">
        <v>46</v>
      </c>
      <c r="W573" s="3" t="s">
        <v>47</v>
      </c>
      <c r="X573" s="501" t="s">
        <v>5885</v>
      </c>
      <c r="Y573" s="12" t="str">
        <f>IF(R573="Include","No",IF(V573="Include","No",""))</f>
        <v/>
      </c>
      <c r="Z573" s="33" t="str">
        <f>IF(J573="Yes",IF(Q573="","",IF(Q573="Include",IF(V573="",IF(Y573="No","Check for supplement","Include"),IF(V573="Exclude","Consensus required",IF(V573="Include",IF(Y573="No","Check for supplement","Include"),"Check required"))),IF(Q573="Exclude",IF(V573="","Check required",IF(V573="Exclude","Exclude",IF(V573="Include","Consensus required","Check required"))),"Check required"))),IF(L573="","","Find PDF"))</f>
        <v>Exclude</v>
      </c>
      <c r="AA573" s="31" t="str">
        <f>IF(Z573="Exclude",R573,"")</f>
        <v>3. Wrong intervention</v>
      </c>
    </row>
    <row r="574" spans="1:27" x14ac:dyDescent="0.25">
      <c r="A574" s="25" t="s">
        <v>6182</v>
      </c>
      <c r="B574" s="26" t="s">
        <v>6183</v>
      </c>
      <c r="C574" s="26">
        <v>2022</v>
      </c>
      <c r="D574" s="26" t="s">
        <v>467</v>
      </c>
      <c r="E574" s="26">
        <v>378</v>
      </c>
      <c r="G574" s="26" t="s">
        <v>6184</v>
      </c>
      <c r="H574" s="26">
        <v>12782</v>
      </c>
      <c r="I574" s="26" t="s">
        <v>6185</v>
      </c>
      <c r="J574" s="11" t="s">
        <v>35</v>
      </c>
      <c r="K574" s="18" t="str">
        <f>IF(LEFT(I574,2)="10",HYPERLINK(_xlfn.CONCAT("https://doi.org/",I574),"Link"),IF(I574="","",HYPERLINK(I574,"Link")))</f>
        <v>Link</v>
      </c>
      <c r="L574" s="19" t="str">
        <f>IF(A574&lt;&gt;"",IF(J574="No",_xlfn.CONCAT(IF(ISERROR(FIND(",",A574))=FALSE,LEFT(A574,FIND(",",A574)-1),A574),"-",C574,"-",H574),""),"")</f>
        <v/>
      </c>
      <c r="M574" s="29" t="str">
        <f>IF(A574&lt;&gt;"",_xlfn.CONCAT("{",IF(ISERROR(FIND(",",A574))=FALSE,LEFT(A574,FIND(",",A574)-1),A574),", ",C574," #",H574,"}"),"")</f>
        <v>{Edwardson, 2022 #12782}</v>
      </c>
      <c r="N574" s="4" t="s">
        <v>1</v>
      </c>
      <c r="O574" s="18" t="str">
        <f>IF(J574="Yes",IF(P574&lt;&gt;"",HYPERLINK(_xlfn.CONCAT(VLOOKUP(P574,AF:AG,2,FALSE),"\",IF(ISERROR(FIND(",",A574))=FALSE,LEFT(A574,FIND(",",A574)-1),A574),"-",C574,"-",H574,".pdf"),"PDF"),""),"")</f>
        <v>PDF</v>
      </c>
      <c r="P574" s="11" t="s">
        <v>2</v>
      </c>
      <c r="Q574" s="3" t="s">
        <v>46</v>
      </c>
      <c r="R574" s="3" t="s">
        <v>39</v>
      </c>
      <c r="T574" s="18" t="str">
        <f>IF(J574="Yes",IF(U574&lt;&gt;"",HYPERLINK(_xlfn.CONCAT(VLOOKUP(U574,AF:AG,2,FALSE),"\",IF(ISERROR(FIND(",",A574))=FALSE,LEFT(A574,FIND(",",A574)-1),A574),"-",C574,"-",H574,".pdf"),"PDF"),""),"")</f>
        <v>PDF</v>
      </c>
      <c r="U574" s="11" t="str">
        <f>IF(R574="0. Duplicate","SH","")</f>
        <v>SH</v>
      </c>
      <c r="V574" s="3" t="str">
        <f>IF(R574="0. Duplicate","Exclude","")</f>
        <v>Exclude</v>
      </c>
      <c r="W574" s="3" t="str">
        <f>IF(R574="0. Duplicate","0. Duplicate","")</f>
        <v>0. Duplicate</v>
      </c>
      <c r="Y574" s="12" t="str">
        <f>IF(R574="Include","No",IF(V574="Include","No",""))</f>
        <v/>
      </c>
      <c r="Z574" s="33" t="str">
        <f>IF(J574="Yes",IF(Q574="","",IF(Q574="Include",IF(V574="",IF(Y574="No","Check for supplement","Include"),IF(V574="Exclude","Consensus required",IF(V574="Include",IF(Y574="No","Check for supplement","Include"),"Check required"))),IF(Q574="Exclude",IF(V574="","Check required",IF(V574="Exclude","Exclude",IF(V574="Include","Consensus required","Check required"))),"Check required"))),IF(L574="","","Find PDF"))</f>
        <v>Exclude</v>
      </c>
      <c r="AA574" s="31" t="str">
        <f>IF(Z574="Exclude",R574,"")</f>
        <v>0. Duplicate</v>
      </c>
    </row>
    <row r="575" spans="1:27" x14ac:dyDescent="0.25">
      <c r="A575" s="25" t="s">
        <v>6186</v>
      </c>
      <c r="B575" s="26" t="s">
        <v>6187</v>
      </c>
      <c r="C575" s="26">
        <v>2018</v>
      </c>
      <c r="D575" s="26" t="s">
        <v>60</v>
      </c>
      <c r="E575" s="26">
        <v>15</v>
      </c>
      <c r="F575" s="26">
        <v>8</v>
      </c>
      <c r="G575" s="26" t="s">
        <v>6188</v>
      </c>
      <c r="H575" s="26">
        <v>14579</v>
      </c>
      <c r="I575" s="26" t="s">
        <v>6189</v>
      </c>
      <c r="J575" s="11" t="s">
        <v>35</v>
      </c>
      <c r="K575" s="18" t="str">
        <f>IF(LEFT(I575,2)="10",HYPERLINK(_xlfn.CONCAT("https://doi.org/",I575),"Link"),IF(I575="","",HYPERLINK(I575,"Link")))</f>
        <v>Link</v>
      </c>
      <c r="L575" s="19" t="str">
        <f>IF(A575&lt;&gt;"",IF(J575="No",_xlfn.CONCAT(IF(ISERROR(FIND(",",A575))=FALSE,LEFT(A575,FIND(",",A575)-1),A575),"-",C575,"-",H575),""),"")</f>
        <v/>
      </c>
      <c r="M575" s="29" t="str">
        <f>IF(A575&lt;&gt;"",_xlfn.CONCAT("{",IF(ISERROR(FIND(",",A575))=FALSE,LEFT(A575,FIND(",",A575)-1),A575),", ",C575," #",H575,"}"),"")</f>
        <v>{Ee, 2018 #14579}</v>
      </c>
      <c r="N575" s="4" t="s">
        <v>1</v>
      </c>
      <c r="O575" s="18" t="str">
        <f>IF(J575="Yes",IF(P575&lt;&gt;"",HYPERLINK(_xlfn.CONCAT(VLOOKUP(P575,AF:AG,2,FALSE),"\",IF(ISERROR(FIND(",",A575))=FALSE,LEFT(A575,FIND(",",A575)-1),A575),"-",C575,"-",H575,".pdf"),"PDF"),""),"")</f>
        <v>PDF</v>
      </c>
      <c r="P575" s="11" t="s">
        <v>2</v>
      </c>
      <c r="Q575" s="3" t="s">
        <v>46</v>
      </c>
      <c r="R575" s="3" t="s">
        <v>47</v>
      </c>
      <c r="S575" s="4" t="s">
        <v>109</v>
      </c>
      <c r="T575" s="18" t="str">
        <f>IF(J575="Yes",IF(U575&lt;&gt;"",HYPERLINK(_xlfn.CONCAT(VLOOKUP(U575,AF:AG,2,FALSE),"\",IF(ISERROR(FIND(",",A575))=FALSE,LEFT(A575,FIND(",",A575)-1),A575),"-",C575,"-",H575,".pdf"),"PDF"),""),"")</f>
        <v>PDF</v>
      </c>
      <c r="U575" s="565" t="s">
        <v>70</v>
      </c>
      <c r="V575" s="3" t="s">
        <v>46</v>
      </c>
      <c r="W575" s="3" t="s">
        <v>47</v>
      </c>
      <c r="X575" s="501" t="s">
        <v>5885</v>
      </c>
      <c r="Y575" s="12" t="str">
        <f>IF(R575="Include","No",IF(V575="Include","No",""))</f>
        <v/>
      </c>
      <c r="Z575" s="33" t="str">
        <f>IF(J575="Yes",IF(Q575="","",IF(Q575="Include",IF(V575="",IF(Y575="No","Check for supplement","Include"),IF(V575="Exclude","Consensus required",IF(V575="Include",IF(Y575="No","Check for supplement","Include"),"Check required"))),IF(Q575="Exclude",IF(V575="","Check required",IF(V575="Exclude","Exclude",IF(V575="Include","Consensus required","Check required"))),"Check required"))),IF(L575="","","Find PDF"))</f>
        <v>Exclude</v>
      </c>
      <c r="AA575" s="31" t="str">
        <f>IF(Z575="Exclude",R575,"")</f>
        <v>3. Wrong intervention</v>
      </c>
    </row>
    <row r="576" spans="1:27" x14ac:dyDescent="0.25">
      <c r="A576" s="25" t="s">
        <v>6190</v>
      </c>
      <c r="B576" s="26" t="s">
        <v>6191</v>
      </c>
      <c r="C576" s="26">
        <v>2011</v>
      </c>
      <c r="D576" s="26" t="s">
        <v>344</v>
      </c>
      <c r="E576" s="26">
        <v>105</v>
      </c>
      <c r="F576" s="26">
        <v>3</v>
      </c>
      <c r="G576" s="26" t="s">
        <v>6192</v>
      </c>
      <c r="H576" s="26">
        <v>12787</v>
      </c>
      <c r="I576" s="26" t="s">
        <v>6193</v>
      </c>
      <c r="J576" s="11" t="s">
        <v>35</v>
      </c>
      <c r="K576" s="18" t="str">
        <f>IF(LEFT(I576,2)="10",HYPERLINK(_xlfn.CONCAT("https://doi.org/",I576),"Link"),IF(I576="","",HYPERLINK(I576,"Link")))</f>
        <v>Link</v>
      </c>
      <c r="L576" s="19" t="str">
        <f>IF(A576&lt;&gt;"",IF(J576="No",_xlfn.CONCAT(IF(ISERROR(FIND(",",A576))=FALSE,LEFT(A576,FIND(",",A576)-1),A576),"-",C576,"-",H576),""),"")</f>
        <v/>
      </c>
      <c r="M576" s="29" t="str">
        <f>IF(A576&lt;&gt;"",_xlfn.CONCAT("{",IF(ISERROR(FIND(",",A576))=FALSE,LEFT(A576,FIND(",",A576)-1),A576),", ",C576," #",H576,"}"),"")</f>
        <v>{Effing, 2011 #12787}</v>
      </c>
      <c r="N576" s="4" t="s">
        <v>1</v>
      </c>
      <c r="O576" s="18" t="str">
        <f>IF(J576="Yes",IF(P576&lt;&gt;"",HYPERLINK(_xlfn.CONCAT(VLOOKUP(P576,AF:AG,2,FALSE),"\",IF(ISERROR(FIND(",",A576))=FALSE,LEFT(A576,FIND(",",A576)-1),A576),"-",C576,"-",H576,".pdf"),"PDF"),""),"")</f>
        <v>PDF</v>
      </c>
      <c r="P576" s="11" t="s">
        <v>2</v>
      </c>
      <c r="Q576" s="3" t="s">
        <v>46</v>
      </c>
      <c r="R576" s="3" t="s">
        <v>47</v>
      </c>
      <c r="S576" s="4" t="s">
        <v>109</v>
      </c>
      <c r="T576" s="18" t="str">
        <f>IF(J576="Yes",IF(U576&lt;&gt;"",HYPERLINK(_xlfn.CONCAT(VLOOKUP(U576,AF:AG,2,FALSE),"\",IF(ISERROR(FIND(",",A576))=FALSE,LEFT(A576,FIND(",",A576)-1),A576),"-",C576,"-",H576,".pdf"),"PDF"),""),"")</f>
        <v>PDF</v>
      </c>
      <c r="U576" s="565" t="s">
        <v>70</v>
      </c>
      <c r="V576" s="3" t="s">
        <v>46</v>
      </c>
      <c r="W576" s="3" t="s">
        <v>47</v>
      </c>
      <c r="X576" s="501" t="s">
        <v>5885</v>
      </c>
      <c r="Y576" s="12" t="str">
        <f>IF(R576="Include","No",IF(V576="Include","No",""))</f>
        <v/>
      </c>
      <c r="Z576" s="33" t="str">
        <f>IF(J576="Yes",IF(Q576="","",IF(Q576="Include",IF(V576="",IF(Y576="No","Check for supplement","Include"),IF(V576="Exclude","Consensus required",IF(V576="Include",IF(Y576="No","Check for supplement","Include"),"Check required"))),IF(Q576="Exclude",IF(V576="","Check required",IF(V576="Exclude","Exclude",IF(V576="Include","Consensus required","Check required"))),"Check required"))),IF(L576="","","Find PDF"))</f>
        <v>Exclude</v>
      </c>
      <c r="AA576" s="31" t="str">
        <f>IF(Z576="Exclude",R576,"")</f>
        <v>3. Wrong intervention</v>
      </c>
    </row>
    <row r="577" spans="1:27" x14ac:dyDescent="0.25">
      <c r="A577" s="25" t="s">
        <v>6194</v>
      </c>
      <c r="B577" s="26" t="s">
        <v>6195</v>
      </c>
      <c r="C577" s="26">
        <v>2021</v>
      </c>
      <c r="D577" s="26" t="s">
        <v>1044</v>
      </c>
      <c r="E577" s="26">
        <v>5</v>
      </c>
      <c r="F577" s="26">
        <v>2</v>
      </c>
      <c r="G577" s="26" t="s">
        <v>6196</v>
      </c>
      <c r="H577" s="26">
        <v>12788</v>
      </c>
      <c r="I577" s="26" t="s">
        <v>6197</v>
      </c>
      <c r="J577" s="11" t="s">
        <v>35</v>
      </c>
      <c r="K577" s="18" t="str">
        <f>IF(LEFT(I577,2)="10",HYPERLINK(_xlfn.CONCAT("https://doi.org/",I577),"Link"),IF(I577="","",HYPERLINK(I577,"Link")))</f>
        <v>Link</v>
      </c>
      <c r="L577" s="19" t="str">
        <f>IF(A577&lt;&gt;"",IF(J577="No",_xlfn.CONCAT(IF(ISERROR(FIND(",",A577))=FALSE,LEFT(A577,FIND(",",A577)-1),A577),"-",C577,"-",H577),""),"")</f>
        <v/>
      </c>
      <c r="M577" s="29" t="str">
        <f>IF(A577&lt;&gt;"",_xlfn.CONCAT("{",IF(ISERROR(FIND(",",A577))=FALSE,LEFT(A577,FIND(",",A577)-1),A577),", ",C577," #",H577,"}"),"")</f>
        <v>{Egilsson, 2021 #12788}</v>
      </c>
      <c r="N577" s="4" t="s">
        <v>1</v>
      </c>
      <c r="O577" s="18" t="str">
        <f>IF(J577="Yes",IF(P577&lt;&gt;"",HYPERLINK(_xlfn.CONCAT(VLOOKUP(P577,AF:AG,2,FALSE),"\",IF(ISERROR(FIND(",",A577))=FALSE,LEFT(A577,FIND(",",A577)-1),A577),"-",C577,"-",H577,".pdf"),"PDF"),""),"")</f>
        <v>PDF</v>
      </c>
      <c r="P577" s="11" t="s">
        <v>2</v>
      </c>
      <c r="Q577" s="3" t="s">
        <v>46</v>
      </c>
      <c r="R577" s="3" t="s">
        <v>47</v>
      </c>
      <c r="S577" s="4" t="s">
        <v>109</v>
      </c>
      <c r="T577" s="18" t="str">
        <f>IF(J577="Yes",IF(U577&lt;&gt;"",HYPERLINK(_xlfn.CONCAT(VLOOKUP(U577,AF:AG,2,FALSE),"\",IF(ISERROR(FIND(",",A577))=FALSE,LEFT(A577,FIND(",",A577)-1),A577),"-",C577,"-",H577,".pdf"),"PDF"),""),"")</f>
        <v>PDF</v>
      </c>
      <c r="U577" s="565" t="s">
        <v>70</v>
      </c>
      <c r="V577" s="3" t="s">
        <v>46</v>
      </c>
      <c r="W577" s="3" t="s">
        <v>47</v>
      </c>
      <c r="X577" s="501" t="s">
        <v>5885</v>
      </c>
      <c r="Y577" s="12" t="str">
        <f>IF(R577="Include","No",IF(V577="Include","No",""))</f>
        <v/>
      </c>
      <c r="Z577" s="33" t="str">
        <f>IF(J577="Yes",IF(Q577="","",IF(Q577="Include",IF(V577="",IF(Y577="No","Check for supplement","Include"),IF(V577="Exclude","Consensus required",IF(V577="Include",IF(Y577="No","Check for supplement","Include"),"Check required"))),IF(Q577="Exclude",IF(V577="","Check required",IF(V577="Exclude","Exclude",IF(V577="Include","Consensus required","Check required"))),"Check required"))),IF(L577="","","Find PDF"))</f>
        <v>Exclude</v>
      </c>
      <c r="AA577" s="31" t="str">
        <f>IF(Z577="Exclude",R577,"")</f>
        <v>3. Wrong intervention</v>
      </c>
    </row>
    <row r="578" spans="1:27" x14ac:dyDescent="0.25">
      <c r="A578" s="25" t="s">
        <v>6198</v>
      </c>
      <c r="B578" s="26" t="s">
        <v>6199</v>
      </c>
      <c r="C578" s="26">
        <v>2017</v>
      </c>
      <c r="D578" s="26" t="s">
        <v>6200</v>
      </c>
      <c r="E578" s="26">
        <v>30</v>
      </c>
      <c r="G578" s="26" t="s">
        <v>6201</v>
      </c>
      <c r="H578" s="26">
        <v>12789</v>
      </c>
      <c r="I578" s="26" t="s">
        <v>6202</v>
      </c>
      <c r="J578" s="11" t="s">
        <v>35</v>
      </c>
      <c r="K578" s="18" t="str">
        <f>IF(LEFT(I578,2)="10",HYPERLINK(_xlfn.CONCAT("https://doi.org/",I578),"Link"),IF(I578="","",HYPERLINK(I578,"Link")))</f>
        <v>Link</v>
      </c>
      <c r="L578" s="19" t="str">
        <f>IF(A578&lt;&gt;"",IF(J578="No",_xlfn.CONCAT(IF(ISERROR(FIND(",",A578))=FALSE,LEFT(A578,FIND(",",A578)-1),A578),"-",C578,"-",H578),""),"")</f>
        <v/>
      </c>
      <c r="M578" s="29" t="str">
        <f>IF(A578&lt;&gt;"",_xlfn.CONCAT("{",IF(ISERROR(FIND(",",A578))=FALSE,LEFT(A578,FIND(",",A578)-1),A578),", ",C578," #",H578,"}"),"")</f>
        <v>{Eisenberg, 2017 #12789}</v>
      </c>
      <c r="N578" s="4" t="s">
        <v>1</v>
      </c>
      <c r="O578" s="18" t="str">
        <f>IF(J578="Yes",IF(P578&lt;&gt;"",HYPERLINK(_xlfn.CONCAT(VLOOKUP(P578,AF:AG,2,FALSE),"\",IF(ISERROR(FIND(",",A578))=FALSE,LEFT(A578,FIND(",",A578)-1),A578),"-",C578,"-",H578,".pdf"),"PDF"),""),"")</f>
        <v>PDF</v>
      </c>
      <c r="P578" s="11" t="s">
        <v>2</v>
      </c>
      <c r="Q578" s="3" t="s">
        <v>46</v>
      </c>
      <c r="R578" s="3" t="s">
        <v>47</v>
      </c>
      <c r="S578" s="4" t="s">
        <v>109</v>
      </c>
      <c r="T578" s="18" t="str">
        <f>IF(J578="Yes",IF(U578&lt;&gt;"",HYPERLINK(_xlfn.CONCAT(VLOOKUP(U578,AF:AG,2,FALSE),"\",IF(ISERROR(FIND(",",A578))=FALSE,LEFT(A578,FIND(",",A578)-1),A578),"-",C578,"-",H578,".pdf"),"PDF"),""),"")</f>
        <v>PDF</v>
      </c>
      <c r="U578" s="565" t="s">
        <v>70</v>
      </c>
      <c r="V578" s="3" t="s">
        <v>46</v>
      </c>
      <c r="W578" s="3" t="s">
        <v>47</v>
      </c>
      <c r="X578" s="501" t="s">
        <v>5885</v>
      </c>
      <c r="Y578" s="12" t="str">
        <f>IF(R578="Include","No",IF(V578="Include","No",""))</f>
        <v/>
      </c>
      <c r="Z578" s="33" t="str">
        <f>IF(J578="Yes",IF(Q578="","",IF(Q578="Include",IF(V578="",IF(Y578="No","Check for supplement","Include"),IF(V578="Exclude","Consensus required",IF(V578="Include",IF(Y578="No","Check for supplement","Include"),"Check required"))),IF(Q578="Exclude",IF(V578="","Check required",IF(V578="Exclude","Exclude",IF(V578="Include","Consensus required","Check required"))),"Check required"))),IF(L578="","","Find PDF"))</f>
        <v>Exclude</v>
      </c>
      <c r="AA578" s="31" t="str">
        <f>IF(Z578="Exclude",R578,"")</f>
        <v>3. Wrong intervention</v>
      </c>
    </row>
    <row r="579" spans="1:27" x14ac:dyDescent="0.25">
      <c r="A579" s="25" t="s">
        <v>6203</v>
      </c>
      <c r="B579" s="26" t="s">
        <v>6204</v>
      </c>
      <c r="C579" s="26">
        <v>2018</v>
      </c>
      <c r="D579" s="26" t="s">
        <v>365</v>
      </c>
      <c r="E579" s="26">
        <v>18</v>
      </c>
      <c r="F579" s="26">
        <v>1</v>
      </c>
      <c r="G579" s="26">
        <v>880</v>
      </c>
      <c r="H579" s="26">
        <v>12790</v>
      </c>
      <c r="I579" s="26" t="s">
        <v>6205</v>
      </c>
      <c r="J579" s="11" t="s">
        <v>35</v>
      </c>
      <c r="K579" s="18" t="str">
        <f>IF(LEFT(I579,2)="10",HYPERLINK(_xlfn.CONCAT("https://doi.org/",I579),"Link"),IF(I579="","",HYPERLINK(I579,"Link")))</f>
        <v>Link</v>
      </c>
      <c r="L579" s="19" t="str">
        <f>IF(A579&lt;&gt;"",IF(J579="No",_xlfn.CONCAT(IF(ISERROR(FIND(",",A579))=FALSE,LEFT(A579,FIND(",",A579)-1),A579),"-",C579,"-",H579),""),"")</f>
        <v/>
      </c>
      <c r="M579" s="29" t="str">
        <f>IF(A579&lt;&gt;"",_xlfn.CONCAT("{",IF(ISERROR(FIND(",",A579))=FALSE,LEFT(A579,FIND(",",A579)-1),A579),", ",C579," #",H579,"}"),"")</f>
        <v>{Ek, 2018 #12790}</v>
      </c>
      <c r="N579" s="4" t="s">
        <v>1</v>
      </c>
      <c r="O579" s="18" t="str">
        <f>IF(J579="Yes",IF(P579&lt;&gt;"",HYPERLINK(_xlfn.CONCAT(VLOOKUP(P579,AF:AG,2,FALSE),"\",IF(ISERROR(FIND(",",A579))=FALSE,LEFT(A579,FIND(",",A579)-1),A579),"-",C579,"-",H579,".pdf"),"PDF"),""),"")</f>
        <v>PDF</v>
      </c>
      <c r="P579" s="11" t="s">
        <v>2</v>
      </c>
      <c r="Q579" s="3" t="s">
        <v>46</v>
      </c>
      <c r="R579" s="3" t="s">
        <v>47</v>
      </c>
      <c r="S579" s="4" t="s">
        <v>109</v>
      </c>
      <c r="T579" s="18" t="str">
        <f>IF(J579="Yes",IF(U579&lt;&gt;"",HYPERLINK(_xlfn.CONCAT(VLOOKUP(U579,AF:AG,2,FALSE),"\",IF(ISERROR(FIND(",",A579))=FALSE,LEFT(A579,FIND(",",A579)-1),A579),"-",C579,"-",H579,".pdf"),"PDF"),""),"")</f>
        <v>PDF</v>
      </c>
      <c r="U579" s="565" t="s">
        <v>70</v>
      </c>
      <c r="V579" s="3" t="s">
        <v>46</v>
      </c>
      <c r="W579" s="3" t="s">
        <v>47</v>
      </c>
      <c r="X579" s="501" t="s">
        <v>5885</v>
      </c>
      <c r="Y579" s="12" t="str">
        <f>IF(R579="Include","No",IF(V579="Include","No",""))</f>
        <v/>
      </c>
      <c r="Z579" s="33" t="str">
        <f>IF(J579="Yes",IF(Q579="","",IF(Q579="Include",IF(V579="",IF(Y579="No","Check for supplement","Include"),IF(V579="Exclude","Consensus required",IF(V579="Include",IF(Y579="No","Check for supplement","Include"),"Check required"))),IF(Q579="Exclude",IF(V579="","Check required",IF(V579="Exclude","Exclude",IF(V579="Include","Consensus required","Check required"))),"Check required"))),IF(L579="","","Find PDF"))</f>
        <v>Exclude</v>
      </c>
      <c r="AA579" s="31" t="str">
        <f>IF(Z579="Exclude",R579,"")</f>
        <v>3. Wrong intervention</v>
      </c>
    </row>
    <row r="580" spans="1:27" x14ac:dyDescent="0.25">
      <c r="A580" s="25" t="s">
        <v>6206</v>
      </c>
      <c r="B580" s="26" t="s">
        <v>6207</v>
      </c>
      <c r="C580" s="26">
        <v>2020</v>
      </c>
      <c r="D580" s="26" t="s">
        <v>100</v>
      </c>
      <c r="E580" s="26">
        <v>8</v>
      </c>
      <c r="F580" s="26">
        <v>6</v>
      </c>
      <c r="G580" s="26" t="s">
        <v>6208</v>
      </c>
      <c r="H580" s="26">
        <v>12791</v>
      </c>
      <c r="I580" s="26" t="s">
        <v>6209</v>
      </c>
      <c r="J580" s="11" t="s">
        <v>35</v>
      </c>
      <c r="K580" s="18" t="str">
        <f>IF(LEFT(I580,2)="10",HYPERLINK(_xlfn.CONCAT("https://doi.org/",I580),"Link"),IF(I580="","",HYPERLINK(I580,"Link")))</f>
        <v>Link</v>
      </c>
      <c r="L580" s="19" t="str">
        <f>IF(A580&lt;&gt;"",IF(J580="No",_xlfn.CONCAT(IF(ISERROR(FIND(",",A580))=FALSE,LEFT(A580,FIND(",",A580)-1),A580),"-",C580,"-",H580),""),"")</f>
        <v/>
      </c>
      <c r="M580" s="29" t="str">
        <f>IF(A580&lt;&gt;"",_xlfn.CONCAT("{",IF(ISERROR(FIND(",",A580))=FALSE,LEFT(A580,FIND(",",A580)-1),A580),", ",C580," #",H580,"}"),"")</f>
        <v>{Ek, 2020 #12791}</v>
      </c>
      <c r="N580" s="4" t="s">
        <v>1</v>
      </c>
      <c r="O580" s="18" t="str">
        <f>IF(J580="Yes",IF(P580&lt;&gt;"",HYPERLINK(_xlfn.CONCAT(VLOOKUP(P580,AF:AG,2,FALSE),"\",IF(ISERROR(FIND(",",A580))=FALSE,LEFT(A580,FIND(",",A580)-1),A580),"-",C580,"-",H580,".pdf"),"PDF"),""),"")</f>
        <v>PDF</v>
      </c>
      <c r="P580" s="11" t="s">
        <v>2</v>
      </c>
      <c r="Q580" s="3" t="s">
        <v>46</v>
      </c>
      <c r="R580" s="3" t="s">
        <v>47</v>
      </c>
      <c r="S580" s="4" t="s">
        <v>109</v>
      </c>
      <c r="T580" s="18" t="str">
        <f>IF(J580="Yes",IF(U580&lt;&gt;"",HYPERLINK(_xlfn.CONCAT(VLOOKUP(U580,AF:AG,2,FALSE),"\",IF(ISERROR(FIND(",",A580))=FALSE,LEFT(A580,FIND(",",A580)-1),A580),"-",C580,"-",H580,".pdf"),"PDF"),""),"")</f>
        <v>PDF</v>
      </c>
      <c r="U580" s="565" t="s">
        <v>70</v>
      </c>
      <c r="V580" s="3" t="s">
        <v>46</v>
      </c>
      <c r="W580" s="3" t="s">
        <v>47</v>
      </c>
      <c r="X580" s="501" t="s">
        <v>5885</v>
      </c>
      <c r="Y580" s="12" t="str">
        <f>IF(R580="Include","No",IF(V580="Include","No",""))</f>
        <v/>
      </c>
      <c r="Z580" s="33" t="str">
        <f>IF(J580="Yes",IF(Q580="","",IF(Q580="Include",IF(V580="",IF(Y580="No","Check for supplement","Include"),IF(V580="Exclude","Consensus required",IF(V580="Include",IF(Y580="No","Check for supplement","Include"),"Check required"))),IF(Q580="Exclude",IF(V580="","Check required",IF(V580="Exclude","Exclude",IF(V580="Include","Consensus required","Check required"))),"Check required"))),IF(L580="","","Find PDF"))</f>
        <v>Exclude</v>
      </c>
      <c r="AA580" s="31" t="str">
        <f>IF(Z580="Exclude",R580,"")</f>
        <v>3. Wrong intervention</v>
      </c>
    </row>
    <row r="581" spans="1:27" x14ac:dyDescent="0.25">
      <c r="A581" s="25" t="s">
        <v>6206</v>
      </c>
      <c r="B581" s="26" t="s">
        <v>6207</v>
      </c>
      <c r="C581" s="26">
        <v>2020</v>
      </c>
      <c r="D581" s="26" t="s">
        <v>100</v>
      </c>
      <c r="E581" s="26">
        <v>8</v>
      </c>
      <c r="F581" s="26">
        <v>6</v>
      </c>
      <c r="G581" s="26" t="s">
        <v>6208</v>
      </c>
      <c r="H581" s="26">
        <v>12792</v>
      </c>
      <c r="I581" s="26" t="s">
        <v>6209</v>
      </c>
      <c r="J581" s="11" t="s">
        <v>35</v>
      </c>
      <c r="K581" s="18" t="str">
        <f>IF(LEFT(I581,2)="10",HYPERLINK(_xlfn.CONCAT("https://doi.org/",I581),"Link"),IF(I581="","",HYPERLINK(I581,"Link")))</f>
        <v>Link</v>
      </c>
      <c r="L581" s="19" t="str">
        <f>IF(A581&lt;&gt;"",IF(J581="No",_xlfn.CONCAT(IF(ISERROR(FIND(",",A581))=FALSE,LEFT(A581,FIND(",",A581)-1),A581),"-",C581,"-",H581),""),"")</f>
        <v/>
      </c>
      <c r="M581" s="29" t="str">
        <f>IF(A581&lt;&gt;"",_xlfn.CONCAT("{",IF(ISERROR(FIND(",",A581))=FALSE,LEFT(A581,FIND(",",A581)-1),A581),", ",C581," #",H581,"}"),"")</f>
        <v>{Ek, 2020 #12792}</v>
      </c>
      <c r="N581" s="4" t="s">
        <v>1</v>
      </c>
      <c r="O581" s="18" t="str">
        <f>IF(J581="Yes",IF(P581&lt;&gt;"",HYPERLINK(_xlfn.CONCAT(VLOOKUP(P581,AF:AG,2,FALSE),"\",IF(ISERROR(FIND(",",A581))=FALSE,LEFT(A581,FIND(",",A581)-1),A581),"-",C581,"-",H581,".pdf"),"PDF"),""),"")</f>
        <v>PDF</v>
      </c>
      <c r="P581" s="11" t="s">
        <v>2</v>
      </c>
      <c r="Q581" s="3" t="s">
        <v>46</v>
      </c>
      <c r="R581" s="3" t="s">
        <v>39</v>
      </c>
      <c r="T581" s="18" t="str">
        <f>IF(J581="Yes",IF(U581&lt;&gt;"",HYPERLINK(_xlfn.CONCAT(VLOOKUP(U581,AF:AG,2,FALSE),"\",IF(ISERROR(FIND(",",A581))=FALSE,LEFT(A581,FIND(",",A581)-1),A581),"-",C581,"-",H581,".pdf"),"PDF"),""),"")</f>
        <v>PDF</v>
      </c>
      <c r="U581" s="11" t="str">
        <f>IF(R581="0. Duplicate","SH","")</f>
        <v>SH</v>
      </c>
      <c r="V581" s="3" t="str">
        <f>IF(R581="0. Duplicate","Exclude","")</f>
        <v>Exclude</v>
      </c>
      <c r="W581" s="3" t="str">
        <f>IF(R581="0. Duplicate","0. Duplicate","")</f>
        <v>0. Duplicate</v>
      </c>
      <c r="Y581" s="12" t="str">
        <f>IF(R581="Include","No",IF(V581="Include","No",""))</f>
        <v/>
      </c>
      <c r="Z581" s="33" t="str">
        <f>IF(J581="Yes",IF(Q581="","",IF(Q581="Include",IF(V581="",IF(Y581="No","Check for supplement","Include"),IF(V581="Exclude","Consensus required",IF(V581="Include",IF(Y581="No","Check for supplement","Include"),"Check required"))),IF(Q581="Exclude",IF(V581="","Check required",IF(V581="Exclude","Exclude",IF(V581="Include","Consensus required","Check required"))),"Check required"))),IF(L581="","","Find PDF"))</f>
        <v>Exclude</v>
      </c>
      <c r="AA581" s="31" t="str">
        <f>IF(Z581="Exclude",R581,"")</f>
        <v>0. Duplicate</v>
      </c>
    </row>
    <row r="582" spans="1:27" x14ac:dyDescent="0.25">
      <c r="A582" s="25" t="s">
        <v>5281</v>
      </c>
      <c r="B582" s="26" t="s">
        <v>5282</v>
      </c>
      <c r="C582" s="26">
        <v>2024</v>
      </c>
      <c r="D582" s="26" t="s">
        <v>5283</v>
      </c>
      <c r="E582" s="26">
        <v>17</v>
      </c>
      <c r="F582" s="26" t="s">
        <v>5284</v>
      </c>
      <c r="G582" s="26" t="s">
        <v>5285</v>
      </c>
      <c r="H582" s="26">
        <v>14247</v>
      </c>
      <c r="I582" s="26" t="s">
        <v>5286</v>
      </c>
      <c r="J582" s="11" t="s">
        <v>35</v>
      </c>
      <c r="K582" s="18" t="str">
        <f>IF(LEFT(I582,2)="10",HYPERLINK(_xlfn.CONCAT("https://doi.org/",I582),"Link"),IF(I582="","",HYPERLINK(I582,"Link")))</f>
        <v>Link</v>
      </c>
      <c r="L582" s="19" t="str">
        <f>IF(A582&lt;&gt;"",IF(J582="No",_xlfn.CONCAT(IF(ISERROR(FIND(",",A582))=FALSE,LEFT(A582,FIND(",",A582)-1),A582),"-",C582,"-",H582),""),"")</f>
        <v/>
      </c>
      <c r="M582" s="29" t="str">
        <f>IF(A582&lt;&gt;"",_xlfn.CONCAT("{",IF(ISERROR(FIND(",",A582))=FALSE,LEFT(A582,FIND(",",A582)-1),A582),", ",C582," #",H582,"}"),"")</f>
        <v>{Ek, 2024 #14247}</v>
      </c>
      <c r="N582" s="4" t="s">
        <v>4</v>
      </c>
      <c r="O582" s="18" t="str">
        <f>IF(J582="Yes",IF(P582&lt;&gt;"",HYPERLINK(_xlfn.CONCAT(VLOOKUP(P582,AF:AG,2,FALSE),"\",IF(ISERROR(FIND(",",A582))=FALSE,LEFT(A582,FIND(",",A582)-1),A582),"-",C582,"-",H582,".pdf"),"PDF"),""),"")</f>
        <v>PDF</v>
      </c>
      <c r="P582" s="11" t="s">
        <v>2</v>
      </c>
      <c r="Q582" s="3" t="s">
        <v>46</v>
      </c>
      <c r="R582" s="3" t="s">
        <v>47</v>
      </c>
      <c r="S582" s="4" t="s">
        <v>109</v>
      </c>
      <c r="T582" s="18" t="str">
        <f>IF(J582="Yes",IF(U582&lt;&gt;"",HYPERLINK(_xlfn.CONCAT(VLOOKUP(U582,AF:AG,2,FALSE),"\",IF(ISERROR(FIND(",",A582))=FALSE,LEFT(A582,FIND(",",A582)-1),A582),"-",C582,"-",H582,".pdf"),"PDF"),""),"")</f>
        <v>PDF</v>
      </c>
      <c r="U582" s="11" t="s">
        <v>50</v>
      </c>
      <c r="V582" s="3" t="s">
        <v>46</v>
      </c>
      <c r="W582" s="3" t="s">
        <v>47</v>
      </c>
      <c r="Y582" s="12" t="str">
        <f>IF(R582="Include","No",IF(V582="Include","No",""))</f>
        <v/>
      </c>
      <c r="Z582" s="33" t="str">
        <f>IF(J582="Yes",IF(Q582="","",IF(Q582="Include",IF(V582="",IF(Y582="No","Check for supplement","Include"),IF(V582="Exclude","Consensus required",IF(V582="Include",IF(Y582="No","Check for supplement","Include"),"Check required"))),IF(Q582="Exclude",IF(V582="","Check required",IF(V582="Exclude","Exclude",IF(V582="Include","Consensus required","Check required"))),"Check required"))),IF(L582="","","Find PDF"))</f>
        <v>Exclude</v>
      </c>
      <c r="AA582" s="31" t="str">
        <f>IF(Z582="Exclude",R582,"")</f>
        <v>3. Wrong intervention</v>
      </c>
    </row>
    <row r="583" spans="1:27" x14ac:dyDescent="0.25">
      <c r="A583" s="25" t="s">
        <v>6210</v>
      </c>
      <c r="B583" s="26" t="s">
        <v>6211</v>
      </c>
      <c r="C583" s="26">
        <v>2011</v>
      </c>
      <c r="D583" s="26" t="s">
        <v>6212</v>
      </c>
      <c r="E583" s="26">
        <v>2</v>
      </c>
      <c r="F583" s="26">
        <v>2</v>
      </c>
      <c r="G583" s="26" t="s">
        <v>6213</v>
      </c>
      <c r="H583" s="26">
        <v>12795</v>
      </c>
      <c r="I583" s="26" t="s">
        <v>6214</v>
      </c>
      <c r="J583" s="11" t="s">
        <v>35</v>
      </c>
      <c r="K583" s="18" t="str">
        <f>IF(LEFT(I583,2)="10",HYPERLINK(_xlfn.CONCAT("https://doi.org/",I583),"Link"),IF(I583="","",HYPERLINK(I583,"Link")))</f>
        <v>Link</v>
      </c>
      <c r="L583" s="19" t="str">
        <f>IF(A583&lt;&gt;"",IF(J583="No",_xlfn.CONCAT(IF(ISERROR(FIND(",",A583))=FALSE,LEFT(A583,FIND(",",A583)-1),A583),"-",C583,"-",H583),""),"")</f>
        <v/>
      </c>
      <c r="M583" s="29" t="str">
        <f>IF(A583&lt;&gt;"",_xlfn.CONCAT("{",IF(ISERROR(FIND(",",A583))=FALSE,LEFT(A583,FIND(",",A583)-1),A583),", ",C583," #",H583,"}"),"")</f>
        <v>{Elder, 2011 #12795}</v>
      </c>
      <c r="N583" s="4" t="s">
        <v>1</v>
      </c>
      <c r="O583" s="18" t="str">
        <f>IF(J583="Yes",IF(P583&lt;&gt;"",HYPERLINK(_xlfn.CONCAT(VLOOKUP(P583,AF:AG,2,FALSE),"\",IF(ISERROR(FIND(",",A583))=FALSE,LEFT(A583,FIND(",",A583)-1),A583),"-",C583,"-",H583,".pdf"),"PDF"),""),"")</f>
        <v>PDF</v>
      </c>
      <c r="P583" s="11" t="s">
        <v>2</v>
      </c>
      <c r="Q583" s="3" t="s">
        <v>46</v>
      </c>
      <c r="R583" s="3" t="s">
        <v>47</v>
      </c>
      <c r="S583" s="4" t="s">
        <v>109</v>
      </c>
      <c r="T583" s="18" t="str">
        <f>IF(J583="Yes",IF(U583&lt;&gt;"",HYPERLINK(_xlfn.CONCAT(VLOOKUP(U583,AF:AG,2,FALSE),"\",IF(ISERROR(FIND(",",A583))=FALSE,LEFT(A583,FIND(",",A583)-1),A583),"-",C583,"-",H583,".pdf"),"PDF"),""),"")</f>
        <v>PDF</v>
      </c>
      <c r="U583" s="565" t="s">
        <v>70</v>
      </c>
      <c r="V583" s="3" t="s">
        <v>46</v>
      </c>
      <c r="W583" s="3" t="s">
        <v>47</v>
      </c>
      <c r="X583" s="501" t="s">
        <v>5885</v>
      </c>
      <c r="Y583" s="12" t="str">
        <f>IF(R583="Include","No",IF(V583="Include","No",""))</f>
        <v/>
      </c>
      <c r="Z583" s="33" t="str">
        <f>IF(J583="Yes",IF(Q583="","",IF(Q583="Include",IF(V583="",IF(Y583="No","Check for supplement","Include"),IF(V583="Exclude","Consensus required",IF(V583="Include",IF(Y583="No","Check for supplement","Include"),"Check required"))),IF(Q583="Exclude",IF(V583="","Check required",IF(V583="Exclude","Exclude",IF(V583="Include","Consensus required","Check required"))),"Check required"))),IF(L583="","","Find PDF"))</f>
        <v>Exclude</v>
      </c>
      <c r="AA583" s="31" t="str">
        <f>IF(Z583="Exclude",R583,"")</f>
        <v>3. Wrong intervention</v>
      </c>
    </row>
    <row r="584" spans="1:27" x14ac:dyDescent="0.25">
      <c r="A584" s="25" t="s">
        <v>6215</v>
      </c>
      <c r="B584" s="26" t="s">
        <v>6216</v>
      </c>
      <c r="C584" s="26">
        <v>2014</v>
      </c>
      <c r="D584" s="26" t="s">
        <v>3323</v>
      </c>
      <c r="E584" s="26">
        <v>9</v>
      </c>
      <c r="F584" s="26">
        <v>3</v>
      </c>
      <c r="G584" s="26" t="s">
        <v>6217</v>
      </c>
      <c r="H584" s="26">
        <v>12793</v>
      </c>
      <c r="I584" s="26" t="s">
        <v>6218</v>
      </c>
      <c r="J584" s="11" t="s">
        <v>35</v>
      </c>
      <c r="K584" s="18" t="str">
        <f>IF(LEFT(I584,2)="10",HYPERLINK(_xlfn.CONCAT("https://doi.org/",I584),"Link"),IF(I584="","",HYPERLINK(I584,"Link")))</f>
        <v>Link</v>
      </c>
      <c r="L584" s="19" t="str">
        <f>IF(A584&lt;&gt;"",IF(J584="No",_xlfn.CONCAT(IF(ISERROR(FIND(",",A584))=FALSE,LEFT(A584,FIND(",",A584)-1),A584),"-",C584,"-",H584),""),"")</f>
        <v/>
      </c>
      <c r="M584" s="29" t="str">
        <f>IF(A584&lt;&gt;"",_xlfn.CONCAT("{",IF(ISERROR(FIND(",",A584))=FALSE,LEFT(A584,FIND(",",A584)-1),A584),", ",C584," #",H584,"}"),"")</f>
        <v>{Elder, 2014 #12793}</v>
      </c>
      <c r="N584" s="4" t="s">
        <v>1</v>
      </c>
      <c r="O584" s="18" t="str">
        <f>IF(J584="Yes",IF(P584&lt;&gt;"",HYPERLINK(_xlfn.CONCAT(VLOOKUP(P584,AF:AG,2,FALSE),"\",IF(ISERROR(FIND(",",A584))=FALSE,LEFT(A584,FIND(",",A584)-1),A584),"-",C584,"-",H584,".pdf"),"PDF"),""),"")</f>
        <v>PDF</v>
      </c>
      <c r="P584" s="11" t="s">
        <v>2</v>
      </c>
      <c r="Q584" s="3" t="s">
        <v>46</v>
      </c>
      <c r="R584" s="3" t="s">
        <v>47</v>
      </c>
      <c r="S584" s="4" t="s">
        <v>109</v>
      </c>
      <c r="T584" s="18" t="str">
        <f>IF(J584="Yes",IF(U584&lt;&gt;"",HYPERLINK(_xlfn.CONCAT(VLOOKUP(U584,AF:AG,2,FALSE),"\",IF(ISERROR(FIND(",",A584))=FALSE,LEFT(A584,FIND(",",A584)-1),A584),"-",C584,"-",H584,".pdf"),"PDF"),""),"")</f>
        <v>PDF</v>
      </c>
      <c r="U584" s="565" t="s">
        <v>70</v>
      </c>
      <c r="V584" s="3" t="s">
        <v>46</v>
      </c>
      <c r="W584" s="3" t="s">
        <v>47</v>
      </c>
      <c r="X584" s="501" t="s">
        <v>5885</v>
      </c>
      <c r="Y584" s="12" t="str">
        <f>IF(R584="Include","No",IF(V584="Include","No",""))</f>
        <v/>
      </c>
      <c r="Z584" s="33" t="str">
        <f>IF(J584="Yes",IF(Q584="","",IF(Q584="Include",IF(V584="",IF(Y584="No","Check for supplement","Include"),IF(V584="Exclude","Consensus required",IF(V584="Include",IF(Y584="No","Check for supplement","Include"),"Check required"))),IF(Q584="Exclude",IF(V584="","Check required",IF(V584="Exclude","Exclude",IF(V584="Include","Consensus required","Check required"))),"Check required"))),IF(L584="","","Find PDF"))</f>
        <v>Exclude</v>
      </c>
      <c r="AA584" s="31" t="str">
        <f>IF(Z584="Exclude",R584,"")</f>
        <v>3. Wrong intervention</v>
      </c>
    </row>
    <row r="585" spans="1:27" x14ac:dyDescent="0.25">
      <c r="A585" s="25" t="s">
        <v>6215</v>
      </c>
      <c r="B585" s="26" t="s">
        <v>6216</v>
      </c>
      <c r="C585" s="26">
        <v>2014</v>
      </c>
      <c r="D585" s="26" t="s">
        <v>3323</v>
      </c>
      <c r="E585" s="26">
        <v>9</v>
      </c>
      <c r="F585" s="26">
        <v>3</v>
      </c>
      <c r="G585" s="26" t="s">
        <v>6217</v>
      </c>
      <c r="H585" s="26">
        <v>12794</v>
      </c>
      <c r="I585" s="26" t="s">
        <v>6218</v>
      </c>
      <c r="J585" s="11" t="s">
        <v>35</v>
      </c>
      <c r="K585" s="18" t="str">
        <f>IF(LEFT(I585,2)="10",HYPERLINK(_xlfn.CONCAT("https://doi.org/",I585),"Link"),IF(I585="","",HYPERLINK(I585,"Link")))</f>
        <v>Link</v>
      </c>
      <c r="L585" s="19" t="str">
        <f>IF(A585&lt;&gt;"",IF(J585="No",_xlfn.CONCAT(IF(ISERROR(FIND(",",A585))=FALSE,LEFT(A585,FIND(",",A585)-1),A585),"-",C585,"-",H585),""),"")</f>
        <v/>
      </c>
      <c r="M585" s="29" t="str">
        <f>IF(A585&lt;&gt;"",_xlfn.CONCAT("{",IF(ISERROR(FIND(",",A585))=FALSE,LEFT(A585,FIND(",",A585)-1),A585),", ",C585," #",H585,"}"),"")</f>
        <v>{Elder, 2014 #12794}</v>
      </c>
      <c r="N585" s="4" t="s">
        <v>1</v>
      </c>
      <c r="O585" s="18" t="str">
        <f>IF(J585="Yes",IF(P585&lt;&gt;"",HYPERLINK(_xlfn.CONCAT(VLOOKUP(P585,AF:AG,2,FALSE),"\",IF(ISERROR(FIND(",",A585))=FALSE,LEFT(A585,FIND(",",A585)-1),A585),"-",C585,"-",H585,".pdf"),"PDF"),""),"")</f>
        <v>PDF</v>
      </c>
      <c r="P585" s="11" t="s">
        <v>2</v>
      </c>
      <c r="Q585" s="3" t="s">
        <v>46</v>
      </c>
      <c r="R585" s="3" t="s">
        <v>39</v>
      </c>
      <c r="T585" s="18" t="str">
        <f>IF(J585="Yes",IF(U585&lt;&gt;"",HYPERLINK(_xlfn.CONCAT(VLOOKUP(U585,AF:AG,2,FALSE),"\",IF(ISERROR(FIND(",",A585))=FALSE,LEFT(A585,FIND(",",A585)-1),A585),"-",C585,"-",H585,".pdf"),"PDF"),""),"")</f>
        <v>PDF</v>
      </c>
      <c r="U585" s="11" t="str">
        <f>IF(R585="0. Duplicate","SH","")</f>
        <v>SH</v>
      </c>
      <c r="V585" s="3" t="str">
        <f>IF(R585="0. Duplicate","Exclude","")</f>
        <v>Exclude</v>
      </c>
      <c r="W585" s="3" t="str">
        <f>IF(R585="0. Duplicate","0. Duplicate","")</f>
        <v>0. Duplicate</v>
      </c>
      <c r="Y585" s="12" t="str">
        <f>IF(R585="Include","No",IF(V585="Include","No",""))</f>
        <v/>
      </c>
      <c r="Z585" s="33" t="str">
        <f>IF(J585="Yes",IF(Q585="","",IF(Q585="Include",IF(V585="",IF(Y585="No","Check for supplement","Include"),IF(V585="Exclude","Consensus required",IF(V585="Include",IF(Y585="No","Check for supplement","Include"),"Check required"))),IF(Q585="Exclude",IF(V585="","Check required",IF(V585="Exclude","Exclude",IF(V585="Include","Consensus required","Check required"))),"Check required"))),IF(L585="","","Find PDF"))</f>
        <v>Exclude</v>
      </c>
      <c r="AA585" s="31" t="str">
        <f>IF(Z585="Exclude",R585,"")</f>
        <v>0. Duplicate</v>
      </c>
    </row>
    <row r="586" spans="1:27" x14ac:dyDescent="0.25">
      <c r="A586" s="25" t="s">
        <v>6219</v>
      </c>
      <c r="B586" s="26" t="s">
        <v>6220</v>
      </c>
      <c r="C586" s="26">
        <v>2019</v>
      </c>
      <c r="D586" s="26" t="s">
        <v>100</v>
      </c>
      <c r="E586" s="26">
        <v>7</v>
      </c>
      <c r="F586" s="26">
        <v>2</v>
      </c>
      <c r="G586" s="26" t="s">
        <v>6221</v>
      </c>
      <c r="H586" s="26">
        <v>12796</v>
      </c>
      <c r="I586" s="26" t="s">
        <v>6222</v>
      </c>
      <c r="J586" s="11" t="s">
        <v>35</v>
      </c>
      <c r="K586" s="18" t="str">
        <f>IF(LEFT(I586,2)="10",HYPERLINK(_xlfn.CONCAT("https://doi.org/",I586),"Link"),IF(I586="","",HYPERLINK(I586,"Link")))</f>
        <v>Link</v>
      </c>
      <c r="L586" s="19" t="str">
        <f>IF(A586&lt;&gt;"",IF(J586="No",_xlfn.CONCAT(IF(ISERROR(FIND(",",A586))=FALSE,LEFT(A586,FIND(",",A586)-1),A586),"-",C586,"-",H586),""),"")</f>
        <v/>
      </c>
      <c r="M586" s="29" t="str">
        <f>IF(A586&lt;&gt;"",_xlfn.CONCAT("{",IF(ISERROR(FIND(",",A586))=FALSE,LEFT(A586,FIND(",",A586)-1),A586),", ",C586," #",H586,"}"),"")</f>
        <v>{Ellingson, 2019 #12796}</v>
      </c>
      <c r="N586" s="4" t="s">
        <v>1</v>
      </c>
      <c r="O586" s="18" t="str">
        <f>IF(J586="Yes",IF(P586&lt;&gt;"",HYPERLINK(_xlfn.CONCAT(VLOOKUP(P586,AF:AG,2,FALSE),"\",IF(ISERROR(FIND(",",A586))=FALSE,LEFT(A586,FIND(",",A586)-1),A586),"-",C586,"-",H586,".pdf"),"PDF"),""),"")</f>
        <v>PDF</v>
      </c>
      <c r="P586" s="11" t="s">
        <v>2</v>
      </c>
      <c r="Q586" s="3" t="s">
        <v>46</v>
      </c>
      <c r="R586" s="3" t="s">
        <v>47</v>
      </c>
      <c r="S586" s="4" t="s">
        <v>109</v>
      </c>
      <c r="T586" s="18" t="str">
        <f>IF(J586="Yes",IF(U586&lt;&gt;"",HYPERLINK(_xlfn.CONCAT(VLOOKUP(U586,AF:AG,2,FALSE),"\",IF(ISERROR(FIND(",",A586))=FALSE,LEFT(A586,FIND(",",A586)-1),A586),"-",C586,"-",H586,".pdf"),"PDF"),""),"")</f>
        <v>PDF</v>
      </c>
      <c r="U586" s="565" t="s">
        <v>70</v>
      </c>
      <c r="V586" s="3" t="s">
        <v>46</v>
      </c>
      <c r="W586" s="3" t="s">
        <v>47</v>
      </c>
      <c r="X586" s="501" t="s">
        <v>5885</v>
      </c>
      <c r="Y586" s="12" t="str">
        <f>IF(R586="Include","No",IF(V586="Include","No",""))</f>
        <v/>
      </c>
      <c r="Z586" s="33" t="str">
        <f>IF(J586="Yes",IF(Q586="","",IF(Q586="Include",IF(V586="",IF(Y586="No","Check for supplement","Include"),IF(V586="Exclude","Consensus required",IF(V586="Include",IF(Y586="No","Check for supplement","Include"),"Check required"))),IF(Q586="Exclude",IF(V586="","Check required",IF(V586="Exclude","Exclude",IF(V586="Include","Consensus required","Check required"))),"Check required"))),IF(L586="","","Find PDF"))</f>
        <v>Exclude</v>
      </c>
      <c r="AA586" s="31" t="str">
        <f>IF(Z586="Exclude",R586,"")</f>
        <v>3. Wrong intervention</v>
      </c>
    </row>
    <row r="587" spans="1:27" x14ac:dyDescent="0.25">
      <c r="A587" s="25" t="s">
        <v>6223</v>
      </c>
      <c r="B587" s="26" t="s">
        <v>6224</v>
      </c>
      <c r="C587" s="26">
        <v>2019</v>
      </c>
      <c r="D587" s="26" t="s">
        <v>498</v>
      </c>
      <c r="E587" s="26">
        <v>99</v>
      </c>
      <c r="F587" s="26">
        <v>2</v>
      </c>
      <c r="G587" s="26" t="s">
        <v>6225</v>
      </c>
      <c r="H587" s="26">
        <v>12797</v>
      </c>
      <c r="I587" s="26" t="s">
        <v>6226</v>
      </c>
      <c r="J587" s="11" t="s">
        <v>35</v>
      </c>
      <c r="K587" s="18" t="str">
        <f>IF(LEFT(I587,2)="10",HYPERLINK(_xlfn.CONCAT("https://doi.org/",I587),"Link"),IF(I587="","",HYPERLINK(I587,"Link")))</f>
        <v>Link</v>
      </c>
      <c r="L587" s="19" t="str">
        <f>IF(A587&lt;&gt;"",IF(J587="No",_xlfn.CONCAT(IF(ISERROR(FIND(",",A587))=FALSE,LEFT(A587,FIND(",",A587)-1),A587),"-",C587,"-",H587),""),"")</f>
        <v/>
      </c>
      <c r="M587" s="29" t="str">
        <f>IF(A587&lt;&gt;"",_xlfn.CONCAT("{",IF(ISERROR(FIND(",",A587))=FALSE,LEFT(A587,FIND(",",A587)-1),A587),", ",C587," #",H587,"}"),"")</f>
        <v>{Ellis, 2019 #12797}</v>
      </c>
      <c r="N587" s="4" t="s">
        <v>1</v>
      </c>
      <c r="O587" s="18" t="str">
        <f>IF(J587="Yes",IF(P587&lt;&gt;"",HYPERLINK(_xlfn.CONCAT(VLOOKUP(P587,AF:AG,2,FALSE),"\",IF(ISERROR(FIND(",",A587))=FALSE,LEFT(A587,FIND(",",A587)-1),A587),"-",C587,"-",H587,".pdf"),"PDF"),""),"")</f>
        <v>PDF</v>
      </c>
      <c r="P587" s="11" t="s">
        <v>2</v>
      </c>
      <c r="Q587" s="3" t="s">
        <v>46</v>
      </c>
      <c r="R587" s="3" t="s">
        <v>47</v>
      </c>
      <c r="S587" s="4" t="s">
        <v>109</v>
      </c>
      <c r="T587" s="18" t="str">
        <f>IF(J587="Yes",IF(U587&lt;&gt;"",HYPERLINK(_xlfn.CONCAT(VLOOKUP(U587,AF:AG,2,FALSE),"\",IF(ISERROR(FIND(",",A587))=FALSE,LEFT(A587,FIND(",",A587)-1),A587),"-",C587,"-",H587,".pdf"),"PDF"),""),"")</f>
        <v>PDF</v>
      </c>
      <c r="U587" s="565" t="s">
        <v>70</v>
      </c>
      <c r="V587" s="3" t="s">
        <v>46</v>
      </c>
      <c r="W587" s="3" t="s">
        <v>47</v>
      </c>
      <c r="X587" s="501" t="s">
        <v>5885</v>
      </c>
      <c r="Y587" s="12" t="str">
        <f>IF(R587="Include","No",IF(V587="Include","No",""))</f>
        <v/>
      </c>
      <c r="Z587" s="33" t="str">
        <f>IF(J587="Yes",IF(Q587="","",IF(Q587="Include",IF(V587="",IF(Y587="No","Check for supplement","Include"),IF(V587="Exclude","Consensus required",IF(V587="Include",IF(Y587="No","Check for supplement","Include"),"Check required"))),IF(Q587="Exclude",IF(V587="","Check required",IF(V587="Exclude","Exclude",IF(V587="Include","Consensus required","Check required"))),"Check required"))),IF(L587="","","Find PDF"))</f>
        <v>Exclude</v>
      </c>
      <c r="AA587" s="31" t="str">
        <f>IF(Z587="Exclude",R587,"")</f>
        <v>3. Wrong intervention</v>
      </c>
    </row>
    <row r="588" spans="1:27" x14ac:dyDescent="0.25">
      <c r="A588" s="25" t="s">
        <v>6223</v>
      </c>
      <c r="B588" s="26" t="s">
        <v>6224</v>
      </c>
      <c r="C588" s="26">
        <v>2019</v>
      </c>
      <c r="D588" s="26" t="s">
        <v>498</v>
      </c>
      <c r="E588" s="26">
        <v>99</v>
      </c>
      <c r="F588" s="26">
        <v>2</v>
      </c>
      <c r="G588" s="26" t="s">
        <v>6225</v>
      </c>
      <c r="H588" s="26">
        <v>12798</v>
      </c>
      <c r="I588" s="26" t="s">
        <v>6226</v>
      </c>
      <c r="J588" s="11" t="s">
        <v>35</v>
      </c>
      <c r="K588" s="18" t="str">
        <f>IF(LEFT(I588,2)="10",HYPERLINK(_xlfn.CONCAT("https://doi.org/",I588),"Link"),IF(I588="","",HYPERLINK(I588,"Link")))</f>
        <v>Link</v>
      </c>
      <c r="L588" s="19" t="str">
        <f>IF(A588&lt;&gt;"",IF(J588="No",_xlfn.CONCAT(IF(ISERROR(FIND(",",A588))=FALSE,LEFT(A588,FIND(",",A588)-1),A588),"-",C588,"-",H588),""),"")</f>
        <v/>
      </c>
      <c r="M588" s="29" t="str">
        <f>IF(A588&lt;&gt;"",_xlfn.CONCAT("{",IF(ISERROR(FIND(",",A588))=FALSE,LEFT(A588,FIND(",",A588)-1),A588),", ",C588," #",H588,"}"),"")</f>
        <v>{Ellis, 2019 #12798}</v>
      </c>
      <c r="N588" s="4" t="s">
        <v>1</v>
      </c>
      <c r="O588" s="18" t="str">
        <f>IF(J588="Yes",IF(P588&lt;&gt;"",HYPERLINK(_xlfn.CONCAT(VLOOKUP(P588,AF:AG,2,FALSE),"\",IF(ISERROR(FIND(",",A588))=FALSE,LEFT(A588,FIND(",",A588)-1),A588),"-",C588,"-",H588,".pdf"),"PDF"),""),"")</f>
        <v>PDF</v>
      </c>
      <c r="P588" s="11" t="s">
        <v>2</v>
      </c>
      <c r="Q588" s="3" t="s">
        <v>46</v>
      </c>
      <c r="R588" s="3" t="s">
        <v>39</v>
      </c>
      <c r="T588" s="18" t="str">
        <f>IF(J588="Yes",IF(U588&lt;&gt;"",HYPERLINK(_xlfn.CONCAT(VLOOKUP(U588,AF:AG,2,FALSE),"\",IF(ISERROR(FIND(",",A588))=FALSE,LEFT(A588,FIND(",",A588)-1),A588),"-",C588,"-",H588,".pdf"),"PDF"),""),"")</f>
        <v>PDF</v>
      </c>
      <c r="U588" s="11" t="str">
        <f>IF(R588="0. Duplicate","SH","")</f>
        <v>SH</v>
      </c>
      <c r="V588" s="3" t="str">
        <f>IF(R588="0. Duplicate","Exclude","")</f>
        <v>Exclude</v>
      </c>
      <c r="W588" s="3" t="str">
        <f>IF(R588="0. Duplicate","0. Duplicate","")</f>
        <v>0. Duplicate</v>
      </c>
      <c r="Y588" s="12" t="str">
        <f>IF(R588="Include","No",IF(V588="Include","No",""))</f>
        <v/>
      </c>
      <c r="Z588" s="33" t="str">
        <f>IF(J588="Yes",IF(Q588="","",IF(Q588="Include",IF(V588="",IF(Y588="No","Check for supplement","Include"),IF(V588="Exclude","Consensus required",IF(V588="Include",IF(Y588="No","Check for supplement","Include"),"Check required"))),IF(Q588="Exclude",IF(V588="","Check required",IF(V588="Exclude","Exclude",IF(V588="Include","Consensus required","Check required"))),"Check required"))),IF(L588="","","Find PDF"))</f>
        <v>Exclude</v>
      </c>
      <c r="AA588" s="31" t="str">
        <f>IF(Z588="Exclude",R588,"")</f>
        <v>0. Duplicate</v>
      </c>
    </row>
    <row r="589" spans="1:27" x14ac:dyDescent="0.25">
      <c r="A589" s="25" t="s">
        <v>6227</v>
      </c>
      <c r="B589" s="26" t="s">
        <v>6228</v>
      </c>
      <c r="C589" s="26">
        <v>2019</v>
      </c>
      <c r="D589" s="26" t="s">
        <v>428</v>
      </c>
      <c r="E589" s="26">
        <v>37</v>
      </c>
      <c r="F589" s="26">
        <v>2</v>
      </c>
      <c r="G589" s="26" t="s">
        <v>6229</v>
      </c>
      <c r="H589" s="26">
        <v>12799</v>
      </c>
      <c r="I589" s="26" t="s">
        <v>6230</v>
      </c>
      <c r="J589" s="11" t="s">
        <v>35</v>
      </c>
      <c r="K589" s="18" t="str">
        <f>IF(LEFT(I589,2)="10",HYPERLINK(_xlfn.CONCAT("https://doi.org/",I589),"Link"),IF(I589="","",HYPERLINK(I589,"Link")))</f>
        <v>Link</v>
      </c>
      <c r="L589" s="19" t="str">
        <f>IF(A589&lt;&gt;"",IF(J589="No",_xlfn.CONCAT(IF(ISERROR(FIND(",",A589))=FALSE,LEFT(A589,FIND(",",A589)-1),A589),"-",C589,"-",H589),""),"")</f>
        <v/>
      </c>
      <c r="M589" s="29" t="str">
        <f>IF(A589&lt;&gt;"",_xlfn.CONCAT("{",IF(ISERROR(FIND(",",A589))=FALSE,LEFT(A589,FIND(",",A589)-1),A589),", ",C589," #",H589,"}"),"")</f>
        <v>{Ellis, 2019 #12799}</v>
      </c>
      <c r="N589" s="4" t="s">
        <v>1</v>
      </c>
      <c r="O589" s="18" t="str">
        <f>IF(J589="Yes",IF(P589&lt;&gt;"",HYPERLINK(_xlfn.CONCAT(VLOOKUP(P589,AF:AG,2,FALSE),"\",IF(ISERROR(FIND(",",A589))=FALSE,LEFT(A589,FIND(",",A589)-1),A589),"-",C589,"-",H589,".pdf"),"PDF"),""),"")</f>
        <v>PDF</v>
      </c>
      <c r="P589" s="11" t="s">
        <v>2</v>
      </c>
      <c r="Q589" s="3" t="s">
        <v>46</v>
      </c>
      <c r="R589" s="3" t="s">
        <v>47</v>
      </c>
      <c r="S589" s="4" t="s">
        <v>109</v>
      </c>
      <c r="T589" s="18" t="str">
        <f>IF(J589="Yes",IF(U589&lt;&gt;"",HYPERLINK(_xlfn.CONCAT(VLOOKUP(U589,AF:AG,2,FALSE),"\",IF(ISERROR(FIND(",",A589))=FALSE,LEFT(A589,FIND(",",A589)-1),A589),"-",C589,"-",H589,".pdf"),"PDF"),""),"")</f>
        <v>PDF</v>
      </c>
      <c r="U589" s="565" t="s">
        <v>70</v>
      </c>
      <c r="V589" s="3" t="s">
        <v>46</v>
      </c>
      <c r="W589" s="3" t="s">
        <v>47</v>
      </c>
      <c r="X589" s="501" t="s">
        <v>5885</v>
      </c>
      <c r="Y589" s="12" t="str">
        <f>IF(R589="Include","No",IF(V589="Include","No",""))</f>
        <v/>
      </c>
      <c r="Z589" s="33" t="str">
        <f>IF(J589="Yes",IF(Q589="","",IF(Q589="Include",IF(V589="",IF(Y589="No","Check for supplement","Include"),IF(V589="Exclude","Consensus required",IF(V589="Include",IF(Y589="No","Check for supplement","Include"),"Check required"))),IF(Q589="Exclude",IF(V589="","Check required",IF(V589="Exclude","Exclude",IF(V589="Include","Consensus required","Check required"))),"Check required"))),IF(L589="","","Find PDF"))</f>
        <v>Exclude</v>
      </c>
      <c r="AA589" s="31" t="str">
        <f>IF(Z589="Exclude",R589,"")</f>
        <v>3. Wrong intervention</v>
      </c>
    </row>
    <row r="590" spans="1:27" x14ac:dyDescent="0.25">
      <c r="A590" s="25" t="s">
        <v>6231</v>
      </c>
      <c r="B590" s="26" t="s">
        <v>6232</v>
      </c>
      <c r="C590" s="26">
        <v>2022</v>
      </c>
      <c r="D590" s="26" t="s">
        <v>241</v>
      </c>
      <c r="E590" s="26">
        <v>34</v>
      </c>
      <c r="F590" s="26">
        <v>2</v>
      </c>
      <c r="G590" s="26" t="s">
        <v>5914</v>
      </c>
      <c r="H590" s="26">
        <v>12800</v>
      </c>
      <c r="I590" s="26" t="s">
        <v>6233</v>
      </c>
      <c r="J590" s="11" t="s">
        <v>35</v>
      </c>
      <c r="K590" s="18" t="str">
        <f>IF(LEFT(I590,2)="10",HYPERLINK(_xlfn.CONCAT("https://doi.org/",I590),"Link"),IF(I590="","",HYPERLINK(I590,"Link")))</f>
        <v>Link</v>
      </c>
      <c r="L590" s="19" t="str">
        <f>IF(A590&lt;&gt;"",IF(J590="No",_xlfn.CONCAT(IF(ISERROR(FIND(",",A590))=FALSE,LEFT(A590,FIND(",",A590)-1),A590),"-",C590,"-",H590),""),"")</f>
        <v/>
      </c>
      <c r="M590" s="29" t="str">
        <f>IF(A590&lt;&gt;"",_xlfn.CONCAT("{",IF(ISERROR(FIND(",",A590))=FALSE,LEFT(A590,FIND(",",A590)-1),A590),", ",C590," #",H590,"}"),"")</f>
        <v>{Engel, 2022 #12800}</v>
      </c>
      <c r="N590" s="4" t="s">
        <v>1</v>
      </c>
      <c r="O590" s="18" t="str">
        <f>IF(J590="Yes",IF(P590&lt;&gt;"",HYPERLINK(_xlfn.CONCAT(VLOOKUP(P590,AF:AG,2,FALSE),"\",IF(ISERROR(FIND(",",A590))=FALSE,LEFT(A590,FIND(",",A590)-1),A590),"-",C590,"-",H590,".pdf"),"PDF"),""),"")</f>
        <v>PDF</v>
      </c>
      <c r="P590" s="11" t="s">
        <v>2</v>
      </c>
      <c r="Q590" s="3" t="s">
        <v>46</v>
      </c>
      <c r="R590" s="3" t="s">
        <v>47</v>
      </c>
      <c r="S590" s="4" t="s">
        <v>109</v>
      </c>
      <c r="T590" s="18" t="str">
        <f>IF(J590="Yes",IF(U590&lt;&gt;"",HYPERLINK(_xlfn.CONCAT(VLOOKUP(U590,AF:AG,2,FALSE),"\",IF(ISERROR(FIND(",",A590))=FALSE,LEFT(A590,FIND(",",A590)-1),A590),"-",C590,"-",H590,".pdf"),"PDF"),""),"")</f>
        <v>PDF</v>
      </c>
      <c r="U590" s="565" t="s">
        <v>70</v>
      </c>
      <c r="V590" s="3" t="s">
        <v>46</v>
      </c>
      <c r="W590" s="3" t="s">
        <v>47</v>
      </c>
      <c r="X590" s="501" t="s">
        <v>5885</v>
      </c>
      <c r="Y590" s="12" t="str">
        <f>IF(R590="Include","No",IF(V590="Include","No",""))</f>
        <v/>
      </c>
      <c r="Z590" s="33" t="str">
        <f>IF(J590="Yes",IF(Q590="","",IF(Q590="Include",IF(V590="",IF(Y590="No","Check for supplement","Include"),IF(V590="Exclude","Consensus required",IF(V590="Include",IF(Y590="No","Check for supplement","Include"),"Check required"))),IF(Q590="Exclude",IF(V590="","Check required",IF(V590="Exclude","Exclude",IF(V590="Include","Consensus required","Check required"))),"Check required"))),IF(L590="","","Find PDF"))</f>
        <v>Exclude</v>
      </c>
      <c r="AA590" s="31" t="str">
        <f>IF(Z590="Exclude",R590,"")</f>
        <v>3. Wrong intervention</v>
      </c>
    </row>
    <row r="591" spans="1:27" x14ac:dyDescent="0.25">
      <c r="A591" s="25" t="s">
        <v>7014</v>
      </c>
      <c r="B591" s="26" t="s">
        <v>7015</v>
      </c>
      <c r="C591" s="26">
        <v>2013</v>
      </c>
      <c r="D591" s="26" t="s">
        <v>192</v>
      </c>
      <c r="E591" s="26">
        <v>56</v>
      </c>
      <c r="F591" s="26">
        <v>5</v>
      </c>
      <c r="G591" s="26" t="s">
        <v>6237</v>
      </c>
      <c r="H591" s="26">
        <v>12801</v>
      </c>
      <c r="I591" s="26" t="s">
        <v>7016</v>
      </c>
      <c r="J591" s="11" t="s">
        <v>35</v>
      </c>
      <c r="K591" s="18" t="str">
        <f>IF(LEFT(I591,2)="10",HYPERLINK(_xlfn.CONCAT("https://doi.org/",I591),"Link"),IF(I591="","",HYPERLINK(I591,"Link")))</f>
        <v>Link</v>
      </c>
      <c r="L591" s="19" t="str">
        <f>IF(A591&lt;&gt;"",IF(J591="No",_xlfn.CONCAT(IF(ISERROR(FIND(",",A591))=FALSE,LEFT(A591,FIND(",",A591)-1),A591),"-",C591,"-",H591),""),"")</f>
        <v/>
      </c>
      <c r="M591" s="29" t="str">
        <f>IF(A591&lt;&gt;"",_xlfn.CONCAT("{",IF(ISERROR(FIND(",",A591))=FALSE,LEFT(A591,FIND(",",A591)-1),A591),", ",C591," #",H591,"}"),"")</f>
        <v>{Engelen, 2013 #12801}</v>
      </c>
      <c r="N591" s="4" t="s">
        <v>1</v>
      </c>
      <c r="O591" s="18" t="str">
        <f>IF(J591="Yes",IF(P591&lt;&gt;"",HYPERLINK(_xlfn.CONCAT(VLOOKUP(P591,AF:AG,2,FALSE),"\",IF(ISERROR(FIND(",",A591))=FALSE,LEFT(A591,FIND(",",A591)-1),A591),"-",C591,"-",H591,".pdf"),"PDF"),""),"")</f>
        <v>PDF</v>
      </c>
      <c r="P591" s="11" t="s">
        <v>2</v>
      </c>
      <c r="Q591" s="3" t="s">
        <v>46</v>
      </c>
      <c r="R591" s="3" t="s">
        <v>39</v>
      </c>
      <c r="T591" s="18" t="str">
        <f>IF(J591="Yes",IF(U591&lt;&gt;"",HYPERLINK(_xlfn.CONCAT(VLOOKUP(U591,AF:AG,2,FALSE),"\",IF(ISERROR(FIND(",",A591))=FALSE,LEFT(A591,FIND(",",A591)-1),A591),"-",C591,"-",H591,".pdf"),"PDF"),""),"")</f>
        <v>PDF</v>
      </c>
      <c r="U591" s="11" t="str">
        <f>IF(R591="0. Duplicate","SH","")</f>
        <v>SH</v>
      </c>
      <c r="V591" s="3" t="str">
        <f>IF(R591="0. Duplicate","Exclude","")</f>
        <v>Exclude</v>
      </c>
      <c r="W591" s="3" t="str">
        <f>IF(R591="0. Duplicate","0. Duplicate","")</f>
        <v>0. Duplicate</v>
      </c>
      <c r="Y591" s="12" t="str">
        <f>IF(R591="Include","No",IF(V591="Include","No",""))</f>
        <v/>
      </c>
      <c r="Z591" s="33" t="str">
        <f>IF(J591="Yes",IF(Q591="","",IF(Q591="Include",IF(V591="",IF(Y591="No","Check for supplement","Include"),IF(V591="Exclude","Consensus required",IF(V591="Include",IF(Y591="No","Check for supplement","Include"),"Check required"))),IF(Q591="Exclude",IF(V591="","Check required",IF(V591="Exclude","Exclude",IF(V591="Include","Consensus required","Check required"))),"Check required"))),IF(L591="","","Find PDF"))</f>
        <v>Exclude</v>
      </c>
      <c r="AA591" s="31" t="str">
        <f>IF(Z591="Exclude",R591,"")</f>
        <v>0. Duplicate</v>
      </c>
    </row>
    <row r="592" spans="1:27" x14ac:dyDescent="0.25">
      <c r="A592" s="25" t="s">
        <v>6234</v>
      </c>
      <c r="B592" s="26" t="s">
        <v>6235</v>
      </c>
      <c r="C592" s="26">
        <v>2013</v>
      </c>
      <c r="D592" s="26" t="s">
        <v>6236</v>
      </c>
      <c r="E592" s="26">
        <v>56</v>
      </c>
      <c r="F592" s="26">
        <v>5</v>
      </c>
      <c r="G592" s="26" t="s">
        <v>6237</v>
      </c>
      <c r="H592" s="26">
        <v>12802</v>
      </c>
      <c r="I592" s="26" t="s">
        <v>6238</v>
      </c>
      <c r="J592" s="11" t="s">
        <v>35</v>
      </c>
      <c r="K592" s="18" t="str">
        <f>IF(LEFT(I592,2)="10",HYPERLINK(_xlfn.CONCAT("https://doi.org/",I592),"Link"),IF(I592="","",HYPERLINK(I592,"Link")))</f>
        <v>Link</v>
      </c>
      <c r="L592" s="19" t="str">
        <f>IF(A592&lt;&gt;"",IF(J592="No",_xlfn.CONCAT(IF(ISERROR(FIND(",",A592))=FALSE,LEFT(A592,FIND(",",A592)-1),A592),"-",C592,"-",H592),""),"")</f>
        <v/>
      </c>
      <c r="M592" s="29" t="str">
        <f>IF(A592&lt;&gt;"",_xlfn.CONCAT("{",IF(ISERROR(FIND(",",A592))=FALSE,LEFT(A592,FIND(",",A592)-1),A592),", ",C592," #",H592,"}"),"")</f>
        <v>{Engelen, 2013 #12802}</v>
      </c>
      <c r="N592" s="4" t="s">
        <v>1</v>
      </c>
      <c r="O592" s="18" t="str">
        <f>IF(J592="Yes",IF(P592&lt;&gt;"",HYPERLINK(_xlfn.CONCAT(VLOOKUP(P592,AF:AG,2,FALSE),"\",IF(ISERROR(FIND(",",A592))=FALSE,LEFT(A592,FIND(",",A592)-1),A592),"-",C592,"-",H592,".pdf"),"PDF"),""),"")</f>
        <v>PDF</v>
      </c>
      <c r="P592" s="11" t="s">
        <v>2</v>
      </c>
      <c r="Q592" s="3" t="s">
        <v>46</v>
      </c>
      <c r="R592" s="3" t="s">
        <v>47</v>
      </c>
      <c r="S592" s="4" t="s">
        <v>109</v>
      </c>
      <c r="T592" s="18" t="str">
        <f>IF(J592="Yes",IF(U592&lt;&gt;"",HYPERLINK(_xlfn.CONCAT(VLOOKUP(U592,AF:AG,2,FALSE),"\",IF(ISERROR(FIND(",",A592))=FALSE,LEFT(A592,FIND(",",A592)-1),A592),"-",C592,"-",H592,".pdf"),"PDF"),""),"")</f>
        <v>PDF</v>
      </c>
      <c r="U592" s="565" t="s">
        <v>70</v>
      </c>
      <c r="V592" s="3" t="s">
        <v>46</v>
      </c>
      <c r="W592" s="3" t="s">
        <v>47</v>
      </c>
      <c r="X592" s="501" t="s">
        <v>5885</v>
      </c>
      <c r="Y592" s="12" t="str">
        <f>IF(R592="Include","No",IF(V592="Include","No",""))</f>
        <v/>
      </c>
      <c r="Z592" s="33" t="str">
        <f>IF(J592="Yes",IF(Q592="","",IF(Q592="Include",IF(V592="",IF(Y592="No","Check for supplement","Include"),IF(V592="Exclude","Consensus required",IF(V592="Include",IF(Y592="No","Check for supplement","Include"),"Check required"))),IF(Q592="Exclude",IF(V592="","Check required",IF(V592="Exclude","Exclude",IF(V592="Include","Consensus required","Check required"))),"Check required"))),IF(L592="","","Find PDF"))</f>
        <v>Exclude</v>
      </c>
      <c r="AA592" s="31" t="str">
        <f>IF(Z592="Exclude",R592,"")</f>
        <v>3. Wrong intervention</v>
      </c>
    </row>
    <row r="593" spans="1:27" x14ac:dyDescent="0.25">
      <c r="A593" s="25" t="s">
        <v>6239</v>
      </c>
      <c r="B593" s="26" t="s">
        <v>6240</v>
      </c>
      <c r="C593" s="26">
        <v>2020</v>
      </c>
      <c r="D593" s="26" t="s">
        <v>530</v>
      </c>
      <c r="E593" s="26">
        <v>22</v>
      </c>
      <c r="F593" s="26">
        <v>7</v>
      </c>
      <c r="G593" s="26" t="s">
        <v>6241</v>
      </c>
      <c r="H593" s="26">
        <v>12803</v>
      </c>
      <c r="I593" s="26" t="s">
        <v>6242</v>
      </c>
      <c r="J593" s="11" t="s">
        <v>35</v>
      </c>
      <c r="K593" s="18" t="str">
        <f>IF(LEFT(I593,2)="10",HYPERLINK(_xlfn.CONCAT("https://doi.org/",I593),"Link"),IF(I593="","",HYPERLINK(I593,"Link")))</f>
        <v>Link</v>
      </c>
      <c r="L593" s="19" t="str">
        <f>IF(A593&lt;&gt;"",IF(J593="No",_xlfn.CONCAT(IF(ISERROR(FIND(",",A593))=FALSE,LEFT(A593,FIND(",",A593)-1),A593),"-",C593,"-",H593),""),"")</f>
        <v/>
      </c>
      <c r="M593" s="29" t="str">
        <f>IF(A593&lt;&gt;"",_xlfn.CONCAT("{",IF(ISERROR(FIND(",",A593))=FALSE,LEFT(A593,FIND(",",A593)-1),A593),", ",C593," #",H593,"}"),"")</f>
        <v>{Engelen, 2020 #12803}</v>
      </c>
      <c r="N593" s="4" t="s">
        <v>1</v>
      </c>
      <c r="O593" s="18" t="str">
        <f>IF(J593="Yes",IF(P593&lt;&gt;"",HYPERLINK(_xlfn.CONCAT(VLOOKUP(P593,AF:AG,2,FALSE),"\",IF(ISERROR(FIND(",",A593))=FALSE,LEFT(A593,FIND(",",A593)-1),A593),"-",C593,"-",H593,".pdf"),"PDF"),""),"")</f>
        <v>PDF</v>
      </c>
      <c r="P593" s="11" t="s">
        <v>2</v>
      </c>
      <c r="Q593" s="3" t="s">
        <v>46</v>
      </c>
      <c r="R593" s="3" t="s">
        <v>47</v>
      </c>
      <c r="S593" s="4" t="s">
        <v>109</v>
      </c>
      <c r="T593" s="18" t="str">
        <f>IF(J593="Yes",IF(U593&lt;&gt;"",HYPERLINK(_xlfn.CONCAT(VLOOKUP(U593,AF:AG,2,FALSE),"\",IF(ISERROR(FIND(",",A593))=FALSE,LEFT(A593,FIND(",",A593)-1),A593),"-",C593,"-",H593,".pdf"),"PDF"),""),"")</f>
        <v>PDF</v>
      </c>
      <c r="U593" s="565" t="s">
        <v>70</v>
      </c>
      <c r="V593" s="3" t="s">
        <v>46</v>
      </c>
      <c r="W593" s="3" t="s">
        <v>47</v>
      </c>
      <c r="X593" s="501" t="s">
        <v>5885</v>
      </c>
      <c r="Y593" s="12" t="str">
        <f>IF(R593="Include","No",IF(V593="Include","No",""))</f>
        <v/>
      </c>
      <c r="Z593" s="33" t="str">
        <f>IF(J593="Yes",IF(Q593="","",IF(Q593="Include",IF(V593="",IF(Y593="No","Check for supplement","Include"),IF(V593="Exclude","Consensus required",IF(V593="Include",IF(Y593="No","Check for supplement","Include"),"Check required"))),IF(Q593="Exclude",IF(V593="","Check required",IF(V593="Exclude","Exclude",IF(V593="Include","Consensus required","Check required"))),"Check required"))),IF(L593="","","Find PDF"))</f>
        <v>Exclude</v>
      </c>
      <c r="AA593" s="31" t="str">
        <f>IF(Z593="Exclude",R593,"")</f>
        <v>3. Wrong intervention</v>
      </c>
    </row>
    <row r="594" spans="1:27" x14ac:dyDescent="0.25">
      <c r="A594" s="25" t="s">
        <v>5287</v>
      </c>
      <c r="B594" s="26" t="s">
        <v>5288</v>
      </c>
      <c r="C594" s="26">
        <v>2021</v>
      </c>
      <c r="D594" s="26" t="s">
        <v>5289</v>
      </c>
      <c r="E594" s="26">
        <v>50</v>
      </c>
      <c r="F594" s="26">
        <v>5</v>
      </c>
      <c r="G594" s="26" t="s">
        <v>5290</v>
      </c>
      <c r="H594" s="26">
        <v>14188</v>
      </c>
      <c r="I594" s="26" t="s">
        <v>5291</v>
      </c>
      <c r="J594" s="11" t="s">
        <v>35</v>
      </c>
      <c r="K594" s="18" t="str">
        <f>IF(LEFT(I594,2)="10",HYPERLINK(_xlfn.CONCAT("https://doi.org/",I594),"Link"),IF(I594="","",HYPERLINK(I594,"Link")))</f>
        <v>Link</v>
      </c>
      <c r="L594" s="19" t="str">
        <f>IF(A594&lt;&gt;"",IF(J594="No",_xlfn.CONCAT(IF(ISERROR(FIND(",",A594))=FALSE,LEFT(A594,FIND(",",A594)-1),A594),"-",C594,"-",H594),""),"")</f>
        <v/>
      </c>
      <c r="M594" s="29" t="str">
        <f>IF(A594&lt;&gt;"",_xlfn.CONCAT("{",IF(ISERROR(FIND(",",A594))=FALSE,LEFT(A594,FIND(",",A594)-1),A594),", ",C594," #",H594,"}"),"")</f>
        <v>{English, 2021 #14188}</v>
      </c>
      <c r="N594" s="4" t="s">
        <v>4</v>
      </c>
      <c r="O594" s="18" t="str">
        <f>IF(J594="Yes",IF(P594&lt;&gt;"",HYPERLINK(_xlfn.CONCAT(VLOOKUP(P594,AF:AG,2,FALSE),"\",IF(ISERROR(FIND(",",A594))=FALSE,LEFT(A594,FIND(",",A594)-1),A594),"-",C594,"-",H594,".pdf"),"PDF"),""),"")</f>
        <v>PDF</v>
      </c>
      <c r="P594" s="11" t="s">
        <v>2</v>
      </c>
      <c r="Q594" s="3" t="s">
        <v>46</v>
      </c>
      <c r="R594" s="3" t="s">
        <v>47</v>
      </c>
      <c r="S594" s="4" t="s">
        <v>109</v>
      </c>
      <c r="T594" s="18" t="str">
        <f>IF(J594="Yes",IF(U594&lt;&gt;"",HYPERLINK(_xlfn.CONCAT(VLOOKUP(U594,AF:AG,2,FALSE),"\",IF(ISERROR(FIND(",",A594))=FALSE,LEFT(A594,FIND(",",A594)-1),A594),"-",C594,"-",H594,".pdf"),"PDF"),""),"")</f>
        <v>PDF</v>
      </c>
      <c r="U594" s="11" t="s">
        <v>50</v>
      </c>
      <c r="V594" s="3" t="s">
        <v>46</v>
      </c>
      <c r="W594" s="3" t="s">
        <v>47</v>
      </c>
      <c r="Y594" s="12" t="str">
        <f>IF(R594="Include","No",IF(V594="Include","No",""))</f>
        <v/>
      </c>
      <c r="Z594" s="33" t="str">
        <f>IF(J594="Yes",IF(Q594="","",IF(Q594="Include",IF(V594="",IF(Y594="No","Check for supplement","Include"),IF(V594="Exclude","Consensus required",IF(V594="Include",IF(Y594="No","Check for supplement","Include"),"Check required"))),IF(Q594="Exclude",IF(V594="","Check required",IF(V594="Exclude","Exclude",IF(V594="Include","Consensus required","Check required"))),"Check required"))),IF(L594="","","Find PDF"))</f>
        <v>Exclude</v>
      </c>
      <c r="AA594" s="31" t="str">
        <f>IF(Z594="Exclude",R594,"")</f>
        <v>3. Wrong intervention</v>
      </c>
    </row>
    <row r="595" spans="1:27" x14ac:dyDescent="0.25">
      <c r="A595" s="25" t="s">
        <v>5292</v>
      </c>
      <c r="B595" s="26" t="s">
        <v>5293</v>
      </c>
      <c r="C595" s="26">
        <v>2024</v>
      </c>
      <c r="D595" s="26" t="s">
        <v>5294</v>
      </c>
      <c r="E595" s="26">
        <v>19</v>
      </c>
      <c r="F595" s="26">
        <v>2</v>
      </c>
      <c r="G595" s="26" t="s">
        <v>5295</v>
      </c>
      <c r="H595" s="26">
        <v>14189</v>
      </c>
      <c r="I595" s="26" t="s">
        <v>5296</v>
      </c>
      <c r="J595" s="11" t="s">
        <v>35</v>
      </c>
      <c r="K595" s="18" t="str">
        <f>IF(LEFT(I595,2)="10",HYPERLINK(_xlfn.CONCAT("https://doi.org/",I595),"Link"),IF(I595="","",HYPERLINK(I595,"Link")))</f>
        <v>Link</v>
      </c>
      <c r="L595" s="19" t="str">
        <f>IF(A595&lt;&gt;"",IF(J595="No",_xlfn.CONCAT(IF(ISERROR(FIND(",",A595))=FALSE,LEFT(A595,FIND(",",A595)-1),A595),"-",C595,"-",H595),""),"")</f>
        <v/>
      </c>
      <c r="M595" s="29" t="str">
        <f>IF(A595&lt;&gt;"",_xlfn.CONCAT("{",IF(ISERROR(FIND(",",A595))=FALSE,LEFT(A595,FIND(",",A595)-1),A595),", ",C595," #",H595,"}"),"")</f>
        <v>{English, 2024 #14189}</v>
      </c>
      <c r="N595" s="4" t="s">
        <v>4</v>
      </c>
      <c r="O595" s="18" t="str">
        <f>IF(J595="Yes",IF(P595&lt;&gt;"",HYPERLINK(_xlfn.CONCAT(VLOOKUP(P595,AF:AG,2,FALSE),"\",IF(ISERROR(FIND(",",A595))=FALSE,LEFT(A595,FIND(",",A595)-1),A595),"-",C595,"-",H595,".pdf"),"PDF"),""),"")</f>
        <v>PDF</v>
      </c>
      <c r="P595" s="11" t="s">
        <v>2</v>
      </c>
      <c r="Q595" s="3" t="s">
        <v>46</v>
      </c>
      <c r="R595" s="3" t="s">
        <v>47</v>
      </c>
      <c r="S595" s="4" t="s">
        <v>109</v>
      </c>
      <c r="T595" s="18" t="str">
        <f>IF(J595="Yes",IF(U595&lt;&gt;"",HYPERLINK(_xlfn.CONCAT(VLOOKUP(U595,AF:AG,2,FALSE),"\",IF(ISERROR(FIND(",",A595))=FALSE,LEFT(A595,FIND(",",A595)-1),A595),"-",C595,"-",H595,".pdf"),"PDF"),""),"")</f>
        <v>PDF</v>
      </c>
      <c r="U595" s="11" t="s">
        <v>50</v>
      </c>
      <c r="V595" s="3" t="s">
        <v>46</v>
      </c>
      <c r="W595" s="3" t="s">
        <v>47</v>
      </c>
      <c r="Y595" s="12" t="str">
        <f>IF(R595="Include","No",IF(V595="Include","No",""))</f>
        <v/>
      </c>
      <c r="Z595" s="33" t="str">
        <f>IF(J595="Yes",IF(Q595="","",IF(Q595="Include",IF(V595="",IF(Y595="No","Check for supplement","Include"),IF(V595="Exclude","Consensus required",IF(V595="Include",IF(Y595="No","Check for supplement","Include"),"Check required"))),IF(Q595="Exclude",IF(V595="","Check required",IF(V595="Exclude","Exclude",IF(V595="Include","Consensus required","Check required"))),"Check required"))),IF(L595="","","Find PDF"))</f>
        <v>Exclude</v>
      </c>
      <c r="AA595" s="31" t="str">
        <f>IF(Z595="Exclude",R595,"")</f>
        <v>3. Wrong intervention</v>
      </c>
    </row>
    <row r="596" spans="1:27" x14ac:dyDescent="0.25">
      <c r="A596" s="25" t="s">
        <v>6243</v>
      </c>
      <c r="B596" s="26" t="s">
        <v>6244</v>
      </c>
      <c r="C596" s="26">
        <v>2014</v>
      </c>
      <c r="D596" s="26" t="s">
        <v>365</v>
      </c>
      <c r="E596" s="26">
        <v>14</v>
      </c>
      <c r="F596" s="26">
        <v>1</v>
      </c>
      <c r="G596" s="26">
        <v>563</v>
      </c>
      <c r="H596" s="26">
        <v>12804</v>
      </c>
      <c r="I596" s="26" t="s">
        <v>6245</v>
      </c>
      <c r="J596" s="11" t="s">
        <v>35</v>
      </c>
      <c r="K596" s="18" t="str">
        <f>IF(LEFT(I596,2)="10",HYPERLINK(_xlfn.CONCAT("https://doi.org/",I596),"Link"),IF(I596="","",HYPERLINK(I596,"Link")))</f>
        <v>Link</v>
      </c>
      <c r="L596" s="19" t="str">
        <f>IF(A596&lt;&gt;"",IF(J596="No",_xlfn.CONCAT(IF(ISERROR(FIND(",",A596))=FALSE,LEFT(A596,FIND(",",A596)-1),A596),"-",C596,"-",H596),""),"")</f>
        <v/>
      </c>
      <c r="M596" s="29" t="str">
        <f>IF(A596&lt;&gt;"",_xlfn.CONCAT("{",IF(ISERROR(FIND(",",A596))=FALSE,LEFT(A596,FIND(",",A596)-1),A596),", ",C596," #",H596,"}"),"")</f>
        <v>{Epton, 2014 #12804}</v>
      </c>
      <c r="N596" s="4" t="s">
        <v>1</v>
      </c>
      <c r="O596" s="18" t="str">
        <f>IF(J596="Yes",IF(P596&lt;&gt;"",HYPERLINK(_xlfn.CONCAT(VLOOKUP(P596,AF:AG,2,FALSE),"\",IF(ISERROR(FIND(",",A596))=FALSE,LEFT(A596,FIND(",",A596)-1),A596),"-",C596,"-",H596,".pdf"),"PDF"),""),"")</f>
        <v>PDF</v>
      </c>
      <c r="P596" s="11" t="s">
        <v>2</v>
      </c>
      <c r="Q596" s="3" t="s">
        <v>46</v>
      </c>
      <c r="R596" s="3" t="s">
        <v>47</v>
      </c>
      <c r="S596" s="4" t="s">
        <v>109</v>
      </c>
      <c r="T596" s="18" t="str">
        <f>IF(J596="Yes",IF(U596&lt;&gt;"",HYPERLINK(_xlfn.CONCAT(VLOOKUP(U596,AF:AG,2,FALSE),"\",IF(ISERROR(FIND(",",A596))=FALSE,LEFT(A596,FIND(",",A596)-1),A596),"-",C596,"-",H596,".pdf"),"PDF"),""),"")</f>
        <v>PDF</v>
      </c>
      <c r="U596" s="565" t="s">
        <v>70</v>
      </c>
      <c r="V596" s="3" t="s">
        <v>46</v>
      </c>
      <c r="W596" s="3" t="s">
        <v>47</v>
      </c>
      <c r="X596" s="501" t="s">
        <v>5885</v>
      </c>
      <c r="Y596" s="12" t="str">
        <f>IF(R596="Include","No",IF(V596="Include","No",""))</f>
        <v/>
      </c>
      <c r="Z596" s="33" t="str">
        <f>IF(J596="Yes",IF(Q596="","",IF(Q596="Include",IF(V596="",IF(Y596="No","Check for supplement","Include"),IF(V596="Exclude","Consensus required",IF(V596="Include",IF(Y596="No","Check for supplement","Include"),"Check required"))),IF(Q596="Exclude",IF(V596="","Check required",IF(V596="Exclude","Exclude",IF(V596="Include","Consensus required","Check required"))),"Check required"))),IF(L596="","","Find PDF"))</f>
        <v>Exclude</v>
      </c>
      <c r="AA596" s="31" t="str">
        <f>IF(Z596="Exclude",R596,"")</f>
        <v>3. Wrong intervention</v>
      </c>
    </row>
    <row r="597" spans="1:27" x14ac:dyDescent="0.25">
      <c r="A597" s="25" t="s">
        <v>6243</v>
      </c>
      <c r="B597" s="26" t="s">
        <v>6244</v>
      </c>
      <c r="C597" s="26">
        <v>2014</v>
      </c>
      <c r="D597" s="26" t="s">
        <v>365</v>
      </c>
      <c r="E597" s="26">
        <v>14</v>
      </c>
      <c r="F597" s="26">
        <v>1</v>
      </c>
      <c r="G597" s="26">
        <v>563</v>
      </c>
      <c r="H597" s="26">
        <v>12805</v>
      </c>
      <c r="I597" s="26" t="s">
        <v>6245</v>
      </c>
      <c r="J597" s="11" t="s">
        <v>35</v>
      </c>
      <c r="K597" s="18" t="str">
        <f>IF(LEFT(I597,2)="10",HYPERLINK(_xlfn.CONCAT("https://doi.org/",I597),"Link"),IF(I597="","",HYPERLINK(I597,"Link")))</f>
        <v>Link</v>
      </c>
      <c r="L597" s="19" t="str">
        <f>IF(A597&lt;&gt;"",IF(J597="No",_xlfn.CONCAT(IF(ISERROR(FIND(",",A597))=FALSE,LEFT(A597,FIND(",",A597)-1),A597),"-",C597,"-",H597),""),"")</f>
        <v/>
      </c>
      <c r="M597" s="29" t="str">
        <f>IF(A597&lt;&gt;"",_xlfn.CONCAT("{",IF(ISERROR(FIND(",",A597))=FALSE,LEFT(A597,FIND(",",A597)-1),A597),", ",C597," #",H597,"}"),"")</f>
        <v>{Epton, 2014 #12805}</v>
      </c>
      <c r="N597" s="4" t="s">
        <v>1</v>
      </c>
      <c r="O597" s="18" t="str">
        <f>IF(J597="Yes",IF(P597&lt;&gt;"",HYPERLINK(_xlfn.CONCAT(VLOOKUP(P597,AF:AG,2,FALSE),"\",IF(ISERROR(FIND(",",A597))=FALSE,LEFT(A597,FIND(",",A597)-1),A597),"-",C597,"-",H597,".pdf"),"PDF"),""),"")</f>
        <v>PDF</v>
      </c>
      <c r="P597" s="11" t="s">
        <v>2</v>
      </c>
      <c r="Q597" s="3" t="s">
        <v>46</v>
      </c>
      <c r="R597" s="3" t="s">
        <v>39</v>
      </c>
      <c r="T597" s="18" t="str">
        <f>IF(J597="Yes",IF(U597&lt;&gt;"",HYPERLINK(_xlfn.CONCAT(VLOOKUP(U597,AF:AG,2,FALSE),"\",IF(ISERROR(FIND(",",A597))=FALSE,LEFT(A597,FIND(",",A597)-1),A597),"-",C597,"-",H597,".pdf"),"PDF"),""),"")</f>
        <v>PDF</v>
      </c>
      <c r="U597" s="11" t="str">
        <f>IF(R597="0. Duplicate","SH","")</f>
        <v>SH</v>
      </c>
      <c r="V597" s="3" t="str">
        <f>IF(R597="0. Duplicate","Exclude","")</f>
        <v>Exclude</v>
      </c>
      <c r="W597" s="3" t="str">
        <f>IF(R597="0. Duplicate","0. Duplicate","")</f>
        <v>0. Duplicate</v>
      </c>
      <c r="Y597" s="12" t="str">
        <f>IF(R597="Include","No",IF(V597="Include","No",""))</f>
        <v/>
      </c>
      <c r="Z597" s="33" t="str">
        <f>IF(J597="Yes",IF(Q597="","",IF(Q597="Include",IF(V597="",IF(Y597="No","Check for supplement","Include"),IF(V597="Exclude","Consensus required",IF(V597="Include",IF(Y597="No","Check for supplement","Include"),"Check required"))),IF(Q597="Exclude",IF(V597="","Check required",IF(V597="Exclude","Exclude",IF(V597="Include","Consensus required","Check required"))),"Check required"))),IF(L597="","","Find PDF"))</f>
        <v>Exclude</v>
      </c>
      <c r="AA597" s="31" t="str">
        <f>IF(Z597="Exclude",R597,"")</f>
        <v>0. Duplicate</v>
      </c>
    </row>
    <row r="598" spans="1:27" x14ac:dyDescent="0.25">
      <c r="A598" s="25" t="s">
        <v>6243</v>
      </c>
      <c r="B598" s="26" t="s">
        <v>6244</v>
      </c>
      <c r="C598" s="26">
        <v>2014</v>
      </c>
      <c r="D598" s="26" t="s">
        <v>365</v>
      </c>
      <c r="E598" s="26">
        <v>14</v>
      </c>
      <c r="F598" s="26">
        <v>1</v>
      </c>
      <c r="G598" s="26">
        <v>563</v>
      </c>
      <c r="H598" s="26">
        <v>12806</v>
      </c>
      <c r="I598" s="26" t="s">
        <v>6245</v>
      </c>
      <c r="J598" s="11" t="s">
        <v>35</v>
      </c>
      <c r="K598" s="18" t="str">
        <f>IF(LEFT(I598,2)="10",HYPERLINK(_xlfn.CONCAT("https://doi.org/",I598),"Link"),IF(I598="","",HYPERLINK(I598,"Link")))</f>
        <v>Link</v>
      </c>
      <c r="L598" s="19" t="str">
        <f>IF(A598&lt;&gt;"",IF(J598="No",_xlfn.CONCAT(IF(ISERROR(FIND(",",A598))=FALSE,LEFT(A598,FIND(",",A598)-1),A598),"-",C598,"-",H598),""),"")</f>
        <v/>
      </c>
      <c r="M598" s="29" t="str">
        <f>IF(A598&lt;&gt;"",_xlfn.CONCAT("{",IF(ISERROR(FIND(",",A598))=FALSE,LEFT(A598,FIND(",",A598)-1),A598),", ",C598," #",H598,"}"),"")</f>
        <v>{Epton, 2014 #12806}</v>
      </c>
      <c r="N598" s="4" t="s">
        <v>1</v>
      </c>
      <c r="O598" s="18" t="str">
        <f>IF(J598="Yes",IF(P598&lt;&gt;"",HYPERLINK(_xlfn.CONCAT(VLOOKUP(P598,AF:AG,2,FALSE),"\",IF(ISERROR(FIND(",",A598))=FALSE,LEFT(A598,FIND(",",A598)-1),A598),"-",C598,"-",H598,".pdf"),"PDF"),""),"")</f>
        <v>PDF</v>
      </c>
      <c r="P598" s="11" t="s">
        <v>2</v>
      </c>
      <c r="Q598" s="3" t="s">
        <v>46</v>
      </c>
      <c r="R598" s="3" t="s">
        <v>39</v>
      </c>
      <c r="T598" s="18" t="str">
        <f>IF(J598="Yes",IF(U598&lt;&gt;"",HYPERLINK(_xlfn.CONCAT(VLOOKUP(U598,AF:AG,2,FALSE),"\",IF(ISERROR(FIND(",",A598))=FALSE,LEFT(A598,FIND(",",A598)-1),A598),"-",C598,"-",H598,".pdf"),"PDF"),""),"")</f>
        <v>PDF</v>
      </c>
      <c r="U598" s="11" t="str">
        <f>IF(R598="0. Duplicate","SH","")</f>
        <v>SH</v>
      </c>
      <c r="V598" s="3" t="str">
        <f>IF(R598="0. Duplicate","Exclude","")</f>
        <v>Exclude</v>
      </c>
      <c r="W598" s="3" t="str">
        <f>IF(R598="0. Duplicate","0. Duplicate","")</f>
        <v>0. Duplicate</v>
      </c>
      <c r="Y598" s="12" t="str">
        <f>IF(R598="Include","No",IF(V598="Include","No",""))</f>
        <v/>
      </c>
      <c r="Z598" s="33" t="str">
        <f>IF(J598="Yes",IF(Q598="","",IF(Q598="Include",IF(V598="",IF(Y598="No","Check for supplement","Include"),IF(V598="Exclude","Consensus required",IF(V598="Include",IF(Y598="No","Check for supplement","Include"),"Check required"))),IF(Q598="Exclude",IF(V598="","Check required",IF(V598="Exclude","Exclude",IF(V598="Include","Consensus required","Check required"))),"Check required"))),IF(L598="","","Find PDF"))</f>
        <v>Exclude</v>
      </c>
      <c r="AA598" s="31" t="str">
        <f>IF(Z598="Exclude",R598,"")</f>
        <v>0. Duplicate</v>
      </c>
    </row>
    <row r="599" spans="1:27" x14ac:dyDescent="0.25">
      <c r="A599" s="25" t="s">
        <v>6246</v>
      </c>
      <c r="B599" s="26" t="s">
        <v>6247</v>
      </c>
      <c r="C599" s="26">
        <v>2021</v>
      </c>
      <c r="D599" s="26" t="s">
        <v>308</v>
      </c>
      <c r="E599" s="26">
        <v>44</v>
      </c>
      <c r="F599" s="26">
        <v>4</v>
      </c>
      <c r="G599" s="26" t="s">
        <v>6248</v>
      </c>
      <c r="H599" s="26">
        <v>12807</v>
      </c>
      <c r="I599" s="26" t="s">
        <v>6249</v>
      </c>
      <c r="J599" s="11" t="s">
        <v>35</v>
      </c>
      <c r="K599" s="18" t="str">
        <f>IF(LEFT(I599,2)="10",HYPERLINK(_xlfn.CONCAT("https://doi.org/",I599),"Link"),IF(I599="","",HYPERLINK(I599,"Link")))</f>
        <v>Link</v>
      </c>
      <c r="L599" s="19" t="str">
        <f>IF(A599&lt;&gt;"",IF(J599="No",_xlfn.CONCAT(IF(ISERROR(FIND(",",A599))=FALSE,LEFT(A599,FIND(",",A599)-1),A599),"-",C599,"-",H599),""),"")</f>
        <v/>
      </c>
      <c r="M599" s="29" t="str">
        <f>IF(A599&lt;&gt;"",_xlfn.CONCAT("{",IF(ISERROR(FIND(",",A599))=FALSE,LEFT(A599,FIND(",",A599)-1),A599),", ",C599," #",H599,"}"),"")</f>
        <v>{Erickson, 2021 #12807}</v>
      </c>
      <c r="N599" s="4" t="s">
        <v>1</v>
      </c>
      <c r="O599" s="18" t="str">
        <f>IF(J599="Yes",IF(P599&lt;&gt;"",HYPERLINK(_xlfn.CONCAT(VLOOKUP(P599,AF:AG,2,FALSE),"\",IF(ISERROR(FIND(",",A599))=FALSE,LEFT(A599,FIND(",",A599)-1),A599),"-",C599,"-",H599,".pdf"),"PDF"),""),"")</f>
        <v>PDF</v>
      </c>
      <c r="P599" s="11" t="s">
        <v>2</v>
      </c>
      <c r="Q599" s="3" t="s">
        <v>46</v>
      </c>
      <c r="R599" s="3" t="s">
        <v>47</v>
      </c>
      <c r="S599" s="4" t="s">
        <v>109</v>
      </c>
      <c r="T599" s="18" t="str">
        <f>IF(J599="Yes",IF(U599&lt;&gt;"",HYPERLINK(_xlfn.CONCAT(VLOOKUP(U599,AF:AG,2,FALSE),"\",IF(ISERROR(FIND(",",A599))=FALSE,LEFT(A599,FIND(",",A599)-1),A599),"-",C599,"-",H599,".pdf"),"PDF"),""),"")</f>
        <v>PDF</v>
      </c>
      <c r="U599" s="565" t="s">
        <v>70</v>
      </c>
      <c r="V599" s="3" t="s">
        <v>46</v>
      </c>
      <c r="W599" s="3" t="s">
        <v>47</v>
      </c>
      <c r="X599" s="501" t="s">
        <v>5885</v>
      </c>
      <c r="Y599" s="12" t="str">
        <f>IF(R599="Include","No",IF(V599="Include","No",""))</f>
        <v/>
      </c>
      <c r="Z599" s="33" t="str">
        <f>IF(J599="Yes",IF(Q599="","",IF(Q599="Include",IF(V599="",IF(Y599="No","Check for supplement","Include"),IF(V599="Exclude","Consensus required",IF(V599="Include",IF(Y599="No","Check for supplement","Include"),"Check required"))),IF(Q599="Exclude",IF(V599="","Check required",IF(V599="Exclude","Exclude",IF(V599="Include","Consensus required","Check required"))),"Check required"))),IF(L599="","","Find PDF"))</f>
        <v>Exclude</v>
      </c>
      <c r="AA599" s="31" t="str">
        <f>IF(Z599="Exclude",R599,"")</f>
        <v>3. Wrong intervention</v>
      </c>
    </row>
    <row r="600" spans="1:27" x14ac:dyDescent="0.25">
      <c r="A600" s="25" t="s">
        <v>6250</v>
      </c>
      <c r="B600" s="26" t="s">
        <v>6251</v>
      </c>
      <c r="C600" s="26">
        <v>2012</v>
      </c>
      <c r="D600" s="26" t="s">
        <v>733</v>
      </c>
      <c r="E600" s="26">
        <v>1</v>
      </c>
      <c r="F600" s="26">
        <v>1</v>
      </c>
      <c r="G600" s="26" t="s">
        <v>6252</v>
      </c>
      <c r="H600" s="26">
        <v>12808</v>
      </c>
      <c r="I600" s="26" t="s">
        <v>6253</v>
      </c>
      <c r="J600" s="11" t="s">
        <v>35</v>
      </c>
      <c r="K600" s="18" t="str">
        <f>IF(LEFT(I600,2)="10",HYPERLINK(_xlfn.CONCAT("https://doi.org/",I600),"Link"),IF(I600="","",HYPERLINK(I600,"Link")))</f>
        <v>Link</v>
      </c>
      <c r="L600" s="19" t="str">
        <f>IF(A600&lt;&gt;"",IF(J600="No",_xlfn.CONCAT(IF(ISERROR(FIND(",",A600))=FALSE,LEFT(A600,FIND(",",A600)-1),A600),"-",C600,"-",H600),""),"")</f>
        <v/>
      </c>
      <c r="M600" s="29" t="str">
        <f>IF(A600&lt;&gt;"",_xlfn.CONCAT("{",IF(ISERROR(FIND(",",A600))=FALSE,LEFT(A600,FIND(",",A600)-1),A600),", ",C600," #",H600,"}"),"")</f>
        <v>{Errickson, 2012 #12808}</v>
      </c>
      <c r="N600" s="4" t="s">
        <v>1</v>
      </c>
      <c r="O600" s="18" t="str">
        <f>IF(J600="Yes",IF(P600&lt;&gt;"",HYPERLINK(_xlfn.CONCAT(VLOOKUP(P600,AF:AG,2,FALSE),"\",IF(ISERROR(FIND(",",A600))=FALSE,LEFT(A600,FIND(",",A600)-1),A600),"-",C600,"-",H600,".pdf"),"PDF"),""),"")</f>
        <v>PDF</v>
      </c>
      <c r="P600" s="11" t="s">
        <v>2</v>
      </c>
      <c r="Q600" s="3" t="s">
        <v>46</v>
      </c>
      <c r="R600" s="3" t="s">
        <v>47</v>
      </c>
      <c r="S600" s="4" t="s">
        <v>109</v>
      </c>
      <c r="T600" s="18" t="str">
        <f>IF(J600="Yes",IF(U600&lt;&gt;"",HYPERLINK(_xlfn.CONCAT(VLOOKUP(U600,AF:AG,2,FALSE),"\",IF(ISERROR(FIND(",",A600))=FALSE,LEFT(A600,FIND(",",A600)-1),A600),"-",C600,"-",H600,".pdf"),"PDF"),""),"")</f>
        <v>PDF</v>
      </c>
      <c r="U600" s="565" t="s">
        <v>70</v>
      </c>
      <c r="V600" s="3" t="s">
        <v>46</v>
      </c>
      <c r="W600" s="3" t="s">
        <v>47</v>
      </c>
      <c r="X600" s="501" t="s">
        <v>5885</v>
      </c>
      <c r="Y600" s="12" t="str">
        <f>IF(R600="Include","No",IF(V600="Include","No",""))</f>
        <v/>
      </c>
      <c r="Z600" s="33" t="str">
        <f>IF(J600="Yes",IF(Q600="","",IF(Q600="Include",IF(V600="",IF(Y600="No","Check for supplement","Include"),IF(V600="Exclude","Consensus required",IF(V600="Include",IF(Y600="No","Check for supplement","Include"),"Check required"))),IF(Q600="Exclude",IF(V600="","Check required",IF(V600="Exclude","Exclude",IF(V600="Include","Consensus required","Check required"))),"Check required"))),IF(L600="","","Find PDF"))</f>
        <v>Exclude</v>
      </c>
      <c r="AA600" s="31" t="str">
        <f>IF(Z600="Exclude",R600,"")</f>
        <v>3. Wrong intervention</v>
      </c>
    </row>
    <row r="601" spans="1:27" x14ac:dyDescent="0.25">
      <c r="A601" s="25" t="s">
        <v>6254</v>
      </c>
      <c r="B601" s="26" t="s">
        <v>6255</v>
      </c>
      <c r="C601" s="26">
        <v>2018</v>
      </c>
      <c r="D601" s="26" t="s">
        <v>2838</v>
      </c>
      <c r="E601" s="26">
        <v>7</v>
      </c>
      <c r="F601" s="26">
        <v>2</v>
      </c>
      <c r="G601" s="90" t="s">
        <v>6256</v>
      </c>
      <c r="H601" s="26">
        <v>12809</v>
      </c>
      <c r="I601" s="26" t="s">
        <v>6257</v>
      </c>
      <c r="J601" s="11" t="s">
        <v>35</v>
      </c>
      <c r="K601" s="18" t="str">
        <f>IF(LEFT(I601,2)="10",HYPERLINK(_xlfn.CONCAT("https://doi.org/",I601),"Link"),IF(I601="","",HYPERLINK(I601,"Link")))</f>
        <v>Link</v>
      </c>
      <c r="L601" s="19" t="str">
        <f>IF(A601&lt;&gt;"",IF(J601="No",_xlfn.CONCAT(IF(ISERROR(FIND(",",A601))=FALSE,LEFT(A601,FIND(",",A601)-1),A601),"-",C601,"-",H601),""),"")</f>
        <v/>
      </c>
      <c r="M601" s="29" t="str">
        <f>IF(A601&lt;&gt;"",_xlfn.CONCAT("{",IF(ISERROR(FIND(",",A601))=FALSE,LEFT(A601,FIND(",",A601)-1),A601),", ",C601," #",H601,"}"),"")</f>
        <v>{Escriva-Boulley, 2018 #12809}</v>
      </c>
      <c r="N601" s="4" t="s">
        <v>1</v>
      </c>
      <c r="O601" s="18" t="str">
        <f>IF(J601="Yes",IF(P601&lt;&gt;"",HYPERLINK(_xlfn.CONCAT(VLOOKUP(P601,AF:AG,2,FALSE),"\",IF(ISERROR(FIND(",",A601))=FALSE,LEFT(A601,FIND(",",A601)-1),A601),"-",C601,"-",H601,".pdf"),"PDF"),""),"")</f>
        <v>PDF</v>
      </c>
      <c r="P601" s="11" t="s">
        <v>2</v>
      </c>
      <c r="Q601" s="3" t="s">
        <v>46</v>
      </c>
      <c r="R601" s="3" t="s">
        <v>47</v>
      </c>
      <c r="S601" s="4" t="s">
        <v>109</v>
      </c>
      <c r="T601" s="18" t="str">
        <f>IF(J601="Yes",IF(U601&lt;&gt;"",HYPERLINK(_xlfn.CONCAT(VLOOKUP(U601,AF:AG,2,FALSE),"\",IF(ISERROR(FIND(",",A601))=FALSE,LEFT(A601,FIND(",",A601)-1),A601),"-",C601,"-",H601,".pdf"),"PDF"),""),"")</f>
        <v>PDF</v>
      </c>
      <c r="U601" s="565" t="s">
        <v>70</v>
      </c>
      <c r="V601" s="3" t="s">
        <v>46</v>
      </c>
      <c r="W601" s="3" t="s">
        <v>47</v>
      </c>
      <c r="X601" s="501" t="s">
        <v>5885</v>
      </c>
      <c r="Y601" s="12" t="str">
        <f>IF(R601="Include","No",IF(V601="Include","No",""))</f>
        <v/>
      </c>
      <c r="Z601" s="33" t="str">
        <f>IF(J601="Yes",IF(Q601="","",IF(Q601="Include",IF(V601="",IF(Y601="No","Check for supplement","Include"),IF(V601="Exclude","Consensus required",IF(V601="Include",IF(Y601="No","Check for supplement","Include"),"Check required"))),IF(Q601="Exclude",IF(V601="","Check required",IF(V601="Exclude","Exclude",IF(V601="Include","Consensus required","Check required"))),"Check required"))),IF(L601="","","Find PDF"))</f>
        <v>Exclude</v>
      </c>
      <c r="AA601" s="31" t="str">
        <f>IF(Z601="Exclude",R601,"")</f>
        <v>3. Wrong intervention</v>
      </c>
    </row>
    <row r="602" spans="1:27" x14ac:dyDescent="0.25">
      <c r="A602" s="25" t="s">
        <v>6258</v>
      </c>
      <c r="B602" s="26" t="s">
        <v>6259</v>
      </c>
      <c r="C602" s="26">
        <v>2012</v>
      </c>
      <c r="D602" s="26" t="s">
        <v>168</v>
      </c>
      <c r="E602" s="26">
        <v>43</v>
      </c>
      <c r="F602" s="26">
        <v>3</v>
      </c>
      <c r="G602" s="26" t="s">
        <v>6260</v>
      </c>
      <c r="H602" s="26">
        <v>12811</v>
      </c>
      <c r="I602" s="26" t="s">
        <v>6261</v>
      </c>
      <c r="J602" s="11" t="s">
        <v>35</v>
      </c>
      <c r="K602" s="18" t="str">
        <f>IF(LEFT(I602,2)="10",HYPERLINK(_xlfn.CONCAT("https://doi.org/",I602),"Link"),IF(I602="","",HYPERLINK(I602,"Link")))</f>
        <v>Link</v>
      </c>
      <c r="L602" s="19" t="str">
        <f>IF(A602&lt;&gt;"",IF(J602="No",_xlfn.CONCAT(IF(ISERROR(FIND(",",A602))=FALSE,LEFT(A602,FIND(",",A602)-1),A602),"-",C602,"-",H602),""),"")</f>
        <v/>
      </c>
      <c r="M602" s="29" t="str">
        <f>IF(A602&lt;&gt;"",_xlfn.CONCAT("{",IF(ISERROR(FIND(",",A602))=FALSE,LEFT(A602,FIND(",",A602)-1),A602),", ",C602," #",H602,"}"),"")</f>
        <v>{Evans, 2012 #12811}</v>
      </c>
      <c r="N602" s="4" t="s">
        <v>1</v>
      </c>
      <c r="O602" s="18" t="str">
        <f>IF(J602="Yes",IF(P602&lt;&gt;"",HYPERLINK(_xlfn.CONCAT(VLOOKUP(P602,AF:AG,2,FALSE),"\",IF(ISERROR(FIND(",",A602))=FALSE,LEFT(A602,FIND(",",A602)-1),A602),"-",C602,"-",H602,".pdf"),"PDF"),""),"")</f>
        <v>PDF</v>
      </c>
      <c r="P602" s="11" t="s">
        <v>2</v>
      </c>
      <c r="Q602" s="3" t="s">
        <v>46</v>
      </c>
      <c r="R602" s="3" t="s">
        <v>47</v>
      </c>
      <c r="S602" s="4" t="s">
        <v>109</v>
      </c>
      <c r="T602" s="18" t="str">
        <f>IF(J602="Yes",IF(U602&lt;&gt;"",HYPERLINK(_xlfn.CONCAT(VLOOKUP(U602,AF:AG,2,FALSE),"\",IF(ISERROR(FIND(",",A602))=FALSE,LEFT(A602,FIND(",",A602)-1),A602),"-",C602,"-",H602,".pdf"),"PDF"),""),"")</f>
        <v>PDF</v>
      </c>
      <c r="U602" s="565" t="s">
        <v>70</v>
      </c>
      <c r="V602" s="3" t="s">
        <v>46</v>
      </c>
      <c r="W602" s="3" t="s">
        <v>47</v>
      </c>
      <c r="X602" s="501" t="s">
        <v>5885</v>
      </c>
      <c r="Y602" s="12" t="str">
        <f>IF(R602="Include","No",IF(V602="Include","No",""))</f>
        <v/>
      </c>
      <c r="Z602" s="33" t="str">
        <f>IF(J602="Yes",IF(Q602="","",IF(Q602="Include",IF(V602="",IF(Y602="No","Check for supplement","Include"),IF(V602="Exclude","Consensus required",IF(V602="Include",IF(Y602="No","Check for supplement","Include"),"Check required"))),IF(Q602="Exclude",IF(V602="","Check required",IF(V602="Exclude","Exclude",IF(V602="Include","Consensus required","Check required"))),"Check required"))),IF(L602="","","Find PDF"))</f>
        <v>Exclude</v>
      </c>
      <c r="AA602" s="31" t="str">
        <f>IF(Z602="Exclude",R602,"")</f>
        <v>3. Wrong intervention</v>
      </c>
    </row>
    <row r="603" spans="1:27" x14ac:dyDescent="0.25">
      <c r="A603" s="25" t="s">
        <v>6258</v>
      </c>
      <c r="B603" s="26" t="s">
        <v>6259</v>
      </c>
      <c r="C603" s="26">
        <v>2012</v>
      </c>
      <c r="D603" s="26" t="s">
        <v>168</v>
      </c>
      <c r="E603" s="26">
        <v>43</v>
      </c>
      <c r="F603" s="26">
        <v>3</v>
      </c>
      <c r="G603" s="26" t="s">
        <v>6260</v>
      </c>
      <c r="H603" s="26">
        <v>12812</v>
      </c>
      <c r="I603" s="26" t="s">
        <v>6261</v>
      </c>
      <c r="J603" s="11" t="s">
        <v>35</v>
      </c>
      <c r="K603" s="18" t="str">
        <f>IF(LEFT(I603,2)="10",HYPERLINK(_xlfn.CONCAT("https://doi.org/",I603),"Link"),IF(I603="","",HYPERLINK(I603,"Link")))</f>
        <v>Link</v>
      </c>
      <c r="L603" s="19" t="str">
        <f>IF(A603&lt;&gt;"",IF(J603="No",_xlfn.CONCAT(IF(ISERROR(FIND(",",A603))=FALSE,LEFT(A603,FIND(",",A603)-1),A603),"-",C603,"-",H603),""),"")</f>
        <v/>
      </c>
      <c r="M603" s="29" t="str">
        <f>IF(A603&lt;&gt;"",_xlfn.CONCAT("{",IF(ISERROR(FIND(",",A603))=FALSE,LEFT(A603,FIND(",",A603)-1),A603),", ",C603," #",H603,"}"),"")</f>
        <v>{Evans, 2012 #12812}</v>
      </c>
      <c r="N603" s="4" t="s">
        <v>1</v>
      </c>
      <c r="O603" s="18" t="str">
        <f>IF(J603="Yes",IF(P603&lt;&gt;"",HYPERLINK(_xlfn.CONCAT(VLOOKUP(P603,AF:AG,2,FALSE),"\",IF(ISERROR(FIND(",",A603))=FALSE,LEFT(A603,FIND(",",A603)-1),A603),"-",C603,"-",H603,".pdf"),"PDF"),""),"")</f>
        <v>PDF</v>
      </c>
      <c r="P603" s="11" t="s">
        <v>2</v>
      </c>
      <c r="Q603" s="3" t="s">
        <v>46</v>
      </c>
      <c r="R603" s="3" t="s">
        <v>39</v>
      </c>
      <c r="T603" s="18" t="str">
        <f>IF(J603="Yes",IF(U603&lt;&gt;"",HYPERLINK(_xlfn.CONCAT(VLOOKUP(U603,AF:AG,2,FALSE),"\",IF(ISERROR(FIND(",",A603))=FALSE,LEFT(A603,FIND(",",A603)-1),A603),"-",C603,"-",H603,".pdf"),"PDF"),""),"")</f>
        <v>PDF</v>
      </c>
      <c r="U603" s="11" t="str">
        <f>IF(R603="0. Duplicate","SH","")</f>
        <v>SH</v>
      </c>
      <c r="V603" s="3" t="str">
        <f>IF(R603="0. Duplicate","Exclude","")</f>
        <v>Exclude</v>
      </c>
      <c r="W603" s="3" t="str">
        <f>IF(R603="0. Duplicate","0. Duplicate","")</f>
        <v>0. Duplicate</v>
      </c>
      <c r="Y603" s="12" t="str">
        <f>IF(R603="Include","No",IF(V603="Include","No",""))</f>
        <v/>
      </c>
      <c r="Z603" s="33" t="str">
        <f>IF(J603="Yes",IF(Q603="","",IF(Q603="Include",IF(V603="",IF(Y603="No","Check for supplement","Include"),IF(V603="Exclude","Consensus required",IF(V603="Include",IF(Y603="No","Check for supplement","Include"),"Check required"))),IF(Q603="Exclude",IF(V603="","Check required",IF(V603="Exclude","Exclude",IF(V603="Include","Consensus required","Check required"))),"Check required"))),IF(L603="","","Find PDF"))</f>
        <v>Exclude</v>
      </c>
      <c r="AA603" s="31" t="str">
        <f>IF(Z603="Exclude",R603,"")</f>
        <v>0. Duplicate</v>
      </c>
    </row>
    <row r="604" spans="1:27" x14ac:dyDescent="0.25">
      <c r="A604" s="25" t="s">
        <v>6262</v>
      </c>
      <c r="B604" s="26" t="s">
        <v>6263</v>
      </c>
      <c r="C604" s="26">
        <v>2021</v>
      </c>
      <c r="D604" s="26" t="s">
        <v>3770</v>
      </c>
      <c r="E604" s="26">
        <v>13</v>
      </c>
      <c r="F604" s="26">
        <v>23</v>
      </c>
      <c r="G604" s="26" t="s">
        <v>6264</v>
      </c>
      <c r="H604" s="26">
        <v>12810</v>
      </c>
      <c r="I604" s="26" t="s">
        <v>6265</v>
      </c>
      <c r="J604" s="11" t="s">
        <v>35</v>
      </c>
      <c r="K604" s="18" t="str">
        <f>IF(LEFT(I604,2)="10",HYPERLINK(_xlfn.CONCAT("https://doi.org/",I604),"Link"),IF(I604="","",HYPERLINK(I604,"Link")))</f>
        <v>Link</v>
      </c>
      <c r="L604" s="19" t="str">
        <f>IF(A604&lt;&gt;"",IF(J604="No",_xlfn.CONCAT(IF(ISERROR(FIND(",",A604))=FALSE,LEFT(A604,FIND(",",A604)-1),A604),"-",C604,"-",H604),""),"")</f>
        <v/>
      </c>
      <c r="M604" s="29" t="str">
        <f>IF(A604&lt;&gt;"",_xlfn.CONCAT("{",IF(ISERROR(FIND(",",A604))=FALSE,LEFT(A604,FIND(",",A604)-1),A604),", ",C604," #",H604,"}"),"")</f>
        <v>{Evans, 2021 #12810}</v>
      </c>
      <c r="N604" s="4" t="s">
        <v>1</v>
      </c>
      <c r="O604" s="18" t="str">
        <f>IF(J604="Yes",IF(P604&lt;&gt;"",HYPERLINK(_xlfn.CONCAT(VLOOKUP(P604,AF:AG,2,FALSE),"\",IF(ISERROR(FIND(",",A604))=FALSE,LEFT(A604,FIND(",",A604)-1),A604),"-",C604,"-",H604,".pdf"),"PDF"),""),"")</f>
        <v>PDF</v>
      </c>
      <c r="P604" s="11" t="s">
        <v>2</v>
      </c>
      <c r="Q604" s="3" t="s">
        <v>46</v>
      </c>
      <c r="R604" s="3" t="s">
        <v>47</v>
      </c>
      <c r="S604" s="4" t="s">
        <v>109</v>
      </c>
      <c r="T604" s="18" t="str">
        <f>IF(J604="Yes",IF(U604&lt;&gt;"",HYPERLINK(_xlfn.CONCAT(VLOOKUP(U604,AF:AG,2,FALSE),"\",IF(ISERROR(FIND(",",A604))=FALSE,LEFT(A604,FIND(",",A604)-1),A604),"-",C604,"-",H604,".pdf"),"PDF"),""),"")</f>
        <v>PDF</v>
      </c>
      <c r="U604" s="565" t="s">
        <v>70</v>
      </c>
      <c r="V604" s="3" t="s">
        <v>46</v>
      </c>
      <c r="W604" s="3" t="s">
        <v>47</v>
      </c>
      <c r="X604" s="501" t="s">
        <v>5885</v>
      </c>
      <c r="Y604" s="12" t="str">
        <f>IF(R604="Include","No",IF(V604="Include","No",""))</f>
        <v/>
      </c>
      <c r="Z604" s="33" t="str">
        <f>IF(J604="Yes",IF(Q604="","",IF(Q604="Include",IF(V604="",IF(Y604="No","Check for supplement","Include"),IF(V604="Exclude","Consensus required",IF(V604="Include",IF(Y604="No","Check for supplement","Include"),"Check required"))),IF(Q604="Exclude",IF(V604="","Check required",IF(V604="Exclude","Exclude",IF(V604="Include","Consensus required","Check required"))),"Check required"))),IF(L604="","","Find PDF"))</f>
        <v>Exclude</v>
      </c>
      <c r="AA604" s="31" t="str">
        <f>IF(Z604="Exclude",R604,"")</f>
        <v>3. Wrong intervention</v>
      </c>
    </row>
    <row r="605" spans="1:27" x14ac:dyDescent="0.25">
      <c r="A605" s="25" t="s">
        <v>6266</v>
      </c>
      <c r="B605" s="26" t="s">
        <v>6267</v>
      </c>
      <c r="C605" s="26">
        <v>2012</v>
      </c>
      <c r="D605" s="26" t="s">
        <v>1016</v>
      </c>
      <c r="E605" s="26">
        <v>166</v>
      </c>
      <c r="F605" s="26">
        <v>3</v>
      </c>
      <c r="G605" s="26" t="s">
        <v>6268</v>
      </c>
      <c r="H605" s="26">
        <v>12813</v>
      </c>
      <c r="I605" s="26" t="s">
        <v>6269</v>
      </c>
      <c r="J605" s="11" t="s">
        <v>35</v>
      </c>
      <c r="K605" s="18" t="str">
        <f>IF(LEFT(I605,2)="10",HYPERLINK(_xlfn.CONCAT("https://doi.org/",I605),"Link"),IF(I605="","",HYPERLINK(I605,"Link")))</f>
        <v>Link</v>
      </c>
      <c r="L605" s="19" t="str">
        <f>IF(A605&lt;&gt;"",IF(J605="No",_xlfn.CONCAT(IF(ISERROR(FIND(",",A605))=FALSE,LEFT(A605,FIND(",",A605)-1),A605),"-",C605,"-",H605),""),"")</f>
        <v/>
      </c>
      <c r="M605" s="29" t="str">
        <f>IF(A605&lt;&gt;"",_xlfn.CONCAT("{",IF(ISERROR(FIND(",",A605))=FALSE,LEFT(A605,FIND(",",A605)-1),A605),", ",C605," #",H605,"}"),"")</f>
        <v>{Ezendam, 2012 #12813}</v>
      </c>
      <c r="N605" s="4" t="s">
        <v>1</v>
      </c>
      <c r="O605" s="18" t="str">
        <f>IF(J605="Yes",IF(P605&lt;&gt;"",HYPERLINK(_xlfn.CONCAT(VLOOKUP(P605,AF:AG,2,FALSE),"\",IF(ISERROR(FIND(",",A605))=FALSE,LEFT(A605,FIND(",",A605)-1),A605),"-",C605,"-",H605,".pdf"),"PDF"),""),"")</f>
        <v>PDF</v>
      </c>
      <c r="P605" s="11" t="s">
        <v>2</v>
      </c>
      <c r="Q605" s="3" t="s">
        <v>46</v>
      </c>
      <c r="R605" s="3" t="s">
        <v>47</v>
      </c>
      <c r="S605" s="4" t="s">
        <v>109</v>
      </c>
      <c r="T605" s="18" t="str">
        <f>IF(J605="Yes",IF(U605&lt;&gt;"",HYPERLINK(_xlfn.CONCAT(VLOOKUP(U605,AF:AG,2,FALSE),"\",IF(ISERROR(FIND(",",A605))=FALSE,LEFT(A605,FIND(",",A605)-1),A605),"-",C605,"-",H605,".pdf"),"PDF"),""),"")</f>
        <v>PDF</v>
      </c>
      <c r="U605" s="565" t="s">
        <v>70</v>
      </c>
      <c r="V605" s="3" t="s">
        <v>46</v>
      </c>
      <c r="W605" s="3" t="s">
        <v>47</v>
      </c>
      <c r="X605" s="501" t="s">
        <v>5885</v>
      </c>
      <c r="Y605" s="12" t="str">
        <f>IF(R605="Include","No",IF(V605="Include","No",""))</f>
        <v/>
      </c>
      <c r="Z605" s="33" t="str">
        <f>IF(J605="Yes",IF(Q605="","",IF(Q605="Include",IF(V605="",IF(Y605="No","Check for supplement","Include"),IF(V605="Exclude","Consensus required",IF(V605="Include",IF(Y605="No","Check for supplement","Include"),"Check required"))),IF(Q605="Exclude",IF(V605="","Check required",IF(V605="Exclude","Exclude",IF(V605="Include","Consensus required","Check required"))),"Check required"))),IF(L605="","","Find PDF"))</f>
        <v>Exclude</v>
      </c>
      <c r="AA605" s="31" t="str">
        <f>IF(Z605="Exclude",R605,"")</f>
        <v>3. Wrong intervention</v>
      </c>
    </row>
    <row r="606" spans="1:27" x14ac:dyDescent="0.25">
      <c r="A606" s="25" t="s">
        <v>6266</v>
      </c>
      <c r="B606" s="26" t="s">
        <v>6267</v>
      </c>
      <c r="C606" s="26">
        <v>2012</v>
      </c>
      <c r="D606" s="26" t="s">
        <v>1016</v>
      </c>
      <c r="E606" s="26">
        <v>166</v>
      </c>
      <c r="F606" s="26">
        <v>3</v>
      </c>
      <c r="G606" s="26" t="s">
        <v>6268</v>
      </c>
      <c r="H606" s="26">
        <v>12814</v>
      </c>
      <c r="I606" s="26" t="s">
        <v>6269</v>
      </c>
      <c r="J606" s="11" t="s">
        <v>35</v>
      </c>
      <c r="K606" s="18" t="str">
        <f>IF(LEFT(I606,2)="10",HYPERLINK(_xlfn.CONCAT("https://doi.org/",I606),"Link"),IF(I606="","",HYPERLINK(I606,"Link")))</f>
        <v>Link</v>
      </c>
      <c r="L606" s="19" t="str">
        <f>IF(A606&lt;&gt;"",IF(J606="No",_xlfn.CONCAT(IF(ISERROR(FIND(",",A606))=FALSE,LEFT(A606,FIND(",",A606)-1),A606),"-",C606,"-",H606),""),"")</f>
        <v/>
      </c>
      <c r="M606" s="29" t="str">
        <f>IF(A606&lt;&gt;"",_xlfn.CONCAT("{",IF(ISERROR(FIND(",",A606))=FALSE,LEFT(A606,FIND(",",A606)-1),A606),", ",C606," #",H606,"}"),"")</f>
        <v>{Ezendam, 2012 #12814}</v>
      </c>
      <c r="N606" s="4" t="s">
        <v>1</v>
      </c>
      <c r="O606" s="18" t="str">
        <f>IF(J606="Yes",IF(P606&lt;&gt;"",HYPERLINK(_xlfn.CONCAT(VLOOKUP(P606,AF:AG,2,FALSE),"\",IF(ISERROR(FIND(",",A606))=FALSE,LEFT(A606,FIND(",",A606)-1),A606),"-",C606,"-",H606,".pdf"),"PDF"),""),"")</f>
        <v>PDF</v>
      </c>
      <c r="P606" s="11" t="s">
        <v>2</v>
      </c>
      <c r="Q606" s="3" t="s">
        <v>46</v>
      </c>
      <c r="R606" s="3" t="s">
        <v>39</v>
      </c>
      <c r="T606" s="18" t="str">
        <f>IF(J606="Yes",IF(U606&lt;&gt;"",HYPERLINK(_xlfn.CONCAT(VLOOKUP(U606,AF:AG,2,FALSE),"\",IF(ISERROR(FIND(",",A606))=FALSE,LEFT(A606,FIND(",",A606)-1),A606),"-",C606,"-",H606,".pdf"),"PDF"),""),"")</f>
        <v>PDF</v>
      </c>
      <c r="U606" s="11" t="str">
        <f>IF(R606="0. Duplicate","SH","")</f>
        <v>SH</v>
      </c>
      <c r="V606" s="3" t="str">
        <f>IF(R606="0. Duplicate","Exclude","")</f>
        <v>Exclude</v>
      </c>
      <c r="W606" s="3" t="str">
        <f>IF(R606="0. Duplicate","0. Duplicate","")</f>
        <v>0. Duplicate</v>
      </c>
      <c r="Y606" s="12" t="str">
        <f>IF(R606="Include","No",IF(V606="Include","No",""))</f>
        <v/>
      </c>
      <c r="Z606" s="33" t="str">
        <f>IF(J606="Yes",IF(Q606="","",IF(Q606="Include",IF(V606="",IF(Y606="No","Check for supplement","Include"),IF(V606="Exclude","Consensus required",IF(V606="Include",IF(Y606="No","Check for supplement","Include"),"Check required"))),IF(Q606="Exclude",IF(V606="","Check required",IF(V606="Exclude","Exclude",IF(V606="Include","Consensus required","Check required"))),"Check required"))),IF(L606="","","Find PDF"))</f>
        <v>Exclude</v>
      </c>
      <c r="AA606" s="31" t="str">
        <f>IF(Z606="Exclude",R606,"")</f>
        <v>0. Duplicate</v>
      </c>
    </row>
    <row r="607" spans="1:27" x14ac:dyDescent="0.25">
      <c r="A607" s="25" t="s">
        <v>6270</v>
      </c>
      <c r="B607" s="26" t="s">
        <v>6271</v>
      </c>
      <c r="C607" s="26">
        <v>2012</v>
      </c>
      <c r="D607" s="26" t="s">
        <v>6272</v>
      </c>
      <c r="E607" s="26">
        <v>337</v>
      </c>
      <c r="F607" s="26">
        <v>6101</v>
      </c>
      <c r="G607" s="26" t="s">
        <v>6273</v>
      </c>
      <c r="H607" s="26">
        <v>14589</v>
      </c>
      <c r="I607" s="26" t="s">
        <v>6274</v>
      </c>
      <c r="J607" s="11" t="s">
        <v>35</v>
      </c>
      <c r="K607" s="18" t="str">
        <f>IF(LEFT(I607,2)="10",HYPERLINK(_xlfn.CONCAT("https://doi.org/",I607),"Link"),IF(I607="","",HYPERLINK(I607,"Link")))</f>
        <v>Link</v>
      </c>
      <c r="L607" s="19" t="str">
        <f>IF(A607&lt;&gt;"",IF(J607="No",_xlfn.CONCAT(IF(ISERROR(FIND(",",A607))=FALSE,LEFT(A607,FIND(",",A607)-1),A607),"-",C607,"-",H607),""),"")</f>
        <v/>
      </c>
      <c r="M607" s="29" t="str">
        <f>IF(A607&lt;&gt;"",_xlfn.CONCAT("{",IF(ISERROR(FIND(",",A607))=FALSE,LEFT(A607,FIND(",",A607)-1),A607),", ",C607," #",H607,"}"),"")</f>
        <v>{Ezzati, 2012 #14589}</v>
      </c>
      <c r="N607" s="4" t="s">
        <v>1</v>
      </c>
      <c r="O607" s="18" t="str">
        <f>IF(J607="Yes",IF(P607&lt;&gt;"",HYPERLINK(_xlfn.CONCAT(VLOOKUP(P607,AF:AG,2,FALSE),"\",IF(ISERROR(FIND(",",A607))=FALSE,LEFT(A607,FIND(",",A607)-1),A607),"-",C607,"-",H607,".pdf"),"PDF"),""),"")</f>
        <v>PDF</v>
      </c>
      <c r="P607" s="11" t="s">
        <v>2</v>
      </c>
      <c r="Q607" s="3" t="s">
        <v>46</v>
      </c>
      <c r="R607" s="3" t="s">
        <v>77</v>
      </c>
      <c r="S607" s="4" t="s">
        <v>316</v>
      </c>
      <c r="T607" s="18" t="str">
        <f>IF(J607="Yes",IF(U607&lt;&gt;"",HYPERLINK(_xlfn.CONCAT(VLOOKUP(U607,AF:AG,2,FALSE),"\",IF(ISERROR(FIND(",",A607))=FALSE,LEFT(A607,FIND(",",A607)-1),A607),"-",C607,"-",H607,".pdf"),"PDF"),""),"")</f>
        <v>PDF</v>
      </c>
      <c r="U607" s="565" t="s">
        <v>70</v>
      </c>
      <c r="V607" s="3" t="s">
        <v>46</v>
      </c>
      <c r="W607" s="3" t="s">
        <v>77</v>
      </c>
      <c r="X607" s="501" t="s">
        <v>2494</v>
      </c>
      <c r="Y607" s="12" t="str">
        <f>IF(R607="Include","No",IF(V607="Include","No",""))</f>
        <v/>
      </c>
      <c r="Z607" s="33" t="str">
        <f>IF(J607="Yes",IF(Q607="","",IF(Q607="Include",IF(V607="",IF(Y607="No","Check for supplement","Include"),IF(V607="Exclude","Consensus required",IF(V607="Include",IF(Y607="No","Check for supplement","Include"),"Check required"))),IF(Q607="Exclude",IF(V607="","Check required",IF(V607="Exclude","Exclude",IF(V607="Include","Consensus required","Check required"))),"Check required"))),IF(L607="","","Find PDF"))</f>
        <v>Exclude</v>
      </c>
      <c r="AA607" s="31" t="str">
        <f>IF(Z607="Exclude",R607,"")</f>
        <v>5. Wrong study design</v>
      </c>
    </row>
    <row r="608" spans="1:27" x14ac:dyDescent="0.25">
      <c r="A608" s="25" t="s">
        <v>6275</v>
      </c>
      <c r="B608" s="26" t="s">
        <v>6276</v>
      </c>
      <c r="C608" s="26">
        <v>2024</v>
      </c>
      <c r="D608" s="26" t="s">
        <v>552</v>
      </c>
      <c r="E608" s="26">
        <v>12</v>
      </c>
      <c r="G608" s="26">
        <v>1250152</v>
      </c>
      <c r="H608" s="26">
        <v>12815</v>
      </c>
      <c r="I608" s="26" t="s">
        <v>6277</v>
      </c>
      <c r="J608" s="11" t="s">
        <v>35</v>
      </c>
      <c r="K608" s="18" t="str">
        <f>IF(LEFT(I608,2)="10",HYPERLINK(_xlfn.CONCAT("https://doi.org/",I608),"Link"),IF(I608="","",HYPERLINK(I608,"Link")))</f>
        <v>Link</v>
      </c>
      <c r="L608" s="19" t="str">
        <f>IF(A608&lt;&gt;"",IF(J608="No",_xlfn.CONCAT(IF(ISERROR(FIND(",",A608))=FALSE,LEFT(A608,FIND(",",A608)-1),A608),"-",C608,"-",H608),""),"")</f>
        <v/>
      </c>
      <c r="M608" s="29" t="str">
        <f>IF(A608&lt;&gt;"",_xlfn.CONCAT("{",IF(ISERROR(FIND(",",A608))=FALSE,LEFT(A608,FIND(",",A608)-1),A608),", ",C608," #",H608,"}"),"")</f>
        <v>{Faghih, 2024 #12815}</v>
      </c>
      <c r="N608" s="4" t="s">
        <v>1</v>
      </c>
      <c r="O608" s="18" t="str">
        <f>IF(J608="Yes",IF(P608&lt;&gt;"",HYPERLINK(_xlfn.CONCAT(VLOOKUP(P608,AF:AG,2,FALSE),"\",IF(ISERROR(FIND(",",A608))=FALSE,LEFT(A608,FIND(",",A608)-1),A608),"-",C608,"-",H608,".pdf"),"PDF"),""),"")</f>
        <v>PDF</v>
      </c>
      <c r="P608" s="11" t="s">
        <v>2</v>
      </c>
      <c r="Q608" s="3" t="s">
        <v>46</v>
      </c>
      <c r="R608" s="3" t="s">
        <v>47</v>
      </c>
      <c r="S608" s="4" t="s">
        <v>109</v>
      </c>
      <c r="T608" s="18" t="str">
        <f>IF(J608="Yes",IF(U608&lt;&gt;"",HYPERLINK(_xlfn.CONCAT(VLOOKUP(U608,AF:AG,2,FALSE),"\",IF(ISERROR(FIND(",",A608))=FALSE,LEFT(A608,FIND(",",A608)-1),A608),"-",C608,"-",H608,".pdf"),"PDF"),""),"")</f>
        <v>PDF</v>
      </c>
      <c r="U608" s="565" t="s">
        <v>70</v>
      </c>
      <c r="V608" s="3" t="s">
        <v>46</v>
      </c>
      <c r="W608" s="3" t="s">
        <v>47</v>
      </c>
      <c r="X608" s="501" t="s">
        <v>5885</v>
      </c>
      <c r="Y608" s="12" t="str">
        <f>IF(R608="Include","No",IF(V608="Include","No",""))</f>
        <v/>
      </c>
      <c r="Z608" s="33" t="str">
        <f>IF(J608="Yes",IF(Q608="","",IF(Q608="Include",IF(V608="",IF(Y608="No","Check for supplement","Include"),IF(V608="Exclude","Consensus required",IF(V608="Include",IF(Y608="No","Check for supplement","Include"),"Check required"))),IF(Q608="Exclude",IF(V608="","Check required",IF(V608="Exclude","Exclude",IF(V608="Include","Consensus required","Check required"))),"Check required"))),IF(L608="","","Find PDF"))</f>
        <v>Exclude</v>
      </c>
      <c r="AA608" s="31" t="str">
        <f>IF(Z608="Exclude",R608,"")</f>
        <v>3. Wrong intervention</v>
      </c>
    </row>
    <row r="609" spans="1:27" x14ac:dyDescent="0.25">
      <c r="A609" s="25" t="s">
        <v>6278</v>
      </c>
      <c r="B609" s="26" t="s">
        <v>6279</v>
      </c>
      <c r="C609" s="26">
        <v>2013</v>
      </c>
      <c r="D609" s="26" t="s">
        <v>365</v>
      </c>
      <c r="E609" s="26">
        <v>13</v>
      </c>
      <c r="F609" s="26">
        <v>1</v>
      </c>
      <c r="G609" s="26">
        <v>626</v>
      </c>
      <c r="H609" s="26">
        <v>12816</v>
      </c>
      <c r="I609" s="26" t="s">
        <v>6280</v>
      </c>
      <c r="J609" s="11" t="s">
        <v>35</v>
      </c>
      <c r="K609" s="18" t="str">
        <f>IF(LEFT(I609,2)="10",HYPERLINK(_xlfn.CONCAT("https://doi.org/",I609),"Link"),IF(I609="","",HYPERLINK(I609,"Link")))</f>
        <v>Link</v>
      </c>
      <c r="L609" s="19" t="str">
        <f>IF(A609&lt;&gt;"",IF(J609="No",_xlfn.CONCAT(IF(ISERROR(FIND(",",A609))=FALSE,LEFT(A609,FIND(",",A609)-1),A609),"-",C609,"-",H609),""),"")</f>
        <v/>
      </c>
      <c r="M609" s="29" t="str">
        <f>IF(A609&lt;&gt;"",_xlfn.CONCAT("{",IF(ISERROR(FIND(",",A609))=FALSE,LEFT(A609,FIND(",",A609)-1),A609),", ",C609," #",H609,"}"),"")</f>
        <v>{Fairclough, 2013 #12816}</v>
      </c>
      <c r="N609" s="4" t="s">
        <v>1</v>
      </c>
      <c r="O609" s="18" t="str">
        <f>IF(J609="Yes",IF(P609&lt;&gt;"",HYPERLINK(_xlfn.CONCAT(VLOOKUP(P609,AF:AG,2,FALSE),"\",IF(ISERROR(FIND(",",A609))=FALSE,LEFT(A609,FIND(",",A609)-1),A609),"-",C609,"-",H609,".pdf"),"PDF"),""),"")</f>
        <v>PDF</v>
      </c>
      <c r="P609" s="11" t="s">
        <v>2</v>
      </c>
      <c r="Q609" s="3" t="s">
        <v>46</v>
      </c>
      <c r="R609" s="3" t="s">
        <v>47</v>
      </c>
      <c r="S609" s="4" t="s">
        <v>109</v>
      </c>
      <c r="T609" s="18" t="str">
        <f>IF(J609="Yes",IF(U609&lt;&gt;"",HYPERLINK(_xlfn.CONCAT(VLOOKUP(U609,AF:AG,2,FALSE),"\",IF(ISERROR(FIND(",",A609))=FALSE,LEFT(A609,FIND(",",A609)-1),A609),"-",C609,"-",H609,".pdf"),"PDF"),""),"")</f>
        <v>PDF</v>
      </c>
      <c r="U609" s="565" t="s">
        <v>70</v>
      </c>
      <c r="V609" s="3" t="s">
        <v>46</v>
      </c>
      <c r="W609" s="3" t="s">
        <v>47</v>
      </c>
      <c r="X609" s="501" t="s">
        <v>5885</v>
      </c>
      <c r="Y609" s="12" t="str">
        <f>IF(R609="Include","No",IF(V609="Include","No",""))</f>
        <v/>
      </c>
      <c r="Z609" s="33" t="str">
        <f>IF(J609="Yes",IF(Q609="","",IF(Q609="Include",IF(V609="",IF(Y609="No","Check for supplement","Include"),IF(V609="Exclude","Consensus required",IF(V609="Include",IF(Y609="No","Check for supplement","Include"),"Check required"))),IF(Q609="Exclude",IF(V609="","Check required",IF(V609="Exclude","Exclude",IF(V609="Include","Consensus required","Check required"))),"Check required"))),IF(L609="","","Find PDF"))</f>
        <v>Exclude</v>
      </c>
      <c r="AA609" s="31" t="str">
        <f>IF(Z609="Exclude",R609,"")</f>
        <v>3. Wrong intervention</v>
      </c>
    </row>
    <row r="610" spans="1:27" x14ac:dyDescent="0.25">
      <c r="A610" s="25" t="s">
        <v>6278</v>
      </c>
      <c r="B610" s="26" t="s">
        <v>6279</v>
      </c>
      <c r="C610" s="26">
        <v>2013</v>
      </c>
      <c r="D610" s="26" t="s">
        <v>365</v>
      </c>
      <c r="E610" s="26">
        <v>13</v>
      </c>
      <c r="G610" s="26">
        <v>626</v>
      </c>
      <c r="H610" s="26">
        <v>12817</v>
      </c>
      <c r="I610" s="26" t="s">
        <v>6280</v>
      </c>
      <c r="J610" s="11" t="s">
        <v>35</v>
      </c>
      <c r="K610" s="18" t="str">
        <f>IF(LEFT(I610,2)="10",HYPERLINK(_xlfn.CONCAT("https://doi.org/",I610),"Link"),IF(I610="","",HYPERLINK(I610,"Link")))</f>
        <v>Link</v>
      </c>
      <c r="L610" s="19" t="str">
        <f>IF(A610&lt;&gt;"",IF(J610="No",_xlfn.CONCAT(IF(ISERROR(FIND(",",A610))=FALSE,LEFT(A610,FIND(",",A610)-1),A610),"-",C610,"-",H610),""),"")</f>
        <v/>
      </c>
      <c r="M610" s="29" t="str">
        <f>IF(A610&lt;&gt;"",_xlfn.CONCAT("{",IF(ISERROR(FIND(",",A610))=FALSE,LEFT(A610,FIND(",",A610)-1),A610),", ",C610," #",H610,"}"),"")</f>
        <v>{Fairclough, 2013 #12817}</v>
      </c>
      <c r="N610" s="4" t="s">
        <v>1</v>
      </c>
      <c r="O610" s="18" t="str">
        <f>IF(J610="Yes",IF(P610&lt;&gt;"",HYPERLINK(_xlfn.CONCAT(VLOOKUP(P610,AF:AG,2,FALSE),"\",IF(ISERROR(FIND(",",A610))=FALSE,LEFT(A610,FIND(",",A610)-1),A610),"-",C610,"-",H610,".pdf"),"PDF"),""),"")</f>
        <v>PDF</v>
      </c>
      <c r="P610" s="11" t="s">
        <v>2</v>
      </c>
      <c r="Q610" s="3" t="s">
        <v>46</v>
      </c>
      <c r="R610" s="3" t="s">
        <v>39</v>
      </c>
      <c r="T610" s="18" t="str">
        <f>IF(J610="Yes",IF(U610&lt;&gt;"",HYPERLINK(_xlfn.CONCAT(VLOOKUP(U610,AF:AG,2,FALSE),"\",IF(ISERROR(FIND(",",A610))=FALSE,LEFT(A610,FIND(",",A610)-1),A610),"-",C610,"-",H610,".pdf"),"PDF"),""),"")</f>
        <v>PDF</v>
      </c>
      <c r="U610" s="11" t="str">
        <f>IF(R610="0. Duplicate","SH","")</f>
        <v>SH</v>
      </c>
      <c r="V610" s="3" t="str">
        <f>IF(R610="0. Duplicate","Exclude","")</f>
        <v>Exclude</v>
      </c>
      <c r="W610" s="3" t="str">
        <f>IF(R610="0. Duplicate","0. Duplicate","")</f>
        <v>0. Duplicate</v>
      </c>
      <c r="Y610" s="12" t="str">
        <f>IF(R610="Include","No",IF(V610="Include","No",""))</f>
        <v/>
      </c>
      <c r="Z610" s="33" t="str">
        <f>IF(J610="Yes",IF(Q610="","",IF(Q610="Include",IF(V610="",IF(Y610="No","Check for supplement","Include"),IF(V610="Exclude","Consensus required",IF(V610="Include",IF(Y610="No","Check for supplement","Include"),"Check required"))),IF(Q610="Exclude",IF(V610="","Check required",IF(V610="Exclude","Exclude",IF(V610="Include","Consensus required","Check required"))),"Check required"))),IF(L610="","","Find PDF"))</f>
        <v>Exclude</v>
      </c>
      <c r="AA610" s="31" t="str">
        <f>IF(Z610="Exclude",R610,"")</f>
        <v>0. Duplicate</v>
      </c>
    </row>
    <row r="611" spans="1:27" x14ac:dyDescent="0.25">
      <c r="A611" s="25" t="s">
        <v>6281</v>
      </c>
      <c r="B611" s="26" t="s">
        <v>6282</v>
      </c>
      <c r="C611" s="26">
        <v>2016</v>
      </c>
      <c r="D611" s="26" t="s">
        <v>365</v>
      </c>
      <c r="E611" s="26">
        <v>16</v>
      </c>
      <c r="F611" s="26">
        <v>1</v>
      </c>
      <c r="G611" s="26">
        <v>861</v>
      </c>
      <c r="H611" s="26">
        <v>14590</v>
      </c>
      <c r="I611" s="26" t="s">
        <v>6283</v>
      </c>
      <c r="J611" s="11" t="s">
        <v>35</v>
      </c>
      <c r="K611" s="18" t="str">
        <f>IF(LEFT(I611,2)="10",HYPERLINK(_xlfn.CONCAT("https://doi.org/",I611),"Link"),IF(I611="","",HYPERLINK(I611,"Link")))</f>
        <v>Link</v>
      </c>
      <c r="L611" s="19" t="str">
        <f>IF(A611&lt;&gt;"",IF(J611="No",_xlfn.CONCAT(IF(ISERROR(FIND(",",A611))=FALSE,LEFT(A611,FIND(",",A611)-1),A611),"-",C611,"-",H611),""),"")</f>
        <v/>
      </c>
      <c r="M611" s="29" t="str">
        <f>IF(A611&lt;&gt;"",_xlfn.CONCAT("{",IF(ISERROR(FIND(",",A611))=FALSE,LEFT(A611,FIND(",",A611)-1),A611),", ",C611," #",H611,"}"),"")</f>
        <v>{Fairclough, 2016 #14590}</v>
      </c>
      <c r="N611" s="4" t="s">
        <v>1</v>
      </c>
      <c r="O611" s="18" t="str">
        <f>IF(J611="Yes",IF(P611&lt;&gt;"",HYPERLINK(_xlfn.CONCAT(VLOOKUP(P611,AF:AG,2,FALSE),"\",IF(ISERROR(FIND(",",A611))=FALSE,LEFT(A611,FIND(",",A611)-1),A611),"-",C611,"-",H611,".pdf"),"PDF"),""),"")</f>
        <v>PDF</v>
      </c>
      <c r="P611" s="11" t="s">
        <v>2</v>
      </c>
      <c r="Q611" s="3" t="s">
        <v>46</v>
      </c>
      <c r="R611" s="3" t="s">
        <v>47</v>
      </c>
      <c r="S611" s="4" t="s">
        <v>109</v>
      </c>
      <c r="T611" s="18" t="str">
        <f>IF(J611="Yes",IF(U611&lt;&gt;"",HYPERLINK(_xlfn.CONCAT(VLOOKUP(U611,AF:AG,2,FALSE),"\",IF(ISERROR(FIND(",",A611))=FALSE,LEFT(A611,FIND(",",A611)-1),A611),"-",C611,"-",H611,".pdf"),"PDF"),""),"")</f>
        <v>PDF</v>
      </c>
      <c r="U611" s="565" t="s">
        <v>70</v>
      </c>
      <c r="V611" s="3" t="s">
        <v>46</v>
      </c>
      <c r="W611" s="3" t="s">
        <v>47</v>
      </c>
      <c r="X611" s="655" t="s">
        <v>5885</v>
      </c>
      <c r="Y611" s="12" t="str">
        <f>IF(R611="Include","No",IF(V611="Include","No",""))</f>
        <v/>
      </c>
      <c r="Z611" s="33" t="str">
        <f>IF(J611="Yes",IF(Q611="","",IF(Q611="Include",IF(V611="",IF(Y611="No","Check for supplement","Include"),IF(V611="Exclude","Consensus required",IF(V611="Include",IF(Y611="No","Check for supplement","Include"),"Check required"))),IF(Q611="Exclude",IF(V611="","Check required",IF(V611="Exclude","Exclude",IF(V611="Include","Consensus required","Check required"))),"Check required"))),IF(L611="","","Find PDF"))</f>
        <v>Exclude</v>
      </c>
      <c r="AA611" s="31" t="str">
        <f>IF(Z611="Exclude",R611,"")</f>
        <v>3. Wrong intervention</v>
      </c>
    </row>
    <row r="612" spans="1:27" x14ac:dyDescent="0.25">
      <c r="A612" s="25" t="s">
        <v>6284</v>
      </c>
      <c r="B612" s="26" t="s">
        <v>6285</v>
      </c>
      <c r="C612" s="26">
        <v>2023</v>
      </c>
      <c r="D612" s="26" t="s">
        <v>412</v>
      </c>
      <c r="E612" s="26">
        <v>21</v>
      </c>
      <c r="F612" s="26">
        <v>1</v>
      </c>
      <c r="G612" s="26">
        <v>293</v>
      </c>
      <c r="H612" s="26">
        <v>12818</v>
      </c>
      <c r="I612" s="26" t="s">
        <v>6286</v>
      </c>
      <c r="J612" s="11" t="s">
        <v>35</v>
      </c>
      <c r="K612" s="18" t="str">
        <f>IF(LEFT(I612,2)="10",HYPERLINK(_xlfn.CONCAT("https://doi.org/",I612),"Link"),IF(I612="","",HYPERLINK(I612,"Link")))</f>
        <v>Link</v>
      </c>
      <c r="L612" s="19" t="str">
        <f>IF(A612&lt;&gt;"",IF(J612="No",_xlfn.CONCAT(IF(ISERROR(FIND(",",A612))=FALSE,LEFT(A612,FIND(",",A612)-1),A612),"-",C612,"-",H612),""),"")</f>
        <v/>
      </c>
      <c r="M612" s="29" t="str">
        <f>IF(A612&lt;&gt;"",_xlfn.CONCAT("{",IF(ISERROR(FIND(",",A612))=FALSE,LEFT(A612,FIND(",",A612)-1),A612),", ",C612," #",H612,"}"),"")</f>
        <v>{Falz, 2023 #12818}</v>
      </c>
      <c r="N612" s="4" t="s">
        <v>1</v>
      </c>
      <c r="O612" s="18" t="str">
        <f>IF(J612="Yes",IF(P612&lt;&gt;"",HYPERLINK(_xlfn.CONCAT(VLOOKUP(P612,AF:AG,2,FALSE),"\",IF(ISERROR(FIND(",",A612))=FALSE,LEFT(A612,FIND(",",A612)-1),A612),"-",C612,"-",H612,".pdf"),"PDF"),""),"")</f>
        <v>PDF</v>
      </c>
      <c r="P612" s="11" t="s">
        <v>2</v>
      </c>
      <c r="Q612" s="3" t="s">
        <v>46</v>
      </c>
      <c r="R612" s="3" t="s">
        <v>47</v>
      </c>
      <c r="S612" s="4" t="s">
        <v>109</v>
      </c>
      <c r="T612" s="18" t="str">
        <f>IF(J612="Yes",IF(U612&lt;&gt;"",HYPERLINK(_xlfn.CONCAT(VLOOKUP(U612,AF:AG,2,FALSE),"\",IF(ISERROR(FIND(",",A612))=FALSE,LEFT(A612,FIND(",",A612)-1),A612),"-",C612,"-",H612,".pdf"),"PDF"),""),"")</f>
        <v>PDF</v>
      </c>
      <c r="U612" s="565" t="s">
        <v>70</v>
      </c>
      <c r="V612" s="3" t="s">
        <v>46</v>
      </c>
      <c r="W612" s="3" t="s">
        <v>47</v>
      </c>
      <c r="X612" s="501" t="s">
        <v>5885</v>
      </c>
      <c r="Y612" s="12" t="str">
        <f>IF(R612="Include","No",IF(V612="Include","No",""))</f>
        <v/>
      </c>
      <c r="Z612" s="33" t="str">
        <f>IF(J612="Yes",IF(Q612="","",IF(Q612="Include",IF(V612="",IF(Y612="No","Check for supplement","Include"),IF(V612="Exclude","Consensus required",IF(V612="Include",IF(Y612="No","Check for supplement","Include"),"Check required"))),IF(Q612="Exclude",IF(V612="","Check required",IF(V612="Exclude","Exclude",IF(V612="Include","Consensus required","Check required"))),"Check required"))),IF(L612="","","Find PDF"))</f>
        <v>Exclude</v>
      </c>
      <c r="AA612" s="31" t="str">
        <f>IF(Z612="Exclude",R612,"")</f>
        <v>3. Wrong intervention</v>
      </c>
    </row>
    <row r="613" spans="1:27" x14ac:dyDescent="0.25">
      <c r="A613" s="25" t="s">
        <v>6287</v>
      </c>
      <c r="B613" s="26" t="s">
        <v>6288</v>
      </c>
      <c r="C613" s="26">
        <v>2016</v>
      </c>
      <c r="D613" s="26" t="s">
        <v>42</v>
      </c>
      <c r="E613" s="26">
        <v>13</v>
      </c>
      <c r="F613" s="26">
        <v>6</v>
      </c>
      <c r="G613" s="26" t="s">
        <v>6289</v>
      </c>
      <c r="H613" s="26">
        <v>12819</v>
      </c>
      <c r="I613" s="26" t="s">
        <v>6290</v>
      </c>
      <c r="J613" s="11" t="s">
        <v>35</v>
      </c>
      <c r="K613" s="18" t="str">
        <f>IF(LEFT(I613,2)="10",HYPERLINK(_xlfn.CONCAT("https://doi.org/",I613),"Link"),IF(I613="","",HYPERLINK(I613,"Link")))</f>
        <v>Link</v>
      </c>
      <c r="L613" s="19" t="str">
        <f>IF(A613&lt;&gt;"",IF(J613="No",_xlfn.CONCAT(IF(ISERROR(FIND(",",A613))=FALSE,LEFT(A613,FIND(",",A613)-1),A613),"-",C613,"-",H613),""),"")</f>
        <v/>
      </c>
      <c r="M613" s="29" t="str">
        <f>IF(A613&lt;&gt;"",_xlfn.CONCAT("{",IF(ISERROR(FIND(",",A613))=FALSE,LEFT(A613,FIND(",",A613)-1),A613),", ",C613," #",H613,"}"),"")</f>
        <v>{Fanning, 2016 #12819}</v>
      </c>
      <c r="N613" s="4" t="s">
        <v>1</v>
      </c>
      <c r="O613" s="18" t="str">
        <f>IF(J613="Yes",IF(P613&lt;&gt;"",HYPERLINK(_xlfn.CONCAT(VLOOKUP(P613,AF:AG,2,FALSE),"\",IF(ISERROR(FIND(",",A613))=FALSE,LEFT(A613,FIND(",",A613)-1),A613),"-",C613,"-",H613,".pdf"),"PDF"),""),"")</f>
        <v>PDF</v>
      </c>
      <c r="P613" s="11" t="s">
        <v>2</v>
      </c>
      <c r="Q613" s="3" t="s">
        <v>46</v>
      </c>
      <c r="R613" s="3" t="s">
        <v>47</v>
      </c>
      <c r="S613" s="4" t="s">
        <v>109</v>
      </c>
      <c r="T613" s="18" t="str">
        <f>IF(J613="Yes",IF(U613&lt;&gt;"",HYPERLINK(_xlfn.CONCAT(VLOOKUP(U613,AF:AG,2,FALSE),"\",IF(ISERROR(FIND(",",A613))=FALSE,LEFT(A613,FIND(",",A613)-1),A613),"-",C613,"-",H613,".pdf"),"PDF"),""),"")</f>
        <v>PDF</v>
      </c>
      <c r="U613" s="565" t="s">
        <v>70</v>
      </c>
      <c r="V613" s="3" t="s">
        <v>46</v>
      </c>
      <c r="W613" s="3" t="s">
        <v>47</v>
      </c>
      <c r="X613" s="501" t="s">
        <v>5885</v>
      </c>
      <c r="Y613" s="12" t="str">
        <f>IF(R613="Include","No",IF(V613="Include","No",""))</f>
        <v/>
      </c>
      <c r="Z613" s="33" t="str">
        <f>IF(J613="Yes",IF(Q613="","",IF(Q613="Include",IF(V613="",IF(Y613="No","Check for supplement","Include"),IF(V613="Exclude","Consensus required",IF(V613="Include",IF(Y613="No","Check for supplement","Include"),"Check required"))),IF(Q613="Exclude",IF(V613="","Check required",IF(V613="Exclude","Exclude",IF(V613="Include","Consensus required","Check required"))),"Check required"))),IF(L613="","","Find PDF"))</f>
        <v>Exclude</v>
      </c>
      <c r="AA613" s="31" t="str">
        <f>IF(Z613="Exclude",R613,"")</f>
        <v>3. Wrong intervention</v>
      </c>
    </row>
    <row r="614" spans="1:27" x14ac:dyDescent="0.25">
      <c r="A614" s="25" t="s">
        <v>6291</v>
      </c>
      <c r="B614" s="26" t="s">
        <v>6292</v>
      </c>
      <c r="C614" s="26">
        <v>2017</v>
      </c>
      <c r="D614" s="26" t="s">
        <v>354</v>
      </c>
      <c r="E614" s="26">
        <v>40</v>
      </c>
      <c r="F614" s="26">
        <v>5</v>
      </c>
      <c r="G614" s="26" t="s">
        <v>6293</v>
      </c>
      <c r="H614" s="26">
        <v>12820</v>
      </c>
      <c r="I614" s="26" t="s">
        <v>6294</v>
      </c>
      <c r="J614" s="11" t="s">
        <v>35</v>
      </c>
      <c r="K614" s="18" t="str">
        <f>IF(LEFT(I614,2)="10",HYPERLINK(_xlfn.CONCAT("https://doi.org/",I614),"Link"),IF(I614="","",HYPERLINK(I614,"Link")))</f>
        <v>Link</v>
      </c>
      <c r="L614" s="19" t="str">
        <f>IF(A614&lt;&gt;"",IF(J614="No",_xlfn.CONCAT(IF(ISERROR(FIND(",",A614))=FALSE,LEFT(A614,FIND(",",A614)-1),A614),"-",C614,"-",H614),""),"")</f>
        <v/>
      </c>
      <c r="M614" s="29" t="str">
        <f>IF(A614&lt;&gt;"",_xlfn.CONCAT("{",IF(ISERROR(FIND(",",A614))=FALSE,LEFT(A614,FIND(",",A614)-1),A614),", ",C614," #",H614,"}"),"")</f>
        <v>{Fanning, 2017 #12820}</v>
      </c>
      <c r="N614" s="4" t="s">
        <v>1</v>
      </c>
      <c r="O614" s="18" t="str">
        <f>IF(J614="Yes",IF(P614&lt;&gt;"",HYPERLINK(_xlfn.CONCAT(VLOOKUP(P614,AF:AG,2,FALSE),"\",IF(ISERROR(FIND(",",A614))=FALSE,LEFT(A614,FIND(",",A614)-1),A614),"-",C614,"-",H614,".pdf"),"PDF"),""),"")</f>
        <v>PDF</v>
      </c>
      <c r="P614" s="11" t="s">
        <v>2</v>
      </c>
      <c r="Q614" s="3" t="s">
        <v>46</v>
      </c>
      <c r="R614" s="3" t="s">
        <v>47</v>
      </c>
      <c r="S614" s="4" t="s">
        <v>109</v>
      </c>
      <c r="T614" s="18" t="str">
        <f>IF(J614="Yes",IF(U614&lt;&gt;"",HYPERLINK(_xlfn.CONCAT(VLOOKUP(U614,AF:AG,2,FALSE),"\",IF(ISERROR(FIND(",",A614))=FALSE,LEFT(A614,FIND(",",A614)-1),A614),"-",C614,"-",H614,".pdf"),"PDF"),""),"")</f>
        <v>PDF</v>
      </c>
      <c r="U614" s="565" t="s">
        <v>70</v>
      </c>
      <c r="V614" s="3" t="s">
        <v>46</v>
      </c>
      <c r="W614" s="3" t="s">
        <v>47</v>
      </c>
      <c r="X614" s="501" t="s">
        <v>5885</v>
      </c>
      <c r="Y614" s="12" t="str">
        <f>IF(R614="Include","No",IF(V614="Include","No",""))</f>
        <v/>
      </c>
      <c r="Z614" s="33" t="str">
        <f>IF(J614="Yes",IF(Q614="","",IF(Q614="Include",IF(V614="",IF(Y614="No","Check for supplement","Include"),IF(V614="Exclude","Consensus required",IF(V614="Include",IF(Y614="No","Check for supplement","Include"),"Check required"))),IF(Q614="Exclude",IF(V614="","Check required",IF(V614="Exclude","Exclude",IF(V614="Include","Consensus required","Check required"))),"Check required"))),IF(L614="","","Find PDF"))</f>
        <v>Exclude</v>
      </c>
      <c r="AA614" s="31" t="str">
        <f>IF(Z614="Exclude",R614,"")</f>
        <v>3. Wrong intervention</v>
      </c>
    </row>
    <row r="615" spans="1:27" x14ac:dyDescent="0.25">
      <c r="A615" s="25" t="s">
        <v>6295</v>
      </c>
      <c r="B615" s="26" t="s">
        <v>6296</v>
      </c>
      <c r="C615" s="26">
        <v>2017</v>
      </c>
      <c r="D615" s="26" t="s">
        <v>2434</v>
      </c>
      <c r="E615" s="26">
        <v>41</v>
      </c>
      <c r="F615" s="26">
        <v>5</v>
      </c>
      <c r="G615" s="26" t="s">
        <v>6297</v>
      </c>
      <c r="H615" s="26">
        <v>12821</v>
      </c>
      <c r="I615" s="26" t="s">
        <v>6298</v>
      </c>
      <c r="J615" s="11" t="s">
        <v>35</v>
      </c>
      <c r="K615" s="18" t="str">
        <f>IF(LEFT(I615,2)="10",HYPERLINK(_xlfn.CONCAT("https://doi.org/",I615),"Link"),IF(I615="","",HYPERLINK(I615,"Link")))</f>
        <v>Link</v>
      </c>
      <c r="L615" s="19" t="str">
        <f>IF(A615&lt;&gt;"",IF(J615="No",_xlfn.CONCAT(IF(ISERROR(FIND(",",A615))=FALSE,LEFT(A615,FIND(",",A615)-1),A615),"-",C615,"-",H615),""),"")</f>
        <v/>
      </c>
      <c r="M615" s="29" t="str">
        <f>IF(A615&lt;&gt;"",_xlfn.CONCAT("{",IF(ISERROR(FIND(",",A615))=FALSE,LEFT(A615,FIND(",",A615)-1),A615),", ",C615," #",H615,"}"),"")</f>
        <v>{Farmer, 2017 #12821}</v>
      </c>
      <c r="N615" s="4" t="s">
        <v>1</v>
      </c>
      <c r="O615" s="18" t="str">
        <f>IF(J615="Yes",IF(P615&lt;&gt;"",HYPERLINK(_xlfn.CONCAT(VLOOKUP(P615,AF:AG,2,FALSE),"\",IF(ISERROR(FIND(",",A615))=FALSE,LEFT(A615,FIND(",",A615)-1),A615),"-",C615,"-",H615,".pdf"),"PDF"),""),"")</f>
        <v>PDF</v>
      </c>
      <c r="P615" s="11" t="s">
        <v>2</v>
      </c>
      <c r="Q615" s="3" t="s">
        <v>46</v>
      </c>
      <c r="R615" s="3" t="s">
        <v>47</v>
      </c>
      <c r="S615" s="4" t="s">
        <v>109</v>
      </c>
      <c r="T615" s="18" t="str">
        <f>IF(J615="Yes",IF(U615&lt;&gt;"",HYPERLINK(_xlfn.CONCAT(VLOOKUP(U615,AF:AG,2,FALSE),"\",IF(ISERROR(FIND(",",A615))=FALSE,LEFT(A615,FIND(",",A615)-1),A615),"-",C615,"-",H615,".pdf"),"PDF"),""),"")</f>
        <v>PDF</v>
      </c>
      <c r="U615" s="565" t="s">
        <v>70</v>
      </c>
      <c r="V615" s="3" t="s">
        <v>46</v>
      </c>
      <c r="W615" s="3" t="s">
        <v>47</v>
      </c>
      <c r="X615" s="501" t="s">
        <v>5885</v>
      </c>
      <c r="Y615" s="12" t="str">
        <f>IF(R615="Include","No",IF(V615="Include","No",""))</f>
        <v/>
      </c>
      <c r="Z615" s="33" t="str">
        <f>IF(J615="Yes",IF(Q615="","",IF(Q615="Include",IF(V615="",IF(Y615="No","Check for supplement","Include"),IF(V615="Exclude","Consensus required",IF(V615="Include",IF(Y615="No","Check for supplement","Include"),"Check required"))),IF(Q615="Exclude",IF(V615="","Check required",IF(V615="Exclude","Exclude",IF(V615="Include","Consensus required","Check required"))),"Check required"))),IF(L615="","","Find PDF"))</f>
        <v>Exclude</v>
      </c>
      <c r="AA615" s="31" t="str">
        <f>IF(Z615="Exclude",R615,"")</f>
        <v>3. Wrong intervention</v>
      </c>
    </row>
    <row r="616" spans="1:27" x14ac:dyDescent="0.25">
      <c r="A616" s="25" t="s">
        <v>2520</v>
      </c>
      <c r="B616" s="26" t="s">
        <v>2521</v>
      </c>
      <c r="C616" s="26">
        <v>2025</v>
      </c>
      <c r="D616" s="26" t="s">
        <v>2522</v>
      </c>
      <c r="G616" s="26" t="s">
        <v>2523</v>
      </c>
      <c r="H616" s="26">
        <v>26812</v>
      </c>
      <c r="I616" s="26" t="s">
        <v>2524</v>
      </c>
      <c r="J616" s="11" t="s">
        <v>35</v>
      </c>
      <c r="K616" s="18" t="str">
        <f>IF(LEFT(I616,2)="10",HYPERLINK(_xlfn.CONCAT("https://doi.org/",I616),"Link"),IF(I616="","",HYPERLINK(I616,"Link")))</f>
        <v>Link</v>
      </c>
      <c r="L616" s="19" t="str">
        <f>IF(A616&lt;&gt;"",IF(J616="No",_xlfn.CONCAT(IF(ISERROR(FIND(",",A616))=FALSE,LEFT(A616,FIND(",",A616)-1),A616),"-",C616,"-",H616),""),"")</f>
        <v/>
      </c>
      <c r="M616" s="29" t="str">
        <f>IF(A616&lt;&gt;"",_xlfn.CONCAT("{",IF(ISERROR(FIND(",",A616))=FALSE,LEFT(A616,FIND(",",A616)-1),A616),", ",C616," #",H616,"}"),"")</f>
        <v>{Farrahi, 2025 #26812}</v>
      </c>
      <c r="N616" s="4" t="s">
        <v>45</v>
      </c>
      <c r="O616" s="18" t="str">
        <f>IF(J616="Yes",IF(P616&lt;&gt;"",HYPERLINK(_xlfn.CONCAT(VLOOKUP(P616,AF:AG,2,FALSE),"\",IF(ISERROR(FIND(",",A616))=FALSE,LEFT(A616,FIND(",",A616)-1),A616),"-",C616,"-",H616,".pdf"),"PDF"),""),"")</f>
        <v>PDF</v>
      </c>
      <c r="P616" s="11" t="s">
        <v>2</v>
      </c>
      <c r="Q616" s="3" t="s">
        <v>46</v>
      </c>
      <c r="R616" s="3" t="s">
        <v>77</v>
      </c>
      <c r="S616" s="4" t="s">
        <v>2525</v>
      </c>
      <c r="T616" s="18" t="str">
        <f>IF(J616="Yes",IF(U616&lt;&gt;"",HYPERLINK(_xlfn.CONCAT(VLOOKUP(U616,AF:AG,2,FALSE),"\",IF(ISERROR(FIND(",",A616))=FALSE,LEFT(A616,FIND(",",A616)-1),A616),"-",C616,"-",H616,".pdf"),"PDF"),""),"")</f>
        <v>PDF</v>
      </c>
      <c r="U616" s="11" t="s">
        <v>2526</v>
      </c>
      <c r="V616" s="3" t="s">
        <v>46</v>
      </c>
      <c r="W616" s="3" t="s">
        <v>77</v>
      </c>
      <c r="Y616" s="12" t="str">
        <f>IF(R616="Include","No",IF(V616="Include","No",""))</f>
        <v/>
      </c>
      <c r="Z616" s="33" t="str">
        <f>IF(J616="Yes",IF(Q616="","",IF(Q616="Include",IF(V616="",IF(Y616="No","Check for supplement","Include"),IF(V616="Exclude","Consensus required",IF(V616="Include",IF(Y616="No","Check for supplement","Include"),"Check required"))),IF(Q616="Exclude",IF(V616="","Check required",IF(V616="Exclude","Exclude",IF(V616="Include","Consensus required","Check required"))),"Check required"))),IF(L616="","","Find PDF"))</f>
        <v>Exclude</v>
      </c>
      <c r="AA616" s="31" t="str">
        <f>IF(Z616="Exclude",R616,"")</f>
        <v>5. Wrong study design</v>
      </c>
    </row>
    <row r="617" spans="1:27" x14ac:dyDescent="0.25">
      <c r="A617" s="25" t="s">
        <v>2527</v>
      </c>
      <c r="B617" s="26" t="s">
        <v>2528</v>
      </c>
      <c r="C617" s="26">
        <v>2025</v>
      </c>
      <c r="D617" s="26" t="s">
        <v>2529</v>
      </c>
      <c r="G617" s="26" t="s">
        <v>2530</v>
      </c>
      <c r="H617" s="26">
        <v>26818</v>
      </c>
      <c r="I617" s="26" t="s">
        <v>2531</v>
      </c>
      <c r="J617" s="11" t="s">
        <v>35</v>
      </c>
      <c r="K617" s="18" t="str">
        <f>IF(LEFT(I617,2)="10",HYPERLINK(_xlfn.CONCAT("https://doi.org/",I617),"Link"),IF(I617="","",HYPERLINK(I617,"Link")))</f>
        <v>Link</v>
      </c>
      <c r="L617" s="19" t="str">
        <f>IF(A617&lt;&gt;"",IF(J617="No",_xlfn.CONCAT(IF(ISERROR(FIND(",",A617))=FALSE,LEFT(A617,FIND(",",A617)-1),A617),"-",C617,"-",H617),""),"")</f>
        <v/>
      </c>
      <c r="M617" s="29" t="str">
        <f>IF(A617&lt;&gt;"",_xlfn.CONCAT("{",IF(ISERROR(FIND(",",A617))=FALSE,LEFT(A617,FIND(",",A617)-1),A617),", ",C617," #",H617,"}"),"")</f>
        <v>{Farrahi, 2025 #26818}</v>
      </c>
      <c r="N617" s="4" t="s">
        <v>45</v>
      </c>
      <c r="O617" s="18" t="str">
        <f>IF(J617="Yes",IF(P617&lt;&gt;"",HYPERLINK(_xlfn.CONCAT(VLOOKUP(P617,AF:AG,2,FALSE),"\",IF(ISERROR(FIND(",",A617))=FALSE,LEFT(A617,FIND(",",A617)-1),A617),"-",C617,"-",H617,".pdf"),"PDF"),""),"")</f>
        <v>PDF</v>
      </c>
      <c r="P617" s="11" t="s">
        <v>2</v>
      </c>
      <c r="Q617" s="3" t="s">
        <v>46</v>
      </c>
      <c r="R617" s="3" t="s">
        <v>77</v>
      </c>
      <c r="S617" s="4" t="s">
        <v>2525</v>
      </c>
      <c r="T617" s="18" t="str">
        <f>IF(J617="Yes",IF(U617&lt;&gt;"",HYPERLINK(_xlfn.CONCAT(VLOOKUP(U617,AF:AG,2,FALSE),"\",IF(ISERROR(FIND(",",A617))=FALSE,LEFT(A617,FIND(",",A617)-1),A617),"-",C617,"-",H617,".pdf"),"PDF"),""),"")</f>
        <v>PDF</v>
      </c>
      <c r="U617" s="11" t="s">
        <v>38</v>
      </c>
      <c r="V617" s="3" t="s">
        <v>46</v>
      </c>
      <c r="W617" s="3" t="s">
        <v>77</v>
      </c>
      <c r="Y617" s="12" t="str">
        <f>IF(R617="Include","No",IF(V617="Include","No",""))</f>
        <v/>
      </c>
      <c r="Z617" s="33" t="str">
        <f>IF(J617="Yes",IF(Q617="","",IF(Q617="Include",IF(V617="",IF(Y617="No","Check for supplement","Include"),IF(V617="Exclude","Consensus required",IF(V617="Include",IF(Y617="No","Check for supplement","Include"),"Check required"))),IF(Q617="Exclude",IF(V617="","Check required",IF(V617="Exclude","Exclude",IF(V617="Include","Consensus required","Check required"))),"Check required"))),IF(L617="","","Find PDF"))</f>
        <v>Exclude</v>
      </c>
      <c r="AA617" s="31" t="str">
        <f>IF(Z617="Exclude",R617,"")</f>
        <v>5. Wrong study design</v>
      </c>
    </row>
    <row r="618" spans="1:27" x14ac:dyDescent="0.25">
      <c r="A618" s="25" t="s">
        <v>6299</v>
      </c>
      <c r="B618" s="26" t="s">
        <v>6300</v>
      </c>
      <c r="C618" s="26">
        <v>2014</v>
      </c>
      <c r="D618" s="26" t="s">
        <v>277</v>
      </c>
      <c r="E618" s="26">
        <v>15</v>
      </c>
      <c r="F618" s="26">
        <v>1</v>
      </c>
      <c r="G618" s="26">
        <v>196</v>
      </c>
      <c r="H618" s="26">
        <v>12822</v>
      </c>
      <c r="I618" s="26" t="s">
        <v>6301</v>
      </c>
      <c r="J618" s="11" t="s">
        <v>35</v>
      </c>
      <c r="K618" s="18" t="str">
        <f>IF(LEFT(I618,2)="10",HYPERLINK(_xlfn.CONCAT("https://doi.org/",I618),"Link"),IF(I618="","",HYPERLINK(I618,"Link")))</f>
        <v>Link</v>
      </c>
      <c r="L618" s="19" t="str">
        <f>IF(A618&lt;&gt;"",IF(J618="No",_xlfn.CONCAT(IF(ISERROR(FIND(",",A618))=FALSE,LEFT(A618,FIND(",",A618)-1),A618),"-",C618,"-",H618),""),"")</f>
        <v/>
      </c>
      <c r="M618" s="29" t="str">
        <f>IF(A618&lt;&gt;"",_xlfn.CONCAT("{",IF(ISERROR(FIND(",",A618))=FALSE,LEFT(A618,FIND(",",A618)-1),A618),", ",C618," #",H618,"}"),"")</f>
        <v>{Farrand, 2014 #12822}</v>
      </c>
      <c r="N618" s="4" t="s">
        <v>1</v>
      </c>
      <c r="O618" s="18" t="str">
        <f>IF(J618="Yes",IF(P618&lt;&gt;"",HYPERLINK(_xlfn.CONCAT(VLOOKUP(P618,AF:AG,2,FALSE),"\",IF(ISERROR(FIND(",",A618))=FALSE,LEFT(A618,FIND(",",A618)-1),A618),"-",C618,"-",H618,".pdf"),"PDF"),""),"")</f>
        <v>PDF</v>
      </c>
      <c r="P618" s="11" t="s">
        <v>2</v>
      </c>
      <c r="Q618" s="3" t="s">
        <v>46</v>
      </c>
      <c r="R618" s="3" t="s">
        <v>47</v>
      </c>
      <c r="S618" s="4" t="s">
        <v>109</v>
      </c>
      <c r="T618" s="18" t="str">
        <f>IF(J618="Yes",IF(U618&lt;&gt;"",HYPERLINK(_xlfn.CONCAT(VLOOKUP(U618,AF:AG,2,FALSE),"\",IF(ISERROR(FIND(",",A618))=FALSE,LEFT(A618,FIND(",",A618)-1),A618),"-",C618,"-",H618,".pdf"),"PDF"),""),"")</f>
        <v>PDF</v>
      </c>
      <c r="U618" s="565" t="s">
        <v>70</v>
      </c>
      <c r="V618" s="3" t="s">
        <v>46</v>
      </c>
      <c r="W618" s="3" t="s">
        <v>47</v>
      </c>
      <c r="X618" s="501" t="s">
        <v>5885</v>
      </c>
      <c r="Y618" s="12" t="str">
        <f>IF(R618="Include","No",IF(V618="Include","No",""))</f>
        <v/>
      </c>
      <c r="Z618" s="33" t="str">
        <f>IF(J618="Yes",IF(Q618="","",IF(Q618="Include",IF(V618="",IF(Y618="No","Check for supplement","Include"),IF(V618="Exclude","Consensus required",IF(V618="Include",IF(Y618="No","Check for supplement","Include"),"Check required"))),IF(Q618="Exclude",IF(V618="","Check required",IF(V618="Exclude","Exclude",IF(V618="Include","Consensus required","Check required"))),"Check required"))),IF(L618="","","Find PDF"))</f>
        <v>Exclude</v>
      </c>
      <c r="AA618" s="31" t="str">
        <f>IF(Z618="Exclude",R618,"")</f>
        <v>3. Wrong intervention</v>
      </c>
    </row>
    <row r="619" spans="1:27" x14ac:dyDescent="0.25">
      <c r="A619" s="25" t="s">
        <v>6302</v>
      </c>
      <c r="B619" s="26" t="s">
        <v>6303</v>
      </c>
      <c r="C619" s="26">
        <v>2022</v>
      </c>
      <c r="D619" s="26" t="s">
        <v>6304</v>
      </c>
      <c r="E619" s="26">
        <v>28</v>
      </c>
      <c r="F619" s="26">
        <v>11</v>
      </c>
      <c r="G619" s="26" t="s">
        <v>6305</v>
      </c>
      <c r="H619" s="26">
        <v>12823</v>
      </c>
      <c r="I619" s="26" t="s">
        <v>6306</v>
      </c>
      <c r="J619" s="11" t="s">
        <v>35</v>
      </c>
      <c r="K619" s="18" t="str">
        <f>IF(LEFT(I619,2)="10",HYPERLINK(_xlfn.CONCAT("https://doi.org/",I619),"Link"),IF(I619="","",HYPERLINK(I619,"Link")))</f>
        <v>Link</v>
      </c>
      <c r="L619" s="19" t="str">
        <f>IF(A619&lt;&gt;"",IF(J619="No",_xlfn.CONCAT(IF(ISERROR(FIND(",",A619))=FALSE,LEFT(A619,FIND(",",A619)-1),A619),"-",C619,"-",H619),""),"")</f>
        <v/>
      </c>
      <c r="M619" s="29" t="str">
        <f>IF(A619&lt;&gt;"",_xlfn.CONCAT("{",IF(ISERROR(FIND(",",A619))=FALSE,LEFT(A619,FIND(",",A619)-1),A619),", ",C619," #",H619,"}"),"")</f>
        <v>{Felker, 2022 #12823}</v>
      </c>
      <c r="N619" s="4" t="s">
        <v>1</v>
      </c>
      <c r="O619" s="18" t="str">
        <f>IF(J619="Yes",IF(P619&lt;&gt;"",HYPERLINK(_xlfn.CONCAT(VLOOKUP(P619,AF:AG,2,FALSE),"\",IF(ISERROR(FIND(",",A619))=FALSE,LEFT(A619,FIND(",",A619)-1),A619),"-",C619,"-",H619,".pdf"),"PDF"),""),"")</f>
        <v>PDF</v>
      </c>
      <c r="P619" s="11" t="s">
        <v>2</v>
      </c>
      <c r="Q619" s="3" t="s">
        <v>46</v>
      </c>
      <c r="R619" s="3" t="s">
        <v>47</v>
      </c>
      <c r="S619" s="4" t="s">
        <v>109</v>
      </c>
      <c r="T619" s="18" t="str">
        <f>IF(J619="Yes",IF(U619&lt;&gt;"",HYPERLINK(_xlfn.CONCAT(VLOOKUP(U619,AF:AG,2,FALSE),"\",IF(ISERROR(FIND(",",A619))=FALSE,LEFT(A619,FIND(",",A619)-1),A619),"-",C619,"-",H619,".pdf"),"PDF"),""),"")</f>
        <v>PDF</v>
      </c>
      <c r="U619" s="565" t="s">
        <v>70</v>
      </c>
      <c r="V619" s="3" t="s">
        <v>46</v>
      </c>
      <c r="W619" s="3" t="s">
        <v>47</v>
      </c>
      <c r="X619" s="501" t="s">
        <v>5885</v>
      </c>
      <c r="Y619" s="12" t="str">
        <f>IF(R619="Include","No",IF(V619="Include","No",""))</f>
        <v/>
      </c>
      <c r="Z619" s="33" t="str">
        <f>IF(J619="Yes",IF(Q619="","",IF(Q619="Include",IF(V619="",IF(Y619="No","Check for supplement","Include"),IF(V619="Exclude","Consensus required",IF(V619="Include",IF(Y619="No","Check for supplement","Include"),"Check required"))),IF(Q619="Exclude",IF(V619="","Check required",IF(V619="Exclude","Exclude",IF(V619="Include","Consensus required","Check required"))),"Check required"))),IF(L619="","","Find PDF"))</f>
        <v>Exclude</v>
      </c>
      <c r="AA619" s="31" t="str">
        <f>IF(Z619="Exclude",R619,"")</f>
        <v>3. Wrong intervention</v>
      </c>
    </row>
    <row r="620" spans="1:27" x14ac:dyDescent="0.25">
      <c r="A620" s="25" t="s">
        <v>2532</v>
      </c>
      <c r="B620" s="26" t="s">
        <v>2533</v>
      </c>
      <c r="C620" s="26">
        <v>2025</v>
      </c>
      <c r="D620" s="26" t="s">
        <v>2534</v>
      </c>
      <c r="E620" s="26">
        <v>18</v>
      </c>
      <c r="G620" s="26" t="s">
        <v>2535</v>
      </c>
      <c r="H620" s="26">
        <v>26766</v>
      </c>
      <c r="I620" s="26" t="s">
        <v>2536</v>
      </c>
      <c r="J620" s="11" t="s">
        <v>35</v>
      </c>
      <c r="K620" s="18" t="str">
        <f>IF(LEFT(I620,2)="10",HYPERLINK(_xlfn.CONCAT("https://doi.org/",I620),"Link"),IF(I620="","",HYPERLINK(I620,"Link")))</f>
        <v>Link</v>
      </c>
      <c r="L620" s="19" t="str">
        <f>IF(A620&lt;&gt;"",IF(J620="No",_xlfn.CONCAT(IF(ISERROR(FIND(",",A620))=FALSE,LEFT(A620,FIND(",",A620)-1),A620),"-",C620,"-",H620),""),"")</f>
        <v/>
      </c>
      <c r="M620" s="29" t="str">
        <f>IF(A620&lt;&gt;"",_xlfn.CONCAT("{",IF(ISERROR(FIND(",",A620))=FALSE,LEFT(A620,FIND(",",A620)-1),A620),", ",C620," #",H620,"}"),"")</f>
        <v>{Feng, 2025 #26766}</v>
      </c>
      <c r="N620" s="4" t="s">
        <v>45</v>
      </c>
      <c r="O620" s="18" t="str">
        <f>IF(J620="Yes",IF(P620&lt;&gt;"",HYPERLINK(_xlfn.CONCAT(VLOOKUP(P620,AF:AG,2,FALSE),"\",IF(ISERROR(FIND(",",A620))=FALSE,LEFT(A620,FIND(",",A620)-1),A620),"-",C620,"-",H620,".pdf"),"PDF"),""),"")</f>
        <v>PDF</v>
      </c>
      <c r="P620" s="11" t="s">
        <v>2</v>
      </c>
      <c r="Q620" s="3" t="s">
        <v>46</v>
      </c>
      <c r="R620" s="3" t="s">
        <v>47</v>
      </c>
      <c r="S620" s="4" t="s">
        <v>2537</v>
      </c>
      <c r="T620" s="18" t="str">
        <f>IF(J620="Yes",IF(U620&lt;&gt;"",HYPERLINK(_xlfn.CONCAT(VLOOKUP(U620,AF:AG,2,FALSE),"\",IF(ISERROR(FIND(",",A620))=FALSE,LEFT(A620,FIND(",",A620)-1),A620),"-",C620,"-",H620,".pdf"),"PDF"),""),"")</f>
        <v>PDF</v>
      </c>
      <c r="U620" s="11" t="s">
        <v>38</v>
      </c>
      <c r="V620" s="3" t="s">
        <v>46</v>
      </c>
      <c r="W620" s="3" t="s">
        <v>47</v>
      </c>
      <c r="Y620" s="12" t="str">
        <f>IF(R620="Include","No",IF(V620="Include","No",""))</f>
        <v/>
      </c>
      <c r="Z620" s="33" t="str">
        <f>IF(J620="Yes",IF(Q620="","",IF(Q620="Include",IF(V620="",IF(Y620="No","Check for supplement","Include"),IF(V620="Exclude","Consensus required",IF(V620="Include",IF(Y620="No","Check for supplement","Include"),"Check required"))),IF(Q620="Exclude",IF(V620="","Check required",IF(V620="Exclude","Exclude",IF(V620="Include","Consensus required","Check required"))),"Check required"))),IF(L620="","","Find PDF"))</f>
        <v>Exclude</v>
      </c>
      <c r="AA620" s="31" t="str">
        <f>IF(Z620="Exclude",R620,"")</f>
        <v>3. Wrong intervention</v>
      </c>
    </row>
    <row r="621" spans="1:27" x14ac:dyDescent="0.25">
      <c r="A621" s="25" t="s">
        <v>6307</v>
      </c>
      <c r="B621" s="26" t="s">
        <v>6308</v>
      </c>
      <c r="C621" s="26">
        <v>2016</v>
      </c>
      <c r="D621" s="26" t="s">
        <v>6309</v>
      </c>
      <c r="E621" s="26">
        <v>5</v>
      </c>
      <c r="F621" s="26">
        <v>4</v>
      </c>
      <c r="G621" s="26" t="s">
        <v>1210</v>
      </c>
      <c r="H621" s="26">
        <v>12824</v>
      </c>
      <c r="I621" s="26" t="s">
        <v>6310</v>
      </c>
      <c r="J621" s="11" t="s">
        <v>35</v>
      </c>
      <c r="K621" s="18" t="str">
        <f>IF(LEFT(I621,2)="10",HYPERLINK(_xlfn.CONCAT("https://doi.org/",I621),"Link"),IF(I621="","",HYPERLINK(I621,"Link")))</f>
        <v>Link</v>
      </c>
      <c r="L621" s="19" t="str">
        <f>IF(A621&lt;&gt;"",IF(J621="No",_xlfn.CONCAT(IF(ISERROR(FIND(",",A621))=FALSE,LEFT(A621,FIND(",",A621)-1),A621),"-",C621,"-",H621),""),"")</f>
        <v/>
      </c>
      <c r="M621" s="29" t="str">
        <f>IF(A621&lt;&gt;"",_xlfn.CONCAT("{",IF(ISERROR(FIND(",",A621))=FALSE,LEFT(A621,FIND(",",A621)-1),A621),", ",C621," #",H621,"}"),"")</f>
        <v>{Fennell, 2016 #12824}</v>
      </c>
      <c r="N621" s="4" t="s">
        <v>1</v>
      </c>
      <c r="O621" s="18" t="str">
        <f>IF(J621="Yes",IF(P621&lt;&gt;"",HYPERLINK(_xlfn.CONCAT(VLOOKUP(P621,AF:AG,2,FALSE),"\",IF(ISERROR(FIND(",",A621))=FALSE,LEFT(A621,FIND(",",A621)-1),A621),"-",C621,"-",H621,".pdf"),"PDF"),""),"")</f>
        <v>PDF</v>
      </c>
      <c r="P621" s="11" t="s">
        <v>2</v>
      </c>
      <c r="Q621" s="3" t="s">
        <v>46</v>
      </c>
      <c r="R621" s="3" t="s">
        <v>47</v>
      </c>
      <c r="S621" s="4" t="s">
        <v>109</v>
      </c>
      <c r="T621" s="18" t="str">
        <f>IF(J621="Yes",IF(U621&lt;&gt;"",HYPERLINK(_xlfn.CONCAT(VLOOKUP(U621,AF:AG,2,FALSE),"\",IF(ISERROR(FIND(",",A621))=FALSE,LEFT(A621,FIND(",",A621)-1),A621),"-",C621,"-",H621,".pdf"),"PDF"),""),"")</f>
        <v>PDF</v>
      </c>
      <c r="U621" s="565" t="s">
        <v>70</v>
      </c>
      <c r="V621" s="3" t="s">
        <v>46</v>
      </c>
      <c r="W621" s="3" t="s">
        <v>47</v>
      </c>
      <c r="X621" s="501" t="s">
        <v>5885</v>
      </c>
      <c r="Y621" s="12" t="str">
        <f>IF(R621="Include","No",IF(V621="Include","No",""))</f>
        <v/>
      </c>
      <c r="Z621" s="33" t="str">
        <f>IF(J621="Yes",IF(Q621="","",IF(Q621="Include",IF(V621="",IF(Y621="No","Check for supplement","Include"),IF(V621="Exclude","Consensus required",IF(V621="Include",IF(Y621="No","Check for supplement","Include"),"Check required"))),IF(Q621="Exclude",IF(V621="","Check required",IF(V621="Exclude","Exclude",IF(V621="Include","Consensus required","Check required"))),"Check required"))),IF(L621="","","Find PDF"))</f>
        <v>Exclude</v>
      </c>
      <c r="AA621" s="31" t="str">
        <f>IF(Z621="Exclude",R621,"")</f>
        <v>3. Wrong intervention</v>
      </c>
    </row>
    <row r="622" spans="1:27" x14ac:dyDescent="0.25">
      <c r="A622" s="25" t="s">
        <v>6311</v>
      </c>
      <c r="B622" s="26" t="s">
        <v>6312</v>
      </c>
      <c r="C622" s="26">
        <v>2017</v>
      </c>
      <c r="D622" s="26" t="s">
        <v>159</v>
      </c>
      <c r="E622" s="26">
        <v>12</v>
      </c>
      <c r="F622" s="26">
        <v>8</v>
      </c>
      <c r="G622" s="26" t="s">
        <v>6313</v>
      </c>
      <c r="H622" s="26">
        <v>12825</v>
      </c>
      <c r="I622" s="26" t="s">
        <v>6314</v>
      </c>
      <c r="J622" s="11" t="s">
        <v>35</v>
      </c>
      <c r="K622" s="18" t="str">
        <f>IF(LEFT(I622,2)="10",HYPERLINK(_xlfn.CONCAT("https://doi.org/",I622),"Link"),IF(I622="","",HYPERLINK(I622,"Link")))</f>
        <v>Link</v>
      </c>
      <c r="L622" s="19" t="str">
        <f>IF(A622&lt;&gt;"",IF(J622="No",_xlfn.CONCAT(IF(ISERROR(FIND(",",A622))=FALSE,LEFT(A622,FIND(",",A622)-1),A622),"-",C622,"-",H622),""),"")</f>
        <v/>
      </c>
      <c r="M622" s="29" t="str">
        <f>IF(A622&lt;&gt;"",_xlfn.CONCAT("{",IF(ISERROR(FIND(",",A622))=FALSE,LEFT(A622,FIND(",",A622)-1),A622),", ",C622," #",H622,"}"),"")</f>
        <v>{Fielding, 2017 #12825}</v>
      </c>
      <c r="N622" s="4" t="s">
        <v>1</v>
      </c>
      <c r="O622" s="18" t="str">
        <f>IF(J622="Yes",IF(P622&lt;&gt;"",HYPERLINK(_xlfn.CONCAT(VLOOKUP(P622,AF:AG,2,FALSE),"\",IF(ISERROR(FIND(",",A622))=FALSE,LEFT(A622,FIND(",",A622)-1),A622),"-",C622,"-",H622,".pdf"),"PDF"),""),"")</f>
        <v>PDF</v>
      </c>
      <c r="P622" s="11" t="s">
        <v>2</v>
      </c>
      <c r="Q622" s="3" t="s">
        <v>46</v>
      </c>
      <c r="R622" s="3" t="s">
        <v>47</v>
      </c>
      <c r="S622" s="4" t="s">
        <v>109</v>
      </c>
      <c r="T622" s="18" t="str">
        <f>IF(J622="Yes",IF(U622&lt;&gt;"",HYPERLINK(_xlfn.CONCAT(VLOOKUP(U622,AF:AG,2,FALSE),"\",IF(ISERROR(FIND(",",A622))=FALSE,LEFT(A622,FIND(",",A622)-1),A622),"-",C622,"-",H622,".pdf"),"PDF"),""),"")</f>
        <v>PDF</v>
      </c>
      <c r="U622" s="565" t="s">
        <v>70</v>
      </c>
      <c r="V622" s="3" t="s">
        <v>46</v>
      </c>
      <c r="W622" s="3" t="s">
        <v>47</v>
      </c>
      <c r="X622" s="501" t="s">
        <v>5885</v>
      </c>
      <c r="Y622" s="12" t="str">
        <f>IF(R622="Include","No",IF(V622="Include","No",""))</f>
        <v/>
      </c>
      <c r="Z622" s="33" t="str">
        <f>IF(J622="Yes",IF(Q622="","",IF(Q622="Include",IF(V622="",IF(Y622="No","Check for supplement","Include"),IF(V622="Exclude","Consensus required",IF(V622="Include",IF(Y622="No","Check for supplement","Include"),"Check required"))),IF(Q622="Exclude",IF(V622="","Check required",IF(V622="Exclude","Exclude",IF(V622="Include","Consensus required","Check required"))),"Check required"))),IF(L622="","","Find PDF"))</f>
        <v>Exclude</v>
      </c>
      <c r="AA622" s="31" t="str">
        <f>IF(Z622="Exclude",R622,"")</f>
        <v>3. Wrong intervention</v>
      </c>
    </row>
    <row r="623" spans="1:27" x14ac:dyDescent="0.25">
      <c r="A623" s="25" t="s">
        <v>6311</v>
      </c>
      <c r="B623" s="26" t="s">
        <v>6312</v>
      </c>
      <c r="C623" s="26">
        <v>2017</v>
      </c>
      <c r="D623" s="26" t="s">
        <v>159</v>
      </c>
      <c r="E623" s="26">
        <v>12</v>
      </c>
      <c r="F623" s="26">
        <v>8</v>
      </c>
      <c r="G623" s="26" t="s">
        <v>6313</v>
      </c>
      <c r="H623" s="26">
        <v>12826</v>
      </c>
      <c r="I623" s="26" t="s">
        <v>6314</v>
      </c>
      <c r="J623" s="11" t="s">
        <v>35</v>
      </c>
      <c r="K623" s="18" t="str">
        <f>IF(LEFT(I623,2)="10",HYPERLINK(_xlfn.CONCAT("https://doi.org/",I623),"Link"),IF(I623="","",HYPERLINK(I623,"Link")))</f>
        <v>Link</v>
      </c>
      <c r="L623" s="19" t="str">
        <f>IF(A623&lt;&gt;"",IF(J623="No",_xlfn.CONCAT(IF(ISERROR(FIND(",",A623))=FALSE,LEFT(A623,FIND(",",A623)-1),A623),"-",C623,"-",H623),""),"")</f>
        <v/>
      </c>
      <c r="M623" s="29" t="str">
        <f>IF(A623&lt;&gt;"",_xlfn.CONCAT("{",IF(ISERROR(FIND(",",A623))=FALSE,LEFT(A623,FIND(",",A623)-1),A623),", ",C623," #",H623,"}"),"")</f>
        <v>{Fielding, 2017 #12826}</v>
      </c>
      <c r="N623" s="4" t="s">
        <v>1</v>
      </c>
      <c r="O623" s="18" t="str">
        <f>IF(J623="Yes",IF(P623&lt;&gt;"",HYPERLINK(_xlfn.CONCAT(VLOOKUP(P623,AF:AG,2,FALSE),"\",IF(ISERROR(FIND(",",A623))=FALSE,LEFT(A623,FIND(",",A623)-1),A623),"-",C623,"-",H623,".pdf"),"PDF"),""),"")</f>
        <v>PDF</v>
      </c>
      <c r="P623" s="11" t="s">
        <v>2</v>
      </c>
      <c r="Q623" s="3" t="s">
        <v>46</v>
      </c>
      <c r="R623" s="3" t="s">
        <v>39</v>
      </c>
      <c r="T623" s="18" t="str">
        <f>IF(J623="Yes",IF(U623&lt;&gt;"",HYPERLINK(_xlfn.CONCAT(VLOOKUP(U623,AF:AG,2,FALSE),"\",IF(ISERROR(FIND(",",A623))=FALSE,LEFT(A623,FIND(",",A623)-1),A623),"-",C623,"-",H623,".pdf"),"PDF"),""),"")</f>
        <v>PDF</v>
      </c>
      <c r="U623" s="11" t="str">
        <f>IF(R623="0. Duplicate","SH","")</f>
        <v>SH</v>
      </c>
      <c r="V623" s="3" t="str">
        <f>IF(R623="0. Duplicate","Exclude","")</f>
        <v>Exclude</v>
      </c>
      <c r="W623" s="3" t="str">
        <f>IF(R623="0. Duplicate","0. Duplicate","")</f>
        <v>0. Duplicate</v>
      </c>
      <c r="Y623" s="12" t="str">
        <f>IF(R623="Include","No",IF(V623="Include","No",""))</f>
        <v/>
      </c>
      <c r="Z623" s="33" t="str">
        <f>IF(J623="Yes",IF(Q623="","",IF(Q623="Include",IF(V623="",IF(Y623="No","Check for supplement","Include"),IF(V623="Exclude","Consensus required",IF(V623="Include",IF(Y623="No","Check for supplement","Include"),"Check required"))),IF(Q623="Exclude",IF(V623="","Check required",IF(V623="Exclude","Exclude",IF(V623="Include","Consensus required","Check required"))),"Check required"))),IF(L623="","","Find PDF"))</f>
        <v>Exclude</v>
      </c>
      <c r="AA623" s="31" t="str">
        <f>IF(Z623="Exclude",R623,"")</f>
        <v>0. Duplicate</v>
      </c>
    </row>
    <row r="624" spans="1:27" x14ac:dyDescent="0.25">
      <c r="A624" s="25" t="s">
        <v>6315</v>
      </c>
      <c r="B624" s="26" t="s">
        <v>6316</v>
      </c>
      <c r="C624" s="26">
        <v>2022</v>
      </c>
      <c r="D624" s="26" t="s">
        <v>95</v>
      </c>
      <c r="E624" s="26">
        <v>56</v>
      </c>
      <c r="F624" s="26">
        <v>2</v>
      </c>
      <c r="G624" s="26" t="s">
        <v>6317</v>
      </c>
      <c r="H624" s="26">
        <v>12827</v>
      </c>
      <c r="I624" s="26" t="s">
        <v>6318</v>
      </c>
      <c r="J624" s="11" t="s">
        <v>35</v>
      </c>
      <c r="K624" s="18" t="str">
        <f>IF(LEFT(I624,2)="10",HYPERLINK(_xlfn.CONCAT("https://doi.org/",I624),"Link"),IF(I624="","",HYPERLINK(I624,"Link")))</f>
        <v>Link</v>
      </c>
      <c r="L624" s="19" t="str">
        <f>IF(A624&lt;&gt;"",IF(J624="No",_xlfn.CONCAT(IF(ISERROR(FIND(",",A624))=FALSE,LEFT(A624,FIND(",",A624)-1),A624),"-",C624,"-",H624),""),"")</f>
        <v/>
      </c>
      <c r="M624" s="29" t="str">
        <f>IF(A624&lt;&gt;"",_xlfn.CONCAT("{",IF(ISERROR(FIND(",",A624))=FALSE,LEFT(A624,FIND(",",A624)-1),A624),", ",C624," #",H624,"}"),"")</f>
        <v>{Figueroa, 2022 #12827}</v>
      </c>
      <c r="N624" s="4" t="s">
        <v>1</v>
      </c>
      <c r="O624" s="18" t="str">
        <f>IF(J624="Yes",IF(P624&lt;&gt;"",HYPERLINK(_xlfn.CONCAT(VLOOKUP(P624,AF:AG,2,FALSE),"\",IF(ISERROR(FIND(",",A624))=FALSE,LEFT(A624,FIND(",",A624)-1),A624),"-",C624,"-",H624,".pdf"),"PDF"),""),"")</f>
        <v>PDF</v>
      </c>
      <c r="P624" s="11" t="s">
        <v>2</v>
      </c>
      <c r="Q624" s="3" t="s">
        <v>46</v>
      </c>
      <c r="R624" s="3" t="s">
        <v>47</v>
      </c>
      <c r="S624" s="4" t="s">
        <v>109</v>
      </c>
      <c r="T624" s="18" t="str">
        <f>IF(J624="Yes",IF(U624&lt;&gt;"",HYPERLINK(_xlfn.CONCAT(VLOOKUP(U624,AF:AG,2,FALSE),"\",IF(ISERROR(FIND(",",A624))=FALSE,LEFT(A624,FIND(",",A624)-1),A624),"-",C624,"-",H624,".pdf"),"PDF"),""),"")</f>
        <v>PDF</v>
      </c>
      <c r="U624" s="565" t="s">
        <v>70</v>
      </c>
      <c r="V624" s="3" t="s">
        <v>46</v>
      </c>
      <c r="W624" s="3" t="s">
        <v>47</v>
      </c>
      <c r="X624" s="501" t="s">
        <v>5885</v>
      </c>
      <c r="Y624" s="12" t="str">
        <f>IF(R624="Include","No",IF(V624="Include","No",""))</f>
        <v/>
      </c>
      <c r="Z624" s="33" t="str">
        <f>IF(J624="Yes",IF(Q624="","",IF(Q624="Include",IF(V624="",IF(Y624="No","Check for supplement","Include"),IF(V624="Exclude","Consensus required",IF(V624="Include",IF(Y624="No","Check for supplement","Include"),"Check required"))),IF(Q624="Exclude",IF(V624="","Check required",IF(V624="Exclude","Exclude",IF(V624="Include","Consensus required","Check required"))),"Check required"))),IF(L624="","","Find PDF"))</f>
        <v>Exclude</v>
      </c>
      <c r="AA624" s="31" t="str">
        <f>IF(Z624="Exclude",R624,"")</f>
        <v>3. Wrong intervention</v>
      </c>
    </row>
    <row r="625" spans="1:27" x14ac:dyDescent="0.25">
      <c r="A625" s="25" t="s">
        <v>6315</v>
      </c>
      <c r="B625" s="26" t="s">
        <v>6316</v>
      </c>
      <c r="C625" s="26">
        <v>2022</v>
      </c>
      <c r="D625" s="26" t="s">
        <v>95</v>
      </c>
      <c r="E625" s="26">
        <v>56</v>
      </c>
      <c r="F625" s="26">
        <v>2</v>
      </c>
      <c r="G625" s="26" t="s">
        <v>6317</v>
      </c>
      <c r="H625" s="26">
        <v>12828</v>
      </c>
      <c r="I625" s="26" t="s">
        <v>6318</v>
      </c>
      <c r="J625" s="11" t="s">
        <v>35</v>
      </c>
      <c r="K625" s="18" t="str">
        <f>IF(LEFT(I625,2)="10",HYPERLINK(_xlfn.CONCAT("https://doi.org/",I625),"Link"),IF(I625="","",HYPERLINK(I625,"Link")))</f>
        <v>Link</v>
      </c>
      <c r="L625" s="19" t="str">
        <f>IF(A625&lt;&gt;"",IF(J625="No",_xlfn.CONCAT(IF(ISERROR(FIND(",",A625))=FALSE,LEFT(A625,FIND(",",A625)-1),A625),"-",C625,"-",H625),""),"")</f>
        <v/>
      </c>
      <c r="M625" s="29" t="str">
        <f>IF(A625&lt;&gt;"",_xlfn.CONCAT("{",IF(ISERROR(FIND(",",A625))=FALSE,LEFT(A625,FIND(",",A625)-1),A625),", ",C625," #",H625,"}"),"")</f>
        <v>{Figueroa, 2022 #12828}</v>
      </c>
      <c r="N625" s="4" t="s">
        <v>1</v>
      </c>
      <c r="O625" s="18" t="str">
        <f>IF(J625="Yes",IF(P625&lt;&gt;"",HYPERLINK(_xlfn.CONCAT(VLOOKUP(P625,AF:AG,2,FALSE),"\",IF(ISERROR(FIND(",",A625))=FALSE,LEFT(A625,FIND(",",A625)-1),A625),"-",C625,"-",H625,".pdf"),"PDF"),""),"")</f>
        <v>PDF</v>
      </c>
      <c r="P625" s="11" t="s">
        <v>2</v>
      </c>
      <c r="Q625" s="3" t="s">
        <v>46</v>
      </c>
      <c r="R625" s="3" t="s">
        <v>39</v>
      </c>
      <c r="T625" s="18" t="str">
        <f>IF(J625="Yes",IF(U625&lt;&gt;"",HYPERLINK(_xlfn.CONCAT(VLOOKUP(U625,AF:AG,2,FALSE),"\",IF(ISERROR(FIND(",",A625))=FALSE,LEFT(A625,FIND(",",A625)-1),A625),"-",C625,"-",H625,".pdf"),"PDF"),""),"")</f>
        <v>PDF</v>
      </c>
      <c r="U625" s="11" t="str">
        <f>IF(R625="0. Duplicate","SH","")</f>
        <v>SH</v>
      </c>
      <c r="V625" s="3" t="str">
        <f>IF(R625="0. Duplicate","Exclude","")</f>
        <v>Exclude</v>
      </c>
      <c r="W625" s="3" t="str">
        <f>IF(R625="0. Duplicate","0. Duplicate","")</f>
        <v>0. Duplicate</v>
      </c>
      <c r="Y625" s="12" t="str">
        <f>IF(R625="Include","No",IF(V625="Include","No",""))</f>
        <v/>
      </c>
      <c r="Z625" s="33" t="str">
        <f>IF(J625="Yes",IF(Q625="","",IF(Q625="Include",IF(V625="",IF(Y625="No","Check for supplement","Include"),IF(V625="Exclude","Consensus required",IF(V625="Include",IF(Y625="No","Check for supplement","Include"),"Check required"))),IF(Q625="Exclude",IF(V625="","Check required",IF(V625="Exclude","Exclude",IF(V625="Include","Consensus required","Check required"))),"Check required"))),IF(L625="","","Find PDF"))</f>
        <v>Exclude</v>
      </c>
      <c r="AA625" s="31" t="str">
        <f>IF(Z625="Exclude",R625,"")</f>
        <v>0. Duplicate</v>
      </c>
    </row>
    <row r="626" spans="1:27" x14ac:dyDescent="0.25">
      <c r="A626" s="25" t="s">
        <v>6319</v>
      </c>
      <c r="B626" s="26" t="s">
        <v>6320</v>
      </c>
      <c r="C626" s="26">
        <v>2023</v>
      </c>
      <c r="D626" s="26" t="s">
        <v>60</v>
      </c>
      <c r="E626" s="26">
        <v>20</v>
      </c>
      <c r="F626" s="26">
        <v>2</v>
      </c>
      <c r="G626" s="26" t="s">
        <v>6321</v>
      </c>
      <c r="H626" s="26">
        <v>12829</v>
      </c>
      <c r="I626" s="26" t="s">
        <v>6322</v>
      </c>
      <c r="J626" s="11" t="s">
        <v>35</v>
      </c>
      <c r="K626" s="18" t="str">
        <f>IF(LEFT(I626,2)="10",HYPERLINK(_xlfn.CONCAT("https://doi.org/",I626),"Link"),IF(I626="","",HYPERLINK(I626,"Link")))</f>
        <v>Link</v>
      </c>
      <c r="L626" s="19" t="str">
        <f>IF(A626&lt;&gt;"",IF(J626="No",_xlfn.CONCAT(IF(ISERROR(FIND(",",A626))=FALSE,LEFT(A626,FIND(",",A626)-1),A626),"-",C626,"-",H626),""),"")</f>
        <v/>
      </c>
      <c r="M626" s="29" t="str">
        <f>IF(A626&lt;&gt;"",_xlfn.CONCAT("{",IF(ISERROR(FIND(",",A626))=FALSE,LEFT(A626,FIND(",",A626)-1),A626),", ",C626," #",H626,"}"),"")</f>
        <v>{Fillon, 2023 #12829}</v>
      </c>
      <c r="N626" s="4" t="s">
        <v>1</v>
      </c>
      <c r="O626" s="18" t="str">
        <f>IF(J626="Yes",IF(P626&lt;&gt;"",HYPERLINK(_xlfn.CONCAT(VLOOKUP(P626,AF:AG,2,FALSE),"\",IF(ISERROR(FIND(",",A626))=FALSE,LEFT(A626,FIND(",",A626)-1),A626),"-",C626,"-",H626,".pdf"),"PDF"),""),"")</f>
        <v>PDF</v>
      </c>
      <c r="P626" s="11" t="s">
        <v>2</v>
      </c>
      <c r="Q626" s="3" t="s">
        <v>46</v>
      </c>
      <c r="R626" s="3" t="s">
        <v>47</v>
      </c>
      <c r="S626" s="4" t="s">
        <v>109</v>
      </c>
      <c r="T626" s="18" t="str">
        <f>IF(J626="Yes",IF(U626&lt;&gt;"",HYPERLINK(_xlfn.CONCAT(VLOOKUP(U626,AF:AG,2,FALSE),"\",IF(ISERROR(FIND(",",A626))=FALSE,LEFT(A626,FIND(",",A626)-1),A626),"-",C626,"-",H626,".pdf"),"PDF"),""),"")</f>
        <v>PDF</v>
      </c>
      <c r="U626" s="565" t="s">
        <v>70</v>
      </c>
      <c r="V626" s="3" t="s">
        <v>46</v>
      </c>
      <c r="W626" s="3" t="s">
        <v>47</v>
      </c>
      <c r="X626" s="501" t="s">
        <v>5885</v>
      </c>
      <c r="Y626" s="12" t="str">
        <f>IF(R626="Include","No",IF(V626="Include","No",""))</f>
        <v/>
      </c>
      <c r="Z626" s="33" t="str">
        <f>IF(J626="Yes",IF(Q626="","",IF(Q626="Include",IF(V626="",IF(Y626="No","Check for supplement","Include"),IF(V626="Exclude","Consensus required",IF(V626="Include",IF(Y626="No","Check for supplement","Include"),"Check required"))),IF(Q626="Exclude",IF(V626="","Check required",IF(V626="Exclude","Exclude",IF(V626="Include","Consensus required","Check required"))),"Check required"))),IF(L626="","","Find PDF"))</f>
        <v>Exclude</v>
      </c>
      <c r="AA626" s="31" t="str">
        <f>IF(Z626="Exclude",R626,"")</f>
        <v>3. Wrong intervention</v>
      </c>
    </row>
    <row r="627" spans="1:27" x14ac:dyDescent="0.25">
      <c r="A627" s="25" t="s">
        <v>6323</v>
      </c>
      <c r="B627" s="26" t="s">
        <v>6324</v>
      </c>
      <c r="C627" s="26">
        <v>2014</v>
      </c>
      <c r="D627" s="26" t="s">
        <v>192</v>
      </c>
      <c r="E627" s="26">
        <v>58</v>
      </c>
      <c r="G627" s="92">
        <v>42614</v>
      </c>
      <c r="H627" s="26">
        <v>12830</v>
      </c>
      <c r="I627" s="26" t="s">
        <v>6325</v>
      </c>
      <c r="J627" s="11" t="s">
        <v>35</v>
      </c>
      <c r="K627" s="18" t="str">
        <f>IF(LEFT(I627,2)="10",HYPERLINK(_xlfn.CONCAT("https://doi.org/",I627),"Link"),IF(I627="","",HYPERLINK(I627,"Link")))</f>
        <v>Link</v>
      </c>
      <c r="L627" s="19" t="str">
        <f>IF(A627&lt;&gt;"",IF(J627="No",_xlfn.CONCAT(IF(ISERROR(FIND(",",A627))=FALSE,LEFT(A627,FIND(",",A627)-1),A627),"-",C627,"-",H627),""),"")</f>
        <v/>
      </c>
      <c r="M627" s="29" t="str">
        <f>IF(A627&lt;&gt;"",_xlfn.CONCAT("{",IF(ISERROR(FIND(",",A627))=FALSE,LEFT(A627,FIND(",",A627)-1),A627),", ",C627," #",H627,"}"),"")</f>
        <v>{Finch, 2014 #12830}</v>
      </c>
      <c r="N627" s="4" t="s">
        <v>1</v>
      </c>
      <c r="O627" s="18" t="str">
        <f>IF(J627="Yes",IF(P627&lt;&gt;"",HYPERLINK(_xlfn.CONCAT(VLOOKUP(P627,AF:AG,2,FALSE),"\",IF(ISERROR(FIND(",",A627))=FALSE,LEFT(A627,FIND(",",A627)-1),A627),"-",C627,"-",H627,".pdf"),"PDF"),""),"")</f>
        <v>PDF</v>
      </c>
      <c r="P627" s="11" t="s">
        <v>2</v>
      </c>
      <c r="Q627" s="3" t="s">
        <v>46</v>
      </c>
      <c r="R627" s="3" t="s">
        <v>47</v>
      </c>
      <c r="S627" s="4" t="s">
        <v>109</v>
      </c>
      <c r="T627" s="18" t="str">
        <f>IF(J627="Yes",IF(U627&lt;&gt;"",HYPERLINK(_xlfn.CONCAT(VLOOKUP(U627,AF:AG,2,FALSE),"\",IF(ISERROR(FIND(",",A627))=FALSE,LEFT(A627,FIND(",",A627)-1),A627),"-",C627,"-",H627,".pdf"),"PDF"),""),"")</f>
        <v>PDF</v>
      </c>
      <c r="U627" s="565" t="s">
        <v>70</v>
      </c>
      <c r="V627" s="3" t="s">
        <v>46</v>
      </c>
      <c r="W627" s="3" t="s">
        <v>47</v>
      </c>
      <c r="X627" s="501" t="s">
        <v>5885</v>
      </c>
      <c r="Y627" s="12" t="str">
        <f>IF(R627="Include","No",IF(V627="Include","No",""))</f>
        <v/>
      </c>
      <c r="Z627" s="33" t="str">
        <f>IF(J627="Yes",IF(Q627="","",IF(Q627="Include",IF(V627="",IF(Y627="No","Check for supplement","Include"),IF(V627="Exclude","Consensus required",IF(V627="Include",IF(Y627="No","Check for supplement","Include"),"Check required"))),IF(Q627="Exclude",IF(V627="","Check required",IF(V627="Exclude","Exclude",IF(V627="Include","Consensus required","Check required"))),"Check required"))),IF(L627="","","Find PDF"))</f>
        <v>Exclude</v>
      </c>
      <c r="AA627" s="31" t="str">
        <f>IF(Z627="Exclude",R627,"")</f>
        <v>3. Wrong intervention</v>
      </c>
    </row>
    <row r="628" spans="1:27" x14ac:dyDescent="0.25">
      <c r="A628" s="25" t="s">
        <v>6323</v>
      </c>
      <c r="B628" s="26" t="s">
        <v>6324</v>
      </c>
      <c r="C628" s="26">
        <v>2014</v>
      </c>
      <c r="D628" s="26" t="s">
        <v>192</v>
      </c>
      <c r="E628" s="26">
        <v>58</v>
      </c>
      <c r="G628" s="92">
        <v>42614</v>
      </c>
      <c r="H628" s="26">
        <v>12831</v>
      </c>
      <c r="I628" s="26" t="s">
        <v>6325</v>
      </c>
      <c r="J628" s="11" t="s">
        <v>35</v>
      </c>
      <c r="K628" s="18" t="str">
        <f>IF(LEFT(I628,2)="10",HYPERLINK(_xlfn.CONCAT("https://doi.org/",I628),"Link"),IF(I628="","",HYPERLINK(I628,"Link")))</f>
        <v>Link</v>
      </c>
      <c r="L628" s="19" t="str">
        <f>IF(A628&lt;&gt;"",IF(J628="No",_xlfn.CONCAT(IF(ISERROR(FIND(",",A628))=FALSE,LEFT(A628,FIND(",",A628)-1),A628),"-",C628,"-",H628),""),"")</f>
        <v/>
      </c>
      <c r="M628" s="29" t="str">
        <f>IF(A628&lt;&gt;"",_xlfn.CONCAT("{",IF(ISERROR(FIND(",",A628))=FALSE,LEFT(A628,FIND(",",A628)-1),A628),", ",C628," #",H628,"}"),"")</f>
        <v>{Finch, 2014 #12831}</v>
      </c>
      <c r="N628" s="4" t="s">
        <v>1</v>
      </c>
      <c r="O628" s="18" t="str">
        <f>IF(J628="Yes",IF(P628&lt;&gt;"",HYPERLINK(_xlfn.CONCAT(VLOOKUP(P628,AF:AG,2,FALSE),"\",IF(ISERROR(FIND(",",A628))=FALSE,LEFT(A628,FIND(",",A628)-1),A628),"-",C628,"-",H628,".pdf"),"PDF"),""),"")</f>
        <v>PDF</v>
      </c>
      <c r="P628" s="11" t="s">
        <v>2</v>
      </c>
      <c r="Q628" s="3" t="s">
        <v>46</v>
      </c>
      <c r="R628" s="3" t="s">
        <v>39</v>
      </c>
      <c r="T628" s="18" t="str">
        <f>IF(J628="Yes",IF(U628&lt;&gt;"",HYPERLINK(_xlfn.CONCAT(VLOOKUP(U628,AF:AG,2,FALSE),"\",IF(ISERROR(FIND(",",A628))=FALSE,LEFT(A628,FIND(",",A628)-1),A628),"-",C628,"-",H628,".pdf"),"PDF"),""),"")</f>
        <v>PDF</v>
      </c>
      <c r="U628" s="11" t="str">
        <f>IF(R628="0. Duplicate","SH","")</f>
        <v>SH</v>
      </c>
      <c r="V628" s="3" t="str">
        <f>IF(R628="0. Duplicate","Exclude","")</f>
        <v>Exclude</v>
      </c>
      <c r="W628" s="3" t="str">
        <f>IF(R628="0. Duplicate","0. Duplicate","")</f>
        <v>0. Duplicate</v>
      </c>
      <c r="Y628" s="12" t="str">
        <f>IF(R628="Include","No",IF(V628="Include","No",""))</f>
        <v/>
      </c>
      <c r="Z628" s="33" t="str">
        <f>IF(J628="Yes",IF(Q628="","",IF(Q628="Include",IF(V628="",IF(Y628="No","Check for supplement","Include"),IF(V628="Exclude","Consensus required",IF(V628="Include",IF(Y628="No","Check for supplement","Include"),"Check required"))),IF(Q628="Exclude",IF(V628="","Check required",IF(V628="Exclude","Exclude",IF(V628="Include","Consensus required","Check required"))),"Check required"))),IF(L628="","","Find PDF"))</f>
        <v>Exclude</v>
      </c>
      <c r="AA628" s="31" t="str">
        <f>IF(Z628="Exclude",R628,"")</f>
        <v>0. Duplicate</v>
      </c>
    </row>
    <row r="629" spans="1:27" x14ac:dyDescent="0.25">
      <c r="A629" s="25" t="s">
        <v>6323</v>
      </c>
      <c r="B629" s="26" t="s">
        <v>6324</v>
      </c>
      <c r="C629" s="26">
        <v>2014</v>
      </c>
      <c r="D629" s="26" t="s">
        <v>192</v>
      </c>
      <c r="E629" s="26">
        <v>58</v>
      </c>
      <c r="G629" s="92">
        <v>42614</v>
      </c>
      <c r="H629" s="26">
        <v>12832</v>
      </c>
      <c r="I629" s="26" t="s">
        <v>6325</v>
      </c>
      <c r="J629" s="11" t="s">
        <v>35</v>
      </c>
      <c r="K629" s="18" t="str">
        <f>IF(LEFT(I629,2)="10",HYPERLINK(_xlfn.CONCAT("https://doi.org/",I629),"Link"),IF(I629="","",HYPERLINK(I629,"Link")))</f>
        <v>Link</v>
      </c>
      <c r="L629" s="19" t="str">
        <f>IF(A629&lt;&gt;"",IF(J629="No",_xlfn.CONCAT(IF(ISERROR(FIND(",",A629))=FALSE,LEFT(A629,FIND(",",A629)-1),A629),"-",C629,"-",H629),""),"")</f>
        <v/>
      </c>
      <c r="M629" s="29" t="str">
        <f>IF(A629&lt;&gt;"",_xlfn.CONCAT("{",IF(ISERROR(FIND(",",A629))=FALSE,LEFT(A629,FIND(",",A629)-1),A629),", ",C629," #",H629,"}"),"")</f>
        <v>{Finch, 2014 #12832}</v>
      </c>
      <c r="N629" s="4" t="s">
        <v>1</v>
      </c>
      <c r="O629" s="18" t="str">
        <f>IF(J629="Yes",IF(P629&lt;&gt;"",HYPERLINK(_xlfn.CONCAT(VLOOKUP(P629,AF:AG,2,FALSE),"\",IF(ISERROR(FIND(",",A629))=FALSE,LEFT(A629,FIND(",",A629)-1),A629),"-",C629,"-",H629,".pdf"),"PDF"),""),"")</f>
        <v>PDF</v>
      </c>
      <c r="P629" s="11" t="s">
        <v>2</v>
      </c>
      <c r="Q629" s="3" t="s">
        <v>46</v>
      </c>
      <c r="R629" s="3" t="s">
        <v>39</v>
      </c>
      <c r="T629" s="18" t="str">
        <f>IF(J629="Yes",IF(U629&lt;&gt;"",HYPERLINK(_xlfn.CONCAT(VLOOKUP(U629,AF:AG,2,FALSE),"\",IF(ISERROR(FIND(",",A629))=FALSE,LEFT(A629,FIND(",",A629)-1),A629),"-",C629,"-",H629,".pdf"),"PDF"),""),"")</f>
        <v>PDF</v>
      </c>
      <c r="U629" s="11" t="str">
        <f>IF(R629="0. Duplicate","SH","")</f>
        <v>SH</v>
      </c>
      <c r="V629" s="3" t="str">
        <f>IF(R629="0. Duplicate","Exclude","")</f>
        <v>Exclude</v>
      </c>
      <c r="W629" s="3" t="str">
        <f>IF(R629="0. Duplicate","0. Duplicate","")</f>
        <v>0. Duplicate</v>
      </c>
      <c r="Y629" s="12" t="str">
        <f>IF(R629="Include","No",IF(V629="Include","No",""))</f>
        <v/>
      </c>
      <c r="Z629" s="33" t="str">
        <f>IF(J629="Yes",IF(Q629="","",IF(Q629="Include",IF(V629="",IF(Y629="No","Check for supplement","Include"),IF(V629="Exclude","Consensus required",IF(V629="Include",IF(Y629="No","Check for supplement","Include"),"Check required"))),IF(Q629="Exclude",IF(V629="","Check required",IF(V629="Exclude","Exclude",IF(V629="Include","Consensus required","Check required"))),"Check required"))),IF(L629="","","Find PDF"))</f>
        <v>Exclude</v>
      </c>
      <c r="AA629" s="31" t="str">
        <f>IF(Z629="Exclude",R629,"")</f>
        <v>0. Duplicate</v>
      </c>
    </row>
    <row r="630" spans="1:27" x14ac:dyDescent="0.25">
      <c r="A630" s="25" t="s">
        <v>6323</v>
      </c>
      <c r="B630" s="26" t="s">
        <v>6324</v>
      </c>
      <c r="C630" s="26">
        <v>2014</v>
      </c>
      <c r="D630" s="26" t="s">
        <v>192</v>
      </c>
      <c r="E630" s="26">
        <v>58</v>
      </c>
      <c r="G630" s="92">
        <v>42614</v>
      </c>
      <c r="H630" s="26">
        <v>12833</v>
      </c>
      <c r="I630" s="26" t="s">
        <v>6325</v>
      </c>
      <c r="J630" s="11" t="s">
        <v>35</v>
      </c>
      <c r="K630" s="18" t="str">
        <f>IF(LEFT(I630,2)="10",HYPERLINK(_xlfn.CONCAT("https://doi.org/",I630),"Link"),IF(I630="","",HYPERLINK(I630,"Link")))</f>
        <v>Link</v>
      </c>
      <c r="L630" s="19" t="str">
        <f>IF(A630&lt;&gt;"",IF(J630="No",_xlfn.CONCAT(IF(ISERROR(FIND(",",A630))=FALSE,LEFT(A630,FIND(",",A630)-1),A630),"-",C630,"-",H630),""),"")</f>
        <v/>
      </c>
      <c r="M630" s="29" t="str">
        <f>IF(A630&lt;&gt;"",_xlfn.CONCAT("{",IF(ISERROR(FIND(",",A630))=FALSE,LEFT(A630,FIND(",",A630)-1),A630),", ",C630," #",H630,"}"),"")</f>
        <v>{Finch, 2014 #12833}</v>
      </c>
      <c r="N630" s="4" t="s">
        <v>1</v>
      </c>
      <c r="O630" s="18" t="str">
        <f>IF(J630="Yes",IF(P630&lt;&gt;"",HYPERLINK(_xlfn.CONCAT(VLOOKUP(P630,AF:AG,2,FALSE),"\",IF(ISERROR(FIND(",",A630))=FALSE,LEFT(A630,FIND(",",A630)-1),A630),"-",C630,"-",H630,".pdf"),"PDF"),""),"")</f>
        <v>PDF</v>
      </c>
      <c r="P630" s="11" t="s">
        <v>2</v>
      </c>
      <c r="Q630" s="3" t="s">
        <v>46</v>
      </c>
      <c r="R630" s="3" t="s">
        <v>39</v>
      </c>
      <c r="T630" s="18" t="str">
        <f>IF(J630="Yes",IF(U630&lt;&gt;"",HYPERLINK(_xlfn.CONCAT(VLOOKUP(U630,AF:AG,2,FALSE),"\",IF(ISERROR(FIND(",",A630))=FALSE,LEFT(A630,FIND(",",A630)-1),A630),"-",C630,"-",H630,".pdf"),"PDF"),""),"")</f>
        <v>PDF</v>
      </c>
      <c r="U630" s="11" t="str">
        <f>IF(R630="0. Duplicate","SH","")</f>
        <v>SH</v>
      </c>
      <c r="V630" s="3" t="str">
        <f>IF(R630="0. Duplicate","Exclude","")</f>
        <v>Exclude</v>
      </c>
      <c r="W630" s="3" t="str">
        <f>IF(R630="0. Duplicate","0. Duplicate","")</f>
        <v>0. Duplicate</v>
      </c>
      <c r="Y630" s="12" t="str">
        <f>IF(R630="Include","No",IF(V630="Include","No",""))</f>
        <v/>
      </c>
      <c r="Z630" s="33" t="str">
        <f>IF(J630="Yes",IF(Q630="","",IF(Q630="Include",IF(V630="",IF(Y630="No","Check for supplement","Include"),IF(V630="Exclude","Consensus required",IF(V630="Include",IF(Y630="No","Check for supplement","Include"),"Check required"))),IF(Q630="Exclude",IF(V630="","Check required",IF(V630="Exclude","Exclude",IF(V630="Include","Consensus required","Check required"))),"Check required"))),IF(L630="","","Find PDF"))</f>
        <v>Exclude</v>
      </c>
      <c r="AA630" s="31" t="str">
        <f>IF(Z630="Exclude",R630,"")</f>
        <v>0. Duplicate</v>
      </c>
    </row>
    <row r="631" spans="1:27" x14ac:dyDescent="0.25">
      <c r="A631" s="25" t="s">
        <v>5297</v>
      </c>
      <c r="B631" s="26" t="s">
        <v>5298</v>
      </c>
      <c r="C631" s="26">
        <v>2013</v>
      </c>
      <c r="D631" s="26" t="s">
        <v>182</v>
      </c>
      <c r="E631" s="26">
        <v>163</v>
      </c>
      <c r="F631" s="26">
        <v>1</v>
      </c>
      <c r="G631" s="26" t="s">
        <v>5299</v>
      </c>
      <c r="H631" s="26">
        <v>12836</v>
      </c>
      <c r="I631" s="26" t="s">
        <v>5300</v>
      </c>
      <c r="J631" s="11" t="s">
        <v>35</v>
      </c>
      <c r="K631" s="18" t="str">
        <f>IF(LEFT(I631,2)="10",HYPERLINK(_xlfn.CONCAT("https://doi.org/",I631),"Link"),IF(I631="","",HYPERLINK(I631,"Link")))</f>
        <v>Link</v>
      </c>
      <c r="L631" s="19" t="str">
        <f>IF(A631&lt;&gt;"",IF(J631="No",_xlfn.CONCAT(IF(ISERROR(FIND(",",A631))=FALSE,LEFT(A631,FIND(",",A631)-1),A631),"-",C631,"-",H631),""),"")</f>
        <v/>
      </c>
      <c r="M631" s="29" t="str">
        <f>IF(A631&lt;&gt;"",_xlfn.CONCAT("{",IF(ISERROR(FIND(",",A631))=FALSE,LEFT(A631,FIND(",",A631)-1),A631),", ",C631," #",H631,"}"),"")</f>
        <v>{Finkelstein, 2013 #12836}</v>
      </c>
      <c r="N631" s="4" t="s">
        <v>1</v>
      </c>
      <c r="O631" s="18" t="str">
        <f>IF(J631="Yes",IF(P631&lt;&gt;"",HYPERLINK(_xlfn.CONCAT(VLOOKUP(P631,AF:AG,2,FALSE),"\",IF(ISERROR(FIND(",",A631))=FALSE,LEFT(A631,FIND(",",A631)-1),A631),"-",C631,"-",H631,".pdf"),"PDF"),""),"")</f>
        <v>PDF</v>
      </c>
      <c r="P631" s="11" t="s">
        <v>2</v>
      </c>
      <c r="Q631" s="3" t="s">
        <v>46</v>
      </c>
      <c r="R631" s="3" t="s">
        <v>47</v>
      </c>
      <c r="S631" s="4" t="s">
        <v>109</v>
      </c>
      <c r="T631" s="18" t="str">
        <f>IF(J631="Yes",IF(U631&lt;&gt;"",HYPERLINK(_xlfn.CONCAT(VLOOKUP(U631,AF:AG,2,FALSE),"\",IF(ISERROR(FIND(",",A631))=FALSE,LEFT(A631,FIND(",",A631)-1),A631),"-",C631,"-",H631,".pdf"),"PDF"),""),"")</f>
        <v>PDF</v>
      </c>
      <c r="U631" s="565" t="s">
        <v>70</v>
      </c>
      <c r="V631" s="3" t="s">
        <v>46</v>
      </c>
      <c r="W631" s="3" t="s">
        <v>47</v>
      </c>
      <c r="X631" s="501" t="s">
        <v>5885</v>
      </c>
      <c r="Y631" s="12" t="str">
        <f>IF(R631="Include","No",IF(V631="Include","No",""))</f>
        <v/>
      </c>
      <c r="Z631" s="33" t="str">
        <f>IF(J631="Yes",IF(Q631="","",IF(Q631="Include",IF(V631="",IF(Y631="No","Check for supplement","Include"),IF(V631="Exclude","Consensus required",IF(V631="Include",IF(Y631="No","Check for supplement","Include"),"Check required"))),IF(Q631="Exclude",IF(V631="","Check required",IF(V631="Exclude","Exclude",IF(V631="Include","Consensus required","Check required"))),"Check required"))),IF(L631="","","Find PDF"))</f>
        <v>Exclude</v>
      </c>
      <c r="AA631" s="31" t="str">
        <f>IF(Z631="Exclude",R631,"")</f>
        <v>3. Wrong intervention</v>
      </c>
    </row>
    <row r="632" spans="1:27" x14ac:dyDescent="0.25">
      <c r="A632" s="25" t="s">
        <v>5297</v>
      </c>
      <c r="B632" s="26" t="s">
        <v>5298</v>
      </c>
      <c r="C632" s="26">
        <v>2013</v>
      </c>
      <c r="D632" s="26" t="s">
        <v>182</v>
      </c>
      <c r="E632" s="26">
        <v>163</v>
      </c>
      <c r="F632" s="26">
        <v>1</v>
      </c>
      <c r="G632" s="26" t="s">
        <v>5299</v>
      </c>
      <c r="H632" s="26">
        <v>14056</v>
      </c>
      <c r="I632" s="26" t="s">
        <v>5300</v>
      </c>
      <c r="J632" s="11" t="s">
        <v>35</v>
      </c>
      <c r="K632" s="18" t="str">
        <f>IF(LEFT(I632,2)="10",HYPERLINK(_xlfn.CONCAT("https://doi.org/",I632),"Link"),IF(I632="","",HYPERLINK(I632,"Link")))</f>
        <v>Link</v>
      </c>
      <c r="L632" s="19" t="str">
        <f>IF(A632&lt;&gt;"",IF(J632="No",_xlfn.CONCAT(IF(ISERROR(FIND(",",A632))=FALSE,LEFT(A632,FIND(",",A632)-1),A632),"-",C632,"-",H632),""),"")</f>
        <v/>
      </c>
      <c r="M632" s="29" t="str">
        <f>IF(A632&lt;&gt;"",_xlfn.CONCAT("{",IF(ISERROR(FIND(",",A632))=FALSE,LEFT(A632,FIND(",",A632)-1),A632),", ",C632," #",H632,"}"),"")</f>
        <v>{Finkelstein, 2013 #14056}</v>
      </c>
      <c r="N632" s="4" t="s">
        <v>4</v>
      </c>
      <c r="O632" s="18" t="str">
        <f>IF(J632="Yes",IF(P632&lt;&gt;"",HYPERLINK(_xlfn.CONCAT(VLOOKUP(P632,AF:AG,2,FALSE),"\",IF(ISERROR(FIND(",",A632))=FALSE,LEFT(A632,FIND(",",A632)-1),A632),"-",C632,"-",H632,".pdf"),"PDF"),""),"")</f>
        <v>PDF</v>
      </c>
      <c r="P632" s="11" t="s">
        <v>2</v>
      </c>
      <c r="Q632" s="3" t="s">
        <v>46</v>
      </c>
      <c r="R632" s="3" t="s">
        <v>39</v>
      </c>
      <c r="T632" s="18" t="str">
        <f>IF(J632="Yes",IF(U632&lt;&gt;"",HYPERLINK(_xlfn.CONCAT(VLOOKUP(U632,AF:AG,2,FALSE),"\",IF(ISERROR(FIND(",",A632))=FALSE,LEFT(A632,FIND(",",A632)-1),A632),"-",C632,"-",H632,".pdf"),"PDF"),""),"")</f>
        <v>PDF</v>
      </c>
      <c r="U632" s="11" t="s">
        <v>50</v>
      </c>
      <c r="V632" s="3" t="s">
        <v>46</v>
      </c>
      <c r="W632" s="3" t="s">
        <v>39</v>
      </c>
      <c r="Y632" s="12" t="str">
        <f>IF(R632="Include","No",IF(V632="Include","No",""))</f>
        <v/>
      </c>
      <c r="Z632" s="33" t="str">
        <f>IF(J632="Yes",IF(Q632="","",IF(Q632="Include",IF(V632="",IF(Y632="No","Check for supplement","Include"),IF(V632="Exclude","Consensus required",IF(V632="Include",IF(Y632="No","Check for supplement","Include"),"Check required"))),IF(Q632="Exclude",IF(V632="","Check required",IF(V632="Exclude","Exclude",IF(V632="Include","Consensus required","Check required"))),"Check required"))),IF(L632="","","Find PDF"))</f>
        <v>Exclude</v>
      </c>
      <c r="AA632" s="31" t="str">
        <f>IF(Z632="Exclude",R632,"")</f>
        <v>0. Duplicate</v>
      </c>
    </row>
    <row r="633" spans="1:27" x14ac:dyDescent="0.25">
      <c r="A633" s="25" t="s">
        <v>6326</v>
      </c>
      <c r="B633" s="26" t="s">
        <v>6327</v>
      </c>
      <c r="C633" s="26">
        <v>2016</v>
      </c>
      <c r="D633" s="26" t="s">
        <v>2158</v>
      </c>
      <c r="E633" s="26">
        <v>4</v>
      </c>
      <c r="F633" s="26">
        <v>12</v>
      </c>
      <c r="G633" s="26" t="s">
        <v>6328</v>
      </c>
      <c r="H633" s="26">
        <v>12834</v>
      </c>
      <c r="I633" s="26" t="s">
        <v>6329</v>
      </c>
      <c r="J633" s="11" t="s">
        <v>35</v>
      </c>
      <c r="K633" s="18" t="str">
        <f>IF(LEFT(I633,2)="10",HYPERLINK(_xlfn.CONCAT("https://doi.org/",I633),"Link"),IF(I633="","",HYPERLINK(I633,"Link")))</f>
        <v>Link</v>
      </c>
      <c r="L633" s="19" t="str">
        <f>IF(A633&lt;&gt;"",IF(J633="No",_xlfn.CONCAT(IF(ISERROR(FIND(",",A633))=FALSE,LEFT(A633,FIND(",",A633)-1),A633),"-",C633,"-",H633),""),"")</f>
        <v/>
      </c>
      <c r="M633" s="29" t="str">
        <f>IF(A633&lt;&gt;"",_xlfn.CONCAT("{",IF(ISERROR(FIND(",",A633))=FALSE,LEFT(A633,FIND(",",A633)-1),A633),", ",C633," #",H633,"}"),"")</f>
        <v>{Finkelstein, 2016 #12834}</v>
      </c>
      <c r="N633" s="4" t="s">
        <v>1</v>
      </c>
      <c r="O633" s="18" t="str">
        <f>IF(J633="Yes",IF(P633&lt;&gt;"",HYPERLINK(_xlfn.CONCAT(VLOOKUP(P633,AF:AG,2,FALSE),"\",IF(ISERROR(FIND(",",A633))=FALSE,LEFT(A633,FIND(",",A633)-1),A633),"-",C633,"-",H633,".pdf"),"PDF"),""),"")</f>
        <v>PDF</v>
      </c>
      <c r="P633" s="11" t="s">
        <v>2</v>
      </c>
      <c r="Q633" s="3" t="s">
        <v>46</v>
      </c>
      <c r="R633" s="3" t="s">
        <v>47</v>
      </c>
      <c r="S633" s="4" t="s">
        <v>109</v>
      </c>
      <c r="T633" s="18" t="str">
        <f>IF(J633="Yes",IF(U633&lt;&gt;"",HYPERLINK(_xlfn.CONCAT(VLOOKUP(U633,AF:AG,2,FALSE),"\",IF(ISERROR(FIND(",",A633))=FALSE,LEFT(A633,FIND(",",A633)-1),A633),"-",C633,"-",H633,".pdf"),"PDF"),""),"")</f>
        <v>PDF</v>
      </c>
      <c r="U633" s="565" t="s">
        <v>70</v>
      </c>
      <c r="V633" s="3" t="s">
        <v>46</v>
      </c>
      <c r="W633" s="3" t="s">
        <v>47</v>
      </c>
      <c r="X633" s="501" t="s">
        <v>5885</v>
      </c>
      <c r="Y633" s="12" t="str">
        <f>IF(R633="Include","No",IF(V633="Include","No",""))</f>
        <v/>
      </c>
      <c r="Z633" s="33" t="str">
        <f>IF(J633="Yes",IF(Q633="","",IF(Q633="Include",IF(V633="",IF(Y633="No","Check for supplement","Include"),IF(V633="Exclude","Consensus required",IF(V633="Include",IF(Y633="No","Check for supplement","Include"),"Check required"))),IF(Q633="Exclude",IF(V633="","Check required",IF(V633="Exclude","Exclude",IF(V633="Include","Consensus required","Check required"))),"Check required"))),IF(L633="","","Find PDF"))</f>
        <v>Exclude</v>
      </c>
      <c r="AA633" s="31" t="str">
        <f>IF(Z633="Exclude",R633,"")</f>
        <v>3. Wrong intervention</v>
      </c>
    </row>
    <row r="634" spans="1:27" x14ac:dyDescent="0.25">
      <c r="A634" s="25" t="s">
        <v>6326</v>
      </c>
      <c r="B634" s="26" t="s">
        <v>6327</v>
      </c>
      <c r="C634" s="26">
        <v>2016</v>
      </c>
      <c r="D634" s="26" t="s">
        <v>2158</v>
      </c>
      <c r="E634" s="26">
        <v>4</v>
      </c>
      <c r="F634" s="26">
        <v>12</v>
      </c>
      <c r="G634" s="26" t="s">
        <v>6328</v>
      </c>
      <c r="H634" s="26">
        <v>12835</v>
      </c>
      <c r="I634" s="26" t="s">
        <v>6329</v>
      </c>
      <c r="J634" s="11" t="s">
        <v>35</v>
      </c>
      <c r="K634" s="18" t="str">
        <f>IF(LEFT(I634,2)="10",HYPERLINK(_xlfn.CONCAT("https://doi.org/",I634),"Link"),IF(I634="","",HYPERLINK(I634,"Link")))</f>
        <v>Link</v>
      </c>
      <c r="L634" s="19" t="str">
        <f>IF(A634&lt;&gt;"",IF(J634="No",_xlfn.CONCAT(IF(ISERROR(FIND(",",A634))=FALSE,LEFT(A634,FIND(",",A634)-1),A634),"-",C634,"-",H634),""),"")</f>
        <v/>
      </c>
      <c r="M634" s="29" t="str">
        <f>IF(A634&lt;&gt;"",_xlfn.CONCAT("{",IF(ISERROR(FIND(",",A634))=FALSE,LEFT(A634,FIND(",",A634)-1),A634),", ",C634," #",H634,"}"),"")</f>
        <v>{Finkelstein, 2016 #12835}</v>
      </c>
      <c r="N634" s="4" t="s">
        <v>1</v>
      </c>
      <c r="O634" s="18" t="str">
        <f>IF(J634="Yes",IF(P634&lt;&gt;"",HYPERLINK(_xlfn.CONCAT(VLOOKUP(P634,AF:AG,2,FALSE),"\",IF(ISERROR(FIND(",",A634))=FALSE,LEFT(A634,FIND(",",A634)-1),A634),"-",C634,"-",H634,".pdf"),"PDF"),""),"")</f>
        <v>PDF</v>
      </c>
      <c r="P634" s="11" t="s">
        <v>2</v>
      </c>
      <c r="Q634" s="3" t="s">
        <v>46</v>
      </c>
      <c r="R634" s="3" t="s">
        <v>39</v>
      </c>
      <c r="T634" s="18" t="str">
        <f>IF(J634="Yes",IF(U634&lt;&gt;"",HYPERLINK(_xlfn.CONCAT(VLOOKUP(U634,AF:AG,2,FALSE),"\",IF(ISERROR(FIND(",",A634))=FALSE,LEFT(A634,FIND(",",A634)-1),A634),"-",C634,"-",H634,".pdf"),"PDF"),""),"")</f>
        <v>PDF</v>
      </c>
      <c r="U634" s="11" t="str">
        <f>IF(R634="0. Duplicate","SH","")</f>
        <v>SH</v>
      </c>
      <c r="V634" s="3" t="str">
        <f>IF(R634="0. Duplicate","Exclude","")</f>
        <v>Exclude</v>
      </c>
      <c r="W634" s="3" t="str">
        <f>IF(R634="0. Duplicate","0. Duplicate","")</f>
        <v>0. Duplicate</v>
      </c>
      <c r="Y634" s="12" t="str">
        <f>IF(R634="Include","No",IF(V634="Include","No",""))</f>
        <v/>
      </c>
      <c r="Z634" s="33" t="str">
        <f>IF(J634="Yes",IF(Q634="","",IF(Q634="Include",IF(V634="",IF(Y634="No","Check for supplement","Include"),IF(V634="Exclude","Consensus required",IF(V634="Include",IF(Y634="No","Check for supplement","Include"),"Check required"))),IF(Q634="Exclude",IF(V634="","Check required",IF(V634="Exclude","Exclude",IF(V634="Include","Consensus required","Check required"))),"Check required"))),IF(L634="","","Find PDF"))</f>
        <v>Exclude</v>
      </c>
      <c r="AA634" s="31" t="str">
        <f>IF(Z634="Exclude",R634,"")</f>
        <v>0. Duplicate</v>
      </c>
    </row>
    <row r="635" spans="1:27" x14ac:dyDescent="0.25">
      <c r="A635" s="25" t="s">
        <v>5301</v>
      </c>
      <c r="B635" s="26" t="s">
        <v>5302</v>
      </c>
      <c r="C635" s="26">
        <v>2020</v>
      </c>
      <c r="D635" s="26" t="s">
        <v>124</v>
      </c>
      <c r="E635" s="26">
        <v>17</v>
      </c>
      <c r="F635" s="26">
        <v>1</v>
      </c>
      <c r="G635" s="26">
        <v>113</v>
      </c>
      <c r="H635" s="26">
        <v>14136</v>
      </c>
      <c r="I635" s="26" t="s">
        <v>5303</v>
      </c>
      <c r="J635" s="11" t="s">
        <v>35</v>
      </c>
      <c r="K635" s="18" t="str">
        <f>IF(LEFT(I635,2)="10",HYPERLINK(_xlfn.CONCAT("https://doi.org/",I635),"Link"),IF(I635="","",HYPERLINK(I635,"Link")))</f>
        <v>Link</v>
      </c>
      <c r="L635" s="19" t="str">
        <f>IF(A635&lt;&gt;"",IF(J635="No",_xlfn.CONCAT(IF(ISERROR(FIND(",",A635))=FALSE,LEFT(A635,FIND(",",A635)-1),A635),"-",C635,"-",H635),""),"")</f>
        <v/>
      </c>
      <c r="M635" s="29" t="str">
        <f>IF(A635&lt;&gt;"",_xlfn.CONCAT("{",IF(ISERROR(FIND(",",A635))=FALSE,LEFT(A635,FIND(",",A635)-1),A635),", ",C635," #",H635,"}"),"")</f>
        <v>{Finkelstein, 2020 #14136}</v>
      </c>
      <c r="N635" s="4" t="s">
        <v>4</v>
      </c>
      <c r="O635" s="18" t="str">
        <f>IF(J635="Yes",IF(P635&lt;&gt;"",HYPERLINK(_xlfn.CONCAT(VLOOKUP(P635,AF:AG,2,FALSE),"\",IF(ISERROR(FIND(",",A635))=FALSE,LEFT(A635,FIND(",",A635)-1),A635),"-",C635,"-",H635,".pdf"),"PDF"),""),"")</f>
        <v>PDF</v>
      </c>
      <c r="P635" s="11" t="s">
        <v>2</v>
      </c>
      <c r="Q635" s="3" t="s">
        <v>46</v>
      </c>
      <c r="R635" s="3" t="s">
        <v>47</v>
      </c>
      <c r="S635" s="4" t="s">
        <v>109</v>
      </c>
      <c r="T635" s="18" t="str">
        <f>IF(J635="Yes",IF(U635&lt;&gt;"",HYPERLINK(_xlfn.CONCAT(VLOOKUP(U635,AF:AG,2,FALSE),"\",IF(ISERROR(FIND(",",A635))=FALSE,LEFT(A635,FIND(",",A635)-1),A635),"-",C635,"-",H635,".pdf"),"PDF"),""),"")</f>
        <v>PDF</v>
      </c>
      <c r="U635" s="11" t="s">
        <v>50</v>
      </c>
      <c r="V635" s="3" t="s">
        <v>46</v>
      </c>
      <c r="W635" s="3" t="s">
        <v>47</v>
      </c>
      <c r="Y635" s="12" t="str">
        <f>IF(R635="Include","No",IF(V635="Include","No",""))</f>
        <v/>
      </c>
      <c r="Z635" s="33" t="str">
        <f>IF(J635="Yes",IF(Q635="","",IF(Q635="Include",IF(V635="",IF(Y635="No","Check for supplement","Include"),IF(V635="Exclude","Consensus required",IF(V635="Include",IF(Y635="No","Check for supplement","Include"),"Check required"))),IF(Q635="Exclude",IF(V635="","Check required",IF(V635="Exclude","Exclude",IF(V635="Include","Consensus required","Check required"))),"Check required"))),IF(L635="","","Find PDF"))</f>
        <v>Exclude</v>
      </c>
      <c r="AA635" s="31" t="str">
        <f>IF(Z635="Exclude",R635,"")</f>
        <v>3. Wrong intervention</v>
      </c>
    </row>
    <row r="636" spans="1:27" x14ac:dyDescent="0.25">
      <c r="A636" s="25" t="s">
        <v>6330</v>
      </c>
      <c r="B636" s="26" t="s">
        <v>6331</v>
      </c>
      <c r="C636" s="26">
        <v>2020</v>
      </c>
      <c r="D636" s="26" t="s">
        <v>60</v>
      </c>
      <c r="E636" s="26">
        <v>17</v>
      </c>
      <c r="F636" s="26">
        <v>21</v>
      </c>
      <c r="G636" s="26" t="s">
        <v>6332</v>
      </c>
      <c r="H636" s="26">
        <v>12837</v>
      </c>
      <c r="I636" s="26" t="s">
        <v>6333</v>
      </c>
      <c r="J636" s="11" t="s">
        <v>35</v>
      </c>
      <c r="K636" s="18" t="str">
        <f>IF(LEFT(I636,2)="10",HYPERLINK(_xlfn.CONCAT("https://doi.org/",I636),"Link"),IF(I636="","",HYPERLINK(I636,"Link")))</f>
        <v>Link</v>
      </c>
      <c r="L636" s="19" t="str">
        <f>IF(A636&lt;&gt;"",IF(J636="No",_xlfn.CONCAT(IF(ISERROR(FIND(",",A636))=FALSE,LEFT(A636,FIND(",",A636)-1),A636),"-",C636,"-",H636),""),"")</f>
        <v/>
      </c>
      <c r="M636" s="29" t="str">
        <f>IF(A636&lt;&gt;"",_xlfn.CONCAT("{",IF(ISERROR(FIND(",",A636))=FALSE,LEFT(A636,FIND(",",A636)-1),A636),", ",C636," #",H636,"}"),"")</f>
        <v>{Finlay, 2020 #12837}</v>
      </c>
      <c r="N636" s="4" t="s">
        <v>1</v>
      </c>
      <c r="O636" s="18" t="str">
        <f>IF(J636="Yes",IF(P636&lt;&gt;"",HYPERLINK(_xlfn.CONCAT(VLOOKUP(P636,AF:AG,2,FALSE),"\",IF(ISERROR(FIND(",",A636))=FALSE,LEFT(A636,FIND(",",A636)-1),A636),"-",C636,"-",H636,".pdf"),"PDF"),""),"")</f>
        <v>PDF</v>
      </c>
      <c r="P636" s="11" t="s">
        <v>2</v>
      </c>
      <c r="Q636" s="3" t="s">
        <v>46</v>
      </c>
      <c r="R636" s="3" t="s">
        <v>47</v>
      </c>
      <c r="S636" s="4" t="s">
        <v>109</v>
      </c>
      <c r="T636" s="18" t="str">
        <f>IF(J636="Yes",IF(U636&lt;&gt;"",HYPERLINK(_xlfn.CONCAT(VLOOKUP(U636,AF:AG,2,FALSE),"\",IF(ISERROR(FIND(",",A636))=FALSE,LEFT(A636,FIND(",",A636)-1),A636),"-",C636,"-",H636,".pdf"),"PDF"),""),"")</f>
        <v>PDF</v>
      </c>
      <c r="U636" s="565" t="s">
        <v>70</v>
      </c>
      <c r="V636" s="3" t="s">
        <v>46</v>
      </c>
      <c r="W636" s="3" t="s">
        <v>47</v>
      </c>
      <c r="X636" s="501" t="s">
        <v>5885</v>
      </c>
      <c r="Y636" s="12" t="str">
        <f>IF(R636="Include","No",IF(V636="Include","No",""))</f>
        <v/>
      </c>
      <c r="Z636" s="33" t="str">
        <f>IF(J636="Yes",IF(Q636="","",IF(Q636="Include",IF(V636="",IF(Y636="No","Check for supplement","Include"),IF(V636="Exclude","Consensus required",IF(V636="Include",IF(Y636="No","Check for supplement","Include"),"Check required"))),IF(Q636="Exclude",IF(V636="","Check required",IF(V636="Exclude","Exclude",IF(V636="Include","Consensus required","Check required"))),"Check required"))),IF(L636="","","Find PDF"))</f>
        <v>Exclude</v>
      </c>
      <c r="AA636" s="31" t="str">
        <f>IF(Z636="Exclude",R636,"")</f>
        <v>3. Wrong intervention</v>
      </c>
    </row>
    <row r="637" spans="1:27" x14ac:dyDescent="0.25">
      <c r="A637" s="25" t="s">
        <v>6334</v>
      </c>
      <c r="B637" s="26" t="s">
        <v>6335</v>
      </c>
      <c r="C637" s="26">
        <v>2019</v>
      </c>
      <c r="D637" s="26" t="s">
        <v>60</v>
      </c>
      <c r="E637" s="26">
        <v>16</v>
      </c>
      <c r="F637" s="26">
        <v>14</v>
      </c>
      <c r="G637" s="26" t="s">
        <v>6336</v>
      </c>
      <c r="H637" s="26">
        <v>12838</v>
      </c>
      <c r="I637" s="26" t="s">
        <v>6337</v>
      </c>
      <c r="J637" s="11" t="s">
        <v>35</v>
      </c>
      <c r="K637" s="18" t="str">
        <f>IF(LEFT(I637,2)="10",HYPERLINK(_xlfn.CONCAT("https://doi.org/",I637),"Link"),IF(I637="","",HYPERLINK(I637,"Link")))</f>
        <v>Link</v>
      </c>
      <c r="L637" s="19" t="str">
        <f>IF(A637&lt;&gt;"",IF(J637="No",_xlfn.CONCAT(IF(ISERROR(FIND(",",A637))=FALSE,LEFT(A637,FIND(",",A637)-1),A637),"-",C637,"-",H637),""),"")</f>
        <v/>
      </c>
      <c r="M637" s="29" t="str">
        <f>IF(A637&lt;&gt;"",_xlfn.CONCAT("{",IF(ISERROR(FIND(",",A637))=FALSE,LEFT(A637,FIND(",",A637)-1),A637),", ",C637," #",H637,"}"),"")</f>
        <v>{Fischer, 2019 #12838}</v>
      </c>
      <c r="N637" s="4" t="s">
        <v>1</v>
      </c>
      <c r="O637" s="18" t="str">
        <f>IF(J637="Yes",IF(P637&lt;&gt;"",HYPERLINK(_xlfn.CONCAT(VLOOKUP(P637,AF:AG,2,FALSE),"\",IF(ISERROR(FIND(",",A637))=FALSE,LEFT(A637,FIND(",",A637)-1),A637),"-",C637,"-",H637,".pdf"),"PDF"),""),"")</f>
        <v>PDF</v>
      </c>
      <c r="P637" s="11" t="s">
        <v>2</v>
      </c>
      <c r="Q637" s="3" t="s">
        <v>46</v>
      </c>
      <c r="R637" s="3" t="s">
        <v>47</v>
      </c>
      <c r="S637" s="4" t="s">
        <v>109</v>
      </c>
      <c r="T637" s="18" t="str">
        <f>IF(J637="Yes",IF(U637&lt;&gt;"",HYPERLINK(_xlfn.CONCAT(VLOOKUP(U637,AF:AG,2,FALSE),"\",IF(ISERROR(FIND(",",A637))=FALSE,LEFT(A637,FIND(",",A637)-1),A637),"-",C637,"-",H637,".pdf"),"PDF"),""),"")</f>
        <v>PDF</v>
      </c>
      <c r="U637" s="565" t="s">
        <v>70</v>
      </c>
      <c r="V637" s="3" t="s">
        <v>46</v>
      </c>
      <c r="W637" s="3" t="s">
        <v>47</v>
      </c>
      <c r="X637" s="501" t="s">
        <v>5885</v>
      </c>
      <c r="Y637" s="12" t="str">
        <f>IF(R637="Include","No",IF(V637="Include","No",""))</f>
        <v/>
      </c>
      <c r="Z637" s="33" t="str">
        <f>IF(J637="Yes",IF(Q637="","",IF(Q637="Include",IF(V637="",IF(Y637="No","Check for supplement","Include"),IF(V637="Exclude","Consensus required",IF(V637="Include",IF(Y637="No","Check for supplement","Include"),"Check required"))),IF(Q637="Exclude",IF(V637="","Check required",IF(V637="Exclude","Exclude",IF(V637="Include","Consensus required","Check required"))),"Check required"))),IF(L637="","","Find PDF"))</f>
        <v>Exclude</v>
      </c>
      <c r="AA637" s="31" t="str">
        <f>IF(Z637="Exclude",R637,"")</f>
        <v>3. Wrong intervention</v>
      </c>
    </row>
    <row r="638" spans="1:27" x14ac:dyDescent="0.25">
      <c r="A638" s="25" t="s">
        <v>6338</v>
      </c>
      <c r="B638" s="26" t="s">
        <v>6339</v>
      </c>
      <c r="C638" s="26">
        <v>2018</v>
      </c>
      <c r="D638" s="26" t="s">
        <v>885</v>
      </c>
      <c r="E638" s="26">
        <v>26</v>
      </c>
      <c r="F638" s="26">
        <v>3</v>
      </c>
      <c r="G638" s="26" t="s">
        <v>6340</v>
      </c>
      <c r="H638" s="26">
        <v>12839</v>
      </c>
      <c r="I638" s="26" t="s">
        <v>6341</v>
      </c>
      <c r="J638" s="11" t="s">
        <v>35</v>
      </c>
      <c r="K638" s="18" t="str">
        <f>IF(LEFT(I638,2)="10",HYPERLINK(_xlfn.CONCAT("https://doi.org/",I638),"Link"),IF(I638="","",HYPERLINK(I638,"Link")))</f>
        <v>Link</v>
      </c>
      <c r="L638" s="19" t="str">
        <f>IF(A638&lt;&gt;"",IF(J638="No",_xlfn.CONCAT(IF(ISERROR(FIND(",",A638))=FALSE,LEFT(A638,FIND(",",A638)-1),A638),"-",C638,"-",H638),""),"")</f>
        <v/>
      </c>
      <c r="M638" s="29" t="str">
        <f>IF(A638&lt;&gt;"",_xlfn.CONCAT("{",IF(ISERROR(FIND(",",A638))=FALSE,LEFT(A638,FIND(",",A638)-1),A638),", ",C638," #",H638,"}"),"")</f>
        <v>{Fisher, 2018 #12839}</v>
      </c>
      <c r="N638" s="4" t="s">
        <v>1</v>
      </c>
      <c r="O638" s="18" t="str">
        <f>IF(J638="Yes",IF(P638&lt;&gt;"",HYPERLINK(_xlfn.CONCAT(VLOOKUP(P638,AF:AG,2,FALSE),"\",IF(ISERROR(FIND(",",A638))=FALSE,LEFT(A638,FIND(",",A638)-1),A638),"-",C638,"-",H638,".pdf"),"PDF"),""),"")</f>
        <v>PDF</v>
      </c>
      <c r="P638" s="11" t="s">
        <v>2</v>
      </c>
      <c r="Q638" s="3" t="s">
        <v>46</v>
      </c>
      <c r="R638" s="3" t="s">
        <v>47</v>
      </c>
      <c r="S638" s="4" t="s">
        <v>109</v>
      </c>
      <c r="T638" s="18" t="str">
        <f>IF(J638="Yes",IF(U638&lt;&gt;"",HYPERLINK(_xlfn.CONCAT(VLOOKUP(U638,AF:AG,2,FALSE),"\",IF(ISERROR(FIND(",",A638))=FALSE,LEFT(A638,FIND(",",A638)-1),A638),"-",C638,"-",H638,".pdf"),"PDF"),""),"")</f>
        <v>PDF</v>
      </c>
      <c r="U638" s="565" t="s">
        <v>70</v>
      </c>
      <c r="V638" s="3" t="s">
        <v>46</v>
      </c>
      <c r="W638" s="3" t="s">
        <v>47</v>
      </c>
      <c r="X638" s="501" t="s">
        <v>5885</v>
      </c>
      <c r="Y638" s="12" t="str">
        <f>IF(R638="Include","No",IF(V638="Include","No",""))</f>
        <v/>
      </c>
      <c r="Z638" s="33" t="str">
        <f>IF(J638="Yes",IF(Q638="","",IF(Q638="Include",IF(V638="",IF(Y638="No","Check for supplement","Include"),IF(V638="Exclude","Consensus required",IF(V638="Include",IF(Y638="No","Check for supplement","Include"),"Check required"))),IF(Q638="Exclude",IF(V638="","Check required",IF(V638="Exclude","Exclude",IF(V638="Include","Consensus required","Check required"))),"Check required"))),IF(L638="","","Find PDF"))</f>
        <v>Exclude</v>
      </c>
      <c r="AA638" s="31" t="str">
        <f>IF(Z638="Exclude",R638,"")</f>
        <v>3. Wrong intervention</v>
      </c>
    </row>
    <row r="639" spans="1:27" x14ac:dyDescent="0.25">
      <c r="A639" s="25" t="s">
        <v>6342</v>
      </c>
      <c r="B639" s="26" t="s">
        <v>6343</v>
      </c>
      <c r="C639" s="26">
        <v>2011</v>
      </c>
      <c r="D639" s="26" t="s">
        <v>935</v>
      </c>
      <c r="E639" s="26">
        <v>19</v>
      </c>
      <c r="F639" s="26">
        <v>5</v>
      </c>
      <c r="G639" s="26" t="s">
        <v>6344</v>
      </c>
      <c r="H639" s="26">
        <v>12840</v>
      </c>
      <c r="I639" s="26" t="s">
        <v>6345</v>
      </c>
      <c r="J639" s="11" t="s">
        <v>35</v>
      </c>
      <c r="K639" s="18" t="str">
        <f>IF(LEFT(I639,2)="10",HYPERLINK(_xlfn.CONCAT("https://doi.org/",I639),"Link"),IF(I639="","",HYPERLINK(I639,"Link")))</f>
        <v>Link</v>
      </c>
      <c r="L639" s="19" t="str">
        <f>IF(A639&lt;&gt;"",IF(J639="No",_xlfn.CONCAT(IF(ISERROR(FIND(",",A639))=FALSE,LEFT(A639,FIND(",",A639)-1),A639),"-",C639,"-",H639),""),"")</f>
        <v/>
      </c>
      <c r="M639" s="29" t="str">
        <f>IF(A639&lt;&gt;"",_xlfn.CONCAT("{",IF(ISERROR(FIND(",",A639))=FALSE,LEFT(A639,FIND(",",A639)-1),A639),", ",C639," #",H639,"}"),"")</f>
        <v>{Fitzgibbon, 2011 #12840}</v>
      </c>
      <c r="N639" s="4" t="s">
        <v>1</v>
      </c>
      <c r="O639" s="18" t="str">
        <f>IF(J639="Yes",IF(P639&lt;&gt;"",HYPERLINK(_xlfn.CONCAT(VLOOKUP(P639,AF:AG,2,FALSE),"\",IF(ISERROR(FIND(",",A639))=FALSE,LEFT(A639,FIND(",",A639)-1),A639),"-",C639,"-",H639,".pdf"),"PDF"),""),"")</f>
        <v>PDF</v>
      </c>
      <c r="P639" s="11" t="s">
        <v>2</v>
      </c>
      <c r="Q639" s="3" t="s">
        <v>46</v>
      </c>
      <c r="R639" s="3" t="s">
        <v>47</v>
      </c>
      <c r="S639" s="4" t="s">
        <v>109</v>
      </c>
      <c r="T639" s="18" t="str">
        <f>IF(J639="Yes",IF(U639&lt;&gt;"",HYPERLINK(_xlfn.CONCAT(VLOOKUP(U639,AF:AG,2,FALSE),"\",IF(ISERROR(FIND(",",A639))=FALSE,LEFT(A639,FIND(",",A639)-1),A639),"-",C639,"-",H639,".pdf"),"PDF"),""),"")</f>
        <v>PDF</v>
      </c>
      <c r="U639" s="565" t="s">
        <v>70</v>
      </c>
      <c r="V639" s="3" t="s">
        <v>46</v>
      </c>
      <c r="W639" s="3" t="s">
        <v>47</v>
      </c>
      <c r="X639" s="501" t="s">
        <v>5885</v>
      </c>
      <c r="Y639" s="12" t="str">
        <f>IF(R639="Include","No",IF(V639="Include","No",""))</f>
        <v/>
      </c>
      <c r="Z639" s="33" t="str">
        <f>IF(J639="Yes",IF(Q639="","",IF(Q639="Include",IF(V639="",IF(Y639="No","Check for supplement","Include"),IF(V639="Exclude","Consensus required",IF(V639="Include",IF(Y639="No","Check for supplement","Include"),"Check required"))),IF(Q639="Exclude",IF(V639="","Check required",IF(V639="Exclude","Exclude",IF(V639="Include","Consensus required","Check required"))),"Check required"))),IF(L639="","","Find PDF"))</f>
        <v>Exclude</v>
      </c>
      <c r="AA639" s="31" t="str">
        <f>IF(Z639="Exclude",R639,"")</f>
        <v>3. Wrong intervention</v>
      </c>
    </row>
    <row r="640" spans="1:27" x14ac:dyDescent="0.25">
      <c r="A640" s="25" t="s">
        <v>6342</v>
      </c>
      <c r="B640" s="26" t="s">
        <v>6343</v>
      </c>
      <c r="C640" s="26">
        <v>2011</v>
      </c>
      <c r="D640" s="26" t="s">
        <v>935</v>
      </c>
      <c r="E640" s="26">
        <v>19</v>
      </c>
      <c r="F640" s="26">
        <v>5</v>
      </c>
      <c r="G640" s="26" t="s">
        <v>6344</v>
      </c>
      <c r="H640" s="26">
        <v>12841</v>
      </c>
      <c r="I640" s="26" t="s">
        <v>6345</v>
      </c>
      <c r="J640" s="11" t="s">
        <v>35</v>
      </c>
      <c r="K640" s="18" t="str">
        <f>IF(LEFT(I640,2)="10",HYPERLINK(_xlfn.CONCAT("https://doi.org/",I640),"Link"),IF(I640="","",HYPERLINK(I640,"Link")))</f>
        <v>Link</v>
      </c>
      <c r="L640" s="19" t="str">
        <f>IF(A640&lt;&gt;"",IF(J640="No",_xlfn.CONCAT(IF(ISERROR(FIND(",",A640))=FALSE,LEFT(A640,FIND(",",A640)-1),A640),"-",C640,"-",H640),""),"")</f>
        <v/>
      </c>
      <c r="M640" s="29" t="str">
        <f>IF(A640&lt;&gt;"",_xlfn.CONCAT("{",IF(ISERROR(FIND(",",A640))=FALSE,LEFT(A640,FIND(",",A640)-1),A640),", ",C640," #",H640,"}"),"")</f>
        <v>{Fitzgibbon, 2011 #12841}</v>
      </c>
      <c r="N640" s="4" t="s">
        <v>1</v>
      </c>
      <c r="O640" s="18" t="str">
        <f>IF(J640="Yes",IF(P640&lt;&gt;"",HYPERLINK(_xlfn.CONCAT(VLOOKUP(P640,AF:AG,2,FALSE),"\",IF(ISERROR(FIND(",",A640))=FALSE,LEFT(A640,FIND(",",A640)-1),A640),"-",C640,"-",H640,".pdf"),"PDF"),""),"")</f>
        <v>PDF</v>
      </c>
      <c r="P640" s="11" t="s">
        <v>2</v>
      </c>
      <c r="Q640" s="3" t="s">
        <v>46</v>
      </c>
      <c r="R640" s="3" t="s">
        <v>39</v>
      </c>
      <c r="T640" s="18" t="str">
        <f>IF(J640="Yes",IF(U640&lt;&gt;"",HYPERLINK(_xlfn.CONCAT(VLOOKUP(U640,AF:AG,2,FALSE),"\",IF(ISERROR(FIND(",",A640))=FALSE,LEFT(A640,FIND(",",A640)-1),A640),"-",C640,"-",H640,".pdf"),"PDF"),""),"")</f>
        <v>PDF</v>
      </c>
      <c r="U640" s="11" t="str">
        <f>IF(R640="0. Duplicate","SH","")</f>
        <v>SH</v>
      </c>
      <c r="V640" s="3" t="str">
        <f>IF(R640="0. Duplicate","Exclude","")</f>
        <v>Exclude</v>
      </c>
      <c r="W640" s="3" t="str">
        <f>IF(R640="0. Duplicate","0. Duplicate","")</f>
        <v>0. Duplicate</v>
      </c>
      <c r="Y640" s="12" t="str">
        <f>IF(R640="Include","No",IF(V640="Include","No",""))</f>
        <v/>
      </c>
      <c r="Z640" s="33" t="str">
        <f>IF(J640="Yes",IF(Q640="","",IF(Q640="Include",IF(V640="",IF(Y640="No","Check for supplement","Include"),IF(V640="Exclude","Consensus required",IF(V640="Include",IF(Y640="No","Check for supplement","Include"),"Check required"))),IF(Q640="Exclude",IF(V640="","Check required",IF(V640="Exclude","Exclude",IF(V640="Include","Consensus required","Check required"))),"Check required"))),IF(L640="","","Find PDF"))</f>
        <v>Exclude</v>
      </c>
      <c r="AA640" s="31" t="str">
        <f>IF(Z640="Exclude",R640,"")</f>
        <v>0. Duplicate</v>
      </c>
    </row>
    <row r="641" spans="1:27" x14ac:dyDescent="0.25">
      <c r="A641" s="25" t="s">
        <v>6346</v>
      </c>
      <c r="B641" s="26" t="s">
        <v>6347</v>
      </c>
      <c r="C641" s="26">
        <v>2012</v>
      </c>
      <c r="D641" s="26" t="s">
        <v>365</v>
      </c>
      <c r="E641" s="26">
        <v>12</v>
      </c>
      <c r="F641" s="26">
        <v>1</v>
      </c>
      <c r="G641" s="26">
        <v>206</v>
      </c>
      <c r="H641" s="26">
        <v>12842</v>
      </c>
      <c r="I641" s="26" t="s">
        <v>6348</v>
      </c>
      <c r="J641" s="11" t="s">
        <v>35</v>
      </c>
      <c r="K641" s="18" t="str">
        <f>IF(LEFT(I641,2)="10",HYPERLINK(_xlfn.CONCAT("https://doi.org/",I641),"Link"),IF(I641="","",HYPERLINK(I641,"Link")))</f>
        <v>Link</v>
      </c>
      <c r="L641" s="19" t="str">
        <f>IF(A641&lt;&gt;"",IF(J641="No",_xlfn.CONCAT(IF(ISERROR(FIND(",",A641))=FALSE,LEFT(A641,FIND(",",A641)-1),A641),"-",C641,"-",H641),""),"")</f>
        <v/>
      </c>
      <c r="M641" s="29" t="str">
        <f>IF(A641&lt;&gt;"",_xlfn.CONCAT("{",IF(ISERROR(FIND(",",A641))=FALSE,LEFT(A641,FIND(",",A641)-1),A641),", ",C641," #",H641,"}"),"")</f>
        <v>{Fitzsimons, 2012 #12842}</v>
      </c>
      <c r="N641" s="4" t="s">
        <v>1</v>
      </c>
      <c r="O641" s="18" t="str">
        <f>IF(J641="Yes",IF(P641&lt;&gt;"",HYPERLINK(_xlfn.CONCAT(VLOOKUP(P641,AF:AG,2,FALSE),"\",IF(ISERROR(FIND(",",A641))=FALSE,LEFT(A641,FIND(",",A641)-1),A641),"-",C641,"-",H641,".pdf"),"PDF"),""),"")</f>
        <v>PDF</v>
      </c>
      <c r="P641" s="11" t="s">
        <v>2</v>
      </c>
      <c r="Q641" s="3" t="s">
        <v>46</v>
      </c>
      <c r="R641" s="3" t="s">
        <v>47</v>
      </c>
      <c r="S641" s="4" t="s">
        <v>109</v>
      </c>
      <c r="T641" s="18" t="str">
        <f>IF(J641="Yes",IF(U641&lt;&gt;"",HYPERLINK(_xlfn.CONCAT(VLOOKUP(U641,AF:AG,2,FALSE),"\",IF(ISERROR(FIND(",",A641))=FALSE,LEFT(A641,FIND(",",A641)-1),A641),"-",C641,"-",H641,".pdf"),"PDF"),""),"")</f>
        <v>PDF</v>
      </c>
      <c r="U641" s="565" t="s">
        <v>70</v>
      </c>
      <c r="V641" s="3" t="s">
        <v>46</v>
      </c>
      <c r="W641" s="3" t="s">
        <v>47</v>
      </c>
      <c r="X641" s="501" t="s">
        <v>5885</v>
      </c>
      <c r="Y641" s="12" t="str">
        <f>IF(R641="Include","No",IF(V641="Include","No",""))</f>
        <v/>
      </c>
      <c r="Z641" s="33" t="str">
        <f>IF(J641="Yes",IF(Q641="","",IF(Q641="Include",IF(V641="",IF(Y641="No","Check for supplement","Include"),IF(V641="Exclude","Consensus required",IF(V641="Include",IF(Y641="No","Check for supplement","Include"),"Check required"))),IF(Q641="Exclude",IF(V641="","Check required",IF(V641="Exclude","Exclude",IF(V641="Include","Consensus required","Check required"))),"Check required"))),IF(L641="","","Find PDF"))</f>
        <v>Exclude</v>
      </c>
      <c r="AA641" s="31" t="str">
        <f>IF(Z641="Exclude",R641,"")</f>
        <v>3. Wrong intervention</v>
      </c>
    </row>
    <row r="642" spans="1:27" x14ac:dyDescent="0.25">
      <c r="A642" s="25" t="s">
        <v>6349</v>
      </c>
      <c r="B642" s="26" t="s">
        <v>6350</v>
      </c>
      <c r="C642" s="26">
        <v>2013</v>
      </c>
      <c r="D642" s="26" t="s">
        <v>192</v>
      </c>
      <c r="E642" s="26">
        <v>57</v>
      </c>
      <c r="F642" s="26">
        <v>5</v>
      </c>
      <c r="G642" s="26" t="s">
        <v>6351</v>
      </c>
      <c r="H642" s="26">
        <v>12843</v>
      </c>
      <c r="I642" s="26" t="s">
        <v>6352</v>
      </c>
      <c r="J642" s="11" t="s">
        <v>35</v>
      </c>
      <c r="K642" s="18" t="str">
        <f>IF(LEFT(I642,2)="10",HYPERLINK(_xlfn.CONCAT("https://doi.org/",I642),"Link"),IF(I642="","",HYPERLINK(I642,"Link")))</f>
        <v>Link</v>
      </c>
      <c r="L642" s="19" t="str">
        <f>IF(A642&lt;&gt;"",IF(J642="No",_xlfn.CONCAT(IF(ISERROR(FIND(",",A642))=FALSE,LEFT(A642,FIND(",",A642)-1),A642),"-",C642,"-",H642),""),"")</f>
        <v/>
      </c>
      <c r="M642" s="29" t="str">
        <f>IF(A642&lt;&gt;"",_xlfn.CONCAT("{",IF(ISERROR(FIND(",",A642))=FALSE,LEFT(A642,FIND(",",A642)-1),A642),", ",C642," #",H642,"}"),"")</f>
        <v>{Fitzsimons, 2013 #12843}</v>
      </c>
      <c r="N642" s="4" t="s">
        <v>1</v>
      </c>
      <c r="O642" s="18" t="str">
        <f>IF(J642="Yes",IF(P642&lt;&gt;"",HYPERLINK(_xlfn.CONCAT(VLOOKUP(P642,AF:AG,2,FALSE),"\",IF(ISERROR(FIND(",",A642))=FALSE,LEFT(A642,FIND(",",A642)-1),A642),"-",C642,"-",H642,".pdf"),"PDF"),""),"")</f>
        <v>PDF</v>
      </c>
      <c r="P642" s="11" t="s">
        <v>2</v>
      </c>
      <c r="Q642" s="3" t="s">
        <v>46</v>
      </c>
      <c r="R642" s="3" t="s">
        <v>47</v>
      </c>
      <c r="S642" s="4" t="s">
        <v>109</v>
      </c>
      <c r="T642" s="18" t="str">
        <f>IF(J642="Yes",IF(U642&lt;&gt;"",HYPERLINK(_xlfn.CONCAT(VLOOKUP(U642,AF:AG,2,FALSE),"\",IF(ISERROR(FIND(",",A642))=FALSE,LEFT(A642,FIND(",",A642)-1),A642),"-",C642,"-",H642,".pdf"),"PDF"),""),"")</f>
        <v>PDF</v>
      </c>
      <c r="U642" s="565" t="s">
        <v>70</v>
      </c>
      <c r="V642" s="3" t="s">
        <v>46</v>
      </c>
      <c r="W642" s="3" t="s">
        <v>47</v>
      </c>
      <c r="X642" s="501" t="s">
        <v>5885</v>
      </c>
      <c r="Y642" s="12" t="str">
        <f>IF(R642="Include","No",IF(V642="Include","No",""))</f>
        <v/>
      </c>
      <c r="Z642" s="33" t="str">
        <f>IF(J642="Yes",IF(Q642="","",IF(Q642="Include",IF(V642="",IF(Y642="No","Check for supplement","Include"),IF(V642="Exclude","Consensus required",IF(V642="Include",IF(Y642="No","Check for supplement","Include"),"Check required"))),IF(Q642="Exclude",IF(V642="","Check required",IF(V642="Exclude","Exclude",IF(V642="Include","Consensus required","Check required"))),"Check required"))),IF(L642="","","Find PDF"))</f>
        <v>Exclude</v>
      </c>
      <c r="AA642" s="31" t="str">
        <f>IF(Z642="Exclude",R642,"")</f>
        <v>3. Wrong intervention</v>
      </c>
    </row>
    <row r="643" spans="1:27" x14ac:dyDescent="0.25">
      <c r="A643" s="25" t="s">
        <v>6353</v>
      </c>
      <c r="B643" s="26" t="s">
        <v>6354</v>
      </c>
      <c r="C643" s="26">
        <v>2017</v>
      </c>
      <c r="D643" s="26" t="s">
        <v>119</v>
      </c>
      <c r="E643" s="26">
        <v>49</v>
      </c>
      <c r="F643" s="26">
        <v>2</v>
      </c>
      <c r="G643" s="26" t="s">
        <v>6355</v>
      </c>
      <c r="H643" s="26">
        <v>12844</v>
      </c>
      <c r="I643" s="26" t="s">
        <v>6356</v>
      </c>
      <c r="J643" s="11" t="s">
        <v>35</v>
      </c>
      <c r="K643" s="18" t="str">
        <f>IF(LEFT(I643,2)="10",HYPERLINK(_xlfn.CONCAT("https://doi.org/",I643),"Link"),IF(I643="","",HYPERLINK(I643,"Link")))</f>
        <v>Link</v>
      </c>
      <c r="L643" s="19" t="str">
        <f>IF(A643&lt;&gt;"",IF(J643="No",_xlfn.CONCAT(IF(ISERROR(FIND(",",A643))=FALSE,LEFT(A643,FIND(",",A643)-1),A643),"-",C643,"-",H643),""),"")</f>
        <v/>
      </c>
      <c r="M643" s="29" t="str">
        <f>IF(A643&lt;&gt;"",_xlfn.CONCAT("{",IF(ISERROR(FIND(",",A643))=FALSE,LEFT(A643,FIND(",",A643)-1),A643),", ",C643," #",H643,"}"),"")</f>
        <v>{Fiuza-Luces, 2017 #12844}</v>
      </c>
      <c r="N643" s="4" t="s">
        <v>1</v>
      </c>
      <c r="O643" s="18" t="str">
        <f>IF(J643="Yes",IF(P643&lt;&gt;"",HYPERLINK(_xlfn.CONCAT(VLOOKUP(P643,AF:AG,2,FALSE),"\",IF(ISERROR(FIND(",",A643))=FALSE,LEFT(A643,FIND(",",A643)-1),A643),"-",C643,"-",H643,".pdf"),"PDF"),""),"")</f>
        <v>PDF</v>
      </c>
      <c r="P643" s="11" t="s">
        <v>2</v>
      </c>
      <c r="Q643" s="3" t="s">
        <v>46</v>
      </c>
      <c r="R643" s="3" t="s">
        <v>69</v>
      </c>
      <c r="S643" s="4" t="s">
        <v>6357</v>
      </c>
      <c r="T643" s="18" t="str">
        <f>IF(J643="Yes",IF(U643&lt;&gt;"",HYPERLINK(_xlfn.CONCAT(VLOOKUP(U643,AF:AG,2,FALSE),"\",IF(ISERROR(FIND(",",A643))=FALSE,LEFT(A643,FIND(",",A643)-1),A643),"-",C643,"-",H643,".pdf"),"PDF"),""),"")</f>
        <v>PDF</v>
      </c>
      <c r="U643" s="565" t="s">
        <v>70</v>
      </c>
      <c r="V643" s="3" t="s">
        <v>46</v>
      </c>
      <c r="W643" s="3" t="s">
        <v>69</v>
      </c>
      <c r="X643" s="501" t="s">
        <v>6358</v>
      </c>
      <c r="Y643" s="12" t="str">
        <f>IF(R643="Include","No",IF(V643="Include","No",""))</f>
        <v/>
      </c>
      <c r="Z643" s="33" t="str">
        <f>IF(J643="Yes",IF(Q643="","",IF(Q643="Include",IF(V643="",IF(Y643="No","Check for supplement","Include"),IF(V643="Exclude","Consensus required",IF(V643="Include",IF(Y643="No","Check for supplement","Include"),"Check required"))),IF(Q643="Exclude",IF(V643="","Check required",IF(V643="Exclude","Exclude",IF(V643="Include","Consensus required","Check required"))),"Check required"))),IF(L643="","","Find PDF"))</f>
        <v>Exclude</v>
      </c>
      <c r="AA643" s="31" t="str">
        <f>IF(Z643="Exclude",R643,"")</f>
        <v>4. Wrong setting</v>
      </c>
    </row>
    <row r="644" spans="1:27" x14ac:dyDescent="0.25">
      <c r="A644" s="25" t="s">
        <v>6359</v>
      </c>
      <c r="B644" s="26" t="s">
        <v>6360</v>
      </c>
      <c r="C644" s="26">
        <v>2010</v>
      </c>
      <c r="D644" s="26" t="s">
        <v>95</v>
      </c>
      <c r="E644" s="26">
        <v>39</v>
      </c>
      <c r="F644" s="26">
        <v>2</v>
      </c>
      <c r="G644" s="26" t="s">
        <v>6361</v>
      </c>
      <c r="H644" s="26">
        <v>12846</v>
      </c>
      <c r="I644" s="26" t="s">
        <v>6362</v>
      </c>
      <c r="J644" s="11" t="s">
        <v>35</v>
      </c>
      <c r="K644" s="18" t="str">
        <f>IF(LEFT(I644,2)="10",HYPERLINK(_xlfn.CONCAT("https://doi.org/",I644),"Link"),IF(I644="","",HYPERLINK(I644,"Link")))</f>
        <v>Link</v>
      </c>
      <c r="L644" s="19" t="str">
        <f>IF(A644&lt;&gt;"",IF(J644="No",_xlfn.CONCAT(IF(ISERROR(FIND(",",A644))=FALSE,LEFT(A644,FIND(",",A644)-1),A644),"-",C644,"-",H644),""),"")</f>
        <v/>
      </c>
      <c r="M644" s="29" t="str">
        <f>IF(A644&lt;&gt;"",_xlfn.CONCAT("{",IF(ISERROR(FIND(",",A644))=FALSE,LEFT(A644,FIND(",",A644)-1),A644),", ",C644," #",H644,"}"),"")</f>
        <v>{Fjeldsoe, 2010 #12846}</v>
      </c>
      <c r="N644" s="4" t="s">
        <v>1</v>
      </c>
      <c r="O644" s="18" t="str">
        <f>IF(J644="Yes",IF(P644&lt;&gt;"",HYPERLINK(_xlfn.CONCAT(VLOOKUP(P644,AF:AG,2,FALSE),"\",IF(ISERROR(FIND(",",A644))=FALSE,LEFT(A644,FIND(",",A644)-1),A644),"-",C644,"-",H644,".pdf"),"PDF"),""),"")</f>
        <v>PDF</v>
      </c>
      <c r="P644" s="11" t="s">
        <v>2</v>
      </c>
      <c r="Q644" s="3" t="s">
        <v>46</v>
      </c>
      <c r="R644" s="3" t="s">
        <v>47</v>
      </c>
      <c r="S644" s="4" t="s">
        <v>109</v>
      </c>
      <c r="T644" s="18" t="str">
        <f>IF(J644="Yes",IF(U644&lt;&gt;"",HYPERLINK(_xlfn.CONCAT(VLOOKUP(U644,AF:AG,2,FALSE),"\",IF(ISERROR(FIND(",",A644))=FALSE,LEFT(A644,FIND(",",A644)-1),A644),"-",C644,"-",H644,".pdf"),"PDF"),""),"")</f>
        <v>PDF</v>
      </c>
      <c r="U644" s="565" t="s">
        <v>70</v>
      </c>
      <c r="V644" s="3" t="s">
        <v>46</v>
      </c>
      <c r="W644" s="3" t="s">
        <v>47</v>
      </c>
      <c r="X644" s="501" t="s">
        <v>5885</v>
      </c>
      <c r="Y644" s="12" t="str">
        <f>IF(R644="Include","No",IF(V644="Include","No",""))</f>
        <v/>
      </c>
      <c r="Z644" s="33" t="str">
        <f>IF(J644="Yes",IF(Q644="","",IF(Q644="Include",IF(V644="",IF(Y644="No","Check for supplement","Include"),IF(V644="Exclude","Consensus required",IF(V644="Include",IF(Y644="No","Check for supplement","Include"),"Check required"))),IF(Q644="Exclude",IF(V644="","Check required",IF(V644="Exclude","Exclude",IF(V644="Include","Consensus required","Check required"))),"Check required"))),IF(L644="","","Find PDF"))</f>
        <v>Exclude</v>
      </c>
      <c r="AA644" s="31" t="str">
        <f>IF(Z644="Exclude",R644,"")</f>
        <v>3. Wrong intervention</v>
      </c>
    </row>
    <row r="645" spans="1:27" x14ac:dyDescent="0.25">
      <c r="A645" s="25" t="s">
        <v>6363</v>
      </c>
      <c r="B645" s="26" t="s">
        <v>6364</v>
      </c>
      <c r="C645" s="26">
        <v>2015</v>
      </c>
      <c r="D645" s="26" t="s">
        <v>95</v>
      </c>
      <c r="E645" s="26">
        <v>49</v>
      </c>
      <c r="F645" s="26">
        <v>4</v>
      </c>
      <c r="G645" s="26" t="s">
        <v>6365</v>
      </c>
      <c r="H645" s="26">
        <v>12845</v>
      </c>
      <c r="I645" s="26" t="s">
        <v>6366</v>
      </c>
      <c r="J645" s="11" t="s">
        <v>35</v>
      </c>
      <c r="K645" s="18" t="str">
        <f>IF(LEFT(I645,2)="10",HYPERLINK(_xlfn.CONCAT("https://doi.org/",I645),"Link"),IF(I645="","",HYPERLINK(I645,"Link")))</f>
        <v>Link</v>
      </c>
      <c r="L645" s="19" t="str">
        <f>IF(A645&lt;&gt;"",IF(J645="No",_xlfn.CONCAT(IF(ISERROR(FIND(",",A645))=FALSE,LEFT(A645,FIND(",",A645)-1),A645),"-",C645,"-",H645),""),"")</f>
        <v/>
      </c>
      <c r="M645" s="29" t="str">
        <f>IF(A645&lt;&gt;"",_xlfn.CONCAT("{",IF(ISERROR(FIND(",",A645))=FALSE,LEFT(A645,FIND(",",A645)-1),A645),", ",C645," #",H645,"}"),"")</f>
        <v>{Fjeldsoe, 2015 #12845}</v>
      </c>
      <c r="N645" s="4" t="s">
        <v>1</v>
      </c>
      <c r="O645" s="18" t="str">
        <f>IF(J645="Yes",IF(P645&lt;&gt;"",HYPERLINK(_xlfn.CONCAT(VLOOKUP(P645,AF:AG,2,FALSE),"\",IF(ISERROR(FIND(",",A645))=FALSE,LEFT(A645,FIND(",",A645)-1),A645),"-",C645,"-",H645,".pdf"),"PDF"),""),"")</f>
        <v>PDF</v>
      </c>
      <c r="P645" s="11" t="s">
        <v>2</v>
      </c>
      <c r="Q645" s="3" t="s">
        <v>46</v>
      </c>
      <c r="R645" s="3" t="s">
        <v>47</v>
      </c>
      <c r="S645" s="4" t="s">
        <v>109</v>
      </c>
      <c r="T645" s="18" t="str">
        <f>IF(J645="Yes",IF(U645&lt;&gt;"",HYPERLINK(_xlfn.CONCAT(VLOOKUP(U645,AF:AG,2,FALSE),"\",IF(ISERROR(FIND(",",A645))=FALSE,LEFT(A645,FIND(",",A645)-1),A645),"-",C645,"-",H645,".pdf"),"PDF"),""),"")</f>
        <v>PDF</v>
      </c>
      <c r="U645" s="565" t="s">
        <v>70</v>
      </c>
      <c r="V645" s="3" t="s">
        <v>46</v>
      </c>
      <c r="W645" s="3" t="s">
        <v>47</v>
      </c>
      <c r="X645" s="501" t="s">
        <v>5885</v>
      </c>
      <c r="Y645" s="12" t="str">
        <f>IF(R645="Include","No",IF(V645="Include","No",""))</f>
        <v/>
      </c>
      <c r="Z645" s="33" t="str">
        <f>IF(J645="Yes",IF(Q645="","",IF(Q645="Include",IF(V645="",IF(Y645="No","Check for supplement","Include"),IF(V645="Exclude","Consensus required",IF(V645="Include",IF(Y645="No","Check for supplement","Include"),"Check required"))),IF(Q645="Exclude",IF(V645="","Check required",IF(V645="Exclude","Exclude",IF(V645="Include","Consensus required","Check required"))),"Check required"))),IF(L645="","","Find PDF"))</f>
        <v>Exclude</v>
      </c>
      <c r="AA645" s="31" t="str">
        <f>IF(Z645="Exclude",R645,"")</f>
        <v>3. Wrong intervention</v>
      </c>
    </row>
    <row r="646" spans="1:27" x14ac:dyDescent="0.25">
      <c r="A646" s="25" t="s">
        <v>6367</v>
      </c>
      <c r="B646" s="26" t="s">
        <v>6368</v>
      </c>
      <c r="C646" s="26">
        <v>2021</v>
      </c>
      <c r="D646" s="26" t="s">
        <v>124</v>
      </c>
      <c r="E646" s="26">
        <v>18</v>
      </c>
      <c r="F646" s="26">
        <v>1</v>
      </c>
      <c r="G646" s="26">
        <v>119</v>
      </c>
      <c r="H646" s="26">
        <v>14600</v>
      </c>
      <c r="I646" s="26" t="s">
        <v>6369</v>
      </c>
      <c r="J646" s="11" t="s">
        <v>35</v>
      </c>
      <c r="K646" s="18" t="str">
        <f>IF(LEFT(I646,2)="10",HYPERLINK(_xlfn.CONCAT("https://doi.org/",I646),"Link"),IF(I646="","",HYPERLINK(I646,"Link")))</f>
        <v>Link</v>
      </c>
      <c r="L646" s="19" t="str">
        <f>IF(A646&lt;&gt;"",IF(J646="No",_xlfn.CONCAT(IF(ISERROR(FIND(",",A646))=FALSE,LEFT(A646,FIND(",",A646)-1),A646),"-",C646,"-",H646),""),"")</f>
        <v/>
      </c>
      <c r="M646" s="29" t="str">
        <f>IF(A646&lt;&gt;"",_xlfn.CONCAT("{",IF(ISERROR(FIND(",",A646))=FALSE,LEFT(A646,FIND(",",A646)-1),A646),", ",C646," #",H646,"}"),"")</f>
        <v>{Fjeldsoe, 2021 #14600}</v>
      </c>
      <c r="N646" s="4" t="s">
        <v>1</v>
      </c>
      <c r="O646" s="18" t="str">
        <f>IF(J646="Yes",IF(P646&lt;&gt;"",HYPERLINK(_xlfn.CONCAT(VLOOKUP(P646,AF:AG,2,FALSE),"\",IF(ISERROR(FIND(",",A646))=FALSE,LEFT(A646,FIND(",",A646)-1),A646),"-",C646,"-",H646,".pdf"),"PDF"),""),"")</f>
        <v>PDF</v>
      </c>
      <c r="P646" s="11" t="s">
        <v>2</v>
      </c>
      <c r="Q646" s="3" t="s">
        <v>46</v>
      </c>
      <c r="R646" s="3" t="s">
        <v>47</v>
      </c>
      <c r="S646" s="4" t="s">
        <v>109</v>
      </c>
      <c r="T646" s="18" t="str">
        <f>IF(J646="Yes",IF(U646&lt;&gt;"",HYPERLINK(_xlfn.CONCAT(VLOOKUP(U646,AF:AG,2,FALSE),"\",IF(ISERROR(FIND(",",A646))=FALSE,LEFT(A646,FIND(",",A646)-1),A646),"-",C646,"-",H646,".pdf"),"PDF"),""),"")</f>
        <v>PDF</v>
      </c>
      <c r="U646" s="565" t="s">
        <v>70</v>
      </c>
      <c r="V646" s="3" t="s">
        <v>46</v>
      </c>
      <c r="W646" s="3" t="s">
        <v>47</v>
      </c>
      <c r="X646" s="501" t="s">
        <v>5885</v>
      </c>
      <c r="Y646" s="12" t="str">
        <f>IF(R646="Include","No",IF(V646="Include","No",""))</f>
        <v/>
      </c>
      <c r="Z646" s="33" t="str">
        <f>IF(J646="Yes",IF(Q646="","",IF(Q646="Include",IF(V646="",IF(Y646="No","Check for supplement","Include"),IF(V646="Exclude","Consensus required",IF(V646="Include",IF(Y646="No","Check for supplement","Include"),"Check required"))),IF(Q646="Exclude",IF(V646="","Check required",IF(V646="Exclude","Exclude",IF(V646="Include","Consensus required","Check required"))),"Check required"))),IF(L646="","","Find PDF"))</f>
        <v>Exclude</v>
      </c>
      <c r="AA646" s="31" t="str">
        <f>IF(Z646="Exclude",R646,"")</f>
        <v>3. Wrong intervention</v>
      </c>
    </row>
    <row r="647" spans="1:27" x14ac:dyDescent="0.25">
      <c r="A647" s="25" t="s">
        <v>6367</v>
      </c>
      <c r="B647" s="26" t="s">
        <v>6368</v>
      </c>
      <c r="C647" s="26">
        <v>2021</v>
      </c>
      <c r="D647" s="26" t="s">
        <v>124</v>
      </c>
      <c r="E647" s="26">
        <v>18</v>
      </c>
      <c r="F647" s="26">
        <v>1</v>
      </c>
      <c r="G647" s="26">
        <v>119</v>
      </c>
      <c r="H647" s="26">
        <v>14601</v>
      </c>
      <c r="I647" s="26" t="s">
        <v>6369</v>
      </c>
      <c r="J647" s="11" t="s">
        <v>35</v>
      </c>
      <c r="K647" s="18" t="str">
        <f>IF(LEFT(I647,2)="10",HYPERLINK(_xlfn.CONCAT("https://doi.org/",I647),"Link"),IF(I647="","",HYPERLINK(I647,"Link")))</f>
        <v>Link</v>
      </c>
      <c r="L647" s="19" t="str">
        <f>IF(A647&lt;&gt;"",IF(J647="No",_xlfn.CONCAT(IF(ISERROR(FIND(",",A647))=FALSE,LEFT(A647,FIND(",",A647)-1),A647),"-",C647,"-",H647),""),"")</f>
        <v/>
      </c>
      <c r="M647" s="29" t="str">
        <f>IF(A647&lt;&gt;"",_xlfn.CONCAT("{",IF(ISERROR(FIND(",",A647))=FALSE,LEFT(A647,FIND(",",A647)-1),A647),", ",C647," #",H647,"}"),"")</f>
        <v>{Fjeldsoe, 2021 #14601}</v>
      </c>
      <c r="N647" s="4" t="s">
        <v>1</v>
      </c>
      <c r="O647" s="18" t="str">
        <f>IF(J647="Yes",IF(P647&lt;&gt;"",HYPERLINK(_xlfn.CONCAT(VLOOKUP(P647,AF:AG,2,FALSE),"\",IF(ISERROR(FIND(",",A647))=FALSE,LEFT(A647,FIND(",",A647)-1),A647),"-",C647,"-",H647,".pdf"),"PDF"),""),"")</f>
        <v>PDF</v>
      </c>
      <c r="P647" s="11" t="s">
        <v>2</v>
      </c>
      <c r="Q647" s="3" t="s">
        <v>46</v>
      </c>
      <c r="R647" s="3" t="s">
        <v>39</v>
      </c>
      <c r="T647" s="18" t="str">
        <f>IF(J647="Yes",IF(U647&lt;&gt;"",HYPERLINK(_xlfn.CONCAT(VLOOKUP(U647,AF:AG,2,FALSE),"\",IF(ISERROR(FIND(",",A647))=FALSE,LEFT(A647,FIND(",",A647)-1),A647),"-",C647,"-",H647,".pdf"),"PDF"),""),"")</f>
        <v>PDF</v>
      </c>
      <c r="U647" s="11" t="str">
        <f>IF(R647="0. Duplicate","SH","")</f>
        <v>SH</v>
      </c>
      <c r="V647" s="3" t="str">
        <f>IF(R647="0. Duplicate","Exclude","")</f>
        <v>Exclude</v>
      </c>
      <c r="W647" s="3" t="str">
        <f>IF(R647="0. Duplicate","0. Duplicate","")</f>
        <v>0. Duplicate</v>
      </c>
      <c r="Y647" s="12" t="str">
        <f>IF(R647="Include","No",IF(V647="Include","No",""))</f>
        <v/>
      </c>
      <c r="Z647" s="33" t="str">
        <f>IF(J647="Yes",IF(Q647="","",IF(Q647="Include",IF(V647="",IF(Y647="No","Check for supplement","Include"),IF(V647="Exclude","Consensus required",IF(V647="Include",IF(Y647="No","Check for supplement","Include"),"Check required"))),IF(Q647="Exclude",IF(V647="","Check required",IF(V647="Exclude","Exclude",IF(V647="Include","Consensus required","Check required"))),"Check required"))),IF(L647="","","Find PDF"))</f>
        <v>Exclude</v>
      </c>
      <c r="AA647" s="31" t="str">
        <f>IF(Z647="Exclude",R647,"")</f>
        <v>0. Duplicate</v>
      </c>
    </row>
    <row r="648" spans="1:27" x14ac:dyDescent="0.25">
      <c r="A648" s="25" t="s">
        <v>6370</v>
      </c>
      <c r="B648" s="26" t="s">
        <v>6371</v>
      </c>
      <c r="C648" s="26">
        <v>2021</v>
      </c>
      <c r="D648" s="26" t="s">
        <v>60</v>
      </c>
      <c r="E648" s="26">
        <v>18</v>
      </c>
      <c r="F648" s="26">
        <v>12</v>
      </c>
      <c r="G648" s="26" t="s">
        <v>6372</v>
      </c>
      <c r="H648" s="26">
        <v>12847</v>
      </c>
      <c r="I648" s="26" t="s">
        <v>6373</v>
      </c>
      <c r="J648" s="11" t="s">
        <v>35</v>
      </c>
      <c r="K648" s="18" t="str">
        <f>IF(LEFT(I648,2)="10",HYPERLINK(_xlfn.CONCAT("https://doi.org/",I648),"Link"),IF(I648="","",HYPERLINK(I648,"Link")))</f>
        <v>Link</v>
      </c>
      <c r="L648" s="19" t="str">
        <f>IF(A648&lt;&gt;"",IF(J648="No",_xlfn.CONCAT(IF(ISERROR(FIND(",",A648))=FALSE,LEFT(A648,FIND(",",A648)-1),A648),"-",C648,"-",H648),""),"")</f>
        <v/>
      </c>
      <c r="M648" s="29" t="str">
        <f>IF(A648&lt;&gt;"",_xlfn.CONCAT("{",IF(ISERROR(FIND(",",A648))=FALSE,LEFT(A648,FIND(",",A648)-1),A648),", ",C648," #",H648,"}"),"")</f>
        <v>{Foccardi, 2021 #12847}</v>
      </c>
      <c r="N648" s="4" t="s">
        <v>1</v>
      </c>
      <c r="O648" s="18" t="str">
        <f>IF(J648="Yes",IF(P648&lt;&gt;"",HYPERLINK(_xlfn.CONCAT(VLOOKUP(P648,AF:AG,2,FALSE),"\",IF(ISERROR(FIND(",",A648))=FALSE,LEFT(A648,FIND(",",A648)-1),A648),"-",C648,"-",H648,".pdf"),"PDF"),""),"")</f>
        <v>PDF</v>
      </c>
      <c r="P648" s="11" t="s">
        <v>2</v>
      </c>
      <c r="Q648" s="3" t="s">
        <v>46</v>
      </c>
      <c r="R648" s="3" t="s">
        <v>47</v>
      </c>
      <c r="S648" s="4" t="s">
        <v>109</v>
      </c>
      <c r="T648" s="18" t="str">
        <f>IF(J648="Yes",IF(U648&lt;&gt;"",HYPERLINK(_xlfn.CONCAT(VLOOKUP(U648,AF:AG,2,FALSE),"\",IF(ISERROR(FIND(",",A648))=FALSE,LEFT(A648,FIND(",",A648)-1),A648),"-",C648,"-",H648,".pdf"),"PDF"),""),"")</f>
        <v>PDF</v>
      </c>
      <c r="U648" s="565" t="s">
        <v>70</v>
      </c>
      <c r="V648" s="3" t="s">
        <v>46</v>
      </c>
      <c r="W648" s="3" t="s">
        <v>47</v>
      </c>
      <c r="X648" s="501" t="s">
        <v>5885</v>
      </c>
      <c r="Y648" s="12" t="str">
        <f>IF(R648="Include","No",IF(V648="Include","No",""))</f>
        <v/>
      </c>
      <c r="Z648" s="33" t="str">
        <f>IF(J648="Yes",IF(Q648="","",IF(Q648="Include",IF(V648="",IF(Y648="No","Check for supplement","Include"),IF(V648="Exclude","Consensus required",IF(V648="Include",IF(Y648="No","Check for supplement","Include"),"Check required"))),IF(Q648="Exclude",IF(V648="","Check required",IF(V648="Exclude","Exclude",IF(V648="Include","Consensus required","Check required"))),"Check required"))),IF(L648="","","Find PDF"))</f>
        <v>Exclude</v>
      </c>
      <c r="AA648" s="31" t="str">
        <f>IF(Z648="Exclude",R648,"")</f>
        <v>3. Wrong intervention</v>
      </c>
    </row>
    <row r="649" spans="1:27" x14ac:dyDescent="0.25">
      <c r="A649" s="25" t="s">
        <v>5304</v>
      </c>
      <c r="B649" s="26" t="s">
        <v>5305</v>
      </c>
      <c r="C649" s="26">
        <v>2024</v>
      </c>
      <c r="D649" s="26" t="s">
        <v>5306</v>
      </c>
      <c r="E649" s="26">
        <v>11</v>
      </c>
      <c r="G649" s="26">
        <v>2.05435812412347E+16</v>
      </c>
      <c r="H649" s="26">
        <v>14177</v>
      </c>
      <c r="I649" s="26" t="s">
        <v>5307</v>
      </c>
      <c r="J649" s="11" t="s">
        <v>35</v>
      </c>
      <c r="K649" s="18" t="str">
        <f>IF(LEFT(I649,2)="10",HYPERLINK(_xlfn.CONCAT("https://doi.org/",I649),"Link"),IF(I649="","",HYPERLINK(I649,"Link")))</f>
        <v>Link</v>
      </c>
      <c r="L649" s="19" t="str">
        <f>IF(A649&lt;&gt;"",IF(J649="No",_xlfn.CONCAT(IF(ISERROR(FIND(",",A649))=FALSE,LEFT(A649,FIND(",",A649)-1),A649),"-",C649,"-",H649),""),"")</f>
        <v/>
      </c>
      <c r="M649" s="29" t="str">
        <f>IF(A649&lt;&gt;"",_xlfn.CONCAT("{",IF(ISERROR(FIND(",",A649))=FALSE,LEFT(A649,FIND(",",A649)-1),A649),", ",C649," #",H649,"}"),"")</f>
        <v>{Ford, 2024 #14177}</v>
      </c>
      <c r="N649" s="4" t="s">
        <v>4</v>
      </c>
      <c r="O649" s="18" t="str">
        <f>IF(J649="Yes",IF(P649&lt;&gt;"",HYPERLINK(_xlfn.CONCAT(VLOOKUP(P649,AF:AG,2,FALSE),"\",IF(ISERROR(FIND(",",A649))=FALSE,LEFT(A649,FIND(",",A649)-1),A649),"-",C649,"-",H649,".pdf"),"PDF"),""),"")</f>
        <v>PDF</v>
      </c>
      <c r="P649" s="11" t="s">
        <v>2</v>
      </c>
      <c r="Q649" s="3" t="s">
        <v>46</v>
      </c>
      <c r="R649" s="3" t="s">
        <v>47</v>
      </c>
      <c r="S649" s="4" t="s">
        <v>109</v>
      </c>
      <c r="T649" s="18" t="str">
        <f>IF(J649="Yes",IF(U649&lt;&gt;"",HYPERLINK(_xlfn.CONCAT(VLOOKUP(U649,AF:AG,2,FALSE),"\",IF(ISERROR(FIND(",",A649))=FALSE,LEFT(A649,FIND(",",A649)-1),A649),"-",C649,"-",H649,".pdf"),"PDF"),""),"")</f>
        <v>PDF</v>
      </c>
      <c r="U649" s="11" t="s">
        <v>50</v>
      </c>
      <c r="V649" s="3" t="s">
        <v>46</v>
      </c>
      <c r="W649" s="3" t="s">
        <v>47</v>
      </c>
      <c r="Y649" s="12" t="str">
        <f>IF(R649="Include","No",IF(V649="Include","No",""))</f>
        <v/>
      </c>
      <c r="Z649" s="33" t="str">
        <f>IF(J649="Yes",IF(Q649="","",IF(Q649="Include",IF(V649="",IF(Y649="No","Check for supplement","Include"),IF(V649="Exclude","Consensus required",IF(V649="Include",IF(Y649="No","Check for supplement","Include"),"Check required"))),IF(Q649="Exclude",IF(V649="","Check required",IF(V649="Exclude","Exclude",IF(V649="Include","Consensus required","Check required"))),"Check required"))),IF(L649="","","Find PDF"))</f>
        <v>Exclude</v>
      </c>
      <c r="AA649" s="31" t="str">
        <f>IF(Z649="Exclude",R649,"")</f>
        <v>3. Wrong intervention</v>
      </c>
    </row>
    <row r="650" spans="1:27" x14ac:dyDescent="0.25">
      <c r="A650" s="25" t="s">
        <v>7207</v>
      </c>
      <c r="B650" s="26" t="s">
        <v>7208</v>
      </c>
      <c r="C650" s="26">
        <v>2023</v>
      </c>
      <c r="D650" s="26" t="s">
        <v>758</v>
      </c>
      <c r="E650" s="26">
        <v>124</v>
      </c>
      <c r="G650" s="26">
        <v>107029</v>
      </c>
      <c r="H650" s="26">
        <v>14200</v>
      </c>
      <c r="I650" s="26" t="s">
        <v>7209</v>
      </c>
      <c r="J650" s="11" t="s">
        <v>35</v>
      </c>
      <c r="K650" s="18" t="str">
        <f>IF(LEFT(I650,2)="10",HYPERLINK(_xlfn.CONCAT("https://doi.org/",I650),"Link"),IF(I650="","",HYPERLINK(I650,"Link")))</f>
        <v>Link</v>
      </c>
      <c r="L650" s="19" t="str">
        <f>IF(A650&lt;&gt;"",IF(J650="No",_xlfn.CONCAT(IF(ISERROR(FIND(",",A650))=FALSE,LEFT(A650,FIND(",",A650)-1),A650),"-",C650,"-",H650),""),"")</f>
        <v/>
      </c>
      <c r="M650" s="29" t="str">
        <f>IF(A650&lt;&gt;"",_xlfn.CONCAT("{",IF(ISERROR(FIND(",",A650))=FALSE,LEFT(A650,FIND(",",A650)-1),A650),", ",C650," #",H650,"}"),"")</f>
        <v>{Forman, 2023 #14200}</v>
      </c>
      <c r="N650" s="4" t="s">
        <v>4</v>
      </c>
      <c r="O650" s="18" t="str">
        <f>IF(J650="Yes",IF(P650&lt;&gt;"",HYPERLINK(_xlfn.CONCAT(VLOOKUP(P650,AF:AG,2,FALSE),"\",IF(ISERROR(FIND(",",A650))=FALSE,LEFT(A650,FIND(",",A650)-1),A650),"-",C650,"-",H650,".pdf"),"PDF"),""),"")</f>
        <v>PDF</v>
      </c>
      <c r="P650" s="11" t="s">
        <v>2</v>
      </c>
      <c r="Q650" s="3" t="s">
        <v>37</v>
      </c>
      <c r="S650" s="4" t="s">
        <v>7205</v>
      </c>
      <c r="T650" s="18" t="str">
        <f>IF(J650="Yes",IF(U650&lt;&gt;"",HYPERLINK(_xlfn.CONCAT(VLOOKUP(U650,AF:AG,2,FALSE),"\",IF(ISERROR(FIND(",",A650))=FALSE,LEFT(A650,FIND(",",A650)-1),A650),"-",C650,"-",H650,".pdf"),"PDF"),""),"")</f>
        <v>PDF</v>
      </c>
      <c r="U650" s="11" t="s">
        <v>50</v>
      </c>
      <c r="V650" s="3" t="s">
        <v>37</v>
      </c>
      <c r="Y650" s="12" t="s">
        <v>35</v>
      </c>
      <c r="Z650" s="33" t="str">
        <f>IF(J650="Yes",IF(Q650="","",IF(Q650="Include",IF(V650="",IF(Y650="No","Check for supplement","Include"),IF(V650="Exclude","Consensus required",IF(V650="Include",IF(Y650="No","Check for supplement","Include"),"Check required"))),IF(Q650="Exclude",IF(V650="","Check required",IF(V650="Exclude","Exclude",IF(V650="Include","Consensus required","Check required"))),"Check required"))),IF(L650="","","Find PDF"))</f>
        <v>Include</v>
      </c>
      <c r="AA650" s="31" t="str">
        <f>IF(Z650="Exclude",R650,"")</f>
        <v/>
      </c>
    </row>
    <row r="651" spans="1:27" x14ac:dyDescent="0.25">
      <c r="A651" s="25" t="s">
        <v>6374</v>
      </c>
      <c r="B651" s="26" t="s">
        <v>6375</v>
      </c>
      <c r="C651" s="26">
        <v>2021</v>
      </c>
      <c r="D651" s="26" t="s">
        <v>6376</v>
      </c>
      <c r="E651" s="26">
        <v>50</v>
      </c>
      <c r="F651" s="26">
        <v>6</v>
      </c>
      <c r="G651" s="26" t="s">
        <v>6377</v>
      </c>
      <c r="H651" s="26">
        <v>12848</v>
      </c>
      <c r="I651" s="26" t="s">
        <v>6378</v>
      </c>
      <c r="J651" s="11" t="s">
        <v>35</v>
      </c>
      <c r="K651" s="18" t="str">
        <f>IF(LEFT(I651,2)="10",HYPERLINK(_xlfn.CONCAT("https://doi.org/",I651),"Link"),IF(I651="","",HYPERLINK(I651,"Link")))</f>
        <v>Link</v>
      </c>
      <c r="L651" s="19" t="str">
        <f>IF(A651&lt;&gt;"",IF(J651="No",_xlfn.CONCAT(IF(ISERROR(FIND(",",A651))=FALSE,LEFT(A651,FIND(",",A651)-1),A651),"-",C651,"-",H651),""),"")</f>
        <v/>
      </c>
      <c r="M651" s="29" t="str">
        <f>IF(A651&lt;&gt;"",_xlfn.CONCAT("{",IF(ISERROR(FIND(",",A651))=FALSE,LEFT(A651,FIND(",",A651)-1),A651),", ",C651," #",H651,"}"),"")</f>
        <v>{Forster, 2021 #12848}</v>
      </c>
      <c r="N651" s="4" t="s">
        <v>1</v>
      </c>
      <c r="O651" s="18" t="str">
        <f>IF(J651="Yes",IF(P651&lt;&gt;"",HYPERLINK(_xlfn.CONCAT(VLOOKUP(P651,AF:AG,2,FALSE),"\",IF(ISERROR(FIND(",",A651))=FALSE,LEFT(A651,FIND(",",A651)-1),A651),"-",C651,"-",H651,".pdf"),"PDF"),""),"")</f>
        <v>PDF</v>
      </c>
      <c r="P651" s="11" t="s">
        <v>2</v>
      </c>
      <c r="Q651" s="3" t="s">
        <v>46</v>
      </c>
      <c r="R651" s="3" t="s">
        <v>47</v>
      </c>
      <c r="S651" s="4" t="s">
        <v>109</v>
      </c>
      <c r="T651" s="18" t="str">
        <f>IF(J651="Yes",IF(U651&lt;&gt;"",HYPERLINK(_xlfn.CONCAT(VLOOKUP(U651,AF:AG,2,FALSE),"\",IF(ISERROR(FIND(",",A651))=FALSE,LEFT(A651,FIND(",",A651)-1),A651),"-",C651,"-",H651,".pdf"),"PDF"),""),"")</f>
        <v>PDF</v>
      </c>
      <c r="U651" s="565" t="s">
        <v>70</v>
      </c>
      <c r="V651" s="3" t="s">
        <v>46</v>
      </c>
      <c r="W651" s="3" t="s">
        <v>47</v>
      </c>
      <c r="X651" s="501" t="s">
        <v>5885</v>
      </c>
      <c r="Y651" s="12" t="str">
        <f>IF(R651="Include","No",IF(V651="Include","No",""))</f>
        <v/>
      </c>
      <c r="Z651" s="33" t="str">
        <f>IF(J651="Yes",IF(Q651="","",IF(Q651="Include",IF(V651="",IF(Y651="No","Check for supplement","Include"),IF(V651="Exclude","Consensus required",IF(V651="Include",IF(Y651="No","Check for supplement","Include"),"Check required"))),IF(Q651="Exclude",IF(V651="","Check required",IF(V651="Exclude","Exclude",IF(V651="Include","Consensus required","Check required"))),"Check required"))),IF(L651="","","Find PDF"))</f>
        <v>Exclude</v>
      </c>
      <c r="AA651" s="31" t="str">
        <f>IF(Z651="Exclude",R651,"")</f>
        <v>3. Wrong intervention</v>
      </c>
    </row>
    <row r="652" spans="1:27" x14ac:dyDescent="0.25">
      <c r="A652" s="25" t="s">
        <v>6379</v>
      </c>
      <c r="B652" s="26" t="s">
        <v>6380</v>
      </c>
      <c r="C652" s="26">
        <v>2019</v>
      </c>
      <c r="D652" s="26" t="s">
        <v>433</v>
      </c>
      <c r="E652" s="26">
        <v>27</v>
      </c>
      <c r="F652" s="26">
        <v>9</v>
      </c>
      <c r="G652" s="26" t="s">
        <v>6381</v>
      </c>
      <c r="H652" s="26">
        <v>12849</v>
      </c>
      <c r="I652" s="26" t="s">
        <v>6382</v>
      </c>
      <c r="J652" s="11" t="s">
        <v>35</v>
      </c>
      <c r="K652" s="18" t="str">
        <f>IF(LEFT(I652,2)="10",HYPERLINK(_xlfn.CONCAT("https://doi.org/",I652),"Link"),IF(I652="","",HYPERLINK(I652,"Link")))</f>
        <v>Link</v>
      </c>
      <c r="L652" s="19" t="str">
        <f>IF(A652&lt;&gt;"",IF(J652="No",_xlfn.CONCAT(IF(ISERROR(FIND(",",A652))=FALSE,LEFT(A652,FIND(",",A652)-1),A652),"-",C652,"-",H652),""),"")</f>
        <v/>
      </c>
      <c r="M652" s="29" t="str">
        <f>IF(A652&lt;&gt;"",_xlfn.CONCAT("{",IF(ISERROR(FIND(",",A652))=FALSE,LEFT(A652,FIND(",",A652)-1),A652),", ",C652," #",H652,"}"),"")</f>
        <v>{Foucaut, 2019 #12849}</v>
      </c>
      <c r="N652" s="4" t="s">
        <v>1</v>
      </c>
      <c r="O652" s="18" t="str">
        <f>IF(J652="Yes",IF(P652&lt;&gt;"",HYPERLINK(_xlfn.CONCAT(VLOOKUP(P652,AF:AG,2,FALSE),"\",IF(ISERROR(FIND(",",A652))=FALSE,LEFT(A652,FIND(",",A652)-1),A652),"-",C652,"-",H652,".pdf"),"PDF"),""),"")</f>
        <v>PDF</v>
      </c>
      <c r="P652" s="11" t="s">
        <v>2</v>
      </c>
      <c r="Q652" s="3" t="s">
        <v>46</v>
      </c>
      <c r="R652" s="3" t="s">
        <v>47</v>
      </c>
      <c r="S652" s="4" t="s">
        <v>109</v>
      </c>
      <c r="T652" s="18" t="str">
        <f>IF(J652="Yes",IF(U652&lt;&gt;"",HYPERLINK(_xlfn.CONCAT(VLOOKUP(U652,AF:AG,2,FALSE),"\",IF(ISERROR(FIND(",",A652))=FALSE,LEFT(A652,FIND(",",A652)-1),A652),"-",C652,"-",H652,".pdf"),"PDF"),""),"")</f>
        <v>PDF</v>
      </c>
      <c r="U652" s="565" t="s">
        <v>70</v>
      </c>
      <c r="V652" s="3" t="s">
        <v>46</v>
      </c>
      <c r="W652" s="3" t="s">
        <v>47</v>
      </c>
      <c r="X652" s="501" t="s">
        <v>5885</v>
      </c>
      <c r="Y652" s="12" t="str">
        <f>IF(R652="Include","No",IF(V652="Include","No",""))</f>
        <v/>
      </c>
      <c r="Z652" s="33" t="str">
        <f>IF(J652="Yes",IF(Q652="","",IF(Q652="Include",IF(V652="",IF(Y652="No","Check for supplement","Include"),IF(V652="Exclude","Consensus required",IF(V652="Include",IF(Y652="No","Check for supplement","Include"),"Check required"))),IF(Q652="Exclude",IF(V652="","Check required",IF(V652="Exclude","Exclude",IF(V652="Include","Consensus required","Check required"))),"Check required"))),IF(L652="","","Find PDF"))</f>
        <v>Exclude</v>
      </c>
      <c r="AA652" s="31" t="str">
        <f>IF(Z652="Exclude",R652,"")</f>
        <v>3. Wrong intervention</v>
      </c>
    </row>
    <row r="653" spans="1:27" x14ac:dyDescent="0.25">
      <c r="A653" s="25" t="s">
        <v>5308</v>
      </c>
      <c r="B653" s="26" t="s">
        <v>5309</v>
      </c>
      <c r="C653" s="26">
        <v>2021</v>
      </c>
      <c r="D653" s="26" t="s">
        <v>232</v>
      </c>
      <c r="E653" s="26">
        <v>23</v>
      </c>
      <c r="G653" s="26">
        <v>101426</v>
      </c>
      <c r="H653" s="26">
        <v>12850</v>
      </c>
      <c r="I653" s="26" t="s">
        <v>5310</v>
      </c>
      <c r="J653" s="11" t="s">
        <v>35</v>
      </c>
      <c r="K653" s="18" t="str">
        <f>IF(LEFT(I653,2)="10",HYPERLINK(_xlfn.CONCAT("https://doi.org/",I653),"Link"),IF(I653="","",HYPERLINK(I653,"Link")))</f>
        <v>Link</v>
      </c>
      <c r="L653" s="19" t="str">
        <f>IF(A653&lt;&gt;"",IF(J653="No",_xlfn.CONCAT(IF(ISERROR(FIND(",",A653))=FALSE,LEFT(A653,FIND(",",A653)-1),A653),"-",C653,"-",H653),""),"")</f>
        <v/>
      </c>
      <c r="M653" s="29" t="str">
        <f>IF(A653&lt;&gt;"",_xlfn.CONCAT("{",IF(ISERROR(FIND(",",A653))=FALSE,LEFT(A653,FIND(",",A653)-1),A653),", ",C653," #",H653,"}"),"")</f>
        <v>{Francis, 2021 #12850}</v>
      </c>
      <c r="N653" s="4" t="s">
        <v>1</v>
      </c>
      <c r="O653" s="18" t="str">
        <f>IF(J653="Yes",IF(P653&lt;&gt;"",HYPERLINK(_xlfn.CONCAT(VLOOKUP(P653,AF:AG,2,FALSE),"\",IF(ISERROR(FIND(",",A653))=FALSE,LEFT(A653,FIND(",",A653)-1),A653),"-",C653,"-",H653,".pdf"),"PDF"),""),"")</f>
        <v>PDF</v>
      </c>
      <c r="P653" s="11" t="s">
        <v>2</v>
      </c>
      <c r="Q653" s="3" t="s">
        <v>46</v>
      </c>
      <c r="R653" s="3" t="s">
        <v>47</v>
      </c>
      <c r="S653" s="4" t="s">
        <v>109</v>
      </c>
      <c r="T653" s="18" t="str">
        <f>IF(J653="Yes",IF(U653&lt;&gt;"",HYPERLINK(_xlfn.CONCAT(VLOOKUP(U653,AF:AG,2,FALSE),"\",IF(ISERROR(FIND(",",A653))=FALSE,LEFT(A653,FIND(",",A653)-1),A653),"-",C653,"-",H653,".pdf"),"PDF"),""),"")</f>
        <v>PDF</v>
      </c>
      <c r="U653" s="565" t="s">
        <v>70</v>
      </c>
      <c r="V653" s="3" t="s">
        <v>46</v>
      </c>
      <c r="W653" s="3" t="s">
        <v>47</v>
      </c>
      <c r="X653" s="501" t="s">
        <v>5885</v>
      </c>
      <c r="Y653" s="12" t="str">
        <f>IF(R653="Include","No",IF(V653="Include","No",""))</f>
        <v/>
      </c>
      <c r="Z653" s="33" t="str">
        <f>IF(J653="Yes",IF(Q653="","",IF(Q653="Include",IF(V653="",IF(Y653="No","Check for supplement","Include"),IF(V653="Exclude","Consensus required",IF(V653="Include",IF(Y653="No","Check for supplement","Include"),"Check required"))),IF(Q653="Exclude",IF(V653="","Check required",IF(V653="Exclude","Exclude",IF(V653="Include","Consensus required","Check required"))),"Check required"))),IF(L653="","","Find PDF"))</f>
        <v>Exclude</v>
      </c>
      <c r="AA653" s="31" t="str">
        <f>IF(Z653="Exclude",R653,"")</f>
        <v>3. Wrong intervention</v>
      </c>
    </row>
    <row r="654" spans="1:27" x14ac:dyDescent="0.25">
      <c r="A654" s="25" t="s">
        <v>5308</v>
      </c>
      <c r="B654" s="26" t="s">
        <v>5309</v>
      </c>
      <c r="C654" s="26">
        <v>2021</v>
      </c>
      <c r="D654" s="26" t="s">
        <v>232</v>
      </c>
      <c r="E654" s="26">
        <v>23</v>
      </c>
      <c r="G654" s="26">
        <v>101426</v>
      </c>
      <c r="H654" s="26">
        <v>14118</v>
      </c>
      <c r="I654" s="26" t="s">
        <v>5310</v>
      </c>
      <c r="J654" s="11" t="s">
        <v>35</v>
      </c>
      <c r="K654" s="18" t="str">
        <f>IF(LEFT(I654,2)="10",HYPERLINK(_xlfn.CONCAT("https://doi.org/",I654),"Link"),IF(I654="","",HYPERLINK(I654,"Link")))</f>
        <v>Link</v>
      </c>
      <c r="L654" s="19" t="str">
        <f>IF(A654&lt;&gt;"",IF(J654="No",_xlfn.CONCAT(IF(ISERROR(FIND(",",A654))=FALSE,LEFT(A654,FIND(",",A654)-1),A654),"-",C654,"-",H654),""),"")</f>
        <v/>
      </c>
      <c r="M654" s="29" t="str">
        <f>IF(A654&lt;&gt;"",_xlfn.CONCAT("{",IF(ISERROR(FIND(",",A654))=FALSE,LEFT(A654,FIND(",",A654)-1),A654),", ",C654," #",H654,"}"),"")</f>
        <v>{Francis, 2021 #14118}</v>
      </c>
      <c r="N654" s="4" t="s">
        <v>4</v>
      </c>
      <c r="O654" s="18" t="str">
        <f>IF(J654="Yes",IF(P654&lt;&gt;"",HYPERLINK(_xlfn.CONCAT(VLOOKUP(P654,AF:AG,2,FALSE),"\",IF(ISERROR(FIND(",",A654))=FALSE,LEFT(A654,FIND(",",A654)-1),A654),"-",C654,"-",H654,".pdf"),"PDF"),""),"")</f>
        <v>PDF</v>
      </c>
      <c r="P654" s="11" t="s">
        <v>2</v>
      </c>
      <c r="Q654" s="3" t="s">
        <v>46</v>
      </c>
      <c r="R654" s="3" t="s">
        <v>39</v>
      </c>
      <c r="T654" s="18" t="str">
        <f>IF(J654="Yes",IF(U654&lt;&gt;"",HYPERLINK(_xlfn.CONCAT(VLOOKUP(U654,AF:AG,2,FALSE),"\",IF(ISERROR(FIND(",",A654))=FALSE,LEFT(A654,FIND(",",A654)-1),A654),"-",C654,"-",H654,".pdf"),"PDF"),""),"")</f>
        <v>PDF</v>
      </c>
      <c r="U654" s="11" t="s">
        <v>50</v>
      </c>
      <c r="V654" s="3" t="s">
        <v>46</v>
      </c>
      <c r="W654" s="3" t="s">
        <v>39</v>
      </c>
      <c r="Y654" s="12" t="str">
        <f>IF(R654="Include","No",IF(V654="Include","No",""))</f>
        <v/>
      </c>
      <c r="Z654" s="33" t="str">
        <f>IF(J654="Yes",IF(Q654="","",IF(Q654="Include",IF(V654="",IF(Y654="No","Check for supplement","Include"),IF(V654="Exclude","Consensus required",IF(V654="Include",IF(Y654="No","Check for supplement","Include"),"Check required"))),IF(Q654="Exclude",IF(V654="","Check required",IF(V654="Exclude","Exclude",IF(V654="Include","Consensus required","Check required"))),"Check required"))),IF(L654="","","Find PDF"))</f>
        <v>Exclude</v>
      </c>
      <c r="AA654" s="31" t="str">
        <f>IF(Z654="Exclude",R654,"")</f>
        <v>0. Duplicate</v>
      </c>
    </row>
    <row r="655" spans="1:27" x14ac:dyDescent="0.25">
      <c r="A655" s="25" t="s">
        <v>6383</v>
      </c>
      <c r="B655" s="26" t="s">
        <v>6384</v>
      </c>
      <c r="C655" s="26">
        <v>2016</v>
      </c>
      <c r="D655" s="26" t="s">
        <v>3686</v>
      </c>
      <c r="E655" s="26">
        <v>62</v>
      </c>
      <c r="F655" s="26">
        <v>6</v>
      </c>
      <c r="G655" s="26" t="s">
        <v>6385</v>
      </c>
      <c r="H655" s="26">
        <v>12851</v>
      </c>
      <c r="I655" s="26" t="s">
        <v>6386</v>
      </c>
      <c r="J655" s="11" t="s">
        <v>35</v>
      </c>
      <c r="K655" s="18" t="str">
        <f>IF(LEFT(I655,2)="10",HYPERLINK(_xlfn.CONCAT("https://doi.org/",I655),"Link"),IF(I655="","",HYPERLINK(I655,"Link")))</f>
        <v>Link</v>
      </c>
      <c r="L655" s="19" t="str">
        <f>IF(A655&lt;&gt;"",IF(J655="No",_xlfn.CONCAT(IF(ISERROR(FIND(",",A655))=FALSE,LEFT(A655,FIND(",",A655)-1),A655),"-",C655,"-",H655),""),"")</f>
        <v/>
      </c>
      <c r="M655" s="29" t="str">
        <f>IF(A655&lt;&gt;"",_xlfn.CONCAT("{",IF(ISERROR(FIND(",",A655))=FALSE,LEFT(A655,FIND(",",A655)-1),A655),", ",C655," #",H655,"}"),"")</f>
        <v>{Frandin, 2016 #12851}</v>
      </c>
      <c r="N655" s="4" t="s">
        <v>1</v>
      </c>
      <c r="O655" s="18" t="str">
        <f>IF(J655="Yes",IF(P655&lt;&gt;"",HYPERLINK(_xlfn.CONCAT(VLOOKUP(P655,AF:AG,2,FALSE),"\",IF(ISERROR(FIND(",",A655))=FALSE,LEFT(A655,FIND(",",A655)-1),A655),"-",C655,"-",H655,".pdf"),"PDF"),""),"")</f>
        <v>PDF</v>
      </c>
      <c r="P655" s="11" t="s">
        <v>2</v>
      </c>
      <c r="Q655" s="3" t="s">
        <v>46</v>
      </c>
      <c r="R655" s="3" t="s">
        <v>47</v>
      </c>
      <c r="S655" s="4" t="s">
        <v>109</v>
      </c>
      <c r="T655" s="18" t="str">
        <f>IF(J655="Yes",IF(U655&lt;&gt;"",HYPERLINK(_xlfn.CONCAT(VLOOKUP(U655,AF:AG,2,FALSE),"\",IF(ISERROR(FIND(",",A655))=FALSE,LEFT(A655,FIND(",",A655)-1),A655),"-",C655,"-",H655,".pdf"),"PDF"),""),"")</f>
        <v>PDF</v>
      </c>
      <c r="U655" s="565" t="s">
        <v>70</v>
      </c>
      <c r="V655" s="3" t="s">
        <v>46</v>
      </c>
      <c r="W655" s="3" t="s">
        <v>47</v>
      </c>
      <c r="X655" s="501" t="s">
        <v>5885</v>
      </c>
      <c r="Y655" s="12" t="str">
        <f>IF(R655="Include","No",IF(V655="Include","No",""))</f>
        <v/>
      </c>
      <c r="Z655" s="33" t="str">
        <f>IF(J655="Yes",IF(Q655="","",IF(Q655="Include",IF(V655="",IF(Y655="No","Check for supplement","Include"),IF(V655="Exclude","Consensus required",IF(V655="Include",IF(Y655="No","Check for supplement","Include"),"Check required"))),IF(Q655="Exclude",IF(V655="","Check required",IF(V655="Exclude","Exclude",IF(V655="Include","Consensus required","Check required"))),"Check required"))),IF(L655="","","Find PDF"))</f>
        <v>Exclude</v>
      </c>
      <c r="AA655" s="31" t="str">
        <f>IF(Z655="Exclude",R655,"")</f>
        <v>3. Wrong intervention</v>
      </c>
    </row>
    <row r="656" spans="1:27" x14ac:dyDescent="0.25">
      <c r="A656" s="25" t="s">
        <v>6387</v>
      </c>
      <c r="B656" s="26" t="s">
        <v>6388</v>
      </c>
      <c r="C656" s="26">
        <v>2021</v>
      </c>
      <c r="D656" s="26" t="s">
        <v>1537</v>
      </c>
      <c r="E656" s="26">
        <v>159</v>
      </c>
      <c r="F656" s="26">
        <v>1</v>
      </c>
      <c r="G656" s="92" t="s">
        <v>6389</v>
      </c>
      <c r="H656" s="26">
        <v>12852</v>
      </c>
      <c r="I656" s="26" t="s">
        <v>6390</v>
      </c>
      <c r="J656" s="11" t="s">
        <v>35</v>
      </c>
      <c r="K656" s="18" t="str">
        <f>IF(LEFT(I656,2)="10",HYPERLINK(_xlfn.CONCAT("https://doi.org/",I656),"Link"),IF(I656="","",HYPERLINK(I656,"Link")))</f>
        <v>Link</v>
      </c>
      <c r="L656" s="19" t="str">
        <f>IF(A656&lt;&gt;"",IF(J656="No",_xlfn.CONCAT(IF(ISERROR(FIND(",",A656))=FALSE,LEFT(A656,FIND(",",A656)-1),A656),"-",C656,"-",H656),""),"")</f>
        <v/>
      </c>
      <c r="M656" s="29" t="str">
        <f>IF(A656&lt;&gt;"",_xlfn.CONCAT("{",IF(ISERROR(FIND(",",A656))=FALSE,LEFT(A656,FIND(",",A656)-1),A656),", ",C656," #",H656,"}"),"")</f>
        <v>{Freitas, 2021 #12852}</v>
      </c>
      <c r="N656" s="4" t="s">
        <v>1</v>
      </c>
      <c r="O656" s="18" t="str">
        <f>IF(J656="Yes",IF(P656&lt;&gt;"",HYPERLINK(_xlfn.CONCAT(VLOOKUP(P656,AF:AG,2,FALSE),"\",IF(ISERROR(FIND(",",A656))=FALSE,LEFT(A656,FIND(",",A656)-1),A656),"-",C656,"-",H656,".pdf"),"PDF"),""),"")</f>
        <v>PDF</v>
      </c>
      <c r="P656" s="11" t="s">
        <v>2</v>
      </c>
      <c r="Q656" s="3" t="s">
        <v>46</v>
      </c>
      <c r="R656" s="3" t="s">
        <v>47</v>
      </c>
      <c r="S656" s="4" t="s">
        <v>109</v>
      </c>
      <c r="T656" s="18" t="str">
        <f>IF(J656="Yes",IF(U656&lt;&gt;"",HYPERLINK(_xlfn.CONCAT(VLOOKUP(U656,AF:AG,2,FALSE),"\",IF(ISERROR(FIND(",",A656))=FALSE,LEFT(A656,FIND(",",A656)-1),A656),"-",C656,"-",H656,".pdf"),"PDF"),""),"")</f>
        <v>PDF</v>
      </c>
      <c r="U656" s="565" t="s">
        <v>70</v>
      </c>
      <c r="V656" s="3" t="s">
        <v>46</v>
      </c>
      <c r="W656" s="3" t="s">
        <v>47</v>
      </c>
      <c r="X656" s="501" t="s">
        <v>5885</v>
      </c>
      <c r="Y656" s="12" t="str">
        <f>IF(R656="Include","No",IF(V656="Include","No",""))</f>
        <v/>
      </c>
      <c r="Z656" s="33" t="str">
        <f>IF(J656="Yes",IF(Q656="","",IF(Q656="Include",IF(V656="",IF(Y656="No","Check for supplement","Include"),IF(V656="Exclude","Consensus required",IF(V656="Include",IF(Y656="No","Check for supplement","Include"),"Check required"))),IF(Q656="Exclude",IF(V656="","Check required",IF(V656="Exclude","Exclude",IF(V656="Include","Consensus required","Check required"))),"Check required"))),IF(L656="","","Find PDF"))</f>
        <v>Exclude</v>
      </c>
      <c r="AA656" s="31" t="str">
        <f>IF(Z656="Exclude",R656,"")</f>
        <v>3. Wrong intervention</v>
      </c>
    </row>
    <row r="657" spans="1:27" x14ac:dyDescent="0.25">
      <c r="A657" s="25" t="s">
        <v>6391</v>
      </c>
      <c r="B657" s="26" t="s">
        <v>6392</v>
      </c>
      <c r="C657" s="26">
        <v>2018</v>
      </c>
      <c r="D657" s="26" t="s">
        <v>197</v>
      </c>
      <c r="E657" s="26">
        <v>108</v>
      </c>
      <c r="F657" s="26">
        <v>12</v>
      </c>
      <c r="G657" s="26" t="s">
        <v>6393</v>
      </c>
      <c r="H657" s="26">
        <v>12853</v>
      </c>
      <c r="I657" s="26" t="s">
        <v>6394</v>
      </c>
      <c r="J657" s="11" t="s">
        <v>35</v>
      </c>
      <c r="K657" s="18" t="str">
        <f>IF(LEFT(I657,2)="10",HYPERLINK(_xlfn.CONCAT("https://doi.org/",I657),"Link"),IF(I657="","",HYPERLINK(I657,"Link")))</f>
        <v>Link</v>
      </c>
      <c r="L657" s="19" t="str">
        <f>IF(A657&lt;&gt;"",IF(J657="No",_xlfn.CONCAT(IF(ISERROR(FIND(",",A657))=FALSE,LEFT(A657,FIND(",",A657)-1),A657),"-",C657,"-",H657),""),"")</f>
        <v/>
      </c>
      <c r="M657" s="29" t="str">
        <f>IF(A657&lt;&gt;"",_xlfn.CONCAT("{",IF(ISERROR(FIND(",",A657))=FALSE,LEFT(A657,FIND(",",A657)-1),A657),", ",C657," #",H657,"}"),"")</f>
        <v>{French, 2018 #12853}</v>
      </c>
      <c r="N657" s="4" t="s">
        <v>1</v>
      </c>
      <c r="O657" s="18" t="str">
        <f>IF(J657="Yes",IF(P657&lt;&gt;"",HYPERLINK(_xlfn.CONCAT(VLOOKUP(P657,AF:AG,2,FALSE),"\",IF(ISERROR(FIND(",",A657))=FALSE,LEFT(A657,FIND(",",A657)-1),A657),"-",C657,"-",H657,".pdf"),"PDF"),""),"")</f>
        <v>PDF</v>
      </c>
      <c r="P657" s="11" t="s">
        <v>2</v>
      </c>
      <c r="Q657" s="3" t="s">
        <v>46</v>
      </c>
      <c r="R657" s="3" t="s">
        <v>47</v>
      </c>
      <c r="S657" s="4" t="s">
        <v>109</v>
      </c>
      <c r="T657" s="18" t="str">
        <f>IF(J657="Yes",IF(U657&lt;&gt;"",HYPERLINK(_xlfn.CONCAT(VLOOKUP(U657,AF:AG,2,FALSE),"\",IF(ISERROR(FIND(",",A657))=FALSE,LEFT(A657,FIND(",",A657)-1),A657),"-",C657,"-",H657,".pdf"),"PDF"),""),"")</f>
        <v>PDF</v>
      </c>
      <c r="U657" s="565" t="s">
        <v>70</v>
      </c>
      <c r="V657" s="3" t="s">
        <v>46</v>
      </c>
      <c r="W657" s="3" t="s">
        <v>47</v>
      </c>
      <c r="X657" s="501" t="s">
        <v>5885</v>
      </c>
      <c r="Y657" s="12" t="str">
        <f>IF(R657="Include","No",IF(V657="Include","No",""))</f>
        <v/>
      </c>
      <c r="Z657" s="33" t="str">
        <f>IF(J657="Yes",IF(Q657="","",IF(Q657="Include",IF(V657="",IF(Y657="No","Check for supplement","Include"),IF(V657="Exclude","Consensus required",IF(V657="Include",IF(Y657="No","Check for supplement","Include"),"Check required"))),IF(Q657="Exclude",IF(V657="","Check required",IF(V657="Exclude","Exclude",IF(V657="Include","Consensus required","Check required"))),"Check required"))),IF(L657="","","Find PDF"))</f>
        <v>Exclude</v>
      </c>
      <c r="AA657" s="31" t="str">
        <f>IF(Z657="Exclude",R657,"")</f>
        <v>3. Wrong intervention</v>
      </c>
    </row>
    <row r="658" spans="1:27" x14ac:dyDescent="0.25">
      <c r="A658" s="25" t="s">
        <v>6395</v>
      </c>
      <c r="B658" s="26" t="s">
        <v>6396</v>
      </c>
      <c r="C658" s="26">
        <v>2014</v>
      </c>
      <c r="D658" s="26" t="s">
        <v>365</v>
      </c>
      <c r="E658" s="26">
        <v>14</v>
      </c>
      <c r="F658" s="26">
        <v>1</v>
      </c>
      <c r="G658" s="26">
        <v>212</v>
      </c>
      <c r="H658" s="26">
        <v>25273</v>
      </c>
      <c r="I658" s="26" t="s">
        <v>6397</v>
      </c>
      <c r="J658" s="11" t="s">
        <v>35</v>
      </c>
      <c r="K658" s="18" t="str">
        <f>IF(LEFT(I658,2)="10",HYPERLINK(_xlfn.CONCAT("https://doi.org/",I658),"Link"),IF(I658="","",HYPERLINK(I658,"Link")))</f>
        <v>Link</v>
      </c>
      <c r="L658" s="19" t="str">
        <f>IF(A658&lt;&gt;"",IF(J658="No",_xlfn.CONCAT(IF(ISERROR(FIND(",",A658))=FALSE,LEFT(A658,FIND(",",A658)-1),A658),"-",C658,"-",H658),""),"")</f>
        <v/>
      </c>
      <c r="M658" s="29" t="str">
        <f>IF(A658&lt;&gt;"",_xlfn.CONCAT("{",IF(ISERROR(FIND(",",A658))=FALSE,LEFT(A658,FIND(",",A658)-1),A658),", ",C658," #",H658,"}"),"")</f>
        <v>{Friederichs, 2014 #25273}</v>
      </c>
      <c r="N658" s="4" t="s">
        <v>658</v>
      </c>
      <c r="O658" s="18" t="str">
        <f>IF(J658="Yes",IF(P658&lt;&gt;"",HYPERLINK(_xlfn.CONCAT(VLOOKUP(P658,AF:AG,2,FALSE),"\",IF(ISERROR(FIND(",",A658))=FALSE,LEFT(A658,FIND(",",A658)-1),A658),"-",C658,"-",H658,".pdf"),"PDF"),""),"")</f>
        <v>PDF</v>
      </c>
      <c r="P658" s="11" t="s">
        <v>2</v>
      </c>
      <c r="Q658" s="3" t="s">
        <v>46</v>
      </c>
      <c r="R658" s="3" t="s">
        <v>47</v>
      </c>
      <c r="S658" s="4" t="s">
        <v>109</v>
      </c>
      <c r="T658" s="18" t="str">
        <f>IF(J658="Yes",IF(U658&lt;&gt;"",HYPERLINK(_xlfn.CONCAT(VLOOKUP(U658,AF:AG,2,FALSE),"\",IF(ISERROR(FIND(",",A658))=FALSE,LEFT(A658,FIND(",",A658)-1),A658),"-",C658,"-",H658,".pdf"),"PDF"),""),"")</f>
        <v>PDF</v>
      </c>
      <c r="U658" s="565" t="s">
        <v>70</v>
      </c>
      <c r="V658" s="3" t="s">
        <v>46</v>
      </c>
      <c r="W658" s="3" t="s">
        <v>47</v>
      </c>
      <c r="X658" s="501" t="s">
        <v>5885</v>
      </c>
      <c r="Y658" s="12" t="str">
        <f>IF(R658="Include","No",IF(V658="Include","No",""))</f>
        <v/>
      </c>
      <c r="Z658" s="33" t="str">
        <f>IF(J658="Yes",IF(Q658="","",IF(Q658="Include",IF(V658="",IF(Y658="No","Check for supplement","Include"),IF(V658="Exclude","Consensus required",IF(V658="Include",IF(Y658="No","Check for supplement","Include"),"Check required"))),IF(Q658="Exclude",IF(V658="","Check required",IF(V658="Exclude","Exclude",IF(V658="Include","Consensus required","Check required"))),"Check required"))),IF(L658="","","Find PDF"))</f>
        <v>Exclude</v>
      </c>
      <c r="AA658" s="31" t="str">
        <f>IF(Z658="Exclude",R658,"")</f>
        <v>3. Wrong intervention</v>
      </c>
    </row>
    <row r="659" spans="1:27" x14ac:dyDescent="0.25">
      <c r="A659" s="25" t="s">
        <v>5311</v>
      </c>
      <c r="B659" s="26" t="s">
        <v>5312</v>
      </c>
      <c r="C659" s="26">
        <v>2015</v>
      </c>
      <c r="D659" s="26" t="s">
        <v>2964</v>
      </c>
      <c r="E659" s="26">
        <v>30</v>
      </c>
      <c r="F659" s="26">
        <v>3</v>
      </c>
      <c r="G659" s="26" t="s">
        <v>5313</v>
      </c>
      <c r="H659" s="26">
        <v>14144</v>
      </c>
      <c r="I659" s="26" t="s">
        <v>5314</v>
      </c>
      <c r="J659" s="11" t="s">
        <v>35</v>
      </c>
      <c r="K659" s="18" t="str">
        <f>IF(LEFT(I659,2)="10",HYPERLINK(_xlfn.CONCAT("https://doi.org/",I659),"Link"),IF(I659="","",HYPERLINK(I659,"Link")))</f>
        <v>Link</v>
      </c>
      <c r="L659" s="19" t="str">
        <f>IF(A659&lt;&gt;"",IF(J659="No",_xlfn.CONCAT(IF(ISERROR(FIND(",",A659))=FALSE,LEFT(A659,FIND(",",A659)-1),A659),"-",C659,"-",H659),""),"")</f>
        <v/>
      </c>
      <c r="M659" s="29" t="str">
        <f>IF(A659&lt;&gt;"",_xlfn.CONCAT("{",IF(ISERROR(FIND(",",A659))=FALSE,LEFT(A659,FIND(",",A659)-1),A659),", ",C659," #",H659,"}"),"")</f>
        <v>{Friederichs, 2015 #14144}</v>
      </c>
      <c r="N659" s="4" t="s">
        <v>4</v>
      </c>
      <c r="O659" s="18" t="str">
        <f>IF(J659="Yes",IF(P659&lt;&gt;"",HYPERLINK(_xlfn.CONCAT(VLOOKUP(P659,AF:AG,2,FALSE),"\",IF(ISERROR(FIND(",",A659))=FALSE,LEFT(A659,FIND(",",A659)-1),A659),"-",C659,"-",H659,".pdf"),"PDF"),""),"")</f>
        <v>PDF</v>
      </c>
      <c r="P659" s="11" t="s">
        <v>2</v>
      </c>
      <c r="Q659" s="3" t="s">
        <v>46</v>
      </c>
      <c r="R659" s="3" t="s">
        <v>47</v>
      </c>
      <c r="S659" s="4" t="s">
        <v>109</v>
      </c>
      <c r="T659" s="18" t="str">
        <f>IF(J659="Yes",IF(U659&lt;&gt;"",HYPERLINK(_xlfn.CONCAT(VLOOKUP(U659,AF:AG,2,FALSE),"\",IF(ISERROR(FIND(",",A659))=FALSE,LEFT(A659,FIND(",",A659)-1),A659),"-",C659,"-",H659,".pdf"),"PDF"),""),"")</f>
        <v>PDF</v>
      </c>
      <c r="U659" s="11" t="s">
        <v>50</v>
      </c>
      <c r="V659" s="3" t="s">
        <v>46</v>
      </c>
      <c r="W659" s="3" t="s">
        <v>47</v>
      </c>
      <c r="Y659" s="12" t="str">
        <f>IF(R659="Include","No",IF(V659="Include","No",""))</f>
        <v/>
      </c>
      <c r="Z659" s="33" t="str">
        <f>IF(J659="Yes",IF(Q659="","",IF(Q659="Include",IF(V659="",IF(Y659="No","Check for supplement","Include"),IF(V659="Exclude","Consensus required",IF(V659="Include",IF(Y659="No","Check for supplement","Include"),"Check required"))),IF(Q659="Exclude",IF(V659="","Check required",IF(V659="Exclude","Exclude",IF(V659="Include","Consensus required","Check required"))),"Check required"))),IF(L659="","","Find PDF"))</f>
        <v>Exclude</v>
      </c>
      <c r="AA659" s="31" t="str">
        <f>IF(Z659="Exclude",R659,"")</f>
        <v>3. Wrong intervention</v>
      </c>
    </row>
    <row r="660" spans="1:27" x14ac:dyDescent="0.25">
      <c r="A660" s="25" t="s">
        <v>6398</v>
      </c>
      <c r="B660" s="26" t="s">
        <v>6399</v>
      </c>
      <c r="C660" s="26">
        <v>2015</v>
      </c>
      <c r="D660" s="26" t="s">
        <v>124</v>
      </c>
      <c r="E660" s="26">
        <v>12</v>
      </c>
      <c r="F660" s="26">
        <v>1</v>
      </c>
      <c r="G660" s="26">
        <v>101</v>
      </c>
      <c r="H660" s="26">
        <v>25275</v>
      </c>
      <c r="I660" s="26" t="s">
        <v>6400</v>
      </c>
      <c r="J660" s="11" t="s">
        <v>35</v>
      </c>
      <c r="K660" s="18" t="str">
        <f>IF(LEFT(I660,2)="10",HYPERLINK(_xlfn.CONCAT("https://doi.org/",I660),"Link"),IF(I660="","",HYPERLINK(I660,"Link")))</f>
        <v>Link</v>
      </c>
      <c r="L660" s="19" t="str">
        <f>IF(A660&lt;&gt;"",IF(J660="No",_xlfn.CONCAT(IF(ISERROR(FIND(",",A660))=FALSE,LEFT(A660,FIND(",",A660)-1),A660),"-",C660,"-",H660),""),"")</f>
        <v/>
      </c>
      <c r="M660" s="29" t="str">
        <f>IF(A660&lt;&gt;"",_xlfn.CONCAT("{",IF(ISERROR(FIND(",",A660))=FALSE,LEFT(A660,FIND(",",A660)-1),A660),", ",C660," #",H660,"}"),"")</f>
        <v>{Friederichs, 2015 #25275}</v>
      </c>
      <c r="N660" s="4" t="s">
        <v>658</v>
      </c>
      <c r="O660" s="18" t="str">
        <f>IF(J660="Yes",IF(P660&lt;&gt;"",HYPERLINK(_xlfn.CONCAT(VLOOKUP(P660,AF:AG,2,FALSE),"\",IF(ISERROR(FIND(",",A660))=FALSE,LEFT(A660,FIND(",",A660)-1),A660),"-",C660,"-",H660,".pdf"),"PDF"),""),"")</f>
        <v>PDF</v>
      </c>
      <c r="P660" s="11" t="s">
        <v>2</v>
      </c>
      <c r="Q660" s="3" t="s">
        <v>46</v>
      </c>
      <c r="R660" s="3" t="s">
        <v>47</v>
      </c>
      <c r="S660" s="4" t="s">
        <v>109</v>
      </c>
      <c r="T660" s="18" t="str">
        <f>IF(J660="Yes",IF(U660&lt;&gt;"",HYPERLINK(_xlfn.CONCAT(VLOOKUP(U660,AF:AG,2,FALSE),"\",IF(ISERROR(FIND(",",A660))=FALSE,LEFT(A660,FIND(",",A660)-1),A660),"-",C660,"-",H660,".pdf"),"PDF"),""),"")</f>
        <v>PDF</v>
      </c>
      <c r="U660" s="565" t="s">
        <v>70</v>
      </c>
      <c r="V660" s="3" t="s">
        <v>46</v>
      </c>
      <c r="W660" s="3" t="s">
        <v>47</v>
      </c>
      <c r="X660" s="501" t="s">
        <v>5885</v>
      </c>
      <c r="Y660" s="12" t="str">
        <f>IF(R660="Include","No",IF(V660="Include","No",""))</f>
        <v/>
      </c>
      <c r="Z660" s="33" t="str">
        <f>IF(J660="Yes",IF(Q660="","",IF(Q660="Include",IF(V660="",IF(Y660="No","Check for supplement","Include"),IF(V660="Exclude","Consensus required",IF(V660="Include",IF(Y660="No","Check for supplement","Include"),"Check required"))),IF(Q660="Exclude",IF(V660="","Check required",IF(V660="Exclude","Exclude",IF(V660="Include","Consensus required","Check required"))),"Check required"))),IF(L660="","","Find PDF"))</f>
        <v>Exclude</v>
      </c>
      <c r="AA660" s="31" t="str">
        <f>IF(Z660="Exclude",R660,"")</f>
        <v>3. Wrong intervention</v>
      </c>
    </row>
    <row r="661" spans="1:27" x14ac:dyDescent="0.25">
      <c r="A661" s="25" t="s">
        <v>6398</v>
      </c>
      <c r="B661" s="26" t="s">
        <v>6401</v>
      </c>
      <c r="C661" s="26">
        <v>2016</v>
      </c>
      <c r="D661" s="26" t="s">
        <v>1444</v>
      </c>
      <c r="E661" s="26">
        <v>31</v>
      </c>
      <c r="F661" s="26">
        <v>8</v>
      </c>
      <c r="G661" s="26" t="s">
        <v>6402</v>
      </c>
      <c r="H661" s="26">
        <v>12854</v>
      </c>
      <c r="I661" s="26" t="s">
        <v>6403</v>
      </c>
      <c r="J661" s="11" t="s">
        <v>35</v>
      </c>
      <c r="K661" s="18" t="str">
        <f>IF(LEFT(I661,2)="10",HYPERLINK(_xlfn.CONCAT("https://doi.org/",I661),"Link"),IF(I661="","",HYPERLINK(I661,"Link")))</f>
        <v>Link</v>
      </c>
      <c r="L661" s="19" t="str">
        <f>IF(A661&lt;&gt;"",IF(J661="No",_xlfn.CONCAT(IF(ISERROR(FIND(",",A661))=FALSE,LEFT(A661,FIND(",",A661)-1),A661),"-",C661,"-",H661),""),"")</f>
        <v/>
      </c>
      <c r="M661" s="29" t="str">
        <f>IF(A661&lt;&gt;"",_xlfn.CONCAT("{",IF(ISERROR(FIND(",",A661))=FALSE,LEFT(A661,FIND(",",A661)-1),A661),", ",C661," #",H661,"}"),"")</f>
        <v>{Friederichs, 2016 #12854}</v>
      </c>
      <c r="N661" s="4" t="s">
        <v>1</v>
      </c>
      <c r="O661" s="18" t="str">
        <f>IF(J661="Yes",IF(P661&lt;&gt;"",HYPERLINK(_xlfn.CONCAT(VLOOKUP(P661,AF:AG,2,FALSE),"\",IF(ISERROR(FIND(",",A661))=FALSE,LEFT(A661,FIND(",",A661)-1),A661),"-",C661,"-",H661,".pdf"),"PDF"),""),"")</f>
        <v>PDF</v>
      </c>
      <c r="P661" s="11" t="s">
        <v>2</v>
      </c>
      <c r="Q661" s="3" t="s">
        <v>46</v>
      </c>
      <c r="R661" s="3" t="s">
        <v>47</v>
      </c>
      <c r="S661" s="4" t="s">
        <v>109</v>
      </c>
      <c r="T661" s="18" t="str">
        <f>IF(J661="Yes",IF(U661&lt;&gt;"",HYPERLINK(_xlfn.CONCAT(VLOOKUP(U661,AF:AG,2,FALSE),"\",IF(ISERROR(FIND(",",A661))=FALSE,LEFT(A661,FIND(",",A661)-1),A661),"-",C661,"-",H661,".pdf"),"PDF"),""),"")</f>
        <v>PDF</v>
      </c>
      <c r="U661" s="565" t="s">
        <v>70</v>
      </c>
      <c r="V661" s="3" t="s">
        <v>46</v>
      </c>
      <c r="W661" s="3" t="s">
        <v>47</v>
      </c>
      <c r="X661" s="501" t="s">
        <v>5885</v>
      </c>
      <c r="Y661" s="12" t="str">
        <f>IF(R661="Include","No",IF(V661="Include","No",""))</f>
        <v/>
      </c>
      <c r="Z661" s="33" t="str">
        <f>IF(J661="Yes",IF(Q661="","",IF(Q661="Include",IF(V661="",IF(Y661="No","Check for supplement","Include"),IF(V661="Exclude","Consensus required",IF(V661="Include",IF(Y661="No","Check for supplement","Include"),"Check required"))),IF(Q661="Exclude",IF(V661="","Check required",IF(V661="Exclude","Exclude",IF(V661="Include","Consensus required","Check required"))),"Check required"))),IF(L661="","","Find PDF"))</f>
        <v>Exclude</v>
      </c>
      <c r="AA661" s="31" t="str">
        <f>IF(Z661="Exclude",R661,"")</f>
        <v>3. Wrong intervention</v>
      </c>
    </row>
    <row r="662" spans="1:27" x14ac:dyDescent="0.25">
      <c r="A662" s="25" t="s">
        <v>6404</v>
      </c>
      <c r="B662" s="26" t="s">
        <v>6405</v>
      </c>
      <c r="C662" s="26">
        <v>2023</v>
      </c>
      <c r="D662" s="26" t="s">
        <v>89</v>
      </c>
      <c r="E662" s="26">
        <v>12</v>
      </c>
      <c r="G662" s="26" t="s">
        <v>6406</v>
      </c>
      <c r="H662" s="26">
        <v>12855</v>
      </c>
      <c r="I662" s="26" t="s">
        <v>6407</v>
      </c>
      <c r="J662" s="11" t="s">
        <v>35</v>
      </c>
      <c r="K662" s="18" t="str">
        <f>IF(LEFT(I662,2)="10",HYPERLINK(_xlfn.CONCAT("https://doi.org/",I662),"Link"),IF(I662="","",HYPERLINK(I662,"Link")))</f>
        <v>Link</v>
      </c>
      <c r="L662" s="19" t="str">
        <f>IF(A662&lt;&gt;"",IF(J662="No",_xlfn.CONCAT(IF(ISERROR(FIND(",",A662))=FALSE,LEFT(A662,FIND(",",A662)-1),A662),"-",C662,"-",H662),""),"")</f>
        <v/>
      </c>
      <c r="M662" s="29" t="str">
        <f>IF(A662&lt;&gt;"",_xlfn.CONCAT("{",IF(ISERROR(FIND(",",A662))=FALSE,LEFT(A662,FIND(",",A662)-1),A662),", ",C662," #",H662,"}"),"")</f>
        <v>{Friel, 2023 #12855}</v>
      </c>
      <c r="N662" s="4" t="s">
        <v>1</v>
      </c>
      <c r="O662" s="18" t="str">
        <f>IF(J662="Yes",IF(P662&lt;&gt;"",HYPERLINK(_xlfn.CONCAT(VLOOKUP(P662,AF:AG,2,FALSE),"\",IF(ISERROR(FIND(",",A662))=FALSE,LEFT(A662,FIND(",",A662)-1),A662),"-",C662,"-",H662,".pdf"),"PDF"),""),"")</f>
        <v>PDF</v>
      </c>
      <c r="P662" s="11" t="s">
        <v>2</v>
      </c>
      <c r="Q662" s="3" t="s">
        <v>46</v>
      </c>
      <c r="R662" s="3" t="s">
        <v>47</v>
      </c>
      <c r="S662" s="4" t="s">
        <v>109</v>
      </c>
      <c r="T662" s="18" t="str">
        <f>IF(J662="Yes",IF(U662&lt;&gt;"",HYPERLINK(_xlfn.CONCAT(VLOOKUP(U662,AF:AG,2,FALSE),"\",IF(ISERROR(FIND(",",A662))=FALSE,LEFT(A662,FIND(",",A662)-1),A662),"-",C662,"-",H662,".pdf"),"PDF"),""),"")</f>
        <v>PDF</v>
      </c>
      <c r="U662" s="565" t="s">
        <v>70</v>
      </c>
      <c r="V662" s="3" t="s">
        <v>46</v>
      </c>
      <c r="W662" s="3" t="s">
        <v>47</v>
      </c>
      <c r="X662" s="501" t="s">
        <v>5885</v>
      </c>
      <c r="Y662" s="12" t="str">
        <f>IF(R662="Include","No",IF(V662="Include","No",""))</f>
        <v/>
      </c>
      <c r="Z662" s="33" t="str">
        <f>IF(J662="Yes",IF(Q662="","",IF(Q662="Include",IF(V662="",IF(Y662="No","Check for supplement","Include"),IF(V662="Exclude","Consensus required",IF(V662="Include",IF(Y662="No","Check for supplement","Include"),"Check required"))),IF(Q662="Exclude",IF(V662="","Check required",IF(V662="Exclude","Exclude",IF(V662="Include","Consensus required","Check required"))),"Check required"))),IF(L662="","","Find PDF"))</f>
        <v>Exclude</v>
      </c>
      <c r="AA662" s="31" t="str">
        <f>IF(Z662="Exclude",R662,"")</f>
        <v>3. Wrong intervention</v>
      </c>
    </row>
    <row r="663" spans="1:27" x14ac:dyDescent="0.25">
      <c r="A663" s="25" t="s">
        <v>6408</v>
      </c>
      <c r="B663" s="26" t="s">
        <v>6409</v>
      </c>
      <c r="C663" s="26">
        <v>2018</v>
      </c>
      <c r="D663" s="26" t="s">
        <v>60</v>
      </c>
      <c r="E663" s="26">
        <v>15</v>
      </c>
      <c r="F663" s="26">
        <v>11</v>
      </c>
      <c r="G663" s="26" t="s">
        <v>6410</v>
      </c>
      <c r="H663" s="26">
        <v>12856</v>
      </c>
      <c r="I663" s="26" t="s">
        <v>6411</v>
      </c>
      <c r="J663" s="11" t="s">
        <v>35</v>
      </c>
      <c r="K663" s="18" t="str">
        <f>IF(LEFT(I663,2)="10",HYPERLINK(_xlfn.CONCAT("https://doi.org/",I663),"Link"),IF(I663="","",HYPERLINK(I663,"Link")))</f>
        <v>Link</v>
      </c>
      <c r="L663" s="19" t="str">
        <f>IF(A663&lt;&gt;"",IF(J663="No",_xlfn.CONCAT(IF(ISERROR(FIND(",",A663))=FALSE,LEFT(A663,FIND(",",A663)-1),A663),"-",C663,"-",H663),""),"")</f>
        <v/>
      </c>
      <c r="M663" s="29" t="str">
        <f>IF(A663&lt;&gt;"",_xlfn.CONCAT("{",IF(ISERROR(FIND(",",A663))=FALSE,LEFT(A663,FIND(",",A663)-1),A663),", ",C663," #",H663,"}"),"")</f>
        <v>{Froberg, 2018 #12856}</v>
      </c>
      <c r="N663" s="4" t="s">
        <v>1</v>
      </c>
      <c r="O663" s="18" t="str">
        <f>IF(J663="Yes",IF(P663&lt;&gt;"",HYPERLINK(_xlfn.CONCAT(VLOOKUP(P663,AF:AG,2,FALSE),"\",IF(ISERROR(FIND(",",A663))=FALSE,LEFT(A663,FIND(",",A663)-1),A663),"-",C663,"-",H663,".pdf"),"PDF"),""),"")</f>
        <v>PDF</v>
      </c>
      <c r="P663" s="11" t="s">
        <v>2</v>
      </c>
      <c r="Q663" s="3" t="s">
        <v>46</v>
      </c>
      <c r="R663" s="3" t="s">
        <v>77</v>
      </c>
      <c r="S663" s="4" t="s">
        <v>316</v>
      </c>
      <c r="T663" s="18" t="str">
        <f>IF(J663="Yes",IF(U663&lt;&gt;"",HYPERLINK(_xlfn.CONCAT(VLOOKUP(U663,AF:AG,2,FALSE),"\",IF(ISERROR(FIND(",",A663))=FALSE,LEFT(A663,FIND(",",A663)-1),A663),"-",C663,"-",H663,".pdf"),"PDF"),""),"")</f>
        <v>PDF</v>
      </c>
      <c r="U663" s="565" t="s">
        <v>70</v>
      </c>
      <c r="V663" s="3" t="s">
        <v>46</v>
      </c>
      <c r="W663" s="3" t="s">
        <v>77</v>
      </c>
      <c r="X663" s="501" t="s">
        <v>6412</v>
      </c>
      <c r="Y663" s="12" t="str">
        <f>IF(R663="Include","No",IF(V663="Include","No",""))</f>
        <v/>
      </c>
      <c r="Z663" s="33" t="str">
        <f>IF(J663="Yes",IF(Q663="","",IF(Q663="Include",IF(V663="",IF(Y663="No","Check for supplement","Include"),IF(V663="Exclude","Consensus required",IF(V663="Include",IF(Y663="No","Check for supplement","Include"),"Check required"))),IF(Q663="Exclude",IF(V663="","Check required",IF(V663="Exclude","Exclude",IF(V663="Include","Consensus required","Check required"))),"Check required"))),IF(L663="","","Find PDF"))</f>
        <v>Exclude</v>
      </c>
      <c r="AA663" s="31" t="str">
        <f>IF(Z663="Exclude",R663,"")</f>
        <v>5. Wrong study design</v>
      </c>
    </row>
    <row r="664" spans="1:27" x14ac:dyDescent="0.25">
      <c r="A664" s="25" t="s">
        <v>6408</v>
      </c>
      <c r="B664" s="26" t="s">
        <v>6409</v>
      </c>
      <c r="C664" s="26">
        <v>2018</v>
      </c>
      <c r="D664" s="26" t="s">
        <v>60</v>
      </c>
      <c r="E664" s="26">
        <v>15</v>
      </c>
      <c r="F664" s="26">
        <v>11</v>
      </c>
      <c r="G664" s="26">
        <v>16</v>
      </c>
      <c r="H664" s="26">
        <v>14607</v>
      </c>
      <c r="I664" s="26" t="s">
        <v>6411</v>
      </c>
      <c r="J664" s="11" t="s">
        <v>35</v>
      </c>
      <c r="K664" s="18" t="str">
        <f>IF(LEFT(I664,2)="10",HYPERLINK(_xlfn.CONCAT("https://doi.org/",I664),"Link"),IF(I664="","",HYPERLINK(I664,"Link")))</f>
        <v>Link</v>
      </c>
      <c r="L664" s="19" t="str">
        <f>IF(A664&lt;&gt;"",IF(J664="No",_xlfn.CONCAT(IF(ISERROR(FIND(",",A664))=FALSE,LEFT(A664,FIND(",",A664)-1),A664),"-",C664,"-",H664),""),"")</f>
        <v/>
      </c>
      <c r="M664" s="29" t="str">
        <f>IF(A664&lt;&gt;"",_xlfn.CONCAT("{",IF(ISERROR(FIND(",",A664))=FALSE,LEFT(A664,FIND(",",A664)-1),A664),", ",C664," #",H664,"}"),"")</f>
        <v>{Froberg, 2018 #14607}</v>
      </c>
      <c r="N664" s="4" t="s">
        <v>1</v>
      </c>
      <c r="O664" s="18" t="str">
        <f>IF(J664="Yes",IF(P664&lt;&gt;"",HYPERLINK(_xlfn.CONCAT(VLOOKUP(P664,AF:AG,2,FALSE),"\",IF(ISERROR(FIND(",",A664))=FALSE,LEFT(A664,FIND(",",A664)-1),A664),"-",C664,"-",H664,".pdf"),"PDF"),""),"")</f>
        <v>PDF</v>
      </c>
      <c r="P664" s="11" t="s">
        <v>2</v>
      </c>
      <c r="Q664" s="3" t="s">
        <v>46</v>
      </c>
      <c r="R664" s="3" t="s">
        <v>39</v>
      </c>
      <c r="T664" s="18" t="str">
        <f>IF(J664="Yes",IF(U664&lt;&gt;"",HYPERLINK(_xlfn.CONCAT(VLOOKUP(U664,AF:AG,2,FALSE),"\",IF(ISERROR(FIND(",",A664))=FALSE,LEFT(A664,FIND(",",A664)-1),A664),"-",C664,"-",H664,".pdf"),"PDF"),""),"")</f>
        <v>PDF</v>
      </c>
      <c r="U664" s="11" t="str">
        <f>IF(R664="0. Duplicate","SH","")</f>
        <v>SH</v>
      </c>
      <c r="V664" s="3" t="str">
        <f>IF(R664="0. Duplicate","Exclude","")</f>
        <v>Exclude</v>
      </c>
      <c r="W664" s="3" t="str">
        <f>IF(R664="0. Duplicate","0. Duplicate","")</f>
        <v>0. Duplicate</v>
      </c>
      <c r="Y664" s="12" t="str">
        <f>IF(R664="Include","No",IF(V664="Include","No",""))</f>
        <v/>
      </c>
      <c r="Z664" s="33" t="str">
        <f>IF(J664="Yes",IF(Q664="","",IF(Q664="Include",IF(V664="",IF(Y664="No","Check for supplement","Include"),IF(V664="Exclude","Consensus required",IF(V664="Include",IF(Y664="No","Check for supplement","Include"),"Check required"))),IF(Q664="Exclude",IF(V664="","Check required",IF(V664="Exclude","Exclude",IF(V664="Include","Consensus required","Check required"))),"Check required"))),IF(L664="","","Find PDF"))</f>
        <v>Exclude</v>
      </c>
      <c r="AA664" s="31" t="str">
        <f>IF(Z664="Exclude",R664,"")</f>
        <v>0. Duplicate</v>
      </c>
    </row>
    <row r="665" spans="1:27" x14ac:dyDescent="0.25">
      <c r="A665" s="25" t="s">
        <v>6413</v>
      </c>
      <c r="B665" s="26" t="s">
        <v>6414</v>
      </c>
      <c r="C665" s="26">
        <v>2022</v>
      </c>
      <c r="D665" s="26" t="s">
        <v>4219</v>
      </c>
      <c r="E665" s="26">
        <v>60</v>
      </c>
      <c r="F665" s="26">
        <v>10</v>
      </c>
      <c r="G665" s="26" t="s">
        <v>6415</v>
      </c>
      <c r="H665" s="26">
        <v>12857</v>
      </c>
      <c r="I665" s="26" t="s">
        <v>6416</v>
      </c>
      <c r="J665" s="11" t="s">
        <v>35</v>
      </c>
      <c r="K665" s="18" t="str">
        <f>IF(LEFT(I665,2)="10",HYPERLINK(_xlfn.CONCAT("https://doi.org/",I665),"Link"),IF(I665="","",HYPERLINK(I665,"Link")))</f>
        <v>Link</v>
      </c>
      <c r="L665" s="19" t="str">
        <f>IF(A665&lt;&gt;"",IF(J665="No",_xlfn.CONCAT(IF(ISERROR(FIND(",",A665))=FALSE,LEFT(A665,FIND(",",A665)-1),A665),"-",C665,"-",H665),""),"")</f>
        <v/>
      </c>
      <c r="M665" s="29" t="str">
        <f>IF(A665&lt;&gt;"",_xlfn.CONCAT("{",IF(ISERROR(FIND(",",A665))=FALSE,LEFT(A665,FIND(",",A665)-1),A665),", ",C665," #",H665,"}"),"")</f>
        <v>{Froehlich-Grobe, 2022 #12857}</v>
      </c>
      <c r="N665" s="4" t="s">
        <v>1</v>
      </c>
      <c r="O665" s="18" t="str">
        <f>IF(J665="Yes",IF(P665&lt;&gt;"",HYPERLINK(_xlfn.CONCAT(VLOOKUP(P665,AF:AG,2,FALSE),"\",IF(ISERROR(FIND(",",A665))=FALSE,LEFT(A665,FIND(",",A665)-1),A665),"-",C665,"-",H665,".pdf"),"PDF"),""),"")</f>
        <v>PDF</v>
      </c>
      <c r="P665" s="11" t="s">
        <v>2</v>
      </c>
      <c r="Q665" s="3" t="s">
        <v>46</v>
      </c>
      <c r="R665" s="3" t="s">
        <v>47</v>
      </c>
      <c r="S665" s="4" t="s">
        <v>109</v>
      </c>
      <c r="T665" s="18" t="str">
        <f>IF(J665="Yes",IF(U665&lt;&gt;"",HYPERLINK(_xlfn.CONCAT(VLOOKUP(U665,AF:AG,2,FALSE),"\",IF(ISERROR(FIND(",",A665))=FALSE,LEFT(A665,FIND(",",A665)-1),A665),"-",C665,"-",H665,".pdf"),"PDF"),""),"")</f>
        <v>PDF</v>
      </c>
      <c r="U665" s="565" t="s">
        <v>70</v>
      </c>
      <c r="V665" s="3" t="s">
        <v>46</v>
      </c>
      <c r="W665" s="3" t="s">
        <v>47</v>
      </c>
      <c r="X665" s="501" t="s">
        <v>5885</v>
      </c>
      <c r="Y665" s="12" t="str">
        <f>IF(R665="Include","No",IF(V665="Include","No",""))</f>
        <v/>
      </c>
      <c r="Z665" s="33" t="str">
        <f>IF(J665="Yes",IF(Q665="","",IF(Q665="Include",IF(V665="",IF(Y665="No","Check for supplement","Include"),IF(V665="Exclude","Consensus required",IF(V665="Include",IF(Y665="No","Check for supplement","Include"),"Check required"))),IF(Q665="Exclude",IF(V665="","Check required",IF(V665="Exclude","Exclude",IF(V665="Include","Consensus required","Check required"))),"Check required"))),IF(L665="","","Find PDF"))</f>
        <v>Exclude</v>
      </c>
      <c r="AA665" s="31" t="str">
        <f>IF(Z665="Exclude",R665,"")</f>
        <v>3. Wrong intervention</v>
      </c>
    </row>
    <row r="666" spans="1:27" x14ac:dyDescent="0.25">
      <c r="A666" s="25" t="s">
        <v>6417</v>
      </c>
      <c r="B666" s="26" t="s">
        <v>6418</v>
      </c>
      <c r="C666" s="26">
        <v>2018</v>
      </c>
      <c r="D666" s="26" t="s">
        <v>733</v>
      </c>
      <c r="E666" s="26">
        <v>7</v>
      </c>
      <c r="F666" s="26">
        <v>5</v>
      </c>
      <c r="G666" s="26" t="s">
        <v>6419</v>
      </c>
      <c r="H666" s="26">
        <v>12858</v>
      </c>
      <c r="I666" s="26" t="s">
        <v>6420</v>
      </c>
      <c r="J666" s="11" t="s">
        <v>35</v>
      </c>
      <c r="K666" s="18" t="str">
        <f>IF(LEFT(I666,2)="10",HYPERLINK(_xlfn.CONCAT("https://doi.org/",I666),"Link"),IF(I666="","",HYPERLINK(I666,"Link")))</f>
        <v>Link</v>
      </c>
      <c r="L666" s="19" t="str">
        <f>IF(A666&lt;&gt;"",IF(J666="No",_xlfn.CONCAT(IF(ISERROR(FIND(",",A666))=FALSE,LEFT(A666,FIND(",",A666)-1),A666),"-",C666,"-",H666),""),"")</f>
        <v/>
      </c>
      <c r="M666" s="29" t="str">
        <f>IF(A666&lt;&gt;"",_xlfn.CONCAT("{",IF(ISERROR(FIND(",",A666))=FALSE,LEFT(A666,FIND(",",A666)-1),A666),", ",C666," #",H666,"}"),"")</f>
        <v>{Fu, 2018 #12858}</v>
      </c>
      <c r="N666" s="4" t="s">
        <v>1</v>
      </c>
      <c r="O666" s="18" t="str">
        <f>IF(J666="Yes",IF(P666&lt;&gt;"",HYPERLINK(_xlfn.CONCAT(VLOOKUP(P666,AF:AG,2,FALSE),"\",IF(ISERROR(FIND(",",A666))=FALSE,LEFT(A666,FIND(",",A666)-1),A666),"-",C666,"-",H666,".pdf"),"PDF"),""),"")</f>
        <v>PDF</v>
      </c>
      <c r="P666" s="11" t="s">
        <v>2</v>
      </c>
      <c r="Q666" s="3" t="s">
        <v>46</v>
      </c>
      <c r="R666" s="3" t="s">
        <v>47</v>
      </c>
      <c r="S666" s="4" t="s">
        <v>109</v>
      </c>
      <c r="T666" s="18" t="str">
        <f>IF(J666="Yes",IF(U666&lt;&gt;"",HYPERLINK(_xlfn.CONCAT(VLOOKUP(U666,AF:AG,2,FALSE),"\",IF(ISERROR(FIND(",",A666))=FALSE,LEFT(A666,FIND(",",A666)-1),A666),"-",C666,"-",H666,".pdf"),"PDF"),""),"")</f>
        <v>PDF</v>
      </c>
      <c r="U666" s="565" t="s">
        <v>70</v>
      </c>
      <c r="V666" s="3" t="s">
        <v>46</v>
      </c>
      <c r="W666" s="3" t="s">
        <v>47</v>
      </c>
      <c r="X666" s="501" t="s">
        <v>5885</v>
      </c>
      <c r="Y666" s="12" t="str">
        <f>IF(R666="Include","No",IF(V666="Include","No",""))</f>
        <v/>
      </c>
      <c r="Z666" s="33" t="str">
        <f>IF(J666="Yes",IF(Q666="","",IF(Q666="Include",IF(V666="",IF(Y666="No","Check for supplement","Include"),IF(V666="Exclude","Consensus required",IF(V666="Include",IF(Y666="No","Check for supplement","Include"),"Check required"))),IF(Q666="Exclude",IF(V666="","Check required",IF(V666="Exclude","Exclude",IF(V666="Include","Consensus required","Check required"))),"Check required"))),IF(L666="","","Find PDF"))</f>
        <v>Exclude</v>
      </c>
      <c r="AA666" s="31" t="str">
        <f>IF(Z666="Exclude",R666,"")</f>
        <v>3. Wrong intervention</v>
      </c>
    </row>
    <row r="667" spans="1:27" x14ac:dyDescent="0.25">
      <c r="A667" s="25" t="s">
        <v>6417</v>
      </c>
      <c r="B667" s="26" t="s">
        <v>6418</v>
      </c>
      <c r="C667" s="26">
        <v>2018</v>
      </c>
      <c r="D667" s="26" t="s">
        <v>733</v>
      </c>
      <c r="E667" s="26">
        <v>7</v>
      </c>
      <c r="F667" s="26">
        <v>5</v>
      </c>
      <c r="G667" s="92" t="s">
        <v>6419</v>
      </c>
      <c r="H667" s="26">
        <v>12859</v>
      </c>
      <c r="I667" s="26" t="s">
        <v>6420</v>
      </c>
      <c r="J667" s="11" t="s">
        <v>35</v>
      </c>
      <c r="K667" s="18" t="str">
        <f>IF(LEFT(I667,2)="10",HYPERLINK(_xlfn.CONCAT("https://doi.org/",I667),"Link"),IF(I667="","",HYPERLINK(I667,"Link")))</f>
        <v>Link</v>
      </c>
      <c r="L667" s="19" t="str">
        <f>IF(A667&lt;&gt;"",IF(J667="No",_xlfn.CONCAT(IF(ISERROR(FIND(",",A667))=FALSE,LEFT(A667,FIND(",",A667)-1),A667),"-",C667,"-",H667),""),"")</f>
        <v/>
      </c>
      <c r="M667" s="29" t="str">
        <f>IF(A667&lt;&gt;"",_xlfn.CONCAT("{",IF(ISERROR(FIND(",",A667))=FALSE,LEFT(A667,FIND(",",A667)-1),A667),", ",C667," #",H667,"}"),"")</f>
        <v>{Fu, 2018 #12859}</v>
      </c>
      <c r="N667" s="4" t="s">
        <v>1</v>
      </c>
      <c r="O667" s="18" t="str">
        <f>IF(J667="Yes",IF(P667&lt;&gt;"",HYPERLINK(_xlfn.CONCAT(VLOOKUP(P667,AF:AG,2,FALSE),"\",IF(ISERROR(FIND(",",A667))=FALSE,LEFT(A667,FIND(",",A667)-1),A667),"-",C667,"-",H667,".pdf"),"PDF"),""),"")</f>
        <v>PDF</v>
      </c>
      <c r="P667" s="11" t="s">
        <v>2</v>
      </c>
      <c r="Q667" s="3" t="s">
        <v>46</v>
      </c>
      <c r="R667" s="3" t="s">
        <v>39</v>
      </c>
      <c r="T667" s="18" t="str">
        <f>IF(J667="Yes",IF(U667&lt;&gt;"",HYPERLINK(_xlfn.CONCAT(VLOOKUP(U667,AF:AG,2,FALSE),"\",IF(ISERROR(FIND(",",A667))=FALSE,LEFT(A667,FIND(",",A667)-1),A667),"-",C667,"-",H667,".pdf"),"PDF"),""),"")</f>
        <v>PDF</v>
      </c>
      <c r="U667" s="11" t="str">
        <f>IF(R667="0. Duplicate","SH","")</f>
        <v>SH</v>
      </c>
      <c r="V667" s="3" t="str">
        <f>IF(R667="0. Duplicate","Exclude","")</f>
        <v>Exclude</v>
      </c>
      <c r="W667" s="3" t="str">
        <f>IF(R667="0. Duplicate","0. Duplicate","")</f>
        <v>0. Duplicate</v>
      </c>
      <c r="Y667" s="12" t="str">
        <f>IF(R667="Include","No",IF(V667="Include","No",""))</f>
        <v/>
      </c>
      <c r="Z667" s="33" t="str">
        <f>IF(J667="Yes",IF(Q667="","",IF(Q667="Include",IF(V667="",IF(Y667="No","Check for supplement","Include"),IF(V667="Exclude","Consensus required",IF(V667="Include",IF(Y667="No","Check for supplement","Include"),"Check required"))),IF(Q667="Exclude",IF(V667="","Check required",IF(V667="Exclude","Exclude",IF(V667="Include","Consensus required","Check required"))),"Check required"))),IF(L667="","","Find PDF"))</f>
        <v>Exclude</v>
      </c>
      <c r="AA667" s="31" t="str">
        <f>IF(Z667="Exclude",R667,"")</f>
        <v>0. Duplicate</v>
      </c>
    </row>
    <row r="668" spans="1:27" x14ac:dyDescent="0.25">
      <c r="A668" s="25" t="s">
        <v>6421</v>
      </c>
      <c r="B668" s="26" t="s">
        <v>6422</v>
      </c>
      <c r="C668" s="26">
        <v>2021</v>
      </c>
      <c r="D668" s="26" t="s">
        <v>6423</v>
      </c>
      <c r="E668" s="26">
        <v>50</v>
      </c>
      <c r="F668" s="26">
        <v>2</v>
      </c>
      <c r="G668" s="26" t="s">
        <v>6424</v>
      </c>
      <c r="H668" s="26">
        <v>12860</v>
      </c>
      <c r="I668" s="26" t="s">
        <v>6425</v>
      </c>
      <c r="J668" s="11" t="s">
        <v>35</v>
      </c>
      <c r="K668" s="18" t="str">
        <f>IF(LEFT(I668,2)="10",HYPERLINK(_xlfn.CONCAT("https://doi.org/",I668),"Link"),IF(I668="","",HYPERLINK(I668,"Link")))</f>
        <v>Link</v>
      </c>
      <c r="L668" s="19" t="str">
        <f>IF(A668&lt;&gt;"",IF(J668="No",_xlfn.CONCAT(IF(ISERROR(FIND(",",A668))=FALSE,LEFT(A668,FIND(",",A668)-1),A668),"-",C668,"-",H668),""),"")</f>
        <v/>
      </c>
      <c r="M668" s="29" t="str">
        <f>IF(A668&lt;&gt;"",_xlfn.CONCAT("{",IF(ISERROR(FIND(",",A668))=FALSE,LEFT(A668,FIND(",",A668)-1),A668),", ",C668," #",H668,"}"),"")</f>
        <v>{Fukaya, 2021 #12860}</v>
      </c>
      <c r="N668" s="4" t="s">
        <v>1</v>
      </c>
      <c r="O668" s="18" t="str">
        <f>IF(J668="Yes",IF(P668&lt;&gt;"",HYPERLINK(_xlfn.CONCAT(VLOOKUP(P668,AF:AG,2,FALSE),"\",IF(ISERROR(FIND(",",A668))=FALSE,LEFT(A668,FIND(",",A668)-1),A668),"-",C668,"-",H668,".pdf"),"PDF"),""),"")</f>
        <v>PDF</v>
      </c>
      <c r="P668" s="11" t="s">
        <v>2</v>
      </c>
      <c r="Q668" s="3" t="s">
        <v>46</v>
      </c>
      <c r="R668" s="3" t="s">
        <v>47</v>
      </c>
      <c r="S668" s="4" t="s">
        <v>109</v>
      </c>
      <c r="T668" s="18" t="str">
        <f>IF(J668="Yes",IF(U668&lt;&gt;"",HYPERLINK(_xlfn.CONCAT(VLOOKUP(U668,AF:AG,2,FALSE),"\",IF(ISERROR(FIND(",",A668))=FALSE,LEFT(A668,FIND(",",A668)-1),A668),"-",C668,"-",H668,".pdf"),"PDF"),""),"")</f>
        <v>PDF</v>
      </c>
      <c r="U668" s="565" t="s">
        <v>70</v>
      </c>
      <c r="V668" s="3" t="s">
        <v>46</v>
      </c>
      <c r="W668" s="3" t="s">
        <v>47</v>
      </c>
      <c r="X668" s="501" t="s">
        <v>5885</v>
      </c>
      <c r="Y668" s="12" t="str">
        <f>IF(R668="Include","No",IF(V668="Include","No",""))</f>
        <v/>
      </c>
      <c r="Z668" s="33" t="str">
        <f>IF(J668="Yes",IF(Q668="","",IF(Q668="Include",IF(V668="",IF(Y668="No","Check for supplement","Include"),IF(V668="Exclude","Consensus required",IF(V668="Include",IF(Y668="No","Check for supplement","Include"),"Check required"))),IF(Q668="Exclude",IF(V668="","Check required",IF(V668="Exclude","Exclude",IF(V668="Include","Consensus required","Check required"))),"Check required"))),IF(L668="","","Find PDF"))</f>
        <v>Exclude</v>
      </c>
      <c r="AA668" s="31" t="str">
        <f>IF(Z668="Exclude",R668,"")</f>
        <v>3. Wrong intervention</v>
      </c>
    </row>
    <row r="669" spans="1:27" x14ac:dyDescent="0.25">
      <c r="A669" s="25" t="s">
        <v>6426</v>
      </c>
      <c r="B669" s="26" t="s">
        <v>6427</v>
      </c>
      <c r="C669" s="26">
        <v>2021</v>
      </c>
      <c r="D669" s="26" t="s">
        <v>6428</v>
      </c>
      <c r="E669" s="26">
        <v>13</v>
      </c>
      <c r="F669" s="26">
        <v>21</v>
      </c>
      <c r="G669" s="26" t="s">
        <v>6429</v>
      </c>
      <c r="H669" s="26">
        <v>12861</v>
      </c>
      <c r="I669" s="26" t="s">
        <v>6430</v>
      </c>
      <c r="J669" s="11" t="s">
        <v>35</v>
      </c>
      <c r="K669" s="18" t="str">
        <f>IF(LEFT(I669,2)="10",HYPERLINK(_xlfn.CONCAT("https://doi.org/",I669),"Link"),IF(I669="","",HYPERLINK(I669,"Link")))</f>
        <v>Link</v>
      </c>
      <c r="L669" s="19" t="str">
        <f>IF(A669&lt;&gt;"",IF(J669="No",_xlfn.CONCAT(IF(ISERROR(FIND(",",A669))=FALSE,LEFT(A669,FIND(",",A669)-1),A669),"-",C669,"-",H669),""),"")</f>
        <v/>
      </c>
      <c r="M669" s="29" t="str">
        <f>IF(A669&lt;&gt;"",_xlfn.CONCAT("{",IF(ISERROR(FIND(",",A669))=FALSE,LEFT(A669,FIND(",",A669)-1),A669),", ",C669," #",H669,"}"),"")</f>
        <v>{Fukui, 2021 #12861}</v>
      </c>
      <c r="N669" s="4" t="s">
        <v>1</v>
      </c>
      <c r="O669" s="18" t="str">
        <f>IF(J669="Yes",IF(P669&lt;&gt;"",HYPERLINK(_xlfn.CONCAT(VLOOKUP(P669,AF:AG,2,FALSE),"\",IF(ISERROR(FIND(",",A669))=FALSE,LEFT(A669,FIND(",",A669)-1),A669),"-",C669,"-",H669,".pdf"),"PDF"),""),"")</f>
        <v>PDF</v>
      </c>
      <c r="P669" s="11" t="s">
        <v>2</v>
      </c>
      <c r="Q669" s="3" t="s">
        <v>46</v>
      </c>
      <c r="R669" s="3" t="s">
        <v>47</v>
      </c>
      <c r="S669" s="4" t="s">
        <v>109</v>
      </c>
      <c r="T669" s="18" t="str">
        <f>IF(J669="Yes",IF(U669&lt;&gt;"",HYPERLINK(_xlfn.CONCAT(VLOOKUP(U669,AF:AG,2,FALSE),"\",IF(ISERROR(FIND(",",A669))=FALSE,LEFT(A669,FIND(",",A669)-1),A669),"-",C669,"-",H669,".pdf"),"PDF"),""),"")</f>
        <v>PDF</v>
      </c>
      <c r="U669" s="565" t="s">
        <v>70</v>
      </c>
      <c r="V669" s="3" t="s">
        <v>46</v>
      </c>
      <c r="W669" s="3" t="s">
        <v>47</v>
      </c>
      <c r="X669" s="501" t="s">
        <v>5885</v>
      </c>
      <c r="Y669" s="12" t="str">
        <f>IF(R669="Include","No",IF(V669="Include","No",""))</f>
        <v/>
      </c>
      <c r="Z669" s="33" t="str">
        <f>IF(J669="Yes",IF(Q669="","",IF(Q669="Include",IF(V669="",IF(Y669="No","Check for supplement","Include"),IF(V669="Exclude","Consensus required",IF(V669="Include",IF(Y669="No","Check for supplement","Include"),"Check required"))),IF(Q669="Exclude",IF(V669="","Check required",IF(V669="Exclude","Exclude",IF(V669="Include","Consensus required","Check required"))),"Check required"))),IF(L669="","","Find PDF"))</f>
        <v>Exclude</v>
      </c>
      <c r="AA669" s="31" t="str">
        <f>IF(Z669="Exclude",R669,"")</f>
        <v>3. Wrong intervention</v>
      </c>
    </row>
    <row r="670" spans="1:27" x14ac:dyDescent="0.25">
      <c r="A670" s="25" t="s">
        <v>2538</v>
      </c>
      <c r="B670" s="26" t="s">
        <v>2539</v>
      </c>
      <c r="C670" s="26">
        <v>2010</v>
      </c>
      <c r="D670" s="26" t="s">
        <v>192</v>
      </c>
      <c r="E670" s="26">
        <v>51</v>
      </c>
      <c r="F670" s="90">
        <v>46115</v>
      </c>
      <c r="G670" s="26" t="s">
        <v>2540</v>
      </c>
      <c r="H670" s="26">
        <v>26761</v>
      </c>
      <c r="I670" s="26" t="s">
        <v>2541</v>
      </c>
      <c r="J670" s="11" t="s">
        <v>35</v>
      </c>
      <c r="K670" s="18" t="str">
        <f>IF(LEFT(I670,2)="10",HYPERLINK(_xlfn.CONCAT("https://doi.org/",I670),"Link"),IF(I670="","",HYPERLINK(I670,"Link")))</f>
        <v>Link</v>
      </c>
      <c r="L670" s="19" t="str">
        <f>IF(A670&lt;&gt;"",IF(J670="No",_xlfn.CONCAT(IF(ISERROR(FIND(",",A670))=FALSE,LEFT(A670,FIND(",",A670)-1),A670),"-",C670,"-",H670),""),"")</f>
        <v/>
      </c>
      <c r="M670" s="29" t="str">
        <f>IF(A670&lt;&gt;"",_xlfn.CONCAT("{",IF(ISERROR(FIND(",",A670))=FALSE,LEFT(A670,FIND(",",A670)-1),A670),", ",C670," #",H670,"}"),"")</f>
        <v>{Fukuoka, 2010 #26761}</v>
      </c>
      <c r="N670" s="4" t="s">
        <v>45</v>
      </c>
      <c r="O670" s="18" t="str">
        <f>IF(J670="Yes",IF(P670&lt;&gt;"",HYPERLINK(_xlfn.CONCAT(VLOOKUP(P670,AF:AG,2,FALSE),"\",IF(ISERROR(FIND(",",A670))=FALSE,LEFT(A670,FIND(",",A670)-1),A670),"-",C670,"-",H670,".pdf"),"PDF"),""),"")</f>
        <v>PDF</v>
      </c>
      <c r="P670" s="11" t="s">
        <v>2</v>
      </c>
      <c r="Q670" s="3" t="s">
        <v>46</v>
      </c>
      <c r="R670" s="3" t="s">
        <v>47</v>
      </c>
      <c r="S670" s="4" t="s">
        <v>109</v>
      </c>
      <c r="T670" s="18" t="str">
        <f>IF(J670="Yes",IF(U670&lt;&gt;"",HYPERLINK(_xlfn.CONCAT(VLOOKUP(U670,AF:AG,2,FALSE),"\",IF(ISERROR(FIND(",",A670))=FALSE,LEFT(A670,FIND(",",A670)-1),A670),"-",C670,"-",H670,".pdf"),"PDF"),""),"")</f>
        <v>PDF</v>
      </c>
      <c r="U670" s="11" t="s">
        <v>38</v>
      </c>
      <c r="V670" s="3" t="s">
        <v>46</v>
      </c>
      <c r="W670" s="3" t="s">
        <v>47</v>
      </c>
      <c r="Y670" s="12" t="str">
        <f>IF(R670="Include","No",IF(V670="Include","No",""))</f>
        <v/>
      </c>
      <c r="Z670" s="33" t="str">
        <f>IF(J670="Yes",IF(Q670="","",IF(Q670="Include",IF(V670="",IF(Y670="No","Check for supplement","Include"),IF(V670="Exclude","Consensus required",IF(V670="Include",IF(Y670="No","Check for supplement","Include"),"Check required"))),IF(Q670="Exclude",IF(V670="","Check required",IF(V670="Exclude","Exclude",IF(V670="Include","Consensus required","Check required"))),"Check required"))),IF(L670="","","Find PDF"))</f>
        <v>Exclude</v>
      </c>
      <c r="AA670" s="31" t="str">
        <f>IF(Z670="Exclude",R670,"")</f>
        <v>3. Wrong intervention</v>
      </c>
    </row>
    <row r="671" spans="1:27" x14ac:dyDescent="0.25">
      <c r="A671" s="25" t="s">
        <v>6431</v>
      </c>
      <c r="B671" s="26" t="s">
        <v>6432</v>
      </c>
      <c r="C671" s="26">
        <v>2011</v>
      </c>
      <c r="D671" s="26" t="s">
        <v>365</v>
      </c>
      <c r="E671" s="26">
        <v>11</v>
      </c>
      <c r="F671" s="26">
        <v>1</v>
      </c>
      <c r="G671" s="26">
        <v>933</v>
      </c>
      <c r="H671" s="26">
        <v>25270</v>
      </c>
      <c r="I671" s="26" t="s">
        <v>6433</v>
      </c>
      <c r="J671" s="11" t="s">
        <v>35</v>
      </c>
      <c r="K671" s="18" t="str">
        <f>IF(LEFT(I671,2)="10",HYPERLINK(_xlfn.CONCAT("https://doi.org/",I671),"Link"),IF(I671="","",HYPERLINK(I671,"Link")))</f>
        <v>Link</v>
      </c>
      <c r="L671" s="19" t="str">
        <f>IF(A671&lt;&gt;"",IF(J671="No",_xlfn.CONCAT(IF(ISERROR(FIND(",",A671))=FALSE,LEFT(A671,FIND(",",A671)-1),A671),"-",C671,"-",H671),""),"")</f>
        <v/>
      </c>
      <c r="M671" s="29" t="str">
        <f>IF(A671&lt;&gt;"",_xlfn.CONCAT("{",IF(ISERROR(FIND(",",A671))=FALSE,LEFT(A671,FIND(",",A671)-1),A671),", ",C671," #",H671,"}"),"")</f>
        <v>{Fukuoka, 2011 #25270}</v>
      </c>
      <c r="N671" s="4" t="s">
        <v>658</v>
      </c>
      <c r="O671" s="18" t="str">
        <f>IF(J671="Yes",IF(P671&lt;&gt;"",HYPERLINK(_xlfn.CONCAT(VLOOKUP(P671,AF:AG,2,FALSE),"\",IF(ISERROR(FIND(",",A671))=FALSE,LEFT(A671,FIND(",",A671)-1),A671),"-",C671,"-",H671,".pdf"),"PDF"),""),"")</f>
        <v>PDF</v>
      </c>
      <c r="P671" s="11" t="s">
        <v>2</v>
      </c>
      <c r="Q671" s="3" t="s">
        <v>46</v>
      </c>
      <c r="R671" s="3" t="s">
        <v>47</v>
      </c>
      <c r="S671" s="4" t="s">
        <v>109</v>
      </c>
      <c r="T671" s="18" t="str">
        <f>IF(J671="Yes",IF(U671&lt;&gt;"",HYPERLINK(_xlfn.CONCAT(VLOOKUP(U671,AF:AG,2,FALSE),"\",IF(ISERROR(FIND(",",A671))=FALSE,LEFT(A671,FIND(",",A671)-1),A671),"-",C671,"-",H671,".pdf"),"PDF"),""),"")</f>
        <v>PDF</v>
      </c>
      <c r="U671" s="565" t="s">
        <v>70</v>
      </c>
      <c r="V671" s="3" t="s">
        <v>46</v>
      </c>
      <c r="W671" s="3" t="s">
        <v>47</v>
      </c>
      <c r="X671" s="501" t="s">
        <v>5885</v>
      </c>
      <c r="Y671" s="12" t="str">
        <f>IF(R671="Include","No",IF(V671="Include","No",""))</f>
        <v/>
      </c>
      <c r="Z671" s="33" t="str">
        <f>IF(J671="Yes",IF(Q671="","",IF(Q671="Include",IF(V671="",IF(Y671="No","Check for supplement","Include"),IF(V671="Exclude","Consensus required",IF(V671="Include",IF(Y671="No","Check for supplement","Include"),"Check required"))),IF(Q671="Exclude",IF(V671="","Check required",IF(V671="Exclude","Exclude",IF(V671="Include","Consensus required","Check required"))),"Check required"))),IF(L671="","","Find PDF"))</f>
        <v>Exclude</v>
      </c>
      <c r="AA671" s="31" t="str">
        <f>IF(Z671="Exclude",R671,"")</f>
        <v>3. Wrong intervention</v>
      </c>
    </row>
    <row r="672" spans="1:27" x14ac:dyDescent="0.25">
      <c r="A672" s="25" t="s">
        <v>6434</v>
      </c>
      <c r="B672" s="26" t="s">
        <v>6435</v>
      </c>
      <c r="C672" s="26">
        <v>2019</v>
      </c>
      <c r="D672" s="26" t="s">
        <v>890</v>
      </c>
      <c r="E672" s="26">
        <v>2</v>
      </c>
      <c r="F672" s="26">
        <v>5</v>
      </c>
      <c r="G672" s="26" t="s">
        <v>6436</v>
      </c>
      <c r="H672" s="26">
        <v>12862</v>
      </c>
      <c r="I672" s="26" t="s">
        <v>6437</v>
      </c>
      <c r="J672" s="11" t="s">
        <v>35</v>
      </c>
      <c r="K672" s="18" t="str">
        <f>IF(LEFT(I672,2)="10",HYPERLINK(_xlfn.CONCAT("https://doi.org/",I672),"Link"),IF(I672="","",HYPERLINK(I672,"Link")))</f>
        <v>Link</v>
      </c>
      <c r="L672" s="19" t="str">
        <f>IF(A672&lt;&gt;"",IF(J672="No",_xlfn.CONCAT(IF(ISERROR(FIND(",",A672))=FALSE,LEFT(A672,FIND(",",A672)-1),A672),"-",C672,"-",H672),""),"")</f>
        <v/>
      </c>
      <c r="M672" s="29" t="str">
        <f>IF(A672&lt;&gt;"",_xlfn.CONCAT("{",IF(ISERROR(FIND(",",A672))=FALSE,LEFT(A672,FIND(",",A672)-1),A672),", ",C672," #",H672,"}"),"")</f>
        <v>{Fukuoka, 2019 #12862}</v>
      </c>
      <c r="N672" s="4" t="s">
        <v>1</v>
      </c>
      <c r="O672" s="18" t="str">
        <f>IF(J672="Yes",IF(P672&lt;&gt;"",HYPERLINK(_xlfn.CONCAT(VLOOKUP(P672,AF:AG,2,FALSE),"\",IF(ISERROR(FIND(",",A672))=FALSE,LEFT(A672,FIND(",",A672)-1),A672),"-",C672,"-",H672,".pdf"),"PDF"),""),"")</f>
        <v>PDF</v>
      </c>
      <c r="P672" s="11" t="s">
        <v>2</v>
      </c>
      <c r="Q672" s="3" t="s">
        <v>46</v>
      </c>
      <c r="R672" s="3" t="s">
        <v>47</v>
      </c>
      <c r="S672" s="4" t="s">
        <v>109</v>
      </c>
      <c r="T672" s="18" t="str">
        <f>IF(J672="Yes",IF(U672&lt;&gt;"",HYPERLINK(_xlfn.CONCAT(VLOOKUP(U672,AF:AG,2,FALSE),"\",IF(ISERROR(FIND(",",A672))=FALSE,LEFT(A672,FIND(",",A672)-1),A672),"-",C672,"-",H672,".pdf"),"PDF"),""),"")</f>
        <v>PDF</v>
      </c>
      <c r="U672" s="565" t="s">
        <v>70</v>
      </c>
      <c r="V672" s="3" t="s">
        <v>46</v>
      </c>
      <c r="W672" s="3" t="s">
        <v>47</v>
      </c>
      <c r="X672" s="501" t="s">
        <v>5885</v>
      </c>
      <c r="Y672" s="12" t="str">
        <f>IF(R672="Include","No",IF(V672="Include","No",""))</f>
        <v/>
      </c>
      <c r="Z672" s="33" t="str">
        <f>IF(J672="Yes",IF(Q672="","",IF(Q672="Include",IF(V672="",IF(Y672="No","Check for supplement","Include"),IF(V672="Exclude","Consensus required",IF(V672="Include",IF(Y672="No","Check for supplement","Include"),"Check required"))),IF(Q672="Exclude",IF(V672="","Check required",IF(V672="Exclude","Exclude",IF(V672="Include","Consensus required","Check required"))),"Check required"))),IF(L672="","","Find PDF"))</f>
        <v>Exclude</v>
      </c>
      <c r="AA672" s="31" t="str">
        <f>IF(Z672="Exclude",R672,"")</f>
        <v>3. Wrong intervention</v>
      </c>
    </row>
    <row r="673" spans="1:27" x14ac:dyDescent="0.25">
      <c r="A673" s="25" t="s">
        <v>5315</v>
      </c>
      <c r="B673" s="26" t="s">
        <v>5316</v>
      </c>
      <c r="C673" s="26">
        <v>2018</v>
      </c>
      <c r="D673" s="26" t="s">
        <v>5317</v>
      </c>
      <c r="E673" s="26">
        <v>5</v>
      </c>
      <c r="F673" s="26">
        <v>1</v>
      </c>
      <c r="G673" s="26" t="s">
        <v>639</v>
      </c>
      <c r="H673" s="26">
        <v>14217</v>
      </c>
      <c r="I673" s="26" t="s">
        <v>5318</v>
      </c>
      <c r="J673" s="11" t="s">
        <v>35</v>
      </c>
      <c r="K673" s="18" t="str">
        <f>IF(LEFT(I673,2)="10",HYPERLINK(_xlfn.CONCAT("https://doi.org/",I673),"Link"),IF(I673="","",HYPERLINK(I673,"Link")))</f>
        <v>Link</v>
      </c>
      <c r="L673" s="19" t="str">
        <f>IF(A673&lt;&gt;"",IF(J673="No",_xlfn.CONCAT(IF(ISERROR(FIND(",",A673))=FALSE,LEFT(A673,FIND(",",A673)-1),A673),"-",C673,"-",H673),""),"")</f>
        <v/>
      </c>
      <c r="M673" s="29" t="str">
        <f>IF(A673&lt;&gt;"",_xlfn.CONCAT("{",IF(ISERROR(FIND(",",A673))=FALSE,LEFT(A673,FIND(",",A673)-1),A673),", ",C673," #",H673,"}"),"")</f>
        <v>{Furukawa, 2018 #14217}</v>
      </c>
      <c r="N673" s="4" t="s">
        <v>4</v>
      </c>
      <c r="O673" s="18" t="str">
        <f>IF(J673="Yes",IF(P673&lt;&gt;"",HYPERLINK(_xlfn.CONCAT(VLOOKUP(P673,AF:AG,2,FALSE),"\",IF(ISERROR(FIND(",",A673))=FALSE,LEFT(A673,FIND(",",A673)-1),A673),"-",C673,"-",H673,".pdf"),"PDF"),""),"")</f>
        <v>PDF</v>
      </c>
      <c r="P673" s="11" t="s">
        <v>2</v>
      </c>
      <c r="Q673" s="3" t="s">
        <v>46</v>
      </c>
      <c r="R673" s="3" t="s">
        <v>77</v>
      </c>
      <c r="S673" s="4" t="s">
        <v>4995</v>
      </c>
      <c r="T673" s="18" t="str">
        <f>IF(J673="Yes",IF(U673&lt;&gt;"",HYPERLINK(_xlfn.CONCAT(VLOOKUP(U673,AF:AG,2,FALSE),"\",IF(ISERROR(FIND(",",A673))=FALSE,LEFT(A673,FIND(",",A673)-1),A673),"-",C673,"-",H673,".pdf"),"PDF"),""),"")</f>
        <v>PDF</v>
      </c>
      <c r="U673" s="11" t="s">
        <v>50</v>
      </c>
      <c r="V673" s="3" t="s">
        <v>46</v>
      </c>
      <c r="Y673" s="12" t="str">
        <f>IF(R673="Include","No",IF(V673="Include","No",""))</f>
        <v/>
      </c>
      <c r="Z673" s="33" t="str">
        <f>IF(J673="Yes",IF(Q673="","",IF(Q673="Include",IF(V673="",IF(Y673="No","Check for supplement","Include"),IF(V673="Exclude","Consensus required",IF(V673="Include",IF(Y673="No","Check for supplement","Include"),"Check required"))),IF(Q673="Exclude",IF(V673="","Check required",IF(V673="Exclude","Exclude",IF(V673="Include","Consensus required","Check required"))),"Check required"))),IF(L673="","","Find PDF"))</f>
        <v>Exclude</v>
      </c>
      <c r="AA673" s="31" t="str">
        <f>IF(Z673="Exclude",R673,"")</f>
        <v>5. Wrong study design</v>
      </c>
    </row>
    <row r="674" spans="1:27" x14ac:dyDescent="0.25">
      <c r="A674" s="25" t="s">
        <v>6438</v>
      </c>
      <c r="B674" s="26" t="s">
        <v>6439</v>
      </c>
      <c r="C674" s="26">
        <v>2013</v>
      </c>
      <c r="D674" s="26" t="s">
        <v>4669</v>
      </c>
      <c r="E674" s="26">
        <v>4</v>
      </c>
      <c r="F674" s="26">
        <v>3</v>
      </c>
      <c r="G674" s="26" t="s">
        <v>6440</v>
      </c>
      <c r="H674" s="26">
        <v>12863</v>
      </c>
      <c r="I674" s="26" t="s">
        <v>6441</v>
      </c>
      <c r="J674" s="11" t="s">
        <v>35</v>
      </c>
      <c r="K674" s="18" t="str">
        <f>IF(LEFT(I674,2)="10",HYPERLINK(_xlfn.CONCAT("https://doi.org/",I674),"Link"),IF(I674="","",HYPERLINK(I674,"Link")))</f>
        <v>Link</v>
      </c>
      <c r="L674" s="19" t="str">
        <f>IF(A674&lt;&gt;"",IF(J674="No",_xlfn.CONCAT(IF(ISERROR(FIND(",",A674))=FALSE,LEFT(A674,FIND(",",A674)-1),A674),"-",C674,"-",H674),""),"")</f>
        <v/>
      </c>
      <c r="M674" s="29" t="str">
        <f>IF(A674&lt;&gt;"",_xlfn.CONCAT("{",IF(ISERROR(FIND(",",A674))=FALSE,LEFT(A674,FIND(",",A674)-1),A674),", ",C674," #",H674,"}"),"")</f>
        <v>{Galaviz, 2013 #12863}</v>
      </c>
      <c r="N674" s="4" t="s">
        <v>1</v>
      </c>
      <c r="O674" s="18" t="str">
        <f>IF(J674="Yes",IF(P674&lt;&gt;"",HYPERLINK(_xlfn.CONCAT(VLOOKUP(P674,AF:AG,2,FALSE),"\",IF(ISERROR(FIND(",",A674))=FALSE,LEFT(A674,FIND(",",A674)-1),A674),"-",C674,"-",H674,".pdf"),"PDF"),""),"")</f>
        <v>PDF</v>
      </c>
      <c r="P674" s="11" t="s">
        <v>2</v>
      </c>
      <c r="Q674" s="3" t="s">
        <v>46</v>
      </c>
      <c r="R674" s="3" t="s">
        <v>47</v>
      </c>
      <c r="S674" s="4" t="s">
        <v>109</v>
      </c>
      <c r="T674" s="18" t="str">
        <f>IF(J674="Yes",IF(U674&lt;&gt;"",HYPERLINK(_xlfn.CONCAT(VLOOKUP(U674,AF:AG,2,FALSE),"\",IF(ISERROR(FIND(",",A674))=FALSE,LEFT(A674,FIND(",",A674)-1),A674),"-",C674,"-",H674,".pdf"),"PDF"),""),"")</f>
        <v>PDF</v>
      </c>
      <c r="U674" s="565" t="s">
        <v>70</v>
      </c>
      <c r="V674" s="3" t="s">
        <v>46</v>
      </c>
      <c r="W674" s="3" t="s">
        <v>47</v>
      </c>
      <c r="X674" s="501" t="s">
        <v>5885</v>
      </c>
      <c r="Y674" s="12" t="str">
        <f>IF(R674="Include","No",IF(V674="Include","No",""))</f>
        <v/>
      </c>
      <c r="Z674" s="33" t="str">
        <f>IF(J674="Yes",IF(Q674="","",IF(Q674="Include",IF(V674="",IF(Y674="No","Check for supplement","Include"),IF(V674="Exclude","Consensus required",IF(V674="Include",IF(Y674="No","Check for supplement","Include"),"Check required"))),IF(Q674="Exclude",IF(V674="","Check required",IF(V674="Exclude","Exclude",IF(V674="Include","Consensus required","Check required"))),"Check required"))),IF(L674="","","Find PDF"))</f>
        <v>Exclude</v>
      </c>
      <c r="AA674" s="31" t="str">
        <f>IF(Z674="Exclude",R674,"")</f>
        <v>3. Wrong intervention</v>
      </c>
    </row>
    <row r="675" spans="1:27" x14ac:dyDescent="0.25">
      <c r="A675" s="25" t="s">
        <v>6442</v>
      </c>
      <c r="B675" s="26" t="s">
        <v>6443</v>
      </c>
      <c r="C675" s="26">
        <v>2021</v>
      </c>
      <c r="D675" s="26" t="s">
        <v>255</v>
      </c>
      <c r="E675" s="26">
        <v>22</v>
      </c>
      <c r="F675" s="26">
        <v>7</v>
      </c>
      <c r="G675" s="26" t="s">
        <v>6444</v>
      </c>
      <c r="H675" s="26">
        <v>12864</v>
      </c>
      <c r="I675" s="26" t="s">
        <v>6445</v>
      </c>
      <c r="J675" s="11" t="s">
        <v>35</v>
      </c>
      <c r="K675" s="18" t="str">
        <f>IF(LEFT(I675,2)="10",HYPERLINK(_xlfn.CONCAT("https://doi.org/",I675),"Link"),IF(I675="","",HYPERLINK(I675,"Link")))</f>
        <v>Link</v>
      </c>
      <c r="L675" s="19" t="str">
        <f>IF(A675&lt;&gt;"",IF(J675="No",_xlfn.CONCAT(IF(ISERROR(FIND(",",A675))=FALSE,LEFT(A675,FIND(",",A675)-1),A675),"-",C675,"-",H675),""),"")</f>
        <v/>
      </c>
      <c r="M675" s="29" t="str">
        <f>IF(A675&lt;&gt;"",_xlfn.CONCAT("{",IF(ISERROR(FIND(",",A675))=FALSE,LEFT(A675,FIND(",",A675)-1),A675),", ",C675," #",H675,"}"),"")</f>
        <v>{Galik, 2021 #12864}</v>
      </c>
      <c r="N675" s="4" t="s">
        <v>1</v>
      </c>
      <c r="O675" s="18" t="str">
        <f>IF(J675="Yes",IF(P675&lt;&gt;"",HYPERLINK(_xlfn.CONCAT(VLOOKUP(P675,AF:AG,2,FALSE),"\",IF(ISERROR(FIND(",",A675))=FALSE,LEFT(A675,FIND(",",A675)-1),A675),"-",C675,"-",H675,".pdf"),"PDF"),""),"")</f>
        <v>PDF</v>
      </c>
      <c r="P675" s="11" t="s">
        <v>2</v>
      </c>
      <c r="Q675" s="3" t="s">
        <v>46</v>
      </c>
      <c r="R675" s="3" t="s">
        <v>69</v>
      </c>
      <c r="S675" s="4" t="s">
        <v>581</v>
      </c>
      <c r="T675" s="18" t="str">
        <f>IF(J675="Yes",IF(U675&lt;&gt;"",HYPERLINK(_xlfn.CONCAT(VLOOKUP(U675,AF:AG,2,FALSE),"\",IF(ISERROR(FIND(",",A675))=FALSE,LEFT(A675,FIND(",",A675)-1),A675),"-",C675,"-",H675,".pdf"),"PDF"),""),"")</f>
        <v>PDF</v>
      </c>
      <c r="U675" s="565" t="s">
        <v>70</v>
      </c>
      <c r="V675" s="3" t="s">
        <v>46</v>
      </c>
      <c r="W675" s="3" t="s">
        <v>47</v>
      </c>
      <c r="X675" s="501" t="s">
        <v>5885</v>
      </c>
      <c r="Y675" s="12" t="str">
        <f>IF(R675="Include","No",IF(V675="Include","No",""))</f>
        <v/>
      </c>
      <c r="Z675" s="33" t="str">
        <f>IF(J675="Yes",IF(Q675="","",IF(Q675="Include",IF(V675="",IF(Y675="No","Check for supplement","Include"),IF(V675="Exclude","Consensus required",IF(V675="Include",IF(Y675="No","Check for supplement","Include"),"Check required"))),IF(Q675="Exclude",IF(V675="","Check required",IF(V675="Exclude","Exclude",IF(V675="Include","Consensus required","Check required"))),"Check required"))),IF(L675="","","Find PDF"))</f>
        <v>Exclude</v>
      </c>
      <c r="AA675" s="31" t="str">
        <f>IF(Z675="Exclude",R675,"")</f>
        <v>4. Wrong setting</v>
      </c>
    </row>
    <row r="676" spans="1:27" x14ac:dyDescent="0.25">
      <c r="A676" s="25" t="s">
        <v>6446</v>
      </c>
      <c r="B676" s="26" t="s">
        <v>6447</v>
      </c>
      <c r="C676" s="26">
        <v>2016</v>
      </c>
      <c r="D676" s="26" t="s">
        <v>1647</v>
      </c>
      <c r="E676" s="26">
        <v>4</v>
      </c>
      <c r="G676" s="26" t="s">
        <v>6448</v>
      </c>
      <c r="H676" s="26">
        <v>12865</v>
      </c>
      <c r="I676" s="26" t="s">
        <v>6449</v>
      </c>
      <c r="J676" s="11" t="s">
        <v>35</v>
      </c>
      <c r="K676" s="18" t="str">
        <f>IF(LEFT(I676,2)="10",HYPERLINK(_xlfn.CONCAT("https://doi.org/",I676),"Link"),IF(I676="","",HYPERLINK(I676,"Link")))</f>
        <v>Link</v>
      </c>
      <c r="L676" s="19" t="str">
        <f>IF(A676&lt;&gt;"",IF(J676="No",_xlfn.CONCAT(IF(ISERROR(FIND(",",A676))=FALSE,LEFT(A676,FIND(",",A676)-1),A676),"-",C676,"-",H676),""),"")</f>
        <v/>
      </c>
      <c r="M676" s="29" t="str">
        <f>IF(A676&lt;&gt;"",_xlfn.CONCAT("{",IF(ISERROR(FIND(",",A676))=FALSE,LEFT(A676,FIND(",",A676)-1),A676),", ",C676," #",H676,"}"),"")</f>
        <v>{Gallotta, 2016 #12865}</v>
      </c>
      <c r="N676" s="4" t="s">
        <v>1</v>
      </c>
      <c r="O676" s="18" t="str">
        <f>IF(J676="Yes",IF(P676&lt;&gt;"",HYPERLINK(_xlfn.CONCAT(VLOOKUP(P676,AF:AG,2,FALSE),"\",IF(ISERROR(FIND(",",A676))=FALSE,LEFT(A676,FIND(",",A676)-1),A676),"-",C676,"-",H676,".pdf"),"PDF"),""),"")</f>
        <v>PDF</v>
      </c>
      <c r="P676" s="11" t="s">
        <v>2</v>
      </c>
      <c r="Q676" s="3" t="s">
        <v>46</v>
      </c>
      <c r="R676" s="3" t="s">
        <v>47</v>
      </c>
      <c r="S676" s="4" t="s">
        <v>109</v>
      </c>
      <c r="T676" s="18" t="str">
        <f>IF(J676="Yes",IF(U676&lt;&gt;"",HYPERLINK(_xlfn.CONCAT(VLOOKUP(U676,AF:AG,2,FALSE),"\",IF(ISERROR(FIND(",",A676))=FALSE,LEFT(A676,FIND(",",A676)-1),A676),"-",C676,"-",H676,".pdf"),"PDF"),""),"")</f>
        <v>PDF</v>
      </c>
      <c r="U676" s="565" t="s">
        <v>70</v>
      </c>
      <c r="V676" s="3" t="s">
        <v>46</v>
      </c>
      <c r="W676" s="3" t="s">
        <v>47</v>
      </c>
      <c r="X676" s="501" t="s">
        <v>5885</v>
      </c>
      <c r="Y676" s="12" t="str">
        <f>IF(R676="Include","No",IF(V676="Include","No",""))</f>
        <v/>
      </c>
      <c r="Z676" s="33" t="str">
        <f>IF(J676="Yes",IF(Q676="","",IF(Q676="Include",IF(V676="",IF(Y676="No","Check for supplement","Include"),IF(V676="Exclude","Consensus required",IF(V676="Include",IF(Y676="No","Check for supplement","Include"),"Check required"))),IF(Q676="Exclude",IF(V676="","Check required",IF(V676="Exclude","Exclude",IF(V676="Include","Consensus required","Check required"))),"Check required"))),IF(L676="","","Find PDF"))</f>
        <v>Exclude</v>
      </c>
      <c r="AA676" s="31" t="str">
        <f>IF(Z676="Exclude",R676,"")</f>
        <v>3. Wrong intervention</v>
      </c>
    </row>
    <row r="677" spans="1:27" x14ac:dyDescent="0.25">
      <c r="A677" s="25" t="s">
        <v>6450</v>
      </c>
      <c r="B677" s="26" t="s">
        <v>6451</v>
      </c>
      <c r="C677" s="26">
        <v>2018</v>
      </c>
      <c r="D677" s="26" t="s">
        <v>851</v>
      </c>
      <c r="E677" s="26">
        <v>27</v>
      </c>
      <c r="F677" s="26">
        <v>1</v>
      </c>
      <c r="G677" s="26" t="s">
        <v>6452</v>
      </c>
      <c r="H677" s="26">
        <v>12866</v>
      </c>
      <c r="I677" s="26" t="s">
        <v>6453</v>
      </c>
      <c r="J677" s="11" t="s">
        <v>35</v>
      </c>
      <c r="K677" s="18" t="str">
        <f>IF(LEFT(I677,2)="10",HYPERLINK(_xlfn.CONCAT("https://doi.org/",I677),"Link"),IF(I677="","",HYPERLINK(I677,"Link")))</f>
        <v>Link</v>
      </c>
      <c r="L677" s="19" t="str">
        <f>IF(A677&lt;&gt;"",IF(J677="No",_xlfn.CONCAT(IF(ISERROR(FIND(",",A677))=FALSE,LEFT(A677,FIND(",",A677)-1),A677),"-",C677,"-",H677),""),"")</f>
        <v/>
      </c>
      <c r="M677" s="29" t="str">
        <f>IF(A677&lt;&gt;"",_xlfn.CONCAT("{",IF(ISERROR(FIND(",",A677))=FALSE,LEFT(A677,FIND(",",A677)-1),A677),", ",C677," #",H677,"}"),"")</f>
        <v>{Galvao, 2018 #12866}</v>
      </c>
      <c r="N677" s="4" t="s">
        <v>1</v>
      </c>
      <c r="O677" s="18" t="str">
        <f>IF(J677="Yes",IF(P677&lt;&gt;"",HYPERLINK(_xlfn.CONCAT(VLOOKUP(P677,AF:AG,2,FALSE),"\",IF(ISERROR(FIND(",",A677))=FALSE,LEFT(A677,FIND(",",A677)-1),A677),"-",C677,"-",H677,".pdf"),"PDF"),""),"")</f>
        <v>PDF</v>
      </c>
      <c r="P677" s="11" t="s">
        <v>2</v>
      </c>
      <c r="Q677" s="3" t="s">
        <v>46</v>
      </c>
      <c r="R677" s="3" t="s">
        <v>47</v>
      </c>
      <c r="S677" s="4" t="s">
        <v>109</v>
      </c>
      <c r="T677" s="18" t="str">
        <f>IF(J677="Yes",IF(U677&lt;&gt;"",HYPERLINK(_xlfn.CONCAT(VLOOKUP(U677,AF:AG,2,FALSE),"\",IF(ISERROR(FIND(",",A677))=FALSE,LEFT(A677,FIND(",",A677)-1),A677),"-",C677,"-",H677,".pdf"),"PDF"),""),"")</f>
        <v>PDF</v>
      </c>
      <c r="U677" s="565" t="s">
        <v>70</v>
      </c>
      <c r="V677" s="3" t="s">
        <v>46</v>
      </c>
      <c r="W677" s="3" t="s">
        <v>47</v>
      </c>
      <c r="X677" s="501" t="s">
        <v>5885</v>
      </c>
      <c r="Y677" s="12" t="str">
        <f>IF(R677="Include","No",IF(V677="Include","No",""))</f>
        <v/>
      </c>
      <c r="Z677" s="33" t="str">
        <f>IF(J677="Yes",IF(Q677="","",IF(Q677="Include",IF(V677="",IF(Y677="No","Check for supplement","Include"),IF(V677="Exclude","Consensus required",IF(V677="Include",IF(Y677="No","Check for supplement","Include"),"Check required"))),IF(Q677="Exclude",IF(V677="","Check required",IF(V677="Exclude","Exclude",IF(V677="Include","Consensus required","Check required"))),"Check required"))),IF(L677="","","Find PDF"))</f>
        <v>Exclude</v>
      </c>
      <c r="AA677" s="31" t="str">
        <f>IF(Z677="Exclude",R677,"")</f>
        <v>3. Wrong intervention</v>
      </c>
    </row>
    <row r="678" spans="1:27" x14ac:dyDescent="0.25">
      <c r="A678" s="25" t="s">
        <v>6454</v>
      </c>
      <c r="B678" s="26" t="s">
        <v>6455</v>
      </c>
      <c r="C678" s="26">
        <v>2019</v>
      </c>
      <c r="D678" s="26" t="s">
        <v>65</v>
      </c>
      <c r="E678" s="26">
        <v>9</v>
      </c>
      <c r="F678" s="26">
        <v>5</v>
      </c>
      <c r="G678" s="26" t="s">
        <v>6456</v>
      </c>
      <c r="H678" s="26">
        <v>12867</v>
      </c>
      <c r="I678" s="26" t="s">
        <v>6457</v>
      </c>
      <c r="J678" s="11" t="s">
        <v>35</v>
      </c>
      <c r="K678" s="18" t="str">
        <f>IF(LEFT(I678,2)="10",HYPERLINK(_xlfn.CONCAT("https://doi.org/",I678),"Link"),IF(I678="","",HYPERLINK(I678,"Link")))</f>
        <v>Link</v>
      </c>
      <c r="L678" s="19" t="str">
        <f>IF(A678&lt;&gt;"",IF(J678="No",_xlfn.CONCAT(IF(ISERROR(FIND(",",A678))=FALSE,LEFT(A678,FIND(",",A678)-1),A678),"-",C678,"-",H678),""),"")</f>
        <v/>
      </c>
      <c r="M678" s="29" t="str">
        <f>IF(A678&lt;&gt;"",_xlfn.CONCAT("{",IF(ISERROR(FIND(",",A678))=FALSE,LEFT(A678,FIND(",",A678)-1),A678),", ",C678," #",H678,"}"),"")</f>
        <v>{Gammon, 2019 #12867}</v>
      </c>
      <c r="N678" s="4" t="s">
        <v>1</v>
      </c>
      <c r="O678" s="18" t="str">
        <f>IF(J678="Yes",IF(P678&lt;&gt;"",HYPERLINK(_xlfn.CONCAT(VLOOKUP(P678,AF:AG,2,FALSE),"\",IF(ISERROR(FIND(",",A678))=FALSE,LEFT(A678,FIND(",",A678)-1),A678),"-",C678,"-",H678,".pdf"),"PDF"),""),"")</f>
        <v>PDF</v>
      </c>
      <c r="P678" s="11" t="s">
        <v>2</v>
      </c>
      <c r="Q678" s="3" t="s">
        <v>46</v>
      </c>
      <c r="R678" s="3" t="s">
        <v>47</v>
      </c>
      <c r="S678" s="4" t="s">
        <v>109</v>
      </c>
      <c r="T678" s="18" t="str">
        <f>IF(J678="Yes",IF(U678&lt;&gt;"",HYPERLINK(_xlfn.CONCAT(VLOOKUP(U678,AF:AG,2,FALSE),"\",IF(ISERROR(FIND(",",A678))=FALSE,LEFT(A678,FIND(",",A678)-1),A678),"-",C678,"-",H678,".pdf"),"PDF"),""),"")</f>
        <v>PDF</v>
      </c>
      <c r="U678" s="565" t="s">
        <v>70</v>
      </c>
      <c r="V678" s="3" t="s">
        <v>46</v>
      </c>
      <c r="W678" s="3" t="s">
        <v>47</v>
      </c>
      <c r="X678" s="501" t="s">
        <v>5885</v>
      </c>
      <c r="Y678" s="12" t="str">
        <f>IF(R678="Include","No",IF(V678="Include","No",""))</f>
        <v/>
      </c>
      <c r="Z678" s="33" t="str">
        <f>IF(J678="Yes",IF(Q678="","",IF(Q678="Include",IF(V678="",IF(Y678="No","Check for supplement","Include"),IF(V678="Exclude","Consensus required",IF(V678="Include",IF(Y678="No","Check for supplement","Include"),"Check required"))),IF(Q678="Exclude",IF(V678="","Check required",IF(V678="Exclude","Exclude",IF(V678="Include","Consensus required","Check required"))),"Check required"))),IF(L678="","","Find PDF"))</f>
        <v>Exclude</v>
      </c>
      <c r="AA678" s="31" t="str">
        <f>IF(Z678="Exclude",R678,"")</f>
        <v>3. Wrong intervention</v>
      </c>
    </row>
    <row r="679" spans="1:27" x14ac:dyDescent="0.25">
      <c r="A679" s="25" t="s">
        <v>6458</v>
      </c>
      <c r="B679" s="26" t="s">
        <v>6459</v>
      </c>
      <c r="C679" s="26">
        <v>2022</v>
      </c>
      <c r="D679" s="26" t="s">
        <v>124</v>
      </c>
      <c r="E679" s="26">
        <v>19</v>
      </c>
      <c r="F679" s="26">
        <v>1</v>
      </c>
      <c r="G679" s="26">
        <v>45</v>
      </c>
      <c r="H679" s="26">
        <v>12868</v>
      </c>
      <c r="I679" s="26" t="s">
        <v>6460</v>
      </c>
      <c r="J679" s="11" t="s">
        <v>35</v>
      </c>
      <c r="K679" s="18" t="str">
        <f>IF(LEFT(I679,2)="10",HYPERLINK(_xlfn.CONCAT("https://doi.org/",I679),"Link"),IF(I679="","",HYPERLINK(I679,"Link")))</f>
        <v>Link</v>
      </c>
      <c r="L679" s="19" t="str">
        <f>IF(A679&lt;&gt;"",IF(J679="No",_xlfn.CONCAT(IF(ISERROR(FIND(",",A679))=FALSE,LEFT(A679,FIND(",",A679)-1),A679),"-",C679,"-",H679),""),"")</f>
        <v/>
      </c>
      <c r="M679" s="29" t="str">
        <f>IF(A679&lt;&gt;"",_xlfn.CONCAT("{",IF(ISERROR(FIND(",",A679))=FALSE,LEFT(A679,FIND(",",A679)-1),A679),", ",C679," #",H679,"}"),"")</f>
        <v>{Gans, 2022 #12868}</v>
      </c>
      <c r="N679" s="4" t="s">
        <v>1</v>
      </c>
      <c r="O679" s="18" t="str">
        <f>IF(J679="Yes",IF(P679&lt;&gt;"",HYPERLINK(_xlfn.CONCAT(VLOOKUP(P679,AF:AG,2,FALSE),"\",IF(ISERROR(FIND(",",A679))=FALSE,LEFT(A679,FIND(",",A679)-1),A679),"-",C679,"-",H679,".pdf"),"PDF"),""),"")</f>
        <v>PDF</v>
      </c>
      <c r="P679" s="11" t="s">
        <v>2</v>
      </c>
      <c r="Q679" s="3" t="s">
        <v>46</v>
      </c>
      <c r="R679" s="3" t="s">
        <v>47</v>
      </c>
      <c r="S679" s="4" t="s">
        <v>109</v>
      </c>
      <c r="T679" s="18" t="str">
        <f>IF(J679="Yes",IF(U679&lt;&gt;"",HYPERLINK(_xlfn.CONCAT(VLOOKUP(U679,AF:AG,2,FALSE),"\",IF(ISERROR(FIND(",",A679))=FALSE,LEFT(A679,FIND(",",A679)-1),A679),"-",C679,"-",H679,".pdf"),"PDF"),""),"")</f>
        <v>PDF</v>
      </c>
      <c r="U679" s="565" t="s">
        <v>70</v>
      </c>
      <c r="V679" s="3" t="s">
        <v>46</v>
      </c>
      <c r="W679" s="3" t="s">
        <v>47</v>
      </c>
      <c r="X679" s="501" t="s">
        <v>5885</v>
      </c>
      <c r="Y679" s="12" t="str">
        <f>IF(R679="Include","No",IF(V679="Include","No",""))</f>
        <v/>
      </c>
      <c r="Z679" s="33" t="str">
        <f>IF(J679="Yes",IF(Q679="","",IF(Q679="Include",IF(V679="",IF(Y679="No","Check for supplement","Include"),IF(V679="Exclude","Consensus required",IF(V679="Include",IF(Y679="No","Check for supplement","Include"),"Check required"))),IF(Q679="Exclude",IF(V679="","Check required",IF(V679="Exclude","Exclude",IF(V679="Include","Consensus required","Check required"))),"Check required"))),IF(L679="","","Find PDF"))</f>
        <v>Exclude</v>
      </c>
      <c r="AA679" s="31" t="str">
        <f>IF(Z679="Exclude",R679,"")</f>
        <v>3. Wrong intervention</v>
      </c>
    </row>
    <row r="680" spans="1:27" x14ac:dyDescent="0.25">
      <c r="A680" s="25" t="s">
        <v>6458</v>
      </c>
      <c r="B680" s="26" t="s">
        <v>6459</v>
      </c>
      <c r="C680" s="26">
        <v>2022</v>
      </c>
      <c r="D680" s="26" t="s">
        <v>124</v>
      </c>
      <c r="E680" s="26">
        <v>19</v>
      </c>
      <c r="F680" s="26">
        <v>1</v>
      </c>
      <c r="G680" s="26">
        <v>45</v>
      </c>
      <c r="H680" s="26">
        <v>12869</v>
      </c>
      <c r="I680" s="26" t="s">
        <v>6460</v>
      </c>
      <c r="J680" s="11" t="s">
        <v>35</v>
      </c>
      <c r="K680" s="18" t="str">
        <f>IF(LEFT(I680,2)="10",HYPERLINK(_xlfn.CONCAT("https://doi.org/",I680),"Link"),IF(I680="","",HYPERLINK(I680,"Link")))</f>
        <v>Link</v>
      </c>
      <c r="L680" s="19" t="str">
        <f>IF(A680&lt;&gt;"",IF(J680="No",_xlfn.CONCAT(IF(ISERROR(FIND(",",A680))=FALSE,LEFT(A680,FIND(",",A680)-1),A680),"-",C680,"-",H680),""),"")</f>
        <v/>
      </c>
      <c r="M680" s="29" t="str">
        <f>IF(A680&lt;&gt;"",_xlfn.CONCAT("{",IF(ISERROR(FIND(",",A680))=FALSE,LEFT(A680,FIND(",",A680)-1),A680),", ",C680," #",H680,"}"),"")</f>
        <v>{Gans, 2022 #12869}</v>
      </c>
      <c r="N680" s="4" t="s">
        <v>1</v>
      </c>
      <c r="O680" s="18" t="str">
        <f>IF(J680="Yes",IF(P680&lt;&gt;"",HYPERLINK(_xlfn.CONCAT(VLOOKUP(P680,AF:AG,2,FALSE),"\",IF(ISERROR(FIND(",",A680))=FALSE,LEFT(A680,FIND(",",A680)-1),A680),"-",C680,"-",H680,".pdf"),"PDF"),""),"")</f>
        <v>PDF</v>
      </c>
      <c r="P680" s="11" t="s">
        <v>2</v>
      </c>
      <c r="Q680" s="3" t="s">
        <v>46</v>
      </c>
      <c r="R680" s="3" t="s">
        <v>39</v>
      </c>
      <c r="T680" s="18" t="str">
        <f>IF(J680="Yes",IF(U680&lt;&gt;"",HYPERLINK(_xlfn.CONCAT(VLOOKUP(U680,AF:AG,2,FALSE),"\",IF(ISERROR(FIND(",",A680))=FALSE,LEFT(A680,FIND(",",A680)-1),A680),"-",C680,"-",H680,".pdf"),"PDF"),""),"")</f>
        <v>PDF</v>
      </c>
      <c r="U680" s="11" t="str">
        <f>IF(R680="0. Duplicate","SH","")</f>
        <v>SH</v>
      </c>
      <c r="V680" s="3" t="str">
        <f>IF(R680="0. Duplicate","Exclude","")</f>
        <v>Exclude</v>
      </c>
      <c r="W680" s="3" t="str">
        <f>IF(R680="0. Duplicate","0. Duplicate","")</f>
        <v>0. Duplicate</v>
      </c>
      <c r="Y680" s="12" t="str">
        <f>IF(R680="Include","No",IF(V680="Include","No",""))</f>
        <v/>
      </c>
      <c r="Z680" s="33" t="str">
        <f>IF(J680="Yes",IF(Q680="","",IF(Q680="Include",IF(V680="",IF(Y680="No","Check for supplement","Include"),IF(V680="Exclude","Consensus required",IF(V680="Include",IF(Y680="No","Check for supplement","Include"),"Check required"))),IF(Q680="Exclude",IF(V680="","Check required",IF(V680="Exclude","Exclude",IF(V680="Include","Consensus required","Check required"))),"Check required"))),IF(L680="","","Find PDF"))</f>
        <v>Exclude</v>
      </c>
      <c r="AA680" s="31" t="str">
        <f>IF(Z680="Exclude",R680,"")</f>
        <v>0. Duplicate</v>
      </c>
    </row>
    <row r="681" spans="1:27" x14ac:dyDescent="0.25">
      <c r="A681" s="25" t="s">
        <v>6461</v>
      </c>
      <c r="B681" s="26" t="s">
        <v>6462</v>
      </c>
      <c r="C681" s="26">
        <v>2014</v>
      </c>
      <c r="D681" s="26" t="s">
        <v>42</v>
      </c>
      <c r="E681" s="26">
        <v>11</v>
      </c>
      <c r="F681" s="26">
        <v>5</v>
      </c>
      <c r="G681" s="26" t="s">
        <v>6463</v>
      </c>
      <c r="H681" s="26">
        <v>14619</v>
      </c>
      <c r="I681" s="26" t="s">
        <v>6464</v>
      </c>
      <c r="J681" s="11" t="s">
        <v>35</v>
      </c>
      <c r="K681" s="18" t="str">
        <f>IF(LEFT(I681,2)="10",HYPERLINK(_xlfn.CONCAT("https://doi.org/",I681),"Link"),IF(I681="","",HYPERLINK(I681,"Link")))</f>
        <v>Link</v>
      </c>
      <c r="L681" s="19" t="str">
        <f>IF(A681&lt;&gt;"",IF(J681="No",_xlfn.CONCAT(IF(ISERROR(FIND(",",A681))=FALSE,LEFT(A681,FIND(",",A681)-1),A681),"-",C681,"-",H681),""),"")</f>
        <v/>
      </c>
      <c r="M681" s="29" t="str">
        <f>IF(A681&lt;&gt;"",_xlfn.CONCAT("{",IF(ISERROR(FIND(",",A681))=FALSE,LEFT(A681,FIND(",",A681)-1),A681),", ",C681," #",H681,"}"),"")</f>
        <v>{Gao, 2014 #14619}</v>
      </c>
      <c r="N681" s="4" t="s">
        <v>1</v>
      </c>
      <c r="O681" s="18" t="str">
        <f>IF(J681="Yes",IF(P681&lt;&gt;"",HYPERLINK(_xlfn.CONCAT(VLOOKUP(P681,AF:AG,2,FALSE),"\",IF(ISERROR(FIND(",",A681))=FALSE,LEFT(A681,FIND(",",A681)-1),A681),"-",C681,"-",H681,".pdf"),"PDF"),""),"")</f>
        <v>PDF</v>
      </c>
      <c r="P681" s="11" t="s">
        <v>2</v>
      </c>
      <c r="Q681" s="3" t="s">
        <v>46</v>
      </c>
      <c r="R681" s="3" t="s">
        <v>77</v>
      </c>
      <c r="S681" s="4" t="s">
        <v>316</v>
      </c>
      <c r="T681" s="18" t="str">
        <f>IF(J681="Yes",IF(U681&lt;&gt;"",HYPERLINK(_xlfn.CONCAT(VLOOKUP(U681,AF:AG,2,FALSE),"\",IF(ISERROR(FIND(",",A681))=FALSE,LEFT(A681,FIND(",",A681)-1),A681),"-",C681,"-",H681,".pdf"),"PDF"),""),"")</f>
        <v>PDF</v>
      </c>
      <c r="U681" s="565" t="s">
        <v>70</v>
      </c>
      <c r="V681" s="3" t="s">
        <v>46</v>
      </c>
      <c r="W681" s="3" t="s">
        <v>77</v>
      </c>
      <c r="Y681" s="12" t="str">
        <f>IF(R681="Include","No",IF(V681="Include","No",""))</f>
        <v/>
      </c>
      <c r="Z681" s="33" t="str">
        <f>IF(J681="Yes",IF(Q681="","",IF(Q681="Include",IF(V681="",IF(Y681="No","Check for supplement","Include"),IF(V681="Exclude","Consensus required",IF(V681="Include",IF(Y681="No","Check for supplement","Include"),"Check required"))),IF(Q681="Exclude",IF(V681="","Check required",IF(V681="Exclude","Exclude",IF(V681="Include","Consensus required","Check required"))),"Check required"))),IF(L681="","","Find PDF"))</f>
        <v>Exclude</v>
      </c>
      <c r="AA681" s="31" t="str">
        <f>IF(Z681="Exclude",R681,"")</f>
        <v>5. Wrong study design</v>
      </c>
    </row>
    <row r="682" spans="1:27" x14ac:dyDescent="0.25">
      <c r="A682" s="25" t="s">
        <v>6465</v>
      </c>
      <c r="B682" s="26" t="s">
        <v>6466</v>
      </c>
      <c r="C682" s="26">
        <v>2016</v>
      </c>
      <c r="D682" s="26" t="s">
        <v>6467</v>
      </c>
      <c r="E682" s="26">
        <v>16</v>
      </c>
      <c r="F682" s="26">
        <v>6</v>
      </c>
      <c r="G682" s="26" t="s">
        <v>6468</v>
      </c>
      <c r="H682" s="26">
        <v>14613</v>
      </c>
      <c r="I682" s="26" t="s">
        <v>6469</v>
      </c>
      <c r="J682" s="11" t="s">
        <v>35</v>
      </c>
      <c r="K682" s="18" t="str">
        <f>IF(LEFT(I682,2)="10",HYPERLINK(_xlfn.CONCAT("https://doi.org/",I682),"Link"),IF(I682="","",HYPERLINK(I682,"Link")))</f>
        <v>Link</v>
      </c>
      <c r="L682" s="19" t="str">
        <f>IF(A682&lt;&gt;"",IF(J682="No",_xlfn.CONCAT(IF(ISERROR(FIND(",",A682))=FALSE,LEFT(A682,FIND(",",A682)-1),A682),"-",C682,"-",H682),""),"")</f>
        <v/>
      </c>
      <c r="M682" s="29" t="str">
        <f>IF(A682&lt;&gt;"",_xlfn.CONCAT("{",IF(ISERROR(FIND(",",A682))=FALSE,LEFT(A682,FIND(",",A682)-1),A682),", ",C682," #",H682,"}"),"")</f>
        <v>{Gao, 2016 #14613}</v>
      </c>
      <c r="N682" s="4" t="s">
        <v>1</v>
      </c>
      <c r="O682" s="18" t="str">
        <f>IF(J682="Yes",IF(P682&lt;&gt;"",HYPERLINK(_xlfn.CONCAT(VLOOKUP(P682,AF:AG,2,FALSE),"\",IF(ISERROR(FIND(",",A682))=FALSE,LEFT(A682,FIND(",",A682)-1),A682),"-",C682,"-",H682,".pdf"),"PDF"),""),"")</f>
        <v>PDF</v>
      </c>
      <c r="P682" s="11" t="s">
        <v>2</v>
      </c>
      <c r="Q682" s="3" t="s">
        <v>46</v>
      </c>
      <c r="R682" s="3" t="s">
        <v>77</v>
      </c>
      <c r="S682" s="4" t="s">
        <v>316</v>
      </c>
      <c r="T682" s="18" t="str">
        <f>IF(J682="Yes",IF(U682&lt;&gt;"",HYPERLINK(_xlfn.CONCAT(VLOOKUP(U682,AF:AG,2,FALSE),"\",IF(ISERROR(FIND(",",A682))=FALSE,LEFT(A682,FIND(",",A682)-1),A682),"-",C682,"-",H682,".pdf"),"PDF"),""),"")</f>
        <v>PDF</v>
      </c>
      <c r="U682" s="565" t="s">
        <v>70</v>
      </c>
      <c r="V682" s="3" t="s">
        <v>46</v>
      </c>
      <c r="W682" s="3" t="s">
        <v>77</v>
      </c>
      <c r="X682" s="501" t="s">
        <v>6470</v>
      </c>
      <c r="Y682" s="12" t="str">
        <f>IF(R682="Include","No",IF(V682="Include","No",""))</f>
        <v/>
      </c>
      <c r="Z682" s="33" t="str">
        <f>IF(J682="Yes",IF(Q682="","",IF(Q682="Include",IF(V682="",IF(Y682="No","Check for supplement","Include"),IF(V682="Exclude","Consensus required",IF(V682="Include",IF(Y682="No","Check for supplement","Include"),"Check required"))),IF(Q682="Exclude",IF(V682="","Check required",IF(V682="Exclude","Exclude",IF(V682="Include","Consensus required","Check required"))),"Check required"))),IF(L682="","","Find PDF"))</f>
        <v>Exclude</v>
      </c>
      <c r="AA682" s="31" t="str">
        <f>IF(Z682="Exclude",R682,"")</f>
        <v>5. Wrong study design</v>
      </c>
    </row>
    <row r="683" spans="1:27" x14ac:dyDescent="0.25">
      <c r="A683" s="25" t="s">
        <v>6471</v>
      </c>
      <c r="B683" s="26" t="s">
        <v>6472</v>
      </c>
      <c r="C683" s="26">
        <v>2019</v>
      </c>
      <c r="D683" s="26" t="s">
        <v>1627</v>
      </c>
      <c r="E683" s="26">
        <v>8</v>
      </c>
      <c r="F683" s="26">
        <v>10</v>
      </c>
      <c r="G683" s="26" t="s">
        <v>6473</v>
      </c>
      <c r="H683" s="26">
        <v>14614</v>
      </c>
      <c r="I683" s="26" t="s">
        <v>6474</v>
      </c>
      <c r="J683" s="11" t="s">
        <v>35</v>
      </c>
      <c r="K683" s="18" t="str">
        <f>IF(LEFT(I683,2)="10",HYPERLINK(_xlfn.CONCAT("https://doi.org/",I683),"Link"),IF(I683="","",HYPERLINK(I683,"Link")))</f>
        <v>Link</v>
      </c>
      <c r="L683" s="19" t="str">
        <f>IF(A683&lt;&gt;"",IF(J683="No",_xlfn.CONCAT(IF(ISERROR(FIND(",",A683))=FALSE,LEFT(A683,FIND(",",A683)-1),A683),"-",C683,"-",H683),""),"")</f>
        <v/>
      </c>
      <c r="M683" s="29" t="str">
        <f>IF(A683&lt;&gt;"",_xlfn.CONCAT("{",IF(ISERROR(FIND(",",A683))=FALSE,LEFT(A683,FIND(",",A683)-1),A683),", ",C683," #",H683,"}"),"")</f>
        <v>{Gao, 2019 #14614}</v>
      </c>
      <c r="N683" s="4" t="s">
        <v>1</v>
      </c>
      <c r="O683" s="18" t="str">
        <f>IF(J683="Yes",IF(P683&lt;&gt;"",HYPERLINK(_xlfn.CONCAT(VLOOKUP(P683,AF:AG,2,FALSE),"\",IF(ISERROR(FIND(",",A683))=FALSE,LEFT(A683,FIND(",",A683)-1),A683),"-",C683,"-",H683,".pdf"),"PDF"),""),"")</f>
        <v>PDF</v>
      </c>
      <c r="P683" s="11" t="s">
        <v>2</v>
      </c>
      <c r="Q683" s="3" t="s">
        <v>46</v>
      </c>
      <c r="R683" s="3" t="s">
        <v>47</v>
      </c>
      <c r="S683" s="4" t="s">
        <v>109</v>
      </c>
      <c r="T683" s="18" t="str">
        <f>IF(J683="Yes",IF(U683&lt;&gt;"",HYPERLINK(_xlfn.CONCAT(VLOOKUP(U683,AF:AG,2,FALSE),"\",IF(ISERROR(FIND(",",A683))=FALSE,LEFT(A683,FIND(",",A683)-1),A683),"-",C683,"-",H683,".pdf"),"PDF"),""),"")</f>
        <v>PDF</v>
      </c>
      <c r="U683" s="565" t="s">
        <v>70</v>
      </c>
      <c r="V683" s="3" t="s">
        <v>46</v>
      </c>
      <c r="W683" s="3" t="s">
        <v>47</v>
      </c>
      <c r="X683" s="501" t="s">
        <v>5885</v>
      </c>
      <c r="Y683" s="12" t="str">
        <f>IF(R683="Include","No",IF(V683="Include","No",""))</f>
        <v/>
      </c>
      <c r="Z683" s="33" t="str">
        <f>IF(J683="Yes",IF(Q683="","",IF(Q683="Include",IF(V683="",IF(Y683="No","Check for supplement","Include"),IF(V683="Exclude","Consensus required",IF(V683="Include",IF(Y683="No","Check for supplement","Include"),"Check required"))),IF(Q683="Exclude",IF(V683="","Check required",IF(V683="Exclude","Exclude",IF(V683="Include","Consensus required","Check required"))),"Check required"))),IF(L683="","","Find PDF"))</f>
        <v>Exclude</v>
      </c>
      <c r="AA683" s="31" t="str">
        <f>IF(Z683="Exclude",R683,"")</f>
        <v>3. Wrong intervention</v>
      </c>
    </row>
    <row r="684" spans="1:27" x14ac:dyDescent="0.25">
      <c r="A684" s="25" t="s">
        <v>6471</v>
      </c>
      <c r="B684" s="26" t="s">
        <v>6472</v>
      </c>
      <c r="C684" s="26">
        <v>2019</v>
      </c>
      <c r="D684" s="26" t="s">
        <v>1627</v>
      </c>
      <c r="E684" s="26">
        <v>8</v>
      </c>
      <c r="F684" s="26">
        <v>10</v>
      </c>
      <c r="G684" s="26" t="s">
        <v>6473</v>
      </c>
      <c r="H684" s="26">
        <v>14615</v>
      </c>
      <c r="I684" s="26" t="s">
        <v>6474</v>
      </c>
      <c r="J684" s="11" t="s">
        <v>35</v>
      </c>
      <c r="K684" s="18" t="str">
        <f>IF(LEFT(I684,2)="10",HYPERLINK(_xlfn.CONCAT("https://doi.org/",I684),"Link"),IF(I684="","",HYPERLINK(I684,"Link")))</f>
        <v>Link</v>
      </c>
      <c r="L684" s="19" t="str">
        <f>IF(A684&lt;&gt;"",IF(J684="No",_xlfn.CONCAT(IF(ISERROR(FIND(",",A684))=FALSE,LEFT(A684,FIND(",",A684)-1),A684),"-",C684,"-",H684),""),"")</f>
        <v/>
      </c>
      <c r="M684" s="29" t="str">
        <f>IF(A684&lt;&gt;"",_xlfn.CONCAT("{",IF(ISERROR(FIND(",",A684))=FALSE,LEFT(A684,FIND(",",A684)-1),A684),", ",C684," #",H684,"}"),"")</f>
        <v>{Gao, 2019 #14615}</v>
      </c>
      <c r="N684" s="4" t="s">
        <v>1</v>
      </c>
      <c r="O684" s="18" t="str">
        <f>IF(J684="Yes",IF(P684&lt;&gt;"",HYPERLINK(_xlfn.CONCAT(VLOOKUP(P684,AF:AG,2,FALSE),"\",IF(ISERROR(FIND(",",A684))=FALSE,LEFT(A684,FIND(",",A684)-1),A684),"-",C684,"-",H684,".pdf"),"PDF"),""),"")</f>
        <v>PDF</v>
      </c>
      <c r="P684" s="11" t="s">
        <v>2</v>
      </c>
      <c r="Q684" s="3" t="s">
        <v>46</v>
      </c>
      <c r="R684" s="3" t="s">
        <v>39</v>
      </c>
      <c r="T684" s="18" t="str">
        <f>IF(J684="Yes",IF(U684&lt;&gt;"",HYPERLINK(_xlfn.CONCAT(VLOOKUP(U684,AF:AG,2,FALSE),"\",IF(ISERROR(FIND(",",A684))=FALSE,LEFT(A684,FIND(",",A684)-1),A684),"-",C684,"-",H684,".pdf"),"PDF"),""),"")</f>
        <v>PDF</v>
      </c>
      <c r="U684" s="11" t="str">
        <f>IF(R684="0. Duplicate","SH","")</f>
        <v>SH</v>
      </c>
      <c r="V684" s="3" t="str">
        <f>IF(R684="0. Duplicate","Exclude","")</f>
        <v>Exclude</v>
      </c>
      <c r="W684" s="3" t="str">
        <f>IF(R684="0. Duplicate","0. Duplicate","")</f>
        <v>0. Duplicate</v>
      </c>
      <c r="Y684" s="12" t="str">
        <f>IF(R684="Include","No",IF(V684="Include","No",""))</f>
        <v/>
      </c>
      <c r="Z684" s="33" t="str">
        <f>IF(J684="Yes",IF(Q684="","",IF(Q684="Include",IF(V684="",IF(Y684="No","Check for supplement","Include"),IF(V684="Exclude","Consensus required",IF(V684="Include",IF(Y684="No","Check for supplement","Include"),"Check required"))),IF(Q684="Exclude",IF(V684="","Check required",IF(V684="Exclude","Exclude",IF(V684="Include","Consensus required","Check required"))),"Check required"))),IF(L684="","","Find PDF"))</f>
        <v>Exclude</v>
      </c>
      <c r="AA684" s="31" t="str">
        <f>IF(Z684="Exclude",R684,"")</f>
        <v>0. Duplicate</v>
      </c>
    </row>
    <row r="685" spans="1:27" x14ac:dyDescent="0.25">
      <c r="A685" s="25" t="s">
        <v>6475</v>
      </c>
      <c r="B685" s="26" t="s">
        <v>6476</v>
      </c>
      <c r="C685" s="26">
        <v>2019</v>
      </c>
      <c r="D685" s="26" t="s">
        <v>1627</v>
      </c>
      <c r="E685" s="26">
        <v>8</v>
      </c>
      <c r="F685" s="26">
        <v>9</v>
      </c>
      <c r="G685" s="26" t="s">
        <v>6477</v>
      </c>
      <c r="H685" s="26">
        <v>14616</v>
      </c>
      <c r="I685" s="26" t="s">
        <v>6478</v>
      </c>
      <c r="J685" s="11" t="s">
        <v>35</v>
      </c>
      <c r="K685" s="18" t="str">
        <f>IF(LEFT(I685,2)="10",HYPERLINK(_xlfn.CONCAT("https://doi.org/",I685),"Link"),IF(I685="","",HYPERLINK(I685,"Link")))</f>
        <v>Link</v>
      </c>
      <c r="L685" s="19" t="str">
        <f>IF(A685&lt;&gt;"",IF(J685="No",_xlfn.CONCAT(IF(ISERROR(FIND(",",A685))=FALSE,LEFT(A685,FIND(",",A685)-1),A685),"-",C685,"-",H685),""),"")</f>
        <v/>
      </c>
      <c r="M685" s="29" t="str">
        <f>IF(A685&lt;&gt;"",_xlfn.CONCAT("{",IF(ISERROR(FIND(",",A685))=FALSE,LEFT(A685,FIND(",",A685)-1),A685),", ",C685," #",H685,"}"),"")</f>
        <v>{Gao, 2019 #14616}</v>
      </c>
      <c r="N685" s="4" t="s">
        <v>1</v>
      </c>
      <c r="O685" s="18" t="str">
        <f>IF(J685="Yes",IF(P685&lt;&gt;"",HYPERLINK(_xlfn.CONCAT(VLOOKUP(P685,AF:AG,2,FALSE),"\",IF(ISERROR(FIND(",",A685))=FALSE,LEFT(A685,FIND(",",A685)-1),A685),"-",C685,"-",H685,".pdf"),"PDF"),""),"")</f>
        <v>PDF</v>
      </c>
      <c r="P685" s="11" t="s">
        <v>2</v>
      </c>
      <c r="Q685" s="3" t="s">
        <v>46</v>
      </c>
      <c r="R685" s="3" t="s">
        <v>47</v>
      </c>
      <c r="S685" s="4" t="s">
        <v>109</v>
      </c>
      <c r="T685" s="18" t="str">
        <f>IF(J685="Yes",IF(U685&lt;&gt;"",HYPERLINK(_xlfn.CONCAT(VLOOKUP(U685,AF:AG,2,FALSE),"\",IF(ISERROR(FIND(",",A685))=FALSE,LEFT(A685,FIND(",",A685)-1),A685),"-",C685,"-",H685,".pdf"),"PDF"),""),"")</f>
        <v>PDF</v>
      </c>
      <c r="U685" s="565" t="s">
        <v>70</v>
      </c>
      <c r="V685" s="3" t="s">
        <v>46</v>
      </c>
      <c r="W685" s="3" t="s">
        <v>47</v>
      </c>
      <c r="X685" s="501" t="s">
        <v>5885</v>
      </c>
      <c r="Y685" s="12" t="str">
        <f>IF(R685="Include","No",IF(V685="Include","No",""))</f>
        <v/>
      </c>
      <c r="Z685" s="33" t="str">
        <f>IF(J685="Yes",IF(Q685="","",IF(Q685="Include",IF(V685="",IF(Y685="No","Check for supplement","Include"),IF(V685="Exclude","Consensus required",IF(V685="Include",IF(Y685="No","Check for supplement","Include"),"Check required"))),IF(Q685="Exclude",IF(V685="","Check required",IF(V685="Exclude","Exclude",IF(V685="Include","Consensus required","Check required"))),"Check required"))),IF(L685="","","Find PDF"))</f>
        <v>Exclude</v>
      </c>
      <c r="AA685" s="31" t="str">
        <f>IF(Z685="Exclude",R685,"")</f>
        <v>3. Wrong intervention</v>
      </c>
    </row>
    <row r="686" spans="1:27" x14ac:dyDescent="0.25">
      <c r="A686" s="25" t="s">
        <v>6475</v>
      </c>
      <c r="B686" s="26" t="s">
        <v>6476</v>
      </c>
      <c r="C686" s="26">
        <v>2019</v>
      </c>
      <c r="D686" s="26" t="s">
        <v>1627</v>
      </c>
      <c r="E686" s="26">
        <v>8</v>
      </c>
      <c r="F686" s="26">
        <v>9</v>
      </c>
      <c r="G686" s="26" t="s">
        <v>6477</v>
      </c>
      <c r="H686" s="26">
        <v>14617</v>
      </c>
      <c r="I686" s="26" t="s">
        <v>6478</v>
      </c>
      <c r="J686" s="11" t="s">
        <v>35</v>
      </c>
      <c r="K686" s="18" t="str">
        <f>IF(LEFT(I686,2)="10",HYPERLINK(_xlfn.CONCAT("https://doi.org/",I686),"Link"),IF(I686="","",HYPERLINK(I686,"Link")))</f>
        <v>Link</v>
      </c>
      <c r="L686" s="19" t="str">
        <f>IF(A686&lt;&gt;"",IF(J686="No",_xlfn.CONCAT(IF(ISERROR(FIND(",",A686))=FALSE,LEFT(A686,FIND(",",A686)-1),A686),"-",C686,"-",H686),""),"")</f>
        <v/>
      </c>
      <c r="M686" s="29" t="str">
        <f>IF(A686&lt;&gt;"",_xlfn.CONCAT("{",IF(ISERROR(FIND(",",A686))=FALSE,LEFT(A686,FIND(",",A686)-1),A686),", ",C686," #",H686,"}"),"")</f>
        <v>{Gao, 2019 #14617}</v>
      </c>
      <c r="N686" s="4" t="s">
        <v>1</v>
      </c>
      <c r="O686" s="18" t="str">
        <f>IF(J686="Yes",IF(P686&lt;&gt;"",HYPERLINK(_xlfn.CONCAT(VLOOKUP(P686,AF:AG,2,FALSE),"\",IF(ISERROR(FIND(",",A686))=FALSE,LEFT(A686,FIND(",",A686)-1),A686),"-",C686,"-",H686,".pdf"),"PDF"),""),"")</f>
        <v>PDF</v>
      </c>
      <c r="P686" s="11" t="s">
        <v>2</v>
      </c>
      <c r="Q686" s="3" t="s">
        <v>46</v>
      </c>
      <c r="R686" s="3" t="s">
        <v>39</v>
      </c>
      <c r="T686" s="18" t="str">
        <f>IF(J686="Yes",IF(U686&lt;&gt;"",HYPERLINK(_xlfn.CONCAT(VLOOKUP(U686,AF:AG,2,FALSE),"\",IF(ISERROR(FIND(",",A686))=FALSE,LEFT(A686,FIND(",",A686)-1),A686),"-",C686,"-",H686,".pdf"),"PDF"),""),"")</f>
        <v>PDF</v>
      </c>
      <c r="U686" s="11" t="str">
        <f>IF(R686="0. Duplicate","SH","")</f>
        <v>SH</v>
      </c>
      <c r="V686" s="3" t="str">
        <f>IF(R686="0. Duplicate","Exclude","")</f>
        <v>Exclude</v>
      </c>
      <c r="W686" s="3" t="str">
        <f>IF(R686="0. Duplicate","0. Duplicate","")</f>
        <v>0. Duplicate</v>
      </c>
      <c r="Y686" s="12" t="str">
        <f>IF(R686="Include","No",IF(V686="Include","No",""))</f>
        <v/>
      </c>
      <c r="Z686" s="33" t="str">
        <f>IF(J686="Yes",IF(Q686="","",IF(Q686="Include",IF(V686="",IF(Y686="No","Check for supplement","Include"),IF(V686="Exclude","Consensus required",IF(V686="Include",IF(Y686="No","Check for supplement","Include"),"Check required"))),IF(Q686="Exclude",IF(V686="","Check required",IF(V686="Exclude","Exclude",IF(V686="Include","Consensus required","Check required"))),"Check required"))),IF(L686="","","Find PDF"))</f>
        <v>Exclude</v>
      </c>
      <c r="AA686" s="31" t="str">
        <f>IF(Z686="Exclude",R686,"")</f>
        <v>0. Duplicate</v>
      </c>
    </row>
    <row r="687" spans="1:27" x14ac:dyDescent="0.25">
      <c r="A687" s="25" t="s">
        <v>6475</v>
      </c>
      <c r="B687" s="26" t="s">
        <v>6476</v>
      </c>
      <c r="C687" s="26">
        <v>2019</v>
      </c>
      <c r="D687" s="26" t="s">
        <v>1627</v>
      </c>
      <c r="E687" s="26">
        <v>8</v>
      </c>
      <c r="F687" s="26">
        <v>9</v>
      </c>
      <c r="G687" s="26">
        <v>11</v>
      </c>
      <c r="H687" s="26">
        <v>14618</v>
      </c>
      <c r="I687" s="26" t="s">
        <v>6478</v>
      </c>
      <c r="J687" s="11" t="s">
        <v>35</v>
      </c>
      <c r="K687" s="18" t="str">
        <f>IF(LEFT(I687,2)="10",HYPERLINK(_xlfn.CONCAT("https://doi.org/",I687),"Link"),IF(I687="","",HYPERLINK(I687,"Link")))</f>
        <v>Link</v>
      </c>
      <c r="L687" s="19" t="str">
        <f>IF(A687&lt;&gt;"",IF(J687="No",_xlfn.CONCAT(IF(ISERROR(FIND(",",A687))=FALSE,LEFT(A687,FIND(",",A687)-1),A687),"-",C687,"-",H687),""),"")</f>
        <v/>
      </c>
      <c r="M687" s="29" t="str">
        <f>IF(A687&lt;&gt;"",_xlfn.CONCAT("{",IF(ISERROR(FIND(",",A687))=FALSE,LEFT(A687,FIND(",",A687)-1),A687),", ",C687," #",H687,"}"),"")</f>
        <v>{Gao, 2019 #14618}</v>
      </c>
      <c r="N687" s="4" t="s">
        <v>1</v>
      </c>
      <c r="O687" s="18" t="str">
        <f>IF(J687="Yes",IF(P687&lt;&gt;"",HYPERLINK(_xlfn.CONCAT(VLOOKUP(P687,AF:AG,2,FALSE),"\",IF(ISERROR(FIND(",",A687))=FALSE,LEFT(A687,FIND(",",A687)-1),A687),"-",C687,"-",H687,".pdf"),"PDF"),""),"")</f>
        <v>PDF</v>
      </c>
      <c r="P687" s="11" t="s">
        <v>2</v>
      </c>
      <c r="Q687" s="3" t="s">
        <v>46</v>
      </c>
      <c r="R687" s="3" t="s">
        <v>39</v>
      </c>
      <c r="T687" s="18" t="str">
        <f>IF(J687="Yes",IF(U687&lt;&gt;"",HYPERLINK(_xlfn.CONCAT(VLOOKUP(U687,AF:AG,2,FALSE),"\",IF(ISERROR(FIND(",",A687))=FALSE,LEFT(A687,FIND(",",A687)-1),A687),"-",C687,"-",H687,".pdf"),"PDF"),""),"")</f>
        <v>PDF</v>
      </c>
      <c r="U687" s="11" t="str">
        <f>IF(R687="0. Duplicate","SH","")</f>
        <v>SH</v>
      </c>
      <c r="V687" s="3" t="str">
        <f>IF(R687="0. Duplicate","Exclude","")</f>
        <v>Exclude</v>
      </c>
      <c r="W687" s="3" t="str">
        <f>IF(R687="0. Duplicate","0. Duplicate","")</f>
        <v>0. Duplicate</v>
      </c>
      <c r="Y687" s="12" t="str">
        <f>IF(R687="Include","No",IF(V687="Include","No",""))</f>
        <v/>
      </c>
      <c r="Z687" s="33" t="str">
        <f>IF(J687="Yes",IF(Q687="","",IF(Q687="Include",IF(V687="",IF(Y687="No","Check for supplement","Include"),IF(V687="Exclude","Consensus required",IF(V687="Include",IF(Y687="No","Check for supplement","Include"),"Check required"))),IF(Q687="Exclude",IF(V687="","Check required",IF(V687="Exclude","Exclude",IF(V687="Include","Consensus required","Check required"))),"Check required"))),IF(L687="","","Find PDF"))</f>
        <v>Exclude</v>
      </c>
      <c r="AA687" s="31" t="str">
        <f>IF(Z687="Exclude",R687,"")</f>
        <v>0. Duplicate</v>
      </c>
    </row>
    <row r="688" spans="1:27" x14ac:dyDescent="0.25">
      <c r="A688" s="25" t="s">
        <v>6479</v>
      </c>
      <c r="B688" s="26" t="s">
        <v>6480</v>
      </c>
      <c r="C688" s="26">
        <v>2019</v>
      </c>
      <c r="D688" s="26" t="s">
        <v>1315</v>
      </c>
      <c r="E688" s="26">
        <v>8</v>
      </c>
      <c r="F688" s="26">
        <v>2</v>
      </c>
      <c r="G688" s="26" t="s">
        <v>6481</v>
      </c>
      <c r="H688" s="26">
        <v>14620</v>
      </c>
      <c r="I688" s="26" t="s">
        <v>6482</v>
      </c>
      <c r="J688" s="11" t="s">
        <v>35</v>
      </c>
      <c r="K688" s="18" t="str">
        <f>IF(LEFT(I688,2)="10",HYPERLINK(_xlfn.CONCAT("https://doi.org/",I688),"Link"),IF(I688="","",HYPERLINK(I688,"Link")))</f>
        <v>Link</v>
      </c>
      <c r="L688" s="19" t="str">
        <f>IF(A688&lt;&gt;"",IF(J688="No",_xlfn.CONCAT(IF(ISERROR(FIND(",",A688))=FALSE,LEFT(A688,FIND(",",A688)-1),A688),"-",C688,"-",H688),""),"")</f>
        <v/>
      </c>
      <c r="M688" s="29" t="str">
        <f>IF(A688&lt;&gt;"",_xlfn.CONCAT("{",IF(ISERROR(FIND(",",A688))=FALSE,LEFT(A688,FIND(",",A688)-1),A688),", ",C688," #",H688,"}"),"")</f>
        <v>{Gao, 2019 #14620}</v>
      </c>
      <c r="N688" s="4" t="s">
        <v>1</v>
      </c>
      <c r="O688" s="18" t="str">
        <f>IF(J688="Yes",IF(P688&lt;&gt;"",HYPERLINK(_xlfn.CONCAT(VLOOKUP(P688,AF:AG,2,FALSE),"\",IF(ISERROR(FIND(",",A688))=FALSE,LEFT(A688,FIND(",",A688)-1),A688),"-",C688,"-",H688,".pdf"),"PDF"),""),"")</f>
        <v>PDF</v>
      </c>
      <c r="P688" s="11" t="s">
        <v>2</v>
      </c>
      <c r="Q688" s="3" t="s">
        <v>46</v>
      </c>
      <c r="R688" s="3" t="s">
        <v>47</v>
      </c>
      <c r="S688" s="4" t="s">
        <v>109</v>
      </c>
      <c r="T688" s="18" t="str">
        <f>IF(J688="Yes",IF(U688&lt;&gt;"",HYPERLINK(_xlfn.CONCAT(VLOOKUP(U688,AF:AG,2,FALSE),"\",IF(ISERROR(FIND(",",A688))=FALSE,LEFT(A688,FIND(",",A688)-1),A688),"-",C688,"-",H688,".pdf"),"PDF"),""),"")</f>
        <v>PDF</v>
      </c>
      <c r="U688" s="565" t="s">
        <v>70</v>
      </c>
      <c r="V688" s="3" t="s">
        <v>46</v>
      </c>
      <c r="W688" s="3" t="s">
        <v>47</v>
      </c>
      <c r="X688" s="501" t="s">
        <v>5885</v>
      </c>
      <c r="Y688" s="12" t="str">
        <f>IF(R688="Include","No",IF(V688="Include","No",""))</f>
        <v/>
      </c>
      <c r="Z688" s="33" t="str">
        <f>IF(J688="Yes",IF(Q688="","",IF(Q688="Include",IF(V688="",IF(Y688="No","Check for supplement","Include"),IF(V688="Exclude","Consensus required",IF(V688="Include",IF(Y688="No","Check for supplement","Include"),"Check required"))),IF(Q688="Exclude",IF(V688="","Check required",IF(V688="Exclude","Exclude",IF(V688="Include","Consensus required","Check required"))),"Check required"))),IF(L688="","","Find PDF"))</f>
        <v>Exclude</v>
      </c>
      <c r="AA688" s="31" t="str">
        <f>IF(Z688="Exclude",R688,"")</f>
        <v>3. Wrong intervention</v>
      </c>
    </row>
    <row r="689" spans="1:27" x14ac:dyDescent="0.25">
      <c r="A689" s="25" t="s">
        <v>6479</v>
      </c>
      <c r="B689" s="26" t="s">
        <v>6480</v>
      </c>
      <c r="C689" s="26">
        <v>2019</v>
      </c>
      <c r="D689" s="26" t="s">
        <v>1315</v>
      </c>
      <c r="E689" s="26">
        <v>8</v>
      </c>
      <c r="F689" s="26">
        <v>2</v>
      </c>
      <c r="G689" s="26" t="s">
        <v>6481</v>
      </c>
      <c r="H689" s="26">
        <v>14621</v>
      </c>
      <c r="I689" s="26" t="s">
        <v>6482</v>
      </c>
      <c r="J689" s="11" t="s">
        <v>35</v>
      </c>
      <c r="K689" s="18" t="str">
        <f>IF(LEFT(I689,2)="10",HYPERLINK(_xlfn.CONCAT("https://doi.org/",I689),"Link"),IF(I689="","",HYPERLINK(I689,"Link")))</f>
        <v>Link</v>
      </c>
      <c r="L689" s="19" t="str">
        <f>IF(A689&lt;&gt;"",IF(J689="No",_xlfn.CONCAT(IF(ISERROR(FIND(",",A689))=FALSE,LEFT(A689,FIND(",",A689)-1),A689),"-",C689,"-",H689),""),"")</f>
        <v/>
      </c>
      <c r="M689" s="29" t="str">
        <f>IF(A689&lt;&gt;"",_xlfn.CONCAT("{",IF(ISERROR(FIND(",",A689))=FALSE,LEFT(A689,FIND(",",A689)-1),A689),", ",C689," #",H689,"}"),"")</f>
        <v>{Gao, 2019 #14621}</v>
      </c>
      <c r="N689" s="4" t="s">
        <v>1</v>
      </c>
      <c r="O689" s="18" t="str">
        <f>IF(J689="Yes",IF(P689&lt;&gt;"",HYPERLINK(_xlfn.CONCAT(VLOOKUP(P689,AF:AG,2,FALSE),"\",IF(ISERROR(FIND(",",A689))=FALSE,LEFT(A689,FIND(",",A689)-1),A689),"-",C689,"-",H689,".pdf"),"PDF"),""),"")</f>
        <v>PDF</v>
      </c>
      <c r="P689" s="11" t="s">
        <v>2</v>
      </c>
      <c r="Q689" s="3" t="s">
        <v>46</v>
      </c>
      <c r="R689" s="3" t="s">
        <v>39</v>
      </c>
      <c r="T689" s="18" t="str">
        <f>IF(J689="Yes",IF(U689&lt;&gt;"",HYPERLINK(_xlfn.CONCAT(VLOOKUP(U689,AF:AG,2,FALSE),"\",IF(ISERROR(FIND(",",A689))=FALSE,LEFT(A689,FIND(",",A689)-1),A689),"-",C689,"-",H689,".pdf"),"PDF"),""),"")</f>
        <v>PDF</v>
      </c>
      <c r="U689" s="11" t="str">
        <f>IF(R689="0. Duplicate","SH","")</f>
        <v>SH</v>
      </c>
      <c r="V689" s="3" t="str">
        <f>IF(R689="0. Duplicate","Exclude","")</f>
        <v>Exclude</v>
      </c>
      <c r="W689" s="3" t="str">
        <f>IF(R689="0. Duplicate","0. Duplicate","")</f>
        <v>0. Duplicate</v>
      </c>
      <c r="Y689" s="12" t="str">
        <f>IF(R689="Include","No",IF(V689="Include","No",""))</f>
        <v/>
      </c>
      <c r="Z689" s="33" t="str">
        <f>IF(J689="Yes",IF(Q689="","",IF(Q689="Include",IF(V689="",IF(Y689="No","Check for supplement","Include"),IF(V689="Exclude","Consensus required",IF(V689="Include",IF(Y689="No","Check for supplement","Include"),"Check required"))),IF(Q689="Exclude",IF(V689="","Check required",IF(V689="Exclude","Exclude",IF(V689="Include","Consensus required","Check required"))),"Check required"))),IF(L689="","","Find PDF"))</f>
        <v>Exclude</v>
      </c>
      <c r="AA689" s="31" t="str">
        <f>IF(Z689="Exclude",R689,"")</f>
        <v>0. Duplicate</v>
      </c>
    </row>
    <row r="690" spans="1:27" x14ac:dyDescent="0.25">
      <c r="A690" s="25" t="s">
        <v>6479</v>
      </c>
      <c r="B690" s="26" t="s">
        <v>6480</v>
      </c>
      <c r="C690" s="26">
        <v>2019</v>
      </c>
      <c r="D690" s="26" t="s">
        <v>1315</v>
      </c>
      <c r="E690" s="26">
        <v>8</v>
      </c>
      <c r="F690" s="26">
        <v>2</v>
      </c>
      <c r="G690" s="26" t="s">
        <v>6481</v>
      </c>
      <c r="H690" s="26">
        <v>14622</v>
      </c>
      <c r="I690" s="26" t="s">
        <v>6482</v>
      </c>
      <c r="J690" s="11" t="s">
        <v>35</v>
      </c>
      <c r="K690" s="18" t="str">
        <f>IF(LEFT(I690,2)="10",HYPERLINK(_xlfn.CONCAT("https://doi.org/",I690),"Link"),IF(I690="","",HYPERLINK(I690,"Link")))</f>
        <v>Link</v>
      </c>
      <c r="L690" s="19" t="str">
        <f>IF(A690&lt;&gt;"",IF(J690="No",_xlfn.CONCAT(IF(ISERROR(FIND(",",A690))=FALSE,LEFT(A690,FIND(",",A690)-1),A690),"-",C690,"-",H690),""),"")</f>
        <v/>
      </c>
      <c r="M690" s="29" t="str">
        <f>IF(A690&lt;&gt;"",_xlfn.CONCAT("{",IF(ISERROR(FIND(",",A690))=FALSE,LEFT(A690,FIND(",",A690)-1),A690),", ",C690," #",H690,"}"),"")</f>
        <v>{Gao, 2019 #14622}</v>
      </c>
      <c r="N690" s="4" t="s">
        <v>1</v>
      </c>
      <c r="O690" s="18" t="str">
        <f>IF(J690="Yes",IF(P690&lt;&gt;"",HYPERLINK(_xlfn.CONCAT(VLOOKUP(P690,AF:AG,2,FALSE),"\",IF(ISERROR(FIND(",",A690))=FALSE,LEFT(A690,FIND(",",A690)-1),A690),"-",C690,"-",H690,".pdf"),"PDF"),""),"")</f>
        <v>PDF</v>
      </c>
      <c r="P690" s="11" t="s">
        <v>2</v>
      </c>
      <c r="Q690" s="3" t="s">
        <v>46</v>
      </c>
      <c r="R690" s="3" t="s">
        <v>39</v>
      </c>
      <c r="T690" s="18" t="str">
        <f>IF(J690="Yes",IF(U690&lt;&gt;"",HYPERLINK(_xlfn.CONCAT(VLOOKUP(U690,AF:AG,2,FALSE),"\",IF(ISERROR(FIND(",",A690))=FALSE,LEFT(A690,FIND(",",A690)-1),A690),"-",C690,"-",H690,".pdf"),"PDF"),""),"")</f>
        <v>PDF</v>
      </c>
      <c r="U690" s="11" t="str">
        <f>IF(R690="0. Duplicate","SH","")</f>
        <v>SH</v>
      </c>
      <c r="V690" s="3" t="str">
        <f>IF(R690="0. Duplicate","Exclude","")</f>
        <v>Exclude</v>
      </c>
      <c r="W690" s="3" t="str">
        <f>IF(R690="0. Duplicate","0. Duplicate","")</f>
        <v>0. Duplicate</v>
      </c>
      <c r="Y690" s="12" t="str">
        <f>IF(R690="Include","No",IF(V690="Include","No",""))</f>
        <v/>
      </c>
      <c r="Z690" s="33" t="str">
        <f>IF(J690="Yes",IF(Q690="","",IF(Q690="Include",IF(V690="",IF(Y690="No","Check for supplement","Include"),IF(V690="Exclude","Consensus required",IF(V690="Include",IF(Y690="No","Check for supplement","Include"),"Check required"))),IF(Q690="Exclude",IF(V690="","Check required",IF(V690="Exclude","Exclude",IF(V690="Include","Consensus required","Check required"))),"Check required"))),IF(L690="","","Find PDF"))</f>
        <v>Exclude</v>
      </c>
      <c r="AA690" s="31" t="str">
        <f>IF(Z690="Exclude",R690,"")</f>
        <v>0. Duplicate</v>
      </c>
    </row>
    <row r="691" spans="1:27" x14ac:dyDescent="0.25">
      <c r="A691" s="25" t="s">
        <v>6483</v>
      </c>
      <c r="B691" s="26" t="s">
        <v>6484</v>
      </c>
      <c r="C691" s="26">
        <v>2018</v>
      </c>
      <c r="D691" s="26" t="s">
        <v>100</v>
      </c>
      <c r="E691" s="26">
        <v>6</v>
      </c>
      <c r="F691" s="26">
        <v>4</v>
      </c>
      <c r="G691" s="26" t="s">
        <v>6485</v>
      </c>
      <c r="H691" s="26">
        <v>12870</v>
      </c>
      <c r="I691" s="26" t="s">
        <v>6486</v>
      </c>
      <c r="J691" s="11" t="s">
        <v>35</v>
      </c>
      <c r="K691" s="18" t="str">
        <f>IF(LEFT(I691,2)="10",HYPERLINK(_xlfn.CONCAT("https://doi.org/",I691),"Link"),IF(I691="","",HYPERLINK(I691,"Link")))</f>
        <v>Link</v>
      </c>
      <c r="L691" s="19" t="str">
        <f>IF(A691&lt;&gt;"",IF(J691="No",_xlfn.CONCAT(IF(ISERROR(FIND(",",A691))=FALSE,LEFT(A691,FIND(",",A691)-1),A691),"-",C691,"-",H691),""),"")</f>
        <v/>
      </c>
      <c r="M691" s="29" t="str">
        <f>IF(A691&lt;&gt;"",_xlfn.CONCAT("{",IF(ISERROR(FIND(",",A691))=FALSE,LEFT(A691,FIND(",",A691)-1),A691),", ",C691," #",H691,"}"),"")</f>
        <v>{Garcia-Ortiz, 2018 #12870}</v>
      </c>
      <c r="N691" s="4" t="s">
        <v>1</v>
      </c>
      <c r="O691" s="18" t="str">
        <f>IF(J691="Yes",IF(P691&lt;&gt;"",HYPERLINK(_xlfn.CONCAT(VLOOKUP(P691,AF:AG,2,FALSE),"\",IF(ISERROR(FIND(",",A691))=FALSE,LEFT(A691,FIND(",",A691)-1),A691),"-",C691,"-",H691,".pdf"),"PDF"),""),"")</f>
        <v>PDF</v>
      </c>
      <c r="P691" s="11" t="s">
        <v>2</v>
      </c>
      <c r="Q691" s="3" t="s">
        <v>46</v>
      </c>
      <c r="R691" s="3" t="s">
        <v>47</v>
      </c>
      <c r="S691" s="4" t="s">
        <v>109</v>
      </c>
      <c r="T691" s="18" t="str">
        <f>IF(J691="Yes",IF(U691&lt;&gt;"",HYPERLINK(_xlfn.CONCAT(VLOOKUP(U691,AF:AG,2,FALSE),"\",IF(ISERROR(FIND(",",A691))=FALSE,LEFT(A691,FIND(",",A691)-1),A691),"-",C691,"-",H691,".pdf"),"PDF"),""),"")</f>
        <v>PDF</v>
      </c>
      <c r="U691" s="565" t="s">
        <v>70</v>
      </c>
      <c r="V691" s="3" t="s">
        <v>46</v>
      </c>
      <c r="W691" s="3" t="s">
        <v>47</v>
      </c>
      <c r="X691" s="501" t="s">
        <v>5885</v>
      </c>
      <c r="Y691" s="12" t="str">
        <f>IF(R691="Include","No",IF(V691="Include","No",""))</f>
        <v/>
      </c>
      <c r="Z691" s="33" t="str">
        <f>IF(J691="Yes",IF(Q691="","",IF(Q691="Include",IF(V691="",IF(Y691="No","Check for supplement","Include"),IF(V691="Exclude","Consensus required",IF(V691="Include",IF(Y691="No","Check for supplement","Include"),"Check required"))),IF(Q691="Exclude",IF(V691="","Check required",IF(V691="Exclude","Exclude",IF(V691="Include","Consensus required","Check required"))),"Check required"))),IF(L691="","","Find PDF"))</f>
        <v>Exclude</v>
      </c>
      <c r="AA691" s="31" t="str">
        <f>IF(Z691="Exclude",R691,"")</f>
        <v>3. Wrong intervention</v>
      </c>
    </row>
    <row r="692" spans="1:27" x14ac:dyDescent="0.25">
      <c r="A692" s="25" t="s">
        <v>6487</v>
      </c>
      <c r="B692" s="26" t="s">
        <v>6488</v>
      </c>
      <c r="C692" s="26">
        <v>2016</v>
      </c>
      <c r="D692" s="26" t="s">
        <v>6489</v>
      </c>
      <c r="E692" s="26">
        <v>19</v>
      </c>
      <c r="F692" s="26">
        <v>3</v>
      </c>
      <c r="G692" s="26" t="s">
        <v>6490</v>
      </c>
      <c r="H692" s="26">
        <v>12873</v>
      </c>
      <c r="I692" s="26" t="s">
        <v>6491</v>
      </c>
      <c r="J692" s="11" t="s">
        <v>35</v>
      </c>
      <c r="K692" s="18" t="str">
        <f>IF(LEFT(I692,2)="10",HYPERLINK(_xlfn.CONCAT("https://doi.org/",I692),"Link"),IF(I692="","",HYPERLINK(I692,"Link")))</f>
        <v>Link</v>
      </c>
      <c r="L692" s="19" t="str">
        <f>IF(A692&lt;&gt;"",IF(J692="No",_xlfn.CONCAT(IF(ISERROR(FIND(",",A692))=FALSE,LEFT(A692,FIND(",",A692)-1),A692),"-",C692,"-",H692),""),"")</f>
        <v/>
      </c>
      <c r="M692" s="29" t="str">
        <f>IF(A692&lt;&gt;"",_xlfn.CONCAT("{",IF(ISERROR(FIND(",",A692))=FALSE,LEFT(A692,FIND(",",A692)-1),A692),", ",C692," #",H692,"}"),"")</f>
        <v>{Garde, 2016 #12873}</v>
      </c>
      <c r="N692" s="4" t="s">
        <v>1</v>
      </c>
      <c r="O692" s="18" t="str">
        <f>IF(J692="Yes",IF(P692&lt;&gt;"",HYPERLINK(_xlfn.CONCAT(VLOOKUP(P692,AF:AG,2,FALSE),"\",IF(ISERROR(FIND(",",A692))=FALSE,LEFT(A692,FIND(",",A692)-1),A692),"-",C692,"-",H692,".pdf"),"PDF"),""),"")</f>
        <v>PDF</v>
      </c>
      <c r="P692" s="11" t="s">
        <v>2</v>
      </c>
      <c r="Q692" s="3" t="s">
        <v>46</v>
      </c>
      <c r="R692" s="3" t="s">
        <v>47</v>
      </c>
      <c r="S692" s="4" t="s">
        <v>109</v>
      </c>
      <c r="T692" s="18" t="str">
        <f>IF(J692="Yes",IF(U692&lt;&gt;"",HYPERLINK(_xlfn.CONCAT(VLOOKUP(U692,AF:AG,2,FALSE),"\",IF(ISERROR(FIND(",",A692))=FALSE,LEFT(A692,FIND(",",A692)-1),A692),"-",C692,"-",H692,".pdf"),"PDF"),""),"")</f>
        <v>PDF</v>
      </c>
      <c r="U692" s="565" t="s">
        <v>70</v>
      </c>
      <c r="V692" s="3" t="s">
        <v>46</v>
      </c>
      <c r="W692" s="3" t="s">
        <v>47</v>
      </c>
      <c r="X692" s="501" t="s">
        <v>5885</v>
      </c>
      <c r="Y692" s="12" t="str">
        <f>IF(R692="Include","No",IF(V692="Include","No",""))</f>
        <v/>
      </c>
      <c r="Z692" s="33" t="str">
        <f>IF(J692="Yes",IF(Q692="","",IF(Q692="Include",IF(V692="",IF(Y692="No","Check for supplement","Include"),IF(V692="Exclude","Consensus required",IF(V692="Include",IF(Y692="No","Check for supplement","Include"),"Check required"))),IF(Q692="Exclude",IF(V692="","Check required",IF(V692="Exclude","Exclude",IF(V692="Include","Consensus required","Check required"))),"Check required"))),IF(L692="","","Find PDF"))</f>
        <v>Exclude</v>
      </c>
      <c r="AA692" s="31" t="str">
        <f>IF(Z692="Exclude",R692,"")</f>
        <v>3. Wrong intervention</v>
      </c>
    </row>
    <row r="693" spans="1:27" x14ac:dyDescent="0.25">
      <c r="A693" s="25" t="s">
        <v>6492</v>
      </c>
      <c r="B693" s="26" t="s">
        <v>6493</v>
      </c>
      <c r="C693" s="26">
        <v>2018</v>
      </c>
      <c r="D693" s="26" t="s">
        <v>733</v>
      </c>
      <c r="E693" s="26">
        <v>7</v>
      </c>
      <c r="F693" s="26">
        <v>1</v>
      </c>
      <c r="G693" s="90">
        <v>45870</v>
      </c>
      <c r="H693" s="26">
        <v>12871</v>
      </c>
      <c r="I693" s="26" t="s">
        <v>6494</v>
      </c>
      <c r="J693" s="11" t="s">
        <v>35</v>
      </c>
      <c r="K693" s="18" t="str">
        <f>IF(LEFT(I693,2)="10",HYPERLINK(_xlfn.CONCAT("https://doi.org/",I693),"Link"),IF(I693="","",HYPERLINK(I693,"Link")))</f>
        <v>Link</v>
      </c>
      <c r="L693" s="19" t="str">
        <f>IF(A693&lt;&gt;"",IF(J693="No",_xlfn.CONCAT(IF(ISERROR(FIND(",",A693))=FALSE,LEFT(A693,FIND(",",A693)-1),A693),"-",C693,"-",H693),""),"")</f>
        <v/>
      </c>
      <c r="M693" s="29" t="str">
        <f>IF(A693&lt;&gt;"",_xlfn.CONCAT("{",IF(ISERROR(FIND(",",A693))=FALSE,LEFT(A693,FIND(",",A693)-1),A693),", ",C693," #",H693,"}"),"")</f>
        <v>{Garde, 2018 #12871}</v>
      </c>
      <c r="N693" s="4" t="s">
        <v>1</v>
      </c>
      <c r="O693" s="18" t="str">
        <f>IF(J693="Yes",IF(P693&lt;&gt;"",HYPERLINK(_xlfn.CONCAT(VLOOKUP(P693,AF:AG,2,FALSE),"\",IF(ISERROR(FIND(",",A693))=FALSE,LEFT(A693,FIND(",",A693)-1),A693),"-",C693,"-",H693,".pdf"),"PDF"),""),"")</f>
        <v>PDF</v>
      </c>
      <c r="P693" s="11" t="s">
        <v>2</v>
      </c>
      <c r="Q693" s="3" t="s">
        <v>46</v>
      </c>
      <c r="R693" s="3" t="s">
        <v>47</v>
      </c>
      <c r="S693" s="4" t="s">
        <v>109</v>
      </c>
      <c r="T693" s="18" t="str">
        <f>IF(J693="Yes",IF(U693&lt;&gt;"",HYPERLINK(_xlfn.CONCAT(VLOOKUP(U693,AF:AG,2,FALSE),"\",IF(ISERROR(FIND(",",A693))=FALSE,LEFT(A693,FIND(",",A693)-1),A693),"-",C693,"-",H693,".pdf"),"PDF"),""),"")</f>
        <v>PDF</v>
      </c>
      <c r="U693" s="565" t="s">
        <v>70</v>
      </c>
      <c r="V693" s="3" t="s">
        <v>46</v>
      </c>
      <c r="W693" s="3" t="s">
        <v>47</v>
      </c>
      <c r="X693" s="501" t="s">
        <v>5885</v>
      </c>
      <c r="Y693" s="12" t="str">
        <f>IF(R693="Include","No",IF(V693="Include","No",""))</f>
        <v/>
      </c>
      <c r="Z693" s="33" t="str">
        <f>IF(J693="Yes",IF(Q693="","",IF(Q693="Include",IF(V693="",IF(Y693="No","Check for supplement","Include"),IF(V693="Exclude","Consensus required",IF(V693="Include",IF(Y693="No","Check for supplement","Include"),"Check required"))),IF(Q693="Exclude",IF(V693="","Check required",IF(V693="Exclude","Exclude",IF(V693="Include","Consensus required","Check required"))),"Check required"))),IF(L693="","","Find PDF"))</f>
        <v>Exclude</v>
      </c>
      <c r="AA693" s="31" t="str">
        <f>IF(Z693="Exclude",R693,"")</f>
        <v>3. Wrong intervention</v>
      </c>
    </row>
    <row r="694" spans="1:27" x14ac:dyDescent="0.25">
      <c r="A694" s="25" t="s">
        <v>6492</v>
      </c>
      <c r="B694" s="26" t="s">
        <v>6493</v>
      </c>
      <c r="C694" s="26">
        <v>2018</v>
      </c>
      <c r="D694" s="26" t="s">
        <v>733</v>
      </c>
      <c r="E694" s="26">
        <v>7</v>
      </c>
      <c r="F694" s="26">
        <v>1</v>
      </c>
      <c r="G694" s="90">
        <v>45870</v>
      </c>
      <c r="H694" s="26">
        <v>12872</v>
      </c>
      <c r="I694" s="26" t="s">
        <v>6494</v>
      </c>
      <c r="J694" s="11" t="s">
        <v>35</v>
      </c>
      <c r="K694" s="18" t="str">
        <f>IF(LEFT(I694,2)="10",HYPERLINK(_xlfn.CONCAT("https://doi.org/",I694),"Link"),IF(I694="","",HYPERLINK(I694,"Link")))</f>
        <v>Link</v>
      </c>
      <c r="L694" s="19" t="str">
        <f>IF(A694&lt;&gt;"",IF(J694="No",_xlfn.CONCAT(IF(ISERROR(FIND(",",A694))=FALSE,LEFT(A694,FIND(",",A694)-1),A694),"-",C694,"-",H694),""),"")</f>
        <v/>
      </c>
      <c r="M694" s="29" t="str">
        <f>IF(A694&lt;&gt;"",_xlfn.CONCAT("{",IF(ISERROR(FIND(",",A694))=FALSE,LEFT(A694,FIND(",",A694)-1),A694),", ",C694," #",H694,"}"),"")</f>
        <v>{Garde, 2018 #12872}</v>
      </c>
      <c r="N694" s="4" t="s">
        <v>1</v>
      </c>
      <c r="O694" s="18" t="str">
        <f>IF(J694="Yes",IF(P694&lt;&gt;"",HYPERLINK(_xlfn.CONCAT(VLOOKUP(P694,AF:AG,2,FALSE),"\",IF(ISERROR(FIND(",",A694))=FALSE,LEFT(A694,FIND(",",A694)-1),A694),"-",C694,"-",H694,".pdf"),"PDF"),""),"")</f>
        <v>PDF</v>
      </c>
      <c r="P694" s="11" t="s">
        <v>2</v>
      </c>
      <c r="Q694" s="3" t="s">
        <v>46</v>
      </c>
      <c r="R694" s="3" t="s">
        <v>39</v>
      </c>
      <c r="T694" s="18" t="str">
        <f>IF(J694="Yes",IF(U694&lt;&gt;"",HYPERLINK(_xlfn.CONCAT(VLOOKUP(U694,AF:AG,2,FALSE),"\",IF(ISERROR(FIND(",",A694))=FALSE,LEFT(A694,FIND(",",A694)-1),A694),"-",C694,"-",H694,".pdf"),"PDF"),""),"")</f>
        <v>PDF</v>
      </c>
      <c r="U694" s="11" t="str">
        <f>IF(R694="0. Duplicate","SH","")</f>
        <v>SH</v>
      </c>
      <c r="V694" s="3" t="str">
        <f>IF(R694="0. Duplicate","Exclude","")</f>
        <v>Exclude</v>
      </c>
      <c r="W694" s="3" t="str">
        <f>IF(R694="0. Duplicate","0. Duplicate","")</f>
        <v>0. Duplicate</v>
      </c>
      <c r="Y694" s="12" t="str">
        <f>IF(R694="Include","No",IF(V694="Include","No",""))</f>
        <v/>
      </c>
      <c r="Z694" s="33" t="str">
        <f>IF(J694="Yes",IF(Q694="","",IF(Q694="Include",IF(V694="",IF(Y694="No","Check for supplement","Include"),IF(V694="Exclude","Consensus required",IF(V694="Include",IF(Y694="No","Check for supplement","Include"),"Check required"))),IF(Q694="Exclude",IF(V694="","Check required",IF(V694="Exclude","Exclude",IF(V694="Include","Consensus required","Check required"))),"Check required"))),IF(L694="","","Find PDF"))</f>
        <v>Exclude</v>
      </c>
      <c r="AA694" s="31" t="str">
        <f>IF(Z694="Exclude",R694,"")</f>
        <v>0. Duplicate</v>
      </c>
    </row>
    <row r="695" spans="1:27" x14ac:dyDescent="0.25">
      <c r="A695" s="25" t="s">
        <v>78</v>
      </c>
      <c r="B695" s="26" t="s">
        <v>79</v>
      </c>
      <c r="C695" s="26">
        <v>2017</v>
      </c>
      <c r="D695" s="26" t="s">
        <v>80</v>
      </c>
      <c r="E695" s="26">
        <v>100</v>
      </c>
      <c r="F695" s="26">
        <v>9</v>
      </c>
      <c r="G695" s="26" t="s">
        <v>81</v>
      </c>
      <c r="H695" s="26">
        <v>24738</v>
      </c>
      <c r="I695" s="26" t="s">
        <v>82</v>
      </c>
      <c r="J695" s="11" t="s">
        <v>35</v>
      </c>
      <c r="K695" s="18" t="str">
        <f>IF(LEFT(I695,2)="10",HYPERLINK(_xlfn.CONCAT("https://doi.org/",I695),"Link"),IF(I695="","",HYPERLINK(I695,"Link")))</f>
        <v>Link</v>
      </c>
      <c r="L695" s="19" t="str">
        <f>IF(A695&lt;&gt;"",IF(J695="No",_xlfn.CONCAT(IF(ISERROR(FIND(",",A695))=FALSE,LEFT(A695,FIND(",",A695)-1),A695),"-",C695,"-",H695),""),"")</f>
        <v/>
      </c>
      <c r="M695" s="29" t="str">
        <f>IF(A695&lt;&gt;"",_xlfn.CONCAT("{",IF(ISERROR(FIND(",",A695))=FALSE,LEFT(A695,FIND(",",A695)-1),A695),", ",C695," #",H695,"}"),"")</f>
        <v>{Gardiner, 2017 #24738}</v>
      </c>
      <c r="N695" s="4" t="s">
        <v>75</v>
      </c>
      <c r="O695" s="18" t="str">
        <f>IF(J695="Yes",IF(P695&lt;&gt;"",HYPERLINK(_xlfn.CONCAT(VLOOKUP(P695,AF:AG,2,FALSE),"\",IF(ISERROR(FIND(",",A695))=FALSE,LEFT(A695,FIND(",",A695)-1),A695),"-",C695,"-",H695,".pdf"),"PDF"),""),"")</f>
        <v>PDF</v>
      </c>
      <c r="P695" s="11" t="s">
        <v>2</v>
      </c>
      <c r="Q695" s="3" t="s">
        <v>46</v>
      </c>
      <c r="R695" s="3" t="s">
        <v>49</v>
      </c>
      <c r="S695" s="4" t="s">
        <v>76</v>
      </c>
      <c r="T695" s="18" t="str">
        <f>IF(J695="Yes",IF(U695&lt;&gt;"",HYPERLINK(_xlfn.CONCAT(VLOOKUP(U695,AF:AG,2,FALSE),"\",IF(ISERROR(FIND(",",A695))=FALSE,LEFT(A695,FIND(",",A695)-1),A695),"-",C695,"-",H695,".pdf"),"PDF"),""),"")</f>
        <v>PDF</v>
      </c>
      <c r="U695" s="565" t="s">
        <v>70</v>
      </c>
      <c r="V695" s="3" t="s">
        <v>46</v>
      </c>
      <c r="W695" s="3" t="s">
        <v>49</v>
      </c>
      <c r="Y695" s="12" t="str">
        <f>IF(R695="Include","No",IF(V695="Include","No",""))</f>
        <v/>
      </c>
      <c r="Z695" s="33" t="str">
        <f>IF(J695="Yes",IF(Q695="","",IF(Q695="Include",IF(V695="",IF(Y695="No","Check for supplement","Include"),IF(V695="Exclude","Consensus required",IF(V695="Include",IF(Y695="No","Check for supplement","Include"),"Check required"))),IF(Q695="Exclude",IF(V695="","Check required",IF(V695="Exclude","Exclude",IF(V695="Include","Consensus required","Check required"))),"Check required"))),IF(L695="","","Find PDF"))</f>
        <v>Exclude</v>
      </c>
      <c r="AA695" s="31" t="str">
        <f>IF(Z695="Exclude",R695,"")</f>
        <v>1. No relevant outcomes</v>
      </c>
    </row>
    <row r="696" spans="1:27" x14ac:dyDescent="0.25">
      <c r="A696" s="25" t="s">
        <v>6495</v>
      </c>
      <c r="B696" s="26" t="s">
        <v>6496</v>
      </c>
      <c r="C696" s="26">
        <v>2019</v>
      </c>
      <c r="D696" s="26" t="s">
        <v>227</v>
      </c>
      <c r="E696" s="26">
        <v>79</v>
      </c>
      <c r="G696" s="26" t="s">
        <v>6497</v>
      </c>
      <c r="H696" s="26">
        <v>12874</v>
      </c>
      <c r="I696" s="26" t="s">
        <v>6498</v>
      </c>
      <c r="J696" s="11" t="s">
        <v>35</v>
      </c>
      <c r="K696" s="18" t="str">
        <f>IF(LEFT(I696,2)="10",HYPERLINK(_xlfn.CONCAT("https://doi.org/",I696),"Link"),IF(I696="","",HYPERLINK(I696,"Link")))</f>
        <v>Link</v>
      </c>
      <c r="L696" s="19" t="str">
        <f>IF(A696&lt;&gt;"",IF(J696="No",_xlfn.CONCAT(IF(ISERROR(FIND(",",A696))=FALSE,LEFT(A696,FIND(",",A696)-1),A696),"-",C696,"-",H696),""),"")</f>
        <v/>
      </c>
      <c r="M696" s="29" t="str">
        <f>IF(A696&lt;&gt;"",_xlfn.CONCAT("{",IF(ISERROR(FIND(",",A696))=FALSE,LEFT(A696,FIND(",",A696)-1),A696),", ",C696," #",H696,"}"),"")</f>
        <v>{Garrett, 2019 #12874}</v>
      </c>
      <c r="N696" s="4" t="s">
        <v>1</v>
      </c>
      <c r="O696" s="18" t="str">
        <f>IF(J696="Yes",IF(P696&lt;&gt;"",HYPERLINK(_xlfn.CONCAT(VLOOKUP(P696,AF:AG,2,FALSE),"\",IF(ISERROR(FIND(",",A696))=FALSE,LEFT(A696,FIND(",",A696)-1),A696),"-",C696,"-",H696,".pdf"),"PDF"),""),"")</f>
        <v>PDF</v>
      </c>
      <c r="P696" s="11" t="s">
        <v>2</v>
      </c>
      <c r="Q696" s="3" t="s">
        <v>46</v>
      </c>
      <c r="R696" s="3" t="s">
        <v>47</v>
      </c>
      <c r="S696" s="4" t="s">
        <v>109</v>
      </c>
      <c r="T696" s="18" t="str">
        <f>IF(J696="Yes",IF(U696&lt;&gt;"",HYPERLINK(_xlfn.CONCAT(VLOOKUP(U696,AF:AG,2,FALSE),"\",IF(ISERROR(FIND(",",A696))=FALSE,LEFT(A696,FIND(",",A696)-1),A696),"-",C696,"-",H696,".pdf"),"PDF"),""),"")</f>
        <v>PDF</v>
      </c>
      <c r="U696" s="565" t="s">
        <v>70</v>
      </c>
      <c r="V696" s="3" t="s">
        <v>46</v>
      </c>
      <c r="W696" s="3" t="s">
        <v>47</v>
      </c>
      <c r="X696" s="501" t="s">
        <v>5885</v>
      </c>
      <c r="Y696" s="12" t="str">
        <f>IF(R696="Include","No",IF(V696="Include","No",""))</f>
        <v/>
      </c>
      <c r="Z696" s="33" t="str">
        <f>IF(J696="Yes",IF(Q696="","",IF(Q696="Include",IF(V696="",IF(Y696="No","Check for supplement","Include"),IF(V696="Exclude","Consensus required",IF(V696="Include",IF(Y696="No","Check for supplement","Include"),"Check required"))),IF(Q696="Exclude",IF(V696="","Check required",IF(V696="Exclude","Exclude",IF(V696="Include","Consensus required","Check required"))),"Check required"))),IF(L696="","","Find PDF"))</f>
        <v>Exclude</v>
      </c>
      <c r="AA696" s="31" t="str">
        <f>IF(Z696="Exclude",R696,"")</f>
        <v>3. Wrong intervention</v>
      </c>
    </row>
    <row r="697" spans="1:27" x14ac:dyDescent="0.25">
      <c r="A697" s="25" t="s">
        <v>6499</v>
      </c>
      <c r="B697" s="26" t="s">
        <v>6500</v>
      </c>
      <c r="C697" s="26">
        <v>2017</v>
      </c>
      <c r="D697" s="26" t="s">
        <v>42</v>
      </c>
      <c r="E697" s="26">
        <v>14</v>
      </c>
      <c r="F697" s="26">
        <v>5</v>
      </c>
      <c r="G697" s="26" t="s">
        <v>6501</v>
      </c>
      <c r="H697" s="26">
        <v>12875</v>
      </c>
      <c r="I697" s="26" t="s">
        <v>6502</v>
      </c>
      <c r="J697" s="11" t="s">
        <v>35</v>
      </c>
      <c r="K697" s="18" t="str">
        <f>IF(LEFT(I697,2)="10",HYPERLINK(_xlfn.CONCAT("https://doi.org/",I697),"Link"),IF(I697="","",HYPERLINK(I697,"Link")))</f>
        <v>Link</v>
      </c>
      <c r="L697" s="19" t="str">
        <f>IF(A697&lt;&gt;"",IF(J697="No",_xlfn.CONCAT(IF(ISERROR(FIND(",",A697))=FALSE,LEFT(A697,FIND(",",A697)-1),A697),"-",C697,"-",H697),""),"")</f>
        <v/>
      </c>
      <c r="M697" s="29" t="str">
        <f>IF(A697&lt;&gt;"",_xlfn.CONCAT("{",IF(ISERROR(FIND(",",A697))=FALSE,LEFT(A697,FIND(",",A697)-1),A697),", ",C697," #",H697,"}"),"")</f>
        <v>{Gaskin, 2017 #12875}</v>
      </c>
      <c r="N697" s="4" t="s">
        <v>1</v>
      </c>
      <c r="O697" s="18" t="str">
        <f>IF(J697="Yes",IF(P697&lt;&gt;"",HYPERLINK(_xlfn.CONCAT(VLOOKUP(P697,AF:AG,2,FALSE),"\",IF(ISERROR(FIND(",",A697))=FALSE,LEFT(A697,FIND(",",A697)-1),A697),"-",C697,"-",H697,".pdf"),"PDF"),""),"")</f>
        <v>PDF</v>
      </c>
      <c r="P697" s="11" t="s">
        <v>2</v>
      </c>
      <c r="Q697" s="3" t="s">
        <v>46</v>
      </c>
      <c r="R697" s="3" t="s">
        <v>47</v>
      </c>
      <c r="S697" s="4" t="s">
        <v>109</v>
      </c>
      <c r="T697" s="18" t="str">
        <f>IF(J697="Yes",IF(U697&lt;&gt;"",HYPERLINK(_xlfn.CONCAT(VLOOKUP(U697,AF:AG,2,FALSE),"\",IF(ISERROR(FIND(",",A697))=FALSE,LEFT(A697,FIND(",",A697)-1),A697),"-",C697,"-",H697,".pdf"),"PDF"),""),"")</f>
        <v>PDF</v>
      </c>
      <c r="U697" s="565" t="s">
        <v>70</v>
      </c>
      <c r="V697" s="3" t="s">
        <v>46</v>
      </c>
      <c r="W697" s="3" t="s">
        <v>47</v>
      </c>
      <c r="X697" s="501" t="s">
        <v>5885</v>
      </c>
      <c r="Y697" s="12" t="str">
        <f>IF(R697="Include","No",IF(V697="Include","No",""))</f>
        <v/>
      </c>
      <c r="Z697" s="33" t="str">
        <f>IF(J697="Yes",IF(Q697="","",IF(Q697="Include",IF(V697="",IF(Y697="No","Check for supplement","Include"),IF(V697="Exclude","Consensus required",IF(V697="Include",IF(Y697="No","Check for supplement","Include"),"Check required"))),IF(Q697="Exclude",IF(V697="","Check required",IF(V697="Exclude","Exclude",IF(V697="Include","Consensus required","Check required"))),"Check required"))),IF(L697="","","Find PDF"))</f>
        <v>Exclude</v>
      </c>
      <c r="AA697" s="31" t="str">
        <f>IF(Z697="Exclude",R697,"")</f>
        <v>3. Wrong intervention</v>
      </c>
    </row>
    <row r="698" spans="1:27" x14ac:dyDescent="0.25">
      <c r="A698" s="25" t="s">
        <v>6503</v>
      </c>
      <c r="B698" s="26" t="s">
        <v>6504</v>
      </c>
      <c r="C698" s="26">
        <v>2012</v>
      </c>
      <c r="D698" s="26" t="s">
        <v>6505</v>
      </c>
      <c r="E698" s="26">
        <v>5</v>
      </c>
      <c r="F698" s="26">
        <v>2</v>
      </c>
      <c r="G698" s="26" t="s">
        <v>6506</v>
      </c>
      <c r="H698" s="26">
        <v>14625</v>
      </c>
      <c r="I698" s="26" t="s">
        <v>6507</v>
      </c>
      <c r="J698" s="11" t="s">
        <v>35</v>
      </c>
      <c r="K698" s="18" t="str">
        <f>IF(LEFT(I698,2)="10",HYPERLINK(_xlfn.CONCAT("https://doi.org/",I698),"Link"),IF(I698="","",HYPERLINK(I698,"Link")))</f>
        <v>Link</v>
      </c>
      <c r="L698" s="19" t="str">
        <f>IF(A698&lt;&gt;"",IF(J698="No",_xlfn.CONCAT(IF(ISERROR(FIND(",",A698))=FALSE,LEFT(A698,FIND(",",A698)-1),A698),"-",C698,"-",H698),""),"")</f>
        <v/>
      </c>
      <c r="M698" s="29" t="str">
        <f>IF(A698&lt;&gt;"",_xlfn.CONCAT("{",IF(ISERROR(FIND(",",A698))=FALSE,LEFT(A698,FIND(",",A698)-1),A698),", ",C698," #",H698,"}"),"")</f>
        <v>{Gates, 2012 #14625}</v>
      </c>
      <c r="N698" s="4" t="s">
        <v>1</v>
      </c>
      <c r="O698" s="18" t="str">
        <f>IF(J698="Yes",IF(P698&lt;&gt;"",HYPERLINK(_xlfn.CONCAT(VLOOKUP(P698,AF:AG,2,FALSE),"\",IF(ISERROR(FIND(",",A698))=FALSE,LEFT(A698,FIND(",",A698)-1),A698),"-",C698,"-",H698,".pdf"),"PDF"),""),"")</f>
        <v>PDF</v>
      </c>
      <c r="P698" s="11" t="s">
        <v>2</v>
      </c>
      <c r="Q698" s="3" t="s">
        <v>46</v>
      </c>
      <c r="R698" s="3" t="s">
        <v>47</v>
      </c>
      <c r="S698" s="4" t="s">
        <v>109</v>
      </c>
      <c r="T698" s="18" t="str">
        <f>IF(J698="Yes",IF(U698&lt;&gt;"",HYPERLINK(_xlfn.CONCAT(VLOOKUP(U698,AF:AG,2,FALSE),"\",IF(ISERROR(FIND(",",A698))=FALSE,LEFT(A698,FIND(",",A698)-1),A698),"-",C698,"-",H698,".pdf"),"PDF"),""),"")</f>
        <v>PDF</v>
      </c>
      <c r="U698" s="565" t="s">
        <v>70</v>
      </c>
      <c r="V698" s="3" t="s">
        <v>46</v>
      </c>
      <c r="W698" s="3" t="s">
        <v>47</v>
      </c>
      <c r="X698" s="501" t="s">
        <v>5885</v>
      </c>
      <c r="Y698" s="12" t="str">
        <f>IF(R698="Include","No",IF(V698="Include","No",""))</f>
        <v/>
      </c>
      <c r="Z698" s="33" t="str">
        <f>IF(J698="Yes",IF(Q698="","",IF(Q698="Include",IF(V698="",IF(Y698="No","Check for supplement","Include"),IF(V698="Exclude","Consensus required",IF(V698="Include",IF(Y698="No","Check for supplement","Include"),"Check required"))),IF(Q698="Exclude",IF(V698="","Check required",IF(V698="Exclude","Exclude",IF(V698="Include","Consensus required","Check required"))),"Check required"))),IF(L698="","","Find PDF"))</f>
        <v>Exclude</v>
      </c>
      <c r="AA698" s="31" t="str">
        <f>IF(Z698="Exclude",R698,"")</f>
        <v>3. Wrong intervention</v>
      </c>
    </row>
    <row r="699" spans="1:27" x14ac:dyDescent="0.25">
      <c r="A699" s="25" t="s">
        <v>6508</v>
      </c>
      <c r="B699" s="26" t="s">
        <v>6509</v>
      </c>
      <c r="C699" s="26">
        <v>2022</v>
      </c>
      <c r="D699" s="26" t="s">
        <v>6510</v>
      </c>
      <c r="E699" s="26">
        <v>15</v>
      </c>
      <c r="F699" s="26">
        <v>2</v>
      </c>
      <c r="G699" s="26" t="s">
        <v>6511</v>
      </c>
      <c r="H699" s="26">
        <v>12876</v>
      </c>
      <c r="I699" s="26" t="s">
        <v>6512</v>
      </c>
      <c r="J699" s="11" t="s">
        <v>35</v>
      </c>
      <c r="K699" s="18" t="str">
        <f>IF(LEFT(I699,2)="10",HYPERLINK(_xlfn.CONCAT("https://doi.org/",I699),"Link"),IF(I699="","",HYPERLINK(I699,"Link")))</f>
        <v>Link</v>
      </c>
      <c r="L699" s="19" t="str">
        <f>IF(A699&lt;&gt;"",IF(J699="No",_xlfn.CONCAT(IF(ISERROR(FIND(",",A699))=FALSE,LEFT(A699,FIND(",",A699)-1),A699),"-",C699,"-",H699),""),"")</f>
        <v/>
      </c>
      <c r="M699" s="29" t="str">
        <f>IF(A699&lt;&gt;"",_xlfn.CONCAT("{",IF(ISERROR(FIND(",",A699))=FALSE,LEFT(A699,FIND(",",A699)-1),A699),", ",C699," #",H699,"}"),"")</f>
        <v>{Gawlik, 2022 #12876}</v>
      </c>
      <c r="N699" s="4" t="s">
        <v>1</v>
      </c>
      <c r="O699" s="18" t="str">
        <f>IF(J699="Yes",IF(P699&lt;&gt;"",HYPERLINK(_xlfn.CONCAT(VLOOKUP(P699,AF:AG,2,FALSE),"\",IF(ISERROR(FIND(",",A699))=FALSE,LEFT(A699,FIND(",",A699)-1),A699),"-",C699,"-",H699,".pdf"),"PDF"),""),"")</f>
        <v>PDF</v>
      </c>
      <c r="P699" s="11" t="s">
        <v>2</v>
      </c>
      <c r="Q699" s="3" t="s">
        <v>46</v>
      </c>
      <c r="R699" s="3" t="s">
        <v>47</v>
      </c>
      <c r="S699" s="4" t="s">
        <v>109</v>
      </c>
      <c r="T699" s="18" t="str">
        <f>IF(J699="Yes",IF(U699&lt;&gt;"",HYPERLINK(_xlfn.CONCAT(VLOOKUP(U699,AF:AG,2,FALSE),"\",IF(ISERROR(FIND(",",A699))=FALSE,LEFT(A699,FIND(",",A699)-1),A699),"-",C699,"-",H699,".pdf"),"PDF"),""),"")</f>
        <v>PDF</v>
      </c>
      <c r="U699" s="565" t="s">
        <v>70</v>
      </c>
      <c r="V699" s="3" t="s">
        <v>46</v>
      </c>
      <c r="W699" s="3" t="s">
        <v>47</v>
      </c>
      <c r="X699" s="501" t="s">
        <v>5885</v>
      </c>
      <c r="Y699" s="12" t="str">
        <f>IF(R699="Include","No",IF(V699="Include","No",""))</f>
        <v/>
      </c>
      <c r="Z699" s="33" t="str">
        <f>IF(J699="Yes",IF(Q699="","",IF(Q699="Include",IF(V699="",IF(Y699="No","Check for supplement","Include"),IF(V699="Exclude","Consensus required",IF(V699="Include",IF(Y699="No","Check for supplement","Include"),"Check required"))),IF(Q699="Exclude",IF(V699="","Check required",IF(V699="Exclude","Exclude",IF(V699="Include","Consensus required","Check required"))),"Check required"))),IF(L699="","","Find PDF"))</f>
        <v>Exclude</v>
      </c>
      <c r="AA699" s="31" t="str">
        <f>IF(Z699="Exclude",R699,"")</f>
        <v>3. Wrong intervention</v>
      </c>
    </row>
    <row r="700" spans="1:27" x14ac:dyDescent="0.25">
      <c r="A700" s="25" t="s">
        <v>5319</v>
      </c>
      <c r="B700" s="26" t="s">
        <v>5320</v>
      </c>
      <c r="C700" s="26">
        <v>2019</v>
      </c>
      <c r="D700" s="26" t="s">
        <v>5321</v>
      </c>
      <c r="E700" s="26">
        <v>266</v>
      </c>
      <c r="G700" s="26" t="s">
        <v>1454</v>
      </c>
      <c r="H700" s="26">
        <v>14201</v>
      </c>
      <c r="I700" s="26" t="s">
        <v>5322</v>
      </c>
      <c r="J700" s="11" t="s">
        <v>35</v>
      </c>
      <c r="K700" s="18" t="str">
        <f>IF(LEFT(I700,2)="10",HYPERLINK(_xlfn.CONCAT("https://doi.org/",I700),"Link"),IF(I700="","",HYPERLINK(I700,"Link")))</f>
        <v>Link</v>
      </c>
      <c r="L700" s="19" t="str">
        <f>IF(A700&lt;&gt;"",IF(J700="No",_xlfn.CONCAT(IF(ISERROR(FIND(",",A700))=FALSE,LEFT(A700,FIND(",",A700)-1),A700),"-",C700,"-",H700),""),"")</f>
        <v/>
      </c>
      <c r="M700" s="29" t="str">
        <f>IF(A700&lt;&gt;"",_xlfn.CONCAT("{",IF(ISERROR(FIND(",",A700))=FALSE,LEFT(A700,FIND(",",A700)-1),A700),", ",C700," #",H700,"}"),"")</f>
        <v>{Gay, 2019 #14201}</v>
      </c>
      <c r="N700" s="4" t="s">
        <v>4</v>
      </c>
      <c r="O700" s="18" t="str">
        <f>IF(J700="Yes",IF(P700&lt;&gt;"",HYPERLINK(_xlfn.CONCAT(VLOOKUP(P700,AF:AG,2,FALSE),"\",IF(ISERROR(FIND(",",A700))=FALSE,LEFT(A700,FIND(",",A700)-1),A700),"-",C700,"-",H700,".pdf"),"PDF"),""),"")</f>
        <v>PDF</v>
      </c>
      <c r="P700" s="11" t="s">
        <v>2</v>
      </c>
      <c r="Q700" s="3" t="s">
        <v>46</v>
      </c>
      <c r="R700" s="3" t="s">
        <v>77</v>
      </c>
      <c r="S700" s="4" t="s">
        <v>316</v>
      </c>
      <c r="T700" s="18" t="str">
        <f>IF(J700="Yes",IF(U700&lt;&gt;"",HYPERLINK(_xlfn.CONCAT(VLOOKUP(U700,AF:AG,2,FALSE),"\",IF(ISERROR(FIND(",",A700))=FALSE,LEFT(A700,FIND(",",A700)-1),A700),"-",C700,"-",H700,".pdf"),"PDF"),""),"")</f>
        <v>PDF</v>
      </c>
      <c r="U700" s="11" t="s">
        <v>50</v>
      </c>
      <c r="V700" s="3" t="s">
        <v>46</v>
      </c>
      <c r="W700" s="3" t="s">
        <v>47</v>
      </c>
      <c r="Y700" s="12" t="str">
        <f>IF(R700="Include","No",IF(V700="Include","No",""))</f>
        <v/>
      </c>
      <c r="Z700" s="33" t="str">
        <f>IF(J700="Yes",IF(Q700="","",IF(Q700="Include",IF(V700="",IF(Y700="No","Check for supplement","Include"),IF(V700="Exclude","Consensus required",IF(V700="Include",IF(Y700="No","Check for supplement","Include"),"Check required"))),IF(Q700="Exclude",IF(V700="","Check required",IF(V700="Exclude","Exclude",IF(V700="Include","Consensus required","Check required"))),"Check required"))),IF(L700="","","Find PDF"))</f>
        <v>Exclude</v>
      </c>
      <c r="AA700" s="31" t="str">
        <f>IF(Z700="Exclude",R700,"")</f>
        <v>5. Wrong study design</v>
      </c>
    </row>
    <row r="701" spans="1:27" x14ac:dyDescent="0.25">
      <c r="A701" s="25" t="s">
        <v>6513</v>
      </c>
      <c r="B701" s="26" t="s">
        <v>6514</v>
      </c>
      <c r="C701" s="26">
        <v>2018</v>
      </c>
      <c r="D701" s="26" t="s">
        <v>1788</v>
      </c>
      <c r="E701" s="26">
        <v>32</v>
      </c>
      <c r="F701" s="26">
        <v>3</v>
      </c>
      <c r="G701" s="26" t="s">
        <v>6515</v>
      </c>
      <c r="H701" s="26">
        <v>12877</v>
      </c>
      <c r="I701" s="26" t="s">
        <v>6516</v>
      </c>
      <c r="J701" s="11" t="s">
        <v>35</v>
      </c>
      <c r="K701" s="18" t="str">
        <f>IF(LEFT(I701,2)="10",HYPERLINK(_xlfn.CONCAT("https://doi.org/",I701),"Link"),IF(I701="","",HYPERLINK(I701,"Link")))</f>
        <v>Link</v>
      </c>
      <c r="L701" s="19" t="str">
        <f>IF(A701&lt;&gt;"",IF(J701="No",_xlfn.CONCAT(IF(ISERROR(FIND(",",A701))=FALSE,LEFT(A701,FIND(",",A701)-1),A701),"-",C701,"-",H701),""),"")</f>
        <v/>
      </c>
      <c r="M701" s="29" t="str">
        <f>IF(A701&lt;&gt;"",_xlfn.CONCAT("{",IF(ISERROR(FIND(",",A701))=FALSE,LEFT(A701,FIND(",",A701)-1),A701),", ",C701," #",H701,"}"),"")</f>
        <v>{Gehring, 2018 #12877}</v>
      </c>
      <c r="N701" s="4" t="s">
        <v>1</v>
      </c>
      <c r="O701" s="18" t="str">
        <f>IF(J701="Yes",IF(P701&lt;&gt;"",HYPERLINK(_xlfn.CONCAT(VLOOKUP(P701,AF:AG,2,FALSE),"\",IF(ISERROR(FIND(",",A701))=FALSE,LEFT(A701,FIND(",",A701)-1),A701),"-",C701,"-",H701,".pdf"),"PDF"),""),"")</f>
        <v>PDF</v>
      </c>
      <c r="P701" s="11" t="s">
        <v>2</v>
      </c>
      <c r="Q701" s="3" t="s">
        <v>46</v>
      </c>
      <c r="R701" s="3" t="s">
        <v>47</v>
      </c>
      <c r="S701" s="4" t="s">
        <v>109</v>
      </c>
      <c r="T701" s="18" t="str">
        <f>IF(J701="Yes",IF(U701&lt;&gt;"",HYPERLINK(_xlfn.CONCAT(VLOOKUP(U701,AF:AG,2,FALSE),"\",IF(ISERROR(FIND(",",A701))=FALSE,LEFT(A701,FIND(",",A701)-1),A701),"-",C701,"-",H701,".pdf"),"PDF"),""),"")</f>
        <v>PDF</v>
      </c>
      <c r="U701" s="565" t="s">
        <v>70</v>
      </c>
      <c r="V701" s="3" t="s">
        <v>46</v>
      </c>
      <c r="W701" s="3" t="s">
        <v>47</v>
      </c>
      <c r="X701" s="501" t="s">
        <v>5885</v>
      </c>
      <c r="Y701" s="12" t="str">
        <f>IF(R701="Include","No",IF(V701="Include","No",""))</f>
        <v/>
      </c>
      <c r="Z701" s="33" t="str">
        <f>IF(J701="Yes",IF(Q701="","",IF(Q701="Include",IF(V701="",IF(Y701="No","Check for supplement","Include"),IF(V701="Exclude","Consensus required",IF(V701="Include",IF(Y701="No","Check for supplement","Include"),"Check required"))),IF(Q701="Exclude",IF(V701="","Check required",IF(V701="Exclude","Exclude",IF(V701="Include","Consensus required","Check required"))),"Check required"))),IF(L701="","","Find PDF"))</f>
        <v>Exclude</v>
      </c>
      <c r="AA701" s="31" t="str">
        <f>IF(Z701="Exclude",R701,"")</f>
        <v>3. Wrong intervention</v>
      </c>
    </row>
    <row r="702" spans="1:27" x14ac:dyDescent="0.25">
      <c r="A702" s="25" t="s">
        <v>6517</v>
      </c>
      <c r="B702" s="26" t="s">
        <v>6518</v>
      </c>
      <c r="C702" s="26">
        <v>2021</v>
      </c>
      <c r="D702" s="26" t="s">
        <v>6519</v>
      </c>
      <c r="E702" s="26">
        <v>16</v>
      </c>
      <c r="G702" s="26" t="s">
        <v>6520</v>
      </c>
      <c r="H702" s="26">
        <v>15015</v>
      </c>
      <c r="I702" s="26" t="s">
        <v>6521</v>
      </c>
      <c r="J702" s="11" t="s">
        <v>35</v>
      </c>
      <c r="K702" s="18" t="str">
        <f>IF(LEFT(I702,2)="10",HYPERLINK(_xlfn.CONCAT("https://doi.org/",I702),"Link"),IF(I702="","",HYPERLINK(I702,"Link")))</f>
        <v>Link</v>
      </c>
      <c r="L702" s="19" t="str">
        <f>IF(A702&lt;&gt;"",IF(J702="No",_xlfn.CONCAT(IF(ISERROR(FIND(",",A702))=FALSE,LEFT(A702,FIND(",",A702)-1),A702),"-",C702,"-",H702),""),"")</f>
        <v/>
      </c>
      <c r="M702" s="29" t="str">
        <f>IF(A702&lt;&gt;"",_xlfn.CONCAT("{",IF(ISERROR(FIND(",",A702))=FALSE,LEFT(A702,FIND(",",A702)-1),A702),", ",C702," #",H702,"}"),"")</f>
        <v>{Geidl, 2021 #15015}</v>
      </c>
      <c r="N702" s="4" t="s">
        <v>1</v>
      </c>
      <c r="O702" s="18" t="str">
        <f>IF(J702="Yes",IF(P702&lt;&gt;"",HYPERLINK(_xlfn.CONCAT(VLOOKUP(P702,AF:AG,2,FALSE),"\",IF(ISERROR(FIND(",",A702))=FALSE,LEFT(A702,FIND(",",A702)-1),A702),"-",C702,"-",H702,".pdf"),"PDF"),""),"")</f>
        <v>PDF</v>
      </c>
      <c r="P702" s="11" t="s">
        <v>2</v>
      </c>
      <c r="Q702" s="3" t="s">
        <v>46</v>
      </c>
      <c r="R702" s="3" t="s">
        <v>47</v>
      </c>
      <c r="S702" s="4" t="s">
        <v>109</v>
      </c>
      <c r="T702" s="18" t="str">
        <f>IF(J702="Yes",IF(U702&lt;&gt;"",HYPERLINK(_xlfn.CONCAT(VLOOKUP(U702,AF:AG,2,FALSE),"\",IF(ISERROR(FIND(",",A702))=FALSE,LEFT(A702,FIND(",",A702)-1),A702),"-",C702,"-",H702,".pdf"),"PDF"),""),"")</f>
        <v>PDF</v>
      </c>
      <c r="U702" s="565" t="s">
        <v>70</v>
      </c>
      <c r="V702" s="3" t="s">
        <v>46</v>
      </c>
      <c r="W702" s="3" t="s">
        <v>47</v>
      </c>
      <c r="X702" s="501" t="s">
        <v>5885</v>
      </c>
      <c r="Y702" s="12" t="str">
        <f>IF(R702="Include","No",IF(V702="Include","No",""))</f>
        <v/>
      </c>
      <c r="Z702" s="33" t="str">
        <f>IF(J702="Yes",IF(Q702="","",IF(Q702="Include",IF(V702="",IF(Y702="No","Check for supplement","Include"),IF(V702="Exclude","Consensus required",IF(V702="Include",IF(Y702="No","Check for supplement","Include"),"Check required"))),IF(Q702="Exclude",IF(V702="","Check required",IF(V702="Exclude","Exclude",IF(V702="Include","Consensus required","Check required"))),"Check required"))),IF(L702="","","Find PDF"))</f>
        <v>Exclude</v>
      </c>
      <c r="AA702" s="31" t="str">
        <f>IF(Z702="Exclude",R702,"")</f>
        <v>3. Wrong intervention</v>
      </c>
    </row>
    <row r="703" spans="1:27" x14ac:dyDescent="0.25">
      <c r="A703" s="25" t="s">
        <v>6522</v>
      </c>
      <c r="B703" s="26" t="s">
        <v>6523</v>
      </c>
      <c r="C703" s="26">
        <v>2015</v>
      </c>
      <c r="D703" s="26" t="s">
        <v>42</v>
      </c>
      <c r="E703" s="26">
        <v>12</v>
      </c>
      <c r="F703" s="26">
        <v>6</v>
      </c>
      <c r="G703" s="26" t="s">
        <v>6524</v>
      </c>
      <c r="H703" s="26">
        <v>12879</v>
      </c>
      <c r="I703" s="26" t="s">
        <v>6525</v>
      </c>
      <c r="J703" s="11" t="s">
        <v>35</v>
      </c>
      <c r="K703" s="18" t="str">
        <f>IF(LEFT(I703,2)="10",HYPERLINK(_xlfn.CONCAT("https://doi.org/",I703),"Link"),IF(I703="","",HYPERLINK(I703,"Link")))</f>
        <v>Link</v>
      </c>
      <c r="L703" s="19" t="str">
        <f>IF(A703&lt;&gt;"",IF(J703="No",_xlfn.CONCAT(IF(ISERROR(FIND(",",A703))=FALSE,LEFT(A703,FIND(",",A703)-1),A703),"-",C703,"-",H703),""),"")</f>
        <v/>
      </c>
      <c r="M703" s="29" t="str">
        <f>IF(A703&lt;&gt;"",_xlfn.CONCAT("{",IF(ISERROR(FIND(",",A703))=FALSE,LEFT(A703,FIND(",",A703)-1),A703),", ",C703," #",H703,"}"),"")</f>
        <v>{Gell, 2015 #12879}</v>
      </c>
      <c r="N703" s="4" t="s">
        <v>1</v>
      </c>
      <c r="O703" s="18" t="str">
        <f>IF(J703="Yes",IF(P703&lt;&gt;"",HYPERLINK(_xlfn.CONCAT(VLOOKUP(P703,AF:AG,2,FALSE),"\",IF(ISERROR(FIND(",",A703))=FALSE,LEFT(A703,FIND(",",A703)-1),A703),"-",C703,"-",H703,".pdf"),"PDF"),""),"")</f>
        <v>PDF</v>
      </c>
      <c r="P703" s="11" t="s">
        <v>2</v>
      </c>
      <c r="Q703" s="3" t="s">
        <v>46</v>
      </c>
      <c r="R703" s="3" t="s">
        <v>47</v>
      </c>
      <c r="S703" s="4" t="s">
        <v>109</v>
      </c>
      <c r="T703" s="18" t="str">
        <f>IF(J703="Yes",IF(U703&lt;&gt;"",HYPERLINK(_xlfn.CONCAT(VLOOKUP(U703,AF:AG,2,FALSE),"\",IF(ISERROR(FIND(",",A703))=FALSE,LEFT(A703,FIND(",",A703)-1),A703),"-",C703,"-",H703,".pdf"),"PDF"),""),"")</f>
        <v>PDF</v>
      </c>
      <c r="U703" s="565" t="s">
        <v>70</v>
      </c>
      <c r="V703" s="3" t="s">
        <v>46</v>
      </c>
      <c r="W703" s="3" t="s">
        <v>47</v>
      </c>
      <c r="X703" s="501" t="s">
        <v>5885</v>
      </c>
      <c r="Y703" s="12" t="str">
        <f>IF(R703="Include","No",IF(V703="Include","No",""))</f>
        <v/>
      </c>
      <c r="Z703" s="33" t="str">
        <f>IF(J703="Yes",IF(Q703="","",IF(Q703="Include",IF(V703="",IF(Y703="No","Check for supplement","Include"),IF(V703="Exclude","Consensus required",IF(V703="Include",IF(Y703="No","Check for supplement","Include"),"Check required"))),IF(Q703="Exclude",IF(V703="","Check required",IF(V703="Exclude","Exclude",IF(V703="Include","Consensus required","Check required"))),"Check required"))),IF(L703="","","Find PDF"))</f>
        <v>Exclude</v>
      </c>
      <c r="AA703" s="31" t="str">
        <f>IF(Z703="Exclude",R703,"")</f>
        <v>3. Wrong intervention</v>
      </c>
    </row>
    <row r="704" spans="1:27" x14ac:dyDescent="0.25">
      <c r="A704" s="25" t="s">
        <v>6526</v>
      </c>
      <c r="B704" s="26" t="s">
        <v>6527</v>
      </c>
      <c r="C704" s="26">
        <v>2017</v>
      </c>
      <c r="D704" s="26" t="s">
        <v>433</v>
      </c>
      <c r="E704" s="26">
        <v>25</v>
      </c>
      <c r="F704" s="26">
        <v>4</v>
      </c>
      <c r="G704" s="26" t="s">
        <v>6528</v>
      </c>
      <c r="H704" s="26">
        <v>12878</v>
      </c>
      <c r="I704" s="26" t="s">
        <v>6529</v>
      </c>
      <c r="J704" s="11" t="s">
        <v>35</v>
      </c>
      <c r="K704" s="18" t="str">
        <f>IF(LEFT(I704,2)="10",HYPERLINK(_xlfn.CONCAT("https://doi.org/",I704),"Link"),IF(I704="","",HYPERLINK(I704,"Link")))</f>
        <v>Link</v>
      </c>
      <c r="L704" s="19" t="str">
        <f>IF(A704&lt;&gt;"",IF(J704="No",_xlfn.CONCAT(IF(ISERROR(FIND(",",A704))=FALSE,LEFT(A704,FIND(",",A704)-1),A704),"-",C704,"-",H704),""),"")</f>
        <v/>
      </c>
      <c r="M704" s="29" t="str">
        <f>IF(A704&lt;&gt;"",_xlfn.CONCAT("{",IF(ISERROR(FIND(",",A704))=FALSE,LEFT(A704,FIND(",",A704)-1),A704),", ",C704," #",H704,"}"),"")</f>
        <v>{Gell, 2017 #12878}</v>
      </c>
      <c r="N704" s="4" t="s">
        <v>1</v>
      </c>
      <c r="O704" s="18" t="str">
        <f>IF(J704="Yes",IF(P704&lt;&gt;"",HYPERLINK(_xlfn.CONCAT(VLOOKUP(P704,AF:AG,2,FALSE),"\",IF(ISERROR(FIND(",",A704))=FALSE,LEFT(A704,FIND(",",A704)-1),A704),"-",C704,"-",H704,".pdf"),"PDF"),""),"")</f>
        <v>PDF</v>
      </c>
      <c r="P704" s="11" t="s">
        <v>2</v>
      </c>
      <c r="Q704" s="3" t="s">
        <v>46</v>
      </c>
      <c r="R704" s="3" t="s">
        <v>47</v>
      </c>
      <c r="S704" s="4" t="s">
        <v>109</v>
      </c>
      <c r="T704" s="18" t="str">
        <f>IF(J704="Yes",IF(U704&lt;&gt;"",HYPERLINK(_xlfn.CONCAT(VLOOKUP(U704,AF:AG,2,FALSE),"\",IF(ISERROR(FIND(",",A704))=FALSE,LEFT(A704,FIND(",",A704)-1),A704),"-",C704,"-",H704,".pdf"),"PDF"),""),"")</f>
        <v>PDF</v>
      </c>
      <c r="U704" s="565" t="s">
        <v>70</v>
      </c>
      <c r="V704" s="3" t="s">
        <v>46</v>
      </c>
      <c r="W704" s="3" t="s">
        <v>47</v>
      </c>
      <c r="X704" s="501" t="s">
        <v>5885</v>
      </c>
      <c r="Y704" s="12" t="str">
        <f>IF(R704="Include","No",IF(V704="Include","No",""))</f>
        <v/>
      </c>
      <c r="Z704" s="33" t="str">
        <f>IF(J704="Yes",IF(Q704="","",IF(Q704="Include",IF(V704="",IF(Y704="No","Check for supplement","Include"),IF(V704="Exclude","Consensus required",IF(V704="Include",IF(Y704="No","Check for supplement","Include"),"Check required"))),IF(Q704="Exclude",IF(V704="","Check required",IF(V704="Exclude","Exclude",IF(V704="Include","Consensus required","Check required"))),"Check required"))),IF(L704="","","Find PDF"))</f>
        <v>Exclude</v>
      </c>
      <c r="AA704" s="31" t="str">
        <f>IF(Z704="Exclude",R704,"")</f>
        <v>3. Wrong intervention</v>
      </c>
    </row>
    <row r="705" spans="1:27" x14ac:dyDescent="0.25">
      <c r="A705" s="25" t="s">
        <v>6530</v>
      </c>
      <c r="B705" s="26" t="s">
        <v>6531</v>
      </c>
      <c r="C705" s="26">
        <v>2017</v>
      </c>
      <c r="D705" s="26" t="s">
        <v>856</v>
      </c>
      <c r="E705" s="26">
        <v>59</v>
      </c>
      <c r="F705" s="26">
        <v>2</v>
      </c>
      <c r="G705" s="26" t="s">
        <v>6532</v>
      </c>
      <c r="H705" s="26">
        <v>12880</v>
      </c>
      <c r="I705" s="26" t="s">
        <v>6533</v>
      </c>
      <c r="J705" s="11" t="s">
        <v>35</v>
      </c>
      <c r="K705" s="18" t="str">
        <f>IF(LEFT(I705,2)="10",HYPERLINK(_xlfn.CONCAT("https://doi.org/",I705),"Link"),IF(I705="","",HYPERLINK(I705,"Link")))</f>
        <v>Link</v>
      </c>
      <c r="L705" s="19" t="str">
        <f>IF(A705&lt;&gt;"",IF(J705="No",_xlfn.CONCAT(IF(ISERROR(FIND(",",A705))=FALSE,LEFT(A705,FIND(",",A705)-1),A705),"-",C705,"-",H705),""),"")</f>
        <v/>
      </c>
      <c r="M705" s="29" t="str">
        <f>IF(A705&lt;&gt;"",_xlfn.CONCAT("{",IF(ISERROR(FIND(",",A705))=FALSE,LEFT(A705,FIND(",",A705)-1),A705),", ",C705," #",H705,"}"),"")</f>
        <v>{Genin, 2017 #12880}</v>
      </c>
      <c r="N705" s="4" t="s">
        <v>1</v>
      </c>
      <c r="O705" s="18" t="str">
        <f>IF(J705="Yes",IF(P705&lt;&gt;"",HYPERLINK(_xlfn.CONCAT(VLOOKUP(P705,AF:AG,2,FALSE),"\",IF(ISERROR(FIND(",",A705))=FALSE,LEFT(A705,FIND(",",A705)-1),A705),"-",C705,"-",H705,".pdf"),"PDF"),""),"")</f>
        <v>PDF</v>
      </c>
      <c r="P705" s="11" t="s">
        <v>2</v>
      </c>
      <c r="Q705" s="3" t="s">
        <v>46</v>
      </c>
      <c r="R705" s="3" t="s">
        <v>47</v>
      </c>
      <c r="S705" s="4" t="s">
        <v>109</v>
      </c>
      <c r="T705" s="18" t="str">
        <f>IF(J705="Yes",IF(U705&lt;&gt;"",HYPERLINK(_xlfn.CONCAT(VLOOKUP(U705,AF:AG,2,FALSE),"\",IF(ISERROR(FIND(",",A705))=FALSE,LEFT(A705,FIND(",",A705)-1),A705),"-",C705,"-",H705,".pdf"),"PDF"),""),"")</f>
        <v>PDF</v>
      </c>
      <c r="U705" s="565" t="s">
        <v>70</v>
      </c>
      <c r="V705" s="3" t="s">
        <v>46</v>
      </c>
      <c r="W705" s="3" t="s">
        <v>47</v>
      </c>
      <c r="X705" s="501" t="s">
        <v>5885</v>
      </c>
      <c r="Y705" s="12" t="str">
        <f>IF(R705="Include","No",IF(V705="Include","No",""))</f>
        <v/>
      </c>
      <c r="Z705" s="33" t="str">
        <f>IF(J705="Yes",IF(Q705="","",IF(Q705="Include",IF(V705="",IF(Y705="No","Check for supplement","Include"),IF(V705="Exclude","Consensus required",IF(V705="Include",IF(Y705="No","Check for supplement","Include"),"Check required"))),IF(Q705="Exclude",IF(V705="","Check required",IF(V705="Exclude","Exclude",IF(V705="Include","Consensus required","Check required"))),"Check required"))),IF(L705="","","Find PDF"))</f>
        <v>Exclude</v>
      </c>
      <c r="AA705" s="31" t="str">
        <f>IF(Z705="Exclude",R705,"")</f>
        <v>3. Wrong intervention</v>
      </c>
    </row>
    <row r="706" spans="1:27" x14ac:dyDescent="0.25">
      <c r="A706" s="25" t="s">
        <v>5323</v>
      </c>
      <c r="B706" s="26" t="s">
        <v>5324</v>
      </c>
      <c r="C706" s="26">
        <v>2018</v>
      </c>
      <c r="D706" s="26" t="s">
        <v>758</v>
      </c>
      <c r="E706" s="26">
        <v>67</v>
      </c>
      <c r="G706" s="26" t="s">
        <v>5325</v>
      </c>
      <c r="H706" s="26">
        <v>14172</v>
      </c>
      <c r="I706" s="26" t="s">
        <v>5326</v>
      </c>
      <c r="J706" s="11" t="s">
        <v>35</v>
      </c>
      <c r="K706" s="18" t="str">
        <f>IF(LEFT(I706,2)="10",HYPERLINK(_xlfn.CONCAT("https://doi.org/",I706),"Link"),IF(I706="","",HYPERLINK(I706,"Link")))</f>
        <v>Link</v>
      </c>
      <c r="L706" s="19" t="str">
        <f>IF(A706&lt;&gt;"",IF(J706="No",_xlfn.CONCAT(IF(ISERROR(FIND(",",A706))=FALSE,LEFT(A706,FIND(",",A706)-1),A706),"-",C706,"-",H706),""),"")</f>
        <v/>
      </c>
      <c r="M706" s="29" t="str">
        <f>IF(A706&lt;&gt;"",_xlfn.CONCAT("{",IF(ISERROR(FIND(",",A706))=FALSE,LEFT(A706,FIND(",",A706)-1),A706),", ",C706," #",H706,"}"),"")</f>
        <v>{Gentry, 2018 #14172}</v>
      </c>
      <c r="N706" s="4" t="s">
        <v>4</v>
      </c>
      <c r="O706" s="18" t="str">
        <f>IF(J706="Yes",IF(P706&lt;&gt;"",HYPERLINK(_xlfn.CONCAT(VLOOKUP(P706,AF:AG,2,FALSE),"\",IF(ISERROR(FIND(",",A706))=FALSE,LEFT(A706,FIND(",",A706)-1),A706),"-",C706,"-",H706,".pdf"),"PDF"),""),"")</f>
        <v>PDF</v>
      </c>
      <c r="P706" s="11" t="s">
        <v>2</v>
      </c>
      <c r="Q706" s="3" t="s">
        <v>46</v>
      </c>
      <c r="R706" s="3" t="s">
        <v>47</v>
      </c>
      <c r="S706" s="4" t="s">
        <v>109</v>
      </c>
      <c r="T706" s="18" t="str">
        <f>IF(J706="Yes",IF(U706&lt;&gt;"",HYPERLINK(_xlfn.CONCAT(VLOOKUP(U706,AF:AG,2,FALSE),"\",IF(ISERROR(FIND(",",A706))=FALSE,LEFT(A706,FIND(",",A706)-1),A706),"-",C706,"-",H706,".pdf"),"PDF"),""),"")</f>
        <v>PDF</v>
      </c>
      <c r="U706" s="11" t="s">
        <v>50</v>
      </c>
      <c r="V706" s="3" t="s">
        <v>46</v>
      </c>
      <c r="W706" s="3" t="s">
        <v>47</v>
      </c>
      <c r="Y706" s="12" t="str">
        <f>IF(R706="Include","No",IF(V706="Include","No",""))</f>
        <v/>
      </c>
      <c r="Z706" s="33" t="str">
        <f>IF(J706="Yes",IF(Q706="","",IF(Q706="Include",IF(V706="",IF(Y706="No","Check for supplement","Include"),IF(V706="Exclude","Consensus required",IF(V706="Include",IF(Y706="No","Check for supplement","Include"),"Check required"))),IF(Q706="Exclude",IF(V706="","Check required",IF(V706="Exclude","Exclude",IF(V706="Include","Consensus required","Check required"))),"Check required"))),IF(L706="","","Find PDF"))</f>
        <v>Exclude</v>
      </c>
      <c r="AA706" s="31" t="str">
        <f>IF(Z706="Exclude",R706,"")</f>
        <v>3. Wrong intervention</v>
      </c>
    </row>
    <row r="707" spans="1:27" x14ac:dyDescent="0.25">
      <c r="A707" s="25" t="s">
        <v>2542</v>
      </c>
      <c r="B707" s="26" t="s">
        <v>2543</v>
      </c>
      <c r="C707" s="26">
        <v>2020</v>
      </c>
      <c r="D707" s="26" t="s">
        <v>65</v>
      </c>
      <c r="E707" s="26">
        <v>10</v>
      </c>
      <c r="F707" s="26">
        <v>8</v>
      </c>
      <c r="G707" s="26" t="s">
        <v>2544</v>
      </c>
      <c r="H707" s="26">
        <v>26767</v>
      </c>
      <c r="I707" s="26" t="s">
        <v>2545</v>
      </c>
      <c r="J707" s="11" t="s">
        <v>35</v>
      </c>
      <c r="K707" s="18" t="str">
        <f>IF(LEFT(I707,2)="10",HYPERLINK(_xlfn.CONCAT("https://doi.org/",I707),"Link"),IF(I707="","",HYPERLINK(I707,"Link")))</f>
        <v>Link</v>
      </c>
      <c r="L707" s="19" t="str">
        <f>IF(A707&lt;&gt;"",IF(J707="No",_xlfn.CONCAT(IF(ISERROR(FIND(",",A707))=FALSE,LEFT(A707,FIND(",",A707)-1),A707),"-",C707,"-",H707),""),"")</f>
        <v/>
      </c>
      <c r="M707" s="29" t="str">
        <f>IF(A707&lt;&gt;"",_xlfn.CONCAT("{",IF(ISERROR(FIND(",",A707))=FALSE,LEFT(A707,FIND(",",A707)-1),A707),", ",C707," #",H707,"}"),"")</f>
        <v>{Geraghty, 2020 #26767}</v>
      </c>
      <c r="N707" s="4" t="s">
        <v>45</v>
      </c>
      <c r="O707" s="18" t="str">
        <f>IF(J707="Yes",IF(P707&lt;&gt;"",HYPERLINK(_xlfn.CONCAT(VLOOKUP(P707,AF:AG,2,FALSE),"\",IF(ISERROR(FIND(",",A707))=FALSE,LEFT(A707,FIND(",",A707)-1),A707),"-",C707,"-",H707,".pdf"),"PDF"),""),"")</f>
        <v>PDF</v>
      </c>
      <c r="P707" s="11" t="s">
        <v>2</v>
      </c>
      <c r="Q707" s="3" t="s">
        <v>46</v>
      </c>
      <c r="R707" s="3" t="s">
        <v>47</v>
      </c>
      <c r="S707" s="4" t="s">
        <v>109</v>
      </c>
      <c r="T707" s="18" t="str">
        <f>IF(J707="Yes",IF(U707&lt;&gt;"",HYPERLINK(_xlfn.CONCAT(VLOOKUP(U707,AF:AG,2,FALSE),"\",IF(ISERROR(FIND(",",A707))=FALSE,LEFT(A707,FIND(",",A707)-1),A707),"-",C707,"-",H707,".pdf"),"PDF"),""),"")</f>
        <v>PDF</v>
      </c>
      <c r="U707" s="11" t="s">
        <v>38</v>
      </c>
      <c r="V707" s="3" t="s">
        <v>46</v>
      </c>
      <c r="W707" s="3" t="s">
        <v>47</v>
      </c>
      <c r="Y707" s="12" t="str">
        <f>IF(R707="Include","No",IF(V707="Include","No",""))</f>
        <v/>
      </c>
      <c r="Z707" s="33" t="str">
        <f>IF(J707="Yes",IF(Q707="","",IF(Q707="Include",IF(V707="",IF(Y707="No","Check for supplement","Include"),IF(V707="Exclude","Consensus required",IF(V707="Include",IF(Y707="No","Check for supplement","Include"),"Check required"))),IF(Q707="Exclude",IF(V707="","Check required",IF(V707="Exclude","Exclude",IF(V707="Include","Consensus required","Check required"))),"Check required"))),IF(L707="","","Find PDF"))</f>
        <v>Exclude</v>
      </c>
      <c r="AA707" s="31" t="str">
        <f>IF(Z707="Exclude",R707,"")</f>
        <v>3. Wrong intervention</v>
      </c>
    </row>
    <row r="708" spans="1:27" x14ac:dyDescent="0.25">
      <c r="A708" s="25" t="s">
        <v>2546</v>
      </c>
      <c r="B708" s="26" t="s">
        <v>2547</v>
      </c>
      <c r="C708" s="26">
        <v>2024</v>
      </c>
      <c r="D708" s="26" t="s">
        <v>2548</v>
      </c>
      <c r="E708" s="26">
        <v>6</v>
      </c>
      <c r="F708" s="26">
        <v>7</v>
      </c>
      <c r="G708" s="26" t="s">
        <v>2549</v>
      </c>
      <c r="H708" s="26">
        <v>26817</v>
      </c>
      <c r="I708" s="26" t="s">
        <v>2550</v>
      </c>
      <c r="J708" s="11" t="s">
        <v>35</v>
      </c>
      <c r="K708" s="18" t="str">
        <f>IF(LEFT(I708,2)="10",HYPERLINK(_xlfn.CONCAT("https://doi.org/",I708),"Link"),IF(I708="","",HYPERLINK(I708,"Link")))</f>
        <v>Link</v>
      </c>
      <c r="L708" s="19" t="str">
        <f>IF(A708&lt;&gt;"",IF(J708="No",_xlfn.CONCAT(IF(ISERROR(FIND(",",A708))=FALSE,LEFT(A708,FIND(",",A708)-1),A708),"-",C708,"-",H708),""),"")</f>
        <v/>
      </c>
      <c r="M708" s="29" t="str">
        <f>IF(A708&lt;&gt;"",_xlfn.CONCAT("{",IF(ISERROR(FIND(",",A708))=FALSE,LEFT(A708,FIND(",",A708)-1),A708),", ",C708," #",H708,"}"),"")</f>
        <v>{Geraghty, 2024 #26817}</v>
      </c>
      <c r="N708" s="4" t="s">
        <v>45</v>
      </c>
      <c r="O708" s="18" t="str">
        <f>IF(J708="Yes",IF(P708&lt;&gt;"",HYPERLINK(_xlfn.CONCAT(VLOOKUP(P708,AF:AG,2,FALSE),"\",IF(ISERROR(FIND(",",A708))=FALSE,LEFT(A708,FIND(",",A708)-1),A708),"-",C708,"-",H708,".pdf"),"PDF"),""),"")</f>
        <v>PDF</v>
      </c>
      <c r="P708" s="11" t="s">
        <v>2</v>
      </c>
      <c r="Q708" s="3" t="s">
        <v>46</v>
      </c>
      <c r="R708" s="3" t="s">
        <v>47</v>
      </c>
      <c r="S708" s="4" t="s">
        <v>109</v>
      </c>
      <c r="T708" s="18" t="str">
        <f>IF(J708="Yes",IF(U708&lt;&gt;"",HYPERLINK(_xlfn.CONCAT(VLOOKUP(U708,AF:AG,2,FALSE),"\",IF(ISERROR(FIND(",",A708))=FALSE,LEFT(A708,FIND(",",A708)-1),A708),"-",C708,"-",H708,".pdf"),"PDF"),""),"")</f>
        <v>PDF</v>
      </c>
      <c r="U708" s="11" t="s">
        <v>38</v>
      </c>
      <c r="V708" s="3" t="s">
        <v>46</v>
      </c>
      <c r="W708" s="3" t="s">
        <v>47</v>
      </c>
      <c r="Y708" s="12" t="str">
        <f>IF(R708="Include","No",IF(V708="Include","No",""))</f>
        <v/>
      </c>
      <c r="Z708" s="33" t="str">
        <f>IF(J708="Yes",IF(Q708="","",IF(Q708="Include",IF(V708="",IF(Y708="No","Check for supplement","Include"),IF(V708="Exclude","Consensus required",IF(V708="Include",IF(Y708="No","Check for supplement","Include"),"Check required"))),IF(Q708="Exclude",IF(V708="","Check required",IF(V708="Exclude","Exclude",IF(V708="Include","Consensus required","Check required"))),"Check required"))),IF(L708="","","Find PDF"))</f>
        <v>Exclude</v>
      </c>
      <c r="AA708" s="31" t="str">
        <f>IF(Z708="Exclude",R708,"")</f>
        <v>3. Wrong intervention</v>
      </c>
    </row>
    <row r="709" spans="1:27" x14ac:dyDescent="0.25">
      <c r="A709" s="25" t="s">
        <v>6534</v>
      </c>
      <c r="B709" s="26" t="s">
        <v>6535</v>
      </c>
      <c r="C709" s="26">
        <v>2013</v>
      </c>
      <c r="D709" s="26" t="s">
        <v>2228</v>
      </c>
      <c r="E709" s="26">
        <v>19</v>
      </c>
      <c r="F709" s="26">
        <v>5</v>
      </c>
      <c r="G709" s="26" t="s">
        <v>602</v>
      </c>
      <c r="H709" s="26">
        <v>14628</v>
      </c>
      <c r="I709" s="26" t="s">
        <v>6536</v>
      </c>
      <c r="J709" s="11" t="s">
        <v>35</v>
      </c>
      <c r="K709" s="18" t="str">
        <f>IF(LEFT(I709,2)="10",HYPERLINK(_xlfn.CONCAT("https://doi.org/",I709),"Link"),IF(I709="","",HYPERLINK(I709,"Link")))</f>
        <v>Link</v>
      </c>
      <c r="L709" s="19" t="str">
        <f>IF(A709&lt;&gt;"",IF(J709="No",_xlfn.CONCAT(IF(ISERROR(FIND(",",A709))=FALSE,LEFT(A709,FIND(",",A709)-1),A709),"-",C709,"-",H709),""),"")</f>
        <v/>
      </c>
      <c r="M709" s="29" t="str">
        <f>IF(A709&lt;&gt;"",_xlfn.CONCAT("{",IF(ISERROR(FIND(",",A709))=FALSE,LEFT(A709,FIND(",",A709)-1),A709),", ",C709," #",H709,"}"),"")</f>
        <v>{Gerber, 2013 #14628}</v>
      </c>
      <c r="N709" s="4" t="s">
        <v>1</v>
      </c>
      <c r="O709" s="18" t="str">
        <f>IF(J709="Yes",IF(P709&lt;&gt;"",HYPERLINK(_xlfn.CONCAT(VLOOKUP(P709,AF:AG,2,FALSE),"\",IF(ISERROR(FIND(",",A709))=FALSE,LEFT(A709,FIND(",",A709)-1),A709),"-",C709,"-",H709,".pdf"),"PDF"),""),"")</f>
        <v>PDF</v>
      </c>
      <c r="P709" s="11" t="s">
        <v>2</v>
      </c>
      <c r="Q709" s="3" t="s">
        <v>46</v>
      </c>
      <c r="R709" s="3" t="s">
        <v>47</v>
      </c>
      <c r="S709" s="4" t="s">
        <v>109</v>
      </c>
      <c r="T709" s="18" t="str">
        <f>IF(J709="Yes",IF(U709&lt;&gt;"",HYPERLINK(_xlfn.CONCAT(VLOOKUP(U709,AF:AG,2,FALSE),"\",IF(ISERROR(FIND(",",A709))=FALSE,LEFT(A709,FIND(",",A709)-1),A709),"-",C709,"-",H709,".pdf"),"PDF"),""),"")</f>
        <v>PDF</v>
      </c>
      <c r="U709" s="565" t="s">
        <v>70</v>
      </c>
      <c r="V709" s="3" t="s">
        <v>46</v>
      </c>
      <c r="W709" s="3" t="s">
        <v>47</v>
      </c>
      <c r="X709" s="501" t="s">
        <v>5885</v>
      </c>
      <c r="Y709" s="12" t="str">
        <f>IF(R709="Include","No",IF(V709="Include","No",""))</f>
        <v/>
      </c>
      <c r="Z709" s="33" t="str">
        <f>IF(J709="Yes",IF(Q709="","",IF(Q709="Include",IF(V709="",IF(Y709="No","Check for supplement","Include"),IF(V709="Exclude","Consensus required",IF(V709="Include",IF(Y709="No","Check for supplement","Include"),"Check required"))),IF(Q709="Exclude",IF(V709="","Check required",IF(V709="Exclude","Exclude",IF(V709="Include","Consensus required","Check required"))),"Check required"))),IF(L709="","","Find PDF"))</f>
        <v>Exclude</v>
      </c>
      <c r="AA709" s="31" t="str">
        <f>IF(Z709="Exclude",R709,"")</f>
        <v>3. Wrong intervention</v>
      </c>
    </row>
    <row r="710" spans="1:27" x14ac:dyDescent="0.25">
      <c r="A710" s="25" t="s">
        <v>6537</v>
      </c>
      <c r="B710" s="26" t="s">
        <v>6538</v>
      </c>
      <c r="C710" s="26">
        <v>2020</v>
      </c>
      <c r="D710" s="26" t="s">
        <v>237</v>
      </c>
      <c r="E710" s="26">
        <v>6</v>
      </c>
      <c r="F710" s="26">
        <v>1</v>
      </c>
      <c r="G710" s="26">
        <v>126</v>
      </c>
      <c r="H710" s="26">
        <v>12882</v>
      </c>
      <c r="I710" s="26" t="s">
        <v>6539</v>
      </c>
      <c r="J710" s="11" t="s">
        <v>35</v>
      </c>
      <c r="K710" s="18" t="str">
        <f>IF(LEFT(I710,2)="10",HYPERLINK(_xlfn.CONCAT("https://doi.org/",I710),"Link"),IF(I710="","",HYPERLINK(I710,"Link")))</f>
        <v>Link</v>
      </c>
      <c r="L710" s="19" t="str">
        <f>IF(A710&lt;&gt;"",IF(J710="No",_xlfn.CONCAT(IF(ISERROR(FIND(",",A710))=FALSE,LEFT(A710,FIND(",",A710)-1),A710),"-",C710,"-",H710),""),"")</f>
        <v/>
      </c>
      <c r="M710" s="29" t="str">
        <f>IF(A710&lt;&gt;"",_xlfn.CONCAT("{",IF(ISERROR(FIND(",",A710))=FALSE,LEFT(A710,FIND(",",A710)-1),A710),", ",C710," #",H710,"}"),"")</f>
        <v>{Gibson, 2020 #12882}</v>
      </c>
      <c r="N710" s="4" t="s">
        <v>1</v>
      </c>
      <c r="O710" s="18" t="str">
        <f>IF(J710="Yes",IF(P710&lt;&gt;"",HYPERLINK(_xlfn.CONCAT(VLOOKUP(P710,AF:AG,2,FALSE),"\",IF(ISERROR(FIND(",",A710))=FALSE,LEFT(A710,FIND(",",A710)-1),A710),"-",C710,"-",H710,".pdf"),"PDF"),""),"")</f>
        <v>PDF</v>
      </c>
      <c r="P710" s="11" t="s">
        <v>2</v>
      </c>
      <c r="Q710" s="3" t="s">
        <v>46</v>
      </c>
      <c r="R710" s="3" t="s">
        <v>47</v>
      </c>
      <c r="S710" s="4" t="s">
        <v>109</v>
      </c>
      <c r="T710" s="18" t="str">
        <f>IF(J710="Yes",IF(U710&lt;&gt;"",HYPERLINK(_xlfn.CONCAT(VLOOKUP(U710,AF:AG,2,FALSE),"\",IF(ISERROR(FIND(",",A710))=FALSE,LEFT(A710,FIND(",",A710)-1),A710),"-",C710,"-",H710,".pdf"),"PDF"),""),"")</f>
        <v>PDF</v>
      </c>
      <c r="U710" s="565" t="s">
        <v>70</v>
      </c>
      <c r="V710" s="3" t="s">
        <v>46</v>
      </c>
      <c r="W710" s="3" t="s">
        <v>47</v>
      </c>
      <c r="X710" s="501" t="s">
        <v>5885</v>
      </c>
      <c r="Y710" s="12" t="str">
        <f>IF(R710="Include","No",IF(V710="Include","No",""))</f>
        <v/>
      </c>
      <c r="Z710" s="33" t="str">
        <f>IF(J710="Yes",IF(Q710="","",IF(Q710="Include",IF(V710="",IF(Y710="No","Check for supplement","Include"),IF(V710="Exclude","Consensus required",IF(V710="Include",IF(Y710="No","Check for supplement","Include"),"Check required"))),IF(Q710="Exclude",IF(V710="","Check required",IF(V710="Exclude","Exclude",IF(V710="Include","Consensus required","Check required"))),"Check required"))),IF(L710="","","Find PDF"))</f>
        <v>Exclude</v>
      </c>
      <c r="AA710" s="31" t="str">
        <f>IF(Z710="Exclude",R710,"")</f>
        <v>3. Wrong intervention</v>
      </c>
    </row>
    <row r="711" spans="1:27" x14ac:dyDescent="0.25">
      <c r="A711" s="25" t="s">
        <v>6540</v>
      </c>
      <c r="B711" s="26" t="s">
        <v>6541</v>
      </c>
      <c r="C711" s="26">
        <v>2018</v>
      </c>
      <c r="D711" s="26" t="s">
        <v>6542</v>
      </c>
      <c r="E711" s="26">
        <v>47</v>
      </c>
      <c r="F711" s="26">
        <v>5</v>
      </c>
      <c r="G711" s="26" t="s">
        <v>996</v>
      </c>
      <c r="H711" s="26">
        <v>12883</v>
      </c>
      <c r="I711" s="26" t="s">
        <v>6543</v>
      </c>
      <c r="J711" s="11" t="s">
        <v>35</v>
      </c>
      <c r="K711" s="18" t="str">
        <f>IF(LEFT(I711,2)="10",HYPERLINK(_xlfn.CONCAT("https://doi.org/",I711),"Link"),IF(I711="","",HYPERLINK(I711,"Link")))</f>
        <v>Link</v>
      </c>
      <c r="L711" s="19" t="str">
        <f>IF(A711&lt;&gt;"",IF(J711="No",_xlfn.CONCAT(IF(ISERROR(FIND(",",A711))=FALSE,LEFT(A711,FIND(",",A711)-1),A711),"-",C711,"-",H711),""),"")</f>
        <v/>
      </c>
      <c r="M711" s="29" t="str">
        <f>IF(A711&lt;&gt;"",_xlfn.CONCAT("{",IF(ISERROR(FIND(",",A711))=FALSE,LEFT(A711,FIND(",",A711)-1),A711),", ",C711," #",H711,"}"),"")</f>
        <v>{Gilbert, 2018 #12883}</v>
      </c>
      <c r="N711" s="4" t="s">
        <v>1</v>
      </c>
      <c r="O711" s="18" t="str">
        <f>IF(J711="Yes",IF(P711&lt;&gt;"",HYPERLINK(_xlfn.CONCAT(VLOOKUP(P711,AF:AG,2,FALSE),"\",IF(ISERROR(FIND(",",A711))=FALSE,LEFT(A711,FIND(",",A711)-1),A711),"-",C711,"-",H711,".pdf"),"PDF"),""),"")</f>
        <v>PDF</v>
      </c>
      <c r="P711" s="11" t="s">
        <v>2</v>
      </c>
      <c r="Q711" s="3" t="s">
        <v>46</v>
      </c>
      <c r="R711" s="3" t="s">
        <v>47</v>
      </c>
      <c r="S711" s="4" t="s">
        <v>109</v>
      </c>
      <c r="T711" s="18" t="str">
        <f>IF(J711="Yes",IF(U711&lt;&gt;"",HYPERLINK(_xlfn.CONCAT(VLOOKUP(U711,AF:AG,2,FALSE),"\",IF(ISERROR(FIND(",",A711))=FALSE,LEFT(A711,FIND(",",A711)-1),A711),"-",C711,"-",H711,".pdf"),"PDF"),""),"")</f>
        <v>PDF</v>
      </c>
      <c r="U711" s="565" t="s">
        <v>70</v>
      </c>
      <c r="V711" s="3" t="s">
        <v>46</v>
      </c>
      <c r="W711" s="3" t="s">
        <v>47</v>
      </c>
      <c r="X711" s="501" t="s">
        <v>5885</v>
      </c>
      <c r="Y711" s="12" t="str">
        <f>IF(R711="Include","No",IF(V711="Include","No",""))</f>
        <v/>
      </c>
      <c r="Z711" s="33" t="str">
        <f>IF(J711="Yes",IF(Q711="","",IF(Q711="Include",IF(V711="",IF(Y711="No","Check for supplement","Include"),IF(V711="Exclude","Consensus required",IF(V711="Include",IF(Y711="No","Check for supplement","Include"),"Check required"))),IF(Q711="Exclude",IF(V711="","Check required",IF(V711="Exclude","Exclude",IF(V711="Include","Consensus required","Check required"))),"Check required"))),IF(L711="","","Find PDF"))</f>
        <v>Exclude</v>
      </c>
      <c r="AA711" s="31" t="str">
        <f>IF(Z711="Exclude",R711,"")</f>
        <v>3. Wrong intervention</v>
      </c>
    </row>
    <row r="712" spans="1:27" x14ac:dyDescent="0.25">
      <c r="A712" s="25" t="s">
        <v>6540</v>
      </c>
      <c r="B712" s="26" t="s">
        <v>6541</v>
      </c>
      <c r="C712" s="26">
        <v>2018</v>
      </c>
      <c r="D712" s="26" t="s">
        <v>6542</v>
      </c>
      <c r="E712" s="26">
        <v>47</v>
      </c>
      <c r="F712" s="26">
        <v>5</v>
      </c>
      <c r="G712" s="26" t="s">
        <v>996</v>
      </c>
      <c r="H712" s="26">
        <v>12884</v>
      </c>
      <c r="I712" s="26" t="s">
        <v>6543</v>
      </c>
      <c r="J712" s="11" t="s">
        <v>35</v>
      </c>
      <c r="K712" s="18" t="str">
        <f>IF(LEFT(I712,2)="10",HYPERLINK(_xlfn.CONCAT("https://doi.org/",I712),"Link"),IF(I712="","",HYPERLINK(I712,"Link")))</f>
        <v>Link</v>
      </c>
      <c r="L712" s="19" t="str">
        <f>IF(A712&lt;&gt;"",IF(J712="No",_xlfn.CONCAT(IF(ISERROR(FIND(",",A712))=FALSE,LEFT(A712,FIND(",",A712)-1),A712),"-",C712,"-",H712),""),"")</f>
        <v/>
      </c>
      <c r="M712" s="29" t="str">
        <f>IF(A712&lt;&gt;"",_xlfn.CONCAT("{",IF(ISERROR(FIND(",",A712))=FALSE,LEFT(A712,FIND(",",A712)-1),A712),", ",C712," #",H712,"}"),"")</f>
        <v>{Gilbert, 2018 #12884}</v>
      </c>
      <c r="N712" s="4" t="s">
        <v>1</v>
      </c>
      <c r="O712" s="18" t="str">
        <f>IF(J712="Yes",IF(P712&lt;&gt;"",HYPERLINK(_xlfn.CONCAT(VLOOKUP(P712,AF:AG,2,FALSE),"\",IF(ISERROR(FIND(",",A712))=FALSE,LEFT(A712,FIND(",",A712)-1),A712),"-",C712,"-",H712,".pdf"),"PDF"),""),"")</f>
        <v>PDF</v>
      </c>
      <c r="P712" s="11" t="s">
        <v>2</v>
      </c>
      <c r="Q712" s="3" t="s">
        <v>46</v>
      </c>
      <c r="R712" s="3" t="s">
        <v>39</v>
      </c>
      <c r="T712" s="18" t="str">
        <f>IF(J712="Yes",IF(U712&lt;&gt;"",HYPERLINK(_xlfn.CONCAT(VLOOKUP(U712,AF:AG,2,FALSE),"\",IF(ISERROR(FIND(",",A712))=FALSE,LEFT(A712,FIND(",",A712)-1),A712),"-",C712,"-",H712,".pdf"),"PDF"),""),"")</f>
        <v>PDF</v>
      </c>
      <c r="U712" s="11" t="str">
        <f>IF(R712="0. Duplicate","SH","")</f>
        <v>SH</v>
      </c>
      <c r="V712" s="3" t="str">
        <f>IF(R712="0. Duplicate","Exclude","")</f>
        <v>Exclude</v>
      </c>
      <c r="W712" s="3" t="str">
        <f>IF(R712="0. Duplicate","0. Duplicate","")</f>
        <v>0. Duplicate</v>
      </c>
      <c r="Y712" s="12" t="str">
        <f>IF(R712="Include","No",IF(V712="Include","No",""))</f>
        <v/>
      </c>
      <c r="Z712" s="33" t="str">
        <f>IF(J712="Yes",IF(Q712="","",IF(Q712="Include",IF(V712="",IF(Y712="No","Check for supplement","Include"),IF(V712="Exclude","Consensus required",IF(V712="Include",IF(Y712="No","Check for supplement","Include"),"Check required"))),IF(Q712="Exclude",IF(V712="","Check required",IF(V712="Exclude","Exclude",IF(V712="Include","Consensus required","Check required"))),"Check required"))),IF(L712="","","Find PDF"))</f>
        <v>Exclude</v>
      </c>
      <c r="AA712" s="31" t="str">
        <f>IF(Z712="Exclude",R712,"")</f>
        <v>0. Duplicate</v>
      </c>
    </row>
    <row r="713" spans="1:27" x14ac:dyDescent="0.25">
      <c r="A713" s="25" t="s">
        <v>6544</v>
      </c>
      <c r="B713" s="26" t="s">
        <v>6545</v>
      </c>
      <c r="C713" s="26">
        <v>2016</v>
      </c>
      <c r="D713" s="26" t="s">
        <v>2179</v>
      </c>
      <c r="E713" s="26">
        <v>34</v>
      </c>
      <c r="F713" s="26">
        <v>3</v>
      </c>
      <c r="G713" s="26" t="s">
        <v>6546</v>
      </c>
      <c r="H713" s="26">
        <v>14630</v>
      </c>
      <c r="I713" s="26" t="s">
        <v>6547</v>
      </c>
      <c r="J713" s="11" t="s">
        <v>35</v>
      </c>
      <c r="K713" s="18" t="str">
        <f>IF(LEFT(I713,2)="10",HYPERLINK(_xlfn.CONCAT("https://doi.org/",I713),"Link"),IF(I713="","",HYPERLINK(I713,"Link")))</f>
        <v>Link</v>
      </c>
      <c r="L713" s="19" t="str">
        <f>IF(A713&lt;&gt;"",IF(J713="No",_xlfn.CONCAT(IF(ISERROR(FIND(",",A713))=FALSE,LEFT(A713,FIND(",",A713)-1),A713),"-",C713,"-",H713),""),"")</f>
        <v/>
      </c>
      <c r="M713" s="29" t="str">
        <f>IF(A713&lt;&gt;"",_xlfn.CONCAT("{",IF(ISERROR(FIND(",",A713))=FALSE,LEFT(A713,FIND(",",A713)-1),A713),", ",C713," #",H713,"}"),"")</f>
        <v>{Gill, 2016 #14630}</v>
      </c>
      <c r="N713" s="4" t="s">
        <v>1</v>
      </c>
      <c r="O713" s="18" t="str">
        <f>IF(J713="Yes",IF(P713&lt;&gt;"",HYPERLINK(_xlfn.CONCAT(VLOOKUP(P713,AF:AG,2,FALSE),"\",IF(ISERROR(FIND(",",A713))=FALSE,LEFT(A713,FIND(",",A713)-1),A713),"-",C713,"-",H713,".pdf"),"PDF"),""),"")</f>
        <v>PDF</v>
      </c>
      <c r="P713" s="11" t="s">
        <v>2</v>
      </c>
      <c r="Q713" s="3" t="s">
        <v>46</v>
      </c>
      <c r="R713" s="3" t="s">
        <v>77</v>
      </c>
      <c r="S713" s="4" t="s">
        <v>316</v>
      </c>
      <c r="T713" s="18" t="str">
        <f>IF(J713="Yes",IF(U713&lt;&gt;"",HYPERLINK(_xlfn.CONCAT(VLOOKUP(U713,AF:AG,2,FALSE),"\",IF(ISERROR(FIND(",",A713))=FALSE,LEFT(A713,FIND(",",A713)-1),A713),"-",C713,"-",H713,".pdf"),"PDF"),""),"")</f>
        <v>PDF</v>
      </c>
      <c r="U713" s="565" t="s">
        <v>70</v>
      </c>
      <c r="V713" s="3" t="s">
        <v>46</v>
      </c>
      <c r="W713" s="3" t="s">
        <v>47</v>
      </c>
      <c r="X713" s="501" t="s">
        <v>5885</v>
      </c>
      <c r="Y713" s="12" t="str">
        <f>IF(R713="Include","No",IF(V713="Include","No",""))</f>
        <v/>
      </c>
      <c r="Z713" s="33" t="str">
        <f>IF(J713="Yes",IF(Q713="","",IF(Q713="Include",IF(V713="",IF(Y713="No","Check for supplement","Include"),IF(V713="Exclude","Consensus required",IF(V713="Include",IF(Y713="No","Check for supplement","Include"),"Check required"))),IF(Q713="Exclude",IF(V713="","Check required",IF(V713="Exclude","Exclude",IF(V713="Include","Consensus required","Check required"))),"Check required"))),IF(L713="","","Find PDF"))</f>
        <v>Exclude</v>
      </c>
      <c r="AA713" s="31" t="str">
        <f>IF(Z713="Exclude",R713,"")</f>
        <v>5. Wrong study design</v>
      </c>
    </row>
    <row r="714" spans="1:27" x14ac:dyDescent="0.25">
      <c r="A714" s="25" t="s">
        <v>6548</v>
      </c>
      <c r="B714" s="26" t="s">
        <v>6549</v>
      </c>
      <c r="C714" s="26">
        <v>2019</v>
      </c>
      <c r="D714" s="26" t="s">
        <v>365</v>
      </c>
      <c r="E714" s="26">
        <v>19</v>
      </c>
      <c r="F714" s="26">
        <v>1</v>
      </c>
      <c r="G714" s="26">
        <v>841</v>
      </c>
      <c r="H714" s="26">
        <v>12885</v>
      </c>
      <c r="I714" s="26" t="s">
        <v>6550</v>
      </c>
      <c r="J714" s="11" t="s">
        <v>35</v>
      </c>
      <c r="K714" s="18" t="str">
        <f>IF(LEFT(I714,2)="10",HYPERLINK(_xlfn.CONCAT("https://doi.org/",I714),"Link"),IF(I714="","",HYPERLINK(I714,"Link")))</f>
        <v>Link</v>
      </c>
      <c r="L714" s="19" t="str">
        <f>IF(A714&lt;&gt;"",IF(J714="No",_xlfn.CONCAT(IF(ISERROR(FIND(",",A714))=FALSE,LEFT(A714,FIND(",",A714)-1),A714),"-",C714,"-",H714),""),"")</f>
        <v/>
      </c>
      <c r="M714" s="29" t="str">
        <f>IF(A714&lt;&gt;"",_xlfn.CONCAT("{",IF(ISERROR(FIND(",",A714))=FALSE,LEFT(A714,FIND(",",A714)-1),A714),", ",C714," #",H714,"}"),"")</f>
        <v>{Gill, 2019 #12885}</v>
      </c>
      <c r="N714" s="4" t="s">
        <v>1</v>
      </c>
      <c r="O714" s="18" t="str">
        <f>IF(J714="Yes",IF(P714&lt;&gt;"",HYPERLINK(_xlfn.CONCAT(VLOOKUP(P714,AF:AG,2,FALSE),"\",IF(ISERROR(FIND(",",A714))=FALSE,LEFT(A714,FIND(",",A714)-1),A714),"-",C714,"-",H714,".pdf"),"PDF"),""),"")</f>
        <v>PDF</v>
      </c>
      <c r="P714" s="11" t="s">
        <v>2</v>
      </c>
      <c r="Q714" s="3" t="s">
        <v>46</v>
      </c>
      <c r="R714" s="3" t="s">
        <v>47</v>
      </c>
      <c r="S714" s="4" t="s">
        <v>109</v>
      </c>
      <c r="T714" s="18" t="str">
        <f>IF(J714="Yes",IF(U714&lt;&gt;"",HYPERLINK(_xlfn.CONCAT(VLOOKUP(U714,AF:AG,2,FALSE),"\",IF(ISERROR(FIND(",",A714))=FALSE,LEFT(A714,FIND(",",A714)-1),A714),"-",C714,"-",H714,".pdf"),"PDF"),""),"")</f>
        <v>PDF</v>
      </c>
      <c r="U714" s="565" t="s">
        <v>70</v>
      </c>
      <c r="V714" s="3" t="s">
        <v>46</v>
      </c>
      <c r="W714" s="3" t="s">
        <v>47</v>
      </c>
      <c r="X714" s="501" t="s">
        <v>5885</v>
      </c>
      <c r="Y714" s="12" t="str">
        <f>IF(R714="Include","No",IF(V714="Include","No",""))</f>
        <v/>
      </c>
      <c r="Z714" s="33" t="str">
        <f>IF(J714="Yes",IF(Q714="","",IF(Q714="Include",IF(V714="",IF(Y714="No","Check for supplement","Include"),IF(V714="Exclude","Consensus required",IF(V714="Include",IF(Y714="No","Check for supplement","Include"),"Check required"))),IF(Q714="Exclude",IF(V714="","Check required",IF(V714="Exclude","Exclude",IF(V714="Include","Consensus required","Check required"))),"Check required"))),IF(L714="","","Find PDF"))</f>
        <v>Exclude</v>
      </c>
      <c r="AA714" s="31" t="str">
        <f>IF(Z714="Exclude",R714,"")</f>
        <v>3. Wrong intervention</v>
      </c>
    </row>
    <row r="715" spans="1:27" x14ac:dyDescent="0.25">
      <c r="A715" s="25" t="s">
        <v>6551</v>
      </c>
      <c r="B715" s="26" t="s">
        <v>6552</v>
      </c>
      <c r="C715" s="26">
        <v>2010</v>
      </c>
      <c r="D715" s="26" t="s">
        <v>1788</v>
      </c>
      <c r="E715" s="26">
        <v>24</v>
      </c>
      <c r="F715" s="26">
        <v>9</v>
      </c>
      <c r="G715" s="26" t="s">
        <v>6553</v>
      </c>
      <c r="H715" s="26">
        <v>12886</v>
      </c>
      <c r="I715" s="26" t="s">
        <v>6554</v>
      </c>
      <c r="J715" s="11" t="s">
        <v>35</v>
      </c>
      <c r="K715" s="18" t="str">
        <f>IF(LEFT(I715,2)="10",HYPERLINK(_xlfn.CONCAT("https://doi.org/",I715),"Link"),IF(I715="","",HYPERLINK(I715,"Link")))</f>
        <v>Link</v>
      </c>
      <c r="L715" s="19" t="str">
        <f>IF(A715&lt;&gt;"",IF(J715="No",_xlfn.CONCAT(IF(ISERROR(FIND(",",A715))=FALSE,LEFT(A715,FIND(",",A715)-1),A715),"-",C715,"-",H715),""),"")</f>
        <v/>
      </c>
      <c r="M715" s="29" t="str">
        <f>IF(A715&lt;&gt;"",_xlfn.CONCAT("{",IF(ISERROR(FIND(",",A715))=FALSE,LEFT(A715,FIND(",",A715)-1),A715),", ",C715," #",H715,"}"),"")</f>
        <v>{Gillham, 2010 #12886}</v>
      </c>
      <c r="N715" s="4" t="s">
        <v>1</v>
      </c>
      <c r="O715" s="18" t="str">
        <f>IF(J715="Yes",IF(P715&lt;&gt;"",HYPERLINK(_xlfn.CONCAT(VLOOKUP(P715,AF:AG,2,FALSE),"\",IF(ISERROR(FIND(",",A715))=FALSE,LEFT(A715,FIND(",",A715)-1),A715),"-",C715,"-",H715,".pdf"),"PDF"),""),"")</f>
        <v>PDF</v>
      </c>
      <c r="P715" s="11" t="s">
        <v>2</v>
      </c>
      <c r="Q715" s="3" t="s">
        <v>46</v>
      </c>
      <c r="R715" s="3" t="s">
        <v>47</v>
      </c>
      <c r="S715" s="4" t="s">
        <v>109</v>
      </c>
      <c r="T715" s="18" t="str">
        <f>IF(J715="Yes",IF(U715&lt;&gt;"",HYPERLINK(_xlfn.CONCAT(VLOOKUP(U715,AF:AG,2,FALSE),"\",IF(ISERROR(FIND(",",A715))=FALSE,LEFT(A715,FIND(",",A715)-1),A715),"-",C715,"-",H715,".pdf"),"PDF"),""),"")</f>
        <v>PDF</v>
      </c>
      <c r="U715" s="565" t="s">
        <v>70</v>
      </c>
      <c r="V715" s="3" t="s">
        <v>46</v>
      </c>
      <c r="W715" s="3" t="s">
        <v>47</v>
      </c>
      <c r="X715" s="501" t="s">
        <v>5885</v>
      </c>
      <c r="Y715" s="12" t="str">
        <f>IF(R715="Include","No",IF(V715="Include","No",""))</f>
        <v/>
      </c>
      <c r="Z715" s="33" t="str">
        <f>IF(J715="Yes",IF(Q715="","",IF(Q715="Include",IF(V715="",IF(Y715="No","Check for supplement","Include"),IF(V715="Exclude","Consensus required",IF(V715="Include",IF(Y715="No","Check for supplement","Include"),"Check required"))),IF(Q715="Exclude",IF(V715="","Check required",IF(V715="Exclude","Exclude",IF(V715="Include","Consensus required","Check required"))),"Check required"))),IF(L715="","","Find PDF"))</f>
        <v>Exclude</v>
      </c>
      <c r="AA715" s="31" t="str">
        <f>IF(Z715="Exclude",R715,"")</f>
        <v>3. Wrong intervention</v>
      </c>
    </row>
    <row r="716" spans="1:27" x14ac:dyDescent="0.25">
      <c r="A716" s="25" t="s">
        <v>6555</v>
      </c>
      <c r="B716" s="26" t="s">
        <v>6556</v>
      </c>
      <c r="C716" s="26">
        <v>2017</v>
      </c>
      <c r="D716" s="26" t="s">
        <v>237</v>
      </c>
      <c r="E716" s="26">
        <v>3</v>
      </c>
      <c r="F716" s="26">
        <v>1</v>
      </c>
      <c r="G716" s="26">
        <v>57</v>
      </c>
      <c r="H716" s="26">
        <v>12887</v>
      </c>
      <c r="I716" s="26" t="s">
        <v>6557</v>
      </c>
      <c r="J716" s="11" t="s">
        <v>35</v>
      </c>
      <c r="K716" s="18" t="str">
        <f>IF(LEFT(I716,2)="10",HYPERLINK(_xlfn.CONCAT("https://doi.org/",I716),"Link"),IF(I716="","",HYPERLINK(I716,"Link")))</f>
        <v>Link</v>
      </c>
      <c r="L716" s="19" t="str">
        <f>IF(A716&lt;&gt;"",IF(J716="No",_xlfn.CONCAT(IF(ISERROR(FIND(",",A716))=FALSE,LEFT(A716,FIND(",",A716)-1),A716),"-",C716,"-",H716),""),"")</f>
        <v/>
      </c>
      <c r="M716" s="29" t="str">
        <f>IF(A716&lt;&gt;"",_xlfn.CONCAT("{",IF(ISERROR(FIND(",",A716))=FALSE,LEFT(A716,FIND(",",A716)-1),A716),", ",C716," #",H716,"}"),"")</f>
        <v>{Ginja, 2017 #12887}</v>
      </c>
      <c r="N716" s="4" t="s">
        <v>1</v>
      </c>
      <c r="O716" s="18" t="str">
        <f>IF(J716="Yes",IF(P716&lt;&gt;"",HYPERLINK(_xlfn.CONCAT(VLOOKUP(P716,AF:AG,2,FALSE),"\",IF(ISERROR(FIND(",",A716))=FALSE,LEFT(A716,FIND(",",A716)-1),A716),"-",C716,"-",H716,".pdf"),"PDF"),""),"")</f>
        <v>PDF</v>
      </c>
      <c r="P716" s="11" t="s">
        <v>2</v>
      </c>
      <c r="Q716" s="3" t="s">
        <v>46</v>
      </c>
      <c r="R716" s="3" t="s">
        <v>47</v>
      </c>
      <c r="S716" s="4" t="s">
        <v>109</v>
      </c>
      <c r="T716" s="18" t="str">
        <f>IF(J716="Yes",IF(U716&lt;&gt;"",HYPERLINK(_xlfn.CONCAT(VLOOKUP(U716,AF:AG,2,FALSE),"\",IF(ISERROR(FIND(",",A716))=FALSE,LEFT(A716,FIND(",",A716)-1),A716),"-",C716,"-",H716,".pdf"),"PDF"),""),"")</f>
        <v>PDF</v>
      </c>
      <c r="U716" s="565" t="s">
        <v>70</v>
      </c>
      <c r="V716" s="3" t="s">
        <v>46</v>
      </c>
      <c r="W716" s="3" t="s">
        <v>47</v>
      </c>
      <c r="X716" s="501" t="s">
        <v>5885</v>
      </c>
      <c r="Y716" s="12" t="str">
        <f>IF(R716="Include","No",IF(V716="Include","No",""))</f>
        <v/>
      </c>
      <c r="Z716" s="33" t="str">
        <f>IF(J716="Yes",IF(Q716="","",IF(Q716="Include",IF(V716="",IF(Y716="No","Check for supplement","Include"),IF(V716="Exclude","Consensus required",IF(V716="Include",IF(Y716="No","Check for supplement","Include"),"Check required"))),IF(Q716="Exclude",IF(V716="","Check required",IF(V716="Exclude","Exclude",IF(V716="Include","Consensus required","Check required"))),"Check required"))),IF(L716="","","Find PDF"))</f>
        <v>Exclude</v>
      </c>
      <c r="AA716" s="31" t="str">
        <f>IF(Z716="Exclude",R716,"")</f>
        <v>3. Wrong intervention</v>
      </c>
    </row>
    <row r="717" spans="1:27" x14ac:dyDescent="0.25">
      <c r="A717" s="25" t="s">
        <v>5327</v>
      </c>
      <c r="B717" s="26" t="s">
        <v>5328</v>
      </c>
      <c r="C717" s="26">
        <v>2017</v>
      </c>
      <c r="D717" s="26" t="s">
        <v>365</v>
      </c>
      <c r="E717" s="26">
        <v>17</v>
      </c>
      <c r="F717" s="26">
        <v>1</v>
      </c>
      <c r="G717" s="26">
        <v>105</v>
      </c>
      <c r="H717" s="26">
        <v>14150</v>
      </c>
      <c r="I717" s="26" t="s">
        <v>5329</v>
      </c>
      <c r="J717" s="11" t="s">
        <v>35</v>
      </c>
      <c r="K717" s="18" t="str">
        <f>IF(LEFT(I717,2)="10",HYPERLINK(_xlfn.CONCAT("https://doi.org/",I717),"Link"),IF(I717="","",HYPERLINK(I717,"Link")))</f>
        <v>Link</v>
      </c>
      <c r="L717" s="19" t="str">
        <f>IF(A717&lt;&gt;"",IF(J717="No",_xlfn.CONCAT(IF(ISERROR(FIND(",",A717))=FALSE,LEFT(A717,FIND(",",A717)-1),A717),"-",C717,"-",H717),""),"")</f>
        <v/>
      </c>
      <c r="M717" s="29" t="str">
        <f>IF(A717&lt;&gt;"",_xlfn.CONCAT("{",IF(ISERROR(FIND(",",A717))=FALSE,LEFT(A717,FIND(",",A717)-1),A717),", ",C717," #",H717,"}"),"")</f>
        <v>{Gittelsohn, 2017 #14150}</v>
      </c>
      <c r="N717" s="4" t="s">
        <v>4</v>
      </c>
      <c r="O717" s="18" t="str">
        <f>IF(J717="Yes",IF(P717&lt;&gt;"",HYPERLINK(_xlfn.CONCAT(VLOOKUP(P717,AF:AG,2,FALSE),"\",IF(ISERROR(FIND(",",A717))=FALSE,LEFT(A717,FIND(",",A717)-1),A717),"-",C717,"-",H717,".pdf"),"PDF"),""),"")</f>
        <v>PDF</v>
      </c>
      <c r="P717" s="11" t="s">
        <v>2</v>
      </c>
      <c r="Q717" s="3" t="s">
        <v>46</v>
      </c>
      <c r="R717" s="3" t="s">
        <v>47</v>
      </c>
      <c r="S717" s="4" t="s">
        <v>109</v>
      </c>
      <c r="T717" s="18" t="str">
        <f>IF(J717="Yes",IF(U717&lt;&gt;"",HYPERLINK(_xlfn.CONCAT(VLOOKUP(U717,AF:AG,2,FALSE),"\",IF(ISERROR(FIND(",",A717))=FALSE,LEFT(A717,FIND(",",A717)-1),A717),"-",C717,"-",H717,".pdf"),"PDF"),""),"")</f>
        <v>PDF</v>
      </c>
      <c r="U717" s="11" t="s">
        <v>50</v>
      </c>
      <c r="V717" s="3" t="s">
        <v>46</v>
      </c>
      <c r="W717" s="3" t="s">
        <v>47</v>
      </c>
      <c r="Y717" s="12" t="str">
        <f>IF(R717="Include","No",IF(V717="Include","No",""))</f>
        <v/>
      </c>
      <c r="Z717" s="33" t="str">
        <f>IF(J717="Yes",IF(Q717="","",IF(Q717="Include",IF(V717="",IF(Y717="No","Check for supplement","Include"),IF(V717="Exclude","Consensus required",IF(V717="Include",IF(Y717="No","Check for supplement","Include"),"Check required"))),IF(Q717="Exclude",IF(V717="","Check required",IF(V717="Exclude","Exclude",IF(V717="Include","Consensus required","Check required"))),"Check required"))),IF(L717="","","Find PDF"))</f>
        <v>Exclude</v>
      </c>
      <c r="AA717" s="31" t="str">
        <f>IF(Z717="Exclude",R717,"")</f>
        <v>3. Wrong intervention</v>
      </c>
    </row>
    <row r="718" spans="1:27" x14ac:dyDescent="0.25">
      <c r="A718" s="25" t="s">
        <v>6558</v>
      </c>
      <c r="B718" s="26" t="s">
        <v>6559</v>
      </c>
      <c r="C718" s="26">
        <v>2016</v>
      </c>
      <c r="D718" s="26" t="s">
        <v>1788</v>
      </c>
      <c r="E718" s="26">
        <v>30</v>
      </c>
      <c r="F718" s="26">
        <v>4</v>
      </c>
      <c r="G718" s="26" t="s">
        <v>6560</v>
      </c>
      <c r="H718" s="26">
        <v>12888</v>
      </c>
      <c r="I718" s="26" t="s">
        <v>6561</v>
      </c>
      <c r="J718" s="11" t="s">
        <v>35</v>
      </c>
      <c r="K718" s="18" t="str">
        <f>IF(LEFT(I718,2)="10",HYPERLINK(_xlfn.CONCAT("https://doi.org/",I718),"Link"),IF(I718="","",HYPERLINK(I718,"Link")))</f>
        <v>Link</v>
      </c>
      <c r="L718" s="19" t="str">
        <f>IF(A718&lt;&gt;"",IF(J718="No",_xlfn.CONCAT(IF(ISERROR(FIND(",",A718))=FALSE,LEFT(A718,FIND(",",A718)-1),A718),"-",C718,"-",H718),""),"")</f>
        <v/>
      </c>
      <c r="M718" s="29" t="str">
        <f>IF(A718&lt;&gt;"",_xlfn.CONCAT("{",IF(ISERROR(FIND(",",A718))=FALSE,LEFT(A718,FIND(",",A718)-1),A718),", ",C718," #",H718,"}"),"")</f>
        <v>{Givon, 2016 #12888}</v>
      </c>
      <c r="N718" s="4" t="s">
        <v>1</v>
      </c>
      <c r="O718" s="18" t="str">
        <f>IF(J718="Yes",IF(P718&lt;&gt;"",HYPERLINK(_xlfn.CONCAT(VLOOKUP(P718,AF:AG,2,FALSE),"\",IF(ISERROR(FIND(",",A718))=FALSE,LEFT(A718,FIND(",",A718)-1),A718),"-",C718,"-",H718,".pdf"),"PDF"),""),"")</f>
        <v>PDF</v>
      </c>
      <c r="P718" s="11" t="s">
        <v>2</v>
      </c>
      <c r="Q718" s="3" t="s">
        <v>46</v>
      </c>
      <c r="R718" s="3" t="s">
        <v>47</v>
      </c>
      <c r="S718" s="4" t="s">
        <v>109</v>
      </c>
      <c r="T718" s="18" t="str">
        <f>IF(J718="Yes",IF(U718&lt;&gt;"",HYPERLINK(_xlfn.CONCAT(VLOOKUP(U718,AF:AG,2,FALSE),"\",IF(ISERROR(FIND(",",A718))=FALSE,LEFT(A718,FIND(",",A718)-1),A718),"-",C718,"-",H718,".pdf"),"PDF"),""),"")</f>
        <v>PDF</v>
      </c>
      <c r="U718" s="565" t="s">
        <v>70</v>
      </c>
      <c r="V718" s="3" t="s">
        <v>46</v>
      </c>
      <c r="W718" s="3" t="s">
        <v>47</v>
      </c>
      <c r="X718" s="501" t="s">
        <v>5885</v>
      </c>
      <c r="Y718" s="12" t="str">
        <f>IF(R718="Include","No",IF(V718="Include","No",""))</f>
        <v/>
      </c>
      <c r="Z718" s="33" t="str">
        <f>IF(J718="Yes",IF(Q718="","",IF(Q718="Include",IF(V718="",IF(Y718="No","Check for supplement","Include"),IF(V718="Exclude","Consensus required",IF(V718="Include",IF(Y718="No","Check for supplement","Include"),"Check required"))),IF(Q718="Exclude",IF(V718="","Check required",IF(V718="Exclude","Exclude",IF(V718="Include","Consensus required","Check required"))),"Check required"))),IF(L718="","","Find PDF"))</f>
        <v>Exclude</v>
      </c>
      <c r="AA718" s="31" t="str">
        <f>IF(Z718="Exclude",R718,"")</f>
        <v>3. Wrong intervention</v>
      </c>
    </row>
    <row r="719" spans="1:27" x14ac:dyDescent="0.25">
      <c r="A719" s="25" t="s">
        <v>6562</v>
      </c>
      <c r="B719" s="26" t="s">
        <v>6563</v>
      </c>
      <c r="C719" s="26">
        <v>2012</v>
      </c>
      <c r="D719" s="26" t="s">
        <v>80</v>
      </c>
      <c r="E719" s="26">
        <v>87</v>
      </c>
      <c r="F719" s="26">
        <v>1</v>
      </c>
      <c r="G719" s="26" t="s">
        <v>6564</v>
      </c>
      <c r="H719" s="26">
        <v>12889</v>
      </c>
      <c r="I719" s="26" t="s">
        <v>6565</v>
      </c>
      <c r="J719" s="11" t="s">
        <v>35</v>
      </c>
      <c r="K719" s="18" t="str">
        <f>IF(LEFT(I719,2)="10",HYPERLINK(_xlfn.CONCAT("https://doi.org/",I719),"Link"),IF(I719="","",HYPERLINK(I719,"Link")))</f>
        <v>Link</v>
      </c>
      <c r="L719" s="19" t="str">
        <f>IF(A719&lt;&gt;"",IF(J719="No",_xlfn.CONCAT(IF(ISERROR(FIND(",",A719))=FALSE,LEFT(A719,FIND(",",A719)-1),A719),"-",C719,"-",H719),""),"")</f>
        <v/>
      </c>
      <c r="M719" s="29" t="str">
        <f>IF(A719&lt;&gt;"",_xlfn.CONCAT("{",IF(ISERROR(FIND(",",A719))=FALSE,LEFT(A719,FIND(",",A719)-1),A719),", ",C719," #",H719,"}"),"")</f>
        <v>{Glasgow, 2012 #12889}</v>
      </c>
      <c r="N719" s="4" t="s">
        <v>1</v>
      </c>
      <c r="O719" s="18" t="str">
        <f>IF(J719="Yes",IF(P719&lt;&gt;"",HYPERLINK(_xlfn.CONCAT(VLOOKUP(P719,AF:AG,2,FALSE),"\",IF(ISERROR(FIND(",",A719))=FALSE,LEFT(A719,FIND(",",A719)-1),A719),"-",C719,"-",H719,".pdf"),"PDF"),""),"")</f>
        <v>PDF</v>
      </c>
      <c r="P719" s="11" t="s">
        <v>2</v>
      </c>
      <c r="Q719" s="3" t="s">
        <v>46</v>
      </c>
      <c r="R719" s="3" t="s">
        <v>47</v>
      </c>
      <c r="S719" s="4" t="s">
        <v>109</v>
      </c>
      <c r="T719" s="18" t="str">
        <f>IF(J719="Yes",IF(U719&lt;&gt;"",HYPERLINK(_xlfn.CONCAT(VLOOKUP(U719,AF:AG,2,FALSE),"\",IF(ISERROR(FIND(",",A719))=FALSE,LEFT(A719,FIND(",",A719)-1),A719),"-",C719,"-",H719,".pdf"),"PDF"),""),"")</f>
        <v>PDF</v>
      </c>
      <c r="U719" s="565" t="s">
        <v>70</v>
      </c>
      <c r="V719" s="3" t="s">
        <v>46</v>
      </c>
      <c r="W719" s="3" t="s">
        <v>47</v>
      </c>
      <c r="X719" s="501" t="s">
        <v>5885</v>
      </c>
      <c r="Y719" s="12" t="str">
        <f>IF(R719="Include","No",IF(V719="Include","No",""))</f>
        <v/>
      </c>
      <c r="Z719" s="33" t="str">
        <f>IF(J719="Yes",IF(Q719="","",IF(Q719="Include",IF(V719="",IF(Y719="No","Check for supplement","Include"),IF(V719="Exclude","Consensus required",IF(V719="Include",IF(Y719="No","Check for supplement","Include"),"Check required"))),IF(Q719="Exclude",IF(V719="","Check required",IF(V719="Exclude","Exclude",IF(V719="Include","Consensus required","Check required"))),"Check required"))),IF(L719="","","Find PDF"))</f>
        <v>Exclude</v>
      </c>
      <c r="AA719" s="31" t="str">
        <f>IF(Z719="Exclude",R719,"")</f>
        <v>3. Wrong intervention</v>
      </c>
    </row>
    <row r="720" spans="1:27" x14ac:dyDescent="0.25">
      <c r="A720" s="25" t="s">
        <v>6566</v>
      </c>
      <c r="B720" s="26" t="s">
        <v>6567</v>
      </c>
      <c r="C720" s="26">
        <v>2023</v>
      </c>
      <c r="D720" s="26" t="s">
        <v>3</v>
      </c>
      <c r="G720" s="26" t="s">
        <v>1210</v>
      </c>
      <c r="H720" s="26">
        <v>24749</v>
      </c>
      <c r="I720" s="26" t="s">
        <v>6568</v>
      </c>
      <c r="J720" s="11" t="s">
        <v>35</v>
      </c>
      <c r="K720" s="18" t="str">
        <f>IF(LEFT(I720,2)="10",HYPERLINK(_xlfn.CONCAT("https://doi.org/",I720),"Link"),IF(I720="","",HYPERLINK(I720,"Link")))</f>
        <v>Link</v>
      </c>
      <c r="L720" s="19" t="str">
        <f>IF(A720&lt;&gt;"",IF(J720="No",_xlfn.CONCAT(IF(ISERROR(FIND(",",A720))=FALSE,LEFT(A720,FIND(",",A720)-1),A720),"-",C720,"-",H720),""),"")</f>
        <v/>
      </c>
      <c r="M720" s="29" t="str">
        <f>IF(A720&lt;&gt;"",_xlfn.CONCAT("{",IF(ISERROR(FIND(",",A720))=FALSE,LEFT(A720,FIND(",",A720)-1),A720),", ",C720," #",H720,"}"),"")</f>
        <v>{Glavas, 2023 #24749}</v>
      </c>
      <c r="N720" s="4" t="s">
        <v>75</v>
      </c>
      <c r="O720" s="18" t="str">
        <f>IF(J720="Yes",IF(P720&lt;&gt;"",HYPERLINK(_xlfn.CONCAT(VLOOKUP(P720,AF:AG,2,FALSE),"\",IF(ISERROR(FIND(",",A720))=FALSE,LEFT(A720,FIND(",",A720)-1),A720),"-",C720,"-",H720,".pdf"),"PDF"),""),"")</f>
        <v>PDF</v>
      </c>
      <c r="P720" s="11" t="s">
        <v>2</v>
      </c>
      <c r="Q720" s="3" t="s">
        <v>46</v>
      </c>
      <c r="R720" s="3" t="s">
        <v>47</v>
      </c>
      <c r="S720" s="4" t="s">
        <v>6569</v>
      </c>
      <c r="T720" s="18" t="str">
        <f>IF(J720="Yes",IF(U720&lt;&gt;"",HYPERLINK(_xlfn.CONCAT(VLOOKUP(U720,AF:AG,2,FALSE),"\",IF(ISERROR(FIND(",",A720))=FALSE,LEFT(A720,FIND(",",A720)-1),A720),"-",C720,"-",H720,".pdf"),"PDF"),""),"")</f>
        <v>PDF</v>
      </c>
      <c r="U720" s="565" t="s">
        <v>70</v>
      </c>
      <c r="V720" s="3" t="s">
        <v>46</v>
      </c>
      <c r="W720" s="3" t="s">
        <v>47</v>
      </c>
      <c r="X720" s="501" t="s">
        <v>6570</v>
      </c>
      <c r="Y720" s="12" t="str">
        <f>IF(R720="Include","No",IF(V720="Include","No",""))</f>
        <v/>
      </c>
      <c r="Z720" s="33" t="str">
        <f>IF(J720="Yes",IF(Q720="","",IF(Q720="Include",IF(V720="",IF(Y720="No","Check for supplement","Include"),IF(V720="Exclude","Consensus required",IF(V720="Include",IF(Y720="No","Check for supplement","Include"),"Check required"))),IF(Q720="Exclude",IF(V720="","Check required",IF(V720="Exclude","Exclude",IF(V720="Include","Consensus required","Check required"))),"Check required"))),IF(L720="","","Find PDF"))</f>
        <v>Exclude</v>
      </c>
      <c r="AA720" s="31" t="str">
        <f>IF(Z720="Exclude",R720,"")</f>
        <v>3. Wrong intervention</v>
      </c>
    </row>
    <row r="721" spans="1:27" x14ac:dyDescent="0.25">
      <c r="A721" s="25" t="s">
        <v>6566</v>
      </c>
      <c r="B721" s="26" t="s">
        <v>6571</v>
      </c>
      <c r="C721" s="26">
        <v>2024</v>
      </c>
      <c r="D721" s="26" t="s">
        <v>6572</v>
      </c>
      <c r="E721" s="26">
        <v>7</v>
      </c>
      <c r="G721" s="26" t="s">
        <v>6573</v>
      </c>
      <c r="H721" s="26">
        <v>24747</v>
      </c>
      <c r="I721" s="26" t="s">
        <v>6574</v>
      </c>
      <c r="J721" s="11" t="s">
        <v>35</v>
      </c>
      <c r="K721" s="18" t="str">
        <f>IF(LEFT(I721,2)="10",HYPERLINK(_xlfn.CONCAT("https://doi.org/",I721),"Link"),IF(I721="","",HYPERLINK(I721,"Link")))</f>
        <v>Link</v>
      </c>
      <c r="L721" s="19" t="str">
        <f>IF(A721&lt;&gt;"",IF(J721="No",_xlfn.CONCAT(IF(ISERROR(FIND(",",A721))=FALSE,LEFT(A721,FIND(",",A721)-1),A721),"-",C721,"-",H721),""),"")</f>
        <v/>
      </c>
      <c r="M721" s="29" t="str">
        <f>IF(A721&lt;&gt;"",_xlfn.CONCAT("{",IF(ISERROR(FIND(",",A721))=FALSE,LEFT(A721,FIND(",",A721)-1),A721),", ",C721," #",H721,"}"),"")</f>
        <v>{Glavas, 2024 #24747}</v>
      </c>
      <c r="N721" s="4" t="s">
        <v>75</v>
      </c>
      <c r="O721" s="18" t="str">
        <f>IF(J721="Yes",IF(P721&lt;&gt;"",HYPERLINK(_xlfn.CONCAT(VLOOKUP(P721,AF:AG,2,FALSE),"\",IF(ISERROR(FIND(",",A721))=FALSE,LEFT(A721,FIND(",",A721)-1),A721),"-",C721,"-",H721,".pdf"),"PDF"),""),"")</f>
        <v>PDF</v>
      </c>
      <c r="P721" s="11" t="s">
        <v>2</v>
      </c>
      <c r="Q721" s="3" t="s">
        <v>46</v>
      </c>
      <c r="R721" s="3" t="s">
        <v>47</v>
      </c>
      <c r="S721" s="4" t="s">
        <v>6569</v>
      </c>
      <c r="T721" s="18" t="str">
        <f>IF(J721="Yes",IF(U721&lt;&gt;"",HYPERLINK(_xlfn.CONCAT(VLOOKUP(U721,AF:AG,2,FALSE),"\",IF(ISERROR(FIND(",",A721))=FALSE,LEFT(A721,FIND(",",A721)-1),A721),"-",C721,"-",H721,".pdf"),"PDF"),""),"")</f>
        <v>PDF</v>
      </c>
      <c r="U721" s="565" t="s">
        <v>70</v>
      </c>
      <c r="V721" s="3" t="s">
        <v>46</v>
      </c>
      <c r="W721" s="3" t="s">
        <v>47</v>
      </c>
      <c r="X721" s="501" t="s">
        <v>6570</v>
      </c>
      <c r="Y721" s="12" t="str">
        <f>IF(R721="Include","No",IF(V721="Include","No",""))</f>
        <v/>
      </c>
      <c r="Z721" s="33" t="str">
        <f>IF(J721="Yes",IF(Q721="","",IF(Q721="Include",IF(V721="",IF(Y721="No","Check for supplement","Include"),IF(V721="Exclude","Consensus required",IF(V721="Include",IF(Y721="No","Check for supplement","Include"),"Check required"))),IF(Q721="Exclude",IF(V721="","Check required",IF(V721="Exclude","Exclude",IF(V721="Include","Consensus required","Check required"))),"Check required"))),IF(L721="","","Find PDF"))</f>
        <v>Exclude</v>
      </c>
      <c r="AA721" s="31" t="str">
        <f>IF(Z721="Exclude",R721,"")</f>
        <v>3. Wrong intervention</v>
      </c>
    </row>
    <row r="722" spans="1:27" x14ac:dyDescent="0.25">
      <c r="A722" s="25" t="s">
        <v>5330</v>
      </c>
      <c r="B722" s="26" t="s">
        <v>5331</v>
      </c>
      <c r="C722" s="26">
        <v>2014</v>
      </c>
      <c r="D722" s="26" t="s">
        <v>5332</v>
      </c>
      <c r="E722" s="26">
        <v>64</v>
      </c>
      <c r="F722" s="26">
        <v>624</v>
      </c>
      <c r="G722" s="26" t="s">
        <v>5333</v>
      </c>
      <c r="H722" s="26">
        <v>12890</v>
      </c>
      <c r="I722" s="26" t="s">
        <v>5334</v>
      </c>
      <c r="J722" s="11" t="s">
        <v>35</v>
      </c>
      <c r="K722" s="18" t="str">
        <f>IF(LEFT(I722,2)="10",HYPERLINK(_xlfn.CONCAT("https://doi.org/",I722),"Link"),IF(I722="","",HYPERLINK(I722,"Link")))</f>
        <v>Link</v>
      </c>
      <c r="L722" s="19" t="str">
        <f>IF(A722&lt;&gt;"",IF(J722="No",_xlfn.CONCAT(IF(ISERROR(FIND(",",A722))=FALSE,LEFT(A722,FIND(",",A722)-1),A722),"-",C722,"-",H722),""),"")</f>
        <v/>
      </c>
      <c r="M722" s="29" t="str">
        <f>IF(A722&lt;&gt;"",_xlfn.CONCAT("{",IF(ISERROR(FIND(",",A722))=FALSE,LEFT(A722,FIND(",",A722)-1),A722),", ",C722," #",H722,"}"),"")</f>
        <v>{Glynn, 2014 #12890}</v>
      </c>
      <c r="N722" s="4" t="s">
        <v>1</v>
      </c>
      <c r="O722" s="18" t="str">
        <f>IF(J722="Yes",IF(P722&lt;&gt;"",HYPERLINK(_xlfn.CONCAT(VLOOKUP(P722,AF:AG,2,FALSE),"\",IF(ISERROR(FIND(",",A722))=FALSE,LEFT(A722,FIND(",",A722)-1),A722),"-",C722,"-",H722,".pdf"),"PDF"),""),"")</f>
        <v>PDF</v>
      </c>
      <c r="P722" s="11" t="s">
        <v>2</v>
      </c>
      <c r="Q722" s="3" t="s">
        <v>46</v>
      </c>
      <c r="R722" s="3" t="s">
        <v>47</v>
      </c>
      <c r="S722" s="4" t="s">
        <v>109</v>
      </c>
      <c r="T722" s="18" t="str">
        <f>IF(J722="Yes",IF(U722&lt;&gt;"",HYPERLINK(_xlfn.CONCAT(VLOOKUP(U722,AF:AG,2,FALSE),"\",IF(ISERROR(FIND(",",A722))=FALSE,LEFT(A722,FIND(",",A722)-1),A722),"-",C722,"-",H722,".pdf"),"PDF"),""),"")</f>
        <v>PDF</v>
      </c>
      <c r="U722" s="565" t="s">
        <v>70</v>
      </c>
      <c r="V722" s="3" t="s">
        <v>46</v>
      </c>
      <c r="W722" s="3" t="s">
        <v>47</v>
      </c>
      <c r="X722" s="501" t="s">
        <v>5885</v>
      </c>
      <c r="Y722" s="12" t="str">
        <f>IF(R722="Include","No",IF(V722="Include","No",""))</f>
        <v/>
      </c>
      <c r="Z722" s="33" t="str">
        <f>IF(J722="Yes",IF(Q722="","",IF(Q722="Include",IF(V722="",IF(Y722="No","Check for supplement","Include"),IF(V722="Exclude","Consensus required",IF(V722="Include",IF(Y722="No","Check for supplement","Include"),"Check required"))),IF(Q722="Exclude",IF(V722="","Check required",IF(V722="Exclude","Exclude",IF(V722="Include","Consensus required","Check required"))),"Check required"))),IF(L722="","","Find PDF"))</f>
        <v>Exclude</v>
      </c>
      <c r="AA722" s="31" t="str">
        <f>IF(Z722="Exclude",R722,"")</f>
        <v>3. Wrong intervention</v>
      </c>
    </row>
    <row r="723" spans="1:27" x14ac:dyDescent="0.25">
      <c r="A723" s="25" t="s">
        <v>5330</v>
      </c>
      <c r="B723" s="26" t="s">
        <v>5331</v>
      </c>
      <c r="C723" s="26">
        <v>2014</v>
      </c>
      <c r="D723" s="26" t="s">
        <v>5332</v>
      </c>
      <c r="E723" s="26">
        <v>64</v>
      </c>
      <c r="F723" s="26">
        <v>624</v>
      </c>
      <c r="G723" s="26" t="s">
        <v>5333</v>
      </c>
      <c r="H723" s="26">
        <v>14083</v>
      </c>
      <c r="I723" s="26" t="s">
        <v>5334</v>
      </c>
      <c r="J723" s="11" t="s">
        <v>35</v>
      </c>
      <c r="K723" s="18" t="str">
        <f>IF(LEFT(I723,2)="10",HYPERLINK(_xlfn.CONCAT("https://doi.org/",I723),"Link"),IF(I723="","",HYPERLINK(I723,"Link")))</f>
        <v>Link</v>
      </c>
      <c r="L723" s="19" t="str">
        <f>IF(A723&lt;&gt;"",IF(J723="No",_xlfn.CONCAT(IF(ISERROR(FIND(",",A723))=FALSE,LEFT(A723,FIND(",",A723)-1),A723),"-",C723,"-",H723),""),"")</f>
        <v/>
      </c>
      <c r="M723" s="29" t="str">
        <f>IF(A723&lt;&gt;"",_xlfn.CONCAT("{",IF(ISERROR(FIND(",",A723))=FALSE,LEFT(A723,FIND(",",A723)-1),A723),", ",C723," #",H723,"}"),"")</f>
        <v>{Glynn, 2014 #14083}</v>
      </c>
      <c r="N723" s="4" t="s">
        <v>4</v>
      </c>
      <c r="O723" s="18" t="str">
        <f>IF(J723="Yes",IF(P723&lt;&gt;"",HYPERLINK(_xlfn.CONCAT(VLOOKUP(P723,AF:AG,2,FALSE),"\",IF(ISERROR(FIND(",",A723))=FALSE,LEFT(A723,FIND(",",A723)-1),A723),"-",C723,"-",H723,".pdf"),"PDF"),""),"")</f>
        <v>PDF</v>
      </c>
      <c r="P723" s="11" t="s">
        <v>2</v>
      </c>
      <c r="Q723" s="3" t="s">
        <v>46</v>
      </c>
      <c r="R723" s="3" t="s">
        <v>39</v>
      </c>
      <c r="T723" s="18" t="str">
        <f>IF(J723="Yes",IF(U723&lt;&gt;"",HYPERLINK(_xlfn.CONCAT(VLOOKUP(U723,AF:AG,2,FALSE),"\",IF(ISERROR(FIND(",",A723))=FALSE,LEFT(A723,FIND(",",A723)-1),A723),"-",C723,"-",H723,".pdf"),"PDF"),""),"")</f>
        <v>PDF</v>
      </c>
      <c r="U723" s="11" t="s">
        <v>50</v>
      </c>
      <c r="V723" s="3" t="s">
        <v>46</v>
      </c>
      <c r="W723" s="3" t="s">
        <v>39</v>
      </c>
      <c r="Y723" s="12" t="str">
        <f>IF(R723="Include","No",IF(V723="Include","No",""))</f>
        <v/>
      </c>
      <c r="Z723" s="33" t="str">
        <f>IF(J723="Yes",IF(Q723="","",IF(Q723="Include",IF(V723="",IF(Y723="No","Check for supplement","Include"),IF(V723="Exclude","Consensus required",IF(V723="Include",IF(Y723="No","Check for supplement","Include"),"Check required"))),IF(Q723="Exclude",IF(V723="","Check required",IF(V723="Exclude","Exclude",IF(V723="Include","Consensus required","Check required"))),"Check required"))),IF(L723="","","Find PDF"))</f>
        <v>Exclude</v>
      </c>
      <c r="AA723" s="31" t="str">
        <f>IF(Z723="Exclude",R723,"")</f>
        <v>0. Duplicate</v>
      </c>
    </row>
    <row r="724" spans="1:27" x14ac:dyDescent="0.25">
      <c r="A724" s="25" t="s">
        <v>5335</v>
      </c>
      <c r="B724" s="26" t="s">
        <v>5336</v>
      </c>
      <c r="C724" s="26">
        <v>2012</v>
      </c>
      <c r="D724" s="26" t="s">
        <v>365</v>
      </c>
      <c r="E724" s="26">
        <v>12</v>
      </c>
      <c r="G724" s="26">
        <v>444</v>
      </c>
      <c r="H724" s="26">
        <v>14072</v>
      </c>
      <c r="I724" s="26" t="s">
        <v>5337</v>
      </c>
      <c r="J724" s="11" t="s">
        <v>35</v>
      </c>
      <c r="K724" s="18" t="str">
        <f>IF(LEFT(I724,2)="10",HYPERLINK(_xlfn.CONCAT("https://doi.org/",I724),"Link"),IF(I724="","",HYPERLINK(I724,"Link")))</f>
        <v>Link</v>
      </c>
      <c r="L724" s="19" t="str">
        <f>IF(A724&lt;&gt;"",IF(J724="No",_xlfn.CONCAT(IF(ISERROR(FIND(",",A724))=FALSE,LEFT(A724,FIND(",",A724)-1),A724),"-",C724,"-",H724),""),"")</f>
        <v/>
      </c>
      <c r="M724" s="29" t="str">
        <f>IF(A724&lt;&gt;"",_xlfn.CONCAT("{",IF(ISERROR(FIND(",",A724))=FALSE,LEFT(A724,FIND(",",A724)-1),A724),", ",C724," #",H724,"}"),"")</f>
        <v>{Godino, 2012 #14072}</v>
      </c>
      <c r="N724" s="4" t="s">
        <v>4</v>
      </c>
      <c r="O724" s="18" t="str">
        <f>IF(J724="Yes",IF(P724&lt;&gt;"",HYPERLINK(_xlfn.CONCAT(VLOOKUP(P724,AF:AG,2,FALSE),"\",IF(ISERROR(FIND(",",A724))=FALSE,LEFT(A724,FIND(",",A724)-1),A724),"-",C724,"-",H724,".pdf"),"PDF"),""),"")</f>
        <v>PDF</v>
      </c>
      <c r="P724" s="11" t="s">
        <v>2</v>
      </c>
      <c r="Q724" s="3" t="s">
        <v>46</v>
      </c>
      <c r="R724" s="3" t="s">
        <v>47</v>
      </c>
      <c r="S724" s="4" t="s">
        <v>109</v>
      </c>
      <c r="T724" s="18" t="str">
        <f>IF(J724="Yes",IF(U724&lt;&gt;"",HYPERLINK(_xlfn.CONCAT(VLOOKUP(U724,AF:AG,2,FALSE),"\",IF(ISERROR(FIND(",",A724))=FALSE,LEFT(A724,FIND(",",A724)-1),A724),"-",C724,"-",H724,".pdf"),"PDF"),""),"")</f>
        <v>PDF</v>
      </c>
      <c r="U724" s="11" t="s">
        <v>50</v>
      </c>
      <c r="V724" s="3" t="s">
        <v>46</v>
      </c>
      <c r="W724" s="3" t="s">
        <v>47</v>
      </c>
      <c r="Y724" s="12" t="str">
        <f>IF(R724="Include","No",IF(V724="Include","No",""))</f>
        <v/>
      </c>
      <c r="Z724" s="33" t="str">
        <f>IF(J724="Yes",IF(Q724="","",IF(Q724="Include",IF(V724="",IF(Y724="No","Check for supplement","Include"),IF(V724="Exclude","Consensus required",IF(V724="Include",IF(Y724="No","Check for supplement","Include"),"Check required"))),IF(Q724="Exclude",IF(V724="","Check required",IF(V724="Exclude","Exclude",IF(V724="Include","Consensus required","Check required"))),"Check required"))),IF(L724="","","Find PDF"))</f>
        <v>Exclude</v>
      </c>
      <c r="AA724" s="31" t="str">
        <f>IF(Z724="Exclude",R724,"")</f>
        <v>3. Wrong intervention</v>
      </c>
    </row>
    <row r="725" spans="1:27" x14ac:dyDescent="0.25">
      <c r="A725" s="25" t="s">
        <v>5338</v>
      </c>
      <c r="B725" s="26" t="s">
        <v>5339</v>
      </c>
      <c r="C725" s="26">
        <v>2013</v>
      </c>
      <c r="D725" s="26" t="s">
        <v>159</v>
      </c>
      <c r="E725" s="26">
        <v>8</v>
      </c>
      <c r="F725" s="26">
        <v>9</v>
      </c>
      <c r="G725" s="26" t="s">
        <v>5340</v>
      </c>
      <c r="H725" s="26">
        <v>14128</v>
      </c>
      <c r="I725" s="26" t="s">
        <v>5341</v>
      </c>
      <c r="J725" s="11" t="s">
        <v>35</v>
      </c>
      <c r="K725" s="18" t="str">
        <f>IF(LEFT(I725,2)="10",HYPERLINK(_xlfn.CONCAT("https://doi.org/",I725),"Link"),IF(I725="","",HYPERLINK(I725,"Link")))</f>
        <v>Link</v>
      </c>
      <c r="L725" s="19" t="str">
        <f>IF(A725&lt;&gt;"",IF(J725="No",_xlfn.CONCAT(IF(ISERROR(FIND(",",A725))=FALSE,LEFT(A725,FIND(",",A725)-1),A725),"-",C725,"-",H725),""),"")</f>
        <v/>
      </c>
      <c r="M725" s="29" t="str">
        <f>IF(A725&lt;&gt;"",_xlfn.CONCAT("{",IF(ISERROR(FIND(",",A725))=FALSE,LEFT(A725,FIND(",",A725)-1),A725),", ",C725," #",H725,"}"),"")</f>
        <v>{Godino, 2013 #14128}</v>
      </c>
      <c r="N725" s="4" t="s">
        <v>4</v>
      </c>
      <c r="O725" s="18" t="str">
        <f>IF(J725="Yes",IF(P725&lt;&gt;"",HYPERLINK(_xlfn.CONCAT(VLOOKUP(P725,AF:AG,2,FALSE),"\",IF(ISERROR(FIND(",",A725))=FALSE,LEFT(A725,FIND(",",A725)-1),A725),"-",C725,"-",H725,".pdf"),"PDF"),""),"")</f>
        <v>PDF</v>
      </c>
      <c r="P725" s="11" t="s">
        <v>2</v>
      </c>
      <c r="Q725" s="3" t="s">
        <v>46</v>
      </c>
      <c r="R725" s="3" t="s">
        <v>47</v>
      </c>
      <c r="S725" s="4" t="s">
        <v>109</v>
      </c>
      <c r="T725" s="18" t="str">
        <f>IF(J725="Yes",IF(U725&lt;&gt;"",HYPERLINK(_xlfn.CONCAT(VLOOKUP(U725,AF:AG,2,FALSE),"\",IF(ISERROR(FIND(",",A725))=FALSE,LEFT(A725,FIND(",",A725)-1),A725),"-",C725,"-",H725,".pdf"),"PDF"),""),"")</f>
        <v>PDF</v>
      </c>
      <c r="U725" s="11" t="s">
        <v>50</v>
      </c>
      <c r="V725" s="3" t="s">
        <v>46</v>
      </c>
      <c r="W725" s="3" t="s">
        <v>47</v>
      </c>
      <c r="Y725" s="12" t="str">
        <f>IF(R725="Include","No",IF(V725="Include","No",""))</f>
        <v/>
      </c>
      <c r="Z725" s="33" t="str">
        <f>IF(J725="Yes",IF(Q725="","",IF(Q725="Include",IF(V725="",IF(Y725="No","Check for supplement","Include"),IF(V725="Exclude","Consensus required",IF(V725="Include",IF(Y725="No","Check for supplement","Include"),"Check required"))),IF(Q725="Exclude",IF(V725="","Check required",IF(V725="Exclude","Exclude",IF(V725="Include","Consensus required","Check required"))),"Check required"))),IF(L725="","","Find PDF"))</f>
        <v>Exclude</v>
      </c>
      <c r="AA725" s="31" t="str">
        <f>IF(Z725="Exclude",R725,"")</f>
        <v>3. Wrong intervention</v>
      </c>
    </row>
    <row r="726" spans="1:27" x14ac:dyDescent="0.25">
      <c r="A726" s="25" t="s">
        <v>5335</v>
      </c>
      <c r="B726" s="26" t="s">
        <v>5342</v>
      </c>
      <c r="C726" s="26">
        <v>2016</v>
      </c>
      <c r="D726" s="26" t="s">
        <v>1039</v>
      </c>
      <c r="E726" s="26">
        <v>13</v>
      </c>
      <c r="F726" s="26">
        <v>11</v>
      </c>
      <c r="G726" s="26" t="s">
        <v>5343</v>
      </c>
      <c r="H726" s="26">
        <v>14137</v>
      </c>
      <c r="I726" s="26" t="s">
        <v>5344</v>
      </c>
      <c r="J726" s="11" t="s">
        <v>35</v>
      </c>
      <c r="K726" s="18" t="str">
        <f>IF(LEFT(I726,2)="10",HYPERLINK(_xlfn.CONCAT("https://doi.org/",I726),"Link"),IF(I726="","",HYPERLINK(I726,"Link")))</f>
        <v>Link</v>
      </c>
      <c r="L726" s="19" t="str">
        <f>IF(A726&lt;&gt;"",IF(J726="No",_xlfn.CONCAT(IF(ISERROR(FIND(",",A726))=FALSE,LEFT(A726,FIND(",",A726)-1),A726),"-",C726,"-",H726),""),"")</f>
        <v/>
      </c>
      <c r="M726" s="29" t="str">
        <f>IF(A726&lt;&gt;"",_xlfn.CONCAT("{",IF(ISERROR(FIND(",",A726))=FALSE,LEFT(A726,FIND(",",A726)-1),A726),", ",C726," #",H726,"}"),"")</f>
        <v>{Godino, 2016 #14137}</v>
      </c>
      <c r="N726" s="4" t="s">
        <v>4</v>
      </c>
      <c r="O726" s="18" t="str">
        <f>IF(J726="Yes",IF(P726&lt;&gt;"",HYPERLINK(_xlfn.CONCAT(VLOOKUP(P726,AF:AG,2,FALSE),"\",IF(ISERROR(FIND(",",A726))=FALSE,LEFT(A726,FIND(",",A726)-1),A726),"-",C726,"-",H726,".pdf"),"PDF"),""),"")</f>
        <v>PDF</v>
      </c>
      <c r="P726" s="11" t="s">
        <v>2</v>
      </c>
      <c r="Q726" s="3" t="s">
        <v>46</v>
      </c>
      <c r="R726" s="3" t="s">
        <v>47</v>
      </c>
      <c r="S726" s="4" t="s">
        <v>109</v>
      </c>
      <c r="T726" s="18" t="str">
        <f>IF(J726="Yes",IF(U726&lt;&gt;"",HYPERLINK(_xlfn.CONCAT(VLOOKUP(U726,AF:AG,2,FALSE),"\",IF(ISERROR(FIND(",",A726))=FALSE,LEFT(A726,FIND(",",A726)-1),A726),"-",C726,"-",H726,".pdf"),"PDF"),""),"")</f>
        <v>PDF</v>
      </c>
      <c r="U726" s="11" t="s">
        <v>50</v>
      </c>
      <c r="V726" s="3" t="s">
        <v>46</v>
      </c>
      <c r="W726" s="3" t="s">
        <v>47</v>
      </c>
      <c r="Y726" s="12" t="str">
        <f>IF(R726="Include","No",IF(V726="Include","No",""))</f>
        <v/>
      </c>
      <c r="Z726" s="33" t="str">
        <f>IF(J726="Yes",IF(Q726="","",IF(Q726="Include",IF(V726="",IF(Y726="No","Check for supplement","Include"),IF(V726="Exclude","Consensus required",IF(V726="Include",IF(Y726="No","Check for supplement","Include"),"Check required"))),IF(Q726="Exclude",IF(V726="","Check required",IF(V726="Exclude","Exclude",IF(V726="Include","Consensus required","Check required"))),"Check required"))),IF(L726="","","Find PDF"))</f>
        <v>Exclude</v>
      </c>
      <c r="AA726" s="31" t="str">
        <f>IF(Z726="Exclude",R726,"")</f>
        <v>3. Wrong intervention</v>
      </c>
    </row>
    <row r="727" spans="1:27" x14ac:dyDescent="0.25">
      <c r="A727" s="25" t="s">
        <v>2551</v>
      </c>
      <c r="B727" s="26" t="s">
        <v>2552</v>
      </c>
      <c r="C727" s="26">
        <v>2021</v>
      </c>
      <c r="D727" s="26" t="s">
        <v>2553</v>
      </c>
      <c r="E727" s="26">
        <v>15</v>
      </c>
      <c r="F727" s="26">
        <v>10</v>
      </c>
      <c r="G727" s="90">
        <v>46296</v>
      </c>
      <c r="H727" s="26">
        <v>26814</v>
      </c>
      <c r="I727" s="26" t="s">
        <v>2554</v>
      </c>
      <c r="J727" s="11" t="s">
        <v>35</v>
      </c>
      <c r="K727" s="18" t="str">
        <f>IF(LEFT(I727,2)="10",HYPERLINK(_xlfn.CONCAT("https://doi.org/",I727),"Link"),IF(I727="","",HYPERLINK(I727,"Link")))</f>
        <v>Link</v>
      </c>
      <c r="L727" s="19" t="str">
        <f>IF(A727&lt;&gt;"",IF(J727="No",_xlfn.CONCAT(IF(ISERROR(FIND(",",A727))=FALSE,LEFT(A727,FIND(",",A727)-1),A727),"-",C727,"-",H727),""),"")</f>
        <v/>
      </c>
      <c r="M727" s="29" t="str">
        <f>IF(A727&lt;&gt;"",_xlfn.CONCAT("{",IF(ISERROR(FIND(",",A727))=FALSE,LEFT(A727,FIND(",",A727)-1),A727),", ",C727," #",H727,"}"),"")</f>
        <v>{Goetsch, 2021 #26814}</v>
      </c>
      <c r="N727" s="4" t="s">
        <v>45</v>
      </c>
      <c r="O727" s="18" t="str">
        <f>IF(J727="Yes",IF(P727&lt;&gt;"",HYPERLINK(_xlfn.CONCAT(VLOOKUP(P727,AF:AG,2,FALSE),"\",IF(ISERROR(FIND(",",A727))=FALSE,LEFT(A727,FIND(",",A727)-1),A727),"-",C727,"-",H727,".pdf"),"PDF"),""),"")</f>
        <v>PDF</v>
      </c>
      <c r="P727" s="11" t="s">
        <v>2</v>
      </c>
      <c r="Q727" s="3" t="s">
        <v>46</v>
      </c>
      <c r="R727" s="3" t="s">
        <v>77</v>
      </c>
      <c r="S727" s="4" t="s">
        <v>2494</v>
      </c>
      <c r="T727" s="18" t="str">
        <f>IF(J727="Yes",IF(U727&lt;&gt;"",HYPERLINK(_xlfn.CONCAT(VLOOKUP(U727,AF:AG,2,FALSE),"\",IF(ISERROR(FIND(",",A727))=FALSE,LEFT(A727,FIND(",",A727)-1),A727),"-",C727,"-",H727,".pdf"),"PDF"),""),"")</f>
        <v>PDF</v>
      </c>
      <c r="U727" s="11" t="s">
        <v>38</v>
      </c>
      <c r="V727" s="3" t="s">
        <v>46</v>
      </c>
      <c r="W727" s="3" t="s">
        <v>77</v>
      </c>
      <c r="Y727" s="12" t="str">
        <f>IF(R727="Include","No",IF(V727="Include","No",""))</f>
        <v/>
      </c>
      <c r="Z727" s="33" t="str">
        <f>IF(J727="Yes",IF(Q727="","",IF(Q727="Include",IF(V727="",IF(Y727="No","Check for supplement","Include"),IF(V727="Exclude","Consensus required",IF(V727="Include",IF(Y727="No","Check for supplement","Include"),"Check required"))),IF(Q727="Exclude",IF(V727="","Check required",IF(V727="Exclude","Exclude",IF(V727="Include","Consensus required","Check required"))),"Check required"))),IF(L727="","","Find PDF"))</f>
        <v>Exclude</v>
      </c>
      <c r="AA727" s="31" t="str">
        <f>IF(Z727="Exclude",R727,"")</f>
        <v>5. Wrong study design</v>
      </c>
    </row>
    <row r="728" spans="1:27" x14ac:dyDescent="0.25">
      <c r="A728" s="25" t="s">
        <v>6575</v>
      </c>
      <c r="B728" s="26" t="s">
        <v>6576</v>
      </c>
      <c r="C728" s="26">
        <v>2023</v>
      </c>
      <c r="D728" s="26" t="s">
        <v>2560</v>
      </c>
      <c r="E728" s="26">
        <v>6</v>
      </c>
      <c r="F728" s="26">
        <v>1</v>
      </c>
      <c r="G728" s="26">
        <v>173</v>
      </c>
      <c r="H728" s="26">
        <v>12891</v>
      </c>
      <c r="I728" s="26" t="s">
        <v>6577</v>
      </c>
      <c r="J728" s="11" t="s">
        <v>35</v>
      </c>
      <c r="K728" s="18" t="str">
        <f>IF(LEFT(I728,2)="10",HYPERLINK(_xlfn.CONCAT("https://doi.org/",I728),"Link"),IF(I728="","",HYPERLINK(I728,"Link")))</f>
        <v>Link</v>
      </c>
      <c r="L728" s="19" t="str">
        <f>IF(A728&lt;&gt;"",IF(J728="No",_xlfn.CONCAT(IF(ISERROR(FIND(",",A728))=FALSE,LEFT(A728,FIND(",",A728)-1),A728),"-",C728,"-",H728),""),"")</f>
        <v/>
      </c>
      <c r="M728" s="29" t="str">
        <f>IF(A728&lt;&gt;"",_xlfn.CONCAT("{",IF(ISERROR(FIND(",",A728))=FALSE,LEFT(A728,FIND(",",A728)-1),A728),", ",C728," #",H728,"}"),"")</f>
        <v>{Golbus, 2023 #12891}</v>
      </c>
      <c r="N728" s="4" t="s">
        <v>1</v>
      </c>
      <c r="O728" s="18" t="str">
        <f>IF(J728="Yes",IF(P728&lt;&gt;"",HYPERLINK(_xlfn.CONCAT(VLOOKUP(P728,AF:AG,2,FALSE),"\",IF(ISERROR(FIND(",",A728))=FALSE,LEFT(A728,FIND(",",A728)-1),A728),"-",C728,"-",H728,".pdf"),"PDF"),""),"")</f>
        <v>PDF</v>
      </c>
      <c r="P728" s="11" t="s">
        <v>2</v>
      </c>
      <c r="Q728" s="3" t="s">
        <v>46</v>
      </c>
      <c r="R728" s="3" t="s">
        <v>47</v>
      </c>
      <c r="S728" s="4" t="s">
        <v>109</v>
      </c>
      <c r="T728" s="18" t="str">
        <f>IF(J728="Yes",IF(U728&lt;&gt;"",HYPERLINK(_xlfn.CONCAT(VLOOKUP(U728,AF:AG,2,FALSE),"\",IF(ISERROR(FIND(",",A728))=FALSE,LEFT(A728,FIND(",",A728)-1),A728),"-",C728,"-",H728,".pdf"),"PDF"),""),"")</f>
        <v>PDF</v>
      </c>
      <c r="U728" s="565" t="s">
        <v>70</v>
      </c>
      <c r="V728" s="3" t="s">
        <v>46</v>
      </c>
      <c r="W728" s="3" t="s">
        <v>47</v>
      </c>
      <c r="X728" s="501" t="s">
        <v>5885</v>
      </c>
      <c r="Y728" s="12" t="str">
        <f>IF(R728="Include","No",IF(V728="Include","No",""))</f>
        <v/>
      </c>
      <c r="Z728" s="33" t="str">
        <f>IF(J728="Yes",IF(Q728="","",IF(Q728="Include",IF(V728="",IF(Y728="No","Check for supplement","Include"),IF(V728="Exclude","Consensus required",IF(V728="Include",IF(Y728="No","Check for supplement","Include"),"Check required"))),IF(Q728="Exclude",IF(V728="","Check required",IF(V728="Exclude","Exclude",IF(V728="Include","Consensus required","Check required"))),"Check required"))),IF(L728="","","Find PDF"))</f>
        <v>Exclude</v>
      </c>
      <c r="AA728" s="31" t="str">
        <f>IF(Z728="Exclude",R728,"")</f>
        <v>3. Wrong intervention</v>
      </c>
    </row>
    <row r="729" spans="1:27" x14ac:dyDescent="0.25">
      <c r="A729" s="25" t="s">
        <v>6578</v>
      </c>
      <c r="B729" s="26" t="s">
        <v>6579</v>
      </c>
      <c r="C729" s="26">
        <v>2024</v>
      </c>
      <c r="D729" s="26" t="s">
        <v>1209</v>
      </c>
      <c r="E729" s="26">
        <v>13</v>
      </c>
      <c r="F729" s="26">
        <v>2</v>
      </c>
      <c r="G729" s="26" t="s">
        <v>6580</v>
      </c>
      <c r="H729" s="26">
        <v>24750</v>
      </c>
      <c r="I729" s="26" t="s">
        <v>6581</v>
      </c>
      <c r="J729" s="11" t="s">
        <v>35</v>
      </c>
      <c r="K729" s="18" t="str">
        <f>IF(LEFT(I729,2)="10",HYPERLINK(_xlfn.CONCAT("https://doi.org/",I729),"Link"),IF(I729="","",HYPERLINK(I729,"Link")))</f>
        <v>Link</v>
      </c>
      <c r="L729" s="19" t="str">
        <f>IF(A729&lt;&gt;"",IF(J729="No",_xlfn.CONCAT(IF(ISERROR(FIND(",",A729))=FALSE,LEFT(A729,FIND(",",A729)-1),A729),"-",C729,"-",H729),""),"")</f>
        <v/>
      </c>
      <c r="M729" s="29" t="str">
        <f>IF(A729&lt;&gt;"",_xlfn.CONCAT("{",IF(ISERROR(FIND(",",A729))=FALSE,LEFT(A729,FIND(",",A729)-1),A729),", ",C729," #",H729,"}"),"")</f>
        <v>{Golbus, 2024 #24750}</v>
      </c>
      <c r="N729" s="4" t="s">
        <v>75</v>
      </c>
      <c r="O729" s="18" t="str">
        <f>IF(J729="Yes",IF(P729&lt;&gt;"",HYPERLINK(_xlfn.CONCAT(VLOOKUP(P729,AF:AG,2,FALSE),"\",IF(ISERROR(FIND(",",A729))=FALSE,LEFT(A729,FIND(",",A729)-1),A729),"-",C729,"-",H729,".pdf"),"PDF"),""),"")</f>
        <v>PDF</v>
      </c>
      <c r="P729" s="11" t="s">
        <v>2</v>
      </c>
      <c r="Q729" s="3" t="s">
        <v>46</v>
      </c>
      <c r="R729" s="3" t="s">
        <v>47</v>
      </c>
      <c r="S729" s="4" t="s">
        <v>109</v>
      </c>
      <c r="T729" s="18" t="str">
        <f>IF(J729="Yes",IF(U729&lt;&gt;"",HYPERLINK(_xlfn.CONCAT(VLOOKUP(U729,AF:AG,2,FALSE),"\",IF(ISERROR(FIND(",",A729))=FALSE,LEFT(A729,FIND(",",A729)-1),A729),"-",C729,"-",H729,".pdf"),"PDF"),""),"")</f>
        <v>PDF</v>
      </c>
      <c r="U729" s="565" t="s">
        <v>70</v>
      </c>
      <c r="V729" s="3" t="s">
        <v>46</v>
      </c>
      <c r="W729" s="3" t="s">
        <v>47</v>
      </c>
      <c r="X729" s="501" t="s">
        <v>5885</v>
      </c>
      <c r="Y729" s="12" t="str">
        <f>IF(R729="Include","No",IF(V729="Include","No",""))</f>
        <v/>
      </c>
      <c r="Z729" s="33" t="str">
        <f>IF(J729="Yes",IF(Q729="","",IF(Q729="Include",IF(V729="",IF(Y729="No","Check for supplement","Include"),IF(V729="Exclude","Consensus required",IF(V729="Include",IF(Y729="No","Check for supplement","Include"),"Check required"))),IF(Q729="Exclude",IF(V729="","Check required",IF(V729="Exclude","Exclude",IF(V729="Include","Consensus required","Check required"))),"Check required"))),IF(L729="","","Find PDF"))</f>
        <v>Exclude</v>
      </c>
      <c r="AA729" s="31" t="str">
        <f>IF(Z729="Exclude",R729,"")</f>
        <v>3. Wrong intervention</v>
      </c>
    </row>
    <row r="730" spans="1:27" x14ac:dyDescent="0.25">
      <c r="A730" s="25" t="s">
        <v>6582</v>
      </c>
      <c r="B730" s="26" t="s">
        <v>6583</v>
      </c>
      <c r="C730" s="26">
        <v>2016</v>
      </c>
      <c r="D730" s="26" t="s">
        <v>168</v>
      </c>
      <c r="E730" s="26">
        <v>51</v>
      </c>
      <c r="F730" s="26">
        <v>2</v>
      </c>
      <c r="G730" s="26" t="s">
        <v>6584</v>
      </c>
      <c r="H730" s="26">
        <v>12892</v>
      </c>
      <c r="I730" s="26" t="s">
        <v>6585</v>
      </c>
      <c r="J730" s="11" t="s">
        <v>35</v>
      </c>
      <c r="K730" s="18" t="str">
        <f>IF(LEFT(I730,2)="10",HYPERLINK(_xlfn.CONCAT("https://doi.org/",I730),"Link"),IF(I730="","",HYPERLINK(I730,"Link")))</f>
        <v>Link</v>
      </c>
      <c r="L730" s="19" t="str">
        <f>IF(A730&lt;&gt;"",IF(J730="No",_xlfn.CONCAT(IF(ISERROR(FIND(",",A730))=FALSE,LEFT(A730,FIND(",",A730)-1),A730),"-",C730,"-",H730),""),"")</f>
        <v/>
      </c>
      <c r="M730" s="29" t="str">
        <f>IF(A730&lt;&gt;"",_xlfn.CONCAT("{",IF(ISERROR(FIND(",",A730))=FALSE,LEFT(A730,FIND(",",A730)-1),A730),", ",C730," #",H730,"}"),"")</f>
        <v>{Goldfield, 2016 #12892}</v>
      </c>
      <c r="N730" s="4" t="s">
        <v>1</v>
      </c>
      <c r="O730" s="18" t="str">
        <f>IF(J730="Yes",IF(P730&lt;&gt;"",HYPERLINK(_xlfn.CONCAT(VLOOKUP(P730,AF:AG,2,FALSE),"\",IF(ISERROR(FIND(",",A730))=FALSE,LEFT(A730,FIND(",",A730)-1),A730),"-",C730,"-",H730,".pdf"),"PDF"),""),"")</f>
        <v>PDF</v>
      </c>
      <c r="P730" s="11" t="s">
        <v>2</v>
      </c>
      <c r="Q730" s="3" t="s">
        <v>46</v>
      </c>
      <c r="R730" s="3" t="s">
        <v>47</v>
      </c>
      <c r="S730" s="4" t="s">
        <v>109</v>
      </c>
      <c r="T730" s="18" t="str">
        <f>IF(J730="Yes",IF(U730&lt;&gt;"",HYPERLINK(_xlfn.CONCAT(VLOOKUP(U730,AF:AG,2,FALSE),"\",IF(ISERROR(FIND(",",A730))=FALSE,LEFT(A730,FIND(",",A730)-1),A730),"-",C730,"-",H730,".pdf"),"PDF"),""),"")</f>
        <v>PDF</v>
      </c>
      <c r="U730" s="565" t="s">
        <v>70</v>
      </c>
      <c r="V730" s="3" t="s">
        <v>46</v>
      </c>
      <c r="W730" s="3" t="s">
        <v>47</v>
      </c>
      <c r="X730" s="501" t="s">
        <v>5885</v>
      </c>
      <c r="Y730" s="12" t="str">
        <f>IF(R730="Include","No",IF(V730="Include","No",""))</f>
        <v/>
      </c>
      <c r="Z730" s="33" t="str">
        <f>IF(J730="Yes",IF(Q730="","",IF(Q730="Include",IF(V730="",IF(Y730="No","Check for supplement","Include"),IF(V730="Exclude","Consensus required",IF(V730="Include",IF(Y730="No","Check for supplement","Include"),"Check required"))),IF(Q730="Exclude",IF(V730="","Check required",IF(V730="Exclude","Exclude",IF(V730="Include","Consensus required","Check required"))),"Check required"))),IF(L730="","","Find PDF"))</f>
        <v>Exclude</v>
      </c>
      <c r="AA730" s="31" t="str">
        <f>IF(Z730="Exclude",R730,"")</f>
        <v>3. Wrong intervention</v>
      </c>
    </row>
    <row r="731" spans="1:27" x14ac:dyDescent="0.25">
      <c r="A731" s="25" t="s">
        <v>6582</v>
      </c>
      <c r="B731" s="26" t="s">
        <v>6583</v>
      </c>
      <c r="C731" s="26">
        <v>2016</v>
      </c>
      <c r="D731" s="26" t="s">
        <v>168</v>
      </c>
      <c r="E731" s="26">
        <v>51</v>
      </c>
      <c r="F731" s="26">
        <v>2</v>
      </c>
      <c r="G731" s="26" t="s">
        <v>6584</v>
      </c>
      <c r="H731" s="26">
        <v>12893</v>
      </c>
      <c r="I731" s="26" t="s">
        <v>6585</v>
      </c>
      <c r="J731" s="11" t="s">
        <v>35</v>
      </c>
      <c r="K731" s="18" t="str">
        <f>IF(LEFT(I731,2)="10",HYPERLINK(_xlfn.CONCAT("https://doi.org/",I731),"Link"),IF(I731="","",HYPERLINK(I731,"Link")))</f>
        <v>Link</v>
      </c>
      <c r="L731" s="19" t="str">
        <f>IF(A731&lt;&gt;"",IF(J731="No",_xlfn.CONCAT(IF(ISERROR(FIND(",",A731))=FALSE,LEFT(A731,FIND(",",A731)-1),A731),"-",C731,"-",H731),""),"")</f>
        <v/>
      </c>
      <c r="M731" s="29" t="str">
        <f>IF(A731&lt;&gt;"",_xlfn.CONCAT("{",IF(ISERROR(FIND(",",A731))=FALSE,LEFT(A731,FIND(",",A731)-1),A731),", ",C731," #",H731,"}"),"")</f>
        <v>{Goldfield, 2016 #12893}</v>
      </c>
      <c r="N731" s="4" t="s">
        <v>1</v>
      </c>
      <c r="O731" s="18" t="str">
        <f>IF(J731="Yes",IF(P731&lt;&gt;"",HYPERLINK(_xlfn.CONCAT(VLOOKUP(P731,AF:AG,2,FALSE),"\",IF(ISERROR(FIND(",",A731))=FALSE,LEFT(A731,FIND(",",A731)-1),A731),"-",C731,"-",H731,".pdf"),"PDF"),""),"")</f>
        <v>PDF</v>
      </c>
      <c r="P731" s="11" t="s">
        <v>2</v>
      </c>
      <c r="Q731" s="3" t="s">
        <v>46</v>
      </c>
      <c r="R731" s="3" t="s">
        <v>39</v>
      </c>
      <c r="T731" s="18" t="str">
        <f>IF(J731="Yes",IF(U731&lt;&gt;"",HYPERLINK(_xlfn.CONCAT(VLOOKUP(U731,AF:AG,2,FALSE),"\",IF(ISERROR(FIND(",",A731))=FALSE,LEFT(A731,FIND(",",A731)-1),A731),"-",C731,"-",H731,".pdf"),"PDF"),""),"")</f>
        <v>PDF</v>
      </c>
      <c r="U731" s="11" t="str">
        <f>IF(R731="0. Duplicate","SH","")</f>
        <v>SH</v>
      </c>
      <c r="V731" s="3" t="str">
        <f>IF(R731="0. Duplicate","Exclude","")</f>
        <v>Exclude</v>
      </c>
      <c r="W731" s="3" t="str">
        <f>IF(R731="0. Duplicate","0. Duplicate","")</f>
        <v>0. Duplicate</v>
      </c>
      <c r="Y731" s="12" t="str">
        <f>IF(R731="Include","No",IF(V731="Include","No",""))</f>
        <v/>
      </c>
      <c r="Z731" s="33" t="str">
        <f>IF(J731="Yes",IF(Q731="","",IF(Q731="Include",IF(V731="",IF(Y731="No","Check for supplement","Include"),IF(V731="Exclude","Consensus required",IF(V731="Include",IF(Y731="No","Check for supplement","Include"),"Check required"))),IF(Q731="Exclude",IF(V731="","Check required",IF(V731="Exclude","Exclude",IF(V731="Include","Consensus required","Check required"))),"Check required"))),IF(L731="","","Find PDF"))</f>
        <v>Exclude</v>
      </c>
      <c r="AA731" s="31" t="str">
        <f>IF(Z731="Exclude",R731,"")</f>
        <v>0. Duplicate</v>
      </c>
    </row>
    <row r="732" spans="1:27" x14ac:dyDescent="0.25">
      <c r="A732" s="25" t="s">
        <v>6582</v>
      </c>
      <c r="B732" s="26" t="s">
        <v>6583</v>
      </c>
      <c r="C732" s="26">
        <v>2016</v>
      </c>
      <c r="D732" s="26" t="s">
        <v>168</v>
      </c>
      <c r="E732" s="26">
        <v>51</v>
      </c>
      <c r="F732" s="26">
        <v>2</v>
      </c>
      <c r="G732" s="26" t="s">
        <v>6584</v>
      </c>
      <c r="H732" s="26">
        <v>12894</v>
      </c>
      <c r="I732" s="26" t="s">
        <v>6585</v>
      </c>
      <c r="J732" s="11" t="s">
        <v>35</v>
      </c>
      <c r="K732" s="18" t="str">
        <f>IF(LEFT(I732,2)="10",HYPERLINK(_xlfn.CONCAT("https://doi.org/",I732),"Link"),IF(I732="","",HYPERLINK(I732,"Link")))</f>
        <v>Link</v>
      </c>
      <c r="L732" s="19" t="str">
        <f>IF(A732&lt;&gt;"",IF(J732="No",_xlfn.CONCAT(IF(ISERROR(FIND(",",A732))=FALSE,LEFT(A732,FIND(",",A732)-1),A732),"-",C732,"-",H732),""),"")</f>
        <v/>
      </c>
      <c r="M732" s="29" t="str">
        <f>IF(A732&lt;&gt;"",_xlfn.CONCAT("{",IF(ISERROR(FIND(",",A732))=FALSE,LEFT(A732,FIND(",",A732)-1),A732),", ",C732," #",H732,"}"),"")</f>
        <v>{Goldfield, 2016 #12894}</v>
      </c>
      <c r="N732" s="4" t="s">
        <v>1</v>
      </c>
      <c r="O732" s="18" t="str">
        <f>IF(J732="Yes",IF(P732&lt;&gt;"",HYPERLINK(_xlfn.CONCAT(VLOOKUP(P732,AF:AG,2,FALSE),"\",IF(ISERROR(FIND(",",A732))=FALSE,LEFT(A732,FIND(",",A732)-1),A732),"-",C732,"-",H732,".pdf"),"PDF"),""),"")</f>
        <v>PDF</v>
      </c>
      <c r="P732" s="11" t="s">
        <v>2</v>
      </c>
      <c r="Q732" s="3" t="s">
        <v>46</v>
      </c>
      <c r="R732" s="3" t="s">
        <v>39</v>
      </c>
      <c r="T732" s="18" t="str">
        <f>IF(J732="Yes",IF(U732&lt;&gt;"",HYPERLINK(_xlfn.CONCAT(VLOOKUP(U732,AF:AG,2,FALSE),"\",IF(ISERROR(FIND(",",A732))=FALSE,LEFT(A732,FIND(",",A732)-1),A732),"-",C732,"-",H732,".pdf"),"PDF"),""),"")</f>
        <v>PDF</v>
      </c>
      <c r="U732" s="11" t="str">
        <f>IF(R732="0. Duplicate","SH","")</f>
        <v>SH</v>
      </c>
      <c r="V732" s="3" t="str">
        <f>IF(R732="0. Duplicate","Exclude","")</f>
        <v>Exclude</v>
      </c>
      <c r="W732" s="3" t="str">
        <f>IF(R732="0. Duplicate","0. Duplicate","")</f>
        <v>0. Duplicate</v>
      </c>
      <c r="Y732" s="12" t="str">
        <f>IF(R732="Include","No",IF(V732="Include","No",""))</f>
        <v/>
      </c>
      <c r="Z732" s="33" t="str">
        <f>IF(J732="Yes",IF(Q732="","",IF(Q732="Include",IF(V732="",IF(Y732="No","Check for supplement","Include"),IF(V732="Exclude","Consensus required",IF(V732="Include",IF(Y732="No","Check for supplement","Include"),"Check required"))),IF(Q732="Exclude",IF(V732="","Check required",IF(V732="Exclude","Exclude",IF(V732="Include","Consensus required","Check required"))),"Check required"))),IF(L732="","","Find PDF"))</f>
        <v>Exclude</v>
      </c>
      <c r="AA732" s="31" t="str">
        <f>IF(Z732="Exclude",R732,"")</f>
        <v>0. Duplicate</v>
      </c>
    </row>
    <row r="733" spans="1:27" x14ac:dyDescent="0.25">
      <c r="A733" s="25" t="s">
        <v>5345</v>
      </c>
      <c r="B733" s="26" t="s">
        <v>5346</v>
      </c>
      <c r="C733" s="26">
        <v>2012</v>
      </c>
      <c r="D733" s="26" t="s">
        <v>5347</v>
      </c>
      <c r="E733" s="26">
        <v>6</v>
      </c>
      <c r="G733" s="26">
        <v>295</v>
      </c>
      <c r="H733" s="26">
        <v>14339</v>
      </c>
      <c r="I733" s="26" t="s">
        <v>5348</v>
      </c>
      <c r="J733" s="11" t="s">
        <v>35</v>
      </c>
      <c r="K733" s="18" t="str">
        <f>IF(LEFT(I733,2)="10",HYPERLINK(_xlfn.CONCAT("https://doi.org/",I733),"Link"),IF(I733="","",HYPERLINK(I733,"Link")))</f>
        <v>Link</v>
      </c>
      <c r="L733" s="19" t="str">
        <f>IF(A733&lt;&gt;"",IF(J733="No",_xlfn.CONCAT(IF(ISERROR(FIND(",",A733))=FALSE,LEFT(A733,FIND(",",A733)-1),A733),"-",C733,"-",H733),""),"")</f>
        <v/>
      </c>
      <c r="M733" s="29" t="str">
        <f>IF(A733&lt;&gt;"",_xlfn.CONCAT("{",IF(ISERROR(FIND(",",A733))=FALSE,LEFT(A733,FIND(",",A733)-1),A733),", ",C733," #",H733,"}"),"")</f>
        <v>{Goldin, 2012 #14339}</v>
      </c>
      <c r="N733" s="4" t="s">
        <v>4</v>
      </c>
      <c r="O733" s="18" t="str">
        <f>IF(J733="Yes",IF(P733&lt;&gt;"",HYPERLINK(_xlfn.CONCAT(VLOOKUP(P733,AF:AG,2,FALSE),"\",IF(ISERROR(FIND(",",A733))=FALSE,LEFT(A733,FIND(",",A733)-1),A733),"-",C733,"-",H733,".pdf"),"PDF"),""),"")</f>
        <v>PDF</v>
      </c>
      <c r="P733" s="11" t="s">
        <v>2</v>
      </c>
      <c r="Q733" s="3" t="s">
        <v>46</v>
      </c>
      <c r="R733" s="3" t="s">
        <v>47</v>
      </c>
      <c r="S733" s="4" t="s">
        <v>109</v>
      </c>
      <c r="T733" s="18" t="str">
        <f>IF(J733="Yes",IF(U733&lt;&gt;"",HYPERLINK(_xlfn.CONCAT(VLOOKUP(U733,AF:AG,2,FALSE),"\",IF(ISERROR(FIND(",",A733))=FALSE,LEFT(A733,FIND(",",A733)-1),A733),"-",C733,"-",H733,".pdf"),"PDF"),""),"")</f>
        <v>PDF</v>
      </c>
      <c r="U733" s="11" t="s">
        <v>50</v>
      </c>
      <c r="V733" s="3" t="s">
        <v>46</v>
      </c>
      <c r="W733" s="3" t="s">
        <v>47</v>
      </c>
      <c r="Y733" s="12" t="str">
        <f>IF(R733="Include","No",IF(V733="Include","No",""))</f>
        <v/>
      </c>
      <c r="Z733" s="33" t="str">
        <f>IF(J733="Yes",IF(Q733="","",IF(Q733="Include",IF(V733="",IF(Y733="No","Check for supplement","Include"),IF(V733="Exclude","Consensus required",IF(V733="Include",IF(Y733="No","Check for supplement","Include"),"Check required"))),IF(Q733="Exclude",IF(V733="","Check required",IF(V733="Exclude","Exclude",IF(V733="Include","Consensus required","Check required"))),"Check required"))),IF(L733="","","Find PDF"))</f>
        <v>Exclude</v>
      </c>
      <c r="AA733" s="31" t="str">
        <f>IF(Z733="Exclude",R733,"")</f>
        <v>3. Wrong intervention</v>
      </c>
    </row>
    <row r="734" spans="1:27" x14ac:dyDescent="0.25">
      <c r="A734" s="25" t="s">
        <v>6586</v>
      </c>
      <c r="B734" s="26" t="s">
        <v>6587</v>
      </c>
      <c r="C734" s="26">
        <v>2018</v>
      </c>
      <c r="D734" s="26" t="s">
        <v>124</v>
      </c>
      <c r="E734" s="26">
        <v>15</v>
      </c>
      <c r="F734" s="26">
        <v>1</v>
      </c>
      <c r="G734" s="26">
        <v>106</v>
      </c>
      <c r="H734" s="26">
        <v>12895</v>
      </c>
      <c r="I734" s="26" t="s">
        <v>6588</v>
      </c>
      <c r="J734" s="11" t="s">
        <v>35</v>
      </c>
      <c r="K734" s="18" t="str">
        <f>IF(LEFT(I734,2)="10",HYPERLINK(_xlfn.CONCAT("https://doi.org/",I734),"Link"),IF(I734="","",HYPERLINK(I734,"Link")))</f>
        <v>Link</v>
      </c>
      <c r="L734" s="19" t="str">
        <f>IF(A734&lt;&gt;"",IF(J734="No",_xlfn.CONCAT(IF(ISERROR(FIND(",",A734))=FALSE,LEFT(A734,FIND(",",A734)-1),A734),"-",C734,"-",H734),""),"")</f>
        <v/>
      </c>
      <c r="M734" s="29" t="str">
        <f>IF(A734&lt;&gt;"",_xlfn.CONCAT("{",IF(ISERROR(FIND(",",A734))=FALSE,LEFT(A734,FIND(",",A734)-1),A734),", ",C734," #",H734,"}"),"")</f>
        <v>{Golsteijn, 2018 #12895}</v>
      </c>
      <c r="N734" s="4" t="s">
        <v>1</v>
      </c>
      <c r="O734" s="18" t="str">
        <f>IF(J734="Yes",IF(P734&lt;&gt;"",HYPERLINK(_xlfn.CONCAT(VLOOKUP(P734,AF:AG,2,FALSE),"\",IF(ISERROR(FIND(",",A734))=FALSE,LEFT(A734,FIND(",",A734)-1),A734),"-",C734,"-",H734,".pdf"),"PDF"),""),"")</f>
        <v>PDF</v>
      </c>
      <c r="P734" s="11" t="s">
        <v>2</v>
      </c>
      <c r="Q734" s="3" t="s">
        <v>46</v>
      </c>
      <c r="R734" s="3" t="s">
        <v>47</v>
      </c>
      <c r="S734" s="4" t="s">
        <v>109</v>
      </c>
      <c r="T734" s="18" t="str">
        <f>IF(J734="Yes",IF(U734&lt;&gt;"",HYPERLINK(_xlfn.CONCAT(VLOOKUP(U734,AF:AG,2,FALSE),"\",IF(ISERROR(FIND(",",A734))=FALSE,LEFT(A734,FIND(",",A734)-1),A734),"-",C734,"-",H734,".pdf"),"PDF"),""),"")</f>
        <v>PDF</v>
      </c>
      <c r="U734" s="565" t="s">
        <v>70</v>
      </c>
      <c r="V734" s="3" t="s">
        <v>46</v>
      </c>
      <c r="W734" s="3" t="s">
        <v>47</v>
      </c>
      <c r="X734" s="501" t="s">
        <v>5885</v>
      </c>
      <c r="Y734" s="12" t="str">
        <f>IF(R734="Include","No",IF(V734="Include","No",""))</f>
        <v/>
      </c>
      <c r="Z734" s="33" t="str">
        <f>IF(J734="Yes",IF(Q734="","",IF(Q734="Include",IF(V734="",IF(Y734="No","Check for supplement","Include"),IF(V734="Exclude","Consensus required",IF(V734="Include",IF(Y734="No","Check for supplement","Include"),"Check required"))),IF(Q734="Exclude",IF(V734="","Check required",IF(V734="Exclude","Exclude",IF(V734="Include","Consensus required","Check required"))),"Check required"))),IF(L734="","","Find PDF"))</f>
        <v>Exclude</v>
      </c>
      <c r="AA734" s="31" t="str">
        <f>IF(Z734="Exclude",R734,"")</f>
        <v>3. Wrong intervention</v>
      </c>
    </row>
    <row r="735" spans="1:27" x14ac:dyDescent="0.25">
      <c r="A735" s="25" t="s">
        <v>6586</v>
      </c>
      <c r="B735" s="26" t="s">
        <v>6587</v>
      </c>
      <c r="C735" s="26">
        <v>2018</v>
      </c>
      <c r="D735" s="26" t="s">
        <v>124</v>
      </c>
      <c r="E735" s="26">
        <v>15</v>
      </c>
      <c r="F735" s="26">
        <v>1</v>
      </c>
      <c r="G735" s="26">
        <v>106</v>
      </c>
      <c r="H735" s="26">
        <v>12896</v>
      </c>
      <c r="I735" s="26" t="s">
        <v>6588</v>
      </c>
      <c r="J735" s="11" t="s">
        <v>35</v>
      </c>
      <c r="K735" s="18" t="str">
        <f>IF(LEFT(I735,2)="10",HYPERLINK(_xlfn.CONCAT("https://doi.org/",I735),"Link"),IF(I735="","",HYPERLINK(I735,"Link")))</f>
        <v>Link</v>
      </c>
      <c r="L735" s="19" t="str">
        <f>IF(A735&lt;&gt;"",IF(J735="No",_xlfn.CONCAT(IF(ISERROR(FIND(",",A735))=FALSE,LEFT(A735,FIND(",",A735)-1),A735),"-",C735,"-",H735),""),"")</f>
        <v/>
      </c>
      <c r="M735" s="29" t="str">
        <f>IF(A735&lt;&gt;"",_xlfn.CONCAT("{",IF(ISERROR(FIND(",",A735))=FALSE,LEFT(A735,FIND(",",A735)-1),A735),", ",C735," #",H735,"}"),"")</f>
        <v>{Golsteijn, 2018 #12896}</v>
      </c>
      <c r="N735" s="4" t="s">
        <v>1</v>
      </c>
      <c r="O735" s="18" t="str">
        <f>IF(J735="Yes",IF(P735&lt;&gt;"",HYPERLINK(_xlfn.CONCAT(VLOOKUP(P735,AF:AG,2,FALSE),"\",IF(ISERROR(FIND(",",A735))=FALSE,LEFT(A735,FIND(",",A735)-1),A735),"-",C735,"-",H735,".pdf"),"PDF"),""),"")</f>
        <v>PDF</v>
      </c>
      <c r="P735" s="11" t="s">
        <v>2</v>
      </c>
      <c r="Q735" s="3" t="s">
        <v>46</v>
      </c>
      <c r="R735" s="3" t="s">
        <v>39</v>
      </c>
      <c r="T735" s="18" t="str">
        <f>IF(J735="Yes",IF(U735&lt;&gt;"",HYPERLINK(_xlfn.CONCAT(VLOOKUP(U735,AF:AG,2,FALSE),"\",IF(ISERROR(FIND(",",A735))=FALSE,LEFT(A735,FIND(",",A735)-1),A735),"-",C735,"-",H735,".pdf"),"PDF"),""),"")</f>
        <v>PDF</v>
      </c>
      <c r="U735" s="11" t="str">
        <f>IF(R735="0. Duplicate","SH","")</f>
        <v>SH</v>
      </c>
      <c r="V735" s="3" t="str">
        <f>IF(R735="0. Duplicate","Exclude","")</f>
        <v>Exclude</v>
      </c>
      <c r="W735" s="3" t="str">
        <f>IF(R735="0. Duplicate","0. Duplicate","")</f>
        <v>0. Duplicate</v>
      </c>
      <c r="Y735" s="12" t="str">
        <f>IF(R735="Include","No",IF(V735="Include","No",""))</f>
        <v/>
      </c>
      <c r="Z735" s="33" t="str">
        <f>IF(J735="Yes",IF(Q735="","",IF(Q735="Include",IF(V735="",IF(Y735="No","Check for supplement","Include"),IF(V735="Exclude","Consensus required",IF(V735="Include",IF(Y735="No","Check for supplement","Include"),"Check required"))),IF(Q735="Exclude",IF(V735="","Check required",IF(V735="Exclude","Exclude",IF(V735="Include","Consensus required","Check required"))),"Check required"))),IF(L735="","","Find PDF"))</f>
        <v>Exclude</v>
      </c>
      <c r="AA735" s="31" t="str">
        <f>IF(Z735="Exclude",R735,"")</f>
        <v>0. Duplicate</v>
      </c>
    </row>
    <row r="736" spans="1:27" x14ac:dyDescent="0.25">
      <c r="A736" s="25" t="s">
        <v>6586</v>
      </c>
      <c r="B736" s="26" t="s">
        <v>6587</v>
      </c>
      <c r="C736" s="26">
        <v>2018</v>
      </c>
      <c r="D736" s="26" t="s">
        <v>124</v>
      </c>
      <c r="E736" s="26">
        <v>15</v>
      </c>
      <c r="F736" s="26">
        <v>1</v>
      </c>
      <c r="G736" s="26">
        <v>106</v>
      </c>
      <c r="H736" s="26">
        <v>12897</v>
      </c>
      <c r="I736" s="26" t="s">
        <v>6588</v>
      </c>
      <c r="J736" s="11" t="s">
        <v>35</v>
      </c>
      <c r="K736" s="18" t="str">
        <f>IF(LEFT(I736,2)="10",HYPERLINK(_xlfn.CONCAT("https://doi.org/",I736),"Link"),IF(I736="","",HYPERLINK(I736,"Link")))</f>
        <v>Link</v>
      </c>
      <c r="L736" s="19" t="str">
        <f>IF(A736&lt;&gt;"",IF(J736="No",_xlfn.CONCAT(IF(ISERROR(FIND(",",A736))=FALSE,LEFT(A736,FIND(",",A736)-1),A736),"-",C736,"-",H736),""),"")</f>
        <v/>
      </c>
      <c r="M736" s="29" t="str">
        <f>IF(A736&lt;&gt;"",_xlfn.CONCAT("{",IF(ISERROR(FIND(",",A736))=FALSE,LEFT(A736,FIND(",",A736)-1),A736),", ",C736," #",H736,"}"),"")</f>
        <v>{Golsteijn, 2018 #12897}</v>
      </c>
      <c r="N736" s="4" t="s">
        <v>1</v>
      </c>
      <c r="O736" s="18" t="str">
        <f>IF(J736="Yes",IF(P736&lt;&gt;"",HYPERLINK(_xlfn.CONCAT(VLOOKUP(P736,AF:AG,2,FALSE),"\",IF(ISERROR(FIND(",",A736))=FALSE,LEFT(A736,FIND(",",A736)-1),A736),"-",C736,"-",H736,".pdf"),"PDF"),""),"")</f>
        <v>PDF</v>
      </c>
      <c r="P736" s="11" t="s">
        <v>2</v>
      </c>
      <c r="Q736" s="3" t="s">
        <v>46</v>
      </c>
      <c r="R736" s="3" t="s">
        <v>39</v>
      </c>
      <c r="T736" s="18" t="str">
        <f>IF(J736="Yes",IF(U736&lt;&gt;"",HYPERLINK(_xlfn.CONCAT(VLOOKUP(U736,AF:AG,2,FALSE),"\",IF(ISERROR(FIND(",",A736))=FALSE,LEFT(A736,FIND(",",A736)-1),A736),"-",C736,"-",H736,".pdf"),"PDF"),""),"")</f>
        <v>PDF</v>
      </c>
      <c r="U736" s="11" t="str">
        <f>IF(R736="0. Duplicate","SH","")</f>
        <v>SH</v>
      </c>
      <c r="V736" s="3" t="str">
        <f>IF(R736="0. Duplicate","Exclude","")</f>
        <v>Exclude</v>
      </c>
      <c r="W736" s="3" t="str">
        <f>IF(R736="0. Duplicate","0. Duplicate","")</f>
        <v>0. Duplicate</v>
      </c>
      <c r="Y736" s="12" t="str">
        <f>IF(R736="Include","No",IF(V736="Include","No",""))</f>
        <v/>
      </c>
      <c r="Z736" s="33" t="str">
        <f>IF(J736="Yes",IF(Q736="","",IF(Q736="Include",IF(V736="",IF(Y736="No","Check for supplement","Include"),IF(V736="Exclude","Consensus required",IF(V736="Include",IF(Y736="No","Check for supplement","Include"),"Check required"))),IF(Q736="Exclude",IF(V736="","Check required",IF(V736="Exclude","Exclude",IF(V736="Include","Consensus required","Check required"))),"Check required"))),IF(L736="","","Find PDF"))</f>
        <v>Exclude</v>
      </c>
      <c r="AA736" s="31" t="str">
        <f>IF(Z736="Exclude",R736,"")</f>
        <v>0. Duplicate</v>
      </c>
    </row>
    <row r="737" spans="1:27" x14ac:dyDescent="0.25">
      <c r="A737" s="25" t="s">
        <v>6586</v>
      </c>
      <c r="B737" s="26" t="s">
        <v>6587</v>
      </c>
      <c r="C737" s="26">
        <v>2018</v>
      </c>
      <c r="D737" s="26" t="s">
        <v>124</v>
      </c>
      <c r="E737" s="26">
        <v>15</v>
      </c>
      <c r="F737" s="26">
        <v>1</v>
      </c>
      <c r="G737" s="26">
        <v>106</v>
      </c>
      <c r="H737" s="26">
        <v>12898</v>
      </c>
      <c r="I737" s="26" t="s">
        <v>6588</v>
      </c>
      <c r="J737" s="11" t="s">
        <v>35</v>
      </c>
      <c r="K737" s="18" t="str">
        <f>IF(LEFT(I737,2)="10",HYPERLINK(_xlfn.CONCAT("https://doi.org/",I737),"Link"),IF(I737="","",HYPERLINK(I737,"Link")))</f>
        <v>Link</v>
      </c>
      <c r="L737" s="19" t="str">
        <f>IF(A737&lt;&gt;"",IF(J737="No",_xlfn.CONCAT(IF(ISERROR(FIND(",",A737))=FALSE,LEFT(A737,FIND(",",A737)-1),A737),"-",C737,"-",H737),""),"")</f>
        <v/>
      </c>
      <c r="M737" s="29" t="str">
        <f>IF(A737&lt;&gt;"",_xlfn.CONCAT("{",IF(ISERROR(FIND(",",A737))=FALSE,LEFT(A737,FIND(",",A737)-1),A737),", ",C737," #",H737,"}"),"")</f>
        <v>{Golsteijn, 2018 #12898}</v>
      </c>
      <c r="N737" s="4" t="s">
        <v>1</v>
      </c>
      <c r="O737" s="18" t="str">
        <f>IF(J737="Yes",IF(P737&lt;&gt;"",HYPERLINK(_xlfn.CONCAT(VLOOKUP(P737,AF:AG,2,FALSE),"\",IF(ISERROR(FIND(",",A737))=FALSE,LEFT(A737,FIND(",",A737)-1),A737),"-",C737,"-",H737,".pdf"),"PDF"),""),"")</f>
        <v>PDF</v>
      </c>
      <c r="P737" s="11" t="s">
        <v>2</v>
      </c>
      <c r="Q737" s="3" t="s">
        <v>46</v>
      </c>
      <c r="R737" s="3" t="s">
        <v>39</v>
      </c>
      <c r="T737" s="18" t="str">
        <f>IF(J737="Yes",IF(U737&lt;&gt;"",HYPERLINK(_xlfn.CONCAT(VLOOKUP(U737,AF:AG,2,FALSE),"\",IF(ISERROR(FIND(",",A737))=FALSE,LEFT(A737,FIND(",",A737)-1),A737),"-",C737,"-",H737,".pdf"),"PDF"),""),"")</f>
        <v>PDF</v>
      </c>
      <c r="U737" s="11" t="str">
        <f>IF(R737="0. Duplicate","SH","")</f>
        <v>SH</v>
      </c>
      <c r="V737" s="3" t="str">
        <f>IF(R737="0. Duplicate","Exclude","")</f>
        <v>Exclude</v>
      </c>
      <c r="W737" s="3" t="str">
        <f>IF(R737="0. Duplicate","0. Duplicate","")</f>
        <v>0. Duplicate</v>
      </c>
      <c r="Y737" s="12" t="str">
        <f>IF(R737="Include","No",IF(V737="Include","No",""))</f>
        <v/>
      </c>
      <c r="Z737" s="33" t="str">
        <f>IF(J737="Yes",IF(Q737="","",IF(Q737="Include",IF(V737="",IF(Y737="No","Check for supplement","Include"),IF(V737="Exclude","Consensus required",IF(V737="Include",IF(Y737="No","Check for supplement","Include"),"Check required"))),IF(Q737="Exclude",IF(V737="","Check required",IF(V737="Exclude","Exclude",IF(V737="Include","Consensus required","Check required"))),"Check required"))),IF(L737="","","Find PDF"))</f>
        <v>Exclude</v>
      </c>
      <c r="AA737" s="31" t="str">
        <f>IF(Z737="Exclude",R737,"")</f>
        <v>0. Duplicate</v>
      </c>
    </row>
    <row r="738" spans="1:27" x14ac:dyDescent="0.25">
      <c r="A738" s="25" t="s">
        <v>6589</v>
      </c>
      <c r="B738" s="26" t="s">
        <v>6590</v>
      </c>
      <c r="C738" s="26">
        <v>2015</v>
      </c>
      <c r="D738" s="26" t="s">
        <v>159</v>
      </c>
      <c r="E738" s="26">
        <v>10</v>
      </c>
      <c r="F738" s="26">
        <v>5</v>
      </c>
      <c r="G738" s="26" t="s">
        <v>6591</v>
      </c>
      <c r="H738" s="26">
        <v>12899</v>
      </c>
      <c r="I738" s="26" t="s">
        <v>6592</v>
      </c>
      <c r="J738" s="11" t="s">
        <v>35</v>
      </c>
      <c r="K738" s="18" t="str">
        <f>IF(LEFT(I738,2)="10",HYPERLINK(_xlfn.CONCAT("https://doi.org/",I738),"Link"),IF(I738="","",HYPERLINK(I738,"Link")))</f>
        <v>Link</v>
      </c>
      <c r="L738" s="19" t="str">
        <f>IF(A738&lt;&gt;"",IF(J738="No",_xlfn.CONCAT(IF(ISERROR(FIND(",",A738))=FALSE,LEFT(A738,FIND(",",A738)-1),A738),"-",C738,"-",H738),""),"")</f>
        <v/>
      </c>
      <c r="M738" s="29" t="str">
        <f>IF(A738&lt;&gt;"",_xlfn.CONCAT("{",IF(ISERROR(FIND(",",A738))=FALSE,LEFT(A738,FIND(",",A738)-1),A738),", ",C738," #",H738,"}"),"")</f>
        <v>{Gomersall, 2015 #12899}</v>
      </c>
      <c r="N738" s="4" t="s">
        <v>1</v>
      </c>
      <c r="O738" s="18" t="str">
        <f>IF(J738="Yes",IF(P738&lt;&gt;"",HYPERLINK(_xlfn.CONCAT(VLOOKUP(P738,AF:AG,2,FALSE),"\",IF(ISERROR(FIND(",",A738))=FALSE,LEFT(A738,FIND(",",A738)-1),A738),"-",C738,"-",H738,".pdf"),"PDF"),""),"")</f>
        <v>PDF</v>
      </c>
      <c r="P738" s="11" t="s">
        <v>2</v>
      </c>
      <c r="Q738" s="3" t="s">
        <v>46</v>
      </c>
      <c r="R738" s="3" t="s">
        <v>47</v>
      </c>
      <c r="S738" s="4" t="s">
        <v>109</v>
      </c>
      <c r="T738" s="18" t="str">
        <f>IF(J738="Yes",IF(U738&lt;&gt;"",HYPERLINK(_xlfn.CONCAT(VLOOKUP(U738,AF:AG,2,FALSE),"\",IF(ISERROR(FIND(",",A738))=FALSE,LEFT(A738,FIND(",",A738)-1),A738),"-",C738,"-",H738,".pdf"),"PDF"),""),"")</f>
        <v>PDF</v>
      </c>
      <c r="U738" s="565" t="s">
        <v>70</v>
      </c>
      <c r="V738" s="3" t="s">
        <v>46</v>
      </c>
      <c r="W738" s="3" t="s">
        <v>47</v>
      </c>
      <c r="X738" s="501" t="s">
        <v>5885</v>
      </c>
      <c r="Y738" s="12" t="str">
        <f>IF(R738="Include","No",IF(V738="Include","No",""))</f>
        <v/>
      </c>
      <c r="Z738" s="33" t="str">
        <f>IF(J738="Yes",IF(Q738="","",IF(Q738="Include",IF(V738="",IF(Y738="No","Check for supplement","Include"),IF(V738="Exclude","Consensus required",IF(V738="Include",IF(Y738="No","Check for supplement","Include"),"Check required"))),IF(Q738="Exclude",IF(V738="","Check required",IF(V738="Exclude","Exclude",IF(V738="Include","Consensus required","Check required"))),"Check required"))),IF(L738="","","Find PDF"))</f>
        <v>Exclude</v>
      </c>
      <c r="AA738" s="31" t="str">
        <f>IF(Z738="Exclude",R738,"")</f>
        <v>3. Wrong intervention</v>
      </c>
    </row>
    <row r="739" spans="1:27" x14ac:dyDescent="0.25">
      <c r="A739" s="25" t="s">
        <v>6593</v>
      </c>
      <c r="B739" s="26" t="s">
        <v>6594</v>
      </c>
      <c r="C739" s="26">
        <v>2015</v>
      </c>
      <c r="D739" s="26" t="s">
        <v>250</v>
      </c>
      <c r="E739" s="26">
        <v>18</v>
      </c>
      <c r="F739" s="26">
        <v>1</v>
      </c>
      <c r="G739" s="26" t="s">
        <v>6595</v>
      </c>
      <c r="H739" s="26">
        <v>12900</v>
      </c>
      <c r="I739" s="26" t="s">
        <v>6596</v>
      </c>
      <c r="J739" s="11" t="s">
        <v>35</v>
      </c>
      <c r="K739" s="18" t="str">
        <f>IF(LEFT(I739,2)="10",HYPERLINK(_xlfn.CONCAT("https://doi.org/",I739),"Link"),IF(I739="","",HYPERLINK(I739,"Link")))</f>
        <v>Link</v>
      </c>
      <c r="L739" s="19" t="str">
        <f>IF(A739&lt;&gt;"",IF(J739="No",_xlfn.CONCAT(IF(ISERROR(FIND(",",A739))=FALSE,LEFT(A739,FIND(",",A739)-1),A739),"-",C739,"-",H739),""),"")</f>
        <v/>
      </c>
      <c r="M739" s="29" t="str">
        <f>IF(A739&lt;&gt;"",_xlfn.CONCAT("{",IF(ISERROR(FIND(",",A739))=FALSE,LEFT(A739,FIND(",",A739)-1),A739),", ",C739," #",H739,"}"),"")</f>
        <v>{Gomersall, 2015 #12900}</v>
      </c>
      <c r="N739" s="4" t="s">
        <v>1</v>
      </c>
      <c r="O739" s="18" t="str">
        <f>IF(J739="Yes",IF(P739&lt;&gt;"",HYPERLINK(_xlfn.CONCAT(VLOOKUP(P739,AF:AG,2,FALSE),"\",IF(ISERROR(FIND(",",A739))=FALSE,LEFT(A739,FIND(",",A739)-1),A739),"-",C739,"-",H739,".pdf"),"PDF"),""),"")</f>
        <v>PDF</v>
      </c>
      <c r="P739" s="11" t="s">
        <v>2</v>
      </c>
      <c r="Q739" s="3" t="s">
        <v>46</v>
      </c>
      <c r="R739" s="3" t="s">
        <v>47</v>
      </c>
      <c r="S739" s="4" t="s">
        <v>109</v>
      </c>
      <c r="T739" s="18" t="str">
        <f>IF(J739="Yes",IF(U739&lt;&gt;"",HYPERLINK(_xlfn.CONCAT(VLOOKUP(U739,AF:AG,2,FALSE),"\",IF(ISERROR(FIND(",",A739))=FALSE,LEFT(A739,FIND(",",A739)-1),A739),"-",C739,"-",H739,".pdf"),"PDF"),""),"")</f>
        <v>PDF</v>
      </c>
      <c r="U739" s="565" t="s">
        <v>70</v>
      </c>
      <c r="V739" s="3" t="s">
        <v>46</v>
      </c>
      <c r="W739" s="3" t="s">
        <v>47</v>
      </c>
      <c r="X739" s="501" t="s">
        <v>5885</v>
      </c>
      <c r="Y739" s="12" t="str">
        <f>IF(R739="Include","No",IF(V739="Include","No",""))</f>
        <v/>
      </c>
      <c r="Z739" s="33" t="str">
        <f>IF(J739="Yes",IF(Q739="","",IF(Q739="Include",IF(V739="",IF(Y739="No","Check for supplement","Include"),IF(V739="Exclude","Consensus required",IF(V739="Include",IF(Y739="No","Check for supplement","Include"),"Check required"))),IF(Q739="Exclude",IF(V739="","Check required",IF(V739="Exclude","Exclude",IF(V739="Include","Consensus required","Check required"))),"Check required"))),IF(L739="","","Find PDF"))</f>
        <v>Exclude</v>
      </c>
      <c r="AA739" s="31" t="str">
        <f>IF(Z739="Exclude",R739,"")</f>
        <v>3. Wrong intervention</v>
      </c>
    </row>
    <row r="740" spans="1:27" x14ac:dyDescent="0.25">
      <c r="A740" s="25" t="s">
        <v>6597</v>
      </c>
      <c r="B740" s="26" t="s">
        <v>6598</v>
      </c>
      <c r="C740" s="26">
        <v>2019</v>
      </c>
      <c r="D740" s="26" t="s">
        <v>365</v>
      </c>
      <c r="E740" s="26">
        <v>19</v>
      </c>
      <c r="F740" s="26" t="s">
        <v>5747</v>
      </c>
      <c r="G740" s="26">
        <v>542</v>
      </c>
      <c r="H740" s="26">
        <v>12901</v>
      </c>
      <c r="I740" s="26" t="s">
        <v>6599</v>
      </c>
      <c r="J740" s="11" t="s">
        <v>35</v>
      </c>
      <c r="K740" s="18" t="str">
        <f>IF(LEFT(I740,2)="10",HYPERLINK(_xlfn.CONCAT("https://doi.org/",I740),"Link"),IF(I740="","",HYPERLINK(I740,"Link")))</f>
        <v>Link</v>
      </c>
      <c r="L740" s="19" t="str">
        <f>IF(A740&lt;&gt;"",IF(J740="No",_xlfn.CONCAT(IF(ISERROR(FIND(",",A740))=FALSE,LEFT(A740,FIND(",",A740)-1),A740),"-",C740,"-",H740),""),"")</f>
        <v/>
      </c>
      <c r="M740" s="29" t="str">
        <f>IF(A740&lt;&gt;"",_xlfn.CONCAT("{",IF(ISERROR(FIND(",",A740))=FALSE,LEFT(A740,FIND(",",A740)-1),A740),", ",C740," #",H740,"}"),"")</f>
        <v>{Gomersall, 2019 #12901}</v>
      </c>
      <c r="N740" s="4" t="s">
        <v>1</v>
      </c>
      <c r="O740" s="18" t="str">
        <f>IF(J740="Yes",IF(P740&lt;&gt;"",HYPERLINK(_xlfn.CONCAT(VLOOKUP(P740,AF:AG,2,FALSE),"\",IF(ISERROR(FIND(",",A740))=FALSE,LEFT(A740,FIND(",",A740)-1),A740),"-",C740,"-",H740,".pdf"),"PDF"),""),"")</f>
        <v>PDF</v>
      </c>
      <c r="P740" s="11" t="s">
        <v>2</v>
      </c>
      <c r="Q740" s="3" t="s">
        <v>46</v>
      </c>
      <c r="R740" s="3" t="s">
        <v>47</v>
      </c>
      <c r="S740" s="4" t="s">
        <v>109</v>
      </c>
      <c r="T740" s="18" t="str">
        <f>IF(J740="Yes",IF(U740&lt;&gt;"",HYPERLINK(_xlfn.CONCAT(VLOOKUP(U740,AF:AG,2,FALSE),"\",IF(ISERROR(FIND(",",A740))=FALSE,LEFT(A740,FIND(",",A740)-1),A740),"-",C740,"-",H740,".pdf"),"PDF"),""),"")</f>
        <v>PDF</v>
      </c>
      <c r="U740" s="565" t="s">
        <v>70</v>
      </c>
      <c r="V740" s="3" t="s">
        <v>46</v>
      </c>
      <c r="W740" s="3" t="s">
        <v>47</v>
      </c>
      <c r="X740" s="501" t="s">
        <v>5885</v>
      </c>
      <c r="Y740" s="12" t="str">
        <f>IF(R740="Include","No",IF(V740="Include","No",""))</f>
        <v/>
      </c>
      <c r="Z740" s="33" t="str">
        <f>IF(J740="Yes",IF(Q740="","",IF(Q740="Include",IF(V740="",IF(Y740="No","Check for supplement","Include"),IF(V740="Exclude","Consensus required",IF(V740="Include",IF(Y740="No","Check for supplement","Include"),"Check required"))),IF(Q740="Exclude",IF(V740="","Check required",IF(V740="Exclude","Exclude",IF(V740="Include","Consensus required","Check required"))),"Check required"))),IF(L740="","","Find PDF"))</f>
        <v>Exclude</v>
      </c>
      <c r="AA740" s="31" t="str">
        <f>IF(Z740="Exclude",R740,"")</f>
        <v>3. Wrong intervention</v>
      </c>
    </row>
    <row r="741" spans="1:27" x14ac:dyDescent="0.25">
      <c r="A741" s="25" t="s">
        <v>6597</v>
      </c>
      <c r="B741" s="26" t="s">
        <v>6598</v>
      </c>
      <c r="C741" s="26">
        <v>2019</v>
      </c>
      <c r="D741" s="26" t="s">
        <v>365</v>
      </c>
      <c r="E741" s="26">
        <v>19</v>
      </c>
      <c r="F741" s="26" t="s">
        <v>5747</v>
      </c>
      <c r="G741" s="26">
        <v>542</v>
      </c>
      <c r="H741" s="26">
        <v>12902</v>
      </c>
      <c r="I741" s="26" t="s">
        <v>6599</v>
      </c>
      <c r="J741" s="11" t="s">
        <v>35</v>
      </c>
      <c r="K741" s="18" t="str">
        <f>IF(LEFT(I741,2)="10",HYPERLINK(_xlfn.CONCAT("https://doi.org/",I741),"Link"),IF(I741="","",HYPERLINK(I741,"Link")))</f>
        <v>Link</v>
      </c>
      <c r="L741" s="19" t="str">
        <f>IF(A741&lt;&gt;"",IF(J741="No",_xlfn.CONCAT(IF(ISERROR(FIND(",",A741))=FALSE,LEFT(A741,FIND(",",A741)-1),A741),"-",C741,"-",H741),""),"")</f>
        <v/>
      </c>
      <c r="M741" s="29" t="str">
        <f>IF(A741&lt;&gt;"",_xlfn.CONCAT("{",IF(ISERROR(FIND(",",A741))=FALSE,LEFT(A741,FIND(",",A741)-1),A741),", ",C741," #",H741,"}"),"")</f>
        <v>{Gomersall, 2019 #12902}</v>
      </c>
      <c r="N741" s="4" t="s">
        <v>1</v>
      </c>
      <c r="O741" s="18" t="str">
        <f>IF(J741="Yes",IF(P741&lt;&gt;"",HYPERLINK(_xlfn.CONCAT(VLOOKUP(P741,AF:AG,2,FALSE),"\",IF(ISERROR(FIND(",",A741))=FALSE,LEFT(A741,FIND(",",A741)-1),A741),"-",C741,"-",H741,".pdf"),"PDF"),""),"")</f>
        <v>PDF</v>
      </c>
      <c r="P741" s="11" t="s">
        <v>2</v>
      </c>
      <c r="Q741" s="3" t="s">
        <v>46</v>
      </c>
      <c r="R741" s="3" t="s">
        <v>39</v>
      </c>
      <c r="T741" s="18" t="str">
        <f>IF(J741="Yes",IF(U741&lt;&gt;"",HYPERLINK(_xlfn.CONCAT(VLOOKUP(U741,AF:AG,2,FALSE),"\",IF(ISERROR(FIND(",",A741))=FALSE,LEFT(A741,FIND(",",A741)-1),A741),"-",C741,"-",H741,".pdf"),"PDF"),""),"")</f>
        <v>PDF</v>
      </c>
      <c r="U741" s="11" t="str">
        <f>IF(R741="0. Duplicate","SH","")</f>
        <v>SH</v>
      </c>
      <c r="V741" s="3" t="str">
        <f>IF(R741="0. Duplicate","Exclude","")</f>
        <v>Exclude</v>
      </c>
      <c r="W741" s="3" t="str">
        <f>IF(R741="0. Duplicate","0. Duplicate","")</f>
        <v>0. Duplicate</v>
      </c>
      <c r="Y741" s="12" t="str">
        <f>IF(R741="Include","No",IF(V741="Include","No",""))</f>
        <v/>
      </c>
      <c r="Z741" s="33" t="str">
        <f>IF(J741="Yes",IF(Q741="","",IF(Q741="Include",IF(V741="",IF(Y741="No","Check for supplement","Include"),IF(V741="Exclude","Consensus required",IF(V741="Include",IF(Y741="No","Check for supplement","Include"),"Check required"))),IF(Q741="Exclude",IF(V741="","Check required",IF(V741="Exclude","Exclude",IF(V741="Include","Consensus required","Check required"))),"Check required"))),IF(L741="","","Find PDF"))</f>
        <v>Exclude</v>
      </c>
      <c r="AA741" s="31" t="str">
        <f>IF(Z741="Exclude",R741,"")</f>
        <v>0. Duplicate</v>
      </c>
    </row>
    <row r="742" spans="1:27" x14ac:dyDescent="0.25">
      <c r="A742" s="25" t="s">
        <v>6600</v>
      </c>
      <c r="B742" s="26" t="s">
        <v>6601</v>
      </c>
      <c r="C742" s="26">
        <v>2016</v>
      </c>
      <c r="D742" s="26" t="s">
        <v>530</v>
      </c>
      <c r="E742" s="26">
        <v>18</v>
      </c>
      <c r="F742" s="26">
        <v>11</v>
      </c>
      <c r="G742" s="26" t="s">
        <v>6602</v>
      </c>
      <c r="H742" s="26">
        <v>13639</v>
      </c>
      <c r="I742" s="26" t="s">
        <v>6603</v>
      </c>
      <c r="J742" s="11" t="s">
        <v>35</v>
      </c>
      <c r="K742" s="18" t="str">
        <f>IF(LEFT(I742,2)="10",HYPERLINK(_xlfn.CONCAT("https://doi.org/",I742),"Link"),IF(I742="","",HYPERLINK(I742,"Link")))</f>
        <v>Link</v>
      </c>
      <c r="L742" s="19" t="str">
        <f>IF(A742&lt;&gt;"",IF(J742="No",_xlfn.CONCAT(IF(ISERROR(FIND(",",A742))=FALSE,LEFT(A742,FIND(",",A742)-1),A742),"-",C742,"-",H742),""),"")</f>
        <v/>
      </c>
      <c r="M742" s="29" t="str">
        <f>IF(A742&lt;&gt;"",_xlfn.CONCAT("{",IF(ISERROR(FIND(",",A742))=FALSE,LEFT(A742,FIND(",",A742)-1),A742),", ",C742," #",H742,"}"),"")</f>
        <v>{Gomez Quinonez, 2016 #13639}</v>
      </c>
      <c r="N742" s="4" t="s">
        <v>1</v>
      </c>
      <c r="O742" s="18" t="str">
        <f>IF(J742="Yes",IF(P742&lt;&gt;"",HYPERLINK(_xlfn.CONCAT(VLOOKUP(P742,AF:AG,2,FALSE),"\",IF(ISERROR(FIND(",",A742))=FALSE,LEFT(A742,FIND(",",A742)-1),A742),"-",C742,"-",H742,".pdf"),"PDF"),""),"")</f>
        <v>PDF</v>
      </c>
      <c r="P742" s="11" t="s">
        <v>2</v>
      </c>
      <c r="Q742" s="3" t="s">
        <v>46</v>
      </c>
      <c r="R742" s="3" t="s">
        <v>47</v>
      </c>
      <c r="S742" s="4" t="s">
        <v>109</v>
      </c>
      <c r="T742" s="18" t="str">
        <f>IF(J742="Yes",IF(U742&lt;&gt;"",HYPERLINK(_xlfn.CONCAT(VLOOKUP(U742,AF:AG,2,FALSE),"\",IF(ISERROR(FIND(",",A742))=FALSE,LEFT(A742,FIND(",",A742)-1),A742),"-",C742,"-",H742,".pdf"),"PDF"),""),"")</f>
        <v>PDF</v>
      </c>
      <c r="U742" s="565" t="s">
        <v>70</v>
      </c>
      <c r="V742" s="3" t="s">
        <v>46</v>
      </c>
      <c r="W742" s="3" t="s">
        <v>47</v>
      </c>
      <c r="X742" s="501" t="s">
        <v>5885</v>
      </c>
      <c r="Y742" s="12" t="str">
        <f>IF(R742="Include","No",IF(V742="Include","No",""))</f>
        <v/>
      </c>
      <c r="Z742" s="33" t="str">
        <f>IF(J742="Yes",IF(Q742="","",IF(Q742="Include",IF(V742="",IF(Y742="No","Check for supplement","Include"),IF(V742="Exclude","Consensus required",IF(V742="Include",IF(Y742="No","Check for supplement","Include"),"Check required"))),IF(Q742="Exclude",IF(V742="","Check required",IF(V742="Exclude","Exclude",IF(V742="Include","Consensus required","Check required"))),"Check required"))),IF(L742="","","Find PDF"))</f>
        <v>Exclude</v>
      </c>
      <c r="AA742" s="31" t="str">
        <f>IF(Z742="Exclude",R742,"")</f>
        <v>3. Wrong intervention</v>
      </c>
    </row>
    <row r="743" spans="1:27" x14ac:dyDescent="0.25">
      <c r="A743" s="25" t="s">
        <v>6604</v>
      </c>
      <c r="B743" s="26" t="s">
        <v>6605</v>
      </c>
      <c r="C743" s="26">
        <v>2022</v>
      </c>
      <c r="D743" s="26" t="s">
        <v>100</v>
      </c>
      <c r="E743" s="26">
        <v>10</v>
      </c>
      <c r="F743" s="26">
        <v>2</v>
      </c>
      <c r="G743" s="26" t="s">
        <v>6606</v>
      </c>
      <c r="H743" s="26">
        <v>12903</v>
      </c>
      <c r="I743" s="26" t="s">
        <v>6607</v>
      </c>
      <c r="J743" s="11" t="s">
        <v>35</v>
      </c>
      <c r="K743" s="18" t="str">
        <f>IF(LEFT(I743,2)="10",HYPERLINK(_xlfn.CONCAT("https://doi.org/",I743),"Link"),IF(I743="","",HYPERLINK(I743,"Link")))</f>
        <v>Link</v>
      </c>
      <c r="L743" s="19" t="str">
        <f>IF(A743&lt;&gt;"",IF(J743="No",_xlfn.CONCAT(IF(ISERROR(FIND(",",A743))=FALSE,LEFT(A743,FIND(",",A743)-1),A743),"-",C743,"-",H743),""),"")</f>
        <v/>
      </c>
      <c r="M743" s="29" t="str">
        <f>IF(A743&lt;&gt;"",_xlfn.CONCAT("{",IF(ISERROR(FIND(",",A743))=FALSE,LEFT(A743,FIND(",",A743)-1),A743),", ",C743," #",H743,"}"),"")</f>
        <v>{Gonzalez-Plaza, 2022 #12903}</v>
      </c>
      <c r="N743" s="4" t="s">
        <v>1</v>
      </c>
      <c r="O743" s="18" t="str">
        <f>IF(J743="Yes",IF(P743&lt;&gt;"",HYPERLINK(_xlfn.CONCAT(VLOOKUP(P743,AF:AG,2,FALSE),"\",IF(ISERROR(FIND(",",A743))=FALSE,LEFT(A743,FIND(",",A743)-1),A743),"-",C743,"-",H743,".pdf"),"PDF"),""),"")</f>
        <v>PDF</v>
      </c>
      <c r="P743" s="11" t="s">
        <v>2</v>
      </c>
      <c r="Q743" s="3" t="s">
        <v>46</v>
      </c>
      <c r="R743" s="3" t="s">
        <v>47</v>
      </c>
      <c r="S743" s="4" t="s">
        <v>109</v>
      </c>
      <c r="T743" s="18" t="str">
        <f>IF(J743="Yes",IF(U743&lt;&gt;"",HYPERLINK(_xlfn.CONCAT(VLOOKUP(U743,AF:AG,2,FALSE),"\",IF(ISERROR(FIND(",",A743))=FALSE,LEFT(A743,FIND(",",A743)-1),A743),"-",C743,"-",H743,".pdf"),"PDF"),""),"")</f>
        <v>PDF</v>
      </c>
      <c r="U743" s="565" t="s">
        <v>70</v>
      </c>
      <c r="V743" s="3" t="s">
        <v>46</v>
      </c>
      <c r="W743" s="3" t="s">
        <v>47</v>
      </c>
      <c r="X743" s="501" t="s">
        <v>5885</v>
      </c>
      <c r="Y743" s="12" t="str">
        <f>IF(R743="Include","No",IF(V743="Include","No",""))</f>
        <v/>
      </c>
      <c r="Z743" s="33" t="str">
        <f>IF(J743="Yes",IF(Q743="","",IF(Q743="Include",IF(V743="",IF(Y743="No","Check for supplement","Include"),IF(V743="Exclude","Consensus required",IF(V743="Include",IF(Y743="No","Check for supplement","Include"),"Check required"))),IF(Q743="Exclude",IF(V743="","Check required",IF(V743="Exclude","Exclude",IF(V743="Include","Consensus required","Check required"))),"Check required"))),IF(L743="","","Find PDF"))</f>
        <v>Exclude</v>
      </c>
      <c r="AA743" s="31" t="str">
        <f>IF(Z743="Exclude",R743,"")</f>
        <v>3. Wrong intervention</v>
      </c>
    </row>
    <row r="744" spans="1:27" x14ac:dyDescent="0.25">
      <c r="A744" s="25" t="s">
        <v>6608</v>
      </c>
      <c r="B744" s="26" t="s">
        <v>6609</v>
      </c>
      <c r="C744" s="26">
        <v>2015</v>
      </c>
      <c r="D744" s="26" t="s">
        <v>6610</v>
      </c>
      <c r="E744" s="26">
        <v>24</v>
      </c>
      <c r="F744" s="26">
        <v>6</v>
      </c>
      <c r="G744" s="26" t="s">
        <v>6611</v>
      </c>
      <c r="H744" s="26">
        <v>12904</v>
      </c>
      <c r="I744" s="26" t="s">
        <v>6612</v>
      </c>
      <c r="J744" s="11" t="s">
        <v>35</v>
      </c>
      <c r="K744" s="18" t="str">
        <f>IF(LEFT(I744,2)="10",HYPERLINK(_xlfn.CONCAT("https://doi.org/",I744),"Link"),IF(I744="","",HYPERLINK(I744,"Link")))</f>
        <v>Link</v>
      </c>
      <c r="L744" s="19" t="str">
        <f>IF(A744&lt;&gt;"",IF(J744="No",_xlfn.CONCAT(IF(ISERROR(FIND(",",A744))=FALSE,LEFT(A744,FIND(",",A744)-1),A744),"-",C744,"-",H744),""),"")</f>
        <v/>
      </c>
      <c r="M744" s="29" t="str">
        <f>IF(A744&lt;&gt;"",_xlfn.CONCAT("{",IF(ISERROR(FIND(",",A744))=FALSE,LEFT(A744,FIND(",",A744)-1),A744),", ",C744," #",H744,"}"),"")</f>
        <v>{Gordon, 2015 #12904}</v>
      </c>
      <c r="N744" s="4" t="s">
        <v>1</v>
      </c>
      <c r="O744" s="18" t="str">
        <f>IF(J744="Yes",IF(P744&lt;&gt;"",HYPERLINK(_xlfn.CONCAT(VLOOKUP(P744,AF:AG,2,FALSE),"\",IF(ISERROR(FIND(",",A744))=FALSE,LEFT(A744,FIND(",",A744)-1),A744),"-",C744,"-",H744,".pdf"),"PDF"),""),"")</f>
        <v>PDF</v>
      </c>
      <c r="P744" s="11" t="s">
        <v>2</v>
      </c>
      <c r="Q744" s="3" t="s">
        <v>46</v>
      </c>
      <c r="R744" s="3" t="s">
        <v>47</v>
      </c>
      <c r="S744" s="4" t="s">
        <v>109</v>
      </c>
      <c r="T744" s="18" t="str">
        <f>IF(J744="Yes",IF(U744&lt;&gt;"",HYPERLINK(_xlfn.CONCAT(VLOOKUP(U744,AF:AG,2,FALSE),"\",IF(ISERROR(FIND(",",A744))=FALSE,LEFT(A744,FIND(",",A744)-1),A744),"-",C744,"-",H744,".pdf"),"PDF"),""),"")</f>
        <v>PDF</v>
      </c>
      <c r="U744" s="565" t="s">
        <v>70</v>
      </c>
      <c r="V744" s="3" t="s">
        <v>46</v>
      </c>
      <c r="W744" s="3" t="s">
        <v>47</v>
      </c>
      <c r="X744" s="501" t="s">
        <v>5885</v>
      </c>
      <c r="Y744" s="12" t="str">
        <f>IF(R744="Include","No",IF(V744="Include","No",""))</f>
        <v/>
      </c>
      <c r="Z744" s="33" t="str">
        <f>IF(J744="Yes",IF(Q744="","",IF(Q744="Include",IF(V744="",IF(Y744="No","Check for supplement","Include"),IF(V744="Exclude","Consensus required",IF(V744="Include",IF(Y744="No","Check for supplement","Include"),"Check required"))),IF(Q744="Exclude",IF(V744="","Check required",IF(V744="Exclude","Exclude",IF(V744="Include","Consensus required","Check required"))),"Check required"))),IF(L744="","","Find PDF"))</f>
        <v>Exclude</v>
      </c>
      <c r="AA744" s="31" t="str">
        <f>IF(Z744="Exclude",R744,"")</f>
        <v>3. Wrong intervention</v>
      </c>
    </row>
    <row r="745" spans="1:27" x14ac:dyDescent="0.25">
      <c r="A745" s="25" t="s">
        <v>6613</v>
      </c>
      <c r="B745" s="26" t="s">
        <v>6614</v>
      </c>
      <c r="C745" s="26">
        <v>2011</v>
      </c>
      <c r="D745" s="26" t="s">
        <v>124</v>
      </c>
      <c r="E745" s="26">
        <v>8</v>
      </c>
      <c r="F745" s="26">
        <v>74</v>
      </c>
      <c r="G745" s="26">
        <v>74</v>
      </c>
      <c r="H745" s="26">
        <v>12905</v>
      </c>
      <c r="I745" s="26" t="s">
        <v>6615</v>
      </c>
      <c r="J745" s="11" t="s">
        <v>35</v>
      </c>
      <c r="K745" s="18" t="str">
        <f>IF(LEFT(I745,2)="10",HYPERLINK(_xlfn.CONCAT("https://doi.org/",I745),"Link"),IF(I745="","",HYPERLINK(I745,"Link")))</f>
        <v>Link</v>
      </c>
      <c r="L745" s="19" t="str">
        <f>IF(A745&lt;&gt;"",IF(J745="No",_xlfn.CONCAT(IF(ISERROR(FIND(",",A745))=FALSE,LEFT(A745,FIND(",",A745)-1),A745),"-",C745,"-",H745),""),"")</f>
        <v/>
      </c>
      <c r="M745" s="29" t="str">
        <f>IF(A745&lt;&gt;"",_xlfn.CONCAT("{",IF(ISERROR(FIND(",",A745))=FALSE,LEFT(A745,FIND(",",A745)-1),A745),", ",C745," #",H745,"}"),"")</f>
        <v>{Gorely, 2011 #12905}</v>
      </c>
      <c r="N745" s="4" t="s">
        <v>1</v>
      </c>
      <c r="O745" s="18" t="str">
        <f>IF(J745="Yes",IF(P745&lt;&gt;"",HYPERLINK(_xlfn.CONCAT(VLOOKUP(P745,AF:AG,2,FALSE),"\",IF(ISERROR(FIND(",",A745))=FALSE,LEFT(A745,FIND(",",A745)-1),A745),"-",C745,"-",H745,".pdf"),"PDF"),""),"")</f>
        <v>PDF</v>
      </c>
      <c r="P745" s="11" t="s">
        <v>2</v>
      </c>
      <c r="Q745" s="3" t="s">
        <v>46</v>
      </c>
      <c r="R745" s="3" t="s">
        <v>47</v>
      </c>
      <c r="S745" s="4" t="s">
        <v>109</v>
      </c>
      <c r="T745" s="18" t="str">
        <f>IF(J745="Yes",IF(U745&lt;&gt;"",HYPERLINK(_xlfn.CONCAT(VLOOKUP(U745,AF:AG,2,FALSE),"\",IF(ISERROR(FIND(",",A745))=FALSE,LEFT(A745,FIND(",",A745)-1),A745),"-",C745,"-",H745,".pdf"),"PDF"),""),"")</f>
        <v>PDF</v>
      </c>
      <c r="U745" s="565" t="s">
        <v>70</v>
      </c>
      <c r="V745" s="3" t="s">
        <v>46</v>
      </c>
      <c r="W745" s="3" t="s">
        <v>47</v>
      </c>
      <c r="X745" s="501" t="s">
        <v>5885</v>
      </c>
      <c r="Y745" s="12" t="str">
        <f>IF(R745="Include","No",IF(V745="Include","No",""))</f>
        <v/>
      </c>
      <c r="Z745" s="33" t="str">
        <f>IF(J745="Yes",IF(Q745="","",IF(Q745="Include",IF(V745="",IF(Y745="No","Check for supplement","Include"),IF(V745="Exclude","Consensus required",IF(V745="Include",IF(Y745="No","Check for supplement","Include"),"Check required"))),IF(Q745="Exclude",IF(V745="","Check required",IF(V745="Exclude","Exclude",IF(V745="Include","Consensus required","Check required"))),"Check required"))),IF(L745="","","Find PDF"))</f>
        <v>Exclude</v>
      </c>
      <c r="AA745" s="31" t="str">
        <f>IF(Z745="Exclude",R745,"")</f>
        <v>3. Wrong intervention</v>
      </c>
    </row>
    <row r="746" spans="1:27" x14ac:dyDescent="0.25">
      <c r="A746" s="25" t="s">
        <v>6616</v>
      </c>
      <c r="B746" s="26" t="s">
        <v>6617</v>
      </c>
      <c r="C746" s="26">
        <v>2016</v>
      </c>
      <c r="D746" s="26" t="s">
        <v>6618</v>
      </c>
      <c r="E746" s="26">
        <v>41</v>
      </c>
      <c r="F746" s="26">
        <v>3</v>
      </c>
      <c r="G746" s="26" t="s">
        <v>6619</v>
      </c>
      <c r="H746" s="26">
        <v>12906</v>
      </c>
      <c r="I746" s="26" t="s">
        <v>6620</v>
      </c>
      <c r="J746" s="11" t="s">
        <v>35</v>
      </c>
      <c r="K746" s="18" t="str">
        <f>IF(LEFT(I746,2)="10",HYPERLINK(_xlfn.CONCAT("https://doi.org/",I746),"Link"),IF(I746="","",HYPERLINK(I746,"Link")))</f>
        <v>Link</v>
      </c>
      <c r="L746" s="19" t="str">
        <f>IF(A746&lt;&gt;"",IF(J746="No",_xlfn.CONCAT(IF(ISERROR(FIND(",",A746))=FALSE,LEFT(A746,FIND(",",A746)-1),A746),"-",C746,"-",H746),""),"")</f>
        <v/>
      </c>
      <c r="M746" s="29" t="str">
        <f>IF(A746&lt;&gt;"",_xlfn.CONCAT("{",IF(ISERROR(FIND(",",A746))=FALSE,LEFT(A746,FIND(",",A746)-1),A746),", ",C746," #",H746,"}"),"")</f>
        <v>{Görer, 2016 #12906}</v>
      </c>
      <c r="N746" s="4" t="s">
        <v>1</v>
      </c>
      <c r="O746" s="18" t="str">
        <f>IF(J746="Yes",IF(P746&lt;&gt;"",HYPERLINK(_xlfn.CONCAT(VLOOKUP(P746,AF:AG,2,FALSE),"\",IF(ISERROR(FIND(",",A746))=FALSE,LEFT(A746,FIND(",",A746)-1),A746),"-",C746,"-",H746,".pdf"),"PDF"),""),"")</f>
        <v>PDF</v>
      </c>
      <c r="P746" s="11" t="s">
        <v>2</v>
      </c>
      <c r="Q746" s="3" t="s">
        <v>46</v>
      </c>
      <c r="R746" s="3" t="s">
        <v>77</v>
      </c>
      <c r="S746" s="4" t="s">
        <v>316</v>
      </c>
      <c r="T746" s="18" t="str">
        <f>IF(J746="Yes",IF(U746&lt;&gt;"",HYPERLINK(_xlfn.CONCAT(VLOOKUP(U746,AF:AG,2,FALSE),"\",IF(ISERROR(FIND(",",A746))=FALSE,LEFT(A746,FIND(",",A746)-1),A746),"-",C746,"-",H746,".pdf"),"PDF"),""),"")</f>
        <v>PDF</v>
      </c>
      <c r="U746" s="565" t="s">
        <v>70</v>
      </c>
      <c r="V746" s="3" t="s">
        <v>46</v>
      </c>
      <c r="W746" s="3" t="s">
        <v>77</v>
      </c>
      <c r="X746" s="501" t="s">
        <v>6621</v>
      </c>
      <c r="Y746" s="12" t="str">
        <f>IF(R746="Include","No",IF(V746="Include","No",""))</f>
        <v/>
      </c>
      <c r="Z746" s="33" t="str">
        <f>IF(J746="Yes",IF(Q746="","",IF(Q746="Include",IF(V746="",IF(Y746="No","Check for supplement","Include"),IF(V746="Exclude","Consensus required",IF(V746="Include",IF(Y746="No","Check for supplement","Include"),"Check required"))),IF(Q746="Exclude",IF(V746="","Check required",IF(V746="Exclude","Exclude",IF(V746="Include","Consensus required","Check required"))),"Check required"))),IF(L746="","","Find PDF"))</f>
        <v>Exclude</v>
      </c>
      <c r="AA746" s="31" t="str">
        <f>IF(Z746="Exclude",R746,"")</f>
        <v>5. Wrong study design</v>
      </c>
    </row>
    <row r="747" spans="1:27" x14ac:dyDescent="0.25">
      <c r="A747" s="25" t="s">
        <v>6622</v>
      </c>
      <c r="B747" s="26" t="s">
        <v>6623</v>
      </c>
      <c r="C747" s="26">
        <v>2013</v>
      </c>
      <c r="D747" s="26" t="s">
        <v>661</v>
      </c>
      <c r="E747" s="26">
        <v>32</v>
      </c>
      <c r="F747" s="26">
        <v>2</v>
      </c>
      <c r="G747" s="26" t="s">
        <v>1538</v>
      </c>
      <c r="H747" s="26">
        <v>12907</v>
      </c>
      <c r="I747" s="26" t="s">
        <v>6624</v>
      </c>
      <c r="J747" s="11" t="s">
        <v>35</v>
      </c>
      <c r="K747" s="18" t="str">
        <f>IF(LEFT(I747,2)="10",HYPERLINK(_xlfn.CONCAT("https://doi.org/",I747),"Link"),IF(I747="","",HYPERLINK(I747,"Link")))</f>
        <v>Link</v>
      </c>
      <c r="L747" s="19" t="str">
        <f>IF(A747&lt;&gt;"",IF(J747="No",_xlfn.CONCAT(IF(ISERROR(FIND(",",A747))=FALSE,LEFT(A747,FIND(",",A747)-1),A747),"-",C747,"-",H747),""),"")</f>
        <v/>
      </c>
      <c r="M747" s="29" t="str">
        <f>IF(A747&lt;&gt;"",_xlfn.CONCAT("{",IF(ISERROR(FIND(",",A747))=FALSE,LEFT(A747,FIND(",",A747)-1),A747),", ",C747," #",H747,"}"),"")</f>
        <v>{Gorin, 2013 #12907}</v>
      </c>
      <c r="N747" s="4" t="s">
        <v>1</v>
      </c>
      <c r="O747" s="18" t="str">
        <f>IF(J747="Yes",IF(P747&lt;&gt;"",HYPERLINK(_xlfn.CONCAT(VLOOKUP(P747,AF:AG,2,FALSE),"\",IF(ISERROR(FIND(",",A747))=FALSE,LEFT(A747,FIND(",",A747)-1),A747),"-",C747,"-",H747,".pdf"),"PDF"),""),"")</f>
        <v>PDF</v>
      </c>
      <c r="P747" s="11" t="s">
        <v>2</v>
      </c>
      <c r="Q747" s="3" t="s">
        <v>46</v>
      </c>
      <c r="R747" s="3" t="s">
        <v>47</v>
      </c>
      <c r="S747" s="4" t="s">
        <v>109</v>
      </c>
      <c r="T747" s="18" t="str">
        <f>IF(J747="Yes",IF(U747&lt;&gt;"",HYPERLINK(_xlfn.CONCAT(VLOOKUP(U747,AF:AG,2,FALSE),"\",IF(ISERROR(FIND(",",A747))=FALSE,LEFT(A747,FIND(",",A747)-1),A747),"-",C747,"-",H747,".pdf"),"PDF"),""),"")</f>
        <v>PDF</v>
      </c>
      <c r="U747" s="565" t="s">
        <v>70</v>
      </c>
      <c r="V747" s="3" t="s">
        <v>46</v>
      </c>
      <c r="W747" s="3" t="s">
        <v>47</v>
      </c>
      <c r="X747" s="501" t="s">
        <v>5885</v>
      </c>
      <c r="Y747" s="12" t="str">
        <f>IF(R747="Include","No",IF(V747="Include","No",""))</f>
        <v/>
      </c>
      <c r="Z747" s="33" t="str">
        <f>IF(J747="Yes",IF(Q747="","",IF(Q747="Include",IF(V747="",IF(Y747="No","Check for supplement","Include"),IF(V747="Exclude","Consensus required",IF(V747="Include",IF(Y747="No","Check for supplement","Include"),"Check required"))),IF(Q747="Exclude",IF(V747="","Check required",IF(V747="Exclude","Exclude",IF(V747="Include","Consensus required","Check required"))),"Check required"))),IF(L747="","","Find PDF"))</f>
        <v>Exclude</v>
      </c>
      <c r="AA747" s="31" t="str">
        <f>IF(Z747="Exclude",R747,"")</f>
        <v>3. Wrong intervention</v>
      </c>
    </row>
    <row r="748" spans="1:27" x14ac:dyDescent="0.25">
      <c r="A748" s="25" t="s">
        <v>6622</v>
      </c>
      <c r="B748" s="26" t="s">
        <v>6623</v>
      </c>
      <c r="C748" s="26">
        <v>2013</v>
      </c>
      <c r="D748" s="26" t="s">
        <v>661</v>
      </c>
      <c r="E748" s="26">
        <v>32</v>
      </c>
      <c r="F748" s="26">
        <v>2</v>
      </c>
      <c r="G748" s="26" t="s">
        <v>1538</v>
      </c>
      <c r="H748" s="26">
        <v>12908</v>
      </c>
      <c r="I748" s="26" t="s">
        <v>6624</v>
      </c>
      <c r="J748" s="11" t="s">
        <v>35</v>
      </c>
      <c r="K748" s="18" t="str">
        <f>IF(LEFT(I748,2)="10",HYPERLINK(_xlfn.CONCAT("https://doi.org/",I748),"Link"),IF(I748="","",HYPERLINK(I748,"Link")))</f>
        <v>Link</v>
      </c>
      <c r="L748" s="19" t="str">
        <f>IF(A748&lt;&gt;"",IF(J748="No",_xlfn.CONCAT(IF(ISERROR(FIND(",",A748))=FALSE,LEFT(A748,FIND(",",A748)-1),A748),"-",C748,"-",H748),""),"")</f>
        <v/>
      </c>
      <c r="M748" s="29" t="str">
        <f>IF(A748&lt;&gt;"",_xlfn.CONCAT("{",IF(ISERROR(FIND(",",A748))=FALSE,LEFT(A748,FIND(",",A748)-1),A748),", ",C748," #",H748,"}"),"")</f>
        <v>{Gorin, 2013 #12908}</v>
      </c>
      <c r="N748" s="4" t="s">
        <v>1</v>
      </c>
      <c r="O748" s="18" t="str">
        <f>IF(J748="Yes",IF(P748&lt;&gt;"",HYPERLINK(_xlfn.CONCAT(VLOOKUP(P748,AF:AG,2,FALSE),"\",IF(ISERROR(FIND(",",A748))=FALSE,LEFT(A748,FIND(",",A748)-1),A748),"-",C748,"-",H748,".pdf"),"PDF"),""),"")</f>
        <v>PDF</v>
      </c>
      <c r="P748" s="11" t="s">
        <v>2</v>
      </c>
      <c r="Q748" s="3" t="s">
        <v>46</v>
      </c>
      <c r="R748" s="3" t="s">
        <v>39</v>
      </c>
      <c r="T748" s="18" t="str">
        <f>IF(J748="Yes",IF(U748&lt;&gt;"",HYPERLINK(_xlfn.CONCAT(VLOOKUP(U748,AF:AG,2,FALSE),"\",IF(ISERROR(FIND(",",A748))=FALSE,LEFT(A748,FIND(",",A748)-1),A748),"-",C748,"-",H748,".pdf"),"PDF"),""),"")</f>
        <v>PDF</v>
      </c>
      <c r="U748" s="11" t="str">
        <f>IF(R748="0. Duplicate","SH","")</f>
        <v>SH</v>
      </c>
      <c r="V748" s="3" t="str">
        <f>IF(R748="0. Duplicate","Exclude","")</f>
        <v>Exclude</v>
      </c>
      <c r="W748" s="3" t="str">
        <f>IF(R748="0. Duplicate","0. Duplicate","")</f>
        <v>0. Duplicate</v>
      </c>
      <c r="Y748" s="12" t="str">
        <f>IF(R748="Include","No",IF(V748="Include","No",""))</f>
        <v/>
      </c>
      <c r="Z748" s="33" t="str">
        <f>IF(J748="Yes",IF(Q748="","",IF(Q748="Include",IF(V748="",IF(Y748="No","Check for supplement","Include"),IF(V748="Exclude","Consensus required",IF(V748="Include",IF(Y748="No","Check for supplement","Include"),"Check required"))),IF(Q748="Exclude",IF(V748="","Check required",IF(V748="Exclude","Exclude",IF(V748="Include","Consensus required","Check required"))),"Check required"))),IF(L748="","","Find PDF"))</f>
        <v>Exclude</v>
      </c>
      <c r="AA748" s="31" t="str">
        <f>IF(Z748="Exclude",R748,"")</f>
        <v>0. Duplicate</v>
      </c>
    </row>
    <row r="749" spans="1:27" x14ac:dyDescent="0.25">
      <c r="A749" s="25" t="s">
        <v>6625</v>
      </c>
      <c r="B749" s="26" t="s">
        <v>6626</v>
      </c>
      <c r="C749" s="26">
        <v>2013</v>
      </c>
      <c r="D749" s="26" t="s">
        <v>1444</v>
      </c>
      <c r="E749" s="26">
        <v>28</v>
      </c>
      <c r="F749" s="26">
        <v>11</v>
      </c>
      <c r="G749" s="26" t="s">
        <v>6627</v>
      </c>
      <c r="H749" s="26">
        <v>12909</v>
      </c>
      <c r="I749" s="26" t="s">
        <v>6628</v>
      </c>
      <c r="J749" s="11" t="s">
        <v>35</v>
      </c>
      <c r="K749" s="18" t="str">
        <f>IF(LEFT(I749,2)="10",HYPERLINK(_xlfn.CONCAT("https://doi.org/",I749),"Link"),IF(I749="","",HYPERLINK(I749,"Link")))</f>
        <v>Link</v>
      </c>
      <c r="L749" s="19" t="str">
        <f>IF(A749&lt;&gt;"",IF(J749="No",_xlfn.CONCAT(IF(ISERROR(FIND(",",A749))=FALSE,LEFT(A749,FIND(",",A749)-1),A749),"-",C749,"-",H749),""),"")</f>
        <v/>
      </c>
      <c r="M749" s="29" t="str">
        <f>IF(A749&lt;&gt;"",_xlfn.CONCAT("{",IF(ISERROR(FIND(",",A749))=FALSE,LEFT(A749,FIND(",",A749)-1),A749),", ",C749," #",H749,"}"),"")</f>
        <v>{Gourlan, 2013 #12909}</v>
      </c>
      <c r="N749" s="4" t="s">
        <v>1</v>
      </c>
      <c r="O749" s="18" t="str">
        <f>IF(J749="Yes",IF(P749&lt;&gt;"",HYPERLINK(_xlfn.CONCAT(VLOOKUP(P749,AF:AG,2,FALSE),"\",IF(ISERROR(FIND(",",A749))=FALSE,LEFT(A749,FIND(",",A749)-1),A749),"-",C749,"-",H749,".pdf"),"PDF"),""),"")</f>
        <v>PDF</v>
      </c>
      <c r="P749" s="11" t="s">
        <v>2</v>
      </c>
      <c r="Q749" s="3" t="s">
        <v>46</v>
      </c>
      <c r="R749" s="3" t="s">
        <v>69</v>
      </c>
      <c r="S749" s="4" t="s">
        <v>6357</v>
      </c>
      <c r="T749" s="18" t="str">
        <f>IF(J749="Yes",IF(U749&lt;&gt;"",HYPERLINK(_xlfn.CONCAT(VLOOKUP(U749,AF:AG,2,FALSE),"\",IF(ISERROR(FIND(",",A749))=FALSE,LEFT(A749,FIND(",",A749)-1),A749),"-",C749,"-",H749,".pdf"),"PDF"),""),"")</f>
        <v>PDF</v>
      </c>
      <c r="U749" s="565" t="s">
        <v>70</v>
      </c>
      <c r="V749" s="3" t="s">
        <v>46</v>
      </c>
      <c r="W749" s="3" t="s">
        <v>47</v>
      </c>
      <c r="X749" s="501" t="s">
        <v>5885</v>
      </c>
      <c r="Y749" s="12" t="str">
        <f>IF(R749="Include","No",IF(V749="Include","No",""))</f>
        <v/>
      </c>
      <c r="Z749" s="33" t="str">
        <f>IF(J749="Yes",IF(Q749="","",IF(Q749="Include",IF(V749="",IF(Y749="No","Check for supplement","Include"),IF(V749="Exclude","Consensus required",IF(V749="Include",IF(Y749="No","Check for supplement","Include"),"Check required"))),IF(Q749="Exclude",IF(V749="","Check required",IF(V749="Exclude","Exclude",IF(V749="Include","Consensus required","Check required"))),"Check required"))),IF(L749="","","Find PDF"))</f>
        <v>Exclude</v>
      </c>
      <c r="AA749" s="31" t="str">
        <f>IF(Z749="Exclude",R749,"")</f>
        <v>4. Wrong setting</v>
      </c>
    </row>
    <row r="750" spans="1:27" x14ac:dyDescent="0.25">
      <c r="A750" s="25" t="s">
        <v>6629</v>
      </c>
      <c r="B750" s="26" t="s">
        <v>6630</v>
      </c>
      <c r="C750" s="26">
        <v>2014</v>
      </c>
      <c r="D750" s="26" t="s">
        <v>407</v>
      </c>
      <c r="E750" s="26">
        <v>18</v>
      </c>
      <c r="F750" s="26">
        <v>13</v>
      </c>
      <c r="G750" s="26" t="s">
        <v>6631</v>
      </c>
      <c r="H750" s="26">
        <v>12910</v>
      </c>
      <c r="I750" s="26" t="s">
        <v>6632</v>
      </c>
      <c r="J750" s="11" t="s">
        <v>35</v>
      </c>
      <c r="K750" s="18" t="str">
        <f>IF(LEFT(I750,2)="10",HYPERLINK(_xlfn.CONCAT("https://doi.org/",I750),"Link"),IF(I750="","",HYPERLINK(I750,"Link")))</f>
        <v>Link</v>
      </c>
      <c r="L750" s="19" t="str">
        <f>IF(A750&lt;&gt;"",IF(J750="No",_xlfn.CONCAT(IF(ISERROR(FIND(",",A750))=FALSE,LEFT(A750,FIND(",",A750)-1),A750),"-",C750,"-",H750),""),"")</f>
        <v/>
      </c>
      <c r="M750" s="29" t="str">
        <f>IF(A750&lt;&gt;"",_xlfn.CONCAT("{",IF(ISERROR(FIND(",",A750))=FALSE,LEFT(A750,FIND(",",A750)-1),A750),", ",C750," #",H750,"}"),"")</f>
        <v>{Goyder, 2014 #12910}</v>
      </c>
      <c r="N750" s="4" t="s">
        <v>1</v>
      </c>
      <c r="O750" s="18" t="str">
        <f>IF(J750="Yes",IF(P750&lt;&gt;"",HYPERLINK(_xlfn.CONCAT(VLOOKUP(P750,AF:AG,2,FALSE),"\",IF(ISERROR(FIND(",",A750))=FALSE,LEFT(A750,FIND(",",A750)-1),A750),"-",C750,"-",H750,".pdf"),"PDF"),""),"")</f>
        <v>PDF</v>
      </c>
      <c r="P750" s="11" t="s">
        <v>2</v>
      </c>
      <c r="Q750" s="3" t="s">
        <v>46</v>
      </c>
      <c r="R750" s="3" t="s">
        <v>47</v>
      </c>
      <c r="S750" s="4" t="s">
        <v>109</v>
      </c>
      <c r="T750" s="18" t="str">
        <f>IF(J750="Yes",IF(U750&lt;&gt;"",HYPERLINK(_xlfn.CONCAT(VLOOKUP(U750,AF:AG,2,FALSE),"\",IF(ISERROR(FIND(",",A750))=FALSE,LEFT(A750,FIND(",",A750)-1),A750),"-",C750,"-",H750,".pdf"),"PDF"),""),"")</f>
        <v>PDF</v>
      </c>
      <c r="U750" s="565" t="s">
        <v>70</v>
      </c>
      <c r="V750" s="3" t="s">
        <v>46</v>
      </c>
      <c r="W750" s="3" t="s">
        <v>47</v>
      </c>
      <c r="X750" s="501" t="s">
        <v>5885</v>
      </c>
      <c r="Y750" s="12" t="str">
        <f>IF(R750="Include","No",IF(V750="Include","No",""))</f>
        <v/>
      </c>
      <c r="Z750" s="33" t="str">
        <f>IF(J750="Yes",IF(Q750="","",IF(Q750="Include",IF(V750="",IF(Y750="No","Check for supplement","Include"),IF(V750="Exclude","Consensus required",IF(V750="Include",IF(Y750="No","Check for supplement","Include"),"Check required"))),IF(Q750="Exclude",IF(V750="","Check required",IF(V750="Exclude","Exclude",IF(V750="Include","Consensus required","Check required"))),"Check required"))),IF(L750="","","Find PDF"))</f>
        <v>Exclude</v>
      </c>
      <c r="AA750" s="31" t="str">
        <f>IF(Z750="Exclude",R750,"")</f>
        <v>3. Wrong intervention</v>
      </c>
    </row>
    <row r="751" spans="1:27" x14ac:dyDescent="0.25">
      <c r="A751" s="25" t="s">
        <v>6633</v>
      </c>
      <c r="B751" s="26" t="s">
        <v>6634</v>
      </c>
      <c r="C751" s="26">
        <v>2023</v>
      </c>
      <c r="D751" s="26" t="s">
        <v>3400</v>
      </c>
      <c r="E751" s="26">
        <v>78</v>
      </c>
      <c r="F751" s="26">
        <v>3</v>
      </c>
      <c r="G751" s="26" t="s">
        <v>6635</v>
      </c>
      <c r="H751" s="26">
        <v>12911</v>
      </c>
      <c r="I751" s="26" t="s">
        <v>6636</v>
      </c>
      <c r="J751" s="11" t="s">
        <v>35</v>
      </c>
      <c r="K751" s="18" t="str">
        <f>IF(LEFT(I751,2)="10",HYPERLINK(_xlfn.CONCAT("https://doi.org/",I751),"Link"),IF(I751="","",HYPERLINK(I751,"Link")))</f>
        <v>Link</v>
      </c>
      <c r="L751" s="19" t="str">
        <f>IF(A751&lt;&gt;"",IF(J751="No",_xlfn.CONCAT(IF(ISERROR(FIND(",",A751))=FALSE,LEFT(A751,FIND(",",A751)-1),A751),"-",C751,"-",H751),""),"")</f>
        <v/>
      </c>
      <c r="M751" s="29" t="str">
        <f>IF(A751&lt;&gt;"",_xlfn.CONCAT("{",IF(ISERROR(FIND(",",A751))=FALSE,LEFT(A751,FIND(",",A751)-1),A751),", ",C751," #",H751,"}"),"")</f>
        <v>{Granet, 2023 #12911}</v>
      </c>
      <c r="N751" s="4" t="s">
        <v>1</v>
      </c>
      <c r="O751" s="18" t="str">
        <f>IF(J751="Yes",IF(P751&lt;&gt;"",HYPERLINK(_xlfn.CONCAT(VLOOKUP(P751,AF:AG,2,FALSE),"\",IF(ISERROR(FIND(",",A751))=FALSE,LEFT(A751,FIND(",",A751)-1),A751),"-",C751,"-",H751,".pdf"),"PDF"),""),"")</f>
        <v>PDF</v>
      </c>
      <c r="P751" s="11" t="s">
        <v>2</v>
      </c>
      <c r="Q751" s="3" t="s">
        <v>46</v>
      </c>
      <c r="R751" s="3" t="s">
        <v>47</v>
      </c>
      <c r="S751" s="4" t="s">
        <v>109</v>
      </c>
      <c r="T751" s="18" t="str">
        <f>IF(J751="Yes",IF(U751&lt;&gt;"",HYPERLINK(_xlfn.CONCAT(VLOOKUP(U751,AF:AG,2,FALSE),"\",IF(ISERROR(FIND(",",A751))=FALSE,LEFT(A751,FIND(",",A751)-1),A751),"-",C751,"-",H751,".pdf"),"PDF"),""),"")</f>
        <v>PDF</v>
      </c>
      <c r="U751" s="565" t="s">
        <v>70</v>
      </c>
      <c r="V751" s="3" t="s">
        <v>46</v>
      </c>
      <c r="W751" s="3" t="s">
        <v>47</v>
      </c>
      <c r="X751" s="501" t="s">
        <v>5885</v>
      </c>
      <c r="Y751" s="12" t="str">
        <f>IF(R751="Include","No",IF(V751="Include","No",""))</f>
        <v/>
      </c>
      <c r="Z751" s="33" t="str">
        <f>IF(J751="Yes",IF(Q751="","",IF(Q751="Include",IF(V751="",IF(Y751="No","Check for supplement","Include"),IF(V751="Exclude","Consensus required",IF(V751="Include",IF(Y751="No","Check for supplement","Include"),"Check required"))),IF(Q751="Exclude",IF(V751="","Check required",IF(V751="Exclude","Exclude",IF(V751="Include","Consensus required","Check required"))),"Check required"))),IF(L751="","","Find PDF"))</f>
        <v>Exclude</v>
      </c>
      <c r="AA751" s="31" t="str">
        <f>IF(Z751="Exclude",R751,"")</f>
        <v>3. Wrong intervention</v>
      </c>
    </row>
    <row r="752" spans="1:27" x14ac:dyDescent="0.25">
      <c r="A752" s="25" t="s">
        <v>6633</v>
      </c>
      <c r="B752" s="26" t="s">
        <v>6634</v>
      </c>
      <c r="C752" s="26">
        <v>2023</v>
      </c>
      <c r="D752" s="26" t="s">
        <v>3400</v>
      </c>
      <c r="E752" s="26">
        <v>78</v>
      </c>
      <c r="F752" s="26">
        <v>3</v>
      </c>
      <c r="G752" s="26" t="s">
        <v>6635</v>
      </c>
      <c r="H752" s="26">
        <v>12912</v>
      </c>
      <c r="I752" s="26" t="s">
        <v>6636</v>
      </c>
      <c r="J752" s="11" t="s">
        <v>35</v>
      </c>
      <c r="K752" s="18" t="str">
        <f>IF(LEFT(I752,2)="10",HYPERLINK(_xlfn.CONCAT("https://doi.org/",I752),"Link"),IF(I752="","",HYPERLINK(I752,"Link")))</f>
        <v>Link</v>
      </c>
      <c r="L752" s="19" t="str">
        <f>IF(A752&lt;&gt;"",IF(J752="No",_xlfn.CONCAT(IF(ISERROR(FIND(",",A752))=FALSE,LEFT(A752,FIND(",",A752)-1),A752),"-",C752,"-",H752),""),"")</f>
        <v/>
      </c>
      <c r="M752" s="29" t="str">
        <f>IF(A752&lt;&gt;"",_xlfn.CONCAT("{",IF(ISERROR(FIND(",",A752))=FALSE,LEFT(A752,FIND(",",A752)-1),A752),", ",C752," #",H752,"}"),"")</f>
        <v>{Granet, 2023 #12912}</v>
      </c>
      <c r="N752" s="4" t="s">
        <v>1</v>
      </c>
      <c r="O752" s="18" t="str">
        <f>IF(J752="Yes",IF(P752&lt;&gt;"",HYPERLINK(_xlfn.CONCAT(VLOOKUP(P752,AF:AG,2,FALSE),"\",IF(ISERROR(FIND(",",A752))=FALSE,LEFT(A752,FIND(",",A752)-1),A752),"-",C752,"-",H752,".pdf"),"PDF"),""),"")</f>
        <v>PDF</v>
      </c>
      <c r="P752" s="11" t="s">
        <v>2</v>
      </c>
      <c r="Q752" s="3" t="s">
        <v>46</v>
      </c>
      <c r="R752" s="3" t="s">
        <v>39</v>
      </c>
      <c r="T752" s="18" t="str">
        <f>IF(J752="Yes",IF(U752&lt;&gt;"",HYPERLINK(_xlfn.CONCAT(VLOOKUP(U752,AF:AG,2,FALSE),"\",IF(ISERROR(FIND(",",A752))=FALSE,LEFT(A752,FIND(",",A752)-1),A752),"-",C752,"-",H752,".pdf"),"PDF"),""),"")</f>
        <v>PDF</v>
      </c>
      <c r="U752" s="11" t="str">
        <f>IF(R752="0. Duplicate","SH","")</f>
        <v>SH</v>
      </c>
      <c r="V752" s="3" t="str">
        <f>IF(R752="0. Duplicate","Exclude","")</f>
        <v>Exclude</v>
      </c>
      <c r="W752" s="3" t="str">
        <f>IF(R752="0. Duplicate","0. Duplicate","")</f>
        <v>0. Duplicate</v>
      </c>
      <c r="Y752" s="12" t="str">
        <f>IF(R752="Include","No",IF(V752="Include","No",""))</f>
        <v/>
      </c>
      <c r="Z752" s="33" t="str">
        <f>IF(J752="Yes",IF(Q752="","",IF(Q752="Include",IF(V752="",IF(Y752="No","Check for supplement","Include"),IF(V752="Exclude","Consensus required",IF(V752="Include",IF(Y752="No","Check for supplement","Include"),"Check required"))),IF(Q752="Exclude",IF(V752="","Check required",IF(V752="Exclude","Exclude",IF(V752="Include","Consensus required","Check required"))),"Check required"))),IF(L752="","","Find PDF"))</f>
        <v>Exclude</v>
      </c>
      <c r="AA752" s="31" t="str">
        <f>IF(Z752="Exclude",R752,"")</f>
        <v>0. Duplicate</v>
      </c>
    </row>
    <row r="753" spans="1:27" x14ac:dyDescent="0.25">
      <c r="A753" s="25" t="s">
        <v>6633</v>
      </c>
      <c r="B753" s="26" t="s">
        <v>6634</v>
      </c>
      <c r="C753" s="26">
        <v>2023</v>
      </c>
      <c r="D753" s="26" t="s">
        <v>3400</v>
      </c>
      <c r="E753" s="26">
        <v>78</v>
      </c>
      <c r="F753" s="26">
        <v>3</v>
      </c>
      <c r="G753" s="26" t="s">
        <v>6635</v>
      </c>
      <c r="H753" s="26">
        <v>12913</v>
      </c>
      <c r="I753" s="26" t="s">
        <v>6636</v>
      </c>
      <c r="J753" s="11" t="s">
        <v>35</v>
      </c>
      <c r="K753" s="18" t="str">
        <f>IF(LEFT(I753,2)="10",HYPERLINK(_xlfn.CONCAT("https://doi.org/",I753),"Link"),IF(I753="","",HYPERLINK(I753,"Link")))</f>
        <v>Link</v>
      </c>
      <c r="L753" s="19" t="str">
        <f>IF(A753&lt;&gt;"",IF(J753="No",_xlfn.CONCAT(IF(ISERROR(FIND(",",A753))=FALSE,LEFT(A753,FIND(",",A753)-1),A753),"-",C753,"-",H753),""),"")</f>
        <v/>
      </c>
      <c r="M753" s="29" t="str">
        <f>IF(A753&lt;&gt;"",_xlfn.CONCAT("{",IF(ISERROR(FIND(",",A753))=FALSE,LEFT(A753,FIND(",",A753)-1),A753),", ",C753," #",H753,"}"),"")</f>
        <v>{Granet, 2023 #12913}</v>
      </c>
      <c r="N753" s="4" t="s">
        <v>1</v>
      </c>
      <c r="O753" s="18" t="str">
        <f>IF(J753="Yes",IF(P753&lt;&gt;"",HYPERLINK(_xlfn.CONCAT(VLOOKUP(P753,AF:AG,2,FALSE),"\",IF(ISERROR(FIND(",",A753))=FALSE,LEFT(A753,FIND(",",A753)-1),A753),"-",C753,"-",H753,".pdf"),"PDF"),""),"")</f>
        <v>PDF</v>
      </c>
      <c r="P753" s="11" t="s">
        <v>2</v>
      </c>
      <c r="Q753" s="3" t="s">
        <v>46</v>
      </c>
      <c r="R753" s="3" t="s">
        <v>39</v>
      </c>
      <c r="T753" s="18" t="str">
        <f>IF(J753="Yes",IF(U753&lt;&gt;"",HYPERLINK(_xlfn.CONCAT(VLOOKUP(U753,AF:AG,2,FALSE),"\",IF(ISERROR(FIND(",",A753))=FALSE,LEFT(A753,FIND(",",A753)-1),A753),"-",C753,"-",H753,".pdf"),"PDF"),""),"")</f>
        <v>PDF</v>
      </c>
      <c r="U753" s="11" t="str">
        <f>IF(R753="0. Duplicate","SH","")</f>
        <v>SH</v>
      </c>
      <c r="V753" s="3" t="str">
        <f>IF(R753="0. Duplicate","Exclude","")</f>
        <v>Exclude</v>
      </c>
      <c r="W753" s="3" t="str">
        <f>IF(R753="0. Duplicate","0. Duplicate","")</f>
        <v>0. Duplicate</v>
      </c>
      <c r="Y753" s="12" t="str">
        <f>IF(R753="Include","No",IF(V753="Include","No",""))</f>
        <v/>
      </c>
      <c r="Z753" s="33" t="str">
        <f>IF(J753="Yes",IF(Q753="","",IF(Q753="Include",IF(V753="",IF(Y753="No","Check for supplement","Include"),IF(V753="Exclude","Consensus required",IF(V753="Include",IF(Y753="No","Check for supplement","Include"),"Check required"))),IF(Q753="Exclude",IF(V753="","Check required",IF(V753="Exclude","Exclude",IF(V753="Include","Consensus required","Check required"))),"Check required"))),IF(L753="","","Find PDF"))</f>
        <v>Exclude</v>
      </c>
      <c r="AA753" s="31" t="str">
        <f>IF(Z753="Exclude",R753,"")</f>
        <v>0. Duplicate</v>
      </c>
    </row>
    <row r="754" spans="1:27" x14ac:dyDescent="0.25">
      <c r="A754" s="25" t="s">
        <v>6637</v>
      </c>
      <c r="B754" s="26" t="s">
        <v>6638</v>
      </c>
      <c r="C754" s="26">
        <v>2019</v>
      </c>
      <c r="D754" s="26" t="s">
        <v>1367</v>
      </c>
      <c r="E754" s="26">
        <v>89</v>
      </c>
      <c r="F754" s="26">
        <v>2</v>
      </c>
      <c r="G754" s="26" t="s">
        <v>2973</v>
      </c>
      <c r="H754" s="26">
        <v>14645</v>
      </c>
      <c r="I754" s="26" t="s">
        <v>6639</v>
      </c>
      <c r="J754" s="11" t="s">
        <v>35</v>
      </c>
      <c r="K754" s="18" t="str">
        <f>IF(LEFT(I754,2)="10",HYPERLINK(_xlfn.CONCAT("https://doi.org/",I754),"Link"),IF(I754="","",HYPERLINK(I754,"Link")))</f>
        <v>Link</v>
      </c>
      <c r="L754" s="19" t="str">
        <f>IF(A754&lt;&gt;"",IF(J754="No",_xlfn.CONCAT(IF(ISERROR(FIND(",",A754))=FALSE,LEFT(A754,FIND(",",A754)-1),A754),"-",C754,"-",H754),""),"")</f>
        <v/>
      </c>
      <c r="M754" s="29" t="str">
        <f>IF(A754&lt;&gt;"",_xlfn.CONCAT("{",IF(ISERROR(FIND(",",A754))=FALSE,LEFT(A754,FIND(",",A754)-1),A754),", ",C754," #",H754,"}"),"")</f>
        <v>{Grasten, 2019 #14645}</v>
      </c>
      <c r="N754" s="4" t="s">
        <v>1</v>
      </c>
      <c r="O754" s="18" t="str">
        <f>IF(J754="Yes",IF(P754&lt;&gt;"",HYPERLINK(_xlfn.CONCAT(VLOOKUP(P754,AF:AG,2,FALSE),"\",IF(ISERROR(FIND(",",A754))=FALSE,LEFT(A754,FIND(",",A754)-1),A754),"-",C754,"-",H754,".pdf"),"PDF"),""),"")</f>
        <v>PDF</v>
      </c>
      <c r="P754" s="11" t="s">
        <v>2</v>
      </c>
      <c r="Q754" s="3" t="s">
        <v>46</v>
      </c>
      <c r="R754" s="3" t="s">
        <v>77</v>
      </c>
      <c r="S754" s="4" t="s">
        <v>316</v>
      </c>
      <c r="T754" s="18" t="str">
        <f>IF(J754="Yes",IF(U754&lt;&gt;"",HYPERLINK(_xlfn.CONCAT(VLOOKUP(U754,AF:AG,2,FALSE),"\",IF(ISERROR(FIND(",",A754))=FALSE,LEFT(A754,FIND(",",A754)-1),A754),"-",C754,"-",H754,".pdf"),"PDF"),""),"")</f>
        <v>PDF</v>
      </c>
      <c r="U754" s="565" t="s">
        <v>70</v>
      </c>
      <c r="V754" s="3" t="s">
        <v>46</v>
      </c>
      <c r="W754" s="3" t="s">
        <v>77</v>
      </c>
      <c r="X754" s="501" t="s">
        <v>6640</v>
      </c>
      <c r="Y754" s="12" t="str">
        <f>IF(R754="Include","No",IF(V754="Include","No",""))</f>
        <v/>
      </c>
      <c r="Z754" s="33" t="str">
        <f>IF(J754="Yes",IF(Q754="","",IF(Q754="Include",IF(V754="",IF(Y754="No","Check for supplement","Include"),IF(V754="Exclude","Consensus required",IF(V754="Include",IF(Y754="No","Check for supplement","Include"),"Check required"))),IF(Q754="Exclude",IF(V754="","Check required",IF(V754="Exclude","Exclude",IF(V754="Include","Consensus required","Check required"))),"Check required"))),IF(L754="","","Find PDF"))</f>
        <v>Exclude</v>
      </c>
      <c r="AA754" s="31" t="str">
        <f>IF(Z754="Exclude",R754,"")</f>
        <v>5. Wrong study design</v>
      </c>
    </row>
    <row r="755" spans="1:27" x14ac:dyDescent="0.25">
      <c r="A755" s="25" t="s">
        <v>6641</v>
      </c>
      <c r="B755" s="26" t="s">
        <v>6642</v>
      </c>
      <c r="C755" s="26">
        <v>2020</v>
      </c>
      <c r="D755" s="26" t="s">
        <v>1952</v>
      </c>
      <c r="E755" s="26">
        <v>27</v>
      </c>
      <c r="F755" s="26">
        <v>5</v>
      </c>
      <c r="G755" s="26" t="s">
        <v>6643</v>
      </c>
      <c r="H755" s="26">
        <v>12914</v>
      </c>
      <c r="I755" s="26" t="s">
        <v>6644</v>
      </c>
      <c r="J755" s="11" t="s">
        <v>35</v>
      </c>
      <c r="K755" s="18" t="str">
        <f>IF(LEFT(I755,2)="10",HYPERLINK(_xlfn.CONCAT("https://doi.org/",I755),"Link"),IF(I755="","",HYPERLINK(I755,"Link")))</f>
        <v>Link</v>
      </c>
      <c r="L755" s="19" t="str">
        <f>IF(A755&lt;&gt;"",IF(J755="No",_xlfn.CONCAT(IF(ISERROR(FIND(",",A755))=FALSE,LEFT(A755,FIND(",",A755)-1),A755),"-",C755,"-",H755),""),"")</f>
        <v/>
      </c>
      <c r="M755" s="29" t="str">
        <f>IF(A755&lt;&gt;"",_xlfn.CONCAT("{",IF(ISERROR(FIND(",",A755))=FALSE,LEFT(A755,FIND(",",A755)-1),A755),", ",C755," #",H755,"}"),"")</f>
        <v>{Grau-Pellicer, 2020 #12914}</v>
      </c>
      <c r="N755" s="4" t="s">
        <v>1</v>
      </c>
      <c r="O755" s="18" t="str">
        <f>IF(J755="Yes",IF(P755&lt;&gt;"",HYPERLINK(_xlfn.CONCAT(VLOOKUP(P755,AF:AG,2,FALSE),"\",IF(ISERROR(FIND(",",A755))=FALSE,LEFT(A755,FIND(",",A755)-1),A755),"-",C755,"-",H755,".pdf"),"PDF"),""),"")</f>
        <v>PDF</v>
      </c>
      <c r="P755" s="11" t="s">
        <v>2</v>
      </c>
      <c r="Q755" s="3" t="s">
        <v>46</v>
      </c>
      <c r="R755" s="3" t="s">
        <v>47</v>
      </c>
      <c r="S755" s="4" t="s">
        <v>109</v>
      </c>
      <c r="T755" s="18" t="str">
        <f>IF(J755="Yes",IF(U755&lt;&gt;"",HYPERLINK(_xlfn.CONCAT(VLOOKUP(U755,AF:AG,2,FALSE),"\",IF(ISERROR(FIND(",",A755))=FALSE,LEFT(A755,FIND(",",A755)-1),A755),"-",C755,"-",H755,".pdf"),"PDF"),""),"")</f>
        <v>PDF</v>
      </c>
      <c r="U755" s="565" t="s">
        <v>70</v>
      </c>
      <c r="V755" s="3" t="s">
        <v>46</v>
      </c>
      <c r="W755" s="3" t="s">
        <v>47</v>
      </c>
      <c r="X755" s="501" t="s">
        <v>5885</v>
      </c>
      <c r="Y755" s="12" t="str">
        <f>IF(R755="Include","No",IF(V755="Include","No",""))</f>
        <v/>
      </c>
      <c r="Z755" s="33" t="str">
        <f>IF(J755="Yes",IF(Q755="","",IF(Q755="Include",IF(V755="",IF(Y755="No","Check for supplement","Include"),IF(V755="Exclude","Consensus required",IF(V755="Include",IF(Y755="No","Check for supplement","Include"),"Check required"))),IF(Q755="Exclude",IF(V755="","Check required",IF(V755="Exclude","Exclude",IF(V755="Include","Consensus required","Check required"))),"Check required"))),IF(L755="","","Find PDF"))</f>
        <v>Exclude</v>
      </c>
      <c r="AA755" s="31" t="str">
        <f>IF(Z755="Exclude",R755,"")</f>
        <v>3. Wrong intervention</v>
      </c>
    </row>
    <row r="756" spans="1:27" x14ac:dyDescent="0.25">
      <c r="A756" s="25" t="s">
        <v>6641</v>
      </c>
      <c r="B756" s="26" t="s">
        <v>6642</v>
      </c>
      <c r="C756" s="26">
        <v>2020</v>
      </c>
      <c r="D756" s="26" t="s">
        <v>1952</v>
      </c>
      <c r="E756" s="26">
        <v>27</v>
      </c>
      <c r="F756" s="26">
        <v>5</v>
      </c>
      <c r="G756" s="26" t="s">
        <v>6643</v>
      </c>
      <c r="H756" s="26">
        <v>12915</v>
      </c>
      <c r="I756" s="26" t="s">
        <v>6644</v>
      </c>
      <c r="J756" s="11" t="s">
        <v>35</v>
      </c>
      <c r="K756" s="18" t="str">
        <f>IF(LEFT(I756,2)="10",HYPERLINK(_xlfn.CONCAT("https://doi.org/",I756),"Link"),IF(I756="","",HYPERLINK(I756,"Link")))</f>
        <v>Link</v>
      </c>
      <c r="L756" s="19" t="str">
        <f>IF(A756&lt;&gt;"",IF(J756="No",_xlfn.CONCAT(IF(ISERROR(FIND(",",A756))=FALSE,LEFT(A756,FIND(",",A756)-1),A756),"-",C756,"-",H756),""),"")</f>
        <v/>
      </c>
      <c r="M756" s="29" t="str">
        <f>IF(A756&lt;&gt;"",_xlfn.CONCAT("{",IF(ISERROR(FIND(",",A756))=FALSE,LEFT(A756,FIND(",",A756)-1),A756),", ",C756," #",H756,"}"),"")</f>
        <v>{Grau-Pellicer, 2020 #12915}</v>
      </c>
      <c r="N756" s="4" t="s">
        <v>1</v>
      </c>
      <c r="O756" s="18" t="str">
        <f>IF(J756="Yes",IF(P756&lt;&gt;"",HYPERLINK(_xlfn.CONCAT(VLOOKUP(P756,AF:AG,2,FALSE),"\",IF(ISERROR(FIND(",",A756))=FALSE,LEFT(A756,FIND(",",A756)-1),A756),"-",C756,"-",H756,".pdf"),"PDF"),""),"")</f>
        <v>PDF</v>
      </c>
      <c r="P756" s="11" t="s">
        <v>2</v>
      </c>
      <c r="Q756" s="3" t="s">
        <v>46</v>
      </c>
      <c r="R756" s="3" t="s">
        <v>39</v>
      </c>
      <c r="T756" s="18" t="str">
        <f>IF(J756="Yes",IF(U756&lt;&gt;"",HYPERLINK(_xlfn.CONCAT(VLOOKUP(U756,AF:AG,2,FALSE),"\",IF(ISERROR(FIND(",",A756))=FALSE,LEFT(A756,FIND(",",A756)-1),A756),"-",C756,"-",H756,".pdf"),"PDF"),""),"")</f>
        <v>PDF</v>
      </c>
      <c r="U756" s="11" t="str">
        <f>IF(R756="0. Duplicate","SH","")</f>
        <v>SH</v>
      </c>
      <c r="V756" s="3" t="str">
        <f>IF(R756="0. Duplicate","Exclude","")</f>
        <v>Exclude</v>
      </c>
      <c r="W756" s="3" t="str">
        <f>IF(R756="0. Duplicate","0. Duplicate","")</f>
        <v>0. Duplicate</v>
      </c>
      <c r="Y756" s="12" t="str">
        <f>IF(R756="Include","No",IF(V756="Include","No",""))</f>
        <v/>
      </c>
      <c r="Z756" s="33" t="str">
        <f>IF(J756="Yes",IF(Q756="","",IF(Q756="Include",IF(V756="",IF(Y756="No","Check for supplement","Include"),IF(V756="Exclude","Consensus required",IF(V756="Include",IF(Y756="No","Check for supplement","Include"),"Check required"))),IF(Q756="Exclude",IF(V756="","Check required",IF(V756="Exclude","Exclude",IF(V756="Include","Consensus required","Check required"))),"Check required"))),IF(L756="","","Find PDF"))</f>
        <v>Exclude</v>
      </c>
      <c r="AA756" s="31" t="str">
        <f>IF(Z756="Exclude",R756,"")</f>
        <v>0. Duplicate</v>
      </c>
    </row>
    <row r="757" spans="1:27" x14ac:dyDescent="0.25">
      <c r="A757" s="25" t="s">
        <v>6641</v>
      </c>
      <c r="B757" s="26" t="s">
        <v>6642</v>
      </c>
      <c r="C757" s="26">
        <v>2020</v>
      </c>
      <c r="D757" s="26" t="s">
        <v>1952</v>
      </c>
      <c r="E757" s="26">
        <v>27</v>
      </c>
      <c r="F757" s="26">
        <v>5</v>
      </c>
      <c r="G757" s="26" t="s">
        <v>6643</v>
      </c>
      <c r="H757" s="26">
        <v>12916</v>
      </c>
      <c r="I757" s="26" t="s">
        <v>6644</v>
      </c>
      <c r="J757" s="11" t="s">
        <v>35</v>
      </c>
      <c r="K757" s="18" t="str">
        <f>IF(LEFT(I757,2)="10",HYPERLINK(_xlfn.CONCAT("https://doi.org/",I757),"Link"),IF(I757="","",HYPERLINK(I757,"Link")))</f>
        <v>Link</v>
      </c>
      <c r="L757" s="19" t="str">
        <f>IF(A757&lt;&gt;"",IF(J757="No",_xlfn.CONCAT(IF(ISERROR(FIND(",",A757))=FALSE,LEFT(A757,FIND(",",A757)-1),A757),"-",C757,"-",H757),""),"")</f>
        <v/>
      </c>
      <c r="M757" s="29" t="str">
        <f>IF(A757&lt;&gt;"",_xlfn.CONCAT("{",IF(ISERROR(FIND(",",A757))=FALSE,LEFT(A757,FIND(",",A757)-1),A757),", ",C757," #",H757,"}"),"")</f>
        <v>{Grau-Pellicer, 2020 #12916}</v>
      </c>
      <c r="N757" s="4" t="s">
        <v>1</v>
      </c>
      <c r="O757" s="18" t="str">
        <f>IF(J757="Yes",IF(P757&lt;&gt;"",HYPERLINK(_xlfn.CONCAT(VLOOKUP(P757,AF:AG,2,FALSE),"\",IF(ISERROR(FIND(",",A757))=FALSE,LEFT(A757,FIND(",",A757)-1),A757),"-",C757,"-",H757,".pdf"),"PDF"),""),"")</f>
        <v>PDF</v>
      </c>
      <c r="P757" s="11" t="s">
        <v>2</v>
      </c>
      <c r="Q757" s="3" t="s">
        <v>46</v>
      </c>
      <c r="R757" s="3" t="s">
        <v>39</v>
      </c>
      <c r="T757" s="18" t="str">
        <f>IF(J757="Yes",IF(U757&lt;&gt;"",HYPERLINK(_xlfn.CONCAT(VLOOKUP(U757,AF:AG,2,FALSE),"\",IF(ISERROR(FIND(",",A757))=FALSE,LEFT(A757,FIND(",",A757)-1),A757),"-",C757,"-",H757,".pdf"),"PDF"),""),"")</f>
        <v>PDF</v>
      </c>
      <c r="U757" s="11" t="str">
        <f>IF(R757="0. Duplicate","SH","")</f>
        <v>SH</v>
      </c>
      <c r="V757" s="3" t="str">
        <f>IF(R757="0. Duplicate","Exclude","")</f>
        <v>Exclude</v>
      </c>
      <c r="W757" s="3" t="str">
        <f>IF(R757="0. Duplicate","0. Duplicate","")</f>
        <v>0. Duplicate</v>
      </c>
      <c r="Y757" s="12" t="str">
        <f>IF(R757="Include","No",IF(V757="Include","No",""))</f>
        <v/>
      </c>
      <c r="Z757" s="33" t="str">
        <f>IF(J757="Yes",IF(Q757="","",IF(Q757="Include",IF(V757="",IF(Y757="No","Check for supplement","Include"),IF(V757="Exclude","Consensus required",IF(V757="Include",IF(Y757="No","Check for supplement","Include"),"Check required"))),IF(Q757="Exclude",IF(V757="","Check required",IF(V757="Exclude","Exclude",IF(V757="Include","Consensus required","Check required"))),"Check required"))),IF(L757="","","Find PDF"))</f>
        <v>Exclude</v>
      </c>
      <c r="AA757" s="31" t="str">
        <f>IF(Z757="Exclude",R757,"")</f>
        <v>0. Duplicate</v>
      </c>
    </row>
    <row r="758" spans="1:27" x14ac:dyDescent="0.25">
      <c r="A758" s="25" t="s">
        <v>6641</v>
      </c>
      <c r="B758" s="26" t="s">
        <v>6642</v>
      </c>
      <c r="C758" s="26">
        <v>2020</v>
      </c>
      <c r="D758" s="26" t="s">
        <v>1952</v>
      </c>
      <c r="E758" s="26">
        <v>27</v>
      </c>
      <c r="F758" s="26">
        <v>5</v>
      </c>
      <c r="G758" s="26" t="s">
        <v>6643</v>
      </c>
      <c r="H758" s="26">
        <v>12917</v>
      </c>
      <c r="I758" s="26" t="s">
        <v>6644</v>
      </c>
      <c r="J758" s="11" t="s">
        <v>35</v>
      </c>
      <c r="K758" s="18" t="str">
        <f>IF(LEFT(I758,2)="10",HYPERLINK(_xlfn.CONCAT("https://doi.org/",I758),"Link"),IF(I758="","",HYPERLINK(I758,"Link")))</f>
        <v>Link</v>
      </c>
      <c r="L758" s="19" t="str">
        <f>IF(A758&lt;&gt;"",IF(J758="No",_xlfn.CONCAT(IF(ISERROR(FIND(",",A758))=FALSE,LEFT(A758,FIND(",",A758)-1),A758),"-",C758,"-",H758),""),"")</f>
        <v/>
      </c>
      <c r="M758" s="29" t="str">
        <f>IF(A758&lt;&gt;"",_xlfn.CONCAT("{",IF(ISERROR(FIND(",",A758))=FALSE,LEFT(A758,FIND(",",A758)-1),A758),", ",C758," #",H758,"}"),"")</f>
        <v>{Grau-Pellicer, 2020 #12917}</v>
      </c>
      <c r="N758" s="4" t="s">
        <v>1</v>
      </c>
      <c r="O758" s="18" t="str">
        <f>IF(J758="Yes",IF(P758&lt;&gt;"",HYPERLINK(_xlfn.CONCAT(VLOOKUP(P758,AF:AG,2,FALSE),"\",IF(ISERROR(FIND(",",A758))=FALSE,LEFT(A758,FIND(",",A758)-1),A758),"-",C758,"-",H758,".pdf"),"PDF"),""),"")</f>
        <v>PDF</v>
      </c>
      <c r="P758" s="11" t="s">
        <v>2</v>
      </c>
      <c r="Q758" s="3" t="s">
        <v>46</v>
      </c>
      <c r="R758" s="3" t="s">
        <v>39</v>
      </c>
      <c r="T758" s="18" t="str">
        <f>IF(J758="Yes",IF(U758&lt;&gt;"",HYPERLINK(_xlfn.CONCAT(VLOOKUP(U758,AF:AG,2,FALSE),"\",IF(ISERROR(FIND(",",A758))=FALSE,LEFT(A758,FIND(",",A758)-1),A758),"-",C758,"-",H758,".pdf"),"PDF"),""),"")</f>
        <v>PDF</v>
      </c>
      <c r="U758" s="11" t="str">
        <f>IF(R758="0. Duplicate","SH","")</f>
        <v>SH</v>
      </c>
      <c r="V758" s="3" t="str">
        <f>IF(R758="0. Duplicate","Exclude","")</f>
        <v>Exclude</v>
      </c>
      <c r="W758" s="3" t="str">
        <f>IF(R758="0. Duplicate","0. Duplicate","")</f>
        <v>0. Duplicate</v>
      </c>
      <c r="Y758" s="12" t="str">
        <f>IF(R758="Include","No",IF(V758="Include","No",""))</f>
        <v/>
      </c>
      <c r="Z758" s="33" t="str">
        <f>IF(J758="Yes",IF(Q758="","",IF(Q758="Include",IF(V758="",IF(Y758="No","Check for supplement","Include"),IF(V758="Exclude","Consensus required",IF(V758="Include",IF(Y758="No","Check for supplement","Include"),"Check required"))),IF(Q758="Exclude",IF(V758="","Check required",IF(V758="Exclude","Exclude",IF(V758="Include","Consensus required","Check required"))),"Check required"))),IF(L758="","","Find PDF"))</f>
        <v>Exclude</v>
      </c>
      <c r="AA758" s="31" t="str">
        <f>IF(Z758="Exclude",R758,"")</f>
        <v>0. Duplicate</v>
      </c>
    </row>
    <row r="759" spans="1:27" x14ac:dyDescent="0.25">
      <c r="A759" s="25" t="s">
        <v>6645</v>
      </c>
      <c r="B759" s="26" t="s">
        <v>6646</v>
      </c>
      <c r="C759" s="26">
        <v>2010</v>
      </c>
      <c r="D759" s="26" t="s">
        <v>241</v>
      </c>
      <c r="E759" s="26">
        <v>22</v>
      </c>
      <c r="F759" s="26">
        <v>4</v>
      </c>
      <c r="G759" s="26" t="s">
        <v>6647</v>
      </c>
      <c r="H759" s="26">
        <v>12920</v>
      </c>
      <c r="I759" s="26" t="s">
        <v>6648</v>
      </c>
      <c r="J759" s="11" t="s">
        <v>35</v>
      </c>
      <c r="K759" s="18" t="str">
        <f>IF(LEFT(I759,2)="10",HYPERLINK(_xlfn.CONCAT("https://doi.org/",I759),"Link"),IF(I759="","",HYPERLINK(I759,"Link")))</f>
        <v>Link</v>
      </c>
      <c r="L759" s="19" t="str">
        <f>IF(A759&lt;&gt;"",IF(J759="No",_xlfn.CONCAT(IF(ISERROR(FIND(",",A759))=FALSE,LEFT(A759,FIND(",",A759)-1),A759),"-",C759,"-",H759),""),"")</f>
        <v/>
      </c>
      <c r="M759" s="29" t="str">
        <f>IF(A759&lt;&gt;"",_xlfn.CONCAT("{",IF(ISERROR(FIND(",",A759))=FALSE,LEFT(A759,FIND(",",A759)-1),A759),", ",C759," #",H759,"}"),"")</f>
        <v>{Graves, 2010 #12920}</v>
      </c>
      <c r="N759" s="4" t="s">
        <v>1</v>
      </c>
      <c r="O759" s="18" t="str">
        <f>IF(J759="Yes",IF(P759&lt;&gt;"",HYPERLINK(_xlfn.CONCAT(VLOOKUP(P759,AF:AG,2,FALSE),"\",IF(ISERROR(FIND(",",A759))=FALSE,LEFT(A759,FIND(",",A759)-1),A759),"-",C759,"-",H759,".pdf"),"PDF"),""),"")</f>
        <v>PDF</v>
      </c>
      <c r="P759" s="11" t="s">
        <v>2</v>
      </c>
      <c r="Q759" s="3" t="s">
        <v>46</v>
      </c>
      <c r="R759" s="3" t="s">
        <v>47</v>
      </c>
      <c r="S759" s="4" t="s">
        <v>109</v>
      </c>
      <c r="T759" s="18" t="str">
        <f>IF(J759="Yes",IF(U759&lt;&gt;"",HYPERLINK(_xlfn.CONCAT(VLOOKUP(U759,AF:AG,2,FALSE),"\",IF(ISERROR(FIND(",",A759))=FALSE,LEFT(A759,FIND(",",A759)-1),A759),"-",C759,"-",H759,".pdf"),"PDF"),""),"")</f>
        <v>PDF</v>
      </c>
      <c r="U759" s="565" t="s">
        <v>70</v>
      </c>
      <c r="V759" s="3" t="s">
        <v>46</v>
      </c>
      <c r="W759" s="3" t="s">
        <v>47</v>
      </c>
      <c r="X759" s="501" t="s">
        <v>5885</v>
      </c>
      <c r="Y759" s="12" t="str">
        <f>IF(R759="Include","No",IF(V759="Include","No",""))</f>
        <v/>
      </c>
      <c r="Z759" s="33" t="str">
        <f>IF(J759="Yes",IF(Q759="","",IF(Q759="Include",IF(V759="",IF(Y759="No","Check for supplement","Include"),IF(V759="Exclude","Consensus required",IF(V759="Include",IF(Y759="No","Check for supplement","Include"),"Check required"))),IF(Q759="Exclude",IF(V759="","Check required",IF(V759="Exclude","Exclude",IF(V759="Include","Consensus required","Check required"))),"Check required"))),IF(L759="","","Find PDF"))</f>
        <v>Exclude</v>
      </c>
      <c r="AA759" s="31" t="str">
        <f>IF(Z759="Exclude",R759,"")</f>
        <v>3. Wrong intervention</v>
      </c>
    </row>
    <row r="760" spans="1:27" x14ac:dyDescent="0.25">
      <c r="A760" s="25" t="s">
        <v>6649</v>
      </c>
      <c r="B760" s="26" t="s">
        <v>6650</v>
      </c>
      <c r="C760" s="26">
        <v>2015</v>
      </c>
      <c r="D760" s="26" t="s">
        <v>124</v>
      </c>
      <c r="E760" s="26">
        <v>12</v>
      </c>
      <c r="F760" s="26">
        <v>1</v>
      </c>
      <c r="G760" s="26">
        <v>1</v>
      </c>
      <c r="H760" s="26">
        <v>12921</v>
      </c>
      <c r="I760" s="26" t="s">
        <v>6651</v>
      </c>
      <c r="J760" s="11" t="s">
        <v>35</v>
      </c>
      <c r="K760" s="18" t="str">
        <f>IF(LEFT(I760,2)="10",HYPERLINK(_xlfn.CONCAT("https://doi.org/",I760),"Link"),IF(I760="","",HYPERLINK(I760,"Link")))</f>
        <v>Link</v>
      </c>
      <c r="L760" s="19" t="str">
        <f>IF(A760&lt;&gt;"",IF(J760="No",_xlfn.CONCAT(IF(ISERROR(FIND(",",A760))=FALSE,LEFT(A760,FIND(",",A760)-1),A760),"-",C760,"-",H760),""),"")</f>
        <v/>
      </c>
      <c r="M760" s="29" t="str">
        <f>IF(A760&lt;&gt;"",_xlfn.CONCAT("{",IF(ISERROR(FIND(",",A760))=FALSE,LEFT(A760,FIND(",",A760)-1),A760),", ",C760," #",H760,"}"),"")</f>
        <v>{Greaves, 2015 #12921}</v>
      </c>
      <c r="N760" s="4" t="s">
        <v>1</v>
      </c>
      <c r="O760" s="18" t="str">
        <f>IF(J760="Yes",IF(P760&lt;&gt;"",HYPERLINK(_xlfn.CONCAT(VLOOKUP(P760,AF:AG,2,FALSE),"\",IF(ISERROR(FIND(",",A760))=FALSE,LEFT(A760,FIND(",",A760)-1),A760),"-",C760,"-",H760,".pdf"),"PDF"),""),"")</f>
        <v>PDF</v>
      </c>
      <c r="P760" s="11" t="s">
        <v>2</v>
      </c>
      <c r="Q760" s="3" t="s">
        <v>46</v>
      </c>
      <c r="R760" s="3" t="s">
        <v>47</v>
      </c>
      <c r="S760" s="4" t="s">
        <v>109</v>
      </c>
      <c r="T760" s="18" t="str">
        <f>IF(J760="Yes",IF(U760&lt;&gt;"",HYPERLINK(_xlfn.CONCAT(VLOOKUP(U760,AF:AG,2,FALSE),"\",IF(ISERROR(FIND(",",A760))=FALSE,LEFT(A760,FIND(",",A760)-1),A760),"-",C760,"-",H760,".pdf"),"PDF"),""),"")</f>
        <v>PDF</v>
      </c>
      <c r="U760" s="565" t="s">
        <v>70</v>
      </c>
      <c r="V760" s="3" t="s">
        <v>46</v>
      </c>
      <c r="W760" s="3" t="s">
        <v>47</v>
      </c>
      <c r="X760" s="501" t="s">
        <v>5885</v>
      </c>
      <c r="Y760" s="12" t="str">
        <f>IF(R760="Include","No",IF(V760="Include","No",""))</f>
        <v/>
      </c>
      <c r="Z760" s="33" t="str">
        <f>IF(J760="Yes",IF(Q760="","",IF(Q760="Include",IF(V760="",IF(Y760="No","Check for supplement","Include"),IF(V760="Exclude","Consensus required",IF(V760="Include",IF(Y760="No","Check for supplement","Include"),"Check required"))),IF(Q760="Exclude",IF(V760="","Check required",IF(V760="Exclude","Exclude",IF(V760="Include","Consensus required","Check required"))),"Check required"))),IF(L760="","","Find PDF"))</f>
        <v>Exclude</v>
      </c>
      <c r="AA760" s="31" t="str">
        <f>IF(Z760="Exclude",R760,"")</f>
        <v>3. Wrong intervention</v>
      </c>
    </row>
    <row r="761" spans="1:27" x14ac:dyDescent="0.25">
      <c r="A761" s="25" t="s">
        <v>6652</v>
      </c>
      <c r="B761" s="26" t="s">
        <v>6653</v>
      </c>
      <c r="C761" s="26">
        <v>2012</v>
      </c>
      <c r="D761" s="26" t="s">
        <v>1914</v>
      </c>
      <c r="E761" s="26">
        <v>27</v>
      </c>
      <c r="F761" s="26">
        <v>2</v>
      </c>
      <c r="G761" s="26" t="s">
        <v>6654</v>
      </c>
      <c r="H761" s="26">
        <v>12922</v>
      </c>
      <c r="I761" s="26" t="s">
        <v>6655</v>
      </c>
      <c r="J761" s="11" t="s">
        <v>35</v>
      </c>
      <c r="K761" s="18" t="str">
        <f>IF(LEFT(I761,2)="10",HYPERLINK(_xlfn.CONCAT("https://doi.org/",I761),"Link"),IF(I761="","",HYPERLINK(I761,"Link")))</f>
        <v>Link</v>
      </c>
      <c r="L761" s="19" t="str">
        <f>IF(A761&lt;&gt;"",IF(J761="No",_xlfn.CONCAT(IF(ISERROR(FIND(",",A761))=FALSE,LEFT(A761,FIND(",",A761)-1),A761),"-",C761,"-",H761),""),"")</f>
        <v/>
      </c>
      <c r="M761" s="29" t="str">
        <f>IF(A761&lt;&gt;"",_xlfn.CONCAT("{",IF(ISERROR(FIND(",",A761))=FALSE,LEFT(A761,FIND(",",A761)-1),A761),", ",C761," #",H761,"}"),"")</f>
        <v>{Greene, 2012 #12922}</v>
      </c>
      <c r="N761" s="4" t="s">
        <v>1</v>
      </c>
      <c r="O761" s="18" t="str">
        <f>IF(J761="Yes",IF(P761&lt;&gt;"",HYPERLINK(_xlfn.CONCAT(VLOOKUP(P761,AF:AG,2,FALSE),"\",IF(ISERROR(FIND(",",A761))=FALSE,LEFT(A761,FIND(",",A761)-1),A761),"-",C761,"-",H761,".pdf"),"PDF"),""),"")</f>
        <v>PDF</v>
      </c>
      <c r="P761" s="11" t="s">
        <v>2</v>
      </c>
      <c r="Q761" s="3" t="s">
        <v>46</v>
      </c>
      <c r="R761" s="3" t="s">
        <v>47</v>
      </c>
      <c r="S761" s="4" t="s">
        <v>109</v>
      </c>
      <c r="T761" s="18" t="str">
        <f>IF(J761="Yes",IF(U761&lt;&gt;"",HYPERLINK(_xlfn.CONCAT(VLOOKUP(U761,AF:AG,2,FALSE),"\",IF(ISERROR(FIND(",",A761))=FALSE,LEFT(A761,FIND(",",A761)-1),A761),"-",C761,"-",H761,".pdf"),"PDF"),""),"")</f>
        <v>PDF</v>
      </c>
      <c r="U761" s="565" t="s">
        <v>70</v>
      </c>
      <c r="V761" s="3" t="s">
        <v>46</v>
      </c>
      <c r="W761" s="3" t="s">
        <v>47</v>
      </c>
      <c r="X761" s="501" t="s">
        <v>5885</v>
      </c>
      <c r="Y761" s="12" t="str">
        <f>IF(R761="Include","No",IF(V761="Include","No",""))</f>
        <v/>
      </c>
      <c r="Z761" s="33" t="str">
        <f>IF(J761="Yes",IF(Q761="","",IF(Q761="Include",IF(V761="",IF(Y761="No","Check for supplement","Include"),IF(V761="Exclude","Consensus required",IF(V761="Include",IF(Y761="No","Check for supplement","Include"),"Check required"))),IF(Q761="Exclude",IF(V761="","Check required",IF(V761="Exclude","Exclude",IF(V761="Include","Consensus required","Check required"))),"Check required"))),IF(L761="","","Find PDF"))</f>
        <v>Exclude</v>
      </c>
      <c r="AA761" s="31" t="str">
        <f>IF(Z761="Exclude",R761,"")</f>
        <v>3. Wrong intervention</v>
      </c>
    </row>
    <row r="762" spans="1:27" x14ac:dyDescent="0.25">
      <c r="A762" s="25" t="s">
        <v>6652</v>
      </c>
      <c r="B762" s="26" t="s">
        <v>6653</v>
      </c>
      <c r="C762" s="26">
        <v>2012</v>
      </c>
      <c r="D762" s="26" t="s">
        <v>1914</v>
      </c>
      <c r="E762" s="26">
        <v>27</v>
      </c>
      <c r="F762" s="26">
        <v>2</v>
      </c>
      <c r="G762" s="26" t="s">
        <v>6654</v>
      </c>
      <c r="H762" s="26">
        <v>12923</v>
      </c>
      <c r="I762" s="26" t="s">
        <v>6655</v>
      </c>
      <c r="J762" s="11" t="s">
        <v>35</v>
      </c>
      <c r="K762" s="18" t="str">
        <f>IF(LEFT(I762,2)="10",HYPERLINK(_xlfn.CONCAT("https://doi.org/",I762),"Link"),IF(I762="","",HYPERLINK(I762,"Link")))</f>
        <v>Link</v>
      </c>
      <c r="L762" s="19" t="str">
        <f>IF(A762&lt;&gt;"",IF(J762="No",_xlfn.CONCAT(IF(ISERROR(FIND(",",A762))=FALSE,LEFT(A762,FIND(",",A762)-1),A762),"-",C762,"-",H762),""),"")</f>
        <v/>
      </c>
      <c r="M762" s="29" t="str">
        <f>IF(A762&lt;&gt;"",_xlfn.CONCAT("{",IF(ISERROR(FIND(",",A762))=FALSE,LEFT(A762,FIND(",",A762)-1),A762),", ",C762," #",H762,"}"),"")</f>
        <v>{Greene, 2012 #12923}</v>
      </c>
      <c r="N762" s="4" t="s">
        <v>1</v>
      </c>
      <c r="O762" s="18" t="str">
        <f>IF(J762="Yes",IF(P762&lt;&gt;"",HYPERLINK(_xlfn.CONCAT(VLOOKUP(P762,AF:AG,2,FALSE),"\",IF(ISERROR(FIND(",",A762))=FALSE,LEFT(A762,FIND(",",A762)-1),A762),"-",C762,"-",H762,".pdf"),"PDF"),""),"")</f>
        <v>PDF</v>
      </c>
      <c r="P762" s="11" t="s">
        <v>2</v>
      </c>
      <c r="Q762" s="3" t="s">
        <v>46</v>
      </c>
      <c r="R762" s="3" t="s">
        <v>39</v>
      </c>
      <c r="T762" s="18" t="str">
        <f>IF(J762="Yes",IF(U762&lt;&gt;"",HYPERLINK(_xlfn.CONCAT(VLOOKUP(U762,AF:AG,2,FALSE),"\",IF(ISERROR(FIND(",",A762))=FALSE,LEFT(A762,FIND(",",A762)-1),A762),"-",C762,"-",H762,".pdf"),"PDF"),""),"")</f>
        <v>PDF</v>
      </c>
      <c r="U762" s="11" t="str">
        <f>IF(R762="0. Duplicate","SH","")</f>
        <v>SH</v>
      </c>
      <c r="V762" s="3" t="str">
        <f>IF(R762="0. Duplicate","Exclude","")</f>
        <v>Exclude</v>
      </c>
      <c r="W762" s="3" t="str">
        <f>IF(R762="0. Duplicate","0. Duplicate","")</f>
        <v>0. Duplicate</v>
      </c>
      <c r="Y762" s="12" t="str">
        <f>IF(R762="Include","No",IF(V762="Include","No",""))</f>
        <v/>
      </c>
      <c r="Z762" s="33" t="str">
        <f>IF(J762="Yes",IF(Q762="","",IF(Q762="Include",IF(V762="",IF(Y762="No","Check for supplement","Include"),IF(V762="Exclude","Consensus required",IF(V762="Include",IF(Y762="No","Check for supplement","Include"),"Check required"))),IF(Q762="Exclude",IF(V762="","Check required",IF(V762="Exclude","Exclude",IF(V762="Include","Consensus required","Check required"))),"Check required"))),IF(L762="","","Find PDF"))</f>
        <v>Exclude</v>
      </c>
      <c r="AA762" s="31" t="str">
        <f>IF(Z762="Exclude",R762,"")</f>
        <v>0. Duplicate</v>
      </c>
    </row>
    <row r="763" spans="1:27" x14ac:dyDescent="0.25">
      <c r="A763" s="25" t="s">
        <v>6656</v>
      </c>
      <c r="B763" s="26" t="s">
        <v>6657</v>
      </c>
      <c r="C763" s="26">
        <v>2013</v>
      </c>
      <c r="D763" s="26" t="s">
        <v>4669</v>
      </c>
      <c r="E763" s="26">
        <v>4</v>
      </c>
      <c r="F763" s="26">
        <v>3</v>
      </c>
      <c r="G763" s="26" t="s">
        <v>6658</v>
      </c>
      <c r="H763" s="26">
        <v>12924</v>
      </c>
      <c r="I763" s="26" t="s">
        <v>6659</v>
      </c>
      <c r="J763" s="11" t="s">
        <v>35</v>
      </c>
      <c r="K763" s="18" t="str">
        <f>IF(LEFT(I763,2)="10",HYPERLINK(_xlfn.CONCAT("https://doi.org/",I763),"Link"),IF(I763="","",HYPERLINK(I763,"Link")))</f>
        <v>Link</v>
      </c>
      <c r="L763" s="19" t="str">
        <f>IF(A763&lt;&gt;"",IF(J763="No",_xlfn.CONCAT(IF(ISERROR(FIND(",",A763))=FALSE,LEFT(A763,FIND(",",A763)-1),A763),"-",C763,"-",H763),""),"")</f>
        <v/>
      </c>
      <c r="M763" s="29" t="str">
        <f>IF(A763&lt;&gt;"",_xlfn.CONCAT("{",IF(ISERROR(FIND(",",A763))=FALSE,LEFT(A763,FIND(",",A763)-1),A763),", ",C763," #",H763,"}"),"")</f>
        <v>{Greene, 2013 #12924}</v>
      </c>
      <c r="N763" s="4" t="s">
        <v>1</v>
      </c>
      <c r="O763" s="18" t="str">
        <f>IF(J763="Yes",IF(P763&lt;&gt;"",HYPERLINK(_xlfn.CONCAT(VLOOKUP(P763,AF:AG,2,FALSE),"\",IF(ISERROR(FIND(",",A763))=FALSE,LEFT(A763,FIND(",",A763)-1),A763),"-",C763,"-",H763,".pdf"),"PDF"),""),"")</f>
        <v>PDF</v>
      </c>
      <c r="P763" s="11" t="s">
        <v>2</v>
      </c>
      <c r="Q763" s="3" t="s">
        <v>46</v>
      </c>
      <c r="R763" s="3" t="s">
        <v>47</v>
      </c>
      <c r="S763" s="4" t="s">
        <v>109</v>
      </c>
      <c r="T763" s="18" t="str">
        <f>IF(J763="Yes",IF(U763&lt;&gt;"",HYPERLINK(_xlfn.CONCAT(VLOOKUP(U763,AF:AG,2,FALSE),"\",IF(ISERROR(FIND(",",A763))=FALSE,LEFT(A763,FIND(",",A763)-1),A763),"-",C763,"-",H763,".pdf"),"PDF"),""),"")</f>
        <v>PDF</v>
      </c>
      <c r="U763" s="565" t="s">
        <v>70</v>
      </c>
      <c r="V763" s="3" t="s">
        <v>46</v>
      </c>
      <c r="W763" s="3" t="s">
        <v>47</v>
      </c>
      <c r="X763" s="501" t="s">
        <v>5885</v>
      </c>
      <c r="Y763" s="12" t="str">
        <f>IF(R763="Include","No",IF(V763="Include","No",""))</f>
        <v/>
      </c>
      <c r="Z763" s="33" t="str">
        <f>IF(J763="Yes",IF(Q763="","",IF(Q763="Include",IF(V763="",IF(Y763="No","Check for supplement","Include"),IF(V763="Exclude","Consensus required",IF(V763="Include",IF(Y763="No","Check for supplement","Include"),"Check required"))),IF(Q763="Exclude",IF(V763="","Check required",IF(V763="Exclude","Exclude",IF(V763="Include","Consensus required","Check required"))),"Check required"))),IF(L763="","","Find PDF"))</f>
        <v>Exclude</v>
      </c>
      <c r="AA763" s="31" t="str">
        <f>IF(Z763="Exclude",R763,"")</f>
        <v>3. Wrong intervention</v>
      </c>
    </row>
    <row r="764" spans="1:27" x14ac:dyDescent="0.25">
      <c r="A764" s="25" t="s">
        <v>6660</v>
      </c>
      <c r="B764" s="26" t="s">
        <v>6661</v>
      </c>
      <c r="C764" s="26">
        <v>2024</v>
      </c>
      <c r="D764" s="26" t="s">
        <v>5670</v>
      </c>
      <c r="E764" s="26">
        <v>6</v>
      </c>
      <c r="F764" s="26">
        <v>1</v>
      </c>
      <c r="G764" s="26" t="s">
        <v>922</v>
      </c>
      <c r="H764" s="26">
        <v>12925</v>
      </c>
      <c r="I764" s="26" t="s">
        <v>6662</v>
      </c>
      <c r="J764" s="11" t="s">
        <v>35</v>
      </c>
      <c r="K764" s="18" t="str">
        <f>IF(LEFT(I764,2)="10",HYPERLINK(_xlfn.CONCAT("https://doi.org/",I764),"Link"),IF(I764="","",HYPERLINK(I764,"Link")))</f>
        <v>Link</v>
      </c>
      <c r="L764" s="19" t="str">
        <f>IF(A764&lt;&gt;"",IF(J764="No",_xlfn.CONCAT(IF(ISERROR(FIND(",",A764))=FALSE,LEFT(A764,FIND(",",A764)-1),A764),"-",C764,"-",H764),""),"")</f>
        <v/>
      </c>
      <c r="M764" s="29" t="str">
        <f>IF(A764&lt;&gt;"",_xlfn.CONCAT("{",IF(ISERROR(FIND(",",A764))=FALSE,LEFT(A764,FIND(",",A764)-1),A764),", ",C764," #",H764,"}"),"")</f>
        <v>{Greenwood, 2024 #12925}</v>
      </c>
      <c r="N764" s="4" t="s">
        <v>1</v>
      </c>
      <c r="O764" s="18" t="str">
        <f>IF(J764="Yes",IF(P764&lt;&gt;"",HYPERLINK(_xlfn.CONCAT(VLOOKUP(P764,AF:AG,2,FALSE),"\",IF(ISERROR(FIND(",",A764))=FALSE,LEFT(A764,FIND(",",A764)-1),A764),"-",C764,"-",H764,".pdf"),"PDF"),""),"")</f>
        <v>PDF</v>
      </c>
      <c r="P764" s="11" t="s">
        <v>2</v>
      </c>
      <c r="Q764" s="3" t="s">
        <v>46</v>
      </c>
      <c r="R764" s="3" t="s">
        <v>47</v>
      </c>
      <c r="S764" s="4" t="s">
        <v>109</v>
      </c>
      <c r="T764" s="18" t="str">
        <f>IF(J764="Yes",IF(U764&lt;&gt;"",HYPERLINK(_xlfn.CONCAT(VLOOKUP(U764,AF:AG,2,FALSE),"\",IF(ISERROR(FIND(",",A764))=FALSE,LEFT(A764,FIND(",",A764)-1),A764),"-",C764,"-",H764,".pdf"),"PDF"),""),"")</f>
        <v>PDF</v>
      </c>
      <c r="U764" s="565" t="s">
        <v>70</v>
      </c>
      <c r="V764" s="3" t="s">
        <v>46</v>
      </c>
      <c r="W764" s="3" t="s">
        <v>47</v>
      </c>
      <c r="X764" s="501" t="s">
        <v>5885</v>
      </c>
      <c r="Y764" s="12" t="str">
        <f>IF(R764="Include","No",IF(V764="Include","No",""))</f>
        <v/>
      </c>
      <c r="Z764" s="33" t="str">
        <f>IF(J764="Yes",IF(Q764="","",IF(Q764="Include",IF(V764="",IF(Y764="No","Check for supplement","Include"),IF(V764="Exclude","Consensus required",IF(V764="Include",IF(Y764="No","Check for supplement","Include"),"Check required"))),IF(Q764="Exclude",IF(V764="","Check required",IF(V764="Exclude","Exclude",IF(V764="Include","Consensus required","Check required"))),"Check required"))),IF(L764="","","Find PDF"))</f>
        <v>Exclude</v>
      </c>
      <c r="AA764" s="31" t="str">
        <f>IF(Z764="Exclude",R764,"")</f>
        <v>3. Wrong intervention</v>
      </c>
    </row>
    <row r="765" spans="1:27" x14ac:dyDescent="0.25">
      <c r="A765" s="25" t="s">
        <v>6663</v>
      </c>
      <c r="B765" s="26" t="s">
        <v>6664</v>
      </c>
      <c r="C765" s="26">
        <v>2012</v>
      </c>
      <c r="D765" s="26" t="s">
        <v>146</v>
      </c>
      <c r="E765" s="26">
        <v>308</v>
      </c>
      <c r="F765" s="26">
        <v>23</v>
      </c>
      <c r="G765" s="26" t="s">
        <v>6665</v>
      </c>
      <c r="H765" s="26">
        <v>24695</v>
      </c>
      <c r="I765" s="26" t="s">
        <v>6666</v>
      </c>
      <c r="J765" s="11" t="s">
        <v>35</v>
      </c>
      <c r="K765" s="18" t="str">
        <f>IF(LEFT(I765,2)="10",HYPERLINK(_xlfn.CONCAT("https://doi.org/",I765),"Link"),IF(I765="","",HYPERLINK(I765,"Link")))</f>
        <v>Link</v>
      </c>
      <c r="L765" s="19" t="str">
        <f>IF(A765&lt;&gt;"",IF(J765="No",_xlfn.CONCAT(IF(ISERROR(FIND(",",A765))=FALSE,LEFT(A765,FIND(",",A765)-1),A765),"-",C765,"-",H765),""),"")</f>
        <v/>
      </c>
      <c r="M765" s="29" t="str">
        <f>IF(A765&lt;&gt;"",_xlfn.CONCAT("{",IF(ISERROR(FIND(",",A765))=FALSE,LEFT(A765,FIND(",",A765)-1),A765),", ",C765," #",H765,"}"),"")</f>
        <v>{Gregg, 2012 #24695}</v>
      </c>
      <c r="N765" s="4" t="s">
        <v>36</v>
      </c>
      <c r="O765" s="18" t="str">
        <f>IF(J765="Yes",IF(P765&lt;&gt;"",HYPERLINK(_xlfn.CONCAT(VLOOKUP(P765,AF:AG,2,FALSE),"\",IF(ISERROR(FIND(",",A765))=FALSE,LEFT(A765,FIND(",",A765)-1),A765),"-",C765,"-",H765,".pdf"),"PDF"),""),"")</f>
        <v>PDF</v>
      </c>
      <c r="P765" s="11" t="s">
        <v>2</v>
      </c>
      <c r="Q765" s="3" t="s">
        <v>46</v>
      </c>
      <c r="R765" s="3" t="s">
        <v>47</v>
      </c>
      <c r="S765" s="4" t="s">
        <v>109</v>
      </c>
      <c r="T765" s="18" t="str">
        <f>IF(J765="Yes",IF(U765&lt;&gt;"",HYPERLINK(_xlfn.CONCAT(VLOOKUP(U765,AF:AG,2,FALSE),"\",IF(ISERROR(FIND(",",A765))=FALSE,LEFT(A765,FIND(",",A765)-1),A765),"-",C765,"-",H765,".pdf"),"PDF"),""),"")</f>
        <v>PDF</v>
      </c>
      <c r="U765" s="565" t="s">
        <v>70</v>
      </c>
      <c r="V765" s="3" t="s">
        <v>46</v>
      </c>
      <c r="W765" s="3" t="s">
        <v>47</v>
      </c>
      <c r="X765" s="501" t="s">
        <v>5885</v>
      </c>
      <c r="Y765" s="12" t="str">
        <f>IF(R765="Include","No",IF(V765="Include","No",""))</f>
        <v/>
      </c>
      <c r="Z765" s="33" t="str">
        <f>IF(J765="Yes",IF(Q765="","",IF(Q765="Include",IF(V765="",IF(Y765="No","Check for supplement","Include"),IF(V765="Exclude","Consensus required",IF(V765="Include",IF(Y765="No","Check for supplement","Include"),"Check required"))),IF(Q765="Exclude",IF(V765="","Check required",IF(V765="Exclude","Exclude",IF(V765="Include","Consensus required","Check required"))),"Check required"))),IF(L765="","","Find PDF"))</f>
        <v>Exclude</v>
      </c>
      <c r="AA765" s="31" t="str">
        <f>IF(Z765="Exclude",R765,"")</f>
        <v>3. Wrong intervention</v>
      </c>
    </row>
    <row r="766" spans="1:27" x14ac:dyDescent="0.25">
      <c r="A766" s="25" t="s">
        <v>6667</v>
      </c>
      <c r="B766" s="26" t="s">
        <v>6668</v>
      </c>
      <c r="C766" s="26">
        <v>2018</v>
      </c>
      <c r="D766" s="26" t="s">
        <v>1209</v>
      </c>
      <c r="E766" s="26">
        <v>7</v>
      </c>
      <c r="F766" s="26">
        <v>13</v>
      </c>
      <c r="G766" s="26" t="s">
        <v>1210</v>
      </c>
      <c r="H766" s="26">
        <v>12926</v>
      </c>
      <c r="I766" s="26" t="s">
        <v>6669</v>
      </c>
      <c r="J766" s="11" t="s">
        <v>35</v>
      </c>
      <c r="K766" s="18" t="str">
        <f>IF(LEFT(I766,2)="10",HYPERLINK(_xlfn.CONCAT("https://doi.org/",I766),"Link"),IF(I766="","",HYPERLINK(I766,"Link")))</f>
        <v>Link</v>
      </c>
      <c r="L766" s="19" t="str">
        <f>IF(A766&lt;&gt;"",IF(J766="No",_xlfn.CONCAT(IF(ISERROR(FIND(",",A766))=FALSE,LEFT(A766,FIND(",",A766)-1),A766),"-",C766,"-",H766),""),"")</f>
        <v/>
      </c>
      <c r="M766" s="29" t="str">
        <f>IF(A766&lt;&gt;"",_xlfn.CONCAT("{",IF(ISERROR(FIND(",",A766))=FALSE,LEFT(A766,FIND(",",A766)-1),A766),", ",C766," #",H766,"}"),"")</f>
        <v>{Gremaud, 2018 #12926}</v>
      </c>
      <c r="N766" s="4" t="s">
        <v>1</v>
      </c>
      <c r="O766" s="18" t="str">
        <f>IF(J766="Yes",IF(P766&lt;&gt;"",HYPERLINK(_xlfn.CONCAT(VLOOKUP(P766,AF:AG,2,FALSE),"\",IF(ISERROR(FIND(",",A766))=FALSE,LEFT(A766,FIND(",",A766)-1),A766),"-",C766,"-",H766,".pdf"),"PDF"),""),"")</f>
        <v>PDF</v>
      </c>
      <c r="P766" s="11" t="s">
        <v>2</v>
      </c>
      <c r="Q766" s="3" t="s">
        <v>46</v>
      </c>
      <c r="R766" s="3" t="s">
        <v>47</v>
      </c>
      <c r="S766" s="4" t="s">
        <v>109</v>
      </c>
      <c r="T766" s="18" t="str">
        <f>IF(J766="Yes",IF(U766&lt;&gt;"",HYPERLINK(_xlfn.CONCAT(VLOOKUP(U766,AF:AG,2,FALSE),"\",IF(ISERROR(FIND(",",A766))=FALSE,LEFT(A766,FIND(",",A766)-1),A766),"-",C766,"-",H766,".pdf"),"PDF"),""),"")</f>
        <v>PDF</v>
      </c>
      <c r="U766" s="565" t="s">
        <v>70</v>
      </c>
      <c r="V766" s="3" t="s">
        <v>46</v>
      </c>
      <c r="W766" s="3" t="s">
        <v>47</v>
      </c>
      <c r="X766" s="501" t="s">
        <v>5885</v>
      </c>
      <c r="Y766" s="12" t="str">
        <f>IF(R766="Include","No",IF(V766="Include","No",""))</f>
        <v/>
      </c>
      <c r="Z766" s="33" t="str">
        <f>IF(J766="Yes",IF(Q766="","",IF(Q766="Include",IF(V766="",IF(Y766="No","Check for supplement","Include"),IF(V766="Exclude","Consensus required",IF(V766="Include",IF(Y766="No","Check for supplement","Include"),"Check required"))),IF(Q766="Exclude",IF(V766="","Check required",IF(V766="Exclude","Exclude",IF(V766="Include","Consensus required","Check required"))),"Check required"))),IF(L766="","","Find PDF"))</f>
        <v>Exclude</v>
      </c>
      <c r="AA766" s="31" t="str">
        <f>IF(Z766="Exclude",R766,"")</f>
        <v>3. Wrong intervention</v>
      </c>
    </row>
    <row r="767" spans="1:27" x14ac:dyDescent="0.25">
      <c r="A767" s="25" t="s">
        <v>6670</v>
      </c>
      <c r="B767" s="26" t="s">
        <v>6671</v>
      </c>
      <c r="C767" s="26">
        <v>2019</v>
      </c>
      <c r="D767" s="26" t="s">
        <v>4651</v>
      </c>
      <c r="E767" s="26">
        <v>26</v>
      </c>
      <c r="F767" s="26">
        <v>6</v>
      </c>
      <c r="G767" s="26" t="s">
        <v>6672</v>
      </c>
      <c r="H767" s="26">
        <v>12927</v>
      </c>
      <c r="I767" s="26" t="s">
        <v>6673</v>
      </c>
      <c r="J767" s="11" t="s">
        <v>35</v>
      </c>
      <c r="K767" s="18" t="str">
        <f>IF(LEFT(I767,2)="10",HYPERLINK(_xlfn.CONCAT("https://doi.org/",I767),"Link"),IF(I767="","",HYPERLINK(I767,"Link")))</f>
        <v>Link</v>
      </c>
      <c r="L767" s="19" t="str">
        <f>IF(A767&lt;&gt;"",IF(J767="No",_xlfn.CONCAT(IF(ISERROR(FIND(",",A767))=FALSE,LEFT(A767,FIND(",",A767)-1),A767),"-",C767,"-",H767),""),"")</f>
        <v/>
      </c>
      <c r="M767" s="29" t="str">
        <f>IF(A767&lt;&gt;"",_xlfn.CONCAT("{",IF(ISERROR(FIND(",",A767))=FALSE,LEFT(A767,FIND(",",A767)-1),A767),", ",C767," #",H767,"}"),"")</f>
        <v>{Grey, 2019 #12927}</v>
      </c>
      <c r="N767" s="4" t="s">
        <v>1</v>
      </c>
      <c r="O767" s="18" t="str">
        <f>IF(J767="Yes",IF(P767&lt;&gt;"",HYPERLINK(_xlfn.CONCAT(VLOOKUP(P767,AF:AG,2,FALSE),"\",IF(ISERROR(FIND(",",A767))=FALSE,LEFT(A767,FIND(",",A767)-1),A767),"-",C767,"-",H767,".pdf"),"PDF"),""),"")</f>
        <v>PDF</v>
      </c>
      <c r="P767" s="11" t="s">
        <v>2</v>
      </c>
      <c r="Q767" s="3" t="s">
        <v>46</v>
      </c>
      <c r="R767" s="3" t="s">
        <v>47</v>
      </c>
      <c r="S767" s="4" t="s">
        <v>109</v>
      </c>
      <c r="T767" s="18" t="str">
        <f>IF(J767="Yes",IF(U767&lt;&gt;"",HYPERLINK(_xlfn.CONCAT(VLOOKUP(U767,AF:AG,2,FALSE),"\",IF(ISERROR(FIND(",",A767))=FALSE,LEFT(A767,FIND(",",A767)-1),A767),"-",C767,"-",H767,".pdf"),"PDF"),""),"")</f>
        <v>PDF</v>
      </c>
      <c r="U767" s="565" t="s">
        <v>70</v>
      </c>
      <c r="V767" s="3" t="s">
        <v>46</v>
      </c>
      <c r="W767" s="3" t="s">
        <v>47</v>
      </c>
      <c r="X767" s="501" t="s">
        <v>5885</v>
      </c>
      <c r="Y767" s="12" t="str">
        <f>IF(R767="Include","No",IF(V767="Include","No",""))</f>
        <v/>
      </c>
      <c r="Z767" s="33" t="str">
        <f>IF(J767="Yes",IF(Q767="","",IF(Q767="Include",IF(V767="",IF(Y767="No","Check for supplement","Include"),IF(V767="Exclude","Consensus required",IF(V767="Include",IF(Y767="No","Check for supplement","Include"),"Check required"))),IF(Q767="Exclude",IF(V767="","Check required",IF(V767="Exclude","Exclude",IF(V767="Include","Consensus required","Check required"))),"Check required"))),IF(L767="","","Find PDF"))</f>
        <v>Exclude</v>
      </c>
      <c r="AA767" s="31" t="str">
        <f>IF(Z767="Exclude",R767,"")</f>
        <v>3. Wrong intervention</v>
      </c>
    </row>
    <row r="768" spans="1:27" x14ac:dyDescent="0.25">
      <c r="A768" s="25" t="s">
        <v>6674</v>
      </c>
      <c r="B768" s="26" t="s">
        <v>6675</v>
      </c>
      <c r="C768" s="26">
        <v>2021</v>
      </c>
      <c r="D768" s="26" t="s">
        <v>890</v>
      </c>
      <c r="E768" s="26">
        <v>4</v>
      </c>
      <c r="F768" s="26">
        <v>3</v>
      </c>
      <c r="G768" s="26" t="s">
        <v>6676</v>
      </c>
      <c r="H768" s="26">
        <v>12928</v>
      </c>
      <c r="I768" s="26" t="s">
        <v>6677</v>
      </c>
      <c r="J768" s="11" t="s">
        <v>35</v>
      </c>
      <c r="K768" s="18" t="str">
        <f>IF(LEFT(I768,2)="10",HYPERLINK(_xlfn.CONCAT("https://doi.org/",I768),"Link"),IF(I768="","",HYPERLINK(I768,"Link")))</f>
        <v>Link</v>
      </c>
      <c r="L768" s="19" t="str">
        <f>IF(A768&lt;&gt;"",IF(J768="No",_xlfn.CONCAT(IF(ISERROR(FIND(",",A768))=FALSE,LEFT(A768,FIND(",",A768)-1),A768),"-",C768,"-",H768),""),"")</f>
        <v/>
      </c>
      <c r="M768" s="29" t="str">
        <f>IF(A768&lt;&gt;"",_xlfn.CONCAT("{",IF(ISERROR(FIND(",",A768))=FALSE,LEFT(A768,FIND(",",A768)-1),A768),", ",C768," #",H768,"}"),"")</f>
        <v>{Greysen, 2021 #12928}</v>
      </c>
      <c r="N768" s="4" t="s">
        <v>1</v>
      </c>
      <c r="O768" s="18" t="str">
        <f>IF(J768="Yes",IF(P768&lt;&gt;"",HYPERLINK(_xlfn.CONCAT(VLOOKUP(P768,AF:AG,2,FALSE),"\",IF(ISERROR(FIND(",",A768))=FALSE,LEFT(A768,FIND(",",A768)-1),A768),"-",C768,"-",H768,".pdf"),"PDF"),""),"")</f>
        <v>PDF</v>
      </c>
      <c r="P768" s="11" t="s">
        <v>2</v>
      </c>
      <c r="Q768" s="3" t="s">
        <v>46</v>
      </c>
      <c r="R768" s="3" t="s">
        <v>47</v>
      </c>
      <c r="S768" s="4" t="s">
        <v>109</v>
      </c>
      <c r="T768" s="18" t="str">
        <f>IF(J768="Yes",IF(U768&lt;&gt;"",HYPERLINK(_xlfn.CONCAT(VLOOKUP(U768,AF:AG,2,FALSE),"\",IF(ISERROR(FIND(",",A768))=FALSE,LEFT(A768,FIND(",",A768)-1),A768),"-",C768,"-",H768,".pdf"),"PDF"),""),"")</f>
        <v>PDF</v>
      </c>
      <c r="U768" s="565" t="s">
        <v>70</v>
      </c>
      <c r="V768" s="3" t="s">
        <v>46</v>
      </c>
      <c r="W768" s="3" t="s">
        <v>47</v>
      </c>
      <c r="X768" s="501" t="s">
        <v>5885</v>
      </c>
      <c r="Y768" s="12" t="str">
        <f>IF(R768="Include","No",IF(V768="Include","No",""))</f>
        <v/>
      </c>
      <c r="Z768" s="33" t="str">
        <f>IF(J768="Yes",IF(Q768="","",IF(Q768="Include",IF(V768="",IF(Y768="No","Check for supplement","Include"),IF(V768="Exclude","Consensus required",IF(V768="Include",IF(Y768="No","Check for supplement","Include"),"Check required"))),IF(Q768="Exclude",IF(V768="","Check required",IF(V768="Exclude","Exclude",IF(V768="Include","Consensus required","Check required"))),"Check required"))),IF(L768="","","Find PDF"))</f>
        <v>Exclude</v>
      </c>
      <c r="AA768" s="31" t="str">
        <f>IF(Z768="Exclude",R768,"")</f>
        <v>3. Wrong intervention</v>
      </c>
    </row>
    <row r="769" spans="1:27" x14ac:dyDescent="0.25">
      <c r="A769" s="25" t="s">
        <v>6678</v>
      </c>
      <c r="B769" s="26" t="s">
        <v>6679</v>
      </c>
      <c r="C769" s="26">
        <v>2020</v>
      </c>
      <c r="D769" s="26" t="s">
        <v>6680</v>
      </c>
      <c r="E769" s="26">
        <v>43</v>
      </c>
      <c r="F769" s="26">
        <v>2</v>
      </c>
      <c r="G769" s="26" t="s">
        <v>6681</v>
      </c>
      <c r="H769" s="26">
        <v>12929</v>
      </c>
      <c r="I769" s="26" t="s">
        <v>6682</v>
      </c>
      <c r="J769" s="11" t="s">
        <v>35</v>
      </c>
      <c r="K769" s="18" t="str">
        <f>IF(LEFT(I769,2)="10",HYPERLINK(_xlfn.CONCAT("https://doi.org/",I769),"Link"),IF(I769="","",HYPERLINK(I769,"Link")))</f>
        <v>Link</v>
      </c>
      <c r="L769" s="19" t="str">
        <f>IF(A769&lt;&gt;"",IF(J769="No",_xlfn.CONCAT(IF(ISERROR(FIND(",",A769))=FALSE,LEFT(A769,FIND(",",A769)-1),A769),"-",C769,"-",H769),""),"")</f>
        <v/>
      </c>
      <c r="M769" s="29" t="str">
        <f>IF(A769&lt;&gt;"",_xlfn.CONCAT("{",IF(ISERROR(FIND(",",A769))=FALSE,LEFT(A769,FIND(",",A769)-1),A769),", ",C769," #",H769,"}"),"")</f>
        <v>{Griffin, 2020 #12929}</v>
      </c>
      <c r="N769" s="4" t="s">
        <v>1</v>
      </c>
      <c r="O769" s="18" t="str">
        <f>IF(J769="Yes",IF(P769&lt;&gt;"",HYPERLINK(_xlfn.CONCAT(VLOOKUP(P769,AF:AG,2,FALSE),"\",IF(ISERROR(FIND(",",A769))=FALSE,LEFT(A769,FIND(",",A769)-1),A769),"-",C769,"-",H769,".pdf"),"PDF"),""),"")</f>
        <v>PDF</v>
      </c>
      <c r="P769" s="11" t="s">
        <v>2</v>
      </c>
      <c r="Q769" s="3" t="s">
        <v>46</v>
      </c>
      <c r="R769" s="3" t="s">
        <v>77</v>
      </c>
      <c r="S769" s="4" t="s">
        <v>316</v>
      </c>
      <c r="T769" s="18" t="str">
        <f>IF(J769="Yes",IF(U769&lt;&gt;"",HYPERLINK(_xlfn.CONCAT(VLOOKUP(U769,AF:AG,2,FALSE),"\",IF(ISERROR(FIND(",",A769))=FALSE,LEFT(A769,FIND(",",A769)-1),A769),"-",C769,"-",H769,".pdf"),"PDF"),""),"")</f>
        <v>PDF</v>
      </c>
      <c r="U769" s="565" t="s">
        <v>70</v>
      </c>
      <c r="V769" s="3" t="s">
        <v>46</v>
      </c>
      <c r="W769" s="3" t="s">
        <v>77</v>
      </c>
      <c r="X769" s="501" t="s">
        <v>6683</v>
      </c>
      <c r="Y769" s="12" t="str">
        <f>IF(R769="Include","No",IF(V769="Include","No",""))</f>
        <v/>
      </c>
      <c r="Z769" s="33" t="str">
        <f>IF(J769="Yes",IF(Q769="","",IF(Q769="Include",IF(V769="",IF(Y769="No","Check for supplement","Include"),IF(V769="Exclude","Consensus required",IF(V769="Include",IF(Y769="No","Check for supplement","Include"),"Check required"))),IF(Q769="Exclude",IF(V769="","Check required",IF(V769="Exclude","Exclude",IF(V769="Include","Consensus required","Check required"))),"Check required"))),IF(L769="","","Find PDF"))</f>
        <v>Exclude</v>
      </c>
      <c r="AA769" s="31" t="str">
        <f>IF(Z769="Exclude",R769,"")</f>
        <v>5. Wrong study design</v>
      </c>
    </row>
    <row r="770" spans="1:27" x14ac:dyDescent="0.25">
      <c r="A770" s="25" t="s">
        <v>6684</v>
      </c>
      <c r="B770" s="26" t="s">
        <v>6685</v>
      </c>
      <c r="C770" s="26">
        <v>2016</v>
      </c>
      <c r="D770" s="26" t="s">
        <v>365</v>
      </c>
      <c r="E770" s="26">
        <v>16</v>
      </c>
      <c r="F770" s="26">
        <v>1</v>
      </c>
      <c r="G770" s="26">
        <v>679</v>
      </c>
      <c r="H770" s="26">
        <v>12930</v>
      </c>
      <c r="I770" s="26" t="s">
        <v>6686</v>
      </c>
      <c r="J770" s="11" t="s">
        <v>35</v>
      </c>
      <c r="K770" s="18" t="str">
        <f>IF(LEFT(I770,2)="10",HYPERLINK(_xlfn.CONCAT("https://doi.org/",I770),"Link"),IF(I770="","",HYPERLINK(I770,"Link")))</f>
        <v>Link</v>
      </c>
      <c r="L770" s="19" t="str">
        <f>IF(A770&lt;&gt;"",IF(J770="No",_xlfn.CONCAT(IF(ISERROR(FIND(",",A770))=FALSE,LEFT(A770,FIND(",",A770)-1),A770),"-",C770,"-",H770),""),"")</f>
        <v/>
      </c>
      <c r="M770" s="29" t="str">
        <f>IF(A770&lt;&gt;"",_xlfn.CONCAT("{",IF(ISERROR(FIND(",",A770))=FALSE,LEFT(A770,FIND(",",A770)-1),A770),", ",C770," #",H770,"}"),"")</f>
        <v>{Grillich, 2016 #12930}</v>
      </c>
      <c r="N770" s="4" t="s">
        <v>1</v>
      </c>
      <c r="O770" s="18" t="str">
        <f>IF(J770="Yes",IF(P770&lt;&gt;"",HYPERLINK(_xlfn.CONCAT(VLOOKUP(P770,AF:AG,2,FALSE),"\",IF(ISERROR(FIND(",",A770))=FALSE,LEFT(A770,FIND(",",A770)-1),A770),"-",C770,"-",H770,".pdf"),"PDF"),""),"")</f>
        <v>PDF</v>
      </c>
      <c r="P770" s="11" t="s">
        <v>2</v>
      </c>
      <c r="Q770" s="3" t="s">
        <v>46</v>
      </c>
      <c r="R770" s="3" t="s">
        <v>47</v>
      </c>
      <c r="S770" s="4" t="s">
        <v>109</v>
      </c>
      <c r="T770" s="18" t="str">
        <f>IF(J770="Yes",IF(U770&lt;&gt;"",HYPERLINK(_xlfn.CONCAT(VLOOKUP(U770,AF:AG,2,FALSE),"\",IF(ISERROR(FIND(",",A770))=FALSE,LEFT(A770,FIND(",",A770)-1),A770),"-",C770,"-",H770,".pdf"),"PDF"),""),"")</f>
        <v>PDF</v>
      </c>
      <c r="U770" s="565" t="s">
        <v>70</v>
      </c>
      <c r="V770" s="3" t="s">
        <v>46</v>
      </c>
      <c r="W770" s="3" t="s">
        <v>47</v>
      </c>
      <c r="X770" s="501" t="s">
        <v>5885</v>
      </c>
      <c r="Y770" s="12" t="str">
        <f>IF(R770="Include","No",IF(V770="Include","No",""))</f>
        <v/>
      </c>
      <c r="Z770" s="33" t="str">
        <f>IF(J770="Yes",IF(Q770="","",IF(Q770="Include",IF(V770="",IF(Y770="No","Check for supplement","Include"),IF(V770="Exclude","Consensus required",IF(V770="Include",IF(Y770="No","Check for supplement","Include"),"Check required"))),IF(Q770="Exclude",IF(V770="","Check required",IF(V770="Exclude","Exclude",IF(V770="Include","Consensus required","Check required"))),"Check required"))),IF(L770="","","Find PDF"))</f>
        <v>Exclude</v>
      </c>
      <c r="AA770" s="31" t="str">
        <f>IF(Z770="Exclude",R770,"")</f>
        <v>3. Wrong intervention</v>
      </c>
    </row>
    <row r="771" spans="1:27" x14ac:dyDescent="0.25">
      <c r="A771" s="25" t="s">
        <v>6687</v>
      </c>
      <c r="B771" s="26" t="s">
        <v>6688</v>
      </c>
      <c r="C771" s="26">
        <v>2020</v>
      </c>
      <c r="D771" s="26" t="s">
        <v>514</v>
      </c>
      <c r="E771" s="26">
        <v>47</v>
      </c>
      <c r="F771" s="26">
        <v>3</v>
      </c>
      <c r="G771" s="26" t="s">
        <v>6689</v>
      </c>
      <c r="H771" s="26">
        <v>14651</v>
      </c>
      <c r="I771" s="26" t="s">
        <v>6690</v>
      </c>
      <c r="J771" s="11" t="s">
        <v>35</v>
      </c>
      <c r="K771" s="18" t="str">
        <f>IF(LEFT(I771,2)="10",HYPERLINK(_xlfn.CONCAT("https://doi.org/",I771),"Link"),IF(I771="","",HYPERLINK(I771,"Link")))</f>
        <v>Link</v>
      </c>
      <c r="L771" s="19" t="str">
        <f>IF(A771&lt;&gt;"",IF(J771="No",_xlfn.CONCAT(IF(ISERROR(FIND(",",A771))=FALSE,LEFT(A771,FIND(",",A771)-1),A771),"-",C771,"-",H771),""),"")</f>
        <v/>
      </c>
      <c r="M771" s="29" t="str">
        <f>IF(A771&lt;&gt;"",_xlfn.CONCAT("{",IF(ISERROR(FIND(",",A771))=FALSE,LEFT(A771,FIND(",",A771)-1),A771),", ",C771," #",H771,"}"),"")</f>
        <v>{Grimes, 2020 #14651}</v>
      </c>
      <c r="N771" s="4" t="s">
        <v>1</v>
      </c>
      <c r="O771" s="18" t="str">
        <f>IF(J771="Yes",IF(P771&lt;&gt;"",HYPERLINK(_xlfn.CONCAT(VLOOKUP(P771,AF:AG,2,FALSE),"\",IF(ISERROR(FIND(",",A771))=FALSE,LEFT(A771,FIND(",",A771)-1),A771),"-",C771,"-",H771,".pdf"),"PDF"),""),"")</f>
        <v>PDF</v>
      </c>
      <c r="P771" s="11" t="s">
        <v>2</v>
      </c>
      <c r="Q771" s="3" t="s">
        <v>46</v>
      </c>
      <c r="R771" s="3" t="s">
        <v>47</v>
      </c>
      <c r="S771" s="4" t="s">
        <v>109</v>
      </c>
      <c r="T771" s="18" t="str">
        <f>IF(J771="Yes",IF(U771&lt;&gt;"",HYPERLINK(_xlfn.CONCAT(VLOOKUP(U771,AF:AG,2,FALSE),"\",IF(ISERROR(FIND(",",A771))=FALSE,LEFT(A771,FIND(",",A771)-1),A771),"-",C771,"-",H771,".pdf"),"PDF"),""),"")</f>
        <v>PDF</v>
      </c>
      <c r="U771" s="565" t="s">
        <v>70</v>
      </c>
      <c r="V771" s="3" t="s">
        <v>46</v>
      </c>
      <c r="W771" s="3" t="s">
        <v>47</v>
      </c>
      <c r="X771" s="501" t="s">
        <v>5885</v>
      </c>
      <c r="Y771" s="12" t="str">
        <f>IF(R771="Include","No",IF(V771="Include","No",""))</f>
        <v/>
      </c>
      <c r="Z771" s="33" t="str">
        <f>IF(J771="Yes",IF(Q771="","",IF(Q771="Include",IF(V771="",IF(Y771="No","Check for supplement","Include"),IF(V771="Exclude","Consensus required",IF(V771="Include",IF(Y771="No","Check for supplement","Include"),"Check required"))),IF(Q771="Exclude",IF(V771="","Check required",IF(V771="Exclude","Exclude",IF(V771="Include","Consensus required","Check required"))),"Check required"))),IF(L771="","","Find PDF"))</f>
        <v>Exclude</v>
      </c>
      <c r="AA771" s="31" t="str">
        <f>IF(Z771="Exclude",R771,"")</f>
        <v>3. Wrong intervention</v>
      </c>
    </row>
    <row r="772" spans="1:27" x14ac:dyDescent="0.25">
      <c r="A772" s="25" t="s">
        <v>6691</v>
      </c>
      <c r="B772" s="26" t="s">
        <v>6692</v>
      </c>
      <c r="C772" s="26">
        <v>2011</v>
      </c>
      <c r="D772" s="26" t="s">
        <v>365</v>
      </c>
      <c r="E772" s="26">
        <v>11</v>
      </c>
      <c r="F772" s="26">
        <v>1</v>
      </c>
      <c r="G772" s="26">
        <v>836</v>
      </c>
      <c r="H772" s="26">
        <v>12931</v>
      </c>
      <c r="I772" s="26" t="s">
        <v>6693</v>
      </c>
      <c r="J772" s="11" t="s">
        <v>35</v>
      </c>
      <c r="K772" s="18" t="str">
        <f>IF(LEFT(I772,2)="10",HYPERLINK(_xlfn.CONCAT("https://doi.org/",I772),"Link"),IF(I772="","",HYPERLINK(I772,"Link")))</f>
        <v>Link</v>
      </c>
      <c r="L772" s="19" t="str">
        <f>IF(A772&lt;&gt;"",IF(J772="No",_xlfn.CONCAT(IF(ISERROR(FIND(",",A772))=FALSE,LEFT(A772,FIND(",",A772)-1),A772),"-",C772,"-",H772),""),"")</f>
        <v/>
      </c>
      <c r="M772" s="29" t="str">
        <f>IF(A772&lt;&gt;"",_xlfn.CONCAT("{",IF(ISERROR(FIND(",",A772))=FALSE,LEFT(A772,FIND(",",A772)-1),A772),", ",C772," #",H772,"}"),"")</f>
        <v>{Groeneveld, 2011 #12931}</v>
      </c>
      <c r="N772" s="4" t="s">
        <v>1</v>
      </c>
      <c r="O772" s="18" t="str">
        <f>IF(J772="Yes",IF(P772&lt;&gt;"",HYPERLINK(_xlfn.CONCAT(VLOOKUP(P772,AF:AG,2,FALSE),"\",IF(ISERROR(FIND(",",A772))=FALSE,LEFT(A772,FIND(",",A772)-1),A772),"-",C772,"-",H772,".pdf"),"PDF"),""),"")</f>
        <v>PDF</v>
      </c>
      <c r="P772" s="11" t="s">
        <v>2</v>
      </c>
      <c r="Q772" s="3" t="s">
        <v>46</v>
      </c>
      <c r="R772" s="3" t="s">
        <v>47</v>
      </c>
      <c r="S772" s="4" t="s">
        <v>109</v>
      </c>
      <c r="T772" s="18" t="str">
        <f>IF(J772="Yes",IF(U772&lt;&gt;"",HYPERLINK(_xlfn.CONCAT(VLOOKUP(U772,AF:AG,2,FALSE),"\",IF(ISERROR(FIND(",",A772))=FALSE,LEFT(A772,FIND(",",A772)-1),A772),"-",C772,"-",H772,".pdf"),"PDF"),""),"")</f>
        <v>PDF</v>
      </c>
      <c r="U772" s="565" t="s">
        <v>70</v>
      </c>
      <c r="V772" s="3" t="s">
        <v>46</v>
      </c>
      <c r="W772" s="3" t="s">
        <v>47</v>
      </c>
      <c r="X772" s="501" t="s">
        <v>5885</v>
      </c>
      <c r="Y772" s="12" t="str">
        <f>IF(R772="Include","No",IF(V772="Include","No",""))</f>
        <v/>
      </c>
      <c r="Z772" s="33" t="str">
        <f>IF(J772="Yes",IF(Q772="","",IF(Q772="Include",IF(V772="",IF(Y772="No","Check for supplement","Include"),IF(V772="Exclude","Consensus required",IF(V772="Include",IF(Y772="No","Check for supplement","Include"),"Check required"))),IF(Q772="Exclude",IF(V772="","Check required",IF(V772="Exclude","Exclude",IF(V772="Include","Consensus required","Check required"))),"Check required"))),IF(L772="","","Find PDF"))</f>
        <v>Exclude</v>
      </c>
      <c r="AA772" s="31" t="str">
        <f>IF(Z772="Exclude",R772,"")</f>
        <v>3. Wrong intervention</v>
      </c>
    </row>
    <row r="773" spans="1:27" x14ac:dyDescent="0.25">
      <c r="A773" s="25" t="s">
        <v>6694</v>
      </c>
      <c r="B773" s="26" t="s">
        <v>6695</v>
      </c>
      <c r="C773" s="26">
        <v>2013</v>
      </c>
      <c r="D773" s="26" t="s">
        <v>3686</v>
      </c>
      <c r="E773" s="26">
        <v>59</v>
      </c>
      <c r="F773" s="26">
        <v>3</v>
      </c>
      <c r="G773" s="26" t="s">
        <v>6696</v>
      </c>
      <c r="H773" s="26">
        <v>12932</v>
      </c>
      <c r="I773" s="26" t="s">
        <v>6697</v>
      </c>
      <c r="J773" s="11" t="s">
        <v>35</v>
      </c>
      <c r="K773" s="18" t="str">
        <f>IF(LEFT(I773,2)="10",HYPERLINK(_xlfn.CONCAT("https://doi.org/",I773),"Link"),IF(I773="","",HYPERLINK(I773,"Link")))</f>
        <v>Link</v>
      </c>
      <c r="L773" s="19" t="str">
        <f>IF(A773&lt;&gt;"",IF(J773="No",_xlfn.CONCAT(IF(ISERROR(FIND(",",A773))=FALSE,LEFT(A773,FIND(",",A773)-1),A773),"-",C773,"-",H773),""),"")</f>
        <v/>
      </c>
      <c r="M773" s="29" t="str">
        <f>IF(A773&lt;&gt;"",_xlfn.CONCAT("{",IF(ISERROR(FIND(",",A773))=FALSE,LEFT(A773,FIND(",",A773)-1),A773),", ",C773," #",H773,"}"),"")</f>
        <v>{Gronstedt, 2013 #12932}</v>
      </c>
      <c r="N773" s="4" t="s">
        <v>1</v>
      </c>
      <c r="O773" s="18" t="str">
        <f>IF(J773="Yes",IF(P773&lt;&gt;"",HYPERLINK(_xlfn.CONCAT(VLOOKUP(P773,AF:AG,2,FALSE),"\",IF(ISERROR(FIND(",",A773))=FALSE,LEFT(A773,FIND(",",A773)-1),A773),"-",C773,"-",H773,".pdf"),"PDF"),""),"")</f>
        <v>PDF</v>
      </c>
      <c r="P773" s="11" t="s">
        <v>2</v>
      </c>
      <c r="Q773" s="3" t="s">
        <v>46</v>
      </c>
      <c r="R773" s="3" t="s">
        <v>47</v>
      </c>
      <c r="S773" s="4" t="s">
        <v>109</v>
      </c>
      <c r="T773" s="18" t="str">
        <f>IF(J773="Yes",IF(U773&lt;&gt;"",HYPERLINK(_xlfn.CONCAT(VLOOKUP(U773,AF:AG,2,FALSE),"\",IF(ISERROR(FIND(",",A773))=FALSE,LEFT(A773,FIND(",",A773)-1),A773),"-",C773,"-",H773,".pdf"),"PDF"),""),"")</f>
        <v>PDF</v>
      </c>
      <c r="U773" s="565" t="s">
        <v>70</v>
      </c>
      <c r="V773" s="3" t="s">
        <v>46</v>
      </c>
      <c r="W773" s="3" t="s">
        <v>47</v>
      </c>
      <c r="X773" s="501" t="s">
        <v>5885</v>
      </c>
      <c r="Y773" s="12" t="str">
        <f>IF(R773="Include","No",IF(V773="Include","No",""))</f>
        <v/>
      </c>
      <c r="Z773" s="33" t="str">
        <f>IF(J773="Yes",IF(Q773="","",IF(Q773="Include",IF(V773="",IF(Y773="No","Check for supplement","Include"),IF(V773="Exclude","Consensus required",IF(V773="Include",IF(Y773="No","Check for supplement","Include"),"Check required"))),IF(Q773="Exclude",IF(V773="","Check required",IF(V773="Exclude","Exclude",IF(V773="Include","Consensus required","Check required"))),"Check required"))),IF(L773="","","Find PDF"))</f>
        <v>Exclude</v>
      </c>
      <c r="AA773" s="31" t="str">
        <f>IF(Z773="Exclude",R773,"")</f>
        <v>3. Wrong intervention</v>
      </c>
    </row>
    <row r="774" spans="1:27" x14ac:dyDescent="0.25">
      <c r="A774" s="25" t="s">
        <v>6694</v>
      </c>
      <c r="B774" s="26" t="s">
        <v>6695</v>
      </c>
      <c r="C774" s="26">
        <v>2013</v>
      </c>
      <c r="D774" s="26" t="s">
        <v>3686</v>
      </c>
      <c r="E774" s="26">
        <v>59</v>
      </c>
      <c r="F774" s="26">
        <v>3</v>
      </c>
      <c r="G774" s="26" t="s">
        <v>6696</v>
      </c>
      <c r="H774" s="26">
        <v>12933</v>
      </c>
      <c r="I774" s="26" t="s">
        <v>6697</v>
      </c>
      <c r="J774" s="11" t="s">
        <v>35</v>
      </c>
      <c r="K774" s="18" t="str">
        <f>IF(LEFT(I774,2)="10",HYPERLINK(_xlfn.CONCAT("https://doi.org/",I774),"Link"),IF(I774="","",HYPERLINK(I774,"Link")))</f>
        <v>Link</v>
      </c>
      <c r="L774" s="19" t="str">
        <f>IF(A774&lt;&gt;"",IF(J774="No",_xlfn.CONCAT(IF(ISERROR(FIND(",",A774))=FALSE,LEFT(A774,FIND(",",A774)-1),A774),"-",C774,"-",H774),""),"")</f>
        <v/>
      </c>
      <c r="M774" s="29" t="str">
        <f>IF(A774&lt;&gt;"",_xlfn.CONCAT("{",IF(ISERROR(FIND(",",A774))=FALSE,LEFT(A774,FIND(",",A774)-1),A774),", ",C774," #",H774,"}"),"")</f>
        <v>{Gronstedt, 2013 #12933}</v>
      </c>
      <c r="N774" s="4" t="s">
        <v>1</v>
      </c>
      <c r="O774" s="18" t="str">
        <f>IF(J774="Yes",IF(P774&lt;&gt;"",HYPERLINK(_xlfn.CONCAT(VLOOKUP(P774,AF:AG,2,FALSE),"\",IF(ISERROR(FIND(",",A774))=FALSE,LEFT(A774,FIND(",",A774)-1),A774),"-",C774,"-",H774,".pdf"),"PDF"),""),"")</f>
        <v>PDF</v>
      </c>
      <c r="P774" s="11" t="s">
        <v>2</v>
      </c>
      <c r="Q774" s="3" t="s">
        <v>46</v>
      </c>
      <c r="R774" s="3" t="s">
        <v>39</v>
      </c>
      <c r="T774" s="18" t="str">
        <f>IF(J774="Yes",IF(U774&lt;&gt;"",HYPERLINK(_xlfn.CONCAT(VLOOKUP(U774,AF:AG,2,FALSE),"\",IF(ISERROR(FIND(",",A774))=FALSE,LEFT(A774,FIND(",",A774)-1),A774),"-",C774,"-",H774,".pdf"),"PDF"),""),"")</f>
        <v>PDF</v>
      </c>
      <c r="U774" s="11" t="str">
        <f>IF(R774="0. Duplicate","SH","")</f>
        <v>SH</v>
      </c>
      <c r="V774" s="3" t="str">
        <f>IF(R774="0. Duplicate","Exclude","")</f>
        <v>Exclude</v>
      </c>
      <c r="W774" s="3" t="str">
        <f>IF(R774="0. Duplicate","0. Duplicate","")</f>
        <v>0. Duplicate</v>
      </c>
      <c r="Y774" s="12" t="str">
        <f>IF(R774="Include","No",IF(V774="Include","No",""))</f>
        <v/>
      </c>
      <c r="Z774" s="33" t="str">
        <f>IF(J774="Yes",IF(Q774="","",IF(Q774="Include",IF(V774="",IF(Y774="No","Check for supplement","Include"),IF(V774="Exclude","Consensus required",IF(V774="Include",IF(Y774="No","Check for supplement","Include"),"Check required"))),IF(Q774="Exclude",IF(V774="","Check required",IF(V774="Exclude","Exclude",IF(V774="Include","Consensus required","Check required"))),"Check required"))),IF(L774="","","Find PDF"))</f>
        <v>Exclude</v>
      </c>
      <c r="AA774" s="31" t="str">
        <f>IF(Z774="Exclude",R774,"")</f>
        <v>0. Duplicate</v>
      </c>
    </row>
    <row r="775" spans="1:27" x14ac:dyDescent="0.25">
      <c r="A775" s="25" t="s">
        <v>7017</v>
      </c>
      <c r="B775" s="26" t="s">
        <v>7018</v>
      </c>
      <c r="C775" s="26">
        <v>2013</v>
      </c>
      <c r="D775" s="26" t="s">
        <v>124</v>
      </c>
      <c r="E775" s="26">
        <v>10</v>
      </c>
      <c r="F775" s="26">
        <v>1</v>
      </c>
      <c r="G775" s="26">
        <v>17</v>
      </c>
      <c r="H775" s="26">
        <v>12934</v>
      </c>
      <c r="I775" s="26" t="s">
        <v>7019</v>
      </c>
      <c r="J775" s="11" t="s">
        <v>35</v>
      </c>
      <c r="K775" s="18" t="str">
        <f>IF(LEFT(I775,2)="10",HYPERLINK(_xlfn.CONCAT("https://doi.org/",I775),"Link"),IF(I775="","",HYPERLINK(I775,"Link")))</f>
        <v>Link</v>
      </c>
      <c r="L775" s="19" t="str">
        <f>IF(A775&lt;&gt;"",IF(J775="No",_xlfn.CONCAT(IF(ISERROR(FIND(",",A775))=FALSE,LEFT(A775,FIND(",",A775)-1),A775),"-",C775,"-",H775),""),"")</f>
        <v/>
      </c>
      <c r="M775" s="29" t="str">
        <f>IF(A775&lt;&gt;"",_xlfn.CONCAT("{",IF(ISERROR(FIND(",",A775))=FALSE,LEFT(A775,FIND(",",A775)-1),A775),", ",C775," #",H775,"}"),"")</f>
        <v>{Grydeland, 2013 #12934}</v>
      </c>
      <c r="N775" s="4" t="s">
        <v>1</v>
      </c>
      <c r="O775" s="18" t="str">
        <f>IF(J775="Yes",IF(P775&lt;&gt;"",HYPERLINK(_xlfn.CONCAT(VLOOKUP(P775,AF:AG,2,FALSE),"\",IF(ISERROR(FIND(",",A775))=FALSE,LEFT(A775,FIND(",",A775)-1),A775),"-",C775,"-",H775,".pdf"),"PDF"),""),"")</f>
        <v>PDF</v>
      </c>
      <c r="P775" s="11" t="s">
        <v>2</v>
      </c>
      <c r="Q775" s="3" t="s">
        <v>46</v>
      </c>
      <c r="R775" s="3" t="s">
        <v>39</v>
      </c>
      <c r="T775" s="18" t="str">
        <f>IF(J775="Yes",IF(U775&lt;&gt;"",HYPERLINK(_xlfn.CONCAT(VLOOKUP(U775,AF:AG,2,FALSE),"\",IF(ISERROR(FIND(",",A775))=FALSE,LEFT(A775,FIND(",",A775)-1),A775),"-",C775,"-",H775,".pdf"),"PDF"),""),"")</f>
        <v>PDF</v>
      </c>
      <c r="U775" s="11" t="str">
        <f>IF(R775="0. Duplicate","SH","")</f>
        <v>SH</v>
      </c>
      <c r="V775" s="3" t="str">
        <f>IF(R775="0. Duplicate","Exclude","")</f>
        <v>Exclude</v>
      </c>
      <c r="W775" s="3" t="str">
        <f>IF(R775="0. Duplicate","0. Duplicate","")</f>
        <v>0. Duplicate</v>
      </c>
      <c r="Y775" s="12" t="str">
        <f>IF(R775="Include","No",IF(V775="Include","No",""))</f>
        <v/>
      </c>
      <c r="Z775" s="33" t="str">
        <f>IF(J775="Yes",IF(Q775="","",IF(Q775="Include",IF(V775="",IF(Y775="No","Check for supplement","Include"),IF(V775="Exclude","Consensus required",IF(V775="Include",IF(Y775="No","Check for supplement","Include"),"Check required"))),IF(Q775="Exclude",IF(V775="","Check required",IF(V775="Exclude","Exclude",IF(V775="Include","Consensus required","Check required"))),"Check required"))),IF(L775="","","Find PDF"))</f>
        <v>Exclude</v>
      </c>
      <c r="AA775" s="31" t="str">
        <f>IF(Z775="Exclude",R775,"")</f>
        <v>0. Duplicate</v>
      </c>
    </row>
    <row r="776" spans="1:27" x14ac:dyDescent="0.25">
      <c r="A776" s="25" t="s">
        <v>6698</v>
      </c>
      <c r="B776" s="26" t="s">
        <v>6699</v>
      </c>
      <c r="C776" s="26">
        <v>2013</v>
      </c>
      <c r="D776" s="26" t="s">
        <v>6700</v>
      </c>
      <c r="E776" s="26">
        <v>10</v>
      </c>
      <c r="F776" s="26">
        <v>17</v>
      </c>
      <c r="H776" s="26">
        <v>12935</v>
      </c>
      <c r="I776" s="26" t="s">
        <v>6701</v>
      </c>
      <c r="J776" s="11" t="s">
        <v>35</v>
      </c>
      <c r="K776" s="18" t="str">
        <f>IF(LEFT(I776,2)="10",HYPERLINK(_xlfn.CONCAT("https://doi.org/",I776),"Link"),IF(I776="","",HYPERLINK(I776,"Link")))</f>
        <v>Link</v>
      </c>
      <c r="L776" s="19" t="str">
        <f>IF(A776&lt;&gt;"",IF(J776="No",_xlfn.CONCAT(IF(ISERROR(FIND(",",A776))=FALSE,LEFT(A776,FIND(",",A776)-1),A776),"-",C776,"-",H776),""),"")</f>
        <v/>
      </c>
      <c r="M776" s="29" t="str">
        <f>IF(A776&lt;&gt;"",_xlfn.CONCAT("{",IF(ISERROR(FIND(",",A776))=FALSE,LEFT(A776,FIND(",",A776)-1),A776),", ",C776," #",H776,"}"),"")</f>
        <v>{Grydeland, 2013 #12935}</v>
      </c>
      <c r="N776" s="4" t="s">
        <v>1</v>
      </c>
      <c r="O776" s="18" t="str">
        <f>IF(J776="Yes",IF(P776&lt;&gt;"",HYPERLINK(_xlfn.CONCAT(VLOOKUP(P776,AF:AG,2,FALSE),"\",IF(ISERROR(FIND(",",A776))=FALSE,LEFT(A776,FIND(",",A776)-1),A776),"-",C776,"-",H776,".pdf"),"PDF"),""),"")</f>
        <v>PDF</v>
      </c>
      <c r="P776" s="11" t="s">
        <v>2</v>
      </c>
      <c r="Q776" s="3" t="s">
        <v>46</v>
      </c>
      <c r="R776" s="3" t="s">
        <v>47</v>
      </c>
      <c r="S776" s="4" t="s">
        <v>109</v>
      </c>
      <c r="T776" s="18" t="str">
        <f>IF(J776="Yes",IF(U776&lt;&gt;"",HYPERLINK(_xlfn.CONCAT(VLOOKUP(U776,AF:AG,2,FALSE),"\",IF(ISERROR(FIND(",",A776))=FALSE,LEFT(A776,FIND(",",A776)-1),A776),"-",C776,"-",H776,".pdf"),"PDF"),""),"")</f>
        <v>PDF</v>
      </c>
      <c r="U776" s="565" t="s">
        <v>70</v>
      </c>
      <c r="V776" s="3" t="s">
        <v>46</v>
      </c>
      <c r="W776" s="3" t="s">
        <v>47</v>
      </c>
      <c r="X776" s="501" t="s">
        <v>5885</v>
      </c>
      <c r="Y776" s="12" t="str">
        <f>IF(R776="Include","No",IF(V776="Include","No",""))</f>
        <v/>
      </c>
      <c r="Z776" s="33" t="str">
        <f>IF(J776="Yes",IF(Q776="","",IF(Q776="Include",IF(V776="",IF(Y776="No","Check for supplement","Include"),IF(V776="Exclude","Consensus required",IF(V776="Include",IF(Y776="No","Check for supplement","Include"),"Check required"))),IF(Q776="Exclude",IF(V776="","Check required",IF(V776="Exclude","Exclude",IF(V776="Include","Consensus required","Check required"))),"Check required"))),IF(L776="","","Find PDF"))</f>
        <v>Exclude</v>
      </c>
      <c r="AA776" s="31" t="str">
        <f>IF(Z776="Exclude",R776,"")</f>
        <v>3. Wrong intervention</v>
      </c>
    </row>
    <row r="777" spans="1:27" x14ac:dyDescent="0.25">
      <c r="A777" s="25" t="s">
        <v>6702</v>
      </c>
      <c r="B777" s="26" t="s">
        <v>6703</v>
      </c>
      <c r="C777" s="26">
        <v>2018</v>
      </c>
      <c r="D777" s="26" t="s">
        <v>798</v>
      </c>
      <c r="E777" s="26">
        <v>23</v>
      </c>
      <c r="F777" s="26">
        <v>1</v>
      </c>
      <c r="G777" s="26" t="s">
        <v>6704</v>
      </c>
      <c r="H777" s="26">
        <v>12936</v>
      </c>
      <c r="I777" s="26" t="s">
        <v>6705</v>
      </c>
      <c r="J777" s="11" t="s">
        <v>35</v>
      </c>
      <c r="K777" s="18" t="str">
        <f>IF(LEFT(I777,2)="10",HYPERLINK(_xlfn.CONCAT("https://doi.org/",I777),"Link"),IF(I777="","",HYPERLINK(I777,"Link")))</f>
        <v>Link</v>
      </c>
      <c r="L777" s="19" t="str">
        <f>IF(A777&lt;&gt;"",IF(J777="No",_xlfn.CONCAT(IF(ISERROR(FIND(",",A777))=FALSE,LEFT(A777,FIND(",",A777)-1),A777),"-",C777,"-",H777),""),"")</f>
        <v/>
      </c>
      <c r="M777" s="29" t="str">
        <f>IF(A777&lt;&gt;"",_xlfn.CONCAT("{",IF(ISERROR(FIND(",",A777))=FALSE,LEFT(A777,FIND(",",A777)-1),A777),", ",C777," #",H777,"}"),"")</f>
        <v>{Gu, 2018 #12936}</v>
      </c>
      <c r="N777" s="4" t="s">
        <v>1</v>
      </c>
      <c r="O777" s="18" t="str">
        <f>IF(J777="Yes",IF(P777&lt;&gt;"",HYPERLINK(_xlfn.CONCAT(VLOOKUP(P777,AF:AG,2,FALSE),"\",IF(ISERROR(FIND(",",A777))=FALSE,LEFT(A777,FIND(",",A777)-1),A777),"-",C777,"-",H777,".pdf"),"PDF"),""),"")</f>
        <v>PDF</v>
      </c>
      <c r="P777" s="11" t="s">
        <v>2</v>
      </c>
      <c r="Q777" s="3" t="s">
        <v>46</v>
      </c>
      <c r="R777" s="3" t="s">
        <v>47</v>
      </c>
      <c r="S777" s="4" t="s">
        <v>109</v>
      </c>
      <c r="T777" s="18" t="str">
        <f>IF(J777="Yes",IF(U777&lt;&gt;"",HYPERLINK(_xlfn.CONCAT(VLOOKUP(U777,AF:AG,2,FALSE),"\",IF(ISERROR(FIND(",",A777))=FALSE,LEFT(A777,FIND(",",A777)-1),A777),"-",C777,"-",H777,".pdf"),"PDF"),""),"")</f>
        <v>PDF</v>
      </c>
      <c r="U777" s="565" t="s">
        <v>70</v>
      </c>
      <c r="V777" s="3" t="s">
        <v>46</v>
      </c>
      <c r="W777" s="3" t="s">
        <v>47</v>
      </c>
      <c r="X777" s="501" t="s">
        <v>5885</v>
      </c>
      <c r="Y777" s="12" t="str">
        <f>IF(R777="Include","No",IF(V777="Include","No",""))</f>
        <v/>
      </c>
      <c r="Z777" s="33" t="str">
        <f>IF(J777="Yes",IF(Q777="","",IF(Q777="Include",IF(V777="",IF(Y777="No","Check for supplement","Include"),IF(V777="Exclude","Consensus required",IF(V777="Include",IF(Y777="No","Check for supplement","Include"),"Check required"))),IF(Q777="Exclude",IF(V777="","Check required",IF(V777="Exclude","Exclude",IF(V777="Include","Consensus required","Check required"))),"Check required"))),IF(L777="","","Find PDF"))</f>
        <v>Exclude</v>
      </c>
      <c r="AA777" s="31" t="str">
        <f>IF(Z777="Exclude",R777,"")</f>
        <v>3. Wrong intervention</v>
      </c>
    </row>
    <row r="778" spans="1:27" x14ac:dyDescent="0.25">
      <c r="A778" s="25" t="s">
        <v>6706</v>
      </c>
      <c r="B778" s="26" t="s">
        <v>6707</v>
      </c>
      <c r="C778" s="26">
        <v>2020</v>
      </c>
      <c r="D778" s="26" t="s">
        <v>124</v>
      </c>
      <c r="E778" s="26">
        <v>17</v>
      </c>
      <c r="F778" s="26">
        <v>1</v>
      </c>
      <c r="G778" s="26">
        <v>120</v>
      </c>
      <c r="H778" s="26">
        <v>12937</v>
      </c>
      <c r="I778" s="26" t="s">
        <v>6708</v>
      </c>
      <c r="J778" s="11" t="s">
        <v>35</v>
      </c>
      <c r="K778" s="18" t="str">
        <f>IF(LEFT(I778,2)="10",HYPERLINK(_xlfn.CONCAT("https://doi.org/",I778),"Link"),IF(I778="","",HYPERLINK(I778,"Link")))</f>
        <v>Link</v>
      </c>
      <c r="L778" s="19" t="str">
        <f>IF(A778&lt;&gt;"",IF(J778="No",_xlfn.CONCAT(IF(ISERROR(FIND(",",A778))=FALSE,LEFT(A778,FIND(",",A778)-1),A778),"-",C778,"-",H778),""),"")</f>
        <v/>
      </c>
      <c r="M778" s="29" t="str">
        <f>IF(A778&lt;&gt;"",_xlfn.CONCAT("{",IF(ISERROR(FIND(",",A778))=FALSE,LEFT(A778,FIND(",",A778)-1),A778),", ",C778," #",H778,"}"),"")</f>
        <v>{Guagliano, 2020 #12937}</v>
      </c>
      <c r="N778" s="4" t="s">
        <v>1</v>
      </c>
      <c r="O778" s="18" t="str">
        <f>IF(J778="Yes",IF(P778&lt;&gt;"",HYPERLINK(_xlfn.CONCAT(VLOOKUP(P778,AF:AG,2,FALSE),"\",IF(ISERROR(FIND(",",A778))=FALSE,LEFT(A778,FIND(",",A778)-1),A778),"-",C778,"-",H778,".pdf"),"PDF"),""),"")</f>
        <v>PDF</v>
      </c>
      <c r="P778" s="11" t="s">
        <v>2</v>
      </c>
      <c r="Q778" s="3" t="s">
        <v>46</v>
      </c>
      <c r="R778" s="3" t="s">
        <v>47</v>
      </c>
      <c r="S778" s="4" t="s">
        <v>109</v>
      </c>
      <c r="T778" s="18" t="str">
        <f>IF(J778="Yes",IF(U778&lt;&gt;"",HYPERLINK(_xlfn.CONCAT(VLOOKUP(U778,AF:AG,2,FALSE),"\",IF(ISERROR(FIND(",",A778))=FALSE,LEFT(A778,FIND(",",A778)-1),A778),"-",C778,"-",H778,".pdf"),"PDF"),""),"")</f>
        <v>PDF</v>
      </c>
      <c r="U778" s="565" t="s">
        <v>70</v>
      </c>
      <c r="V778" s="3" t="s">
        <v>46</v>
      </c>
      <c r="W778" s="3" t="s">
        <v>47</v>
      </c>
      <c r="X778" s="501" t="s">
        <v>5885</v>
      </c>
      <c r="Y778" s="12" t="str">
        <f>IF(R778="Include","No",IF(V778="Include","No",""))</f>
        <v/>
      </c>
      <c r="Z778" s="33" t="str">
        <f>IF(J778="Yes",IF(Q778="","",IF(Q778="Include",IF(V778="",IF(Y778="No","Check for supplement","Include"),IF(V778="Exclude","Consensus required",IF(V778="Include",IF(Y778="No","Check for supplement","Include"),"Check required"))),IF(Q778="Exclude",IF(V778="","Check required",IF(V778="Exclude","Exclude",IF(V778="Include","Consensus required","Check required"))),"Check required"))),IF(L778="","","Find PDF"))</f>
        <v>Exclude</v>
      </c>
      <c r="AA778" s="31" t="str">
        <f>IF(Z778="Exclude",R778,"")</f>
        <v>3. Wrong intervention</v>
      </c>
    </row>
    <row r="779" spans="1:27" x14ac:dyDescent="0.25">
      <c r="A779" s="25" t="s">
        <v>6706</v>
      </c>
      <c r="B779" s="26" t="s">
        <v>6707</v>
      </c>
      <c r="C779" s="26">
        <v>2020</v>
      </c>
      <c r="D779" s="26" t="s">
        <v>124</v>
      </c>
      <c r="E779" s="26">
        <v>17</v>
      </c>
      <c r="F779" s="26">
        <v>1</v>
      </c>
      <c r="G779" s="26">
        <v>120</v>
      </c>
      <c r="H779" s="26">
        <v>12938</v>
      </c>
      <c r="I779" s="26" t="s">
        <v>6708</v>
      </c>
      <c r="J779" s="11" t="s">
        <v>35</v>
      </c>
      <c r="K779" s="18" t="str">
        <f>IF(LEFT(I779,2)="10",HYPERLINK(_xlfn.CONCAT("https://doi.org/",I779),"Link"),IF(I779="","",HYPERLINK(I779,"Link")))</f>
        <v>Link</v>
      </c>
      <c r="L779" s="19" t="str">
        <f>IF(A779&lt;&gt;"",IF(J779="No",_xlfn.CONCAT(IF(ISERROR(FIND(",",A779))=FALSE,LEFT(A779,FIND(",",A779)-1),A779),"-",C779,"-",H779),""),"")</f>
        <v/>
      </c>
      <c r="M779" s="29" t="str">
        <f>IF(A779&lt;&gt;"",_xlfn.CONCAT("{",IF(ISERROR(FIND(",",A779))=FALSE,LEFT(A779,FIND(",",A779)-1),A779),", ",C779," #",H779,"}"),"")</f>
        <v>{Guagliano, 2020 #12938}</v>
      </c>
      <c r="N779" s="4" t="s">
        <v>1</v>
      </c>
      <c r="O779" s="18" t="str">
        <f>IF(J779="Yes",IF(P779&lt;&gt;"",HYPERLINK(_xlfn.CONCAT(VLOOKUP(P779,AF:AG,2,FALSE),"\",IF(ISERROR(FIND(",",A779))=FALSE,LEFT(A779,FIND(",",A779)-1),A779),"-",C779,"-",H779,".pdf"),"PDF"),""),"")</f>
        <v>PDF</v>
      </c>
      <c r="P779" s="11" t="s">
        <v>2</v>
      </c>
      <c r="Q779" s="3" t="s">
        <v>46</v>
      </c>
      <c r="R779" s="3" t="s">
        <v>39</v>
      </c>
      <c r="T779" s="18" t="str">
        <f>IF(J779="Yes",IF(U779&lt;&gt;"",HYPERLINK(_xlfn.CONCAT(VLOOKUP(U779,AF:AG,2,FALSE),"\",IF(ISERROR(FIND(",",A779))=FALSE,LEFT(A779,FIND(",",A779)-1),A779),"-",C779,"-",H779,".pdf"),"PDF"),""),"")</f>
        <v>PDF</v>
      </c>
      <c r="U779" s="11" t="str">
        <f>IF(R779="0. Duplicate","SH","")</f>
        <v>SH</v>
      </c>
      <c r="V779" s="3" t="str">
        <f>IF(R779="0. Duplicate","Exclude","")</f>
        <v>Exclude</v>
      </c>
      <c r="W779" s="3" t="str">
        <f>IF(R779="0. Duplicate","0. Duplicate","")</f>
        <v>0. Duplicate</v>
      </c>
      <c r="Y779" s="12" t="str">
        <f>IF(R779="Include","No",IF(V779="Include","No",""))</f>
        <v/>
      </c>
      <c r="Z779" s="33" t="str">
        <f>IF(J779="Yes",IF(Q779="","",IF(Q779="Include",IF(V779="",IF(Y779="No","Check for supplement","Include"),IF(V779="Exclude","Consensus required",IF(V779="Include",IF(Y779="No","Check for supplement","Include"),"Check required"))),IF(Q779="Exclude",IF(V779="","Check required",IF(V779="Exclude","Exclude",IF(V779="Include","Consensus required","Check required"))),"Check required"))),IF(L779="","","Find PDF"))</f>
        <v>Exclude</v>
      </c>
      <c r="AA779" s="31" t="str">
        <f>IF(Z779="Exclude",R779,"")</f>
        <v>0. Duplicate</v>
      </c>
    </row>
    <row r="780" spans="1:27" x14ac:dyDescent="0.25">
      <c r="A780" s="25" t="s">
        <v>6709</v>
      </c>
      <c r="B780" s="26" t="s">
        <v>6710</v>
      </c>
      <c r="C780" s="26">
        <v>2010</v>
      </c>
      <c r="D780" s="26" t="s">
        <v>1105</v>
      </c>
      <c r="E780" s="26">
        <v>91</v>
      </c>
      <c r="F780" s="26">
        <v>2</v>
      </c>
      <c r="G780" s="26" t="s">
        <v>6711</v>
      </c>
      <c r="H780" s="26">
        <v>12939</v>
      </c>
      <c r="I780" s="26" t="s">
        <v>6712</v>
      </c>
      <c r="J780" s="11" t="s">
        <v>35</v>
      </c>
      <c r="K780" s="18" t="str">
        <f>IF(LEFT(I780,2)="10",HYPERLINK(_xlfn.CONCAT("https://doi.org/",I780),"Link"),IF(I780="","",HYPERLINK(I780,"Link")))</f>
        <v>Link</v>
      </c>
      <c r="L780" s="19" t="str">
        <f>IF(A780&lt;&gt;"",IF(J780="No",_xlfn.CONCAT(IF(ISERROR(FIND(",",A780))=FALSE,LEFT(A780,FIND(",",A780)-1),A780),"-",C780,"-",H780),""),"")</f>
        <v/>
      </c>
      <c r="M780" s="29" t="str">
        <f>IF(A780&lt;&gt;"",_xlfn.CONCAT("{",IF(ISERROR(FIND(",",A780))=FALSE,LEFT(A780,FIND(",",A780)-1),A780),", ",C780," #",H780,"}"),"")</f>
        <v>{Guelinckx, 2010 #12939}</v>
      </c>
      <c r="N780" s="4" t="s">
        <v>1</v>
      </c>
      <c r="O780" s="18" t="str">
        <f>IF(J780="Yes",IF(P780&lt;&gt;"",HYPERLINK(_xlfn.CONCAT(VLOOKUP(P780,AF:AG,2,FALSE),"\",IF(ISERROR(FIND(",",A780))=FALSE,LEFT(A780,FIND(",",A780)-1),A780),"-",C780,"-",H780,".pdf"),"PDF"),""),"")</f>
        <v>PDF</v>
      </c>
      <c r="P780" s="11" t="s">
        <v>2</v>
      </c>
      <c r="Q780" s="3" t="s">
        <v>46</v>
      </c>
      <c r="R780" s="3" t="s">
        <v>47</v>
      </c>
      <c r="S780" s="4" t="s">
        <v>109</v>
      </c>
      <c r="T780" s="18" t="str">
        <f>IF(J780="Yes",IF(U780&lt;&gt;"",HYPERLINK(_xlfn.CONCAT(VLOOKUP(U780,AF:AG,2,FALSE),"\",IF(ISERROR(FIND(",",A780))=FALSE,LEFT(A780,FIND(",",A780)-1),A780),"-",C780,"-",H780,".pdf"),"PDF"),""),"")</f>
        <v>PDF</v>
      </c>
      <c r="U780" s="565" t="s">
        <v>70</v>
      </c>
      <c r="V780" s="3" t="s">
        <v>46</v>
      </c>
      <c r="W780" s="3" t="s">
        <v>47</v>
      </c>
      <c r="X780" s="501" t="s">
        <v>5885</v>
      </c>
      <c r="Y780" s="12" t="str">
        <f>IF(R780="Include","No",IF(V780="Include","No",""))</f>
        <v/>
      </c>
      <c r="Z780" s="33" t="str">
        <f>IF(J780="Yes",IF(Q780="","",IF(Q780="Include",IF(V780="",IF(Y780="No","Check for supplement","Include"),IF(V780="Exclude","Consensus required",IF(V780="Include",IF(Y780="No","Check for supplement","Include"),"Check required"))),IF(Q780="Exclude",IF(V780="","Check required",IF(V780="Exclude","Exclude",IF(V780="Include","Consensus required","Check required"))),"Check required"))),IF(L780="","","Find PDF"))</f>
        <v>Exclude</v>
      </c>
      <c r="AA780" s="31" t="str">
        <f>IF(Z780="Exclude",R780,"")</f>
        <v>3. Wrong intervention</v>
      </c>
    </row>
    <row r="781" spans="1:27" x14ac:dyDescent="0.25">
      <c r="A781" s="25" t="s">
        <v>5349</v>
      </c>
      <c r="B781" s="26" t="s">
        <v>5350</v>
      </c>
      <c r="C781" s="26">
        <v>2021</v>
      </c>
      <c r="D781" s="26" t="s">
        <v>277</v>
      </c>
      <c r="E781" s="26">
        <v>22</v>
      </c>
      <c r="F781" s="26">
        <v>1</v>
      </c>
      <c r="G781" s="26">
        <v>359</v>
      </c>
      <c r="H781" s="26">
        <v>14096</v>
      </c>
      <c r="I781" s="26" t="s">
        <v>5351</v>
      </c>
      <c r="J781" s="11" t="s">
        <v>35</v>
      </c>
      <c r="K781" s="18" t="str">
        <f>IF(LEFT(I781,2)="10",HYPERLINK(_xlfn.CONCAT("https://doi.org/",I781),"Link"),IF(I781="","",HYPERLINK(I781,"Link")))</f>
        <v>Link</v>
      </c>
      <c r="L781" s="19" t="str">
        <f>IF(A781&lt;&gt;"",IF(J781="No",_xlfn.CONCAT(IF(ISERROR(FIND(",",A781))=FALSE,LEFT(A781,FIND(",",A781)-1),A781),"-",C781,"-",H781),""),"")</f>
        <v/>
      </c>
      <c r="M781" s="29" t="str">
        <f>IF(A781&lt;&gt;"",_xlfn.CONCAT("{",IF(ISERROR(FIND(",",A781))=FALSE,LEFT(A781,FIND(",",A781)-1),A781),", ",C781," #",H781,"}"),"")</f>
        <v>{Guirado, 2021 #14096}</v>
      </c>
      <c r="N781" s="4" t="s">
        <v>4</v>
      </c>
      <c r="O781" s="18" t="str">
        <f>IF(J781="Yes",IF(P781&lt;&gt;"",HYPERLINK(_xlfn.CONCAT(VLOOKUP(P781,AF:AG,2,FALSE),"\",IF(ISERROR(FIND(",",A781))=FALSE,LEFT(A781,FIND(",",A781)-1),A781),"-",C781,"-",H781,".pdf"),"PDF"),""),"")</f>
        <v>PDF</v>
      </c>
      <c r="P781" s="11" t="s">
        <v>2</v>
      </c>
      <c r="Q781" s="3" t="s">
        <v>46</v>
      </c>
      <c r="R781" s="3" t="s">
        <v>47</v>
      </c>
      <c r="S781" s="4" t="s">
        <v>109</v>
      </c>
      <c r="T781" s="18" t="str">
        <f>IF(J781="Yes",IF(U781&lt;&gt;"",HYPERLINK(_xlfn.CONCAT(VLOOKUP(U781,AF:AG,2,FALSE),"\",IF(ISERROR(FIND(",",A781))=FALSE,LEFT(A781,FIND(",",A781)-1),A781),"-",C781,"-",H781,".pdf"),"PDF"),""),"")</f>
        <v>PDF</v>
      </c>
      <c r="U781" s="11" t="s">
        <v>50</v>
      </c>
      <c r="V781" s="3" t="s">
        <v>46</v>
      </c>
      <c r="W781" s="3" t="s">
        <v>47</v>
      </c>
      <c r="Y781" s="12" t="str">
        <f>IF(R781="Include","No",IF(V781="Include","No",""))</f>
        <v/>
      </c>
      <c r="Z781" s="33" t="str">
        <f>IF(J781="Yes",IF(Q781="","",IF(Q781="Include",IF(V781="",IF(Y781="No","Check for supplement","Include"),IF(V781="Exclude","Consensus required",IF(V781="Include",IF(Y781="No","Check for supplement","Include"),"Check required"))),IF(Q781="Exclude",IF(V781="","Check required",IF(V781="Exclude","Exclude",IF(V781="Include","Consensus required","Check required"))),"Check required"))),IF(L781="","","Find PDF"))</f>
        <v>Exclude</v>
      </c>
      <c r="AA781" s="31" t="str">
        <f>IF(Z781="Exclude",R781,"")</f>
        <v>3. Wrong intervention</v>
      </c>
    </row>
    <row r="782" spans="1:27" x14ac:dyDescent="0.25">
      <c r="A782" s="25" t="s">
        <v>6713</v>
      </c>
      <c r="B782" s="26" t="s">
        <v>6714</v>
      </c>
      <c r="C782" s="26">
        <v>2020</v>
      </c>
      <c r="D782" s="26" t="s">
        <v>6715</v>
      </c>
      <c r="E782" s="26">
        <v>39</v>
      </c>
      <c r="G782" s="26" t="s">
        <v>6716</v>
      </c>
      <c r="H782" s="26">
        <v>12940</v>
      </c>
      <c r="I782" s="26" t="s">
        <v>6717</v>
      </c>
      <c r="J782" s="11" t="s">
        <v>35</v>
      </c>
      <c r="K782" s="18" t="str">
        <f>IF(LEFT(I782,2)="10",HYPERLINK(_xlfn.CONCAT("https://doi.org/",I782),"Link"),IF(I782="","",HYPERLINK(I782,"Link")))</f>
        <v>Link</v>
      </c>
      <c r="L782" s="19" t="str">
        <f>IF(A782&lt;&gt;"",IF(J782="No",_xlfn.CONCAT(IF(ISERROR(FIND(",",A782))=FALSE,LEFT(A782,FIND(",",A782)-1),A782),"-",C782,"-",H782),""),"")</f>
        <v/>
      </c>
      <c r="M782" s="29" t="str">
        <f>IF(A782&lt;&gt;"",_xlfn.CONCAT("{",IF(ISERROR(FIND(",",A782))=FALSE,LEFT(A782,FIND(",",A782)-1),A782),", ",C782," #",H782,"}"),"")</f>
        <v>{Gür, 2020 #12940}</v>
      </c>
      <c r="N782" s="4" t="s">
        <v>1</v>
      </c>
      <c r="O782" s="18" t="str">
        <f>IF(J782="Yes",IF(P782&lt;&gt;"",HYPERLINK(_xlfn.CONCAT(VLOOKUP(P782,AF:AG,2,FALSE),"\",IF(ISERROR(FIND(",",A782))=FALSE,LEFT(A782,FIND(",",A782)-1),A782),"-",C782,"-",H782,".pdf"),"PDF"),""),"")</f>
        <v>PDF</v>
      </c>
      <c r="P782" s="11" t="s">
        <v>2</v>
      </c>
      <c r="Q782" s="3" t="s">
        <v>46</v>
      </c>
      <c r="R782" s="3" t="s">
        <v>56</v>
      </c>
      <c r="S782" s="4" t="s">
        <v>6718</v>
      </c>
      <c r="T782" s="18" t="str">
        <f>IF(J782="Yes",IF(U782&lt;&gt;"",HYPERLINK(_xlfn.CONCAT(VLOOKUP(U782,AF:AG,2,FALSE),"\",IF(ISERROR(FIND(",",A782))=FALSE,LEFT(A782,FIND(",",A782)-1),A782),"-",C782,"-",H782,".pdf"),"PDF"),""),"")</f>
        <v>PDF</v>
      </c>
      <c r="U782" s="565" t="s">
        <v>70</v>
      </c>
      <c r="V782" s="3" t="s">
        <v>46</v>
      </c>
      <c r="W782" s="3" t="s">
        <v>56</v>
      </c>
      <c r="X782" s="501" t="s">
        <v>6719</v>
      </c>
      <c r="Y782" s="12" t="str">
        <f>IF(R782="Include","No",IF(V782="Include","No",""))</f>
        <v/>
      </c>
      <c r="Z782" s="33" t="str">
        <f>IF(J782="Yes",IF(Q782="","",IF(Q782="Include",IF(V782="",IF(Y782="No","Check for supplement","Include"),IF(V782="Exclude","Consensus required",IF(V782="Include",IF(Y782="No","Check for supplement","Include"),"Check required"))),IF(Q782="Exclude",IF(V782="","Check required",IF(V782="Exclude","Exclude",IF(V782="Include","Consensus required","Check required"))),"Check required"))),IF(L782="","","Find PDF"))</f>
        <v>Exclude</v>
      </c>
      <c r="AA782" s="31" t="str">
        <f>IF(Z782="Exclude",R782,"")</f>
        <v>2. Wrong country</v>
      </c>
    </row>
    <row r="783" spans="1:27" x14ac:dyDescent="0.25">
      <c r="A783" s="25" t="s">
        <v>6720</v>
      </c>
      <c r="B783" s="26" t="s">
        <v>6721</v>
      </c>
      <c r="C783" s="26">
        <v>2017</v>
      </c>
      <c r="D783" s="26" t="s">
        <v>192</v>
      </c>
      <c r="E783" s="26">
        <v>101</v>
      </c>
      <c r="G783" s="26" t="s">
        <v>6722</v>
      </c>
      <c r="H783" s="26">
        <v>12942</v>
      </c>
      <c r="I783" s="26" t="s">
        <v>6723</v>
      </c>
      <c r="J783" s="11" t="s">
        <v>35</v>
      </c>
      <c r="K783" s="18" t="str">
        <f>IF(LEFT(I783,2)="10",HYPERLINK(_xlfn.CONCAT("https://doi.org/",I783),"Link"),IF(I783="","",HYPERLINK(I783,"Link")))</f>
        <v>Link</v>
      </c>
      <c r="L783" s="19" t="str">
        <f>IF(A783&lt;&gt;"",IF(J783="No",_xlfn.CONCAT(IF(ISERROR(FIND(",",A783))=FALSE,LEFT(A783,FIND(",",A783)-1),A783),"-",C783,"-",H783),""),"")</f>
        <v/>
      </c>
      <c r="M783" s="29" t="str">
        <f>IF(A783&lt;&gt;"",_xlfn.CONCAT("{",IF(ISERROR(FIND(",",A783))=FALSE,LEFT(A783,FIND(",",A783)-1),A783),", ",C783," #",H783,"}"),"")</f>
        <v>{Ha, 2017 #12942}</v>
      </c>
      <c r="N783" s="4" t="s">
        <v>1</v>
      </c>
      <c r="O783" s="18" t="str">
        <f>IF(J783="Yes",IF(P783&lt;&gt;"",HYPERLINK(_xlfn.CONCAT(VLOOKUP(P783,AF:AG,2,FALSE),"\",IF(ISERROR(FIND(",",A783))=FALSE,LEFT(A783,FIND(",",A783)-1),A783),"-",C783,"-",H783,".pdf"),"PDF"),""),"")</f>
        <v>PDF</v>
      </c>
      <c r="P783" s="11" t="s">
        <v>2</v>
      </c>
      <c r="Q783" s="3" t="s">
        <v>46</v>
      </c>
      <c r="R783" s="3" t="s">
        <v>47</v>
      </c>
      <c r="S783" s="4" t="s">
        <v>109</v>
      </c>
      <c r="T783" s="18" t="str">
        <f>IF(J783="Yes",IF(U783&lt;&gt;"",HYPERLINK(_xlfn.CONCAT(VLOOKUP(U783,AF:AG,2,FALSE),"\",IF(ISERROR(FIND(",",A783))=FALSE,LEFT(A783,FIND(",",A783)-1),A783),"-",C783,"-",H783,".pdf"),"PDF"),""),"")</f>
        <v>PDF</v>
      </c>
      <c r="U783" s="565" t="s">
        <v>70</v>
      </c>
      <c r="V783" s="3" t="s">
        <v>46</v>
      </c>
      <c r="W783" s="3" t="s">
        <v>47</v>
      </c>
      <c r="X783" s="501" t="s">
        <v>5885</v>
      </c>
      <c r="Y783" s="12" t="str">
        <f>IF(R783="Include","No",IF(V783="Include","No",""))</f>
        <v/>
      </c>
      <c r="Z783" s="33" t="str">
        <f>IF(J783="Yes",IF(Q783="","",IF(Q783="Include",IF(V783="",IF(Y783="No","Check for supplement","Include"),IF(V783="Exclude","Consensus required",IF(V783="Include",IF(Y783="No","Check for supplement","Include"),"Check required"))),IF(Q783="Exclude",IF(V783="","Check required",IF(V783="Exclude","Exclude",IF(V783="Include","Consensus required","Check required"))),"Check required"))),IF(L783="","","Find PDF"))</f>
        <v>Exclude</v>
      </c>
      <c r="AA783" s="31" t="str">
        <f>IF(Z783="Exclude",R783,"")</f>
        <v>3. Wrong intervention</v>
      </c>
    </row>
    <row r="784" spans="1:27" x14ac:dyDescent="0.25">
      <c r="A784" s="25" t="s">
        <v>6724</v>
      </c>
      <c r="B784" s="26" t="s">
        <v>6725</v>
      </c>
      <c r="C784" s="26">
        <v>2020</v>
      </c>
      <c r="D784" s="26" t="s">
        <v>365</v>
      </c>
      <c r="E784" s="26">
        <v>20</v>
      </c>
      <c r="F784" s="26">
        <v>1</v>
      </c>
      <c r="G784" s="26">
        <v>256</v>
      </c>
      <c r="H784" s="26">
        <v>12943</v>
      </c>
      <c r="I784" s="26" t="s">
        <v>6726</v>
      </c>
      <c r="J784" s="11" t="s">
        <v>35</v>
      </c>
      <c r="K784" s="18" t="str">
        <f>IF(LEFT(I784,2)="10",HYPERLINK(_xlfn.CONCAT("https://doi.org/",I784),"Link"),IF(I784="","",HYPERLINK(I784,"Link")))</f>
        <v>Link</v>
      </c>
      <c r="L784" s="19" t="str">
        <f>IF(A784&lt;&gt;"",IF(J784="No",_xlfn.CONCAT(IF(ISERROR(FIND(",",A784))=FALSE,LEFT(A784,FIND(",",A784)-1),A784),"-",C784,"-",H784),""),"")</f>
        <v/>
      </c>
      <c r="M784" s="29" t="str">
        <f>IF(A784&lt;&gt;"",_xlfn.CONCAT("{",IF(ISERROR(FIND(",",A784))=FALSE,LEFT(A784,FIND(",",A784)-1),A784),", ",C784," #",H784,"}"),"")</f>
        <v>{Habib-Mourad, 2020 #12943}</v>
      </c>
      <c r="N784" s="4" t="s">
        <v>1</v>
      </c>
      <c r="O784" s="18" t="str">
        <f>IF(J784="Yes",IF(P784&lt;&gt;"",HYPERLINK(_xlfn.CONCAT(VLOOKUP(P784,AF:AG,2,FALSE),"\",IF(ISERROR(FIND(",",A784))=FALSE,LEFT(A784,FIND(",",A784)-1),A784),"-",C784,"-",H784,".pdf"),"PDF"),""),"")</f>
        <v>PDF</v>
      </c>
      <c r="P784" s="11" t="s">
        <v>2</v>
      </c>
      <c r="Q784" s="3" t="s">
        <v>46</v>
      </c>
      <c r="R784" s="3" t="s">
        <v>47</v>
      </c>
      <c r="S784" s="4" t="s">
        <v>109</v>
      </c>
      <c r="T784" s="18" t="str">
        <f>IF(J784="Yes",IF(U784&lt;&gt;"",HYPERLINK(_xlfn.CONCAT(VLOOKUP(U784,AF:AG,2,FALSE),"\",IF(ISERROR(FIND(",",A784))=FALSE,LEFT(A784,FIND(",",A784)-1),A784),"-",C784,"-",H784,".pdf"),"PDF"),""),"")</f>
        <v>PDF</v>
      </c>
      <c r="U784" s="565" t="s">
        <v>70</v>
      </c>
      <c r="V784" s="3" t="s">
        <v>46</v>
      </c>
      <c r="W784" s="3" t="s">
        <v>47</v>
      </c>
      <c r="X784" s="501" t="s">
        <v>5885</v>
      </c>
      <c r="Y784" s="12" t="str">
        <f>IF(R784="Include","No",IF(V784="Include","No",""))</f>
        <v/>
      </c>
      <c r="Z784" s="33" t="str">
        <f>IF(J784="Yes",IF(Q784="","",IF(Q784="Include",IF(V784="",IF(Y784="No","Check for supplement","Include"),IF(V784="Exclude","Consensus required",IF(V784="Include",IF(Y784="No","Check for supplement","Include"),"Check required"))),IF(Q784="Exclude",IF(V784="","Check required",IF(V784="Exclude","Exclude",IF(V784="Include","Consensus required","Check required"))),"Check required"))),IF(L784="","","Find PDF"))</f>
        <v>Exclude</v>
      </c>
      <c r="AA784" s="31" t="str">
        <f>IF(Z784="Exclude",R784,"")</f>
        <v>3. Wrong intervention</v>
      </c>
    </row>
    <row r="785" spans="1:27" x14ac:dyDescent="0.25">
      <c r="A785" s="25" t="s">
        <v>7210</v>
      </c>
      <c r="B785" s="26" t="s">
        <v>7211</v>
      </c>
      <c r="C785" s="26">
        <v>2023</v>
      </c>
      <c r="D785" s="26" t="s">
        <v>7212</v>
      </c>
      <c r="E785" s="26">
        <v>85</v>
      </c>
      <c r="F785" s="26">
        <v>4</v>
      </c>
      <c r="G785" s="26" t="s">
        <v>7213</v>
      </c>
      <c r="H785" s="26">
        <v>14152</v>
      </c>
      <c r="I785" s="26" t="s">
        <v>7214</v>
      </c>
      <c r="J785" s="11" t="s">
        <v>35</v>
      </c>
      <c r="K785" s="18" t="str">
        <f>IF(LEFT(I785,2)="10",HYPERLINK(_xlfn.CONCAT("https://doi.org/",I785),"Link"),IF(I785="","",HYPERLINK(I785,"Link")))</f>
        <v>Link</v>
      </c>
      <c r="L785" s="19" t="str">
        <f>IF(A785&lt;&gt;"",IF(J785="No",_xlfn.CONCAT(IF(ISERROR(FIND(",",A785))=FALSE,LEFT(A785,FIND(",",A785)-1),A785),"-",C785,"-",H785),""),"")</f>
        <v/>
      </c>
      <c r="M785" s="29" t="str">
        <f>IF(A785&lt;&gt;"",_xlfn.CONCAT("{",IF(ISERROR(FIND(",",A785))=FALSE,LEFT(A785,FIND(",",A785)-1),A785),", ",C785," #",H785,"}"),"")</f>
        <v>{Habibovic, 2023 #14152}</v>
      </c>
      <c r="N785" s="4" t="s">
        <v>4</v>
      </c>
      <c r="O785" s="18" t="str">
        <f>IF(J785="Yes",IF(P785&lt;&gt;"",HYPERLINK(_xlfn.CONCAT(VLOOKUP(P785,AF:AG,2,FALSE),"\",IF(ISERROR(FIND(",",A785))=FALSE,LEFT(A785,FIND(",",A785)-1),A785),"-",C785,"-",H785,".pdf"),"PDF"),""),"")</f>
        <v>PDF</v>
      </c>
      <c r="P785" s="11" t="s">
        <v>2</v>
      </c>
      <c r="Q785" s="3" t="s">
        <v>37</v>
      </c>
      <c r="S785" s="312" t="s">
        <v>7215</v>
      </c>
      <c r="T785" s="18" t="str">
        <f>IF(J785="Yes",IF(U785&lt;&gt;"",HYPERLINK(_xlfn.CONCAT(VLOOKUP(U785,AF:AG,2,FALSE),"\",IF(ISERROR(FIND(",",A785))=FALSE,LEFT(A785,FIND(",",A785)-1),A785),"-",C785,"-",H785,".pdf"),"PDF"),""),"")</f>
        <v>PDF</v>
      </c>
      <c r="U785" s="11" t="s">
        <v>50</v>
      </c>
      <c r="V785" s="3" t="s">
        <v>37</v>
      </c>
      <c r="Y785" s="12" t="s">
        <v>35</v>
      </c>
      <c r="Z785" s="33" t="str">
        <f>IF(J785="Yes",IF(Q785="","",IF(Q785="Include",IF(V785="",IF(Y785="No","Check for supplement","Include"),IF(V785="Exclude","Consensus required",IF(V785="Include",IF(Y785="No","Check for supplement","Include"),"Check required"))),IF(Q785="Exclude",IF(V785="","Check required",IF(V785="Exclude","Exclude",IF(V785="Include","Consensus required","Check required"))),"Check required"))),IF(L785="","","Find PDF"))</f>
        <v>Include</v>
      </c>
      <c r="AA785" s="31" t="str">
        <f>IF(Z785="Exclude",R785,"")</f>
        <v/>
      </c>
    </row>
    <row r="786" spans="1:27" x14ac:dyDescent="0.25">
      <c r="A786" s="25" t="s">
        <v>7222</v>
      </c>
      <c r="B786" s="26" t="s">
        <v>7223</v>
      </c>
      <c r="C786" s="26">
        <v>2025</v>
      </c>
      <c r="D786" s="26" t="s">
        <v>89</v>
      </c>
      <c r="E786" s="26">
        <v>14</v>
      </c>
      <c r="G786" s="26" t="s">
        <v>7224</v>
      </c>
      <c r="H786" s="26">
        <v>26754</v>
      </c>
      <c r="I786" s="26" t="s">
        <v>7225</v>
      </c>
      <c r="J786" s="11" t="s">
        <v>35</v>
      </c>
      <c r="K786" s="18" t="str">
        <f>IF(LEFT(I786,2)="10",HYPERLINK(_xlfn.CONCAT("https://doi.org/",I786),"Link"),IF(I786="","",HYPERLINK(I786,"Link")))</f>
        <v>Link</v>
      </c>
      <c r="L786" s="19" t="str">
        <f>IF(A786&lt;&gt;"",IF(J786="No",_xlfn.CONCAT(IF(ISERROR(FIND(",",A786))=FALSE,LEFT(A786,FIND(",",A786)-1),A786),"-",C786,"-",H786),""),"")</f>
        <v/>
      </c>
      <c r="M786" s="29" t="str">
        <f>IF(A786&lt;&gt;"",_xlfn.CONCAT("{",IF(ISERROR(FIND(",",A786))=FALSE,LEFT(A786,FIND(",",A786)-1),A786),", ",C786," #",H786,"}"),"")</f>
        <v>{Habibovic, 2025 #26754}</v>
      </c>
      <c r="N786" s="4" t="s">
        <v>7226</v>
      </c>
      <c r="O786" s="18" t="str">
        <f>IF(J786="Yes",IF(P786&lt;&gt;"",HYPERLINK(_xlfn.CONCAT(VLOOKUP(P786,AF:AG,2,FALSE),"\",IF(ISERROR(FIND(",",A786))=FALSE,LEFT(A786,FIND(",",A786)-1),A786),"-",C786,"-",H786,".pdf"),"PDF"),""),"")</f>
        <v>PDF</v>
      </c>
      <c r="P786" s="11" t="s">
        <v>2</v>
      </c>
      <c r="Q786" s="3" t="s">
        <v>37</v>
      </c>
      <c r="T786" s="18" t="str">
        <f>IF(J786="Yes",IF(U786&lt;&gt;"",HYPERLINK(_xlfn.CONCAT(VLOOKUP(U786,AF:AG,2,FALSE),"\",IF(ISERROR(FIND(",",A786))=FALSE,LEFT(A786,FIND(",",A786)-1),A786),"-",C786,"-",H786,".pdf"),"PDF"),""),"")</f>
        <v>PDF</v>
      </c>
      <c r="U786" s="565" t="s">
        <v>70</v>
      </c>
      <c r="V786" s="3" t="s">
        <v>37</v>
      </c>
      <c r="X786" s="501" t="s">
        <v>7227</v>
      </c>
      <c r="Y786" s="12" t="s">
        <v>35</v>
      </c>
      <c r="Z786" s="33" t="str">
        <f>IF(J786="Yes",IF(Q786="","",IF(Q786="Include",IF(V786="",IF(Y786="No","Check for supplement","Include"),IF(V786="Exclude","Consensus required",IF(V786="Include",IF(Y786="No","Check for supplement","Include"),"Check required"))),IF(Q786="Exclude",IF(V786="","Check required",IF(V786="Exclude","Exclude",IF(V786="Include","Consensus required","Check required"))),"Check required"))),IF(L786="","","Find PDF"))</f>
        <v>Include</v>
      </c>
      <c r="AA786" s="31" t="str">
        <f>IF(Z786="Exclude",R786,"")</f>
        <v/>
      </c>
    </row>
    <row r="787" spans="1:27" x14ac:dyDescent="0.25">
      <c r="A787" s="25" t="s">
        <v>6727</v>
      </c>
      <c r="B787" s="26" t="s">
        <v>6728</v>
      </c>
      <c r="C787" s="26">
        <v>2020</v>
      </c>
      <c r="D787" s="26" t="s">
        <v>6729</v>
      </c>
      <c r="E787" s="26">
        <v>7</v>
      </c>
      <c r="F787" s="26">
        <v>6</v>
      </c>
      <c r="G787" s="26" t="s">
        <v>6730</v>
      </c>
      <c r="H787" s="26">
        <v>12944</v>
      </c>
      <c r="I787" s="26" t="s">
        <v>6731</v>
      </c>
      <c r="J787" s="11" t="s">
        <v>35</v>
      </c>
      <c r="K787" s="18" t="str">
        <f>IF(LEFT(I787,2)="10",HYPERLINK(_xlfn.CONCAT("https://doi.org/",I787),"Link"),IF(I787="","",HYPERLINK(I787,"Link")))</f>
        <v>Link</v>
      </c>
      <c r="L787" s="19" t="str">
        <f>IF(A787&lt;&gt;"",IF(J787="No",_xlfn.CONCAT(IF(ISERROR(FIND(",",A787))=FALSE,LEFT(A787,FIND(",",A787)-1),A787),"-",C787,"-",H787),""),"")</f>
        <v/>
      </c>
      <c r="M787" s="29" t="str">
        <f>IF(A787&lt;&gt;"",_xlfn.CONCAT("{",IF(ISERROR(FIND(",",A787))=FALSE,LEFT(A787,FIND(",",A787)-1),A787),", ",C787," #",H787,"}"),"")</f>
        <v>{Hajian, 2020 #12944}</v>
      </c>
      <c r="N787" s="4" t="s">
        <v>1</v>
      </c>
      <c r="O787" s="18" t="str">
        <f>IF(J787="Yes",IF(P787&lt;&gt;"",HYPERLINK(_xlfn.CONCAT(VLOOKUP(P787,AF:AG,2,FALSE),"\",IF(ISERROR(FIND(",",A787))=FALSE,LEFT(A787,FIND(",",A787)-1),A787),"-",C787,"-",H787,".pdf"),"PDF"),""),"")</f>
        <v>PDF</v>
      </c>
      <c r="P787" s="11" t="s">
        <v>2</v>
      </c>
      <c r="Q787" s="3" t="s">
        <v>46</v>
      </c>
      <c r="R787" s="3" t="s">
        <v>56</v>
      </c>
      <c r="S787" s="4" t="s">
        <v>326</v>
      </c>
      <c r="T787" s="18" t="str">
        <f>IF(J787="Yes",IF(U787&lt;&gt;"",HYPERLINK(_xlfn.CONCAT(VLOOKUP(U787,AF:AG,2,FALSE),"\",IF(ISERROR(FIND(",",A787))=FALSE,LEFT(A787,FIND(",",A787)-1),A787),"-",C787,"-",H787,".pdf"),"PDF"),""),"")</f>
        <v>PDF</v>
      </c>
      <c r="U787" s="565" t="s">
        <v>70</v>
      </c>
      <c r="V787" s="3" t="s">
        <v>46</v>
      </c>
      <c r="W787" s="3" t="s">
        <v>47</v>
      </c>
      <c r="X787" s="501" t="s">
        <v>5885</v>
      </c>
      <c r="Y787" s="12" t="str">
        <f>IF(R787="Include","No",IF(V787="Include","No",""))</f>
        <v/>
      </c>
      <c r="Z787" s="33" t="str">
        <f>IF(J787="Yes",IF(Q787="","",IF(Q787="Include",IF(V787="",IF(Y787="No","Check for supplement","Include"),IF(V787="Exclude","Consensus required",IF(V787="Include",IF(Y787="No","Check for supplement","Include"),"Check required"))),IF(Q787="Exclude",IF(V787="","Check required",IF(V787="Exclude","Exclude",IF(V787="Include","Consensus required","Check required"))),"Check required"))),IF(L787="","","Find PDF"))</f>
        <v>Exclude</v>
      </c>
      <c r="AA787" s="31" t="str">
        <f>IF(Z787="Exclude",R787,"")</f>
        <v>2. Wrong country</v>
      </c>
    </row>
    <row r="788" spans="1:27" x14ac:dyDescent="0.25">
      <c r="A788" s="25" t="s">
        <v>2555</v>
      </c>
      <c r="B788" s="26" t="s">
        <v>2556</v>
      </c>
      <c r="C788" s="26">
        <v>2016</v>
      </c>
      <c r="D788" s="26" t="s">
        <v>1793</v>
      </c>
      <c r="E788" s="26">
        <v>94</v>
      </c>
      <c r="G788" s="26" t="s">
        <v>2142</v>
      </c>
      <c r="H788" s="26">
        <v>26769</v>
      </c>
      <c r="I788" s="26" t="s">
        <v>2557</v>
      </c>
      <c r="J788" s="11" t="s">
        <v>35</v>
      </c>
      <c r="K788" s="18" t="str">
        <f>IF(LEFT(I788,2)="10",HYPERLINK(_xlfn.CONCAT("https://doi.org/",I788),"Link"),IF(I788="","",HYPERLINK(I788,"Link")))</f>
        <v>Link</v>
      </c>
      <c r="L788" s="19" t="str">
        <f>IF(A788&lt;&gt;"",IF(J788="No",_xlfn.CONCAT(IF(ISERROR(FIND(",",A788))=FALSE,LEFT(A788,FIND(",",A788)-1),A788),"-",C788,"-",H788),""),"")</f>
        <v/>
      </c>
      <c r="M788" s="29" t="str">
        <f>IF(A788&lt;&gt;"",_xlfn.CONCAT("{",IF(ISERROR(FIND(",",A788))=FALSE,LEFT(A788,FIND(",",A788)-1),A788),", ",C788," #",H788,"}"),"")</f>
        <v>{Hales, 2016 #26769}</v>
      </c>
      <c r="N788" s="4" t="s">
        <v>45</v>
      </c>
      <c r="O788" s="18" t="str">
        <f>IF(J788="Yes",IF(P788&lt;&gt;"",HYPERLINK(_xlfn.CONCAT(VLOOKUP(P788,AF:AG,2,FALSE),"\",IF(ISERROR(FIND(",",A788))=FALSE,LEFT(A788,FIND(",",A788)-1),A788),"-",C788,"-",H788,".pdf"),"PDF"),""),"")</f>
        <v>PDF</v>
      </c>
      <c r="P788" s="11" t="s">
        <v>2</v>
      </c>
      <c r="Q788" s="3" t="s">
        <v>46</v>
      </c>
      <c r="R788" s="3" t="s">
        <v>47</v>
      </c>
      <c r="S788" s="4" t="s">
        <v>109</v>
      </c>
      <c r="T788" s="18" t="str">
        <f>IF(J788="Yes",IF(U788&lt;&gt;"",HYPERLINK(_xlfn.CONCAT(VLOOKUP(U788,AF:AG,2,FALSE),"\",IF(ISERROR(FIND(",",A788))=FALSE,LEFT(A788,FIND(",",A788)-1),A788),"-",C788,"-",H788,".pdf"),"PDF"),""),"")</f>
        <v>PDF</v>
      </c>
      <c r="U788" s="11" t="s">
        <v>38</v>
      </c>
      <c r="V788" s="3" t="s">
        <v>46</v>
      </c>
      <c r="W788" s="3" t="s">
        <v>47</v>
      </c>
      <c r="Y788" s="12" t="str">
        <f>IF(R788="Include","No",IF(V788="Include","No",""))</f>
        <v/>
      </c>
      <c r="Z788" s="33" t="str">
        <f>IF(J788="Yes",IF(Q788="","",IF(Q788="Include",IF(V788="",IF(Y788="No","Check for supplement","Include"),IF(V788="Exclude","Consensus required",IF(V788="Include",IF(Y788="No","Check for supplement","Include"),"Check required"))),IF(Q788="Exclude",IF(V788="","Check required",IF(V788="Exclude","Exclude",IF(V788="Include","Consensus required","Check required"))),"Check required"))),IF(L788="","","Find PDF"))</f>
        <v>Exclude</v>
      </c>
      <c r="AA788" s="31" t="str">
        <f>IF(Z788="Exclude",R788,"")</f>
        <v>3. Wrong intervention</v>
      </c>
    </row>
    <row r="789" spans="1:27" x14ac:dyDescent="0.25">
      <c r="A789" s="25" t="s">
        <v>6732</v>
      </c>
      <c r="B789" s="26" t="s">
        <v>6733</v>
      </c>
      <c r="C789" s="26">
        <v>2019</v>
      </c>
      <c r="D789" s="26" t="s">
        <v>6734</v>
      </c>
      <c r="E789" s="26">
        <v>12</v>
      </c>
      <c r="F789" s="26">
        <v>1</v>
      </c>
      <c r="G789" s="26">
        <v>784</v>
      </c>
      <c r="H789" s="26">
        <v>12945</v>
      </c>
      <c r="I789" s="26" t="s">
        <v>6735</v>
      </c>
      <c r="J789" s="11" t="s">
        <v>35</v>
      </c>
      <c r="K789" s="18" t="str">
        <f>IF(LEFT(I789,2)="10",HYPERLINK(_xlfn.CONCAT("https://doi.org/",I789),"Link"),IF(I789="","",HYPERLINK(I789,"Link")))</f>
        <v>Link</v>
      </c>
      <c r="L789" s="19" t="str">
        <f>IF(A789&lt;&gt;"",IF(J789="No",_xlfn.CONCAT(IF(ISERROR(FIND(",",A789))=FALSE,LEFT(A789,FIND(",",A789)-1),A789),"-",C789,"-",H789),""),"")</f>
        <v/>
      </c>
      <c r="M789" s="29" t="str">
        <f>IF(A789&lt;&gt;"",_xlfn.CONCAT("{",IF(ISERROR(FIND(",",A789))=FALSE,LEFT(A789,FIND(",",A789)-1),A789),", ",C789," #",H789,"}"),"")</f>
        <v>{Hamari, 2019 #12945}</v>
      </c>
      <c r="N789" s="4" t="s">
        <v>1</v>
      </c>
      <c r="O789" s="18" t="str">
        <f>IF(J789="Yes",IF(P789&lt;&gt;"",HYPERLINK(_xlfn.CONCAT(VLOOKUP(P789,AF:AG,2,FALSE),"\",IF(ISERROR(FIND(",",A789))=FALSE,LEFT(A789,FIND(",",A789)-1),A789),"-",C789,"-",H789,".pdf"),"PDF"),""),"")</f>
        <v>PDF</v>
      </c>
      <c r="P789" s="11" t="s">
        <v>2</v>
      </c>
      <c r="Q789" s="3" t="s">
        <v>46</v>
      </c>
      <c r="R789" s="3" t="s">
        <v>47</v>
      </c>
      <c r="S789" s="4" t="s">
        <v>109</v>
      </c>
      <c r="T789" s="18" t="str">
        <f>IF(J789="Yes",IF(U789&lt;&gt;"",HYPERLINK(_xlfn.CONCAT(VLOOKUP(U789,AF:AG,2,FALSE),"\",IF(ISERROR(FIND(",",A789))=FALSE,LEFT(A789,FIND(",",A789)-1),A789),"-",C789,"-",H789,".pdf"),"PDF"),""),"")</f>
        <v>PDF</v>
      </c>
      <c r="U789" s="565" t="s">
        <v>70</v>
      </c>
      <c r="V789" s="3" t="s">
        <v>46</v>
      </c>
      <c r="W789" s="3" t="s">
        <v>47</v>
      </c>
      <c r="X789" s="501" t="s">
        <v>5885</v>
      </c>
      <c r="Y789" s="12" t="str">
        <f>IF(R789="Include","No",IF(V789="Include","No",""))</f>
        <v/>
      </c>
      <c r="Z789" s="33" t="str">
        <f>IF(J789="Yes",IF(Q789="","",IF(Q789="Include",IF(V789="",IF(Y789="No","Check for supplement","Include"),IF(V789="Exclude","Consensus required",IF(V789="Include",IF(Y789="No","Check for supplement","Include"),"Check required"))),IF(Q789="Exclude",IF(V789="","Check required",IF(V789="Exclude","Exclude",IF(V789="Include","Consensus required","Check required"))),"Check required"))),IF(L789="","","Find PDF"))</f>
        <v>Exclude</v>
      </c>
      <c r="AA789" s="31" t="str">
        <f>IF(Z789="Exclude",R789,"")</f>
        <v>3. Wrong intervention</v>
      </c>
    </row>
    <row r="790" spans="1:27" x14ac:dyDescent="0.25">
      <c r="A790" s="25" t="s">
        <v>6732</v>
      </c>
      <c r="B790" s="26" t="s">
        <v>6733</v>
      </c>
      <c r="C790" s="26">
        <v>2019</v>
      </c>
      <c r="D790" s="26" t="s">
        <v>6734</v>
      </c>
      <c r="E790" s="26">
        <v>12</v>
      </c>
      <c r="F790" s="26">
        <v>1</v>
      </c>
      <c r="G790" s="26">
        <v>784</v>
      </c>
      <c r="H790" s="26">
        <v>12946</v>
      </c>
      <c r="I790" s="26" t="s">
        <v>6735</v>
      </c>
      <c r="J790" s="11" t="s">
        <v>35</v>
      </c>
      <c r="K790" s="18" t="str">
        <f>IF(LEFT(I790,2)="10",HYPERLINK(_xlfn.CONCAT("https://doi.org/",I790),"Link"),IF(I790="","",HYPERLINK(I790,"Link")))</f>
        <v>Link</v>
      </c>
      <c r="L790" s="19" t="str">
        <f>IF(A790&lt;&gt;"",IF(J790="No",_xlfn.CONCAT(IF(ISERROR(FIND(",",A790))=FALSE,LEFT(A790,FIND(",",A790)-1),A790),"-",C790,"-",H790),""),"")</f>
        <v/>
      </c>
      <c r="M790" s="29" t="str">
        <f>IF(A790&lt;&gt;"",_xlfn.CONCAT("{",IF(ISERROR(FIND(",",A790))=FALSE,LEFT(A790,FIND(",",A790)-1),A790),", ",C790," #",H790,"}"),"")</f>
        <v>{Hamari, 2019 #12946}</v>
      </c>
      <c r="N790" s="4" t="s">
        <v>1</v>
      </c>
      <c r="O790" s="18" t="str">
        <f>IF(J790="Yes",IF(P790&lt;&gt;"",HYPERLINK(_xlfn.CONCAT(VLOOKUP(P790,AF:AG,2,FALSE),"\",IF(ISERROR(FIND(",",A790))=FALSE,LEFT(A790,FIND(",",A790)-1),A790),"-",C790,"-",H790,".pdf"),"PDF"),""),"")</f>
        <v>PDF</v>
      </c>
      <c r="P790" s="11" t="s">
        <v>2</v>
      </c>
      <c r="Q790" s="3" t="s">
        <v>46</v>
      </c>
      <c r="R790" s="3" t="s">
        <v>39</v>
      </c>
      <c r="T790" s="18" t="str">
        <f>IF(J790="Yes",IF(U790&lt;&gt;"",HYPERLINK(_xlfn.CONCAT(VLOOKUP(U790,AF:AG,2,FALSE),"\",IF(ISERROR(FIND(",",A790))=FALSE,LEFT(A790,FIND(",",A790)-1),A790),"-",C790,"-",H790,".pdf"),"PDF"),""),"")</f>
        <v>PDF</v>
      </c>
      <c r="U790" s="11" t="str">
        <f>IF(R790="0. Duplicate","SH","")</f>
        <v>SH</v>
      </c>
      <c r="V790" s="3" t="str">
        <f>IF(R790="0. Duplicate","Exclude","")</f>
        <v>Exclude</v>
      </c>
      <c r="W790" s="3" t="str">
        <f>IF(R790="0. Duplicate","0. Duplicate","")</f>
        <v>0. Duplicate</v>
      </c>
      <c r="Y790" s="12" t="str">
        <f>IF(R790="Include","No",IF(V790="Include","No",""))</f>
        <v/>
      </c>
      <c r="Z790" s="33" t="str">
        <f>IF(J790="Yes",IF(Q790="","",IF(Q790="Include",IF(V790="",IF(Y790="No","Check for supplement","Include"),IF(V790="Exclude","Consensus required",IF(V790="Include",IF(Y790="No","Check for supplement","Include"),"Check required"))),IF(Q790="Exclude",IF(V790="","Check required",IF(V790="Exclude","Exclude",IF(V790="Include","Consensus required","Check required"))),"Check required"))),IF(L790="","","Find PDF"))</f>
        <v>Exclude</v>
      </c>
      <c r="AA790" s="31" t="str">
        <f>IF(Z790="Exclude",R790,"")</f>
        <v>0. Duplicate</v>
      </c>
    </row>
    <row r="791" spans="1:27" x14ac:dyDescent="0.25">
      <c r="A791" s="25" t="s">
        <v>6732</v>
      </c>
      <c r="B791" s="26" t="s">
        <v>6733</v>
      </c>
      <c r="C791" s="26">
        <v>2019</v>
      </c>
      <c r="D791" s="26" t="s">
        <v>6734</v>
      </c>
      <c r="E791" s="26">
        <v>12</v>
      </c>
      <c r="F791" s="26">
        <v>1</v>
      </c>
      <c r="G791" s="26">
        <v>784</v>
      </c>
      <c r="H791" s="26">
        <v>12947</v>
      </c>
      <c r="I791" s="26" t="s">
        <v>6735</v>
      </c>
      <c r="J791" s="11" t="s">
        <v>35</v>
      </c>
      <c r="K791" s="18" t="str">
        <f>IF(LEFT(I791,2)="10",HYPERLINK(_xlfn.CONCAT("https://doi.org/",I791),"Link"),IF(I791="","",HYPERLINK(I791,"Link")))</f>
        <v>Link</v>
      </c>
      <c r="L791" s="19" t="str">
        <f>IF(A791&lt;&gt;"",IF(J791="No",_xlfn.CONCAT(IF(ISERROR(FIND(",",A791))=FALSE,LEFT(A791,FIND(",",A791)-1),A791),"-",C791,"-",H791),""),"")</f>
        <v/>
      </c>
      <c r="M791" s="29" t="str">
        <f>IF(A791&lt;&gt;"",_xlfn.CONCAT("{",IF(ISERROR(FIND(",",A791))=FALSE,LEFT(A791,FIND(",",A791)-1),A791),", ",C791," #",H791,"}"),"")</f>
        <v>{Hamari, 2019 #12947}</v>
      </c>
      <c r="N791" s="4" t="s">
        <v>1</v>
      </c>
      <c r="O791" s="18" t="str">
        <f>IF(J791="Yes",IF(P791&lt;&gt;"",HYPERLINK(_xlfn.CONCAT(VLOOKUP(P791,AF:AG,2,FALSE),"\",IF(ISERROR(FIND(",",A791))=FALSE,LEFT(A791,FIND(",",A791)-1),A791),"-",C791,"-",H791,".pdf"),"PDF"),""),"")</f>
        <v>PDF</v>
      </c>
      <c r="P791" s="11" t="s">
        <v>2</v>
      </c>
      <c r="Q791" s="3" t="s">
        <v>46</v>
      </c>
      <c r="R791" s="3" t="s">
        <v>39</v>
      </c>
      <c r="T791" s="18" t="str">
        <f>IF(J791="Yes",IF(U791&lt;&gt;"",HYPERLINK(_xlfn.CONCAT(VLOOKUP(U791,AF:AG,2,FALSE),"\",IF(ISERROR(FIND(",",A791))=FALSE,LEFT(A791,FIND(",",A791)-1),A791),"-",C791,"-",H791,".pdf"),"PDF"),""),"")</f>
        <v>PDF</v>
      </c>
      <c r="U791" s="11" t="str">
        <f>IF(R791="0. Duplicate","SH","")</f>
        <v>SH</v>
      </c>
      <c r="V791" s="3" t="str">
        <f>IF(R791="0. Duplicate","Exclude","")</f>
        <v>Exclude</v>
      </c>
      <c r="W791" s="3" t="str">
        <f>IF(R791="0. Duplicate","0. Duplicate","")</f>
        <v>0. Duplicate</v>
      </c>
      <c r="Y791" s="12" t="str">
        <f>IF(R791="Include","No",IF(V791="Include","No",""))</f>
        <v/>
      </c>
      <c r="Z791" s="33" t="str">
        <f>IF(J791="Yes",IF(Q791="","",IF(Q791="Include",IF(V791="",IF(Y791="No","Check for supplement","Include"),IF(V791="Exclude","Consensus required",IF(V791="Include",IF(Y791="No","Check for supplement","Include"),"Check required"))),IF(Q791="Exclude",IF(V791="","Check required",IF(V791="Exclude","Exclude",IF(V791="Include","Consensus required","Check required"))),"Check required"))),IF(L791="","","Find PDF"))</f>
        <v>Exclude</v>
      </c>
      <c r="AA791" s="31" t="str">
        <f>IF(Z791="Exclude",R791,"")</f>
        <v>0. Duplicate</v>
      </c>
    </row>
    <row r="792" spans="1:27" x14ac:dyDescent="0.25">
      <c r="A792" s="25" t="s">
        <v>6736</v>
      </c>
      <c r="B792" s="26" t="s">
        <v>6737</v>
      </c>
      <c r="C792" s="26">
        <v>2020</v>
      </c>
      <c r="D792" s="26" t="s">
        <v>42</v>
      </c>
      <c r="E792" s="26">
        <v>17</v>
      </c>
      <c r="F792" s="26">
        <v>1</v>
      </c>
      <c r="G792" s="26" t="s">
        <v>6738</v>
      </c>
      <c r="H792" s="26">
        <v>12948</v>
      </c>
      <c r="I792" s="26" t="s">
        <v>6739</v>
      </c>
      <c r="J792" s="11" t="s">
        <v>35</v>
      </c>
      <c r="K792" s="18" t="str">
        <f>IF(LEFT(I792,2)="10",HYPERLINK(_xlfn.CONCAT("https://doi.org/",I792),"Link"),IF(I792="","",HYPERLINK(I792,"Link")))</f>
        <v>Link</v>
      </c>
      <c r="L792" s="19" t="str">
        <f>IF(A792&lt;&gt;"",IF(J792="No",_xlfn.CONCAT(IF(ISERROR(FIND(",",A792))=FALSE,LEFT(A792,FIND(",",A792)-1),A792),"-",C792,"-",H792),""),"")</f>
        <v/>
      </c>
      <c r="M792" s="29" t="str">
        <f>IF(A792&lt;&gt;"",_xlfn.CONCAT("{",IF(ISERROR(FIND(",",A792))=FALSE,LEFT(A792,FIND(",",A792)-1),A792),", ",C792," #",H792,"}"),"")</f>
        <v>{Hamilton, 2020 #12948}</v>
      </c>
      <c r="N792" s="4" t="s">
        <v>1</v>
      </c>
      <c r="O792" s="18" t="str">
        <f>IF(J792="Yes",IF(P792&lt;&gt;"",HYPERLINK(_xlfn.CONCAT(VLOOKUP(P792,AF:AG,2,FALSE),"\",IF(ISERROR(FIND(",",A792))=FALSE,LEFT(A792,FIND(",",A792)-1),A792),"-",C792,"-",H792,".pdf"),"PDF"),""),"")</f>
        <v>PDF</v>
      </c>
      <c r="P792" s="11" t="s">
        <v>2</v>
      </c>
      <c r="Q792" s="3" t="s">
        <v>46</v>
      </c>
      <c r="R792" s="3" t="s">
        <v>47</v>
      </c>
      <c r="S792" s="4" t="s">
        <v>109</v>
      </c>
      <c r="T792" s="18" t="str">
        <f>IF(J792="Yes",IF(U792&lt;&gt;"",HYPERLINK(_xlfn.CONCAT(VLOOKUP(U792,AF:AG,2,FALSE),"\",IF(ISERROR(FIND(",",A792))=FALSE,LEFT(A792,FIND(",",A792)-1),A792),"-",C792,"-",H792,".pdf"),"PDF"),""),"")</f>
        <v>PDF</v>
      </c>
      <c r="U792" s="565" t="s">
        <v>70</v>
      </c>
      <c r="V792" s="3" t="s">
        <v>46</v>
      </c>
      <c r="W792" s="3" t="s">
        <v>47</v>
      </c>
      <c r="X792" s="501" t="s">
        <v>5885</v>
      </c>
      <c r="Y792" s="12" t="str">
        <f>IF(R792="Include","No",IF(V792="Include","No",""))</f>
        <v/>
      </c>
      <c r="Z792" s="33" t="str">
        <f>IF(J792="Yes",IF(Q792="","",IF(Q792="Include",IF(V792="",IF(Y792="No","Check for supplement","Include"),IF(V792="Exclude","Consensus required",IF(V792="Include",IF(Y792="No","Check for supplement","Include"),"Check required"))),IF(Q792="Exclude",IF(V792="","Check required",IF(V792="Exclude","Exclude",IF(V792="Include","Consensus required","Check required"))),"Check required"))),IF(L792="","","Find PDF"))</f>
        <v>Exclude</v>
      </c>
      <c r="AA792" s="31" t="str">
        <f>IF(Z792="Exclude",R792,"")</f>
        <v>3. Wrong intervention</v>
      </c>
    </row>
    <row r="793" spans="1:27" x14ac:dyDescent="0.25">
      <c r="A793" s="25" t="s">
        <v>6740</v>
      </c>
      <c r="B793" s="26" t="s">
        <v>6741</v>
      </c>
      <c r="C793" s="26">
        <v>2019</v>
      </c>
      <c r="D793" s="26" t="s">
        <v>530</v>
      </c>
      <c r="E793" s="26">
        <v>21</v>
      </c>
      <c r="F793" s="26">
        <v>2</v>
      </c>
      <c r="G793" s="26" t="s">
        <v>6742</v>
      </c>
      <c r="H793" s="26">
        <v>12949</v>
      </c>
      <c r="I793" s="26" t="s">
        <v>6743</v>
      </c>
      <c r="J793" s="11" t="s">
        <v>35</v>
      </c>
      <c r="K793" s="18" t="str">
        <f>IF(LEFT(I793,2)="10",HYPERLINK(_xlfn.CONCAT("https://doi.org/",I793),"Link"),IF(I793="","",HYPERLINK(I793,"Link")))</f>
        <v>Link</v>
      </c>
      <c r="L793" s="19" t="str">
        <f>IF(A793&lt;&gt;"",IF(J793="No",_xlfn.CONCAT(IF(ISERROR(FIND(",",A793))=FALSE,LEFT(A793,FIND(",",A793)-1),A793),"-",C793,"-",H793),""),"")</f>
        <v/>
      </c>
      <c r="M793" s="29" t="str">
        <f>IF(A793&lt;&gt;"",_xlfn.CONCAT("{",IF(ISERROR(FIND(",",A793))=FALSE,LEFT(A793,FIND(",",A793)-1),A793),", ",C793," #",H793,"}"),"")</f>
        <v>{Hammersley, 2019 #12949}</v>
      </c>
      <c r="N793" s="4" t="s">
        <v>1</v>
      </c>
      <c r="O793" s="18" t="str">
        <f>IF(J793="Yes",IF(P793&lt;&gt;"",HYPERLINK(_xlfn.CONCAT(VLOOKUP(P793,AF:AG,2,FALSE),"\",IF(ISERROR(FIND(",",A793))=FALSE,LEFT(A793,FIND(",",A793)-1),A793),"-",C793,"-",H793,".pdf"),"PDF"),""),"")</f>
        <v>PDF</v>
      </c>
      <c r="P793" s="11" t="s">
        <v>2</v>
      </c>
      <c r="Q793" s="3" t="s">
        <v>46</v>
      </c>
      <c r="R793" s="3" t="s">
        <v>47</v>
      </c>
      <c r="S793" s="4" t="s">
        <v>109</v>
      </c>
      <c r="T793" s="18" t="str">
        <f>IF(J793="Yes",IF(U793&lt;&gt;"",HYPERLINK(_xlfn.CONCAT(VLOOKUP(U793,AF:AG,2,FALSE),"\",IF(ISERROR(FIND(",",A793))=FALSE,LEFT(A793,FIND(",",A793)-1),A793),"-",C793,"-",H793,".pdf"),"PDF"),""),"")</f>
        <v>PDF</v>
      </c>
      <c r="U793" s="565" t="s">
        <v>70</v>
      </c>
      <c r="V793" s="3" t="s">
        <v>46</v>
      </c>
      <c r="W793" s="3" t="s">
        <v>47</v>
      </c>
      <c r="X793" s="501" t="s">
        <v>5885</v>
      </c>
      <c r="Y793" s="12" t="str">
        <f>IF(R793="Include","No",IF(V793="Include","No",""))</f>
        <v/>
      </c>
      <c r="Z793" s="33" t="str">
        <f>IF(J793="Yes",IF(Q793="","",IF(Q793="Include",IF(V793="",IF(Y793="No","Check for supplement","Include"),IF(V793="Exclude","Consensus required",IF(V793="Include",IF(Y793="No","Check for supplement","Include"),"Check required"))),IF(Q793="Exclude",IF(V793="","Check required",IF(V793="Exclude","Exclude",IF(V793="Include","Consensus required","Check required"))),"Check required"))),IF(L793="","","Find PDF"))</f>
        <v>Exclude</v>
      </c>
      <c r="AA793" s="31" t="str">
        <f>IF(Z793="Exclude",R793,"")</f>
        <v>3. Wrong intervention</v>
      </c>
    </row>
    <row r="794" spans="1:27" x14ac:dyDescent="0.25">
      <c r="A794" s="25" t="s">
        <v>6740</v>
      </c>
      <c r="B794" s="26" t="s">
        <v>6741</v>
      </c>
      <c r="C794" s="26">
        <v>2019</v>
      </c>
      <c r="D794" s="26" t="s">
        <v>530</v>
      </c>
      <c r="E794" s="26">
        <v>21</v>
      </c>
      <c r="F794" s="26">
        <v>2</v>
      </c>
      <c r="G794" s="26" t="s">
        <v>6742</v>
      </c>
      <c r="H794" s="26">
        <v>12950</v>
      </c>
      <c r="I794" s="26" t="s">
        <v>6743</v>
      </c>
      <c r="J794" s="11" t="s">
        <v>35</v>
      </c>
      <c r="K794" s="18" t="str">
        <f>IF(LEFT(I794,2)="10",HYPERLINK(_xlfn.CONCAT("https://doi.org/",I794),"Link"),IF(I794="","",HYPERLINK(I794,"Link")))</f>
        <v>Link</v>
      </c>
      <c r="L794" s="19" t="str">
        <f>IF(A794&lt;&gt;"",IF(J794="No",_xlfn.CONCAT(IF(ISERROR(FIND(",",A794))=FALSE,LEFT(A794,FIND(",",A794)-1),A794),"-",C794,"-",H794),""),"")</f>
        <v/>
      </c>
      <c r="M794" s="29" t="str">
        <f>IF(A794&lt;&gt;"",_xlfn.CONCAT("{",IF(ISERROR(FIND(",",A794))=FALSE,LEFT(A794,FIND(",",A794)-1),A794),", ",C794," #",H794,"}"),"")</f>
        <v>{Hammersley, 2019 #12950}</v>
      </c>
      <c r="N794" s="4" t="s">
        <v>1</v>
      </c>
      <c r="O794" s="18" t="str">
        <f>IF(J794="Yes",IF(P794&lt;&gt;"",HYPERLINK(_xlfn.CONCAT(VLOOKUP(P794,AF:AG,2,FALSE),"\",IF(ISERROR(FIND(",",A794))=FALSE,LEFT(A794,FIND(",",A794)-1),A794),"-",C794,"-",H794,".pdf"),"PDF"),""),"")</f>
        <v>PDF</v>
      </c>
      <c r="P794" s="11" t="s">
        <v>2</v>
      </c>
      <c r="Q794" s="3" t="s">
        <v>46</v>
      </c>
      <c r="R794" s="3" t="s">
        <v>39</v>
      </c>
      <c r="T794" s="18" t="str">
        <f>IF(J794="Yes",IF(U794&lt;&gt;"",HYPERLINK(_xlfn.CONCAT(VLOOKUP(U794,AF:AG,2,FALSE),"\",IF(ISERROR(FIND(",",A794))=FALSE,LEFT(A794,FIND(",",A794)-1),A794),"-",C794,"-",H794,".pdf"),"PDF"),""),"")</f>
        <v>PDF</v>
      </c>
      <c r="U794" s="11" t="str">
        <f>IF(R794="0. Duplicate","SH","")</f>
        <v>SH</v>
      </c>
      <c r="V794" s="3" t="str">
        <f>IF(R794="0. Duplicate","Exclude","")</f>
        <v>Exclude</v>
      </c>
      <c r="W794" s="3" t="str">
        <f>IF(R794="0. Duplicate","0. Duplicate","")</f>
        <v>0. Duplicate</v>
      </c>
      <c r="Y794" s="12" t="str">
        <f>IF(R794="Include","No",IF(V794="Include","No",""))</f>
        <v/>
      </c>
      <c r="Z794" s="33" t="str">
        <f>IF(J794="Yes",IF(Q794="","",IF(Q794="Include",IF(V794="",IF(Y794="No","Check for supplement","Include"),IF(V794="Exclude","Consensus required",IF(V794="Include",IF(Y794="No","Check for supplement","Include"),"Check required"))),IF(Q794="Exclude",IF(V794="","Check required",IF(V794="Exclude","Exclude",IF(V794="Include","Consensus required","Check required"))),"Check required"))),IF(L794="","","Find PDF"))</f>
        <v>Exclude</v>
      </c>
      <c r="AA794" s="31" t="str">
        <f>IF(Z794="Exclude",R794,"")</f>
        <v>0. Duplicate</v>
      </c>
    </row>
    <row r="795" spans="1:27" x14ac:dyDescent="0.25">
      <c r="A795" s="25" t="s">
        <v>6744</v>
      </c>
      <c r="B795" s="26" t="s">
        <v>6745</v>
      </c>
      <c r="C795" s="26">
        <v>2021</v>
      </c>
      <c r="D795" s="26" t="s">
        <v>560</v>
      </c>
      <c r="E795" s="26">
        <v>13</v>
      </c>
      <c r="F795" s="26">
        <v>10</v>
      </c>
      <c r="G795" s="26" t="s">
        <v>6746</v>
      </c>
      <c r="H795" s="26">
        <v>12951</v>
      </c>
      <c r="I795" s="26" t="s">
        <v>6747</v>
      </c>
      <c r="J795" s="11" t="s">
        <v>35</v>
      </c>
      <c r="K795" s="18" t="str">
        <f>IF(LEFT(I795,2)="10",HYPERLINK(_xlfn.CONCAT("https://doi.org/",I795),"Link"),IF(I795="","",HYPERLINK(I795,"Link")))</f>
        <v>Link</v>
      </c>
      <c r="L795" s="19" t="str">
        <f>IF(A795&lt;&gt;"",IF(J795="No",_xlfn.CONCAT(IF(ISERROR(FIND(",",A795))=FALSE,LEFT(A795,FIND(",",A795)-1),A795),"-",C795,"-",H795),""),"")</f>
        <v/>
      </c>
      <c r="M795" s="29" t="str">
        <f>IF(A795&lt;&gt;"",_xlfn.CONCAT("{",IF(ISERROR(FIND(",",A795))=FALSE,LEFT(A795,FIND(",",A795)-1),A795),", ",C795," #",H795,"}"),"")</f>
        <v>{Hammersley, 2021 #12951}</v>
      </c>
      <c r="N795" s="4" t="s">
        <v>1</v>
      </c>
      <c r="O795" s="18" t="str">
        <f>IF(J795="Yes",IF(P795&lt;&gt;"",HYPERLINK(_xlfn.CONCAT(VLOOKUP(P795,AF:AG,2,FALSE),"\",IF(ISERROR(FIND(",",A795))=FALSE,LEFT(A795,FIND(",",A795)-1),A795),"-",C795,"-",H795,".pdf"),"PDF"),""),"")</f>
        <v>PDF</v>
      </c>
      <c r="P795" s="11" t="s">
        <v>2</v>
      </c>
      <c r="Q795" s="3" t="s">
        <v>46</v>
      </c>
      <c r="R795" s="3" t="s">
        <v>47</v>
      </c>
      <c r="S795" s="4" t="s">
        <v>109</v>
      </c>
      <c r="T795" s="18" t="str">
        <f>IF(J795="Yes",IF(U795&lt;&gt;"",HYPERLINK(_xlfn.CONCAT(VLOOKUP(U795,AF:AG,2,FALSE),"\",IF(ISERROR(FIND(",",A795))=FALSE,LEFT(A795,FIND(",",A795)-1),A795),"-",C795,"-",H795,".pdf"),"PDF"),""),"")</f>
        <v>PDF</v>
      </c>
      <c r="U795" s="565" t="s">
        <v>70</v>
      </c>
      <c r="V795" s="3" t="s">
        <v>46</v>
      </c>
      <c r="W795" s="3" t="s">
        <v>47</v>
      </c>
      <c r="X795" s="501" t="s">
        <v>5885</v>
      </c>
      <c r="Y795" s="12" t="str">
        <f>IF(R795="Include","No",IF(V795="Include","No",""))</f>
        <v/>
      </c>
      <c r="Z795" s="33" t="str">
        <f>IF(J795="Yes",IF(Q795="","",IF(Q795="Include",IF(V795="",IF(Y795="No","Check for supplement","Include"),IF(V795="Exclude","Consensus required",IF(V795="Include",IF(Y795="No","Check for supplement","Include"),"Check required"))),IF(Q795="Exclude",IF(V795="","Check required",IF(V795="Exclude","Exclude",IF(V795="Include","Consensus required","Check required"))),"Check required"))),IF(L795="","","Find PDF"))</f>
        <v>Exclude</v>
      </c>
      <c r="AA795" s="31" t="str">
        <f>IF(Z795="Exclude",R795,"")</f>
        <v>3. Wrong intervention</v>
      </c>
    </row>
    <row r="796" spans="1:27" x14ac:dyDescent="0.25">
      <c r="A796" s="25" t="s">
        <v>6748</v>
      </c>
      <c r="B796" s="26" t="s">
        <v>6749</v>
      </c>
      <c r="C796" s="26">
        <v>2022</v>
      </c>
      <c r="D796" s="26" t="s">
        <v>544</v>
      </c>
      <c r="E796" s="26">
        <v>2022</v>
      </c>
      <c r="F796" s="26">
        <v>1</v>
      </c>
      <c r="G796" s="26">
        <v>2777079</v>
      </c>
      <c r="H796" s="26">
        <v>12952</v>
      </c>
      <c r="I796" s="26" t="s">
        <v>6750</v>
      </c>
      <c r="J796" s="11" t="s">
        <v>35</v>
      </c>
      <c r="K796" s="18" t="str">
        <f>IF(LEFT(I796,2)="10",HYPERLINK(_xlfn.CONCAT("https://doi.org/",I796),"Link"),IF(I796="","",HYPERLINK(I796,"Link")))</f>
        <v>Link</v>
      </c>
      <c r="L796" s="19" t="str">
        <f>IF(A796&lt;&gt;"",IF(J796="No",_xlfn.CONCAT(IF(ISERROR(FIND(",",A796))=FALSE,LEFT(A796,FIND(",",A796)-1),A796),"-",C796,"-",H796),""),"")</f>
        <v/>
      </c>
      <c r="M796" s="29" t="str">
        <f>IF(A796&lt;&gt;"",_xlfn.CONCAT("{",IF(ISERROR(FIND(",",A796))=FALSE,LEFT(A796,FIND(",",A796)-1),A796),", ",C796," #",H796,"}"),"")</f>
        <v>{Han, 2022 #12952}</v>
      </c>
      <c r="N796" s="4" t="s">
        <v>1</v>
      </c>
      <c r="O796" s="18" t="str">
        <f>IF(J796="Yes",IF(P796&lt;&gt;"",HYPERLINK(_xlfn.CONCAT(VLOOKUP(P796,AF:AG,2,FALSE),"\",IF(ISERROR(FIND(",",A796))=FALSE,LEFT(A796,FIND(",",A796)-1),A796),"-",C796,"-",H796,".pdf"),"PDF"),""),"")</f>
        <v>PDF</v>
      </c>
      <c r="P796" s="11" t="s">
        <v>2</v>
      </c>
      <c r="Q796" s="3" t="s">
        <v>46</v>
      </c>
      <c r="R796" s="3" t="s">
        <v>56</v>
      </c>
      <c r="S796" s="4" t="s">
        <v>2604</v>
      </c>
      <c r="T796" s="18" t="str">
        <f>IF(J796="Yes",IF(U796&lt;&gt;"",HYPERLINK(_xlfn.CONCAT(VLOOKUP(U796,AF:AG,2,FALSE),"\",IF(ISERROR(FIND(",",A796))=FALSE,LEFT(A796,FIND(",",A796)-1),A796),"-",C796,"-",H796,".pdf"),"PDF"),""),"")</f>
        <v>PDF</v>
      </c>
      <c r="U796" s="565" t="s">
        <v>70</v>
      </c>
      <c r="V796" s="3" t="s">
        <v>46</v>
      </c>
      <c r="W796" s="3" t="s">
        <v>56</v>
      </c>
      <c r="X796" s="501" t="s">
        <v>6751</v>
      </c>
      <c r="Y796" s="12" t="str">
        <f>IF(R796="Include","No",IF(V796="Include","No",""))</f>
        <v/>
      </c>
      <c r="Z796" s="33" t="str">
        <f>IF(J796="Yes",IF(Q796="","",IF(Q796="Include",IF(V796="",IF(Y796="No","Check for supplement","Include"),IF(V796="Exclude","Consensus required",IF(V796="Include",IF(Y796="No","Check for supplement","Include"),"Check required"))),IF(Q796="Exclude",IF(V796="","Check required",IF(V796="Exclude","Exclude",IF(V796="Include","Consensus required","Check required"))),"Check required"))),IF(L796="","","Find PDF"))</f>
        <v>Exclude</v>
      </c>
      <c r="AA796" s="31" t="str">
        <f>IF(Z796="Exclude",R796,"")</f>
        <v>2. Wrong country</v>
      </c>
    </row>
    <row r="797" spans="1:27" x14ac:dyDescent="0.25">
      <c r="A797" s="25" t="s">
        <v>6748</v>
      </c>
      <c r="B797" s="26" t="s">
        <v>6749</v>
      </c>
      <c r="C797" s="26">
        <v>2022</v>
      </c>
      <c r="D797" s="26" t="s">
        <v>544</v>
      </c>
      <c r="E797" s="26">
        <v>2022</v>
      </c>
      <c r="F797" s="26">
        <v>1</v>
      </c>
      <c r="G797" s="26">
        <v>2777079</v>
      </c>
      <c r="H797" s="26">
        <v>12953</v>
      </c>
      <c r="I797" s="26" t="s">
        <v>6750</v>
      </c>
      <c r="J797" s="11" t="s">
        <v>35</v>
      </c>
      <c r="K797" s="18" t="str">
        <f>IF(LEFT(I797,2)="10",HYPERLINK(_xlfn.CONCAT("https://doi.org/",I797),"Link"),IF(I797="","",HYPERLINK(I797,"Link")))</f>
        <v>Link</v>
      </c>
      <c r="L797" s="19" t="str">
        <f>IF(A797&lt;&gt;"",IF(J797="No",_xlfn.CONCAT(IF(ISERROR(FIND(",",A797))=FALSE,LEFT(A797,FIND(",",A797)-1),A797),"-",C797,"-",H797),""),"")</f>
        <v/>
      </c>
      <c r="M797" s="29" t="str">
        <f>IF(A797&lt;&gt;"",_xlfn.CONCAT("{",IF(ISERROR(FIND(",",A797))=FALSE,LEFT(A797,FIND(",",A797)-1),A797),", ",C797," #",H797,"}"),"")</f>
        <v>{Han, 2022 #12953}</v>
      </c>
      <c r="N797" s="4" t="s">
        <v>1</v>
      </c>
      <c r="O797" s="18" t="str">
        <f>IF(J797="Yes",IF(P797&lt;&gt;"",HYPERLINK(_xlfn.CONCAT(VLOOKUP(P797,AF:AG,2,FALSE),"\",IF(ISERROR(FIND(",",A797))=FALSE,LEFT(A797,FIND(",",A797)-1),A797),"-",C797,"-",H797,".pdf"),"PDF"),""),"")</f>
        <v>PDF</v>
      </c>
      <c r="P797" s="11" t="s">
        <v>2</v>
      </c>
      <c r="Q797" s="3" t="s">
        <v>46</v>
      </c>
      <c r="R797" s="3" t="s">
        <v>39</v>
      </c>
      <c r="T797" s="18" t="str">
        <f>IF(J797="Yes",IF(U797&lt;&gt;"",HYPERLINK(_xlfn.CONCAT(VLOOKUP(U797,AF:AG,2,FALSE),"\",IF(ISERROR(FIND(",",A797))=FALSE,LEFT(A797,FIND(",",A797)-1),A797),"-",C797,"-",H797,".pdf"),"PDF"),""),"")</f>
        <v>PDF</v>
      </c>
      <c r="U797" s="11" t="str">
        <f>IF(R797="0. Duplicate","SH","")</f>
        <v>SH</v>
      </c>
      <c r="V797" s="3" t="str">
        <f>IF(R797="0. Duplicate","Exclude","")</f>
        <v>Exclude</v>
      </c>
      <c r="W797" s="3" t="str">
        <f>IF(R797="0. Duplicate","0. Duplicate","")</f>
        <v>0. Duplicate</v>
      </c>
      <c r="Y797" s="12" t="str">
        <f>IF(R797="Include","No",IF(V797="Include","No",""))</f>
        <v/>
      </c>
      <c r="Z797" s="33" t="str">
        <f>IF(J797="Yes",IF(Q797="","",IF(Q797="Include",IF(V797="",IF(Y797="No","Check for supplement","Include"),IF(V797="Exclude","Consensus required",IF(V797="Include",IF(Y797="No","Check for supplement","Include"),"Check required"))),IF(Q797="Exclude",IF(V797="","Check required",IF(V797="Exclude","Exclude",IF(V797="Include","Consensus required","Check required"))),"Check required"))),IF(L797="","","Find PDF"))</f>
        <v>Exclude</v>
      </c>
      <c r="AA797" s="31" t="str">
        <f>IF(Z797="Exclude",R797,"")</f>
        <v>0. Duplicate</v>
      </c>
    </row>
    <row r="798" spans="1:27" x14ac:dyDescent="0.25">
      <c r="A798" s="25" t="s">
        <v>6752</v>
      </c>
      <c r="B798" s="26" t="s">
        <v>6753</v>
      </c>
      <c r="C798" s="26">
        <v>2011</v>
      </c>
      <c r="D798" s="26" t="s">
        <v>6754</v>
      </c>
      <c r="E798" s="26">
        <v>15</v>
      </c>
      <c r="F798" s="26">
        <v>2</v>
      </c>
      <c r="G798" s="26" t="s">
        <v>6755</v>
      </c>
      <c r="H798" s="26">
        <v>12753</v>
      </c>
      <c r="I798" s="26" t="s">
        <v>6756</v>
      </c>
      <c r="J798" s="11" t="s">
        <v>35</v>
      </c>
      <c r="K798" s="18" t="str">
        <f>IF(LEFT(I798,2)="10",HYPERLINK(_xlfn.CONCAT("https://doi.org/",I798),"Link"),IF(I798="","",HYPERLINK(I798,"Link")))</f>
        <v>Link</v>
      </c>
      <c r="L798" s="19" t="str">
        <f>IF(A798&lt;&gt;"",IF(J798="No",_xlfn.CONCAT(IF(ISERROR(FIND(",",A798))=FALSE,LEFT(A798,FIND(",",A798)-1),A798),"-",C798,"-",H798),""),"")</f>
        <v/>
      </c>
      <c r="M798" s="29" t="str">
        <f>IF(A798&lt;&gt;"",_xlfn.CONCAT("{",IF(ISERROR(FIND(",",A798))=FALSE,LEFT(A798,FIND(",",A798)-1),A798),", ",C798," #",H798,"}"),"")</f>
        <v>{Hankey, 2011 #12753}</v>
      </c>
      <c r="N798" s="4" t="s">
        <v>1</v>
      </c>
      <c r="O798" s="18" t="str">
        <f>IF(J798="Yes",IF(P798&lt;&gt;"",HYPERLINK(_xlfn.CONCAT(VLOOKUP(P798,AF:AG,2,FALSE),"\",IF(ISERROR(FIND(",",A798))=FALSE,LEFT(A798,FIND(",",A798)-1),A798),"-",C798,"-",H798,".pdf"),"PDF"),""),"")</f>
        <v>PDF</v>
      </c>
      <c r="P798" s="11" t="s">
        <v>2</v>
      </c>
      <c r="Q798" s="3" t="s">
        <v>46</v>
      </c>
      <c r="R798" s="3" t="s">
        <v>47</v>
      </c>
      <c r="S798" s="4" t="s">
        <v>109</v>
      </c>
      <c r="T798" s="18" t="str">
        <f>IF(J798="Yes",IF(U798&lt;&gt;"",HYPERLINK(_xlfn.CONCAT(VLOOKUP(U798,AF:AG,2,FALSE),"\",IF(ISERROR(FIND(",",A798))=FALSE,LEFT(A798,FIND(",",A798)-1),A798),"-",C798,"-",H798,".pdf"),"PDF"),""),"")</f>
        <v>PDF</v>
      </c>
      <c r="U798" s="565" t="s">
        <v>70</v>
      </c>
      <c r="V798" s="3" t="s">
        <v>46</v>
      </c>
      <c r="W798" s="3" t="s">
        <v>47</v>
      </c>
      <c r="X798" s="501" t="s">
        <v>5885</v>
      </c>
      <c r="Y798" s="12" t="str">
        <f>IF(R798="Include","No",IF(V798="Include","No",""))</f>
        <v/>
      </c>
      <c r="Z798" s="33" t="str">
        <f>IF(J798="Yes",IF(Q798="","",IF(Q798="Include",IF(V798="",IF(Y798="No","Check for supplement","Include"),IF(V798="Exclude","Consensus required",IF(V798="Include",IF(Y798="No","Check for supplement","Include"),"Check required"))),IF(Q798="Exclude",IF(V798="","Check required",IF(V798="Exclude","Exclude",IF(V798="Include","Consensus required","Check required"))),"Check required"))),IF(L798="","","Find PDF"))</f>
        <v>Exclude</v>
      </c>
      <c r="AA798" s="31" t="str">
        <f>IF(Z798="Exclude",R798,"")</f>
        <v>3. Wrong intervention</v>
      </c>
    </row>
    <row r="799" spans="1:27" x14ac:dyDescent="0.25">
      <c r="A799" s="25" t="s">
        <v>6752</v>
      </c>
      <c r="B799" s="26" t="s">
        <v>6753</v>
      </c>
      <c r="C799" s="26">
        <v>2011</v>
      </c>
      <c r="D799" s="26" t="s">
        <v>6754</v>
      </c>
      <c r="E799" s="26">
        <v>15</v>
      </c>
      <c r="F799" s="26">
        <v>2</v>
      </c>
      <c r="G799" s="26" t="s">
        <v>6755</v>
      </c>
      <c r="H799" s="26">
        <v>12754</v>
      </c>
      <c r="I799" s="26" t="s">
        <v>6756</v>
      </c>
      <c r="J799" s="11" t="s">
        <v>35</v>
      </c>
      <c r="K799" s="18" t="str">
        <f>IF(LEFT(I799,2)="10",HYPERLINK(_xlfn.CONCAT("https://doi.org/",I799),"Link"),IF(I799="","",HYPERLINK(I799,"Link")))</f>
        <v>Link</v>
      </c>
      <c r="L799" s="19" t="str">
        <f>IF(A799&lt;&gt;"",IF(J799="No",_xlfn.CONCAT(IF(ISERROR(FIND(",",A799))=FALSE,LEFT(A799,FIND(",",A799)-1),A799),"-",C799,"-",H799),""),"")</f>
        <v/>
      </c>
      <c r="M799" s="29" t="str">
        <f>IF(A799&lt;&gt;"",_xlfn.CONCAT("{",IF(ISERROR(FIND(",",A799))=FALSE,LEFT(A799,FIND(",",A799)-1),A799),", ",C799," #",H799,"}"),"")</f>
        <v>{Hankey, 2011 #12754}</v>
      </c>
      <c r="N799" s="4" t="s">
        <v>1</v>
      </c>
      <c r="O799" s="18" t="str">
        <f>IF(J799="Yes",IF(P799&lt;&gt;"",HYPERLINK(_xlfn.CONCAT(VLOOKUP(P799,AF:AG,2,FALSE),"\",IF(ISERROR(FIND(",",A799))=FALSE,LEFT(A799,FIND(",",A799)-1),A799),"-",C799,"-",H799,".pdf"),"PDF"),""),"")</f>
        <v>PDF</v>
      </c>
      <c r="P799" s="11" t="s">
        <v>2</v>
      </c>
      <c r="Q799" s="3" t="s">
        <v>46</v>
      </c>
      <c r="R799" s="3" t="s">
        <v>39</v>
      </c>
      <c r="T799" s="18" t="str">
        <f>IF(J799="Yes",IF(U799&lt;&gt;"",HYPERLINK(_xlfn.CONCAT(VLOOKUP(U799,AF:AG,2,FALSE),"\",IF(ISERROR(FIND(",",A799))=FALSE,LEFT(A799,FIND(",",A799)-1),A799),"-",C799,"-",H799,".pdf"),"PDF"),""),"")</f>
        <v>PDF</v>
      </c>
      <c r="U799" s="11" t="str">
        <f>IF(R799="0. Duplicate","SH","")</f>
        <v>SH</v>
      </c>
      <c r="V799" s="3" t="str">
        <f>IF(R799="0. Duplicate","Exclude","")</f>
        <v>Exclude</v>
      </c>
      <c r="W799" s="3" t="str">
        <f>IF(R799="0. Duplicate","0. Duplicate","")</f>
        <v>0. Duplicate</v>
      </c>
      <c r="Y799" s="12" t="str">
        <f>IF(R799="Include","No",IF(V799="Include","No",""))</f>
        <v/>
      </c>
      <c r="Z799" s="33" t="str">
        <f>IF(J799="Yes",IF(Q799="","",IF(Q799="Include",IF(V799="",IF(Y799="No","Check for supplement","Include"),IF(V799="Exclude","Consensus required",IF(V799="Include",IF(Y799="No","Check for supplement","Include"),"Check required"))),IF(Q799="Exclude",IF(V799="","Check required",IF(V799="Exclude","Exclude",IF(V799="Include","Consensus required","Check required"))),"Check required"))),IF(L799="","","Find PDF"))</f>
        <v>Exclude</v>
      </c>
      <c r="AA799" s="31" t="str">
        <f>IF(Z799="Exclude",R799,"")</f>
        <v>0. Duplicate</v>
      </c>
    </row>
    <row r="800" spans="1:27" x14ac:dyDescent="0.25">
      <c r="A800" s="25" t="s">
        <v>5352</v>
      </c>
      <c r="B800" s="26" t="s">
        <v>5353</v>
      </c>
      <c r="C800" s="26">
        <v>2023</v>
      </c>
      <c r="D800" s="26" t="s">
        <v>5354</v>
      </c>
      <c r="E800" s="26">
        <v>28</v>
      </c>
      <c r="F800" s="26">
        <v>1</v>
      </c>
      <c r="G800" s="26">
        <v>2182660</v>
      </c>
      <c r="H800" s="26">
        <v>14276</v>
      </c>
      <c r="I800" s="26" t="s">
        <v>5355</v>
      </c>
      <c r="J800" s="11" t="s">
        <v>35</v>
      </c>
      <c r="K800" s="18" t="str">
        <f>IF(LEFT(I800,2)="10",HYPERLINK(_xlfn.CONCAT("https://doi.org/",I800),"Link"),IF(I800="","",HYPERLINK(I800,"Link")))</f>
        <v>Link</v>
      </c>
      <c r="L800" s="19" t="str">
        <f>IF(A800&lt;&gt;"",IF(J800="No",_xlfn.CONCAT(IF(ISERROR(FIND(",",A800))=FALSE,LEFT(A800,FIND(",",A800)-1),A800),"-",C800,"-",H800),""),"")</f>
        <v/>
      </c>
      <c r="M800" s="29" t="str">
        <f>IF(A800&lt;&gt;"",_xlfn.CONCAT("{",IF(ISERROR(FIND(",",A800))=FALSE,LEFT(A800,FIND(",",A800)-1),A800),", ",C800," #",H800,"}"),"")</f>
        <v>{Hansen, 2023 #14276}</v>
      </c>
      <c r="N800" s="4" t="s">
        <v>4</v>
      </c>
      <c r="O800" s="18" t="str">
        <f>IF(J800="Yes",IF(P800&lt;&gt;"",HYPERLINK(_xlfn.CONCAT(VLOOKUP(P800,AF:AG,2,FALSE),"\",IF(ISERROR(FIND(",",A800))=FALSE,LEFT(A800,FIND(",",A800)-1),A800),"-",C800,"-",H800,".pdf"),"PDF"),""),"")</f>
        <v>PDF</v>
      </c>
      <c r="P800" s="11" t="s">
        <v>2</v>
      </c>
      <c r="Q800" s="3" t="s">
        <v>46</v>
      </c>
      <c r="R800" s="3" t="s">
        <v>77</v>
      </c>
      <c r="S800" s="4" t="s">
        <v>316</v>
      </c>
      <c r="T800" s="18" t="str">
        <f>IF(J800="Yes",IF(U800&lt;&gt;"",HYPERLINK(_xlfn.CONCAT(VLOOKUP(U800,AF:AG,2,FALSE),"\",IF(ISERROR(FIND(",",A800))=FALSE,LEFT(A800,FIND(",",A800)-1),A800),"-",C800,"-",H800,".pdf"),"PDF"),""),"")</f>
        <v>PDF</v>
      </c>
      <c r="U800" s="11" t="s">
        <v>50</v>
      </c>
      <c r="V800" s="3" t="s">
        <v>46</v>
      </c>
      <c r="W800" s="3" t="s">
        <v>77</v>
      </c>
      <c r="Y800" s="12" t="str">
        <f>IF(R800="Include","No",IF(V800="Include","No",""))</f>
        <v/>
      </c>
      <c r="Z800" s="33" t="str">
        <f>IF(J800="Yes",IF(Q800="","",IF(Q800="Include",IF(V800="",IF(Y800="No","Check for supplement","Include"),IF(V800="Exclude","Consensus required",IF(V800="Include",IF(Y800="No","Check for supplement","Include"),"Check required"))),IF(Q800="Exclude",IF(V800="","Check required",IF(V800="Exclude","Exclude",IF(V800="Include","Consensus required","Check required"))),"Check required"))),IF(L800="","","Find PDF"))</f>
        <v>Exclude</v>
      </c>
      <c r="AA800" s="31" t="str">
        <f>IF(Z800="Exclude",R800,"")</f>
        <v>5. Wrong study design</v>
      </c>
    </row>
    <row r="801" spans="1:27" x14ac:dyDescent="0.25">
      <c r="A801" s="25" t="s">
        <v>83</v>
      </c>
      <c r="B801" s="26" t="s">
        <v>84</v>
      </c>
      <c r="C801" s="26">
        <v>2023</v>
      </c>
      <c r="G801" s="26" t="s">
        <v>85</v>
      </c>
      <c r="H801" s="26">
        <v>24724</v>
      </c>
      <c r="I801" s="26" t="s">
        <v>86</v>
      </c>
      <c r="J801" s="11" t="s">
        <v>35</v>
      </c>
      <c r="K801" s="18" t="str">
        <f>IF(LEFT(I801,2)="10",HYPERLINK(_xlfn.CONCAT("https://doi.org/",I801),"Link"),IF(I801="","",HYPERLINK(I801,"Link")))</f>
        <v>Link</v>
      </c>
      <c r="L801" s="19" t="str">
        <f>IF(A801&lt;&gt;"",IF(J801="No",_xlfn.CONCAT(IF(ISERROR(FIND(",",A801))=FALSE,LEFT(A801,FIND(",",A801)-1),A801),"-",C801,"-",H801),""),"")</f>
        <v/>
      </c>
      <c r="M801" s="29" t="str">
        <f>IF(A801&lt;&gt;"",_xlfn.CONCAT("{",IF(ISERROR(FIND(",",A801))=FALSE,LEFT(A801,FIND(",",A801)-1),A801),", ",C801," #",H801,"}"),"")</f>
        <v>{Hao, 2023 #24724}</v>
      </c>
      <c r="N801" s="4" t="s">
        <v>75</v>
      </c>
      <c r="O801" s="18" t="str">
        <f>IF(J801="Yes",IF(P801&lt;&gt;"",HYPERLINK(_xlfn.CONCAT(VLOOKUP(P801,AF:AG,2,FALSE),"\",IF(ISERROR(FIND(",",A801))=FALSE,LEFT(A801,FIND(",",A801)-1),A801),"-",C801,"-",H801,".pdf"),"PDF"),""),"")</f>
        <v>PDF</v>
      </c>
      <c r="P801" s="11" t="s">
        <v>2</v>
      </c>
      <c r="Q801" s="3" t="s">
        <v>46</v>
      </c>
      <c r="R801" s="3" t="s">
        <v>49</v>
      </c>
      <c r="S801" s="4" t="s">
        <v>76</v>
      </c>
      <c r="T801" s="18" t="str">
        <f>IF(J801="Yes",IF(U801&lt;&gt;"",HYPERLINK(_xlfn.CONCAT(VLOOKUP(U801,AF:AG,2,FALSE),"\",IF(ISERROR(FIND(",",A801))=FALSE,LEFT(A801,FIND(",",A801)-1),A801),"-",C801,"-",H801,".pdf"),"PDF"),""),"")</f>
        <v>PDF</v>
      </c>
      <c r="U801" s="565" t="s">
        <v>70</v>
      </c>
      <c r="V801" s="3" t="s">
        <v>46</v>
      </c>
      <c r="W801" s="3" t="s">
        <v>49</v>
      </c>
      <c r="Y801" s="12" t="str">
        <f>IF(R801="Include","No",IF(V801="Include","No",""))</f>
        <v/>
      </c>
      <c r="Z801" s="33" t="str">
        <f>IF(J801="Yes",IF(Q801="","",IF(Q801="Include",IF(V801="",IF(Y801="No","Check for supplement","Include"),IF(V801="Exclude","Consensus required",IF(V801="Include",IF(Y801="No","Check for supplement","Include"),"Check required"))),IF(Q801="Exclude",IF(V801="","Check required",IF(V801="Exclude","Exclude",IF(V801="Include","Consensus required","Check required"))),"Check required"))),IF(L801="","","Find PDF"))</f>
        <v>Exclude</v>
      </c>
      <c r="AA801" s="31" t="str">
        <f>IF(Z801="Exclude",R801,"")</f>
        <v>1. No relevant outcomes</v>
      </c>
    </row>
    <row r="802" spans="1:27" x14ac:dyDescent="0.25">
      <c r="A802" s="25" t="s">
        <v>6757</v>
      </c>
      <c r="B802" s="26" t="s">
        <v>6758</v>
      </c>
      <c r="C802" s="26">
        <v>2020</v>
      </c>
      <c r="D802" s="26" t="s">
        <v>1044</v>
      </c>
      <c r="E802" s="26">
        <v>4</v>
      </c>
      <c r="F802" s="26">
        <v>5</v>
      </c>
      <c r="G802" s="26" t="s">
        <v>6759</v>
      </c>
      <c r="H802" s="26">
        <v>25277</v>
      </c>
      <c r="I802" s="26" t="s">
        <v>6760</v>
      </c>
      <c r="J802" s="11" t="s">
        <v>35</v>
      </c>
      <c r="K802" s="18" t="str">
        <f>IF(LEFT(I802,2)="10",HYPERLINK(_xlfn.CONCAT("https://doi.org/",I802),"Link"),IF(I802="","",HYPERLINK(I802,"Link")))</f>
        <v>Link</v>
      </c>
      <c r="L802" s="19" t="str">
        <f>IF(A802&lt;&gt;"",IF(J802="No",_xlfn.CONCAT(IF(ISERROR(FIND(",",A802))=FALSE,LEFT(A802,FIND(",",A802)-1),A802),"-",C802,"-",H802),""),"")</f>
        <v/>
      </c>
      <c r="M802" s="29" t="str">
        <f>IF(A802&lt;&gt;"",_xlfn.CONCAT("{",IF(ISERROR(FIND(",",A802))=FALSE,LEFT(A802,FIND(",",A802)-1),A802),", ",C802," #",H802,"}"),"")</f>
        <v>{Haque, 2020 #25277}</v>
      </c>
      <c r="N802" s="4" t="s">
        <v>658</v>
      </c>
      <c r="O802" s="18" t="str">
        <f>IF(J802="Yes",IF(P802&lt;&gt;"",HYPERLINK(_xlfn.CONCAT(VLOOKUP(P802,AF:AG,2,FALSE),"\",IF(ISERROR(FIND(",",A802))=FALSE,LEFT(A802,FIND(",",A802)-1),A802),"-",C802,"-",H802,".pdf"),"PDF"),""),"")</f>
        <v>PDF</v>
      </c>
      <c r="P802" s="11" t="s">
        <v>2</v>
      </c>
      <c r="Q802" s="3" t="s">
        <v>46</v>
      </c>
      <c r="R802" s="3" t="s">
        <v>47</v>
      </c>
      <c r="S802" s="4" t="s">
        <v>109</v>
      </c>
      <c r="T802" s="18" t="str">
        <f>IF(J802="Yes",IF(U802&lt;&gt;"",HYPERLINK(_xlfn.CONCAT(VLOOKUP(U802,AF:AG,2,FALSE),"\",IF(ISERROR(FIND(",",A802))=FALSE,LEFT(A802,FIND(",",A802)-1),A802),"-",C802,"-",H802,".pdf"),"PDF"),""),"")</f>
        <v>PDF</v>
      </c>
      <c r="U802" s="565" t="s">
        <v>70</v>
      </c>
      <c r="V802" s="3" t="s">
        <v>46</v>
      </c>
      <c r="W802" s="3" t="s">
        <v>47</v>
      </c>
      <c r="X802" s="501" t="s">
        <v>5885</v>
      </c>
      <c r="Y802" s="12" t="str">
        <f>IF(R802="Include","No",IF(V802="Include","No",""))</f>
        <v/>
      </c>
      <c r="Z802" s="33" t="str">
        <f>IF(J802="Yes",IF(Q802="","",IF(Q802="Include",IF(V802="",IF(Y802="No","Check for supplement","Include"),IF(V802="Exclude","Consensus required",IF(V802="Include",IF(Y802="No","Check for supplement","Include"),"Check required"))),IF(Q802="Exclude",IF(V802="","Check required",IF(V802="Exclude","Exclude",IF(V802="Include","Consensus required","Check required"))),"Check required"))),IF(L802="","","Find PDF"))</f>
        <v>Exclude</v>
      </c>
      <c r="AA802" s="31" t="str">
        <f>IF(Z802="Exclude",R802,"")</f>
        <v>3. Wrong intervention</v>
      </c>
    </row>
    <row r="803" spans="1:27" x14ac:dyDescent="0.25">
      <c r="A803" s="25" t="s">
        <v>6761</v>
      </c>
      <c r="B803" s="26" t="s">
        <v>6762</v>
      </c>
      <c r="C803" s="26">
        <v>2013</v>
      </c>
      <c r="D803" s="26" t="s">
        <v>124</v>
      </c>
      <c r="E803" s="26">
        <v>10</v>
      </c>
      <c r="F803" s="26">
        <v>1</v>
      </c>
      <c r="G803" s="26">
        <v>40</v>
      </c>
      <c r="H803" s="26">
        <v>12958</v>
      </c>
      <c r="I803" s="26" t="s">
        <v>6763</v>
      </c>
      <c r="J803" s="11" t="s">
        <v>35</v>
      </c>
      <c r="K803" s="18" t="str">
        <f>IF(LEFT(I803,2)="10",HYPERLINK(_xlfn.CONCAT("https://doi.org/",I803),"Link"),IF(I803="","",HYPERLINK(I803,"Link")))</f>
        <v>Link</v>
      </c>
      <c r="L803" s="19" t="str">
        <f>IF(A803&lt;&gt;"",IF(J803="No",_xlfn.CONCAT(IF(ISERROR(FIND(",",A803))=FALSE,LEFT(A803,FIND(",",A803)-1),A803),"-",C803,"-",H803),""),"")</f>
        <v/>
      </c>
      <c r="M803" s="29" t="str">
        <f>IF(A803&lt;&gt;"",_xlfn.CONCAT("{",IF(ISERROR(FIND(",",A803))=FALSE,LEFT(A803,FIND(",",A803)-1),A803),", ",C803," #",H803,"}"),"")</f>
        <v>{Hardcastle, 2013 #12958}</v>
      </c>
      <c r="N803" s="4" t="s">
        <v>1</v>
      </c>
      <c r="O803" s="18" t="str">
        <f>IF(J803="Yes",IF(P803&lt;&gt;"",HYPERLINK(_xlfn.CONCAT(VLOOKUP(P803,AF:AG,2,FALSE),"\",IF(ISERROR(FIND(",",A803))=FALSE,LEFT(A803,FIND(",",A803)-1),A803),"-",C803,"-",H803,".pdf"),"PDF"),""),"")</f>
        <v>PDF</v>
      </c>
      <c r="P803" s="11" t="s">
        <v>2</v>
      </c>
      <c r="Q803" s="3" t="s">
        <v>46</v>
      </c>
      <c r="R803" s="3" t="s">
        <v>47</v>
      </c>
      <c r="S803" s="4" t="s">
        <v>109</v>
      </c>
      <c r="T803" s="18" t="str">
        <f>IF(J803="Yes",IF(U803&lt;&gt;"",HYPERLINK(_xlfn.CONCAT(VLOOKUP(U803,AF:AG,2,FALSE),"\",IF(ISERROR(FIND(",",A803))=FALSE,LEFT(A803,FIND(",",A803)-1),A803),"-",C803,"-",H803,".pdf"),"PDF"),""),"")</f>
        <v>PDF</v>
      </c>
      <c r="U803" s="565" t="s">
        <v>70</v>
      </c>
      <c r="V803" s="3" t="s">
        <v>46</v>
      </c>
      <c r="W803" s="3" t="s">
        <v>47</v>
      </c>
      <c r="X803" s="501" t="s">
        <v>5885</v>
      </c>
      <c r="Y803" s="12" t="str">
        <f>IF(R803="Include","No",IF(V803="Include","No",""))</f>
        <v/>
      </c>
      <c r="Z803" s="33" t="str">
        <f>IF(J803="Yes",IF(Q803="","",IF(Q803="Include",IF(V803="",IF(Y803="No","Check for supplement","Include"),IF(V803="Exclude","Consensus required",IF(V803="Include",IF(Y803="No","Check for supplement","Include"),"Check required"))),IF(Q803="Exclude",IF(V803="","Check required",IF(V803="Exclude","Exclude",IF(V803="Include","Consensus required","Check required"))),"Check required"))),IF(L803="","","Find PDF"))</f>
        <v>Exclude</v>
      </c>
      <c r="AA803" s="31" t="str">
        <f>IF(Z803="Exclude",R803,"")</f>
        <v>3. Wrong intervention</v>
      </c>
    </row>
    <row r="804" spans="1:27" x14ac:dyDescent="0.25">
      <c r="A804" s="25" t="s">
        <v>6764</v>
      </c>
      <c r="B804" s="26" t="s">
        <v>6765</v>
      </c>
      <c r="C804" s="26">
        <v>2020</v>
      </c>
      <c r="D804" s="26" t="s">
        <v>159</v>
      </c>
      <c r="E804" s="26">
        <v>15</v>
      </c>
      <c r="F804" s="26">
        <v>10</v>
      </c>
      <c r="G804" s="26" t="s">
        <v>6766</v>
      </c>
      <c r="H804" s="26">
        <v>12954</v>
      </c>
      <c r="I804" s="26" t="s">
        <v>6767</v>
      </c>
      <c r="J804" s="11" t="s">
        <v>35</v>
      </c>
      <c r="K804" s="18" t="str">
        <f>IF(LEFT(I804,2)="10",HYPERLINK(_xlfn.CONCAT("https://doi.org/",I804),"Link"),IF(I804="","",HYPERLINK(I804,"Link")))</f>
        <v>Link</v>
      </c>
      <c r="L804" s="19" t="str">
        <f>IF(A804&lt;&gt;"",IF(J804="No",_xlfn.CONCAT(IF(ISERROR(FIND(",",A804))=FALSE,LEFT(A804,FIND(",",A804)-1),A804),"-",C804,"-",H804),""),"")</f>
        <v/>
      </c>
      <c r="M804" s="29" t="str">
        <f>IF(A804&lt;&gt;"",_xlfn.CONCAT("{",IF(ISERROR(FIND(",",A804))=FALSE,LEFT(A804,FIND(",",A804)-1),A804),", ",C804," #",H804,"}"),"")</f>
        <v>{Hardcastle, 2020 #12954}</v>
      </c>
      <c r="N804" s="4" t="s">
        <v>1</v>
      </c>
      <c r="O804" s="18" t="str">
        <f>IF(J804="Yes",IF(P804&lt;&gt;"",HYPERLINK(_xlfn.CONCAT(VLOOKUP(P804,AF:AG,2,FALSE),"\",IF(ISERROR(FIND(",",A804))=FALSE,LEFT(A804,FIND(",",A804)-1),A804),"-",C804,"-",H804,".pdf"),"PDF"),""),"")</f>
        <v>PDF</v>
      </c>
      <c r="P804" s="11" t="s">
        <v>2</v>
      </c>
      <c r="Q804" s="3" t="s">
        <v>46</v>
      </c>
      <c r="R804" s="3" t="s">
        <v>47</v>
      </c>
      <c r="S804" s="4" t="s">
        <v>109</v>
      </c>
      <c r="T804" s="18" t="str">
        <f>IF(J804="Yes",IF(U804&lt;&gt;"",HYPERLINK(_xlfn.CONCAT(VLOOKUP(U804,AF:AG,2,FALSE),"\",IF(ISERROR(FIND(",",A804))=FALSE,LEFT(A804,FIND(",",A804)-1),A804),"-",C804,"-",H804,".pdf"),"PDF"),""),"")</f>
        <v>PDF</v>
      </c>
      <c r="U804" s="565" t="s">
        <v>70</v>
      </c>
      <c r="V804" s="3" t="s">
        <v>46</v>
      </c>
      <c r="W804" s="3" t="s">
        <v>47</v>
      </c>
      <c r="X804" s="501" t="s">
        <v>5885</v>
      </c>
      <c r="Y804" s="12" t="str">
        <f>IF(R804="Include","No",IF(V804="Include","No",""))</f>
        <v/>
      </c>
      <c r="Z804" s="33" t="str">
        <f>IF(J804="Yes",IF(Q804="","",IF(Q804="Include",IF(V804="",IF(Y804="No","Check for supplement","Include"),IF(V804="Exclude","Consensus required",IF(V804="Include",IF(Y804="No","Check for supplement","Include"),"Check required"))),IF(Q804="Exclude",IF(V804="","Check required",IF(V804="Exclude","Exclude",IF(V804="Include","Consensus required","Check required"))),"Check required"))),IF(L804="","","Find PDF"))</f>
        <v>Exclude</v>
      </c>
      <c r="AA804" s="31" t="str">
        <f>IF(Z804="Exclude",R804,"")</f>
        <v>3. Wrong intervention</v>
      </c>
    </row>
    <row r="805" spans="1:27" x14ac:dyDescent="0.25">
      <c r="A805" s="25" t="s">
        <v>6768</v>
      </c>
      <c r="B805" s="26" t="s">
        <v>6769</v>
      </c>
      <c r="C805" s="26">
        <v>2021</v>
      </c>
      <c r="D805" s="26" t="s">
        <v>250</v>
      </c>
      <c r="E805" s="26">
        <v>24</v>
      </c>
      <c r="F805" s="26">
        <v>9</v>
      </c>
      <c r="G805" s="26" t="s">
        <v>6770</v>
      </c>
      <c r="H805" s="26">
        <v>12956</v>
      </c>
      <c r="I805" s="26" t="s">
        <v>6771</v>
      </c>
      <c r="J805" s="11" t="s">
        <v>35</v>
      </c>
      <c r="K805" s="18" t="str">
        <f>IF(LEFT(I805,2)="10",HYPERLINK(_xlfn.CONCAT("https://doi.org/",I805),"Link"),IF(I805="","",HYPERLINK(I805,"Link")))</f>
        <v>Link</v>
      </c>
      <c r="L805" s="19" t="str">
        <f>IF(A805&lt;&gt;"",IF(J805="No",_xlfn.CONCAT(IF(ISERROR(FIND(",",A805))=FALSE,LEFT(A805,FIND(",",A805)-1),A805),"-",C805,"-",H805),""),"")</f>
        <v/>
      </c>
      <c r="M805" s="29" t="str">
        <f>IF(A805&lt;&gt;"",_xlfn.CONCAT("{",IF(ISERROR(FIND(",",A805))=FALSE,LEFT(A805,FIND(",",A805)-1),A805),", ",C805," #",H805,"}"),"")</f>
        <v>{Hardcastle, 2021 #12956}</v>
      </c>
      <c r="N805" s="4" t="s">
        <v>1</v>
      </c>
      <c r="O805" s="18" t="str">
        <f>IF(J805="Yes",IF(P805&lt;&gt;"",HYPERLINK(_xlfn.CONCAT(VLOOKUP(P805,AF:AG,2,FALSE),"\",IF(ISERROR(FIND(",",A805))=FALSE,LEFT(A805,FIND(",",A805)-1),A805),"-",C805,"-",H805,".pdf"),"PDF"),""),"")</f>
        <v>PDF</v>
      </c>
      <c r="P805" s="11" t="s">
        <v>2</v>
      </c>
      <c r="Q805" s="3" t="s">
        <v>46</v>
      </c>
      <c r="R805" s="3" t="s">
        <v>47</v>
      </c>
      <c r="S805" s="4" t="s">
        <v>109</v>
      </c>
      <c r="T805" s="18" t="str">
        <f>IF(J805="Yes",IF(U805&lt;&gt;"",HYPERLINK(_xlfn.CONCAT(VLOOKUP(U805,AF:AG,2,FALSE),"\",IF(ISERROR(FIND(",",A805))=FALSE,LEFT(A805,FIND(",",A805)-1),A805),"-",C805,"-",H805,".pdf"),"PDF"),""),"")</f>
        <v>PDF</v>
      </c>
      <c r="U805" s="565" t="s">
        <v>70</v>
      </c>
      <c r="V805" s="3" t="s">
        <v>46</v>
      </c>
      <c r="W805" s="3" t="s">
        <v>47</v>
      </c>
      <c r="X805" s="501" t="s">
        <v>5885</v>
      </c>
      <c r="Y805" s="12" t="str">
        <f>IF(R805="Include","No",IF(V805="Include","No",""))</f>
        <v/>
      </c>
      <c r="Z805" s="33" t="str">
        <f>IF(J805="Yes",IF(Q805="","",IF(Q805="Include",IF(V805="",IF(Y805="No","Check for supplement","Include"),IF(V805="Exclude","Consensus required",IF(V805="Include",IF(Y805="No","Check for supplement","Include"),"Check required"))),IF(Q805="Exclude",IF(V805="","Check required",IF(V805="Exclude","Exclude",IF(V805="Include","Consensus required","Check required"))),"Check required"))),IF(L805="","","Find PDF"))</f>
        <v>Exclude</v>
      </c>
      <c r="AA805" s="31" t="str">
        <f>IF(Z805="Exclude",R805,"")</f>
        <v>3. Wrong intervention</v>
      </c>
    </row>
    <row r="806" spans="1:27" x14ac:dyDescent="0.25">
      <c r="A806" s="25" t="s">
        <v>6768</v>
      </c>
      <c r="B806" s="26" t="s">
        <v>6769</v>
      </c>
      <c r="C806" s="26">
        <v>2021</v>
      </c>
      <c r="D806" s="26" t="s">
        <v>250</v>
      </c>
      <c r="E806" s="26">
        <v>24</v>
      </c>
      <c r="F806" s="26">
        <v>9</v>
      </c>
      <c r="G806" s="26" t="s">
        <v>6770</v>
      </c>
      <c r="H806" s="26">
        <v>12957</v>
      </c>
      <c r="I806" s="26" t="s">
        <v>6771</v>
      </c>
      <c r="J806" s="11" t="s">
        <v>35</v>
      </c>
      <c r="K806" s="18" t="str">
        <f>IF(LEFT(I806,2)="10",HYPERLINK(_xlfn.CONCAT("https://doi.org/",I806),"Link"),IF(I806="","",HYPERLINK(I806,"Link")))</f>
        <v>Link</v>
      </c>
      <c r="L806" s="19" t="str">
        <f>IF(A806&lt;&gt;"",IF(J806="No",_xlfn.CONCAT(IF(ISERROR(FIND(",",A806))=FALSE,LEFT(A806,FIND(",",A806)-1),A806),"-",C806,"-",H806),""),"")</f>
        <v/>
      </c>
      <c r="M806" s="29" t="str">
        <f>IF(A806&lt;&gt;"",_xlfn.CONCAT("{",IF(ISERROR(FIND(",",A806))=FALSE,LEFT(A806,FIND(",",A806)-1),A806),", ",C806," #",H806,"}"),"")</f>
        <v>{Hardcastle, 2021 #12957}</v>
      </c>
      <c r="N806" s="4" t="s">
        <v>1</v>
      </c>
      <c r="O806" s="18" t="str">
        <f>IF(J806="Yes",IF(P806&lt;&gt;"",HYPERLINK(_xlfn.CONCAT(VLOOKUP(P806,AF:AG,2,FALSE),"\",IF(ISERROR(FIND(",",A806))=FALSE,LEFT(A806,FIND(",",A806)-1),A806),"-",C806,"-",H806,".pdf"),"PDF"),""),"")</f>
        <v>PDF</v>
      </c>
      <c r="P806" s="11" t="s">
        <v>2</v>
      </c>
      <c r="Q806" s="3" t="s">
        <v>46</v>
      </c>
      <c r="R806" s="3" t="s">
        <v>39</v>
      </c>
      <c r="T806" s="18" t="str">
        <f>IF(J806="Yes",IF(U806&lt;&gt;"",HYPERLINK(_xlfn.CONCAT(VLOOKUP(U806,AF:AG,2,FALSE),"\",IF(ISERROR(FIND(",",A806))=FALSE,LEFT(A806,FIND(",",A806)-1),A806),"-",C806,"-",H806,".pdf"),"PDF"),""),"")</f>
        <v>PDF</v>
      </c>
      <c r="U806" s="11" t="str">
        <f>IF(R806="0. Duplicate","SH","")</f>
        <v>SH</v>
      </c>
      <c r="V806" s="3" t="str">
        <f>IF(R806="0. Duplicate","Exclude","")</f>
        <v>Exclude</v>
      </c>
      <c r="W806" s="3" t="str">
        <f>IF(R806="0. Duplicate","0. Duplicate","")</f>
        <v>0. Duplicate</v>
      </c>
      <c r="Y806" s="12" t="str">
        <f>IF(R806="Include","No",IF(V806="Include","No",""))</f>
        <v/>
      </c>
      <c r="Z806" s="33" t="str">
        <f>IF(J806="Yes",IF(Q806="","",IF(Q806="Include",IF(V806="",IF(Y806="No","Check for supplement","Include"),IF(V806="Exclude","Consensus required",IF(V806="Include",IF(Y806="No","Check for supplement","Include"),"Check required"))),IF(Q806="Exclude",IF(V806="","Check required",IF(V806="Exclude","Exclude",IF(V806="Include","Consensus required","Check required"))),"Check required"))),IF(L806="","","Find PDF"))</f>
        <v>Exclude</v>
      </c>
      <c r="AA806" s="31" t="str">
        <f>IF(Z806="Exclude",R806,"")</f>
        <v>0. Duplicate</v>
      </c>
    </row>
    <row r="807" spans="1:27" x14ac:dyDescent="0.25">
      <c r="A807" s="25" t="s">
        <v>6772</v>
      </c>
      <c r="B807" s="26" t="s">
        <v>6773</v>
      </c>
      <c r="C807" s="26">
        <v>2024</v>
      </c>
      <c r="D807" s="26" t="s">
        <v>1315</v>
      </c>
      <c r="E807" s="26">
        <v>13</v>
      </c>
      <c r="F807" s="26">
        <v>1</v>
      </c>
      <c r="G807" s="26" t="s">
        <v>6774</v>
      </c>
      <c r="H807" s="26">
        <v>12955</v>
      </c>
      <c r="I807" s="26" t="s">
        <v>6775</v>
      </c>
      <c r="J807" s="11" t="s">
        <v>35</v>
      </c>
      <c r="K807" s="18" t="str">
        <f>IF(LEFT(I807,2)="10",HYPERLINK(_xlfn.CONCAT("https://doi.org/",I807),"Link"),IF(I807="","",HYPERLINK(I807,"Link")))</f>
        <v>Link</v>
      </c>
      <c r="L807" s="19" t="str">
        <f>IF(A807&lt;&gt;"",IF(J807="No",_xlfn.CONCAT(IF(ISERROR(FIND(",",A807))=FALSE,LEFT(A807,FIND(",",A807)-1),A807),"-",C807,"-",H807),""),"")</f>
        <v/>
      </c>
      <c r="M807" s="29" t="str">
        <f>IF(A807&lt;&gt;"",_xlfn.CONCAT("{",IF(ISERROR(FIND(",",A807))=FALSE,LEFT(A807,FIND(",",A807)-1),A807),", ",C807," #",H807,"}"),"")</f>
        <v>{Hardcastle, 2024 #12955}</v>
      </c>
      <c r="N807" s="4" t="s">
        <v>1</v>
      </c>
      <c r="O807" s="18" t="str">
        <f>IF(J807="Yes",IF(P807&lt;&gt;"",HYPERLINK(_xlfn.CONCAT(VLOOKUP(P807,AF:AG,2,FALSE),"\",IF(ISERROR(FIND(",",A807))=FALSE,LEFT(A807,FIND(",",A807)-1),A807),"-",C807,"-",H807,".pdf"),"PDF"),""),"")</f>
        <v>PDF</v>
      </c>
      <c r="P807" s="11" t="s">
        <v>2</v>
      </c>
      <c r="Q807" s="3" t="s">
        <v>46</v>
      </c>
      <c r="R807" s="3" t="s">
        <v>47</v>
      </c>
      <c r="S807" s="4" t="s">
        <v>109</v>
      </c>
      <c r="T807" s="18" t="str">
        <f>IF(J807="Yes",IF(U807&lt;&gt;"",HYPERLINK(_xlfn.CONCAT(VLOOKUP(U807,AF:AG,2,FALSE),"\",IF(ISERROR(FIND(",",A807))=FALSE,LEFT(A807,FIND(",",A807)-1),A807),"-",C807,"-",H807,".pdf"),"PDF"),""),"")</f>
        <v>PDF</v>
      </c>
      <c r="U807" s="565" t="s">
        <v>70</v>
      </c>
      <c r="V807" s="3" t="s">
        <v>46</v>
      </c>
      <c r="W807" s="3" t="s">
        <v>47</v>
      </c>
      <c r="X807" s="501" t="s">
        <v>5885</v>
      </c>
      <c r="Y807" s="12" t="str">
        <f>IF(R807="Include","No",IF(V807="Include","No",""))</f>
        <v/>
      </c>
      <c r="Z807" s="33" t="str">
        <f>IF(J807="Yes",IF(Q807="","",IF(Q807="Include",IF(V807="",IF(Y807="No","Check for supplement","Include"),IF(V807="Exclude","Consensus required",IF(V807="Include",IF(Y807="No","Check for supplement","Include"),"Check required"))),IF(Q807="Exclude",IF(V807="","Check required",IF(V807="Exclude","Exclude",IF(V807="Include","Consensus required","Check required"))),"Check required"))),IF(L807="","","Find PDF"))</f>
        <v>Exclude</v>
      </c>
      <c r="AA807" s="31" t="str">
        <f>IF(Z807="Exclude",R807,"")</f>
        <v>3. Wrong intervention</v>
      </c>
    </row>
    <row r="808" spans="1:27" x14ac:dyDescent="0.25">
      <c r="A808" s="25" t="s">
        <v>5356</v>
      </c>
      <c r="B808" s="26" t="s">
        <v>5357</v>
      </c>
      <c r="C808" s="26">
        <v>2011</v>
      </c>
      <c r="D808" s="26" t="s">
        <v>1444</v>
      </c>
      <c r="E808" s="26">
        <v>26</v>
      </c>
      <c r="F808" s="26">
        <v>1</v>
      </c>
      <c r="G808" s="92">
        <v>44256</v>
      </c>
      <c r="H808" s="26">
        <v>12959</v>
      </c>
      <c r="I808" s="26" t="s">
        <v>5358</v>
      </c>
      <c r="J808" s="11" t="s">
        <v>35</v>
      </c>
      <c r="K808" s="18" t="str">
        <f>IF(LEFT(I808,2)="10",HYPERLINK(_xlfn.CONCAT("https://doi.org/",I808),"Link"),IF(I808="","",HYPERLINK(I808,"Link")))</f>
        <v>Link</v>
      </c>
      <c r="L808" s="19" t="str">
        <f>IF(A808&lt;&gt;"",IF(J808="No",_xlfn.CONCAT(IF(ISERROR(FIND(",",A808))=FALSE,LEFT(A808,FIND(",",A808)-1),A808),"-",C808,"-",H808),""),"")</f>
        <v/>
      </c>
      <c r="M808" s="29" t="str">
        <f>IF(A808&lt;&gt;"",_xlfn.CONCAT("{",IF(ISERROR(FIND(",",A808))=FALSE,LEFT(A808,FIND(",",A808)-1),A808),", ",C808," #",H808,"}"),"")</f>
        <v>{Hardman, 2011 #12959}</v>
      </c>
      <c r="N808" s="4" t="s">
        <v>1</v>
      </c>
      <c r="O808" s="18" t="str">
        <f>IF(J808="Yes",IF(P808&lt;&gt;"",HYPERLINK(_xlfn.CONCAT(VLOOKUP(P808,AF:AG,2,FALSE),"\",IF(ISERROR(FIND(",",A808))=FALSE,LEFT(A808,FIND(",",A808)-1),A808),"-",C808,"-",H808,".pdf"),"PDF"),""),"")</f>
        <v>PDF</v>
      </c>
      <c r="P808" s="11" t="s">
        <v>2</v>
      </c>
      <c r="Q808" s="3" t="s">
        <v>46</v>
      </c>
      <c r="R808" s="3" t="s">
        <v>47</v>
      </c>
      <c r="S808" s="4" t="s">
        <v>109</v>
      </c>
      <c r="T808" s="18" t="str">
        <f>IF(J808="Yes",IF(U808&lt;&gt;"",HYPERLINK(_xlfn.CONCAT(VLOOKUP(U808,AF:AG,2,FALSE),"\",IF(ISERROR(FIND(",",A808))=FALSE,LEFT(A808,FIND(",",A808)-1),A808),"-",C808,"-",H808,".pdf"),"PDF"),""),"")</f>
        <v>PDF</v>
      </c>
      <c r="U808" s="565" t="s">
        <v>70</v>
      </c>
      <c r="V808" s="3" t="s">
        <v>46</v>
      </c>
      <c r="W808" s="3" t="s">
        <v>47</v>
      </c>
      <c r="X808" s="501" t="s">
        <v>5885</v>
      </c>
      <c r="Y808" s="12" t="str">
        <f>IF(R808="Include","No",IF(V808="Include","No",""))</f>
        <v/>
      </c>
      <c r="Z808" s="33" t="str">
        <f>IF(J808="Yes",IF(Q808="","",IF(Q808="Include",IF(V808="",IF(Y808="No","Check for supplement","Include"),IF(V808="Exclude","Consensus required",IF(V808="Include",IF(Y808="No","Check for supplement","Include"),"Check required"))),IF(Q808="Exclude",IF(V808="","Check required",IF(V808="Exclude","Exclude",IF(V808="Include","Consensus required","Check required"))),"Check required"))),IF(L808="","","Find PDF"))</f>
        <v>Exclude</v>
      </c>
      <c r="AA808" s="31" t="str">
        <f>IF(Z808="Exclude",R808,"")</f>
        <v>3. Wrong intervention</v>
      </c>
    </row>
    <row r="809" spans="1:27" x14ac:dyDescent="0.25">
      <c r="A809" s="25" t="s">
        <v>5356</v>
      </c>
      <c r="B809" s="26" t="s">
        <v>5357</v>
      </c>
      <c r="C809" s="26">
        <v>2011</v>
      </c>
      <c r="D809" s="26" t="s">
        <v>1444</v>
      </c>
      <c r="E809" s="26">
        <v>26</v>
      </c>
      <c r="F809" s="26">
        <v>1</v>
      </c>
      <c r="G809" s="92">
        <v>44256</v>
      </c>
      <c r="H809" s="26">
        <v>14103</v>
      </c>
      <c r="I809" s="26" t="s">
        <v>5358</v>
      </c>
      <c r="J809" s="11" t="s">
        <v>35</v>
      </c>
      <c r="K809" s="18" t="str">
        <f>IF(LEFT(I809,2)="10",HYPERLINK(_xlfn.CONCAT("https://doi.org/",I809),"Link"),IF(I809="","",HYPERLINK(I809,"Link")))</f>
        <v>Link</v>
      </c>
      <c r="L809" s="19" t="str">
        <f>IF(A809&lt;&gt;"",IF(J809="No",_xlfn.CONCAT(IF(ISERROR(FIND(",",A809))=FALSE,LEFT(A809,FIND(",",A809)-1),A809),"-",C809,"-",H809),""),"")</f>
        <v/>
      </c>
      <c r="M809" s="29" t="str">
        <f>IF(A809&lt;&gt;"",_xlfn.CONCAT("{",IF(ISERROR(FIND(",",A809))=FALSE,LEFT(A809,FIND(",",A809)-1),A809),", ",C809," #",H809,"}"),"")</f>
        <v>{Hardman, 2011 #14103}</v>
      </c>
      <c r="N809" s="4" t="s">
        <v>4</v>
      </c>
      <c r="O809" s="18" t="str">
        <f>IF(J809="Yes",IF(P809&lt;&gt;"",HYPERLINK(_xlfn.CONCAT(VLOOKUP(P809,AF:AG,2,FALSE),"\",IF(ISERROR(FIND(",",A809))=FALSE,LEFT(A809,FIND(",",A809)-1),A809),"-",C809,"-",H809,".pdf"),"PDF"),""),"")</f>
        <v>PDF</v>
      </c>
      <c r="P809" s="11" t="s">
        <v>2</v>
      </c>
      <c r="Q809" s="3" t="s">
        <v>46</v>
      </c>
      <c r="R809" s="3" t="s">
        <v>39</v>
      </c>
      <c r="T809" s="18" t="str">
        <f>IF(J809="Yes",IF(U809&lt;&gt;"",HYPERLINK(_xlfn.CONCAT(VLOOKUP(U809,AF:AG,2,FALSE),"\",IF(ISERROR(FIND(",",A809))=FALSE,LEFT(A809,FIND(",",A809)-1),A809),"-",C809,"-",H809,".pdf"),"PDF"),""),"")</f>
        <v>PDF</v>
      </c>
      <c r="U809" s="11" t="s">
        <v>50</v>
      </c>
      <c r="V809" s="3" t="s">
        <v>46</v>
      </c>
      <c r="W809" s="3" t="s">
        <v>39</v>
      </c>
      <c r="Y809" s="12" t="str">
        <f>IF(R809="Include","No",IF(V809="Include","No",""))</f>
        <v/>
      </c>
      <c r="Z809" s="33" t="str">
        <f>IF(J809="Yes",IF(Q809="","",IF(Q809="Include",IF(V809="",IF(Y809="No","Check for supplement","Include"),IF(V809="Exclude","Consensus required",IF(V809="Include",IF(Y809="No","Check for supplement","Include"),"Check required"))),IF(Q809="Exclude",IF(V809="","Check required",IF(V809="Exclude","Exclude",IF(V809="Include","Consensus required","Check required"))),"Check required"))),IF(L809="","","Find PDF"))</f>
        <v>Exclude</v>
      </c>
      <c r="AA809" s="31" t="str">
        <f>IF(Z809="Exclude",R809,"")</f>
        <v>0. Duplicate</v>
      </c>
    </row>
    <row r="810" spans="1:27" x14ac:dyDescent="0.25">
      <c r="A810" s="25" t="s">
        <v>6776</v>
      </c>
      <c r="B810" s="26" t="s">
        <v>6777</v>
      </c>
      <c r="C810" s="26">
        <v>2017</v>
      </c>
      <c r="D810" s="26" t="s">
        <v>168</v>
      </c>
      <c r="E810" s="26">
        <v>52</v>
      </c>
      <c r="F810" s="26">
        <v>5</v>
      </c>
      <c r="G810" s="26" t="s">
        <v>6778</v>
      </c>
      <c r="H810" s="26">
        <v>12960</v>
      </c>
      <c r="I810" s="26" t="s">
        <v>6779</v>
      </c>
      <c r="J810" s="11" t="s">
        <v>35</v>
      </c>
      <c r="K810" s="18" t="str">
        <f>IF(LEFT(I810,2)="10",HYPERLINK(_xlfn.CONCAT("https://doi.org/",I810),"Link"),IF(I810="","",HYPERLINK(I810,"Link")))</f>
        <v>Link</v>
      </c>
      <c r="L810" s="19" t="str">
        <f>IF(A810&lt;&gt;"",IF(J810="No",_xlfn.CONCAT(IF(ISERROR(FIND(",",A810))=FALSE,LEFT(A810,FIND(",",A810)-1),A810),"-",C810,"-",H810),""),"")</f>
        <v/>
      </c>
      <c r="M810" s="29" t="str">
        <f>IF(A810&lt;&gt;"",_xlfn.CONCAT("{",IF(ISERROR(FIND(",",A810))=FALSE,LEFT(A810,FIND(",",A810)-1),A810),", ",C810," #",H810,"}"),"")</f>
        <v>{Harkins, 2017 #12960}</v>
      </c>
      <c r="N810" s="4" t="s">
        <v>1</v>
      </c>
      <c r="O810" s="18" t="str">
        <f>IF(J810="Yes",IF(P810&lt;&gt;"",HYPERLINK(_xlfn.CONCAT(VLOOKUP(P810,AF:AG,2,FALSE),"\",IF(ISERROR(FIND(",",A810))=FALSE,LEFT(A810,FIND(",",A810)-1),A810),"-",C810,"-",H810,".pdf"),"PDF"),""),"")</f>
        <v>PDF</v>
      </c>
      <c r="P810" s="11" t="s">
        <v>2</v>
      </c>
      <c r="Q810" s="3" t="s">
        <v>46</v>
      </c>
      <c r="R810" s="3" t="s">
        <v>47</v>
      </c>
      <c r="S810" s="4" t="s">
        <v>109</v>
      </c>
      <c r="T810" s="18" t="str">
        <f>IF(J810="Yes",IF(U810&lt;&gt;"",HYPERLINK(_xlfn.CONCAT(VLOOKUP(U810,AF:AG,2,FALSE),"\",IF(ISERROR(FIND(",",A810))=FALSE,LEFT(A810,FIND(",",A810)-1),A810),"-",C810,"-",H810,".pdf"),"PDF"),""),"")</f>
        <v>PDF</v>
      </c>
      <c r="U810" s="565" t="s">
        <v>70</v>
      </c>
      <c r="V810" s="3" t="s">
        <v>46</v>
      </c>
      <c r="W810" s="3" t="s">
        <v>47</v>
      </c>
      <c r="X810" s="501" t="s">
        <v>5885</v>
      </c>
      <c r="Y810" s="12" t="str">
        <f>IF(R810="Include","No",IF(V810="Include","No",""))</f>
        <v/>
      </c>
      <c r="Z810" s="33" t="str">
        <f>IF(J810="Yes",IF(Q810="","",IF(Q810="Include",IF(V810="",IF(Y810="No","Check for supplement","Include"),IF(V810="Exclude","Consensus required",IF(V810="Include",IF(Y810="No","Check for supplement","Include"),"Check required"))),IF(Q810="Exclude",IF(V810="","Check required",IF(V810="Exclude","Exclude",IF(V810="Include","Consensus required","Check required"))),"Check required"))),IF(L810="","","Find PDF"))</f>
        <v>Exclude</v>
      </c>
      <c r="AA810" s="31" t="str">
        <f>IF(Z810="Exclude",R810,"")</f>
        <v>3. Wrong intervention</v>
      </c>
    </row>
    <row r="811" spans="1:27" x14ac:dyDescent="0.25">
      <c r="A811" s="25" t="s">
        <v>6776</v>
      </c>
      <c r="B811" s="26" t="s">
        <v>6777</v>
      </c>
      <c r="C811" s="26">
        <v>2017</v>
      </c>
      <c r="D811" s="26" t="s">
        <v>168</v>
      </c>
      <c r="E811" s="26">
        <v>52</v>
      </c>
      <c r="F811" s="26">
        <v>5</v>
      </c>
      <c r="G811" s="26" t="s">
        <v>6778</v>
      </c>
      <c r="H811" s="26">
        <v>12961</v>
      </c>
      <c r="I811" s="26" t="s">
        <v>6779</v>
      </c>
      <c r="J811" s="11" t="s">
        <v>35</v>
      </c>
      <c r="K811" s="18" t="str">
        <f>IF(LEFT(I811,2)="10",HYPERLINK(_xlfn.CONCAT("https://doi.org/",I811),"Link"),IF(I811="","",HYPERLINK(I811,"Link")))</f>
        <v>Link</v>
      </c>
      <c r="L811" s="19" t="str">
        <f>IF(A811&lt;&gt;"",IF(J811="No",_xlfn.CONCAT(IF(ISERROR(FIND(",",A811))=FALSE,LEFT(A811,FIND(",",A811)-1),A811),"-",C811,"-",H811),""),"")</f>
        <v/>
      </c>
      <c r="M811" s="29" t="str">
        <f>IF(A811&lt;&gt;"",_xlfn.CONCAT("{",IF(ISERROR(FIND(",",A811))=FALSE,LEFT(A811,FIND(",",A811)-1),A811),", ",C811," #",H811,"}"),"")</f>
        <v>{Harkins, 2017 #12961}</v>
      </c>
      <c r="N811" s="4" t="s">
        <v>1</v>
      </c>
      <c r="O811" s="18" t="str">
        <f>IF(J811="Yes",IF(P811&lt;&gt;"",HYPERLINK(_xlfn.CONCAT(VLOOKUP(P811,AF:AG,2,FALSE),"\",IF(ISERROR(FIND(",",A811))=FALSE,LEFT(A811,FIND(",",A811)-1),A811),"-",C811,"-",H811,".pdf"),"PDF"),""),"")</f>
        <v>PDF</v>
      </c>
      <c r="P811" s="11" t="s">
        <v>2</v>
      </c>
      <c r="Q811" s="3" t="s">
        <v>46</v>
      </c>
      <c r="R811" s="3" t="s">
        <v>39</v>
      </c>
      <c r="T811" s="18" t="str">
        <f>IF(J811="Yes",IF(U811&lt;&gt;"",HYPERLINK(_xlfn.CONCAT(VLOOKUP(U811,AF:AG,2,FALSE),"\",IF(ISERROR(FIND(",",A811))=FALSE,LEFT(A811,FIND(",",A811)-1),A811),"-",C811,"-",H811,".pdf"),"PDF"),""),"")</f>
        <v>PDF</v>
      </c>
      <c r="U811" s="11" t="str">
        <f>IF(R811="0. Duplicate","SH","")</f>
        <v>SH</v>
      </c>
      <c r="V811" s="3" t="str">
        <f>IF(R811="0. Duplicate","Exclude","")</f>
        <v>Exclude</v>
      </c>
      <c r="W811" s="3" t="str">
        <f>IF(R811="0. Duplicate","0. Duplicate","")</f>
        <v>0. Duplicate</v>
      </c>
      <c r="Y811" s="12" t="str">
        <f>IF(R811="Include","No",IF(V811="Include","No",""))</f>
        <v/>
      </c>
      <c r="Z811" s="33" t="str">
        <f>IF(J811="Yes",IF(Q811="","",IF(Q811="Include",IF(V811="",IF(Y811="No","Check for supplement","Include"),IF(V811="Exclude","Consensus required",IF(V811="Include",IF(Y811="No","Check for supplement","Include"),"Check required"))),IF(Q811="Exclude",IF(V811="","Check required",IF(V811="Exclude","Exclude",IF(V811="Include","Consensus required","Check required"))),"Check required"))),IF(L811="","","Find PDF"))</f>
        <v>Exclude</v>
      </c>
      <c r="AA811" s="31" t="str">
        <f>IF(Z811="Exclude",R811,"")</f>
        <v>0. Duplicate</v>
      </c>
    </row>
    <row r="812" spans="1:27" x14ac:dyDescent="0.25">
      <c r="A812" s="25" t="s">
        <v>6780</v>
      </c>
      <c r="B812" s="26" t="s">
        <v>6781</v>
      </c>
      <c r="C812" s="26">
        <v>2016</v>
      </c>
      <c r="D812" s="26" t="s">
        <v>365</v>
      </c>
      <c r="E812" s="26">
        <v>16</v>
      </c>
      <c r="F812" s="26">
        <v>1</v>
      </c>
      <c r="G812" s="26">
        <v>925</v>
      </c>
      <c r="H812" s="26">
        <v>12962</v>
      </c>
      <c r="I812" s="26" t="s">
        <v>6782</v>
      </c>
      <c r="J812" s="11" t="s">
        <v>35</v>
      </c>
      <c r="K812" s="18" t="str">
        <f>IF(LEFT(I812,2)="10",HYPERLINK(_xlfn.CONCAT("https://doi.org/",I812),"Link"),IF(I812="","",HYPERLINK(I812,"Link")))</f>
        <v>Link</v>
      </c>
      <c r="L812" s="19" t="str">
        <f>IF(A812&lt;&gt;"",IF(J812="No",_xlfn.CONCAT(IF(ISERROR(FIND(",",A812))=FALSE,LEFT(A812,FIND(",",A812)-1),A812),"-",C812,"-",H812),""),"")</f>
        <v/>
      </c>
      <c r="M812" s="29" t="str">
        <f>IF(A812&lt;&gt;"",_xlfn.CONCAT("{",IF(ISERROR(FIND(",",A812))=FALSE,LEFT(A812,FIND(",",A812)-1),A812),", ",C812," #",H812,"}"),"")</f>
        <v>{Harries, 2016 #12962}</v>
      </c>
      <c r="N812" s="4" t="s">
        <v>1</v>
      </c>
      <c r="O812" s="18" t="str">
        <f>IF(J812="Yes",IF(P812&lt;&gt;"",HYPERLINK(_xlfn.CONCAT(VLOOKUP(P812,AF:AG,2,FALSE),"\",IF(ISERROR(FIND(",",A812))=FALSE,LEFT(A812,FIND(",",A812)-1),A812),"-",C812,"-",H812,".pdf"),"PDF"),""),"")</f>
        <v>PDF</v>
      </c>
      <c r="P812" s="11" t="s">
        <v>2</v>
      </c>
      <c r="Q812" s="3" t="s">
        <v>46</v>
      </c>
      <c r="R812" s="3" t="s">
        <v>47</v>
      </c>
      <c r="S812" s="4" t="s">
        <v>109</v>
      </c>
      <c r="T812" s="18" t="str">
        <f>IF(J812="Yes",IF(U812&lt;&gt;"",HYPERLINK(_xlfn.CONCAT(VLOOKUP(U812,AF:AG,2,FALSE),"\",IF(ISERROR(FIND(",",A812))=FALSE,LEFT(A812,FIND(",",A812)-1),A812),"-",C812,"-",H812,".pdf"),"PDF"),""),"")</f>
        <v>PDF</v>
      </c>
      <c r="U812" s="565" t="s">
        <v>70</v>
      </c>
      <c r="V812" s="3" t="s">
        <v>46</v>
      </c>
      <c r="W812" s="3" t="s">
        <v>47</v>
      </c>
      <c r="X812" s="501" t="s">
        <v>5885</v>
      </c>
      <c r="Y812" s="12" t="str">
        <f>IF(R812="Include","No",IF(V812="Include","No",""))</f>
        <v/>
      </c>
      <c r="Z812" s="33" t="str">
        <f>IF(J812="Yes",IF(Q812="","",IF(Q812="Include",IF(V812="",IF(Y812="No","Check for supplement","Include"),IF(V812="Exclude","Consensus required",IF(V812="Include",IF(Y812="No","Check for supplement","Include"),"Check required"))),IF(Q812="Exclude",IF(V812="","Check required",IF(V812="Exclude","Exclude",IF(V812="Include","Consensus required","Check required"))),"Check required"))),IF(L812="","","Find PDF"))</f>
        <v>Exclude</v>
      </c>
      <c r="AA812" s="31" t="str">
        <f>IF(Z812="Exclude",R812,"")</f>
        <v>3. Wrong intervention</v>
      </c>
    </row>
    <row r="813" spans="1:27" x14ac:dyDescent="0.25">
      <c r="A813" s="25" t="s">
        <v>6783</v>
      </c>
      <c r="B813" s="26" t="s">
        <v>6784</v>
      </c>
      <c r="C813" s="26">
        <v>2018</v>
      </c>
      <c r="D813" s="26" t="s">
        <v>124</v>
      </c>
      <c r="E813" s="26">
        <v>15</v>
      </c>
      <c r="F813" s="26">
        <v>1</v>
      </c>
      <c r="G813" s="26">
        <v>40</v>
      </c>
      <c r="H813" s="26">
        <v>12963</v>
      </c>
      <c r="I813" s="26" t="s">
        <v>6785</v>
      </c>
      <c r="J813" s="11" t="s">
        <v>35</v>
      </c>
      <c r="K813" s="18" t="str">
        <f>IF(LEFT(I813,2)="10",HYPERLINK(_xlfn.CONCAT("https://doi.org/",I813),"Link"),IF(I813="","",HYPERLINK(I813,"Link")))</f>
        <v>Link</v>
      </c>
      <c r="L813" s="19" t="str">
        <f>IF(A813&lt;&gt;"",IF(J813="No",_xlfn.CONCAT(IF(ISERROR(FIND(",",A813))=FALSE,LEFT(A813,FIND(",",A813)-1),A813),"-",C813,"-",H813),""),"")</f>
        <v/>
      </c>
      <c r="M813" s="29" t="str">
        <f>IF(A813&lt;&gt;"",_xlfn.CONCAT("{",IF(ISERROR(FIND(",",A813))=FALSE,LEFT(A813,FIND(",",A813)-1),A813),", ",C813," #",H813,"}"),"")</f>
        <v>{Harrington, 2018 #12963}</v>
      </c>
      <c r="N813" s="4" t="s">
        <v>1</v>
      </c>
      <c r="O813" s="18" t="str">
        <f>IF(J813="Yes",IF(P813&lt;&gt;"",HYPERLINK(_xlfn.CONCAT(VLOOKUP(P813,AF:AG,2,FALSE),"\",IF(ISERROR(FIND(",",A813))=FALSE,LEFT(A813,FIND(",",A813)-1),A813),"-",C813,"-",H813,".pdf"),"PDF"),""),"")</f>
        <v>PDF</v>
      </c>
      <c r="P813" s="11" t="s">
        <v>2</v>
      </c>
      <c r="Q813" s="3" t="s">
        <v>46</v>
      </c>
      <c r="R813" s="3" t="s">
        <v>47</v>
      </c>
      <c r="S813" s="4" t="s">
        <v>109</v>
      </c>
      <c r="T813" s="18" t="str">
        <f>IF(J813="Yes",IF(U813&lt;&gt;"",HYPERLINK(_xlfn.CONCAT(VLOOKUP(U813,AF:AG,2,FALSE),"\",IF(ISERROR(FIND(",",A813))=FALSE,LEFT(A813,FIND(",",A813)-1),A813),"-",C813,"-",H813,".pdf"),"PDF"),""),"")</f>
        <v>PDF</v>
      </c>
      <c r="U813" s="565" t="s">
        <v>70</v>
      </c>
      <c r="V813" s="3" t="s">
        <v>46</v>
      </c>
      <c r="W813" s="3" t="s">
        <v>47</v>
      </c>
      <c r="X813" s="501" t="s">
        <v>5885</v>
      </c>
      <c r="Y813" s="12" t="str">
        <f>IF(R813="Include","No",IF(V813="Include","No",""))</f>
        <v/>
      </c>
      <c r="Z813" s="33" t="str">
        <f>IF(J813="Yes",IF(Q813="","",IF(Q813="Include",IF(V813="",IF(Y813="No","Check for supplement","Include"),IF(V813="Exclude","Consensus required",IF(V813="Include",IF(Y813="No","Check for supplement","Include"),"Check required"))),IF(Q813="Exclude",IF(V813="","Check required",IF(V813="Exclude","Exclude",IF(V813="Include","Consensus required","Check required"))),"Check required"))),IF(L813="","","Find PDF"))</f>
        <v>Exclude</v>
      </c>
      <c r="AA813" s="31" t="str">
        <f>IF(Z813="Exclude",R813,"")</f>
        <v>3. Wrong intervention</v>
      </c>
    </row>
    <row r="814" spans="1:27" x14ac:dyDescent="0.25">
      <c r="A814" s="25" t="s">
        <v>6783</v>
      </c>
      <c r="B814" s="26" t="s">
        <v>6784</v>
      </c>
      <c r="C814" s="26">
        <v>2018</v>
      </c>
      <c r="D814" s="26" t="s">
        <v>124</v>
      </c>
      <c r="E814" s="26">
        <v>15</v>
      </c>
      <c r="F814" s="26">
        <v>1</v>
      </c>
      <c r="G814" s="26">
        <v>40</v>
      </c>
      <c r="H814" s="26">
        <v>12964</v>
      </c>
      <c r="I814" s="26" t="s">
        <v>6785</v>
      </c>
      <c r="J814" s="11" t="s">
        <v>35</v>
      </c>
      <c r="K814" s="18" t="str">
        <f>IF(LEFT(I814,2)="10",HYPERLINK(_xlfn.CONCAT("https://doi.org/",I814),"Link"),IF(I814="","",HYPERLINK(I814,"Link")))</f>
        <v>Link</v>
      </c>
      <c r="L814" s="19" t="str">
        <f>IF(A814&lt;&gt;"",IF(J814="No",_xlfn.CONCAT(IF(ISERROR(FIND(",",A814))=FALSE,LEFT(A814,FIND(",",A814)-1),A814),"-",C814,"-",H814),""),"")</f>
        <v/>
      </c>
      <c r="M814" s="29" t="str">
        <f>IF(A814&lt;&gt;"",_xlfn.CONCAT("{",IF(ISERROR(FIND(",",A814))=FALSE,LEFT(A814,FIND(",",A814)-1),A814),", ",C814," #",H814,"}"),"")</f>
        <v>{Harrington, 2018 #12964}</v>
      </c>
      <c r="N814" s="4" t="s">
        <v>1</v>
      </c>
      <c r="O814" s="18" t="str">
        <f>IF(J814="Yes",IF(P814&lt;&gt;"",HYPERLINK(_xlfn.CONCAT(VLOOKUP(P814,AF:AG,2,FALSE),"\",IF(ISERROR(FIND(",",A814))=FALSE,LEFT(A814,FIND(",",A814)-1),A814),"-",C814,"-",H814,".pdf"),"PDF"),""),"")</f>
        <v>PDF</v>
      </c>
      <c r="P814" s="11" t="s">
        <v>2</v>
      </c>
      <c r="Q814" s="3" t="s">
        <v>46</v>
      </c>
      <c r="R814" s="3" t="s">
        <v>39</v>
      </c>
      <c r="T814" s="18" t="str">
        <f>IF(J814="Yes",IF(U814&lt;&gt;"",HYPERLINK(_xlfn.CONCAT(VLOOKUP(U814,AF:AG,2,FALSE),"\",IF(ISERROR(FIND(",",A814))=FALSE,LEFT(A814,FIND(",",A814)-1),A814),"-",C814,"-",H814,".pdf"),"PDF"),""),"")</f>
        <v>PDF</v>
      </c>
      <c r="U814" s="11" t="str">
        <f>IF(R814="0. Duplicate","SH","")</f>
        <v>SH</v>
      </c>
      <c r="V814" s="3" t="str">
        <f>IF(R814="0. Duplicate","Exclude","")</f>
        <v>Exclude</v>
      </c>
      <c r="W814" s="3" t="str">
        <f>IF(R814="0. Duplicate","0. Duplicate","")</f>
        <v>0. Duplicate</v>
      </c>
      <c r="Y814" s="12" t="str">
        <f>IF(R814="Include","No",IF(V814="Include","No",""))</f>
        <v/>
      </c>
      <c r="Z814" s="33" t="str">
        <f>IF(J814="Yes",IF(Q814="","",IF(Q814="Include",IF(V814="",IF(Y814="No","Check for supplement","Include"),IF(V814="Exclude","Consensus required",IF(V814="Include",IF(Y814="No","Check for supplement","Include"),"Check required"))),IF(Q814="Exclude",IF(V814="","Check required",IF(V814="Exclude","Exclude",IF(V814="Include","Consensus required","Check required"))),"Check required"))),IF(L814="","","Find PDF"))</f>
        <v>Exclude</v>
      </c>
      <c r="AA814" s="31" t="str">
        <f>IF(Z814="Exclude",R814,"")</f>
        <v>0. Duplicate</v>
      </c>
    </row>
    <row r="815" spans="1:27" x14ac:dyDescent="0.25">
      <c r="A815" s="25" t="s">
        <v>6783</v>
      </c>
      <c r="B815" s="26" t="s">
        <v>6784</v>
      </c>
      <c r="C815" s="26">
        <v>2018</v>
      </c>
      <c r="D815" s="26" t="s">
        <v>124</v>
      </c>
      <c r="E815" s="26">
        <v>15</v>
      </c>
      <c r="F815" s="26">
        <v>1</v>
      </c>
      <c r="G815" s="26">
        <v>40</v>
      </c>
      <c r="H815" s="26">
        <v>12966</v>
      </c>
      <c r="I815" s="26" t="s">
        <v>6785</v>
      </c>
      <c r="J815" s="11" t="s">
        <v>35</v>
      </c>
      <c r="K815" s="18" t="str">
        <f>IF(LEFT(I815,2)="10",HYPERLINK(_xlfn.CONCAT("https://doi.org/",I815),"Link"),IF(I815="","",HYPERLINK(I815,"Link")))</f>
        <v>Link</v>
      </c>
      <c r="L815" s="19" t="str">
        <f>IF(A815&lt;&gt;"",IF(J815="No",_xlfn.CONCAT(IF(ISERROR(FIND(",",A815))=FALSE,LEFT(A815,FIND(",",A815)-1),A815),"-",C815,"-",H815),""),"")</f>
        <v/>
      </c>
      <c r="M815" s="29" t="str">
        <f>IF(A815&lt;&gt;"",_xlfn.CONCAT("{",IF(ISERROR(FIND(",",A815))=FALSE,LEFT(A815,FIND(",",A815)-1),A815),", ",C815," #",H815,"}"),"")</f>
        <v>{Harrington, 2018 #12966}</v>
      </c>
      <c r="N815" s="4" t="s">
        <v>1</v>
      </c>
      <c r="O815" s="18" t="str">
        <f>IF(J815="Yes",IF(P815&lt;&gt;"",HYPERLINK(_xlfn.CONCAT(VLOOKUP(P815,AF:AG,2,FALSE),"\",IF(ISERROR(FIND(",",A815))=FALSE,LEFT(A815,FIND(",",A815)-1),A815),"-",C815,"-",H815,".pdf"),"PDF"),""),"")</f>
        <v>PDF</v>
      </c>
      <c r="P815" s="11" t="s">
        <v>2</v>
      </c>
      <c r="Q815" s="3" t="s">
        <v>46</v>
      </c>
      <c r="R815" s="3" t="s">
        <v>39</v>
      </c>
      <c r="T815" s="18" t="str">
        <f>IF(J815="Yes",IF(U815&lt;&gt;"",HYPERLINK(_xlfn.CONCAT(VLOOKUP(U815,AF:AG,2,FALSE),"\",IF(ISERROR(FIND(",",A815))=FALSE,LEFT(A815,FIND(",",A815)-1),A815),"-",C815,"-",H815,".pdf"),"PDF"),""),"")</f>
        <v>PDF</v>
      </c>
      <c r="U815" s="11" t="str">
        <f>IF(R815="0. Duplicate","SH","")</f>
        <v>SH</v>
      </c>
      <c r="V815" s="3" t="str">
        <f>IF(R815="0. Duplicate","Exclude","")</f>
        <v>Exclude</v>
      </c>
      <c r="W815" s="3" t="str">
        <f>IF(R815="0. Duplicate","0. Duplicate","")</f>
        <v>0. Duplicate</v>
      </c>
      <c r="Y815" s="12" t="str">
        <f>IF(R815="Include","No",IF(V815="Include","No",""))</f>
        <v/>
      </c>
      <c r="Z815" s="33" t="str">
        <f>IF(J815="Yes",IF(Q815="","",IF(Q815="Include",IF(V815="",IF(Y815="No","Check for supplement","Include"),IF(V815="Exclude","Consensus required",IF(V815="Include",IF(Y815="No","Check for supplement","Include"),"Check required"))),IF(Q815="Exclude",IF(V815="","Check required",IF(V815="Exclude","Exclude",IF(V815="Include","Consensus required","Check required"))),"Check required"))),IF(L815="","","Find PDF"))</f>
        <v>Exclude</v>
      </c>
      <c r="AA815" s="31" t="str">
        <f>IF(Z815="Exclude",R815,"")</f>
        <v>0. Duplicate</v>
      </c>
    </row>
    <row r="816" spans="1:27" x14ac:dyDescent="0.25">
      <c r="A816" s="25" t="s">
        <v>6786</v>
      </c>
      <c r="B816" s="26" t="s">
        <v>6787</v>
      </c>
      <c r="C816" s="26">
        <v>2019</v>
      </c>
      <c r="D816" s="26" t="s">
        <v>134</v>
      </c>
      <c r="E816" s="26">
        <v>7</v>
      </c>
      <c r="F816" s="26">
        <v>5</v>
      </c>
      <c r="G816" s="26" t="s">
        <v>6788</v>
      </c>
      <c r="H816" s="26">
        <v>12965</v>
      </c>
      <c r="I816" s="26" t="s">
        <v>6789</v>
      </c>
      <c r="J816" s="11" t="s">
        <v>35</v>
      </c>
      <c r="K816" s="18" t="str">
        <f>IF(LEFT(I816,2)="10",HYPERLINK(_xlfn.CONCAT("https://doi.org/",I816),"Link"),IF(I816="","",HYPERLINK(I816,"Link")))</f>
        <v>Link</v>
      </c>
      <c r="L816" s="19" t="str">
        <f>IF(A816&lt;&gt;"",IF(J816="No",_xlfn.CONCAT(IF(ISERROR(FIND(",",A816))=FALSE,LEFT(A816,FIND(",",A816)-1),A816),"-",C816,"-",H816),""),"")</f>
        <v/>
      </c>
      <c r="M816" s="29" t="str">
        <f>IF(A816&lt;&gt;"",_xlfn.CONCAT("{",IF(ISERROR(FIND(",",A816))=FALSE,LEFT(A816,FIND(",",A816)-1),A816),", ",C816," #",H816,"}"),"")</f>
        <v>{Harrington, 2019 #12965}</v>
      </c>
      <c r="N816" s="4" t="s">
        <v>1</v>
      </c>
      <c r="O816" s="18" t="str">
        <f>IF(J816="Yes",IF(P816&lt;&gt;"",HYPERLINK(_xlfn.CONCAT(VLOOKUP(P816,AF:AG,2,FALSE),"\",IF(ISERROR(FIND(",",A816))=FALSE,LEFT(A816,FIND(",",A816)-1),A816),"-",C816,"-",H816,".pdf"),"PDF"),""),"")</f>
        <v>PDF</v>
      </c>
      <c r="P816" s="11" t="s">
        <v>2</v>
      </c>
      <c r="Q816" s="3" t="s">
        <v>46</v>
      </c>
      <c r="R816" s="3" t="s">
        <v>47</v>
      </c>
      <c r="S816" s="4" t="s">
        <v>109</v>
      </c>
      <c r="T816" s="18" t="str">
        <f>IF(J816="Yes",IF(U816&lt;&gt;"",HYPERLINK(_xlfn.CONCAT(VLOOKUP(U816,AF:AG,2,FALSE),"\",IF(ISERROR(FIND(",",A816))=FALSE,LEFT(A816,FIND(",",A816)-1),A816),"-",C816,"-",H816,".pdf"),"PDF"),""),"")</f>
        <v>PDF</v>
      </c>
      <c r="U816" s="565" t="s">
        <v>70</v>
      </c>
      <c r="V816" s="3" t="s">
        <v>46</v>
      </c>
      <c r="W816" s="3" t="s">
        <v>47</v>
      </c>
      <c r="X816" s="501" t="s">
        <v>5885</v>
      </c>
      <c r="Y816" s="12" t="str">
        <f>IF(R816="Include","No",IF(V816="Include","No",""))</f>
        <v/>
      </c>
      <c r="Z816" s="33" t="str">
        <f>IF(J816="Yes",IF(Q816="","",IF(Q816="Include",IF(V816="",IF(Y816="No","Check for supplement","Include"),IF(V816="Exclude","Consensus required",IF(V816="Include",IF(Y816="No","Check for supplement","Include"),"Check required"))),IF(Q816="Exclude",IF(V816="","Check required",IF(V816="Exclude","Exclude",IF(V816="Include","Consensus required","Check required"))),"Check required"))),IF(L816="","","Find PDF"))</f>
        <v>Exclude</v>
      </c>
      <c r="AA816" s="31" t="str">
        <f>IF(Z816="Exclude",R816,"")</f>
        <v>3. Wrong intervention</v>
      </c>
    </row>
    <row r="817" spans="1:27" x14ac:dyDescent="0.25">
      <c r="A817" s="25" t="s">
        <v>6790</v>
      </c>
      <c r="B817" s="26" t="s">
        <v>6791</v>
      </c>
      <c r="C817" s="26">
        <v>2013</v>
      </c>
      <c r="D817" s="26" t="s">
        <v>935</v>
      </c>
      <c r="E817" s="26">
        <v>21</v>
      </c>
      <c r="F817" s="26">
        <v>5</v>
      </c>
      <c r="G817" s="26" t="s">
        <v>4049</v>
      </c>
      <c r="H817" s="26">
        <v>12967</v>
      </c>
      <c r="I817" s="26" t="s">
        <v>6792</v>
      </c>
      <c r="J817" s="11" t="s">
        <v>35</v>
      </c>
      <c r="K817" s="18" t="str">
        <f>IF(LEFT(I817,2)="10",HYPERLINK(_xlfn.CONCAT("https://doi.org/",I817),"Link"),IF(I817="","",HYPERLINK(I817,"Link")))</f>
        <v>Link</v>
      </c>
      <c r="L817" s="19" t="str">
        <f>IF(A817&lt;&gt;"",IF(J817="No",_xlfn.CONCAT(IF(ISERROR(FIND(",",A817))=FALSE,LEFT(A817,FIND(",",A817)-1),A817),"-",C817,"-",H817),""),"")</f>
        <v/>
      </c>
      <c r="M817" s="29" t="str">
        <f>IF(A817&lt;&gt;"",_xlfn.CONCAT("{",IF(ISERROR(FIND(",",A817))=FALSE,LEFT(A817,FIND(",",A817)-1),A817),", ",C817," #",H817,"}"),"")</f>
        <v>{Harrison, 2013 #12967}</v>
      </c>
      <c r="N817" s="4" t="s">
        <v>1</v>
      </c>
      <c r="O817" s="18" t="str">
        <f>IF(J817="Yes",IF(P817&lt;&gt;"",HYPERLINK(_xlfn.CONCAT(VLOOKUP(P817,AF:AG,2,FALSE),"\",IF(ISERROR(FIND(",",A817))=FALSE,LEFT(A817,FIND(",",A817)-1),A817),"-",C817,"-",H817,".pdf"),"PDF"),""),"")</f>
        <v>PDF</v>
      </c>
      <c r="P817" s="11" t="s">
        <v>2</v>
      </c>
      <c r="Q817" s="3" t="s">
        <v>46</v>
      </c>
      <c r="R817" s="3" t="s">
        <v>47</v>
      </c>
      <c r="S817" s="4" t="s">
        <v>109</v>
      </c>
      <c r="T817" s="18" t="str">
        <f>IF(J817="Yes",IF(U817&lt;&gt;"",HYPERLINK(_xlfn.CONCAT(VLOOKUP(U817,AF:AG,2,FALSE),"\",IF(ISERROR(FIND(",",A817))=FALSE,LEFT(A817,FIND(",",A817)-1),A817),"-",C817,"-",H817,".pdf"),"PDF"),""),"")</f>
        <v>PDF</v>
      </c>
      <c r="U817" s="565" t="s">
        <v>70</v>
      </c>
      <c r="V817" s="3" t="s">
        <v>46</v>
      </c>
      <c r="W817" s="3" t="s">
        <v>47</v>
      </c>
      <c r="X817" s="501" t="s">
        <v>5885</v>
      </c>
      <c r="Y817" s="12" t="str">
        <f>IF(R817="Include","No",IF(V817="Include","No",""))</f>
        <v/>
      </c>
      <c r="Z817" s="33" t="str">
        <f>IF(J817="Yes",IF(Q817="","",IF(Q817="Include",IF(V817="",IF(Y817="No","Check for supplement","Include"),IF(V817="Exclude","Consensus required",IF(V817="Include",IF(Y817="No","Check for supplement","Include"),"Check required"))),IF(Q817="Exclude",IF(V817="","Check required",IF(V817="Exclude","Exclude",IF(V817="Include","Consensus required","Check required"))),"Check required"))),IF(L817="","","Find PDF"))</f>
        <v>Exclude</v>
      </c>
      <c r="AA817" s="31" t="str">
        <f>IF(Z817="Exclude",R817,"")</f>
        <v>3. Wrong intervention</v>
      </c>
    </row>
    <row r="818" spans="1:27" x14ac:dyDescent="0.25">
      <c r="A818" s="25" t="s">
        <v>6793</v>
      </c>
      <c r="B818" s="26" t="s">
        <v>6794</v>
      </c>
      <c r="C818" s="26">
        <v>2018</v>
      </c>
      <c r="D818" s="26" t="s">
        <v>945</v>
      </c>
      <c r="E818" s="26">
        <v>124</v>
      </c>
      <c r="F818" s="26">
        <v>1</v>
      </c>
      <c r="G818" s="26" t="s">
        <v>6795</v>
      </c>
      <c r="H818" s="26">
        <v>12968</v>
      </c>
      <c r="I818" s="26" t="s">
        <v>6796</v>
      </c>
      <c r="J818" s="11" t="s">
        <v>35</v>
      </c>
      <c r="K818" s="18" t="str">
        <f>IF(LEFT(I818,2)="10",HYPERLINK(_xlfn.CONCAT("https://doi.org/",I818),"Link"),IF(I818="","",HYPERLINK(I818,"Link")))</f>
        <v>Link</v>
      </c>
      <c r="L818" s="19" t="str">
        <f>IF(A818&lt;&gt;"",IF(J818="No",_xlfn.CONCAT(IF(ISERROR(FIND(",",A818))=FALSE,LEFT(A818,FIND(",",A818)-1),A818),"-",C818,"-",H818),""),"")</f>
        <v/>
      </c>
      <c r="M818" s="29" t="str">
        <f>IF(A818&lt;&gt;"",_xlfn.CONCAT("{",IF(ISERROR(FIND(",",A818))=FALSE,LEFT(A818,FIND(",",A818)-1),A818),", ",C818," #",H818,"}"),"")</f>
        <v>{Hartman, 2018 #12968}</v>
      </c>
      <c r="N818" s="4" t="s">
        <v>1</v>
      </c>
      <c r="O818" s="18" t="str">
        <f>IF(J818="Yes",IF(P818&lt;&gt;"",HYPERLINK(_xlfn.CONCAT(VLOOKUP(P818,AF:AG,2,FALSE),"\",IF(ISERROR(FIND(",",A818))=FALSE,LEFT(A818,FIND(",",A818)-1),A818),"-",C818,"-",H818,".pdf"),"PDF"),""),"")</f>
        <v>PDF</v>
      </c>
      <c r="P818" s="11" t="s">
        <v>2</v>
      </c>
      <c r="Q818" s="3" t="s">
        <v>46</v>
      </c>
      <c r="R818" s="3" t="s">
        <v>47</v>
      </c>
      <c r="S818" s="4" t="s">
        <v>109</v>
      </c>
      <c r="T818" s="18" t="str">
        <f>IF(J818="Yes",IF(U818&lt;&gt;"",HYPERLINK(_xlfn.CONCAT(VLOOKUP(U818,AF:AG,2,FALSE),"\",IF(ISERROR(FIND(",",A818))=FALSE,LEFT(A818,FIND(",",A818)-1),A818),"-",C818,"-",H818,".pdf"),"PDF"),""),"")</f>
        <v>PDF</v>
      </c>
      <c r="U818" s="565" t="s">
        <v>70</v>
      </c>
      <c r="V818" s="3" t="s">
        <v>46</v>
      </c>
      <c r="W818" s="3" t="s">
        <v>47</v>
      </c>
      <c r="X818" s="501" t="s">
        <v>5885</v>
      </c>
      <c r="Y818" s="12" t="str">
        <f>IF(R818="Include","No",IF(V818="Include","No",""))</f>
        <v/>
      </c>
      <c r="Z818" s="33" t="str">
        <f>IF(J818="Yes",IF(Q818="","",IF(Q818="Include",IF(V818="",IF(Y818="No","Check for supplement","Include"),IF(V818="Exclude","Consensus required",IF(V818="Include",IF(Y818="No","Check for supplement","Include"),"Check required"))),IF(Q818="Exclude",IF(V818="","Check required",IF(V818="Exclude","Exclude",IF(V818="Include","Consensus required","Check required"))),"Check required"))),IF(L818="","","Find PDF"))</f>
        <v>Exclude</v>
      </c>
      <c r="AA818" s="31" t="str">
        <f>IF(Z818="Exclude",R818,"")</f>
        <v>3. Wrong intervention</v>
      </c>
    </row>
    <row r="819" spans="1:27" x14ac:dyDescent="0.25">
      <c r="A819" s="25" t="s">
        <v>6793</v>
      </c>
      <c r="B819" s="26" t="s">
        <v>6794</v>
      </c>
      <c r="C819" s="26">
        <v>2018</v>
      </c>
      <c r="D819" s="26" t="s">
        <v>945</v>
      </c>
      <c r="E819" s="26">
        <v>124</v>
      </c>
      <c r="F819" s="26">
        <v>1</v>
      </c>
      <c r="G819" s="26" t="s">
        <v>6795</v>
      </c>
      <c r="H819" s="26">
        <v>12969</v>
      </c>
      <c r="I819" s="26" t="s">
        <v>6796</v>
      </c>
      <c r="J819" s="11" t="s">
        <v>35</v>
      </c>
      <c r="K819" s="18" t="str">
        <f>IF(LEFT(I819,2)="10",HYPERLINK(_xlfn.CONCAT("https://doi.org/",I819),"Link"),IF(I819="","",HYPERLINK(I819,"Link")))</f>
        <v>Link</v>
      </c>
      <c r="L819" s="19" t="str">
        <f>IF(A819&lt;&gt;"",IF(J819="No",_xlfn.CONCAT(IF(ISERROR(FIND(",",A819))=FALSE,LEFT(A819,FIND(",",A819)-1),A819),"-",C819,"-",H819),""),"")</f>
        <v/>
      </c>
      <c r="M819" s="29" t="str">
        <f>IF(A819&lt;&gt;"",_xlfn.CONCAT("{",IF(ISERROR(FIND(",",A819))=FALSE,LEFT(A819,FIND(",",A819)-1),A819),", ",C819," #",H819,"}"),"")</f>
        <v>{Hartman, 2018 #12969}</v>
      </c>
      <c r="N819" s="4" t="s">
        <v>1</v>
      </c>
      <c r="O819" s="18" t="str">
        <f>IF(J819="Yes",IF(P819&lt;&gt;"",HYPERLINK(_xlfn.CONCAT(VLOOKUP(P819,AF:AG,2,FALSE),"\",IF(ISERROR(FIND(",",A819))=FALSE,LEFT(A819,FIND(",",A819)-1),A819),"-",C819,"-",H819,".pdf"),"PDF"),""),"")</f>
        <v>PDF</v>
      </c>
      <c r="P819" s="11" t="s">
        <v>2</v>
      </c>
      <c r="Q819" s="3" t="s">
        <v>46</v>
      </c>
      <c r="R819" s="3" t="s">
        <v>39</v>
      </c>
      <c r="T819" s="18" t="str">
        <f>IF(J819="Yes",IF(U819&lt;&gt;"",HYPERLINK(_xlfn.CONCAT(VLOOKUP(U819,AF:AG,2,FALSE),"\",IF(ISERROR(FIND(",",A819))=FALSE,LEFT(A819,FIND(",",A819)-1),A819),"-",C819,"-",H819,".pdf"),"PDF"),""),"")</f>
        <v>PDF</v>
      </c>
      <c r="U819" s="11" t="str">
        <f>IF(R819="0. Duplicate","SH","")</f>
        <v>SH</v>
      </c>
      <c r="V819" s="3" t="str">
        <f>IF(R819="0. Duplicate","Exclude","")</f>
        <v>Exclude</v>
      </c>
      <c r="W819" s="3" t="str">
        <f>IF(R819="0. Duplicate","0. Duplicate","")</f>
        <v>0. Duplicate</v>
      </c>
      <c r="Y819" s="12" t="str">
        <f>IF(R819="Include","No",IF(V819="Include","No",""))</f>
        <v/>
      </c>
      <c r="Z819" s="33" t="str">
        <f>IF(J819="Yes",IF(Q819="","",IF(Q819="Include",IF(V819="",IF(Y819="No","Check for supplement","Include"),IF(V819="Exclude","Consensus required",IF(V819="Include",IF(Y819="No","Check for supplement","Include"),"Check required"))),IF(Q819="Exclude",IF(V819="","Check required",IF(V819="Exclude","Exclude",IF(V819="Include","Consensus required","Check required"))),"Check required"))),IF(L819="","","Find PDF"))</f>
        <v>Exclude</v>
      </c>
      <c r="AA819" s="31" t="str">
        <f>IF(Z819="Exclude",R819,"")</f>
        <v>0. Duplicate</v>
      </c>
    </row>
    <row r="820" spans="1:27" x14ac:dyDescent="0.25">
      <c r="A820" s="25" t="s">
        <v>5359</v>
      </c>
      <c r="B820" s="26" t="s">
        <v>5360</v>
      </c>
      <c r="C820" s="26">
        <v>2018</v>
      </c>
      <c r="D820" s="26" t="s">
        <v>100</v>
      </c>
      <c r="E820" s="26">
        <v>6</v>
      </c>
      <c r="F820" s="26">
        <v>2</v>
      </c>
      <c r="G820" s="26" t="s">
        <v>3087</v>
      </c>
      <c r="H820" s="26">
        <v>14313</v>
      </c>
      <c r="I820" s="26" t="s">
        <v>5361</v>
      </c>
      <c r="J820" s="11" t="s">
        <v>35</v>
      </c>
      <c r="K820" s="18" t="str">
        <f>IF(LEFT(I820,2)="10",HYPERLINK(_xlfn.CONCAT("https://doi.org/",I820),"Link"),IF(I820="","",HYPERLINK(I820,"Link")))</f>
        <v>Link</v>
      </c>
      <c r="L820" s="19" t="str">
        <f>IF(A820&lt;&gt;"",IF(J820="No",_xlfn.CONCAT(IF(ISERROR(FIND(",",A820))=FALSE,LEFT(A820,FIND(",",A820)-1),A820),"-",C820,"-",H820),""),"")</f>
        <v/>
      </c>
      <c r="M820" s="29" t="str">
        <f>IF(A820&lt;&gt;"",_xlfn.CONCAT("{",IF(ISERROR(FIND(",",A820))=FALSE,LEFT(A820,FIND(",",A820)-1),A820),", ",C820," #",H820,"}"),"")</f>
        <v>{Hartman, 2018 #14313}</v>
      </c>
      <c r="N820" s="4" t="s">
        <v>4</v>
      </c>
      <c r="O820" s="18" t="str">
        <f>IF(J820="Yes",IF(P820&lt;&gt;"",HYPERLINK(_xlfn.CONCAT(VLOOKUP(P820,AF:AG,2,FALSE),"\",IF(ISERROR(FIND(",",A820))=FALSE,LEFT(A820,FIND(",",A820)-1),A820),"-",C820,"-",H820,".pdf"),"PDF"),""),"")</f>
        <v>PDF</v>
      </c>
      <c r="P820" s="11" t="s">
        <v>2</v>
      </c>
      <c r="Q820" s="3" t="s">
        <v>46</v>
      </c>
      <c r="R820" s="3" t="s">
        <v>77</v>
      </c>
      <c r="S820" s="4" t="s">
        <v>4995</v>
      </c>
      <c r="T820" s="18" t="str">
        <f>IF(J820="Yes",IF(U820&lt;&gt;"",HYPERLINK(_xlfn.CONCAT(VLOOKUP(U820,AF:AG,2,FALSE),"\",IF(ISERROR(FIND(",",A820))=FALSE,LEFT(A820,FIND(",",A820)-1),A820),"-",C820,"-",H820,".pdf"),"PDF"),""),"")</f>
        <v>PDF</v>
      </c>
      <c r="U820" s="11" t="s">
        <v>50</v>
      </c>
      <c r="V820" s="3" t="s">
        <v>46</v>
      </c>
      <c r="W820" s="3" t="s">
        <v>77</v>
      </c>
      <c r="Y820" s="12" t="str">
        <f>IF(R820="Include","No",IF(V820="Include","No",""))</f>
        <v/>
      </c>
      <c r="Z820" s="33" t="str">
        <f>IF(J820="Yes",IF(Q820="","",IF(Q820="Include",IF(V820="",IF(Y820="No","Check for supplement","Include"),IF(V820="Exclude","Consensus required",IF(V820="Include",IF(Y820="No","Check for supplement","Include"),"Check required"))),IF(Q820="Exclude",IF(V820="","Check required",IF(V820="Exclude","Exclude",IF(V820="Include","Consensus required","Check required"))),"Check required"))),IF(L820="","","Find PDF"))</f>
        <v>Exclude</v>
      </c>
      <c r="AA820" s="31" t="str">
        <f>IF(Z820="Exclude",R820,"")</f>
        <v>5. Wrong study design</v>
      </c>
    </row>
    <row r="821" spans="1:27" x14ac:dyDescent="0.25">
      <c r="A821" s="25" t="s">
        <v>5359</v>
      </c>
      <c r="B821" s="26" t="s">
        <v>5360</v>
      </c>
      <c r="C821" s="26">
        <v>2018</v>
      </c>
      <c r="D821" s="26" t="s">
        <v>100</v>
      </c>
      <c r="E821" s="26">
        <v>6</v>
      </c>
      <c r="F821" s="26">
        <v>2</v>
      </c>
      <c r="G821" s="26" t="s">
        <v>3087</v>
      </c>
      <c r="H821" s="26">
        <v>14663</v>
      </c>
      <c r="I821" s="26" t="s">
        <v>5361</v>
      </c>
      <c r="J821" s="11" t="s">
        <v>35</v>
      </c>
      <c r="K821" s="18" t="str">
        <f>IF(LEFT(I821,2)="10",HYPERLINK(_xlfn.CONCAT("https://doi.org/",I821),"Link"),IF(I821="","",HYPERLINK(I821,"Link")))</f>
        <v>Link</v>
      </c>
      <c r="L821" s="19" t="str">
        <f>IF(A821&lt;&gt;"",IF(J821="No",_xlfn.CONCAT(IF(ISERROR(FIND(",",A821))=FALSE,LEFT(A821,FIND(",",A821)-1),A821),"-",C821,"-",H821),""),"")</f>
        <v/>
      </c>
      <c r="M821" s="29" t="str">
        <f>IF(A821&lt;&gt;"",_xlfn.CONCAT("{",IF(ISERROR(FIND(",",A821))=FALSE,LEFT(A821,FIND(",",A821)-1),A821),", ",C821," #",H821,"}"),"")</f>
        <v>{Hartman, 2018 #14663}</v>
      </c>
      <c r="N821" s="4" t="s">
        <v>1</v>
      </c>
      <c r="O821" s="18" t="str">
        <f>IF(J821="Yes",IF(P821&lt;&gt;"",HYPERLINK(_xlfn.CONCAT(VLOOKUP(P821,AF:AG,2,FALSE),"\",IF(ISERROR(FIND(",",A821))=FALSE,LEFT(A821,FIND(",",A821)-1),A821),"-",C821,"-",H821,".pdf"),"PDF"),""),"")</f>
        <v>PDF</v>
      </c>
      <c r="P821" s="11" t="s">
        <v>2</v>
      </c>
      <c r="Q821" s="3" t="s">
        <v>46</v>
      </c>
      <c r="R821" s="3" t="s">
        <v>39</v>
      </c>
      <c r="T821" s="18" t="str">
        <f>IF(J821="Yes",IF(U821&lt;&gt;"",HYPERLINK(_xlfn.CONCAT(VLOOKUP(U821,AF:AG,2,FALSE),"\",IF(ISERROR(FIND(",",A821))=FALSE,LEFT(A821,FIND(",",A821)-1),A821),"-",C821,"-",H821,".pdf"),"PDF"),""),"")</f>
        <v>PDF</v>
      </c>
      <c r="U821" s="11" t="str">
        <f>IF(R821="0. Duplicate","SH","")</f>
        <v>SH</v>
      </c>
      <c r="V821" s="3" t="str">
        <f>IF(R821="0. Duplicate","Exclude","")</f>
        <v>Exclude</v>
      </c>
      <c r="W821" s="3" t="str">
        <f>IF(R821="0. Duplicate","0. Duplicate","")</f>
        <v>0. Duplicate</v>
      </c>
      <c r="Y821" s="12" t="str">
        <f>IF(R821="Include","No",IF(V821="Include","No",""))</f>
        <v/>
      </c>
      <c r="Z821" s="33" t="str">
        <f>IF(J821="Yes",IF(Q821="","",IF(Q821="Include",IF(V821="",IF(Y821="No","Check for supplement","Include"),IF(V821="Exclude","Consensus required",IF(V821="Include",IF(Y821="No","Check for supplement","Include"),"Check required"))),IF(Q821="Exclude",IF(V821="","Check required",IF(V821="Exclude","Exclude",IF(V821="Include","Consensus required","Check required"))),"Check required"))),IF(L821="","","Find PDF"))</f>
        <v>Exclude</v>
      </c>
      <c r="AA821" s="31" t="str">
        <f>IF(Z821="Exclude",R821,"")</f>
        <v>0. Duplicate</v>
      </c>
    </row>
    <row r="822" spans="1:27" x14ac:dyDescent="0.25">
      <c r="A822" s="25" t="s">
        <v>6797</v>
      </c>
      <c r="B822" s="26" t="s">
        <v>6798</v>
      </c>
      <c r="C822" s="26">
        <v>2017</v>
      </c>
      <c r="D822" s="26" t="s">
        <v>100</v>
      </c>
      <c r="E822" s="26">
        <v>5</v>
      </c>
      <c r="F822" s="26">
        <v>5</v>
      </c>
      <c r="G822" s="26" t="s">
        <v>6799</v>
      </c>
      <c r="H822" s="26">
        <v>24693</v>
      </c>
      <c r="I822" s="26" t="s">
        <v>6800</v>
      </c>
      <c r="J822" s="11" t="s">
        <v>35</v>
      </c>
      <c r="K822" s="18" t="str">
        <f>IF(LEFT(I822,2)="10",HYPERLINK(_xlfn.CONCAT("https://doi.org/",I822),"Link"),IF(I822="","",HYPERLINK(I822,"Link")))</f>
        <v>Link</v>
      </c>
      <c r="L822" s="19" t="str">
        <f>IF(A822&lt;&gt;"",IF(J822="No",_xlfn.CONCAT(IF(ISERROR(FIND(",",A822))=FALSE,LEFT(A822,FIND(",",A822)-1),A822),"-",C822,"-",H822),""),"")</f>
        <v/>
      </c>
      <c r="M822" s="29" t="str">
        <f>IF(A822&lt;&gt;"",_xlfn.CONCAT("{",IF(ISERROR(FIND(",",A822))=FALSE,LEFT(A822,FIND(",",A822)-1),A822),", ",C822," #",H822,"}"),"")</f>
        <v>{Hassandra, 2017 #24693}</v>
      </c>
      <c r="N822" s="4" t="s">
        <v>36</v>
      </c>
      <c r="O822" s="18" t="str">
        <f>IF(J822="Yes",IF(P822&lt;&gt;"",HYPERLINK(_xlfn.CONCAT(VLOOKUP(P822,AF:AG,2,FALSE),"\",IF(ISERROR(FIND(",",A822))=FALSE,LEFT(A822,FIND(",",A822)-1),A822),"-",C822,"-",H822,".pdf"),"PDF"),""),"")</f>
        <v>PDF</v>
      </c>
      <c r="P822" s="11" t="s">
        <v>2</v>
      </c>
      <c r="Q822" s="3" t="s">
        <v>46</v>
      </c>
      <c r="R822" s="3" t="s">
        <v>47</v>
      </c>
      <c r="S822" s="4" t="s">
        <v>109</v>
      </c>
      <c r="T822" s="18" t="str">
        <f>IF(J822="Yes",IF(U822&lt;&gt;"",HYPERLINK(_xlfn.CONCAT(VLOOKUP(U822,AF:AG,2,FALSE),"\",IF(ISERROR(FIND(",",A822))=FALSE,LEFT(A822,FIND(",",A822)-1),A822),"-",C822,"-",H822,".pdf"),"PDF"),""),"")</f>
        <v>PDF</v>
      </c>
      <c r="U822" s="565" t="s">
        <v>70</v>
      </c>
      <c r="V822" s="3" t="s">
        <v>46</v>
      </c>
      <c r="W822" s="3" t="s">
        <v>47</v>
      </c>
      <c r="X822" s="501" t="s">
        <v>5885</v>
      </c>
      <c r="Y822" s="12" t="str">
        <f>IF(R822="Include","No",IF(V822="Include","No",""))</f>
        <v/>
      </c>
      <c r="Z822" s="33" t="str">
        <f>IF(J822="Yes",IF(Q822="","",IF(Q822="Include",IF(V822="",IF(Y822="No","Check for supplement","Include"),IF(V822="Exclude","Consensus required",IF(V822="Include",IF(Y822="No","Check for supplement","Include"),"Check required"))),IF(Q822="Exclude",IF(V822="","Check required",IF(V822="Exclude","Exclude",IF(V822="Include","Consensus required","Check required"))),"Check required"))),IF(L822="","","Find PDF"))</f>
        <v>Exclude</v>
      </c>
      <c r="AA822" s="31" t="str">
        <f>IF(Z822="Exclude",R822,"")</f>
        <v>3. Wrong intervention</v>
      </c>
    </row>
    <row r="823" spans="1:27" x14ac:dyDescent="0.25">
      <c r="A823" s="25" t="s">
        <v>7020</v>
      </c>
      <c r="B823" s="26" t="s">
        <v>7021</v>
      </c>
      <c r="C823" s="26">
        <v>2018</v>
      </c>
      <c r="D823" s="26" t="s">
        <v>89</v>
      </c>
      <c r="E823" s="26">
        <v>7</v>
      </c>
      <c r="F823" s="26">
        <v>2</v>
      </c>
      <c r="G823" s="26" t="s">
        <v>7022</v>
      </c>
      <c r="H823" s="26">
        <v>14132</v>
      </c>
      <c r="I823" s="26" t="s">
        <v>7023</v>
      </c>
      <c r="J823" s="11" t="s">
        <v>35</v>
      </c>
      <c r="K823" s="18" t="str">
        <f>IF(LEFT(I823,2)="10",HYPERLINK(_xlfn.CONCAT("https://doi.org/",I823),"Link"),IF(I823="","",HYPERLINK(I823,"Link")))</f>
        <v>Link</v>
      </c>
      <c r="L823" s="19" t="str">
        <f>IF(A823&lt;&gt;"",IF(J823="No",_xlfn.CONCAT(IF(ISERROR(FIND(",",A823))=FALSE,LEFT(A823,FIND(",",A823)-1),A823),"-",C823,"-",H823),""),"")</f>
        <v/>
      </c>
      <c r="M823" s="29" t="str">
        <f>IF(A823&lt;&gt;"",_xlfn.CONCAT("{",IF(ISERROR(FIND(",",A823))=FALSE,LEFT(A823,FIND(",",A823)-1),A823),", ",C823," #",H823,"}"),"")</f>
        <v>{Hassoon, 2018 #14132}</v>
      </c>
      <c r="N823" s="4" t="s">
        <v>4</v>
      </c>
      <c r="O823" s="18" t="str">
        <f>IF(J823="Yes",IF(P823&lt;&gt;"",HYPERLINK(_xlfn.CONCAT(VLOOKUP(P823,AF:AG,2,FALSE),"\",IF(ISERROR(FIND(",",A823))=FALSE,LEFT(A823,FIND(",",A823)-1),A823),"-",C823,"-",H823,".pdf"),"PDF"),""),"")</f>
        <v>PDF</v>
      </c>
      <c r="P823" s="11" t="s">
        <v>2</v>
      </c>
      <c r="Q823" s="3" t="s">
        <v>37</v>
      </c>
      <c r="S823" s="4" t="s">
        <v>7216</v>
      </c>
      <c r="T823" s="18" t="str">
        <f>IF(J823="Yes",IF(U823&lt;&gt;"",HYPERLINK(_xlfn.CONCAT(VLOOKUP(U823,AF:AG,2,FALSE),"\",IF(ISERROR(FIND(",",A823))=FALSE,LEFT(A823,FIND(",",A823)-1),A823),"-",C823,"-",H823,".pdf"),"PDF"),""),"")</f>
        <v>PDF</v>
      </c>
      <c r="U823" s="11" t="s">
        <v>50</v>
      </c>
      <c r="V823" s="3" t="s">
        <v>37</v>
      </c>
      <c r="Y823" s="12" t="s">
        <v>35</v>
      </c>
      <c r="Z823" s="33" t="str">
        <f>IF(J823="Yes",IF(Q823="","",IF(Q823="Include",IF(V823="",IF(Y823="No","Check for supplement","Include"),IF(V823="Exclude","Consensus required",IF(V823="Include",IF(Y823="No","Check for supplement","Include"),"Check required"))),IF(Q823="Exclude",IF(V823="","Check required",IF(V823="Exclude","Exclude",IF(V823="Include","Consensus required","Check required"))),"Check required"))),IF(L823="","","Find PDF"))</f>
        <v>Include</v>
      </c>
      <c r="AA823" s="31" t="str">
        <f>IF(Z823="Exclude",R823,"")</f>
        <v/>
      </c>
    </row>
    <row r="824" spans="1:27" x14ac:dyDescent="0.25">
      <c r="A824" s="25" t="s">
        <v>7020</v>
      </c>
      <c r="B824" s="26" t="s">
        <v>7021</v>
      </c>
      <c r="C824" s="26">
        <v>2018</v>
      </c>
      <c r="D824" s="26" t="s">
        <v>89</v>
      </c>
      <c r="E824" s="26">
        <v>7</v>
      </c>
      <c r="F824" s="26">
        <v>2</v>
      </c>
      <c r="G824" s="26" t="s">
        <v>7022</v>
      </c>
      <c r="H824" s="26">
        <v>24701</v>
      </c>
      <c r="I824" s="26" t="s">
        <v>7023</v>
      </c>
      <c r="J824" s="11" t="s">
        <v>35</v>
      </c>
      <c r="K824" s="18" t="str">
        <f>IF(LEFT(I824,2)="10",HYPERLINK(_xlfn.CONCAT("https://doi.org/",I824),"Link"),IF(I824="","",HYPERLINK(I824,"Link")))</f>
        <v>Link</v>
      </c>
      <c r="L824" s="19" t="str">
        <f>IF(A824&lt;&gt;"",IF(J824="No",_xlfn.CONCAT(IF(ISERROR(FIND(",",A824))=FALSE,LEFT(A824,FIND(",",A824)-1),A824),"-",C824,"-",H824),""),"")</f>
        <v/>
      </c>
      <c r="M824" s="29" t="str">
        <f>IF(A824&lt;&gt;"",_xlfn.CONCAT("{",IF(ISERROR(FIND(",",A824))=FALSE,LEFT(A824,FIND(",",A824)-1),A824),", ",C824," #",H824,"}"),"")</f>
        <v>{Hassoon, 2018 #24701}</v>
      </c>
      <c r="N824" s="4" t="s">
        <v>36</v>
      </c>
      <c r="O824" s="18" t="str">
        <f>IF(J824="Yes",IF(P824&lt;&gt;"",HYPERLINK(_xlfn.CONCAT(VLOOKUP(P824,AF:AG,2,FALSE),"\",IF(ISERROR(FIND(",",A824))=FALSE,LEFT(A824,FIND(",",A824)-1),A824),"-",C824,"-",H824,".pdf"),"PDF"),""),"")</f>
        <v>PDF</v>
      </c>
      <c r="P824" s="11" t="s">
        <v>2</v>
      </c>
      <c r="Q824" s="3" t="s">
        <v>46</v>
      </c>
      <c r="R824" s="3" t="s">
        <v>39</v>
      </c>
      <c r="T824" s="18" t="str">
        <f>IF(J824="Yes",IF(U824&lt;&gt;"",HYPERLINK(_xlfn.CONCAT(VLOOKUP(U824,AF:AG,2,FALSE),"\",IF(ISERROR(FIND(",",A824))=FALSE,LEFT(A824,FIND(",",A824)-1),A824),"-",C824,"-",H824,".pdf"),"PDF"),""),"")</f>
        <v>PDF</v>
      </c>
      <c r="U824" s="11" t="str">
        <f>IF(R824="0. Duplicate","SH","")</f>
        <v>SH</v>
      </c>
      <c r="V824" s="3" t="str">
        <f>IF(R824="0. Duplicate","Exclude","")</f>
        <v>Exclude</v>
      </c>
      <c r="W824" s="3" t="str">
        <f>IF(R824="0. Duplicate","0. Duplicate","")</f>
        <v>0. Duplicate</v>
      </c>
      <c r="Y824" s="12" t="str">
        <f>IF(R824="Include","No",IF(V824="Include","No",""))</f>
        <v/>
      </c>
      <c r="Z824" s="33" t="str">
        <f>IF(J824="Yes",IF(Q824="","",IF(Q824="Include",IF(V824="",IF(Y824="No","Check for supplement","Include"),IF(V824="Exclude","Consensus required",IF(V824="Include",IF(Y824="No","Check for supplement","Include"),"Check required"))),IF(Q824="Exclude",IF(V824="","Check required",IF(V824="Exclude","Exclude",IF(V824="Include","Consensus required","Check required"))),"Check required"))),IF(L824="","","Find PDF"))</f>
        <v>Exclude</v>
      </c>
      <c r="AA824" s="31" t="str">
        <f>IF(Z824="Exclude",R824,"")</f>
        <v>0. Duplicate</v>
      </c>
    </row>
    <row r="825" spans="1:27" x14ac:dyDescent="0.25">
      <c r="A825" s="25" t="s">
        <v>7217</v>
      </c>
      <c r="B825" s="26" t="s">
        <v>7218</v>
      </c>
      <c r="C825" s="26">
        <v>2020</v>
      </c>
      <c r="D825" s="26" t="s">
        <v>5618</v>
      </c>
      <c r="E825" s="26">
        <v>141</v>
      </c>
      <c r="H825" s="26">
        <v>14210</v>
      </c>
      <c r="I825" s="26" t="s">
        <v>7219</v>
      </c>
      <c r="J825" s="11" t="s">
        <v>35</v>
      </c>
      <c r="K825" s="18" t="str">
        <f>IF(LEFT(I825,2)="10",HYPERLINK(_xlfn.CONCAT("https://doi.org/",I825),"Link"),IF(I825="","",HYPERLINK(I825,"Link")))</f>
        <v>Link</v>
      </c>
      <c r="L825" s="19" t="str">
        <f>IF(A825&lt;&gt;"",IF(J825="No",_xlfn.CONCAT(IF(ISERROR(FIND(",",A825))=FALSE,LEFT(A825,FIND(",",A825)-1),A825),"-",C825,"-",H825),""),"")</f>
        <v/>
      </c>
      <c r="M825" s="29" t="str">
        <f>IF(A825&lt;&gt;"",_xlfn.CONCAT("{",IF(ISERROR(FIND(",",A825))=FALSE,LEFT(A825,FIND(",",A825)-1),A825),", ",C825," #",H825,"}"),"")</f>
        <v>{Hassoon, 2020 #14210}</v>
      </c>
      <c r="N825" s="4" t="s">
        <v>4</v>
      </c>
      <c r="O825" s="18" t="str">
        <f>IF(J825="Yes",IF(P825&lt;&gt;"",HYPERLINK(_xlfn.CONCAT(VLOOKUP(P825,AF:AG,2,FALSE),"\",IF(ISERROR(FIND(",",A825))=FALSE,LEFT(A825,FIND(",",A825)-1),A825),"-",C825,"-",H825,".pdf"),"PDF"),""),"")</f>
        <v>PDF</v>
      </c>
      <c r="P825" s="11" t="s">
        <v>2</v>
      </c>
      <c r="Q825" s="3" t="s">
        <v>37</v>
      </c>
      <c r="S825" s="4" t="s">
        <v>7220</v>
      </c>
      <c r="T825" s="18" t="str">
        <f>IF(J825="Yes",IF(U825&lt;&gt;"",HYPERLINK(_xlfn.CONCAT(VLOOKUP(U825,AF:AG,2,FALSE),"\",IF(ISERROR(FIND(",",A825))=FALSE,LEFT(A825,FIND(",",A825)-1),A825),"-",C825,"-",H825,".pdf"),"PDF"),""),"")</f>
        <v>PDF</v>
      </c>
      <c r="U825" s="11" t="s">
        <v>50</v>
      </c>
      <c r="V825" s="3" t="s">
        <v>37</v>
      </c>
      <c r="Y825" s="12" t="s">
        <v>35</v>
      </c>
      <c r="Z825" s="33" t="str">
        <f>IF(J825="Yes",IF(Q825="","",IF(Q825="Include",IF(V825="",IF(Y825="No","Check for supplement","Include"),IF(V825="Exclude","Consensus required",IF(V825="Include",IF(Y825="No","Check for supplement","Include"),"Check required"))),IF(Q825="Exclude",IF(V825="","Check required",IF(V825="Exclude","Exclude",IF(V825="Include","Consensus required","Check required"))),"Check required"))),IF(L825="","","Find PDF"))</f>
        <v>Include</v>
      </c>
      <c r="AA825" s="31" t="str">
        <f>IF(Z825="Exclude",R825,"")</f>
        <v/>
      </c>
    </row>
    <row r="826" spans="1:27" x14ac:dyDescent="0.25">
      <c r="A826" s="25" t="s">
        <v>5362</v>
      </c>
      <c r="B826" s="26" t="s">
        <v>5363</v>
      </c>
      <c r="C826" s="26">
        <v>2021</v>
      </c>
      <c r="D826" s="26" t="s">
        <v>2560</v>
      </c>
      <c r="E826" s="26">
        <v>4</v>
      </c>
      <c r="F826" s="26">
        <v>1</v>
      </c>
      <c r="G826" s="26">
        <v>168</v>
      </c>
      <c r="H826" s="26">
        <v>12970</v>
      </c>
      <c r="I826" s="26" t="s">
        <v>5364</v>
      </c>
      <c r="J826" s="11" t="s">
        <v>35</v>
      </c>
      <c r="K826" s="18" t="str">
        <f>IF(LEFT(I826,2)="10",HYPERLINK(_xlfn.CONCAT("https://doi.org/",I826),"Link"),IF(I826="","",HYPERLINK(I826,"Link")))</f>
        <v>Link</v>
      </c>
      <c r="L826" s="19" t="str">
        <f>IF(A826&lt;&gt;"",IF(J826="No",_xlfn.CONCAT(IF(ISERROR(FIND(",",A826))=FALSE,LEFT(A826,FIND(",",A826)-1),A826),"-",C826,"-",H826),""),"")</f>
        <v/>
      </c>
      <c r="M826" s="29" t="str">
        <f>IF(A826&lt;&gt;"",_xlfn.CONCAT("{",IF(ISERROR(FIND(",",A826))=FALSE,LEFT(A826,FIND(",",A826)-1),A826),", ",C826," #",H826,"}"),"")</f>
        <v>{Hassoon, 2021 #12970}</v>
      </c>
      <c r="N826" s="4" t="s">
        <v>7199</v>
      </c>
      <c r="O826" s="18" t="str">
        <f>IF(J826="Yes",IF(P826&lt;&gt;"",HYPERLINK(_xlfn.CONCAT(VLOOKUP(P826,AF:AG,2,FALSE),"\",IF(ISERROR(FIND(",",A826))=FALSE,LEFT(A826,FIND(",",A826)-1),A826),"-",C826,"-",H826,".pdf"),"PDF"),""),"")</f>
        <v>PDF</v>
      </c>
      <c r="P826" s="11" t="s">
        <v>2</v>
      </c>
      <c r="Q826" s="3" t="s">
        <v>37</v>
      </c>
      <c r="S826" s="4" t="s">
        <v>7221</v>
      </c>
      <c r="T826" s="18" t="str">
        <f>IF(J826="Yes",IF(U826&lt;&gt;"",HYPERLINK(_xlfn.CONCAT(VLOOKUP(U826,AF:AG,2,FALSE),"\",IF(ISERROR(FIND(",",A826))=FALSE,LEFT(A826,FIND(",",A826)-1),A826),"-",C826,"-",H826,".pdf"),"PDF"),""),"")</f>
        <v>PDF</v>
      </c>
      <c r="U826" s="11" t="s">
        <v>50</v>
      </c>
      <c r="V826" s="3" t="s">
        <v>37</v>
      </c>
      <c r="Y826" s="12" t="s">
        <v>35</v>
      </c>
      <c r="Z826" s="33" t="str">
        <f>IF(J826="Yes",IF(Q826="","",IF(Q826="Include",IF(V826="",IF(Y826="No","Check for supplement","Include"),IF(V826="Exclude","Consensus required",IF(V826="Include",IF(Y826="No","Check for supplement","Include"),"Check required"))),IF(Q826="Exclude",IF(V826="","Check required",IF(V826="Exclude","Exclude",IF(V826="Include","Consensus required","Check required"))),"Check required"))),IF(L826="","","Find PDF"))</f>
        <v>Include</v>
      </c>
      <c r="AA826" s="31" t="str">
        <f>IF(Z826="Exclude",R826,"")</f>
        <v/>
      </c>
    </row>
    <row r="827" spans="1:27" x14ac:dyDescent="0.25">
      <c r="A827" s="25" t="s">
        <v>5362</v>
      </c>
      <c r="B827" s="26" t="s">
        <v>5363</v>
      </c>
      <c r="C827" s="26">
        <v>2021</v>
      </c>
      <c r="D827" s="26" t="s">
        <v>2560</v>
      </c>
      <c r="E827" s="26">
        <v>4</v>
      </c>
      <c r="F827" s="26">
        <v>1</v>
      </c>
      <c r="G827" s="26">
        <v>168</v>
      </c>
      <c r="H827" s="26">
        <v>12971</v>
      </c>
      <c r="I827" s="26" t="s">
        <v>5364</v>
      </c>
      <c r="J827" s="11" t="s">
        <v>35</v>
      </c>
      <c r="K827" s="18" t="str">
        <f>IF(LEFT(I827,2)="10",HYPERLINK(_xlfn.CONCAT("https://doi.org/",I827),"Link"),IF(I827="","",HYPERLINK(I827,"Link")))</f>
        <v>Link</v>
      </c>
      <c r="L827" s="19" t="str">
        <f>IF(A827&lt;&gt;"",IF(J827="No",_xlfn.CONCAT(IF(ISERROR(FIND(",",A827))=FALSE,LEFT(A827,FIND(",",A827)-1),A827),"-",C827,"-",H827),""),"")</f>
        <v/>
      </c>
      <c r="M827" s="29" t="str">
        <f>IF(A827&lt;&gt;"",_xlfn.CONCAT("{",IF(ISERROR(FIND(",",A827))=FALSE,LEFT(A827,FIND(",",A827)-1),A827),", ",C827," #",H827,"}"),"")</f>
        <v>{Hassoon, 2021 #12971}</v>
      </c>
      <c r="N827" s="4" t="s">
        <v>1</v>
      </c>
      <c r="O827" s="18" t="str">
        <f>IF(J827="Yes",IF(P827&lt;&gt;"",HYPERLINK(_xlfn.CONCAT(VLOOKUP(P827,AF:AG,2,FALSE),"\",IF(ISERROR(FIND(",",A827))=FALSE,LEFT(A827,FIND(",",A827)-1),A827),"-",C827,"-",H827,".pdf"),"PDF"),""),"")</f>
        <v>PDF</v>
      </c>
      <c r="P827" s="11" t="s">
        <v>2</v>
      </c>
      <c r="Q827" s="3" t="s">
        <v>46</v>
      </c>
      <c r="R827" s="3" t="s">
        <v>39</v>
      </c>
      <c r="T827" s="18" t="str">
        <f>IF(J827="Yes",IF(U827&lt;&gt;"",HYPERLINK(_xlfn.CONCAT(VLOOKUP(U827,AF:AG,2,FALSE),"\",IF(ISERROR(FIND(",",A827))=FALSE,LEFT(A827,FIND(",",A827)-1),A827),"-",C827,"-",H827,".pdf"),"PDF"),""),"")</f>
        <v>PDF</v>
      </c>
      <c r="U827" s="11" t="str">
        <f>IF(R827="0. Duplicate","SH","")</f>
        <v>SH</v>
      </c>
      <c r="V827" s="3" t="str">
        <f>IF(R827="0. Duplicate","Exclude","")</f>
        <v>Exclude</v>
      </c>
      <c r="W827" s="3" t="str">
        <f>IF(R827="0. Duplicate","0. Duplicate","")</f>
        <v>0. Duplicate</v>
      </c>
      <c r="Y827" s="12" t="str">
        <f>IF(R827="Include","No",IF(V827="Include","No",""))</f>
        <v/>
      </c>
      <c r="Z827" s="33" t="str">
        <f>IF(J827="Yes",IF(Q827="","",IF(Q827="Include",IF(V827="",IF(Y827="No","Check for supplement","Include"),IF(V827="Exclude","Consensus required",IF(V827="Include",IF(Y827="No","Check for supplement","Include"),"Check required"))),IF(Q827="Exclude",IF(V827="","Check required",IF(V827="Exclude","Exclude",IF(V827="Include","Consensus required","Check required"))),"Check required"))),IF(L827="","","Find PDF"))</f>
        <v>Exclude</v>
      </c>
      <c r="AA827" s="31" t="str">
        <f>IF(Z827="Exclude",R827,"")</f>
        <v>0. Duplicate</v>
      </c>
    </row>
    <row r="828" spans="1:27" x14ac:dyDescent="0.25">
      <c r="A828" s="25" t="s">
        <v>5362</v>
      </c>
      <c r="B828" s="26" t="s">
        <v>5363</v>
      </c>
      <c r="C828" s="26">
        <v>2021</v>
      </c>
      <c r="D828" s="26" t="s">
        <v>2560</v>
      </c>
      <c r="E828" s="26">
        <v>4</v>
      </c>
      <c r="F828" s="26">
        <v>1</v>
      </c>
      <c r="G828" s="26">
        <v>168</v>
      </c>
      <c r="H828" s="26">
        <v>12972</v>
      </c>
      <c r="I828" s="26" t="s">
        <v>5364</v>
      </c>
      <c r="J828" s="11" t="s">
        <v>35</v>
      </c>
      <c r="K828" s="18" t="str">
        <f>IF(LEFT(I828,2)="10",HYPERLINK(_xlfn.CONCAT("https://doi.org/",I828),"Link"),IF(I828="","",HYPERLINK(I828,"Link")))</f>
        <v>Link</v>
      </c>
      <c r="L828" s="19" t="str">
        <f>IF(A828&lt;&gt;"",IF(J828="No",_xlfn.CONCAT(IF(ISERROR(FIND(",",A828))=FALSE,LEFT(A828,FIND(",",A828)-1),A828),"-",C828,"-",H828),""),"")</f>
        <v/>
      </c>
      <c r="M828" s="29" t="str">
        <f>IF(A828&lt;&gt;"",_xlfn.CONCAT("{",IF(ISERROR(FIND(",",A828))=FALSE,LEFT(A828,FIND(",",A828)-1),A828),", ",C828," #",H828,"}"),"")</f>
        <v>{Hassoon, 2021 #12972}</v>
      </c>
      <c r="N828" s="4" t="s">
        <v>1</v>
      </c>
      <c r="O828" s="18" t="str">
        <f>IF(J828="Yes",IF(P828&lt;&gt;"",HYPERLINK(_xlfn.CONCAT(VLOOKUP(P828,AF:AG,2,FALSE),"\",IF(ISERROR(FIND(",",A828))=FALSE,LEFT(A828,FIND(",",A828)-1),A828),"-",C828,"-",H828,".pdf"),"PDF"),""),"")</f>
        <v>PDF</v>
      </c>
      <c r="P828" s="11" t="s">
        <v>2</v>
      </c>
      <c r="Q828" s="3" t="s">
        <v>46</v>
      </c>
      <c r="R828" s="3" t="s">
        <v>39</v>
      </c>
      <c r="T828" s="18" t="str">
        <f>IF(J828="Yes",IF(U828&lt;&gt;"",HYPERLINK(_xlfn.CONCAT(VLOOKUP(U828,AF:AG,2,FALSE),"\",IF(ISERROR(FIND(",",A828))=FALSE,LEFT(A828,FIND(",",A828)-1),A828),"-",C828,"-",H828,".pdf"),"PDF"),""),"")</f>
        <v>PDF</v>
      </c>
      <c r="U828" s="11" t="str">
        <f>IF(R828="0. Duplicate","SH","")</f>
        <v>SH</v>
      </c>
      <c r="V828" s="3" t="str">
        <f>IF(R828="0. Duplicate","Exclude","")</f>
        <v>Exclude</v>
      </c>
      <c r="W828" s="3" t="str">
        <f>IF(R828="0. Duplicate","0. Duplicate","")</f>
        <v>0. Duplicate</v>
      </c>
      <c r="Y828" s="12" t="str">
        <f>IF(R828="Include","No",IF(V828="Include","No",""))</f>
        <v/>
      </c>
      <c r="Z828" s="33" t="str">
        <f>IF(J828="Yes",IF(Q828="","",IF(Q828="Include",IF(V828="",IF(Y828="No","Check for supplement","Include"),IF(V828="Exclude","Consensus required",IF(V828="Include",IF(Y828="No","Check for supplement","Include"),"Check required"))),IF(Q828="Exclude",IF(V828="","Check required",IF(V828="Exclude","Exclude",IF(V828="Include","Consensus required","Check required"))),"Check required"))),IF(L828="","","Find PDF"))</f>
        <v>Exclude</v>
      </c>
      <c r="AA828" s="31" t="str">
        <f>IF(Z828="Exclude",R828,"")</f>
        <v>0. Duplicate</v>
      </c>
    </row>
    <row r="829" spans="1:27" x14ac:dyDescent="0.25">
      <c r="A829" s="25" t="s">
        <v>5362</v>
      </c>
      <c r="B829" s="26" t="s">
        <v>5363</v>
      </c>
      <c r="C829" s="26">
        <v>2021</v>
      </c>
      <c r="D829" s="26" t="s">
        <v>2560</v>
      </c>
      <c r="E829" s="26">
        <v>4</v>
      </c>
      <c r="F829" s="26">
        <v>1</v>
      </c>
      <c r="G829" s="26">
        <v>168</v>
      </c>
      <c r="H829" s="26">
        <v>12973</v>
      </c>
      <c r="I829" s="26" t="s">
        <v>5364</v>
      </c>
      <c r="J829" s="11" t="s">
        <v>35</v>
      </c>
      <c r="K829" s="18" t="str">
        <f>IF(LEFT(I829,2)="10",HYPERLINK(_xlfn.CONCAT("https://doi.org/",I829),"Link"),IF(I829="","",HYPERLINK(I829,"Link")))</f>
        <v>Link</v>
      </c>
      <c r="L829" s="19" t="str">
        <f>IF(A829&lt;&gt;"",IF(J829="No",_xlfn.CONCAT(IF(ISERROR(FIND(",",A829))=FALSE,LEFT(A829,FIND(",",A829)-1),A829),"-",C829,"-",H829),""),"")</f>
        <v/>
      </c>
      <c r="M829" s="29" t="str">
        <f>IF(A829&lt;&gt;"",_xlfn.CONCAT("{",IF(ISERROR(FIND(",",A829))=FALSE,LEFT(A829,FIND(",",A829)-1),A829),", ",C829," #",H829,"}"),"")</f>
        <v>{Hassoon, 2021 #12973}</v>
      </c>
      <c r="N829" s="4" t="s">
        <v>1</v>
      </c>
      <c r="O829" s="18" t="str">
        <f>IF(J829="Yes",IF(P829&lt;&gt;"",HYPERLINK(_xlfn.CONCAT(VLOOKUP(P829,AF:AG,2,FALSE),"\",IF(ISERROR(FIND(",",A829))=FALSE,LEFT(A829,FIND(",",A829)-1),A829),"-",C829,"-",H829,".pdf"),"PDF"),""),"")</f>
        <v>PDF</v>
      </c>
      <c r="P829" s="11" t="s">
        <v>2</v>
      </c>
      <c r="Q829" s="3" t="s">
        <v>46</v>
      </c>
      <c r="R829" s="3" t="s">
        <v>39</v>
      </c>
      <c r="T829" s="18" t="str">
        <f>IF(J829="Yes",IF(U829&lt;&gt;"",HYPERLINK(_xlfn.CONCAT(VLOOKUP(U829,AF:AG,2,FALSE),"\",IF(ISERROR(FIND(",",A829))=FALSE,LEFT(A829,FIND(",",A829)-1),A829),"-",C829,"-",H829,".pdf"),"PDF"),""),"")</f>
        <v>PDF</v>
      </c>
      <c r="U829" s="11" t="str">
        <f>IF(R829="0. Duplicate","SH","")</f>
        <v>SH</v>
      </c>
      <c r="V829" s="3" t="str">
        <f>IF(R829="0. Duplicate","Exclude","")</f>
        <v>Exclude</v>
      </c>
      <c r="W829" s="3" t="str">
        <f>IF(R829="0. Duplicate","0. Duplicate","")</f>
        <v>0. Duplicate</v>
      </c>
      <c r="Y829" s="12" t="str">
        <f>IF(R829="Include","No",IF(V829="Include","No",""))</f>
        <v/>
      </c>
      <c r="Z829" s="33" t="str">
        <f>IF(J829="Yes",IF(Q829="","",IF(Q829="Include",IF(V829="",IF(Y829="No","Check for supplement","Include"),IF(V829="Exclude","Consensus required",IF(V829="Include",IF(Y829="No","Check for supplement","Include"),"Check required"))),IF(Q829="Exclude",IF(V829="","Check required",IF(V829="Exclude","Exclude",IF(V829="Include","Consensus required","Check required"))),"Check required"))),IF(L829="","","Find PDF"))</f>
        <v>Exclude</v>
      </c>
      <c r="AA829" s="31" t="str">
        <f>IF(Z829="Exclude",R829,"")</f>
        <v>0. Duplicate</v>
      </c>
    </row>
    <row r="830" spans="1:27" x14ac:dyDescent="0.25">
      <c r="A830" s="25" t="s">
        <v>5362</v>
      </c>
      <c r="B830" s="26" t="s">
        <v>5363</v>
      </c>
      <c r="C830" s="26">
        <v>2021</v>
      </c>
      <c r="D830" s="26" t="s">
        <v>2560</v>
      </c>
      <c r="E830" s="26">
        <v>4</v>
      </c>
      <c r="F830" s="26">
        <v>1</v>
      </c>
      <c r="G830" s="26">
        <v>168</v>
      </c>
      <c r="H830" s="26">
        <v>14180</v>
      </c>
      <c r="I830" s="26" t="s">
        <v>5364</v>
      </c>
      <c r="J830" s="11" t="s">
        <v>35</v>
      </c>
      <c r="K830" s="18" t="str">
        <f>IF(LEFT(I830,2)="10",HYPERLINK(_xlfn.CONCAT("https://doi.org/",I830),"Link"),IF(I830="","",HYPERLINK(I830,"Link")))</f>
        <v>Link</v>
      </c>
      <c r="L830" s="19" t="str">
        <f>IF(A830&lt;&gt;"",IF(J830="No",_xlfn.CONCAT(IF(ISERROR(FIND(",",A830))=FALSE,LEFT(A830,FIND(",",A830)-1),A830),"-",C830,"-",H830),""),"")</f>
        <v/>
      </c>
      <c r="M830" s="29" t="str">
        <f>IF(A830&lt;&gt;"",_xlfn.CONCAT("{",IF(ISERROR(FIND(",",A830))=FALSE,LEFT(A830,FIND(",",A830)-1),A830),", ",C830," #",H830,"}"),"")</f>
        <v>{Hassoon, 2021 #14180}</v>
      </c>
      <c r="N830" s="4" t="s">
        <v>4</v>
      </c>
      <c r="O830" s="18" t="str">
        <f>IF(J830="Yes",IF(P830&lt;&gt;"",HYPERLINK(_xlfn.CONCAT(VLOOKUP(P830,AF:AG,2,FALSE),"\",IF(ISERROR(FIND(",",A830))=FALSE,LEFT(A830,FIND(",",A830)-1),A830),"-",C830,"-",H830,".pdf"),"PDF"),""),"")</f>
        <v>PDF</v>
      </c>
      <c r="P830" s="11" t="s">
        <v>2</v>
      </c>
      <c r="Q830" s="3" t="s">
        <v>46</v>
      </c>
      <c r="R830" s="3" t="s">
        <v>39</v>
      </c>
      <c r="T830" s="18" t="str">
        <f>IF(J830="Yes",IF(U830&lt;&gt;"",HYPERLINK(_xlfn.CONCAT(VLOOKUP(U830,AF:AG,2,FALSE),"\",IF(ISERROR(FIND(",",A830))=FALSE,LEFT(A830,FIND(",",A830)-1),A830),"-",C830,"-",H830,".pdf"),"PDF"),""),"")</f>
        <v>PDF</v>
      </c>
      <c r="U830" s="11" t="s">
        <v>50</v>
      </c>
      <c r="V830" s="3" t="s">
        <v>46</v>
      </c>
      <c r="W830" s="3" t="s">
        <v>39</v>
      </c>
      <c r="Y830" s="12" t="str">
        <f>IF(R830="Include","No",IF(V830="Include","No",""))</f>
        <v/>
      </c>
      <c r="Z830" s="33" t="str">
        <f>IF(J830="Yes",IF(Q830="","",IF(Q830="Include",IF(V830="",IF(Y830="No","Check for supplement","Include"),IF(V830="Exclude","Consensus required",IF(V830="Include",IF(Y830="No","Check for supplement","Include"),"Check required"))),IF(Q830="Exclude",IF(V830="","Check required",IF(V830="Exclude","Exclude",IF(V830="Include","Consensus required","Check required"))),"Check required"))),IF(L830="","","Find PDF"))</f>
        <v>Exclude</v>
      </c>
      <c r="AA830" s="31" t="str">
        <f>IF(Z830="Exclude",R830,"")</f>
        <v>0. Duplicate</v>
      </c>
    </row>
    <row r="831" spans="1:27" x14ac:dyDescent="0.25">
      <c r="A831" s="25" t="s">
        <v>6801</v>
      </c>
      <c r="B831" s="26" t="s">
        <v>6802</v>
      </c>
      <c r="C831" s="26">
        <v>2013</v>
      </c>
      <c r="D831" s="26" t="s">
        <v>3357</v>
      </c>
      <c r="E831" s="26">
        <v>31</v>
      </c>
      <c r="F831" s="26">
        <v>18</v>
      </c>
      <c r="G831" s="26" t="s">
        <v>6803</v>
      </c>
      <c r="H831" s="26">
        <v>12974</v>
      </c>
      <c r="I831" s="26" t="s">
        <v>6804</v>
      </c>
      <c r="J831" s="11" t="s">
        <v>35</v>
      </c>
      <c r="K831" s="18" t="str">
        <f>IF(LEFT(I831,2)="10",HYPERLINK(_xlfn.CONCAT("https://doi.org/",I831),"Link"),IF(I831="","",HYPERLINK(I831,"Link")))</f>
        <v>Link</v>
      </c>
      <c r="L831" s="19" t="str">
        <f>IF(A831&lt;&gt;"",IF(J831="No",_xlfn.CONCAT(IF(ISERROR(FIND(",",A831))=FALSE,LEFT(A831,FIND(",",A831)-1),A831),"-",C831,"-",H831),""),"")</f>
        <v/>
      </c>
      <c r="M831" s="29" t="str">
        <f>IF(A831&lt;&gt;"",_xlfn.CONCAT("{",IF(ISERROR(FIND(",",A831))=FALSE,LEFT(A831,FIND(",",A831)-1),A831),", ",C831," #",H831,"}"),"")</f>
        <v>{Hawkes, 2013 #12974}</v>
      </c>
      <c r="N831" s="4" t="s">
        <v>1</v>
      </c>
      <c r="O831" s="18" t="str">
        <f>IF(J831="Yes",IF(P831&lt;&gt;"",HYPERLINK(_xlfn.CONCAT(VLOOKUP(P831,AF:AG,2,FALSE),"\",IF(ISERROR(FIND(",",A831))=FALSE,LEFT(A831,FIND(",",A831)-1),A831),"-",C831,"-",H831,".pdf"),"PDF"),""),"")</f>
        <v>PDF</v>
      </c>
      <c r="P831" s="11" t="s">
        <v>2</v>
      </c>
      <c r="Q831" s="3" t="s">
        <v>46</v>
      </c>
      <c r="R831" s="3" t="s">
        <v>47</v>
      </c>
      <c r="S831" s="4" t="s">
        <v>109</v>
      </c>
      <c r="T831" s="18" t="str">
        <f>IF(J831="Yes",IF(U831&lt;&gt;"",HYPERLINK(_xlfn.CONCAT(VLOOKUP(U831,AF:AG,2,FALSE),"\",IF(ISERROR(FIND(",",A831))=FALSE,LEFT(A831,FIND(",",A831)-1),A831),"-",C831,"-",H831,".pdf"),"PDF"),""),"")</f>
        <v>PDF</v>
      </c>
      <c r="U831" s="565" t="s">
        <v>70</v>
      </c>
      <c r="V831" s="3" t="s">
        <v>46</v>
      </c>
      <c r="W831" s="3" t="s">
        <v>47</v>
      </c>
      <c r="X831" s="501" t="s">
        <v>5885</v>
      </c>
      <c r="Y831" s="12" t="str">
        <f>IF(R831="Include","No",IF(V831="Include","No",""))</f>
        <v/>
      </c>
      <c r="Z831" s="33" t="str">
        <f>IF(J831="Yes",IF(Q831="","",IF(Q831="Include",IF(V831="",IF(Y831="No","Check for supplement","Include"),IF(V831="Exclude","Consensus required",IF(V831="Include",IF(Y831="No","Check for supplement","Include"),"Check required"))),IF(Q831="Exclude",IF(V831="","Check required",IF(V831="Exclude","Exclude",IF(V831="Include","Consensus required","Check required"))),"Check required"))),IF(L831="","","Find PDF"))</f>
        <v>Exclude</v>
      </c>
      <c r="AA831" s="31" t="str">
        <f>IF(Z831="Exclude",R831,"")</f>
        <v>3. Wrong intervention</v>
      </c>
    </row>
    <row r="832" spans="1:27" x14ac:dyDescent="0.25">
      <c r="A832" s="25" t="s">
        <v>6801</v>
      </c>
      <c r="B832" s="26" t="s">
        <v>6802</v>
      </c>
      <c r="C832" s="26">
        <v>2013</v>
      </c>
      <c r="D832" s="26" t="s">
        <v>3357</v>
      </c>
      <c r="E832" s="26">
        <v>31</v>
      </c>
      <c r="F832" s="26">
        <v>18</v>
      </c>
      <c r="G832" s="26" t="s">
        <v>6803</v>
      </c>
      <c r="H832" s="26">
        <v>12975</v>
      </c>
      <c r="I832" s="26" t="s">
        <v>6804</v>
      </c>
      <c r="J832" s="11" t="s">
        <v>35</v>
      </c>
      <c r="K832" s="18" t="str">
        <f>IF(LEFT(I832,2)="10",HYPERLINK(_xlfn.CONCAT("https://doi.org/",I832),"Link"),IF(I832="","",HYPERLINK(I832,"Link")))</f>
        <v>Link</v>
      </c>
      <c r="L832" s="19" t="str">
        <f>IF(A832&lt;&gt;"",IF(J832="No",_xlfn.CONCAT(IF(ISERROR(FIND(",",A832))=FALSE,LEFT(A832,FIND(",",A832)-1),A832),"-",C832,"-",H832),""),"")</f>
        <v/>
      </c>
      <c r="M832" s="29" t="str">
        <f>IF(A832&lt;&gt;"",_xlfn.CONCAT("{",IF(ISERROR(FIND(",",A832))=FALSE,LEFT(A832,FIND(",",A832)-1),A832),", ",C832," #",H832,"}"),"")</f>
        <v>{Hawkes, 2013 #12975}</v>
      </c>
      <c r="N832" s="4" t="s">
        <v>1</v>
      </c>
      <c r="O832" s="18" t="str">
        <f>IF(J832="Yes",IF(P832&lt;&gt;"",HYPERLINK(_xlfn.CONCAT(VLOOKUP(P832,AF:AG,2,FALSE),"\",IF(ISERROR(FIND(",",A832))=FALSE,LEFT(A832,FIND(",",A832)-1),A832),"-",C832,"-",H832,".pdf"),"PDF"),""),"")</f>
        <v>PDF</v>
      </c>
      <c r="P832" s="11" t="s">
        <v>2</v>
      </c>
      <c r="Q832" s="3" t="s">
        <v>46</v>
      </c>
      <c r="R832" s="3" t="s">
        <v>39</v>
      </c>
      <c r="T832" s="18" t="str">
        <f>IF(J832="Yes",IF(U832&lt;&gt;"",HYPERLINK(_xlfn.CONCAT(VLOOKUP(U832,AF:AG,2,FALSE),"\",IF(ISERROR(FIND(",",A832))=FALSE,LEFT(A832,FIND(",",A832)-1),A832),"-",C832,"-",H832,".pdf"),"PDF"),""),"")</f>
        <v>PDF</v>
      </c>
      <c r="U832" s="11" t="str">
        <f>IF(R832="0. Duplicate","SH","")</f>
        <v>SH</v>
      </c>
      <c r="V832" s="3" t="str">
        <f>IF(R832="0. Duplicate","Exclude","")</f>
        <v>Exclude</v>
      </c>
      <c r="W832" s="3" t="str">
        <f>IF(R832="0. Duplicate","0. Duplicate","")</f>
        <v>0. Duplicate</v>
      </c>
      <c r="Y832" s="12" t="str">
        <f>IF(R832="Include","No",IF(V832="Include","No",""))</f>
        <v/>
      </c>
      <c r="Z832" s="33" t="str">
        <f>IF(J832="Yes",IF(Q832="","",IF(Q832="Include",IF(V832="",IF(Y832="No","Check for supplement","Include"),IF(V832="Exclude","Consensus required",IF(V832="Include",IF(Y832="No","Check for supplement","Include"),"Check required"))),IF(Q832="Exclude",IF(V832="","Check required",IF(V832="Exclude","Exclude",IF(V832="Include","Consensus required","Check required"))),"Check required"))),IF(L832="","","Find PDF"))</f>
        <v>Exclude</v>
      </c>
      <c r="AA832" s="31" t="str">
        <f>IF(Z832="Exclude",R832,"")</f>
        <v>0. Duplicate</v>
      </c>
    </row>
    <row r="833" spans="1:27" x14ac:dyDescent="0.25">
      <c r="A833" s="25" t="s">
        <v>6801</v>
      </c>
      <c r="B833" s="26" t="s">
        <v>6802</v>
      </c>
      <c r="C833" s="26">
        <v>2013</v>
      </c>
      <c r="D833" s="26" t="s">
        <v>3357</v>
      </c>
      <c r="E833" s="26">
        <v>31</v>
      </c>
      <c r="F833" s="26">
        <v>18</v>
      </c>
      <c r="G833" s="26" t="s">
        <v>6803</v>
      </c>
      <c r="H833" s="26">
        <v>12976</v>
      </c>
      <c r="I833" s="26" t="s">
        <v>6804</v>
      </c>
      <c r="J833" s="11" t="s">
        <v>35</v>
      </c>
      <c r="K833" s="18" t="str">
        <f>IF(LEFT(I833,2)="10",HYPERLINK(_xlfn.CONCAT("https://doi.org/",I833),"Link"),IF(I833="","",HYPERLINK(I833,"Link")))</f>
        <v>Link</v>
      </c>
      <c r="L833" s="19" t="str">
        <f>IF(A833&lt;&gt;"",IF(J833="No",_xlfn.CONCAT(IF(ISERROR(FIND(",",A833))=FALSE,LEFT(A833,FIND(",",A833)-1),A833),"-",C833,"-",H833),""),"")</f>
        <v/>
      </c>
      <c r="M833" s="29" t="str">
        <f>IF(A833&lt;&gt;"",_xlfn.CONCAT("{",IF(ISERROR(FIND(",",A833))=FALSE,LEFT(A833,FIND(",",A833)-1),A833),", ",C833," #",H833,"}"),"")</f>
        <v>{Hawkes, 2013 #12976}</v>
      </c>
      <c r="N833" s="4" t="s">
        <v>1</v>
      </c>
      <c r="O833" s="18" t="str">
        <f>IF(J833="Yes",IF(P833&lt;&gt;"",HYPERLINK(_xlfn.CONCAT(VLOOKUP(P833,AF:AG,2,FALSE),"\",IF(ISERROR(FIND(",",A833))=FALSE,LEFT(A833,FIND(",",A833)-1),A833),"-",C833,"-",H833,".pdf"),"PDF"),""),"")</f>
        <v>PDF</v>
      </c>
      <c r="P833" s="11" t="s">
        <v>2</v>
      </c>
      <c r="Q833" s="3" t="s">
        <v>46</v>
      </c>
      <c r="R833" s="3" t="s">
        <v>39</v>
      </c>
      <c r="T833" s="18" t="str">
        <f>IF(J833="Yes",IF(U833&lt;&gt;"",HYPERLINK(_xlfn.CONCAT(VLOOKUP(U833,AF:AG,2,FALSE),"\",IF(ISERROR(FIND(",",A833))=FALSE,LEFT(A833,FIND(",",A833)-1),A833),"-",C833,"-",H833,".pdf"),"PDF"),""),"")</f>
        <v>PDF</v>
      </c>
      <c r="U833" s="11" t="str">
        <f>IF(R833="0. Duplicate","SH","")</f>
        <v>SH</v>
      </c>
      <c r="V833" s="3" t="str">
        <f>IF(R833="0. Duplicate","Exclude","")</f>
        <v>Exclude</v>
      </c>
      <c r="W833" s="3" t="str">
        <f>IF(R833="0. Duplicate","0. Duplicate","")</f>
        <v>0. Duplicate</v>
      </c>
      <c r="Y833" s="12" t="str">
        <f>IF(R833="Include","No",IF(V833="Include","No",""))</f>
        <v/>
      </c>
      <c r="Z833" s="33" t="str">
        <f>IF(J833="Yes",IF(Q833="","",IF(Q833="Include",IF(V833="",IF(Y833="No","Check for supplement","Include"),IF(V833="Exclude","Consensus required",IF(V833="Include",IF(Y833="No","Check for supplement","Include"),"Check required"))),IF(Q833="Exclude",IF(V833="","Check required",IF(V833="Exclude","Exclude",IF(V833="Include","Consensus required","Check required"))),"Check required"))),IF(L833="","","Find PDF"))</f>
        <v>Exclude</v>
      </c>
      <c r="AA833" s="31" t="str">
        <f>IF(Z833="Exclude",R833,"")</f>
        <v>0. Duplicate</v>
      </c>
    </row>
    <row r="834" spans="1:27" x14ac:dyDescent="0.25">
      <c r="A834" s="25" t="s">
        <v>6805</v>
      </c>
      <c r="B834" s="26" t="s">
        <v>6806</v>
      </c>
      <c r="C834" s="26">
        <v>2013</v>
      </c>
      <c r="D834" s="26" t="s">
        <v>4651</v>
      </c>
      <c r="E834" s="26">
        <v>20</v>
      </c>
      <c r="F834" s="26">
        <v>3</v>
      </c>
      <c r="G834" s="26" t="s">
        <v>6807</v>
      </c>
      <c r="H834" s="26">
        <v>12977</v>
      </c>
      <c r="I834" s="26" t="s">
        <v>6808</v>
      </c>
      <c r="J834" s="11" t="s">
        <v>35</v>
      </c>
      <c r="K834" s="18" t="str">
        <f>IF(LEFT(I834,2)="10",HYPERLINK(_xlfn.CONCAT("https://doi.org/",I834),"Link"),IF(I834="","",HYPERLINK(I834,"Link")))</f>
        <v>Link</v>
      </c>
      <c r="L834" s="19" t="str">
        <f>IF(A834&lt;&gt;"",IF(J834="No",_xlfn.CONCAT(IF(ISERROR(FIND(",",A834))=FALSE,LEFT(A834,FIND(",",A834)-1),A834),"-",C834,"-",H834),""),"")</f>
        <v/>
      </c>
      <c r="M834" s="29" t="str">
        <f>IF(A834&lt;&gt;"",_xlfn.CONCAT("{",IF(ISERROR(FIND(",",A834))=FALSE,LEFT(A834,FIND(",",A834)-1),A834),", ",C834," #",H834,"}"),"")</f>
        <v>{Hawkes, 2013 #12977}</v>
      </c>
      <c r="N834" s="4" t="s">
        <v>1</v>
      </c>
      <c r="O834" s="18" t="str">
        <f>IF(J834="Yes",IF(P834&lt;&gt;"",HYPERLINK(_xlfn.CONCAT(VLOOKUP(P834,AF:AG,2,FALSE),"\",IF(ISERROR(FIND(",",A834))=FALSE,LEFT(A834,FIND(",",A834)-1),A834),"-",C834,"-",H834,".pdf"),"PDF"),""),"")</f>
        <v>PDF</v>
      </c>
      <c r="P834" s="11" t="s">
        <v>2</v>
      </c>
      <c r="Q834" s="3" t="s">
        <v>46</v>
      </c>
      <c r="R834" s="3" t="s">
        <v>47</v>
      </c>
      <c r="S834" s="4" t="s">
        <v>109</v>
      </c>
      <c r="T834" s="18" t="str">
        <f>IF(J834="Yes",IF(U834&lt;&gt;"",HYPERLINK(_xlfn.CONCAT(VLOOKUP(U834,AF:AG,2,FALSE),"\",IF(ISERROR(FIND(",",A834))=FALSE,LEFT(A834,FIND(",",A834)-1),A834),"-",C834,"-",H834,".pdf"),"PDF"),""),"")</f>
        <v>PDF</v>
      </c>
      <c r="U834" s="565" t="s">
        <v>70</v>
      </c>
      <c r="V834" s="3" t="s">
        <v>46</v>
      </c>
      <c r="W834" s="3" t="s">
        <v>47</v>
      </c>
      <c r="X834" s="501" t="s">
        <v>5885</v>
      </c>
      <c r="Y834" s="12" t="str">
        <f>IF(R834="Include","No",IF(V834="Include","No",""))</f>
        <v/>
      </c>
      <c r="Z834" s="33" t="str">
        <f>IF(J834="Yes",IF(Q834="","",IF(Q834="Include",IF(V834="",IF(Y834="No","Check for supplement","Include"),IF(V834="Exclude","Consensus required",IF(V834="Include",IF(Y834="No","Check for supplement","Include"),"Check required"))),IF(Q834="Exclude",IF(V834="","Check required",IF(V834="Exclude","Exclude",IF(V834="Include","Consensus required","Check required"))),"Check required"))),IF(L834="","","Find PDF"))</f>
        <v>Exclude</v>
      </c>
      <c r="AA834" s="31" t="str">
        <f>IF(Z834="Exclude",R834,"")</f>
        <v>3. Wrong intervention</v>
      </c>
    </row>
    <row r="835" spans="1:27" x14ac:dyDescent="0.25">
      <c r="A835" s="25" t="s">
        <v>6809</v>
      </c>
      <c r="B835" s="26" t="s">
        <v>6810</v>
      </c>
      <c r="C835" s="26">
        <v>2015</v>
      </c>
      <c r="D835" s="26" t="s">
        <v>4297</v>
      </c>
      <c r="E835" s="26">
        <v>32</v>
      </c>
      <c r="F835" s="26">
        <v>1</v>
      </c>
      <c r="G835" s="26" t="s">
        <v>6811</v>
      </c>
      <c r="H835" s="26">
        <v>12978</v>
      </c>
      <c r="I835" s="26" t="s">
        <v>6812</v>
      </c>
      <c r="J835" s="11" t="s">
        <v>35</v>
      </c>
      <c r="K835" s="18" t="str">
        <f>IF(LEFT(I835,2)="10",HYPERLINK(_xlfn.CONCAT("https://doi.org/",I835),"Link"),IF(I835="","",HYPERLINK(I835,"Link")))</f>
        <v>Link</v>
      </c>
      <c r="L835" s="19" t="str">
        <f>IF(A835&lt;&gt;"",IF(J835="No",_xlfn.CONCAT(IF(ISERROR(FIND(",",A835))=FALSE,LEFT(A835,FIND(",",A835)-1),A835),"-",C835,"-",H835),""),"")</f>
        <v/>
      </c>
      <c r="M835" s="29" t="str">
        <f>IF(A835&lt;&gt;"",_xlfn.CONCAT("{",IF(ISERROR(FIND(",",A835))=FALSE,LEFT(A835,FIND(",",A835)-1),A835),", ",C835," #",H835,"}"),"")</f>
        <v>{Hawkins, 2015 #12978}</v>
      </c>
      <c r="N835" s="4" t="s">
        <v>1</v>
      </c>
      <c r="O835" s="18" t="str">
        <f>IF(J835="Yes",IF(P835&lt;&gt;"",HYPERLINK(_xlfn.CONCAT(VLOOKUP(P835,AF:AG,2,FALSE),"\",IF(ISERROR(FIND(",",A835))=FALSE,LEFT(A835,FIND(",",A835)-1),A835),"-",C835,"-",H835,".pdf"),"PDF"),""),"")</f>
        <v>PDF</v>
      </c>
      <c r="P835" s="11" t="s">
        <v>2</v>
      </c>
      <c r="Q835" s="3" t="s">
        <v>46</v>
      </c>
      <c r="R835" s="3" t="s">
        <v>47</v>
      </c>
      <c r="S835" s="4" t="s">
        <v>109</v>
      </c>
      <c r="T835" s="18" t="str">
        <f>IF(J835="Yes",IF(U835&lt;&gt;"",HYPERLINK(_xlfn.CONCAT(VLOOKUP(U835,AF:AG,2,FALSE),"\",IF(ISERROR(FIND(",",A835))=FALSE,LEFT(A835,FIND(",",A835)-1),A835),"-",C835,"-",H835,".pdf"),"PDF"),""),"")</f>
        <v>PDF</v>
      </c>
      <c r="U835" s="565" t="s">
        <v>70</v>
      </c>
      <c r="V835" s="3" t="s">
        <v>46</v>
      </c>
      <c r="W835" s="3" t="s">
        <v>47</v>
      </c>
      <c r="X835" s="501" t="s">
        <v>5885</v>
      </c>
      <c r="Y835" s="12" t="str">
        <f>IF(R835="Include","No",IF(V835="Include","No",""))</f>
        <v/>
      </c>
      <c r="Z835" s="33" t="str">
        <f>IF(J835="Yes",IF(Q835="","",IF(Q835="Include",IF(V835="",IF(Y835="No","Check for supplement","Include"),IF(V835="Exclude","Consensus required",IF(V835="Include",IF(Y835="No","Check for supplement","Include"),"Check required"))),IF(Q835="Exclude",IF(V835="","Check required",IF(V835="Exclude","Exclude",IF(V835="Include","Consensus required","Check required"))),"Check required"))),IF(L835="","","Find PDF"))</f>
        <v>Exclude</v>
      </c>
      <c r="AA835" s="31" t="str">
        <f>IF(Z835="Exclude",R835,"")</f>
        <v>3. Wrong intervention</v>
      </c>
    </row>
    <row r="836" spans="1:27" x14ac:dyDescent="0.25">
      <c r="A836" s="25" t="s">
        <v>2558</v>
      </c>
      <c r="B836" s="26" t="s">
        <v>2559</v>
      </c>
      <c r="C836" s="26">
        <v>2025</v>
      </c>
      <c r="D836" s="26" t="s">
        <v>2560</v>
      </c>
      <c r="E836" s="26">
        <v>8</v>
      </c>
      <c r="F836" s="26">
        <v>1</v>
      </c>
      <c r="G836" s="26">
        <v>471</v>
      </c>
      <c r="H836" s="26">
        <v>26781</v>
      </c>
      <c r="I836" s="26" t="s">
        <v>2561</v>
      </c>
      <c r="J836" s="11" t="s">
        <v>35</v>
      </c>
      <c r="K836" s="18" t="str">
        <f>IF(LEFT(I836,2)="10",HYPERLINK(_xlfn.CONCAT("https://doi.org/",I836),"Link"),IF(I836="","",HYPERLINK(I836,"Link")))</f>
        <v>Link</v>
      </c>
      <c r="L836" s="19" t="str">
        <f>IF(A836&lt;&gt;"",IF(J836="No",_xlfn.CONCAT(IF(ISERROR(FIND(",",A836))=FALSE,LEFT(A836,FIND(",",A836)-1),A836),"-",C836,"-",H836),""),"")</f>
        <v/>
      </c>
      <c r="M836" s="29" t="str">
        <f>IF(A836&lt;&gt;"",_xlfn.CONCAT("{",IF(ISERROR(FIND(",",A836))=FALSE,LEFT(A836,FIND(",",A836)-1),A836),", ",C836," #",H836,"}"),"")</f>
        <v>{Hayashi, 2025 #26781}</v>
      </c>
      <c r="N836" s="4" t="s">
        <v>45</v>
      </c>
      <c r="O836" s="18" t="str">
        <f>IF(J836="Yes",IF(P836&lt;&gt;"",HYPERLINK(_xlfn.CONCAT(VLOOKUP(P836,AF:AG,2,FALSE),"\",IF(ISERROR(FIND(",",A836))=FALSE,LEFT(A836,FIND(",",A836)-1),A836),"-",C836,"-",H836,".pdf"),"PDF"),""),"")</f>
        <v>PDF</v>
      </c>
      <c r="P836" s="11" t="s">
        <v>2</v>
      </c>
      <c r="Q836" s="3" t="s">
        <v>46</v>
      </c>
      <c r="R836" s="3" t="s">
        <v>47</v>
      </c>
      <c r="S836" s="4" t="s">
        <v>2562</v>
      </c>
      <c r="T836" s="18" t="str">
        <f>IF(J836="Yes",IF(U836&lt;&gt;"",HYPERLINK(_xlfn.CONCAT(VLOOKUP(U836,AF:AG,2,FALSE),"\",IF(ISERROR(FIND(",",A836))=FALSE,LEFT(A836,FIND(",",A836)-1),A836),"-",C836,"-",H836,".pdf"),"PDF"),""),"")</f>
        <v>PDF</v>
      </c>
      <c r="U836" s="11" t="s">
        <v>38</v>
      </c>
      <c r="V836" s="3" t="s">
        <v>46</v>
      </c>
      <c r="W836" s="3" t="s">
        <v>47</v>
      </c>
      <c r="Y836" s="12" t="str">
        <f>IF(R836="Include","No",IF(V836="Include","No",""))</f>
        <v/>
      </c>
      <c r="Z836" s="33" t="str">
        <f>IF(J836="Yes",IF(Q836="","",IF(Q836="Include",IF(V836="",IF(Y836="No","Check for supplement","Include"),IF(V836="Exclude","Consensus required",IF(V836="Include",IF(Y836="No","Check for supplement","Include"),"Check required"))),IF(Q836="Exclude",IF(V836="","Check required",IF(V836="Exclude","Exclude",IF(V836="Include","Consensus required","Check required"))),"Check required"))),IF(L836="","","Find PDF"))</f>
        <v>Exclude</v>
      </c>
      <c r="AA836" s="31" t="str">
        <f>IF(Z836="Exclude",R836,"")</f>
        <v>3. Wrong intervention</v>
      </c>
    </row>
    <row r="837" spans="1:27" x14ac:dyDescent="0.25">
      <c r="A837" s="25" t="s">
        <v>6813</v>
      </c>
      <c r="B837" s="26" t="s">
        <v>6814</v>
      </c>
      <c r="C837" s="26">
        <v>2017</v>
      </c>
      <c r="D837" s="26" t="s">
        <v>1270</v>
      </c>
      <c r="E837" s="26">
        <v>17</v>
      </c>
      <c r="F837" s="26">
        <v>1</v>
      </c>
      <c r="G837" s="26">
        <v>96</v>
      </c>
      <c r="H837" s="26">
        <v>12979</v>
      </c>
      <c r="I837" s="26" t="s">
        <v>6815</v>
      </c>
      <c r="J837" s="11" t="s">
        <v>35</v>
      </c>
      <c r="K837" s="18" t="str">
        <f>IF(LEFT(I837,2)="10",HYPERLINK(_xlfn.CONCAT("https://doi.org/",I837),"Link"),IF(I837="","",HYPERLINK(I837,"Link")))</f>
        <v>Link</v>
      </c>
      <c r="L837" s="19" t="str">
        <f>IF(A837&lt;&gt;"",IF(J837="No",_xlfn.CONCAT(IF(ISERROR(FIND(",",A837))=FALSE,LEFT(A837,FIND(",",A837)-1),A837),"-",C837,"-",H837),""),"")</f>
        <v/>
      </c>
      <c r="M837" s="29" t="str">
        <f>IF(A837&lt;&gt;"",_xlfn.CONCAT("{",IF(ISERROR(FIND(",",A837))=FALSE,LEFT(A837,FIND(",",A837)-1),A837),", ",C837," #",H837,"}"),"")</f>
        <v>{Hayman, 2017 #12979}</v>
      </c>
      <c r="N837" s="4" t="s">
        <v>1</v>
      </c>
      <c r="O837" s="18" t="str">
        <f>IF(J837="Yes",IF(P837&lt;&gt;"",HYPERLINK(_xlfn.CONCAT(VLOOKUP(P837,AF:AG,2,FALSE),"\",IF(ISERROR(FIND(",",A837))=FALSE,LEFT(A837,FIND(",",A837)-1),A837),"-",C837,"-",H837,".pdf"),"PDF"),""),"")</f>
        <v>PDF</v>
      </c>
      <c r="P837" s="11" t="s">
        <v>2</v>
      </c>
      <c r="Q837" s="3" t="s">
        <v>46</v>
      </c>
      <c r="R837" s="3" t="s">
        <v>47</v>
      </c>
      <c r="S837" s="4" t="s">
        <v>109</v>
      </c>
      <c r="T837" s="18" t="str">
        <f>IF(J837="Yes",IF(U837&lt;&gt;"",HYPERLINK(_xlfn.CONCAT(VLOOKUP(U837,AF:AG,2,FALSE),"\",IF(ISERROR(FIND(",",A837))=FALSE,LEFT(A837,FIND(",",A837)-1),A837),"-",C837,"-",H837,".pdf"),"PDF"),""),"")</f>
        <v>PDF</v>
      </c>
      <c r="U837" s="565" t="s">
        <v>70</v>
      </c>
      <c r="V837" s="3" t="s">
        <v>46</v>
      </c>
      <c r="W837" s="3" t="s">
        <v>47</v>
      </c>
      <c r="X837" s="501" t="s">
        <v>5885</v>
      </c>
      <c r="Y837" s="12" t="str">
        <f>IF(R837="Include","No",IF(V837="Include","No",""))</f>
        <v/>
      </c>
      <c r="Z837" s="33" t="str">
        <f>IF(J837="Yes",IF(Q837="","",IF(Q837="Include",IF(V837="",IF(Y837="No","Check for supplement","Include"),IF(V837="Exclude","Consensus required",IF(V837="Include",IF(Y837="No","Check for supplement","Include"),"Check required"))),IF(Q837="Exclude",IF(V837="","Check required",IF(V837="Exclude","Exclude",IF(V837="Include","Consensus required","Check required"))),"Check required"))),IF(L837="","","Find PDF"))</f>
        <v>Exclude</v>
      </c>
      <c r="AA837" s="31" t="str">
        <f>IF(Z837="Exclude",R837,"")</f>
        <v>3. Wrong intervention</v>
      </c>
    </row>
    <row r="838" spans="1:27" x14ac:dyDescent="0.25">
      <c r="A838" s="25" t="s">
        <v>6816</v>
      </c>
      <c r="B838" s="26" t="s">
        <v>6817</v>
      </c>
      <c r="C838" s="26">
        <v>2016</v>
      </c>
      <c r="D838" s="26" t="s">
        <v>119</v>
      </c>
      <c r="E838" s="26">
        <v>48</v>
      </c>
      <c r="F838" s="26">
        <v>9</v>
      </c>
      <c r="G838" s="26" t="s">
        <v>6818</v>
      </c>
      <c r="H838" s="26">
        <v>12980</v>
      </c>
      <c r="I838" s="26" t="s">
        <v>6819</v>
      </c>
      <c r="J838" s="11" t="s">
        <v>35</v>
      </c>
      <c r="K838" s="18" t="str">
        <f>IF(LEFT(I838,2)="10",HYPERLINK(_xlfn.CONCAT("https://doi.org/",I838),"Link"),IF(I838="","",HYPERLINK(I838,"Link")))</f>
        <v>Link</v>
      </c>
      <c r="L838" s="19" t="str">
        <f>IF(A838&lt;&gt;"",IF(J838="No",_xlfn.CONCAT(IF(ISERROR(FIND(",",A838))=FALSE,LEFT(A838,FIND(",",A838)-1),A838),"-",C838,"-",H838),""),"")</f>
        <v/>
      </c>
      <c r="M838" s="29" t="str">
        <f>IF(A838&lt;&gt;"",_xlfn.CONCAT("{",IF(ISERROR(FIND(",",A838))=FALSE,LEFT(A838,FIND(",",A838)-1),A838),", ",C838," #",H838,"}"),"")</f>
        <v>{Healy, 2016 #12980}</v>
      </c>
      <c r="N838" s="4" t="s">
        <v>1</v>
      </c>
      <c r="O838" s="18" t="str">
        <f>IF(J838="Yes",IF(P838&lt;&gt;"",HYPERLINK(_xlfn.CONCAT(VLOOKUP(P838,AF:AG,2,FALSE),"\",IF(ISERROR(FIND(",",A838))=FALSE,LEFT(A838,FIND(",",A838)-1),A838),"-",C838,"-",H838,".pdf"),"PDF"),""),"")</f>
        <v>PDF</v>
      </c>
      <c r="P838" s="11" t="s">
        <v>2</v>
      </c>
      <c r="Q838" s="3" t="s">
        <v>46</v>
      </c>
      <c r="R838" s="3" t="s">
        <v>47</v>
      </c>
      <c r="S838" s="4" t="s">
        <v>109</v>
      </c>
      <c r="T838" s="18" t="str">
        <f>IF(J838="Yes",IF(U838&lt;&gt;"",HYPERLINK(_xlfn.CONCAT(VLOOKUP(U838,AF:AG,2,FALSE),"\",IF(ISERROR(FIND(",",A838))=FALSE,LEFT(A838,FIND(",",A838)-1),A838),"-",C838,"-",H838,".pdf"),"PDF"),""),"")</f>
        <v>PDF</v>
      </c>
      <c r="U838" s="565" t="s">
        <v>70</v>
      </c>
      <c r="V838" s="3" t="s">
        <v>46</v>
      </c>
      <c r="W838" s="3" t="s">
        <v>47</v>
      </c>
      <c r="X838" s="501" t="s">
        <v>5885</v>
      </c>
      <c r="Y838" s="12" t="str">
        <f>IF(R838="Include","No",IF(V838="Include","No",""))</f>
        <v/>
      </c>
      <c r="Z838" s="33" t="str">
        <f>IF(J838="Yes",IF(Q838="","",IF(Q838="Include",IF(V838="",IF(Y838="No","Check for supplement","Include"),IF(V838="Exclude","Consensus required",IF(V838="Include",IF(Y838="No","Check for supplement","Include"),"Check required"))),IF(Q838="Exclude",IF(V838="","Check required",IF(V838="Exclude","Exclude",IF(V838="Include","Consensus required","Check required"))),"Check required"))),IF(L838="","","Find PDF"))</f>
        <v>Exclude</v>
      </c>
      <c r="AA838" s="31" t="str">
        <f>IF(Z838="Exclude",R838,"")</f>
        <v>3. Wrong intervention</v>
      </c>
    </row>
    <row r="839" spans="1:27" x14ac:dyDescent="0.25">
      <c r="A839" s="25" t="s">
        <v>6816</v>
      </c>
      <c r="B839" s="26" t="s">
        <v>6817</v>
      </c>
      <c r="C839" s="26">
        <v>2016</v>
      </c>
      <c r="D839" s="26" t="s">
        <v>119</v>
      </c>
      <c r="E839" s="26">
        <v>48</v>
      </c>
      <c r="F839" s="26">
        <v>9</v>
      </c>
      <c r="G839" s="92" t="s">
        <v>6818</v>
      </c>
      <c r="H839" s="26">
        <v>12981</v>
      </c>
      <c r="I839" s="26" t="s">
        <v>6819</v>
      </c>
      <c r="J839" s="11" t="s">
        <v>35</v>
      </c>
      <c r="K839" s="18" t="str">
        <f>IF(LEFT(I839,2)="10",HYPERLINK(_xlfn.CONCAT("https://doi.org/",I839),"Link"),IF(I839="","",HYPERLINK(I839,"Link")))</f>
        <v>Link</v>
      </c>
      <c r="L839" s="19" t="str">
        <f>IF(A839&lt;&gt;"",IF(J839="No",_xlfn.CONCAT(IF(ISERROR(FIND(",",A839))=FALSE,LEFT(A839,FIND(",",A839)-1),A839),"-",C839,"-",H839),""),"")</f>
        <v/>
      </c>
      <c r="M839" s="29" t="str">
        <f>IF(A839&lt;&gt;"",_xlfn.CONCAT("{",IF(ISERROR(FIND(",",A839))=FALSE,LEFT(A839,FIND(",",A839)-1),A839),", ",C839," #",H839,"}"),"")</f>
        <v>{Healy, 2016 #12981}</v>
      </c>
      <c r="N839" s="4" t="s">
        <v>1</v>
      </c>
      <c r="O839" s="18" t="str">
        <f>IF(J839="Yes",IF(P839&lt;&gt;"",HYPERLINK(_xlfn.CONCAT(VLOOKUP(P839,AF:AG,2,FALSE),"\",IF(ISERROR(FIND(",",A839))=FALSE,LEFT(A839,FIND(",",A839)-1),A839),"-",C839,"-",H839,".pdf"),"PDF"),""),"")</f>
        <v>PDF</v>
      </c>
      <c r="P839" s="11" t="s">
        <v>2</v>
      </c>
      <c r="Q839" s="3" t="s">
        <v>46</v>
      </c>
      <c r="R839" s="3" t="s">
        <v>39</v>
      </c>
      <c r="T839" s="18" t="str">
        <f>IF(J839="Yes",IF(U839&lt;&gt;"",HYPERLINK(_xlfn.CONCAT(VLOOKUP(U839,AF:AG,2,FALSE),"\",IF(ISERROR(FIND(",",A839))=FALSE,LEFT(A839,FIND(",",A839)-1),A839),"-",C839,"-",H839,".pdf"),"PDF"),""),"")</f>
        <v>PDF</v>
      </c>
      <c r="U839" s="11" t="str">
        <f>IF(R839="0. Duplicate","SH","")</f>
        <v>SH</v>
      </c>
      <c r="V839" s="3" t="str">
        <f>IF(R839="0. Duplicate","Exclude","")</f>
        <v>Exclude</v>
      </c>
      <c r="W839" s="3" t="str">
        <f>IF(R839="0. Duplicate","0. Duplicate","")</f>
        <v>0. Duplicate</v>
      </c>
      <c r="Y839" s="12" t="str">
        <f>IF(R839="Include","No",IF(V839="Include","No",""))</f>
        <v/>
      </c>
      <c r="Z839" s="33" t="str">
        <f>IF(J839="Yes",IF(Q839="","",IF(Q839="Include",IF(V839="",IF(Y839="No","Check for supplement","Include"),IF(V839="Exclude","Consensus required",IF(V839="Include",IF(Y839="No","Check for supplement","Include"),"Check required"))),IF(Q839="Exclude",IF(V839="","Check required",IF(V839="Exclude","Exclude",IF(V839="Include","Consensus required","Check required"))),"Check required"))),IF(L839="","","Find PDF"))</f>
        <v>Exclude</v>
      </c>
      <c r="AA839" s="31" t="str">
        <f>IF(Z839="Exclude",R839,"")</f>
        <v>0. Duplicate</v>
      </c>
    </row>
    <row r="840" spans="1:27" x14ac:dyDescent="0.25">
      <c r="A840" s="25" t="s">
        <v>6816</v>
      </c>
      <c r="B840" s="26" t="s">
        <v>6817</v>
      </c>
      <c r="C840" s="26">
        <v>2016</v>
      </c>
      <c r="D840" s="26" t="s">
        <v>119</v>
      </c>
      <c r="E840" s="26">
        <v>48</v>
      </c>
      <c r="F840" s="26">
        <v>9</v>
      </c>
      <c r="G840" s="26" t="s">
        <v>6818</v>
      </c>
      <c r="H840" s="26">
        <v>12982</v>
      </c>
      <c r="I840" s="26" t="s">
        <v>6819</v>
      </c>
      <c r="J840" s="11" t="s">
        <v>35</v>
      </c>
      <c r="K840" s="18" t="str">
        <f>IF(LEFT(I840,2)="10",HYPERLINK(_xlfn.CONCAT("https://doi.org/",I840),"Link"),IF(I840="","",HYPERLINK(I840,"Link")))</f>
        <v>Link</v>
      </c>
      <c r="L840" s="19" t="str">
        <f>IF(A840&lt;&gt;"",IF(J840="No",_xlfn.CONCAT(IF(ISERROR(FIND(",",A840))=FALSE,LEFT(A840,FIND(",",A840)-1),A840),"-",C840,"-",H840),""),"")</f>
        <v/>
      </c>
      <c r="M840" s="29" t="str">
        <f>IF(A840&lt;&gt;"",_xlfn.CONCAT("{",IF(ISERROR(FIND(",",A840))=FALSE,LEFT(A840,FIND(",",A840)-1),A840),", ",C840," #",H840,"}"),"")</f>
        <v>{Healy, 2016 #12982}</v>
      </c>
      <c r="N840" s="4" t="s">
        <v>1</v>
      </c>
      <c r="O840" s="18" t="str">
        <f>IF(J840="Yes",IF(P840&lt;&gt;"",HYPERLINK(_xlfn.CONCAT(VLOOKUP(P840,AF:AG,2,FALSE),"\",IF(ISERROR(FIND(",",A840))=FALSE,LEFT(A840,FIND(",",A840)-1),A840),"-",C840,"-",H840,".pdf"),"PDF"),""),"")</f>
        <v>PDF</v>
      </c>
      <c r="P840" s="11" t="s">
        <v>2</v>
      </c>
      <c r="Q840" s="3" t="s">
        <v>46</v>
      </c>
      <c r="R840" s="3" t="s">
        <v>39</v>
      </c>
      <c r="T840" s="18" t="str">
        <f>IF(J840="Yes",IF(U840&lt;&gt;"",HYPERLINK(_xlfn.CONCAT(VLOOKUP(U840,AF:AG,2,FALSE),"\",IF(ISERROR(FIND(",",A840))=FALSE,LEFT(A840,FIND(",",A840)-1),A840),"-",C840,"-",H840,".pdf"),"PDF"),""),"")</f>
        <v>PDF</v>
      </c>
      <c r="U840" s="11" t="str">
        <f>IF(R840="0. Duplicate","SH","")</f>
        <v>SH</v>
      </c>
      <c r="V840" s="3" t="str">
        <f>IF(R840="0. Duplicate","Exclude","")</f>
        <v>Exclude</v>
      </c>
      <c r="W840" s="3" t="str">
        <f>IF(R840="0. Duplicate","0. Duplicate","")</f>
        <v>0. Duplicate</v>
      </c>
      <c r="Y840" s="12" t="str">
        <f>IF(R840="Include","No",IF(V840="Include","No",""))</f>
        <v/>
      </c>
      <c r="Z840" s="33" t="str">
        <f>IF(J840="Yes",IF(Q840="","",IF(Q840="Include",IF(V840="",IF(Y840="No","Check for supplement","Include"),IF(V840="Exclude","Consensus required",IF(V840="Include",IF(Y840="No","Check for supplement","Include"),"Check required"))),IF(Q840="Exclude",IF(V840="","Check required",IF(V840="Exclude","Exclude",IF(V840="Include","Consensus required","Check required"))),"Check required"))),IF(L840="","","Find PDF"))</f>
        <v>Exclude</v>
      </c>
      <c r="AA840" s="31" t="str">
        <f>IF(Z840="Exclude",R840,"")</f>
        <v>0. Duplicate</v>
      </c>
    </row>
    <row r="841" spans="1:27" x14ac:dyDescent="0.25">
      <c r="A841" s="25" t="s">
        <v>6816</v>
      </c>
      <c r="B841" s="26" t="s">
        <v>6817</v>
      </c>
      <c r="C841" s="26">
        <v>2016</v>
      </c>
      <c r="D841" s="26" t="s">
        <v>119</v>
      </c>
      <c r="E841" s="26">
        <v>48</v>
      </c>
      <c r="F841" s="26">
        <v>9</v>
      </c>
      <c r="G841" s="26" t="s">
        <v>6818</v>
      </c>
      <c r="H841" s="26">
        <v>12983</v>
      </c>
      <c r="I841" s="26" t="s">
        <v>6819</v>
      </c>
      <c r="J841" s="11" t="s">
        <v>35</v>
      </c>
      <c r="K841" s="18" t="str">
        <f>IF(LEFT(I841,2)="10",HYPERLINK(_xlfn.CONCAT("https://doi.org/",I841),"Link"),IF(I841="","",HYPERLINK(I841,"Link")))</f>
        <v>Link</v>
      </c>
      <c r="L841" s="19" t="str">
        <f>IF(A841&lt;&gt;"",IF(J841="No",_xlfn.CONCAT(IF(ISERROR(FIND(",",A841))=FALSE,LEFT(A841,FIND(",",A841)-1),A841),"-",C841,"-",H841),""),"")</f>
        <v/>
      </c>
      <c r="M841" s="29" t="str">
        <f>IF(A841&lt;&gt;"",_xlfn.CONCAT("{",IF(ISERROR(FIND(",",A841))=FALSE,LEFT(A841,FIND(",",A841)-1),A841),", ",C841," #",H841,"}"),"")</f>
        <v>{Healy, 2016 #12983}</v>
      </c>
      <c r="N841" s="4" t="s">
        <v>1</v>
      </c>
      <c r="O841" s="18" t="str">
        <f>IF(J841="Yes",IF(P841&lt;&gt;"",HYPERLINK(_xlfn.CONCAT(VLOOKUP(P841,AF:AG,2,FALSE),"\",IF(ISERROR(FIND(",",A841))=FALSE,LEFT(A841,FIND(",",A841)-1),A841),"-",C841,"-",H841,".pdf"),"PDF"),""),"")</f>
        <v>PDF</v>
      </c>
      <c r="P841" s="11" t="s">
        <v>2</v>
      </c>
      <c r="Q841" s="3" t="s">
        <v>46</v>
      </c>
      <c r="R841" s="3" t="s">
        <v>39</v>
      </c>
      <c r="T841" s="18" t="str">
        <f>IF(J841="Yes",IF(U841&lt;&gt;"",HYPERLINK(_xlfn.CONCAT(VLOOKUP(U841,AF:AG,2,FALSE),"\",IF(ISERROR(FIND(",",A841))=FALSE,LEFT(A841,FIND(",",A841)-1),A841),"-",C841,"-",H841,".pdf"),"PDF"),""),"")</f>
        <v>PDF</v>
      </c>
      <c r="U841" s="11" t="str">
        <f>IF(R841="0. Duplicate","SH","")</f>
        <v>SH</v>
      </c>
      <c r="V841" s="3" t="str">
        <f>IF(R841="0. Duplicate","Exclude","")</f>
        <v>Exclude</v>
      </c>
      <c r="W841" s="3" t="str">
        <f>IF(R841="0. Duplicate","0. Duplicate","")</f>
        <v>0. Duplicate</v>
      </c>
      <c r="Y841" s="12" t="str">
        <f>IF(R841="Include","No",IF(V841="Include","No",""))</f>
        <v/>
      </c>
      <c r="Z841" s="33" t="str">
        <f>IF(J841="Yes",IF(Q841="","",IF(Q841="Include",IF(V841="",IF(Y841="No","Check for supplement","Include"),IF(V841="Exclude","Consensus required",IF(V841="Include",IF(Y841="No","Check for supplement","Include"),"Check required"))),IF(Q841="Exclude",IF(V841="","Check required",IF(V841="Exclude","Exclude",IF(V841="Include","Consensus required","Check required"))),"Check required"))),IF(L841="","","Find PDF"))</f>
        <v>Exclude</v>
      </c>
      <c r="AA841" s="31" t="str">
        <f>IF(Z841="Exclude",R841,"")</f>
        <v>0. Duplicate</v>
      </c>
    </row>
    <row r="842" spans="1:27" x14ac:dyDescent="0.25">
      <c r="A842" s="25" t="s">
        <v>6820</v>
      </c>
      <c r="B842" s="26" t="s">
        <v>6821</v>
      </c>
      <c r="C842" s="26">
        <v>2019</v>
      </c>
      <c r="D842" s="26" t="s">
        <v>6822</v>
      </c>
      <c r="E842" s="26">
        <v>67</v>
      </c>
      <c r="F842" s="26">
        <v>2</v>
      </c>
      <c r="G842" s="26" t="s">
        <v>6823</v>
      </c>
      <c r="H842" s="26">
        <v>12984</v>
      </c>
      <c r="I842" s="26" t="s">
        <v>6824</v>
      </c>
      <c r="J842" s="11" t="s">
        <v>35</v>
      </c>
      <c r="K842" s="18" t="str">
        <f>IF(LEFT(I842,2)="10",HYPERLINK(_xlfn.CONCAT("https://doi.org/",I842),"Link"),IF(I842="","",HYPERLINK(I842,"Link")))</f>
        <v>Link</v>
      </c>
      <c r="L842" s="19" t="str">
        <f>IF(A842&lt;&gt;"",IF(J842="No",_xlfn.CONCAT(IF(ISERROR(FIND(",",A842))=FALSE,LEFT(A842,FIND(",",A842)-1),A842),"-",C842,"-",H842),""),"")</f>
        <v/>
      </c>
      <c r="M842" s="29" t="str">
        <f>IF(A842&lt;&gt;"",_xlfn.CONCAT("{",IF(ISERROR(FIND(",",A842))=FALSE,LEFT(A842,FIND(",",A842)-1),A842),", ",C842," #",H842,"}"),"")</f>
        <v>{Healy, 2019 #12984}</v>
      </c>
      <c r="N842" s="4" t="s">
        <v>1</v>
      </c>
      <c r="O842" s="18" t="str">
        <f>IF(J842="Yes",IF(P842&lt;&gt;"",HYPERLINK(_xlfn.CONCAT(VLOOKUP(P842,AF:AG,2,FALSE),"\",IF(ISERROR(FIND(",",A842))=FALSE,LEFT(A842,FIND(",",A842)-1),A842),"-",C842,"-",H842,".pdf"),"PDF"),""),"")</f>
        <v>PDF</v>
      </c>
      <c r="P842" s="11" t="s">
        <v>2</v>
      </c>
      <c r="Q842" s="3" t="s">
        <v>46</v>
      </c>
      <c r="R842" s="3" t="s">
        <v>47</v>
      </c>
      <c r="S842" s="4" t="s">
        <v>109</v>
      </c>
      <c r="T842" s="18" t="str">
        <f>IF(J842="Yes",IF(U842&lt;&gt;"",HYPERLINK(_xlfn.CONCAT(VLOOKUP(U842,AF:AG,2,FALSE),"\",IF(ISERROR(FIND(",",A842))=FALSE,LEFT(A842,FIND(",",A842)-1),A842),"-",C842,"-",H842,".pdf"),"PDF"),""),"")</f>
        <v>PDF</v>
      </c>
      <c r="U842" s="565" t="s">
        <v>70</v>
      </c>
      <c r="V842" s="3" t="s">
        <v>46</v>
      </c>
      <c r="W842" s="3" t="s">
        <v>47</v>
      </c>
      <c r="X842" s="501" t="s">
        <v>5885</v>
      </c>
      <c r="Y842" s="12" t="str">
        <f>IF(R842="Include","No",IF(V842="Include","No",""))</f>
        <v/>
      </c>
      <c r="Z842" s="33" t="str">
        <f>IF(J842="Yes",IF(Q842="","",IF(Q842="Include",IF(V842="",IF(Y842="No","Check for supplement","Include"),IF(V842="Exclude","Consensus required",IF(V842="Include",IF(Y842="No","Check for supplement","Include"),"Check required"))),IF(Q842="Exclude",IF(V842="","Check required",IF(V842="Exclude","Exclude",IF(V842="Include","Consensus required","Check required"))),"Check required"))),IF(L842="","","Find PDF"))</f>
        <v>Exclude</v>
      </c>
      <c r="AA842" s="31" t="str">
        <f>IF(Z842="Exclude",R842,"")</f>
        <v>3. Wrong intervention</v>
      </c>
    </row>
    <row r="843" spans="1:27" x14ac:dyDescent="0.25">
      <c r="A843" s="25" t="s">
        <v>6825</v>
      </c>
      <c r="B843" s="26" t="s">
        <v>6826</v>
      </c>
      <c r="C843" s="26">
        <v>2014</v>
      </c>
      <c r="D843" s="26" t="s">
        <v>6827</v>
      </c>
      <c r="E843" s="26">
        <v>27</v>
      </c>
      <c r="F843" s="26">
        <v>4</v>
      </c>
      <c r="G843" s="26" t="s">
        <v>6828</v>
      </c>
      <c r="H843" s="26">
        <v>12985</v>
      </c>
      <c r="I843" s="26" t="s">
        <v>6829</v>
      </c>
      <c r="J843" s="11" t="s">
        <v>35</v>
      </c>
      <c r="K843" s="18" t="str">
        <f>IF(LEFT(I843,2)="10",HYPERLINK(_xlfn.CONCAT("https://doi.org/",I843),"Link"),IF(I843="","",HYPERLINK(I843,"Link")))</f>
        <v>Link</v>
      </c>
      <c r="L843" s="19" t="str">
        <f>IF(A843&lt;&gt;"",IF(J843="No",_xlfn.CONCAT(IF(ISERROR(FIND(",",A843))=FALSE,LEFT(A843,FIND(",",A843)-1),A843),"-",C843,"-",H843),""),"")</f>
        <v/>
      </c>
      <c r="M843" s="29" t="str">
        <f>IF(A843&lt;&gt;"",_xlfn.CONCAT("{",IF(ISERROR(FIND(",",A843))=FALSE,LEFT(A843,FIND(",",A843)-1),A843),", ",C843," #",H843,"}"),"")</f>
        <v>{Hebden, 2014 #12985}</v>
      </c>
      <c r="N843" s="4" t="s">
        <v>1</v>
      </c>
      <c r="O843" s="18" t="str">
        <f>IF(J843="Yes",IF(P843&lt;&gt;"",HYPERLINK(_xlfn.CONCAT(VLOOKUP(P843,AF:AG,2,FALSE),"\",IF(ISERROR(FIND(",",A843))=FALSE,LEFT(A843,FIND(",",A843)-1),A843),"-",C843,"-",H843,".pdf"),"PDF"),""),"")</f>
        <v>PDF</v>
      </c>
      <c r="P843" s="11" t="s">
        <v>2</v>
      </c>
      <c r="Q843" s="3" t="s">
        <v>46</v>
      </c>
      <c r="R843" s="3" t="s">
        <v>47</v>
      </c>
      <c r="S843" s="4" t="s">
        <v>109</v>
      </c>
      <c r="T843" s="18" t="str">
        <f>IF(J843="Yes",IF(U843&lt;&gt;"",HYPERLINK(_xlfn.CONCAT(VLOOKUP(U843,AF:AG,2,FALSE),"\",IF(ISERROR(FIND(",",A843))=FALSE,LEFT(A843,FIND(",",A843)-1),A843),"-",C843,"-",H843,".pdf"),"PDF"),""),"")</f>
        <v>PDF</v>
      </c>
      <c r="U843" s="565" t="s">
        <v>70</v>
      </c>
      <c r="V843" s="3" t="s">
        <v>46</v>
      </c>
      <c r="W843" s="3" t="s">
        <v>47</v>
      </c>
      <c r="X843" s="501" t="s">
        <v>5885</v>
      </c>
      <c r="Y843" s="12" t="str">
        <f>IF(R843="Include","No",IF(V843="Include","No",""))</f>
        <v/>
      </c>
      <c r="Z843" s="33" t="str">
        <f>IF(J843="Yes",IF(Q843="","",IF(Q843="Include",IF(V843="",IF(Y843="No","Check for supplement","Include"),IF(V843="Exclude","Consensus required",IF(V843="Include",IF(Y843="No","Check for supplement","Include"),"Check required"))),IF(Q843="Exclude",IF(V843="","Check required",IF(V843="Exclude","Exclude",IF(V843="Include","Consensus required","Check required"))),"Check required"))),IF(L843="","","Find PDF"))</f>
        <v>Exclude</v>
      </c>
      <c r="AA843" s="31" t="str">
        <f>IF(Z843="Exclude",R843,"")</f>
        <v>3. Wrong intervention</v>
      </c>
    </row>
    <row r="844" spans="1:27" x14ac:dyDescent="0.25">
      <c r="A844" s="25" t="s">
        <v>6830</v>
      </c>
      <c r="B844" s="26" t="s">
        <v>6831</v>
      </c>
      <c r="C844" s="26">
        <v>2012</v>
      </c>
      <c r="D844" s="26" t="s">
        <v>6832</v>
      </c>
      <c r="E844" s="26">
        <v>36</v>
      </c>
      <c r="F844" s="26">
        <v>2</v>
      </c>
      <c r="G844" s="26" t="s">
        <v>6833</v>
      </c>
      <c r="H844" s="26">
        <v>14667</v>
      </c>
      <c r="I844" s="26" t="s">
        <v>6834</v>
      </c>
      <c r="J844" s="11" t="s">
        <v>35</v>
      </c>
      <c r="K844" s="18" t="str">
        <f>IF(LEFT(I844,2)="10",HYPERLINK(_xlfn.CONCAT("https://doi.org/",I844),"Link"),IF(I844="","",HYPERLINK(I844,"Link")))</f>
        <v>Link</v>
      </c>
      <c r="L844" s="19" t="str">
        <f>IF(A844&lt;&gt;"",IF(J844="No",_xlfn.CONCAT(IF(ISERROR(FIND(",",A844))=FALSE,LEFT(A844,FIND(",",A844)-1),A844),"-",C844,"-",H844),""),"")</f>
        <v/>
      </c>
      <c r="M844" s="29" t="str">
        <f>IF(A844&lt;&gt;"",_xlfn.CONCAT("{",IF(ISERROR(FIND(",",A844))=FALSE,LEFT(A844,FIND(",",A844)-1),A844),", ",C844," #",H844,"}"),"")</f>
        <v>{Hebert, 2012 #14667}</v>
      </c>
      <c r="N844" s="4" t="s">
        <v>1</v>
      </c>
      <c r="O844" s="18" t="str">
        <f>IF(J844="Yes",IF(P844&lt;&gt;"",HYPERLINK(_xlfn.CONCAT(VLOOKUP(P844,AF:AG,2,FALSE),"\",IF(ISERROR(FIND(",",A844))=FALSE,LEFT(A844,FIND(",",A844)-1),A844),"-",C844,"-",H844,".pdf"),"PDF"),""),"")</f>
        <v>PDF</v>
      </c>
      <c r="P844" s="11" t="s">
        <v>2</v>
      </c>
      <c r="Q844" s="3" t="s">
        <v>46</v>
      </c>
      <c r="R844" s="3" t="s">
        <v>47</v>
      </c>
      <c r="S844" s="4" t="s">
        <v>109</v>
      </c>
      <c r="T844" s="18" t="str">
        <f>IF(J844="Yes",IF(U844&lt;&gt;"",HYPERLINK(_xlfn.CONCAT(VLOOKUP(U844,AF:AG,2,FALSE),"\",IF(ISERROR(FIND(",",A844))=FALSE,LEFT(A844,FIND(",",A844)-1),A844),"-",C844,"-",H844,".pdf"),"PDF"),""),"")</f>
        <v>PDF</v>
      </c>
      <c r="U844" s="565" t="s">
        <v>70</v>
      </c>
      <c r="V844" s="3" t="s">
        <v>46</v>
      </c>
      <c r="W844" s="3" t="s">
        <v>47</v>
      </c>
      <c r="X844" s="501" t="s">
        <v>5885</v>
      </c>
      <c r="Y844" s="12" t="str">
        <f>IF(R844="Include","No",IF(V844="Include","No",""))</f>
        <v/>
      </c>
      <c r="Z844" s="33" t="str">
        <f>IF(J844="Yes",IF(Q844="","",IF(Q844="Include",IF(V844="",IF(Y844="No","Check for supplement","Include"),IF(V844="Exclude","Consensus required",IF(V844="Include",IF(Y844="No","Check for supplement","Include"),"Check required"))),IF(Q844="Exclude",IF(V844="","Check required",IF(V844="Exclude","Exclude",IF(V844="Include","Consensus required","Check required"))),"Check required"))),IF(L844="","","Find PDF"))</f>
        <v>Exclude</v>
      </c>
      <c r="AA844" s="31" t="str">
        <f>IF(Z844="Exclude",R844,"")</f>
        <v>3. Wrong intervention</v>
      </c>
    </row>
    <row r="845" spans="1:27" x14ac:dyDescent="0.25">
      <c r="A845" s="25" t="s">
        <v>6835</v>
      </c>
      <c r="B845" s="26" t="s">
        <v>6836</v>
      </c>
      <c r="C845" s="26">
        <v>2014</v>
      </c>
      <c r="D845" s="26" t="s">
        <v>365</v>
      </c>
      <c r="E845" s="26">
        <v>14</v>
      </c>
      <c r="F845" s="26">
        <v>1</v>
      </c>
      <c r="G845" s="26">
        <v>789</v>
      </c>
      <c r="H845" s="26">
        <v>12986</v>
      </c>
      <c r="I845" s="26" t="s">
        <v>6837</v>
      </c>
      <c r="J845" s="11" t="s">
        <v>35</v>
      </c>
      <c r="K845" s="18" t="str">
        <f>IF(LEFT(I845,2)="10",HYPERLINK(_xlfn.CONCAT("https://doi.org/",I845),"Link"),IF(I845="","",HYPERLINK(I845,"Link")))</f>
        <v>Link</v>
      </c>
      <c r="L845" s="19" t="str">
        <f>IF(A845&lt;&gt;"",IF(J845="No",_xlfn.CONCAT(IF(ISERROR(FIND(",",A845))=FALSE,LEFT(A845,FIND(",",A845)-1),A845),"-",C845,"-",H845),""),"")</f>
        <v/>
      </c>
      <c r="M845" s="29" t="str">
        <f>IF(A845&lt;&gt;"",_xlfn.CONCAT("{",IF(ISERROR(FIND(",",A845))=FALSE,LEFT(A845,FIND(",",A845)-1),A845),", ",C845," #",H845,"}"),"")</f>
        <v>{Heinrich, 2014 #12986}</v>
      </c>
      <c r="N845" s="4" t="s">
        <v>1</v>
      </c>
      <c r="O845" s="18" t="str">
        <f>IF(J845="Yes",IF(P845&lt;&gt;"",HYPERLINK(_xlfn.CONCAT(VLOOKUP(P845,AF:AG,2,FALSE),"\",IF(ISERROR(FIND(",",A845))=FALSE,LEFT(A845,FIND(",",A845)-1),A845),"-",C845,"-",H845,".pdf"),"PDF"),""),"")</f>
        <v>PDF</v>
      </c>
      <c r="P845" s="11" t="s">
        <v>2</v>
      </c>
      <c r="Q845" s="3" t="s">
        <v>46</v>
      </c>
      <c r="R845" s="3" t="s">
        <v>47</v>
      </c>
      <c r="S845" s="4" t="s">
        <v>109</v>
      </c>
      <c r="T845" s="18" t="str">
        <f>IF(J845="Yes",IF(U845&lt;&gt;"",HYPERLINK(_xlfn.CONCAT(VLOOKUP(U845,AF:AG,2,FALSE),"\",IF(ISERROR(FIND(",",A845))=FALSE,LEFT(A845,FIND(",",A845)-1),A845),"-",C845,"-",H845,".pdf"),"PDF"),""),"")</f>
        <v>PDF</v>
      </c>
      <c r="U845" s="565" t="s">
        <v>70</v>
      </c>
      <c r="V845" s="3" t="s">
        <v>46</v>
      </c>
      <c r="W845" s="3" t="s">
        <v>47</v>
      </c>
      <c r="X845" s="501" t="s">
        <v>5885</v>
      </c>
      <c r="Y845" s="12" t="str">
        <f>IF(R845="Include","No",IF(V845="Include","No",""))</f>
        <v/>
      </c>
      <c r="Z845" s="33" t="str">
        <f>IF(J845="Yes",IF(Q845="","",IF(Q845="Include",IF(V845="",IF(Y845="No","Check for supplement","Include"),IF(V845="Exclude","Consensus required",IF(V845="Include",IF(Y845="No","Check for supplement","Include"),"Check required"))),IF(Q845="Exclude",IF(V845="","Check required",IF(V845="Exclude","Exclude",IF(V845="Include","Consensus required","Check required"))),"Check required"))),IF(L845="","","Find PDF"))</f>
        <v>Exclude</v>
      </c>
      <c r="AA845" s="31" t="str">
        <f>IF(Z845="Exclude",R845,"")</f>
        <v>3. Wrong intervention</v>
      </c>
    </row>
    <row r="846" spans="1:27" x14ac:dyDescent="0.25">
      <c r="A846" s="25" t="s">
        <v>6838</v>
      </c>
      <c r="B846" s="26" t="s">
        <v>6839</v>
      </c>
      <c r="C846" s="26">
        <v>2023</v>
      </c>
      <c r="D846" s="26" t="s">
        <v>6840</v>
      </c>
      <c r="E846" s="26">
        <v>2023</v>
      </c>
      <c r="G846" s="26">
        <v>4488334</v>
      </c>
      <c r="H846" s="26">
        <v>12987</v>
      </c>
      <c r="I846" s="26" t="s">
        <v>6841</v>
      </c>
      <c r="J846" s="11" t="s">
        <v>35</v>
      </c>
      <c r="K846" s="18" t="str">
        <f>IF(LEFT(I846,2)="10",HYPERLINK(_xlfn.CONCAT("https://doi.org/",I846),"Link"),IF(I846="","",HYPERLINK(I846,"Link")))</f>
        <v>Link</v>
      </c>
      <c r="L846" s="19" t="str">
        <f>IF(A846&lt;&gt;"",IF(J846="No",_xlfn.CONCAT(IF(ISERROR(FIND(",",A846))=FALSE,LEFT(A846,FIND(",",A846)-1),A846),"-",C846,"-",H846),""),"")</f>
        <v/>
      </c>
      <c r="M846" s="29" t="str">
        <f>IF(A846&lt;&gt;"",_xlfn.CONCAT("{",IF(ISERROR(FIND(",",A846))=FALSE,LEFT(A846,FIND(",",A846)-1),A846),", ",C846," #",H846,"}"),"")</f>
        <v>{Heitkamp, 2023 #12987}</v>
      </c>
      <c r="N846" s="4" t="s">
        <v>1</v>
      </c>
      <c r="O846" s="18" t="str">
        <f>IF(J846="Yes",IF(P846&lt;&gt;"",HYPERLINK(_xlfn.CONCAT(VLOOKUP(P846,AF:AG,2,FALSE),"\",IF(ISERROR(FIND(",",A846))=FALSE,LEFT(A846,FIND(",",A846)-1),A846),"-",C846,"-",H846,".pdf"),"PDF"),""),"")</f>
        <v>PDF</v>
      </c>
      <c r="P846" s="11" t="s">
        <v>2</v>
      </c>
      <c r="Q846" s="3" t="s">
        <v>46</v>
      </c>
      <c r="R846" s="3" t="s">
        <v>47</v>
      </c>
      <c r="S846" s="4" t="s">
        <v>109</v>
      </c>
      <c r="T846" s="18" t="str">
        <f>IF(J846="Yes",IF(U846&lt;&gt;"",HYPERLINK(_xlfn.CONCAT(VLOOKUP(U846,AF:AG,2,FALSE),"\",IF(ISERROR(FIND(",",A846))=FALSE,LEFT(A846,FIND(",",A846)-1),A846),"-",C846,"-",H846,".pdf"),"PDF"),""),"")</f>
        <v>PDF</v>
      </c>
      <c r="U846" s="565" t="s">
        <v>70</v>
      </c>
      <c r="V846" s="3" t="s">
        <v>46</v>
      </c>
      <c r="W846" s="3" t="s">
        <v>47</v>
      </c>
      <c r="X846" s="501" t="s">
        <v>5885</v>
      </c>
      <c r="Y846" s="12" t="str">
        <f>IF(R846="Include","No",IF(V846="Include","No",""))</f>
        <v/>
      </c>
      <c r="Z846" s="33" t="str">
        <f>IF(J846="Yes",IF(Q846="","",IF(Q846="Include",IF(V846="",IF(Y846="No","Check for supplement","Include"),IF(V846="Exclude","Consensus required",IF(V846="Include",IF(Y846="No","Check for supplement","Include"),"Check required"))),IF(Q846="Exclude",IF(V846="","Check required",IF(V846="Exclude","Exclude",IF(V846="Include","Consensus required","Check required"))),"Check required"))),IF(L846="","","Find PDF"))</f>
        <v>Exclude</v>
      </c>
      <c r="AA846" s="31" t="str">
        <f>IF(Z846="Exclude",R846,"")</f>
        <v>3. Wrong intervention</v>
      </c>
    </row>
    <row r="847" spans="1:27" x14ac:dyDescent="0.25">
      <c r="A847" s="25" t="s">
        <v>6842</v>
      </c>
      <c r="B847" s="26" t="s">
        <v>6843</v>
      </c>
      <c r="C847" s="26">
        <v>2010</v>
      </c>
      <c r="D847" s="26" t="s">
        <v>6844</v>
      </c>
      <c r="E847" s="26">
        <v>2010</v>
      </c>
      <c r="F847" s="26">
        <v>1</v>
      </c>
      <c r="G847" s="26">
        <v>681510</v>
      </c>
      <c r="H847" s="26">
        <v>12988</v>
      </c>
      <c r="I847" s="26" t="s">
        <v>6845</v>
      </c>
      <c r="J847" s="11" t="s">
        <v>35</v>
      </c>
      <c r="K847" s="18" t="str">
        <f>IF(LEFT(I847,2)="10",HYPERLINK(_xlfn.CONCAT("https://doi.org/",I847),"Link"),IF(I847="","",HYPERLINK(I847,"Link")))</f>
        <v>Link</v>
      </c>
      <c r="L847" s="19" t="str">
        <f>IF(A847&lt;&gt;"",IF(J847="No",_xlfn.CONCAT(IF(ISERROR(FIND(",",A847))=FALSE,LEFT(A847,FIND(",",A847)-1),A847),"-",C847,"-",H847),""),"")</f>
        <v/>
      </c>
      <c r="M847" s="29" t="str">
        <f>IF(A847&lt;&gt;"",_xlfn.CONCAT("{",IF(ISERROR(FIND(",",A847))=FALSE,LEFT(A847,FIND(",",A847)-1),A847),", ",C847," #",H847,"}"),"")</f>
        <v>{Henderson, 2010 #12988}</v>
      </c>
      <c r="N847" s="4" t="s">
        <v>1</v>
      </c>
      <c r="O847" s="18" t="str">
        <f>IF(J847="Yes",IF(P847&lt;&gt;"",HYPERLINK(_xlfn.CONCAT(VLOOKUP(P847,AF:AG,2,FALSE),"\",IF(ISERROR(FIND(",",A847))=FALSE,LEFT(A847,FIND(",",A847)-1),A847),"-",C847,"-",H847,".pdf"),"PDF"),""),"")</f>
        <v>PDF</v>
      </c>
      <c r="P847" s="11" t="s">
        <v>2</v>
      </c>
      <c r="Q847" s="3" t="s">
        <v>46</v>
      </c>
      <c r="R847" s="3" t="s">
        <v>47</v>
      </c>
      <c r="S847" s="4" t="s">
        <v>109</v>
      </c>
      <c r="T847" s="18" t="str">
        <f>IF(J847="Yes",IF(U847&lt;&gt;"",HYPERLINK(_xlfn.CONCAT(VLOOKUP(U847,AF:AG,2,FALSE),"\",IF(ISERROR(FIND(",",A847))=FALSE,LEFT(A847,FIND(",",A847)-1),A847),"-",C847,"-",H847,".pdf"),"PDF"),""),"")</f>
        <v>PDF</v>
      </c>
      <c r="U847" s="565" t="s">
        <v>70</v>
      </c>
      <c r="V847" s="3" t="s">
        <v>46</v>
      </c>
      <c r="W847" s="3" t="s">
        <v>47</v>
      </c>
      <c r="X847" s="501" t="s">
        <v>5885</v>
      </c>
      <c r="Y847" s="12" t="str">
        <f>IF(R847="Include","No",IF(V847="Include","No",""))</f>
        <v/>
      </c>
      <c r="Z847" s="33" t="str">
        <f>IF(J847="Yes",IF(Q847="","",IF(Q847="Include",IF(V847="",IF(Y847="No","Check for supplement","Include"),IF(V847="Exclude","Consensus required",IF(V847="Include",IF(Y847="No","Check for supplement","Include"),"Check required"))),IF(Q847="Exclude",IF(V847="","Check required",IF(V847="Exclude","Exclude",IF(V847="Include","Consensus required","Check required"))),"Check required"))),IF(L847="","","Find PDF"))</f>
        <v>Exclude</v>
      </c>
      <c r="AA847" s="31" t="str">
        <f>IF(Z847="Exclude",R847,"")</f>
        <v>3. Wrong intervention</v>
      </c>
    </row>
    <row r="848" spans="1:27" x14ac:dyDescent="0.25">
      <c r="A848" s="25" t="s">
        <v>5365</v>
      </c>
      <c r="B848" s="26" t="s">
        <v>5366</v>
      </c>
      <c r="C848" s="26">
        <v>2023</v>
      </c>
      <c r="D848" s="26" t="s">
        <v>5367</v>
      </c>
      <c r="E848" s="26">
        <v>31</v>
      </c>
      <c r="F848" s="26">
        <v>1</v>
      </c>
      <c r="G848" s="26" t="s">
        <v>5368</v>
      </c>
      <c r="H848" s="26">
        <v>14367</v>
      </c>
      <c r="I848" s="26" t="s">
        <v>5369</v>
      </c>
      <c r="J848" s="11" t="s">
        <v>35</v>
      </c>
      <c r="K848" s="18" t="str">
        <f>IF(LEFT(I848,2)="10",HYPERLINK(_xlfn.CONCAT("https://doi.org/",I848),"Link"),IF(I848="","",HYPERLINK(I848,"Link")))</f>
        <v>Link</v>
      </c>
      <c r="L848" s="19" t="str">
        <f>IF(A848&lt;&gt;"",IF(J848="No",_xlfn.CONCAT(IF(ISERROR(FIND(",",A848))=FALSE,LEFT(A848,FIND(",",A848)-1),A848),"-",C848,"-",H848),""),"")</f>
        <v/>
      </c>
      <c r="M848" s="29" t="str">
        <f>IF(A848&lt;&gt;"",_xlfn.CONCAT("{",IF(ISERROR(FIND(",",A848))=FALSE,LEFT(A848,FIND(",",A848)-1),A848),", ",C848," #",H848,"}"),"")</f>
        <v>{Henriksen, 2023 #14367}</v>
      </c>
      <c r="N848" s="4" t="s">
        <v>4</v>
      </c>
      <c r="O848" s="18" t="str">
        <f>IF(J848="Yes",IF(P848&lt;&gt;"",HYPERLINK(_xlfn.CONCAT(VLOOKUP(P848,AF:AG,2,FALSE),"\",IF(ISERROR(FIND(",",A848))=FALSE,LEFT(A848,FIND(",",A848)-1),A848),"-",C848,"-",H848,".pdf"),"PDF"),""),"")</f>
        <v>PDF</v>
      </c>
      <c r="P848" s="11" t="s">
        <v>2</v>
      </c>
      <c r="Q848" s="3" t="s">
        <v>46</v>
      </c>
      <c r="R848" s="3" t="s">
        <v>77</v>
      </c>
      <c r="S848" s="4" t="s">
        <v>4995</v>
      </c>
      <c r="T848" s="18" t="str">
        <f>IF(J848="Yes",IF(U848&lt;&gt;"",HYPERLINK(_xlfn.CONCAT(VLOOKUP(U848,AF:AG,2,FALSE),"\",IF(ISERROR(FIND(",",A848))=FALSE,LEFT(A848,FIND(",",A848)-1),A848),"-",C848,"-",H848,".pdf"),"PDF"),""),"")</f>
        <v>PDF</v>
      </c>
      <c r="U848" s="11" t="s">
        <v>50</v>
      </c>
      <c r="V848" s="3" t="s">
        <v>46</v>
      </c>
      <c r="W848" s="3" t="s">
        <v>77</v>
      </c>
      <c r="Y848" s="12" t="str">
        <f>IF(R848="Include","No",IF(V848="Include","No",""))</f>
        <v/>
      </c>
      <c r="Z848" s="33" t="str">
        <f>IF(J848="Yes",IF(Q848="","",IF(Q848="Include",IF(V848="",IF(Y848="No","Check for supplement","Include"),IF(V848="Exclude","Consensus required",IF(V848="Include",IF(Y848="No","Check for supplement","Include"),"Check required"))),IF(Q848="Exclude",IF(V848="","Check required",IF(V848="Exclude","Exclude",IF(V848="Include","Consensus required","Check required"))),"Check required"))),IF(L848="","","Find PDF"))</f>
        <v>Exclude</v>
      </c>
      <c r="AA848" s="31" t="str">
        <f>IF(Z848="Exclude",R848,"")</f>
        <v>5. Wrong study design</v>
      </c>
    </row>
    <row r="849" spans="1:27" x14ac:dyDescent="0.25">
      <c r="A849" s="25" t="s">
        <v>6846</v>
      </c>
      <c r="B849" s="26" t="s">
        <v>6847</v>
      </c>
      <c r="C849" s="26">
        <v>2022</v>
      </c>
      <c r="D849" s="26" t="s">
        <v>3578</v>
      </c>
      <c r="E849" s="26">
        <v>71</v>
      </c>
      <c r="F849" s="26">
        <v>4</v>
      </c>
      <c r="G849" s="26" t="s">
        <v>6848</v>
      </c>
      <c r="H849" s="26">
        <v>12989</v>
      </c>
      <c r="I849" s="26" t="s">
        <v>6849</v>
      </c>
      <c r="J849" s="11" t="s">
        <v>35</v>
      </c>
      <c r="K849" s="18" t="str">
        <f>IF(LEFT(I849,2)="10",HYPERLINK(_xlfn.CONCAT("https://doi.org/",I849),"Link"),IF(I849="","",HYPERLINK(I849,"Link")))</f>
        <v>Link</v>
      </c>
      <c r="L849" s="19" t="str">
        <f>IF(A849&lt;&gt;"",IF(J849="No",_xlfn.CONCAT(IF(ISERROR(FIND(",",A849))=FALSE,LEFT(A849,FIND(",",A849)-1),A849),"-",C849,"-",H849),""),"")</f>
        <v/>
      </c>
      <c r="M849" s="29" t="str">
        <f>IF(A849&lt;&gt;"",_xlfn.CONCAT("{",IF(ISERROR(FIND(",",A849))=FALSE,LEFT(A849,FIND(",",A849)-1),A849),", ",C849," #",H849,"}"),"")</f>
        <v>{Hergenroeder, 2022 #12989}</v>
      </c>
      <c r="N849" s="4" t="s">
        <v>1</v>
      </c>
      <c r="O849" s="18" t="str">
        <f>IF(J849="Yes",IF(P849&lt;&gt;"",HYPERLINK(_xlfn.CONCAT(VLOOKUP(P849,AF:AG,2,FALSE),"\",IF(ISERROR(FIND(",",A849))=FALSE,LEFT(A849,FIND(",",A849)-1),A849),"-",C849,"-",H849,".pdf"),"PDF"),""),"")</f>
        <v>PDF</v>
      </c>
      <c r="P849" s="11" t="s">
        <v>2</v>
      </c>
      <c r="Q849" s="3" t="s">
        <v>46</v>
      </c>
      <c r="R849" s="3" t="s">
        <v>47</v>
      </c>
      <c r="S849" s="4" t="s">
        <v>109</v>
      </c>
      <c r="T849" s="18" t="str">
        <f>IF(J849="Yes",IF(U849&lt;&gt;"",HYPERLINK(_xlfn.CONCAT(VLOOKUP(U849,AF:AG,2,FALSE),"\",IF(ISERROR(FIND(",",A849))=FALSE,LEFT(A849,FIND(",",A849)-1),A849),"-",C849,"-",H849,".pdf"),"PDF"),""),"")</f>
        <v>PDF</v>
      </c>
      <c r="U849" s="565" t="s">
        <v>70</v>
      </c>
      <c r="V849" s="3" t="s">
        <v>46</v>
      </c>
      <c r="W849" s="3" t="s">
        <v>47</v>
      </c>
      <c r="X849" s="501" t="s">
        <v>5885</v>
      </c>
      <c r="Y849" s="12" t="str">
        <f>IF(R849="Include","No",IF(V849="Include","No",""))</f>
        <v/>
      </c>
      <c r="Z849" s="33" t="str">
        <f>IF(J849="Yes",IF(Q849="","",IF(Q849="Include",IF(V849="",IF(Y849="No","Check for supplement","Include"),IF(V849="Exclude","Consensus required",IF(V849="Include",IF(Y849="No","Check for supplement","Include"),"Check required"))),IF(Q849="Exclude",IF(V849="","Check required",IF(V849="Exclude","Exclude",IF(V849="Include","Consensus required","Check required"))),"Check required"))),IF(L849="","","Find PDF"))</f>
        <v>Exclude</v>
      </c>
      <c r="AA849" s="31" t="str">
        <f>IF(Z849="Exclude",R849,"")</f>
        <v>3. Wrong intervention</v>
      </c>
    </row>
    <row r="850" spans="1:27" x14ac:dyDescent="0.25">
      <c r="A850" s="25" t="s">
        <v>6850</v>
      </c>
      <c r="B850" s="26" t="s">
        <v>6851</v>
      </c>
      <c r="C850" s="26">
        <v>2020</v>
      </c>
      <c r="D850" s="26" t="s">
        <v>100</v>
      </c>
      <c r="E850" s="26">
        <v>8</v>
      </c>
      <c r="F850" s="26">
        <v>5</v>
      </c>
      <c r="G850" s="26" t="s">
        <v>6852</v>
      </c>
      <c r="H850" s="26">
        <v>12990</v>
      </c>
      <c r="I850" s="26" t="s">
        <v>6853</v>
      </c>
      <c r="J850" s="11" t="s">
        <v>35</v>
      </c>
      <c r="K850" s="18" t="str">
        <f>IF(LEFT(I850,2)="10",HYPERLINK(_xlfn.CONCAT("https://doi.org/",I850),"Link"),IF(I850="","",HYPERLINK(I850,"Link")))</f>
        <v>Link</v>
      </c>
      <c r="L850" s="19" t="str">
        <f>IF(A850&lt;&gt;"",IF(J850="No",_xlfn.CONCAT(IF(ISERROR(FIND(",",A850))=FALSE,LEFT(A850,FIND(",",A850)-1),A850),"-",C850,"-",H850),""),"")</f>
        <v/>
      </c>
      <c r="M850" s="29" t="str">
        <f>IF(A850&lt;&gt;"",_xlfn.CONCAT("{",IF(ISERROR(FIND(",",A850))=FALSE,LEFT(A850,FIND(",",A850)-1),A850),", ",C850," #",H850,"}"),"")</f>
        <v>{Hernandez-Reyes, 2020 #12990}</v>
      </c>
      <c r="N850" s="4" t="s">
        <v>1</v>
      </c>
      <c r="O850" s="18" t="str">
        <f>IF(J850="Yes",IF(P850&lt;&gt;"",HYPERLINK(_xlfn.CONCAT(VLOOKUP(P850,AF:AG,2,FALSE),"\",IF(ISERROR(FIND(",",A850))=FALSE,LEFT(A850,FIND(",",A850)-1),A850),"-",C850,"-",H850,".pdf"),"PDF"),""),"")</f>
        <v>PDF</v>
      </c>
      <c r="P850" s="11" t="s">
        <v>2</v>
      </c>
      <c r="Q850" s="3" t="s">
        <v>46</v>
      </c>
      <c r="R850" s="3" t="s">
        <v>47</v>
      </c>
      <c r="S850" s="4" t="s">
        <v>109</v>
      </c>
      <c r="T850" s="18" t="str">
        <f>IF(J850="Yes",IF(U850&lt;&gt;"",HYPERLINK(_xlfn.CONCAT(VLOOKUP(U850,AF:AG,2,FALSE),"\",IF(ISERROR(FIND(",",A850))=FALSE,LEFT(A850,FIND(",",A850)-1),A850),"-",C850,"-",H850,".pdf"),"PDF"),""),"")</f>
        <v>PDF</v>
      </c>
      <c r="U850" s="565" t="s">
        <v>70</v>
      </c>
      <c r="V850" s="3" t="s">
        <v>46</v>
      </c>
      <c r="W850" s="3" t="s">
        <v>47</v>
      </c>
      <c r="X850" s="501" t="s">
        <v>5885</v>
      </c>
      <c r="Y850" s="12" t="str">
        <f>IF(R850="Include","No",IF(V850="Include","No",""))</f>
        <v/>
      </c>
      <c r="Z850" s="33" t="str">
        <f>IF(J850="Yes",IF(Q850="","",IF(Q850="Include",IF(V850="",IF(Y850="No","Check for supplement","Include"),IF(V850="Exclude","Consensus required",IF(V850="Include",IF(Y850="No","Check for supplement","Include"),"Check required"))),IF(Q850="Exclude",IF(V850="","Check required",IF(V850="Exclude","Exclude",IF(V850="Include","Consensus required","Check required"))),"Check required"))),IF(L850="","","Find PDF"))</f>
        <v>Exclude</v>
      </c>
      <c r="AA850" s="31" t="str">
        <f>IF(Z850="Exclude",R850,"")</f>
        <v>3. Wrong intervention</v>
      </c>
    </row>
    <row r="851" spans="1:27" x14ac:dyDescent="0.25">
      <c r="A851" s="25" t="s">
        <v>6854</v>
      </c>
      <c r="B851" s="26" t="s">
        <v>6855</v>
      </c>
      <c r="C851" s="26">
        <v>2020</v>
      </c>
      <c r="D851" s="26" t="s">
        <v>100</v>
      </c>
      <c r="E851" s="26">
        <v>8</v>
      </c>
      <c r="F851" s="26">
        <v>2</v>
      </c>
      <c r="G851" s="26" t="s">
        <v>6856</v>
      </c>
      <c r="H851" s="26">
        <v>12991</v>
      </c>
      <c r="I851" s="26" t="s">
        <v>6857</v>
      </c>
      <c r="J851" s="11" t="s">
        <v>35</v>
      </c>
      <c r="K851" s="18" t="str">
        <f>IF(LEFT(I851,2)="10",HYPERLINK(_xlfn.CONCAT("https://doi.org/",I851),"Link"),IF(I851="","",HYPERLINK(I851,"Link")))</f>
        <v>Link</v>
      </c>
      <c r="L851" s="19" t="str">
        <f>IF(A851&lt;&gt;"",IF(J851="No",_xlfn.CONCAT(IF(ISERROR(FIND(",",A851))=FALSE,LEFT(A851,FIND(",",A851)-1),A851),"-",C851,"-",H851),""),"")</f>
        <v/>
      </c>
      <c r="M851" s="29" t="str">
        <f>IF(A851&lt;&gt;"",_xlfn.CONCAT("{",IF(ISERROR(FIND(",",A851))=FALSE,LEFT(A851,FIND(",",A851)-1),A851),", ",C851," #",H851,"}"),"")</f>
        <v>{Hernandez-Reyes, 2020 #12991}</v>
      </c>
      <c r="N851" s="4" t="s">
        <v>1</v>
      </c>
      <c r="O851" s="18" t="str">
        <f>IF(J851="Yes",IF(P851&lt;&gt;"",HYPERLINK(_xlfn.CONCAT(VLOOKUP(P851,AF:AG,2,FALSE),"\",IF(ISERROR(FIND(",",A851))=FALSE,LEFT(A851,FIND(",",A851)-1),A851),"-",C851,"-",H851,".pdf"),"PDF"),""),"")</f>
        <v>PDF</v>
      </c>
      <c r="P851" s="11" t="s">
        <v>2</v>
      </c>
      <c r="Q851" s="3" t="s">
        <v>46</v>
      </c>
      <c r="R851" s="3" t="s">
        <v>47</v>
      </c>
      <c r="S851" s="4" t="s">
        <v>109</v>
      </c>
      <c r="T851" s="18" t="str">
        <f>IF(J851="Yes",IF(U851&lt;&gt;"",HYPERLINK(_xlfn.CONCAT(VLOOKUP(U851,AF:AG,2,FALSE),"\",IF(ISERROR(FIND(",",A851))=FALSE,LEFT(A851,FIND(",",A851)-1),A851),"-",C851,"-",H851,".pdf"),"PDF"),""),"")</f>
        <v>PDF</v>
      </c>
      <c r="U851" s="565" t="s">
        <v>70</v>
      </c>
      <c r="V851" s="3" t="s">
        <v>46</v>
      </c>
      <c r="W851" s="3" t="s">
        <v>47</v>
      </c>
      <c r="X851" s="501" t="s">
        <v>5885</v>
      </c>
      <c r="Y851" s="12" t="str">
        <f>IF(R851="Include","No",IF(V851="Include","No",""))</f>
        <v/>
      </c>
      <c r="Z851" s="33" t="str">
        <f>IF(J851="Yes",IF(Q851="","",IF(Q851="Include",IF(V851="",IF(Y851="No","Check for supplement","Include"),IF(V851="Exclude","Consensus required",IF(V851="Include",IF(Y851="No","Check for supplement","Include"),"Check required"))),IF(Q851="Exclude",IF(V851="","Check required",IF(V851="Exclude","Exclude",IF(V851="Include","Consensus required","Check required"))),"Check required"))),IF(L851="","","Find PDF"))</f>
        <v>Exclude</v>
      </c>
      <c r="AA851" s="31" t="str">
        <f>IF(Z851="Exclude",R851,"")</f>
        <v>3. Wrong intervention</v>
      </c>
    </row>
    <row r="852" spans="1:27" x14ac:dyDescent="0.25">
      <c r="A852" s="25" t="s">
        <v>6858</v>
      </c>
      <c r="B852" s="26" t="s">
        <v>6859</v>
      </c>
      <c r="C852" s="26">
        <v>2021</v>
      </c>
      <c r="D852" s="26" t="s">
        <v>2689</v>
      </c>
      <c r="E852" s="26">
        <v>21</v>
      </c>
      <c r="F852" s="26">
        <v>1</v>
      </c>
      <c r="G852" s="26">
        <v>71</v>
      </c>
      <c r="H852" s="26">
        <v>14673</v>
      </c>
      <c r="I852" s="26" t="s">
        <v>6860</v>
      </c>
      <c r="J852" s="11" t="s">
        <v>35</v>
      </c>
      <c r="K852" s="18" t="str">
        <f>IF(LEFT(I852,2)="10",HYPERLINK(_xlfn.CONCAT("https://doi.org/",I852),"Link"),IF(I852="","",HYPERLINK(I852,"Link")))</f>
        <v>Link</v>
      </c>
      <c r="L852" s="19" t="str">
        <f>IF(A852&lt;&gt;"",IF(J852="No",_xlfn.CONCAT(IF(ISERROR(FIND(",",A852))=FALSE,LEFT(A852,FIND(",",A852)-1),A852),"-",C852,"-",H852),""),"")</f>
        <v/>
      </c>
      <c r="M852" s="29" t="str">
        <f>IF(A852&lt;&gt;"",_xlfn.CONCAT("{",IF(ISERROR(FIND(",",A852))=FALSE,LEFT(A852,FIND(",",A852)-1),A852),", ",C852," #",H852,"}"),"")</f>
        <v>{Hiles, 2021 #14673}</v>
      </c>
      <c r="N852" s="4" t="s">
        <v>1</v>
      </c>
      <c r="O852" s="18" t="str">
        <f>IF(J852="Yes",IF(P852&lt;&gt;"",HYPERLINK(_xlfn.CONCAT(VLOOKUP(P852,AF:AG,2,FALSE),"\",IF(ISERROR(FIND(",",A852))=FALSE,LEFT(A852,FIND(",",A852)-1),A852),"-",C852,"-",H852,".pdf"),"PDF"),""),"")</f>
        <v>PDF</v>
      </c>
      <c r="P852" s="11" t="s">
        <v>2</v>
      </c>
      <c r="Q852" s="3" t="s">
        <v>46</v>
      </c>
      <c r="R852" s="3" t="s">
        <v>47</v>
      </c>
      <c r="S852" s="4" t="s">
        <v>109</v>
      </c>
      <c r="T852" s="18" t="str">
        <f>IF(J852="Yes",IF(U852&lt;&gt;"",HYPERLINK(_xlfn.CONCAT(VLOOKUP(U852,AF:AG,2,FALSE),"\",IF(ISERROR(FIND(",",A852))=FALSE,LEFT(A852,FIND(",",A852)-1),A852),"-",C852,"-",H852,".pdf"),"PDF"),""),"")</f>
        <v>PDF</v>
      </c>
      <c r="U852" s="565" t="s">
        <v>70</v>
      </c>
      <c r="V852" s="3" t="s">
        <v>46</v>
      </c>
      <c r="W852" s="3" t="s">
        <v>47</v>
      </c>
      <c r="X852" s="501" t="s">
        <v>5885</v>
      </c>
      <c r="Y852" s="12" t="str">
        <f>IF(R852="Include","No",IF(V852="Include","No",""))</f>
        <v/>
      </c>
      <c r="Z852" s="33" t="str">
        <f>IF(J852="Yes",IF(Q852="","",IF(Q852="Include",IF(V852="",IF(Y852="No","Check for supplement","Include"),IF(V852="Exclude","Consensus required",IF(V852="Include",IF(Y852="No","Check for supplement","Include"),"Check required"))),IF(Q852="Exclude",IF(V852="","Check required",IF(V852="Exclude","Exclude",IF(V852="Include","Consensus required","Check required"))),"Check required"))),IF(L852="","","Find PDF"))</f>
        <v>Exclude</v>
      </c>
      <c r="AA852" s="31" t="str">
        <f>IF(Z852="Exclude",R852,"")</f>
        <v>3. Wrong intervention</v>
      </c>
    </row>
    <row r="853" spans="1:27" x14ac:dyDescent="0.25">
      <c r="A853" s="25" t="s">
        <v>2563</v>
      </c>
      <c r="B853" s="26" t="s">
        <v>2564</v>
      </c>
      <c r="C853" s="26">
        <v>2011</v>
      </c>
      <c r="D853" s="26" t="s">
        <v>2565</v>
      </c>
      <c r="E853" s="26">
        <v>378</v>
      </c>
      <c r="F853" s="26">
        <v>9802</v>
      </c>
      <c r="G853" s="26" t="s">
        <v>2566</v>
      </c>
      <c r="H853" s="26">
        <v>26758</v>
      </c>
      <c r="I853" s="26" t="s">
        <v>2567</v>
      </c>
      <c r="J853" s="11" t="s">
        <v>35</v>
      </c>
      <c r="K853" s="18" t="str">
        <f>IF(LEFT(I853,2)="10",HYPERLINK(_xlfn.CONCAT("https://doi.org/",I853),"Link"),IF(I853="","",HYPERLINK(I853,"Link")))</f>
        <v>Link</v>
      </c>
      <c r="L853" s="19" t="str">
        <f>IF(A853&lt;&gt;"",IF(J853="No",_xlfn.CONCAT(IF(ISERROR(FIND(",",A853))=FALSE,LEFT(A853,FIND(",",A853)-1),A853),"-",C853,"-",H853),""),"")</f>
        <v/>
      </c>
      <c r="M853" s="29" t="str">
        <f>IF(A853&lt;&gt;"",_xlfn.CONCAT("{",IF(ISERROR(FIND(",",A853))=FALSE,LEFT(A853,FIND(",",A853)-1),A853),", ",C853," #",H853,"}"),"")</f>
        <v>{Hill, 2011 #26758}</v>
      </c>
      <c r="N853" s="4" t="s">
        <v>45</v>
      </c>
      <c r="O853" s="18" t="str">
        <f>IF(J853="Yes",IF(P853&lt;&gt;"",HYPERLINK(_xlfn.CONCAT(VLOOKUP(P853,AF:AG,2,FALSE),"\",IF(ISERROR(FIND(",",A853))=FALSE,LEFT(A853,FIND(",",A853)-1),A853),"-",C853,"-",H853,".pdf"),"PDF"),""),"")</f>
        <v>PDF</v>
      </c>
      <c r="P853" s="11" t="s">
        <v>2</v>
      </c>
      <c r="Q853" s="3" t="s">
        <v>46</v>
      </c>
      <c r="R853" s="3" t="s">
        <v>47</v>
      </c>
      <c r="S853" s="4" t="s">
        <v>109</v>
      </c>
      <c r="T853" s="18" t="str">
        <f>IF(J853="Yes",IF(U853&lt;&gt;"",HYPERLINK(_xlfn.CONCAT(VLOOKUP(U853,AF:AG,2,FALSE),"\",IF(ISERROR(FIND(",",A853))=FALSE,LEFT(A853,FIND(",",A853)-1),A853),"-",C853,"-",H853,".pdf"),"PDF"),""),"")</f>
        <v>PDF</v>
      </c>
      <c r="U853" s="11" t="s">
        <v>38</v>
      </c>
      <c r="V853" s="3" t="s">
        <v>46</v>
      </c>
      <c r="W853" s="3" t="s">
        <v>47</v>
      </c>
      <c r="Y853" s="12" t="str">
        <f>IF(R853="Include","No",IF(V853="Include","No",""))</f>
        <v/>
      </c>
      <c r="Z853" s="33" t="str">
        <f>IF(J853="Yes",IF(Q853="","",IF(Q853="Include",IF(V853="",IF(Y853="No","Check for supplement","Include"),IF(V853="Exclude","Consensus required",IF(V853="Include",IF(Y853="No","Check for supplement","Include"),"Check required"))),IF(Q853="Exclude",IF(V853="","Check required",IF(V853="Exclude","Exclude",IF(V853="Include","Consensus required","Check required"))),"Check required"))),IF(L853="","","Find PDF"))</f>
        <v>Exclude</v>
      </c>
      <c r="AA853" s="31" t="str">
        <f>IF(Z853="Exclude",R853,"")</f>
        <v>3. Wrong intervention</v>
      </c>
    </row>
    <row r="854" spans="1:27" x14ac:dyDescent="0.25">
      <c r="A854" s="25" t="s">
        <v>6861</v>
      </c>
      <c r="B854" s="26" t="s">
        <v>6862</v>
      </c>
      <c r="C854" s="26">
        <v>2020</v>
      </c>
      <c r="D854" s="26" t="s">
        <v>177</v>
      </c>
      <c r="E854" s="26">
        <v>54</v>
      </c>
      <c r="F854" s="26">
        <v>13</v>
      </c>
      <c r="G854" s="26" t="s">
        <v>6863</v>
      </c>
      <c r="H854" s="26">
        <v>12992</v>
      </c>
      <c r="I854" s="26" t="s">
        <v>6864</v>
      </c>
      <c r="J854" s="11" t="s">
        <v>35</v>
      </c>
      <c r="K854" s="18" t="str">
        <f>IF(LEFT(I854,2)="10",HYPERLINK(_xlfn.CONCAT("https://doi.org/",I854),"Link"),IF(I854="","",HYPERLINK(I854,"Link")))</f>
        <v>Link</v>
      </c>
      <c r="L854" s="19" t="str">
        <f>IF(A854&lt;&gt;"",IF(J854="No",_xlfn.CONCAT(IF(ISERROR(FIND(",",A854))=FALSE,LEFT(A854,FIND(",",A854)-1),A854),"-",C854,"-",H854),""),"")</f>
        <v/>
      </c>
      <c r="M854" s="29" t="str">
        <f>IF(A854&lt;&gt;"",_xlfn.CONCAT("{",IF(ISERROR(FIND(",",A854))=FALSE,LEFT(A854,FIND(",",A854)-1),A854),", ",C854," #",H854,"}"),"")</f>
        <v>{Hinman, 2020 #12992}</v>
      </c>
      <c r="N854" s="4" t="s">
        <v>1</v>
      </c>
      <c r="O854" s="18" t="str">
        <f>IF(J854="Yes",IF(P854&lt;&gt;"",HYPERLINK(_xlfn.CONCAT(VLOOKUP(P854,AF:AG,2,FALSE),"\",IF(ISERROR(FIND(",",A854))=FALSE,LEFT(A854,FIND(",",A854)-1),A854),"-",C854,"-",H854,".pdf"),"PDF"),""),"")</f>
        <v>PDF</v>
      </c>
      <c r="P854" s="11" t="s">
        <v>2</v>
      </c>
      <c r="Q854" s="3" t="s">
        <v>46</v>
      </c>
      <c r="R854" s="3" t="s">
        <v>47</v>
      </c>
      <c r="S854" s="4" t="s">
        <v>109</v>
      </c>
      <c r="T854" s="18" t="str">
        <f>IF(J854="Yes",IF(U854&lt;&gt;"",HYPERLINK(_xlfn.CONCAT(VLOOKUP(U854,AF:AG,2,FALSE),"\",IF(ISERROR(FIND(",",A854))=FALSE,LEFT(A854,FIND(",",A854)-1),A854),"-",C854,"-",H854,".pdf"),"PDF"),""),"")</f>
        <v>PDF</v>
      </c>
      <c r="U854" s="565" t="s">
        <v>70</v>
      </c>
      <c r="V854" s="3" t="s">
        <v>46</v>
      </c>
      <c r="W854" s="3" t="s">
        <v>47</v>
      </c>
      <c r="X854" s="501" t="s">
        <v>5885</v>
      </c>
      <c r="Y854" s="12" t="str">
        <f>IF(R854="Include","No",IF(V854="Include","No",""))</f>
        <v/>
      </c>
      <c r="Z854" s="33" t="str">
        <f>IF(J854="Yes",IF(Q854="","",IF(Q854="Include",IF(V854="",IF(Y854="No","Check for supplement","Include"),IF(V854="Exclude","Consensus required",IF(V854="Include",IF(Y854="No","Check for supplement","Include"),"Check required"))),IF(Q854="Exclude",IF(V854="","Check required",IF(V854="Exclude","Exclude",IF(V854="Include","Consensus required","Check required"))),"Check required"))),IF(L854="","","Find PDF"))</f>
        <v>Exclude</v>
      </c>
      <c r="AA854" s="31" t="str">
        <f>IF(Z854="Exclude",R854,"")</f>
        <v>3. Wrong intervention</v>
      </c>
    </row>
    <row r="855" spans="1:27" x14ac:dyDescent="0.25">
      <c r="A855" s="25" t="s">
        <v>6861</v>
      </c>
      <c r="B855" s="26" t="s">
        <v>6862</v>
      </c>
      <c r="C855" s="26">
        <v>2020</v>
      </c>
      <c r="D855" s="26" t="s">
        <v>177</v>
      </c>
      <c r="E855" s="26">
        <v>54</v>
      </c>
      <c r="F855" s="26">
        <v>13</v>
      </c>
      <c r="G855" s="26" t="s">
        <v>6863</v>
      </c>
      <c r="H855" s="26">
        <v>12993</v>
      </c>
      <c r="I855" s="26" t="s">
        <v>6864</v>
      </c>
      <c r="J855" s="11" t="s">
        <v>35</v>
      </c>
      <c r="K855" s="18" t="str">
        <f>IF(LEFT(I855,2)="10",HYPERLINK(_xlfn.CONCAT("https://doi.org/",I855),"Link"),IF(I855="","",HYPERLINK(I855,"Link")))</f>
        <v>Link</v>
      </c>
      <c r="L855" s="19" t="str">
        <f>IF(A855&lt;&gt;"",IF(J855="No",_xlfn.CONCAT(IF(ISERROR(FIND(",",A855))=FALSE,LEFT(A855,FIND(",",A855)-1),A855),"-",C855,"-",H855),""),"")</f>
        <v/>
      </c>
      <c r="M855" s="29" t="str">
        <f>IF(A855&lt;&gt;"",_xlfn.CONCAT("{",IF(ISERROR(FIND(",",A855))=FALSE,LEFT(A855,FIND(",",A855)-1),A855),", ",C855," #",H855,"}"),"")</f>
        <v>{Hinman, 2020 #12993}</v>
      </c>
      <c r="N855" s="4" t="s">
        <v>1</v>
      </c>
      <c r="O855" s="18" t="str">
        <f>IF(J855="Yes",IF(P855&lt;&gt;"",HYPERLINK(_xlfn.CONCAT(VLOOKUP(P855,AF:AG,2,FALSE),"\",IF(ISERROR(FIND(",",A855))=FALSE,LEFT(A855,FIND(",",A855)-1),A855),"-",C855,"-",H855,".pdf"),"PDF"),""),"")</f>
        <v>PDF</v>
      </c>
      <c r="P855" s="11" t="s">
        <v>2</v>
      </c>
      <c r="Q855" s="3" t="s">
        <v>46</v>
      </c>
      <c r="R855" s="3" t="s">
        <v>39</v>
      </c>
      <c r="T855" s="18" t="str">
        <f>IF(J855="Yes",IF(U855&lt;&gt;"",HYPERLINK(_xlfn.CONCAT(VLOOKUP(U855,AF:AG,2,FALSE),"\",IF(ISERROR(FIND(",",A855))=FALSE,LEFT(A855,FIND(",",A855)-1),A855),"-",C855,"-",H855,".pdf"),"PDF"),""),"")</f>
        <v>PDF</v>
      </c>
      <c r="U855" s="11" t="str">
        <f>IF(R855="0. Duplicate","SH","")</f>
        <v>SH</v>
      </c>
      <c r="V855" s="3" t="str">
        <f>IF(R855="0. Duplicate","Exclude","")</f>
        <v>Exclude</v>
      </c>
      <c r="W855" s="3" t="str">
        <f>IF(R855="0. Duplicate","0. Duplicate","")</f>
        <v>0. Duplicate</v>
      </c>
      <c r="Y855" s="12" t="str">
        <f>IF(R855="Include","No",IF(V855="Include","No",""))</f>
        <v/>
      </c>
      <c r="Z855" s="33" t="str">
        <f>IF(J855="Yes",IF(Q855="","",IF(Q855="Include",IF(V855="",IF(Y855="No","Check for supplement","Include"),IF(V855="Exclude","Consensus required",IF(V855="Include",IF(Y855="No","Check for supplement","Include"),"Check required"))),IF(Q855="Exclude",IF(V855="","Check required",IF(V855="Exclude","Exclude",IF(V855="Include","Consensus required","Check required"))),"Check required"))),IF(L855="","","Find PDF"))</f>
        <v>Exclude</v>
      </c>
      <c r="AA855" s="31" t="str">
        <f>IF(Z855="Exclude",R855,"")</f>
        <v>0. Duplicate</v>
      </c>
    </row>
    <row r="856" spans="1:27" x14ac:dyDescent="0.25">
      <c r="A856" s="25" t="s">
        <v>6865</v>
      </c>
      <c r="B856" s="26" t="s">
        <v>6866</v>
      </c>
      <c r="C856" s="26">
        <v>2016</v>
      </c>
      <c r="D856" s="26" t="s">
        <v>3352</v>
      </c>
      <c r="E856" s="26">
        <v>64</v>
      </c>
      <c r="F856" s="26">
        <v>11</v>
      </c>
      <c r="G856" s="26" t="s">
        <v>6867</v>
      </c>
      <c r="H856" s="26">
        <v>12994</v>
      </c>
      <c r="I856" s="26" t="s">
        <v>6868</v>
      </c>
      <c r="J856" s="11" t="s">
        <v>35</v>
      </c>
      <c r="K856" s="18" t="str">
        <f>IF(LEFT(I856,2)="10",HYPERLINK(_xlfn.CONCAT("https://doi.org/",I856),"Link"),IF(I856="","",HYPERLINK(I856,"Link")))</f>
        <v>Link</v>
      </c>
      <c r="L856" s="19" t="str">
        <f>IF(A856&lt;&gt;"",IF(J856="No",_xlfn.CONCAT(IF(ISERROR(FIND(",",A856))=FALSE,LEFT(A856,FIND(",",A856)-1),A856),"-",C856,"-",H856),""),"")</f>
        <v/>
      </c>
      <c r="M856" s="29" t="str">
        <f>IF(A856&lt;&gt;"",_xlfn.CONCAT("{",IF(ISERROR(FIND(",",A856))=FALSE,LEFT(A856,FIND(",",A856)-1),A856),", ",C856," #",H856,"}"),"")</f>
        <v>{Hinrichs, 2016 #12994}</v>
      </c>
      <c r="N856" s="4" t="s">
        <v>1</v>
      </c>
      <c r="O856" s="18" t="str">
        <f>IF(J856="Yes",IF(P856&lt;&gt;"",HYPERLINK(_xlfn.CONCAT(VLOOKUP(P856,AF:AG,2,FALSE),"\",IF(ISERROR(FIND(",",A856))=FALSE,LEFT(A856,FIND(",",A856)-1),A856),"-",C856,"-",H856,".pdf"),"PDF"),""),"")</f>
        <v>PDF</v>
      </c>
      <c r="P856" s="11" t="s">
        <v>2</v>
      </c>
      <c r="Q856" s="3" t="s">
        <v>46</v>
      </c>
      <c r="R856" s="3" t="s">
        <v>69</v>
      </c>
      <c r="S856" s="4" t="s">
        <v>4890</v>
      </c>
      <c r="T856" s="18" t="str">
        <f>IF(J856="Yes",IF(U856&lt;&gt;"",HYPERLINK(_xlfn.CONCAT(VLOOKUP(U856,AF:AG,2,FALSE),"\",IF(ISERROR(FIND(",",A856))=FALSE,LEFT(A856,FIND(",",A856)-1),A856),"-",C856,"-",H856,".pdf"),"PDF"),""),"")</f>
        <v>PDF</v>
      </c>
      <c r="U856" s="565" t="s">
        <v>70</v>
      </c>
      <c r="V856" s="3" t="s">
        <v>46</v>
      </c>
      <c r="W856" s="3" t="s">
        <v>47</v>
      </c>
      <c r="X856" s="501" t="s">
        <v>5885</v>
      </c>
      <c r="Y856" s="12" t="str">
        <f>IF(R856="Include","No",IF(V856="Include","No",""))</f>
        <v/>
      </c>
      <c r="Z856" s="33" t="str">
        <f>IF(J856="Yes",IF(Q856="","",IF(Q856="Include",IF(V856="",IF(Y856="No","Check for supplement","Include"),IF(V856="Exclude","Consensus required",IF(V856="Include",IF(Y856="No","Check for supplement","Include"),"Check required"))),IF(Q856="Exclude",IF(V856="","Check required",IF(V856="Exclude","Exclude",IF(V856="Include","Consensus required","Check required"))),"Check required"))),IF(L856="","","Find PDF"))</f>
        <v>Exclude</v>
      </c>
      <c r="AA856" s="31" t="str">
        <f>IF(Z856="Exclude",R856,"")</f>
        <v>4. Wrong setting</v>
      </c>
    </row>
    <row r="857" spans="1:27" x14ac:dyDescent="0.25">
      <c r="A857" s="25" t="s">
        <v>6869</v>
      </c>
      <c r="B857" s="26" t="s">
        <v>6870</v>
      </c>
      <c r="C857" s="26">
        <v>2017</v>
      </c>
      <c r="D857" s="26" t="s">
        <v>4026</v>
      </c>
      <c r="E857" s="26">
        <v>18</v>
      </c>
      <c r="F857" s="26">
        <v>1</v>
      </c>
      <c r="G857" s="26">
        <v>198</v>
      </c>
      <c r="H857" s="26">
        <v>12995</v>
      </c>
      <c r="I857" s="26" t="s">
        <v>6871</v>
      </c>
      <c r="J857" s="11" t="s">
        <v>35</v>
      </c>
      <c r="K857" s="18" t="str">
        <f>IF(LEFT(I857,2)="10",HYPERLINK(_xlfn.CONCAT("https://doi.org/",I857),"Link"),IF(I857="","",HYPERLINK(I857,"Link")))</f>
        <v>Link</v>
      </c>
      <c r="L857" s="19" t="str">
        <f>IF(A857&lt;&gt;"",IF(J857="No",_xlfn.CONCAT(IF(ISERROR(FIND(",",A857))=FALSE,LEFT(A857,FIND(",",A857)-1),A857),"-",C857,"-",H857),""),"")</f>
        <v/>
      </c>
      <c r="M857" s="29" t="str">
        <f>IF(A857&lt;&gt;"",_xlfn.CONCAT("{",IF(ISERROR(FIND(",",A857))=FALSE,LEFT(A857,FIND(",",A857)-1),A857),", ",C857," #",H857,"}"),"")</f>
        <v>{Hiraki, 2017 #12995}</v>
      </c>
      <c r="N857" s="4" t="s">
        <v>1</v>
      </c>
      <c r="O857" s="18" t="str">
        <f>IF(J857="Yes",IF(P857&lt;&gt;"",HYPERLINK(_xlfn.CONCAT(VLOOKUP(P857,AF:AG,2,FALSE),"\",IF(ISERROR(FIND(",",A857))=FALSE,LEFT(A857,FIND(",",A857)-1),A857),"-",C857,"-",H857,".pdf"),"PDF"),""),"")</f>
        <v>PDF</v>
      </c>
      <c r="P857" s="11" t="s">
        <v>2</v>
      </c>
      <c r="Q857" s="3" t="s">
        <v>46</v>
      </c>
      <c r="R857" s="3" t="s">
        <v>47</v>
      </c>
      <c r="S857" s="4" t="s">
        <v>109</v>
      </c>
      <c r="T857" s="18" t="str">
        <f>IF(J857="Yes",IF(U857&lt;&gt;"",HYPERLINK(_xlfn.CONCAT(VLOOKUP(U857,AF:AG,2,FALSE),"\",IF(ISERROR(FIND(",",A857))=FALSE,LEFT(A857,FIND(",",A857)-1),A857),"-",C857,"-",H857,".pdf"),"PDF"),""),"")</f>
        <v>PDF</v>
      </c>
      <c r="U857" s="565" t="s">
        <v>70</v>
      </c>
      <c r="V857" s="3" t="s">
        <v>46</v>
      </c>
      <c r="W857" s="3" t="s">
        <v>47</v>
      </c>
      <c r="X857" s="501" t="s">
        <v>5885</v>
      </c>
      <c r="Y857" s="12" t="str">
        <f>IF(R857="Include","No",IF(V857="Include","No",""))</f>
        <v/>
      </c>
      <c r="Z857" s="33" t="str">
        <f>IF(J857="Yes",IF(Q857="","",IF(Q857="Include",IF(V857="",IF(Y857="No","Check for supplement","Include"),IF(V857="Exclude","Consensus required",IF(V857="Include",IF(Y857="No","Check for supplement","Include"),"Check required"))),IF(Q857="Exclude",IF(V857="","Check required",IF(V857="Exclude","Exclude",IF(V857="Include","Consensus required","Check required"))),"Check required"))),IF(L857="","","Find PDF"))</f>
        <v>Exclude</v>
      </c>
      <c r="AA857" s="31" t="str">
        <f>IF(Z857="Exclude",R857,"")</f>
        <v>3. Wrong intervention</v>
      </c>
    </row>
    <row r="858" spans="1:27" x14ac:dyDescent="0.25">
      <c r="A858" s="25" t="s">
        <v>5370</v>
      </c>
      <c r="B858" s="26" t="s">
        <v>5371</v>
      </c>
      <c r="C858" s="26">
        <v>2017</v>
      </c>
      <c r="D858" s="26" t="s">
        <v>5372</v>
      </c>
      <c r="E858" s="26">
        <v>35</v>
      </c>
      <c r="F858" s="26">
        <v>15</v>
      </c>
      <c r="H858" s="26">
        <v>14114</v>
      </c>
      <c r="I858" s="26" t="s">
        <v>5373</v>
      </c>
      <c r="J858" s="11" t="s">
        <v>35</v>
      </c>
      <c r="K858" s="18" t="str">
        <f>IF(LEFT(I858,2)="10",HYPERLINK(_xlfn.CONCAT("https://doi.org/",I858),"Link"),IF(I858="","",HYPERLINK(I858,"Link")))</f>
        <v>Link</v>
      </c>
      <c r="L858" s="19" t="str">
        <f>IF(A858&lt;&gt;"",IF(J858="No",_xlfn.CONCAT(IF(ISERROR(FIND(",",A858))=FALSE,LEFT(A858,FIND(",",A858)-1),A858),"-",C858,"-",H858),""),"")</f>
        <v/>
      </c>
      <c r="M858" s="29" t="str">
        <f>IF(A858&lt;&gt;"",_xlfn.CONCAT("{",IF(ISERROR(FIND(",",A858))=FALSE,LEFT(A858,FIND(",",A858)-1),A858),", ",C858," #",H858,"}"),"")</f>
        <v>{Hirschey, 2017 #14114}</v>
      </c>
      <c r="N858" s="4" t="s">
        <v>4</v>
      </c>
      <c r="O858" s="18" t="str">
        <f>IF(J858="Yes",IF(P858&lt;&gt;"",HYPERLINK(_xlfn.CONCAT(VLOOKUP(P858,AF:AG,2,FALSE),"\",IF(ISERROR(FIND(",",A858))=FALSE,LEFT(A858,FIND(",",A858)-1),A858),"-",C858,"-",H858,".pdf"),"PDF"),""),"")</f>
        <v>PDF</v>
      </c>
      <c r="P858" s="11" t="s">
        <v>2</v>
      </c>
      <c r="Q858" s="3" t="s">
        <v>46</v>
      </c>
      <c r="R858" s="3" t="s">
        <v>47</v>
      </c>
      <c r="S858" s="4" t="s">
        <v>109</v>
      </c>
      <c r="T858" s="18" t="str">
        <f>IF(J858="Yes",IF(U858&lt;&gt;"",HYPERLINK(_xlfn.CONCAT(VLOOKUP(U858,AF:AG,2,FALSE),"\",IF(ISERROR(FIND(",",A858))=FALSE,LEFT(A858,FIND(",",A858)-1),A858),"-",C858,"-",H858,".pdf"),"PDF"),""),"")</f>
        <v>PDF</v>
      </c>
      <c r="U858" s="11" t="s">
        <v>50</v>
      </c>
      <c r="V858" s="3" t="s">
        <v>46</v>
      </c>
      <c r="W858" s="3" t="s">
        <v>47</v>
      </c>
      <c r="Y858" s="12" t="str">
        <f>IF(R858="Include","No",IF(V858="Include","No",""))</f>
        <v/>
      </c>
      <c r="Z858" s="33" t="str">
        <f>IF(J858="Yes",IF(Q858="","",IF(Q858="Include",IF(V858="",IF(Y858="No","Check for supplement","Include"),IF(V858="Exclude","Consensus required",IF(V858="Include",IF(Y858="No","Check for supplement","Include"),"Check required"))),IF(Q858="Exclude",IF(V858="","Check required",IF(V858="Exclude","Exclude",IF(V858="Include","Consensus required","Check required"))),"Check required"))),IF(L858="","","Find PDF"))</f>
        <v>Exclude</v>
      </c>
      <c r="AA858" s="31" t="str">
        <f>IF(Z858="Exclude",R858,"")</f>
        <v>3. Wrong intervention</v>
      </c>
    </row>
    <row r="859" spans="1:27" x14ac:dyDescent="0.25">
      <c r="A859" s="25" t="s">
        <v>7228</v>
      </c>
      <c r="B859" s="26" t="s">
        <v>7229</v>
      </c>
      <c r="C859" s="26">
        <v>2016</v>
      </c>
      <c r="D859" s="26" t="s">
        <v>578</v>
      </c>
      <c r="E859" s="26">
        <v>39</v>
      </c>
      <c r="F859" s="26">
        <v>4</v>
      </c>
      <c r="G859" s="26" t="s">
        <v>7230</v>
      </c>
      <c r="H859" s="26">
        <v>12996</v>
      </c>
      <c r="I859" s="26" t="s">
        <v>7231</v>
      </c>
      <c r="J859" s="11" t="s">
        <v>35</v>
      </c>
      <c r="K859" s="18" t="str">
        <f>IF(LEFT(I859,2)="10",HYPERLINK(_xlfn.CONCAT("https://doi.org/",I859),"Link"),IF(I859="","",HYPERLINK(I859,"Link")))</f>
        <v>Link</v>
      </c>
      <c r="L859" s="19" t="str">
        <f>IF(A859&lt;&gt;"",IF(J859="No",_xlfn.CONCAT(IF(ISERROR(FIND(",",A859))=FALSE,LEFT(A859,FIND(",",A859)-1),A859),"-",C859,"-",H859),""),"")</f>
        <v/>
      </c>
      <c r="M859" s="29" t="str">
        <f>IF(A859&lt;&gt;"",_xlfn.CONCAT("{",IF(ISERROR(FIND(",",A859))=FALSE,LEFT(A859,FIND(",",A859)-1),A859),", ",C859," #",H859,"}"),"")</f>
        <v>{Hochberg, 2016 #12996}</v>
      </c>
      <c r="N859" s="4" t="s">
        <v>1</v>
      </c>
      <c r="O859" s="18" t="str">
        <f>IF(J859="Yes",IF(P859&lt;&gt;"",HYPERLINK(_xlfn.CONCAT(VLOOKUP(P859,AF:AG,2,FALSE),"\",IF(ISERROR(FIND(",",A859))=FALSE,LEFT(A859,FIND(",",A859)-1),A859),"-",C859,"-",H859,".pdf"),"PDF"),""),"")</f>
        <v>PDF</v>
      </c>
      <c r="P859" s="11" t="s">
        <v>2</v>
      </c>
      <c r="Q859" s="3" t="s">
        <v>37</v>
      </c>
      <c r="S859" s="4" t="s">
        <v>7232</v>
      </c>
      <c r="T859" s="18" t="str">
        <f>IF(J859="Yes",IF(U859&lt;&gt;"",HYPERLINK(_xlfn.CONCAT(VLOOKUP(U859,AF:AG,2,FALSE),"\",IF(ISERROR(FIND(",",A859))=FALSE,LEFT(A859,FIND(",",A859)-1),A859),"-",C859,"-",H859,".pdf"),"PDF"),""),"")</f>
        <v>PDF</v>
      </c>
      <c r="U859" s="565" t="s">
        <v>70</v>
      </c>
      <c r="V859" s="3" t="s">
        <v>37</v>
      </c>
      <c r="X859" s="501" t="s">
        <v>7233</v>
      </c>
      <c r="Y859" s="12" t="s">
        <v>35</v>
      </c>
      <c r="Z859" s="33" t="str">
        <f>IF(J859="Yes",IF(Q859="","",IF(Q859="Include",IF(V859="",IF(Y859="No","Check for supplement","Include"),IF(V859="Exclude","Consensus required",IF(V859="Include",IF(Y859="No","Check for supplement","Include"),"Check required"))),IF(Q859="Exclude",IF(V859="","Check required",IF(V859="Exclude","Exclude",IF(V859="Include","Consensus required","Check required"))),"Check required"))),IF(L859="","","Find PDF"))</f>
        <v>Include</v>
      </c>
      <c r="AA859" s="31" t="str">
        <f>IF(Z859="Exclude",R859,"")</f>
        <v/>
      </c>
    </row>
    <row r="860" spans="1:27" x14ac:dyDescent="0.25">
      <c r="A860" s="25" t="s">
        <v>6872</v>
      </c>
      <c r="B860" s="26" t="s">
        <v>6873</v>
      </c>
      <c r="C860" s="26">
        <v>2019</v>
      </c>
      <c r="D860" s="26" t="s">
        <v>168</v>
      </c>
      <c r="E860" s="26">
        <v>57</v>
      </c>
      <c r="F860" s="26">
        <v>1</v>
      </c>
      <c r="G860" s="26" t="s">
        <v>6874</v>
      </c>
      <c r="H860" s="26">
        <v>12997</v>
      </c>
      <c r="I860" s="26" t="s">
        <v>6875</v>
      </c>
      <c r="J860" s="11" t="s">
        <v>35</v>
      </c>
      <c r="K860" s="18" t="str">
        <f>IF(LEFT(I860,2)="10",HYPERLINK(_xlfn.CONCAT("https://doi.org/",I860),"Link"),IF(I860="","",HYPERLINK(I860,"Link")))</f>
        <v>Link</v>
      </c>
      <c r="L860" s="19" t="str">
        <f>IF(A860&lt;&gt;"",IF(J860="No",_xlfn.CONCAT(IF(ISERROR(FIND(",",A860))=FALSE,LEFT(A860,FIND(",",A860)-1),A860),"-",C860,"-",H860),""),"")</f>
        <v/>
      </c>
      <c r="M860" s="29" t="str">
        <f>IF(A860&lt;&gt;"",_xlfn.CONCAT("{",IF(ISERROR(FIND(",",A860))=FALSE,LEFT(A860,FIND(",",A860)-1),A860),", ",C860," #",H860,"}"),"")</f>
        <v>{Hochsmann, 2019 #12997}</v>
      </c>
      <c r="N860" s="4" t="s">
        <v>1</v>
      </c>
      <c r="O860" s="18" t="str">
        <f>IF(J860="Yes",IF(P860&lt;&gt;"",HYPERLINK(_xlfn.CONCAT(VLOOKUP(P860,AF:AG,2,FALSE),"\",IF(ISERROR(FIND(",",A860))=FALSE,LEFT(A860,FIND(",",A860)-1),A860),"-",C860,"-",H860,".pdf"),"PDF"),""),"")</f>
        <v>PDF</v>
      </c>
      <c r="P860" s="11" t="s">
        <v>2</v>
      </c>
      <c r="Q860" s="3" t="s">
        <v>46</v>
      </c>
      <c r="R860" s="3" t="s">
        <v>47</v>
      </c>
      <c r="S860" s="4" t="s">
        <v>109</v>
      </c>
      <c r="T860" s="18" t="str">
        <f>IF(J860="Yes",IF(U860&lt;&gt;"",HYPERLINK(_xlfn.CONCAT(VLOOKUP(U860,AF:AG,2,FALSE),"\",IF(ISERROR(FIND(",",A860))=FALSE,LEFT(A860,FIND(",",A860)-1),A860),"-",C860,"-",H860,".pdf"),"PDF"),""),"")</f>
        <v>PDF</v>
      </c>
      <c r="U860" s="565" t="s">
        <v>70</v>
      </c>
      <c r="V860" s="3" t="s">
        <v>46</v>
      </c>
      <c r="W860" s="3" t="s">
        <v>47</v>
      </c>
      <c r="X860" s="501" t="s">
        <v>6876</v>
      </c>
      <c r="Y860" s="12" t="str">
        <f>IF(R860="Include","No",IF(V860="Include","No",""))</f>
        <v/>
      </c>
      <c r="Z860" s="33" t="str">
        <f>IF(J860="Yes",IF(Q860="","",IF(Q860="Include",IF(V860="",IF(Y860="No","Check for supplement","Include"),IF(V860="Exclude","Consensus required",IF(V860="Include",IF(Y860="No","Check for supplement","Include"),"Check required"))),IF(Q860="Exclude",IF(V860="","Check required",IF(V860="Exclude","Exclude",IF(V860="Include","Consensus required","Check required"))),"Check required"))),IF(L860="","","Find PDF"))</f>
        <v>Exclude</v>
      </c>
      <c r="AA860" s="31" t="str">
        <f>IF(Z860="Exclude",R860,"")</f>
        <v>3. Wrong intervention</v>
      </c>
    </row>
    <row r="861" spans="1:27" x14ac:dyDescent="0.25">
      <c r="A861" s="25" t="s">
        <v>6872</v>
      </c>
      <c r="B861" s="26" t="s">
        <v>6873</v>
      </c>
      <c r="C861" s="26">
        <v>2019</v>
      </c>
      <c r="D861" s="26" t="s">
        <v>168</v>
      </c>
      <c r="E861" s="26">
        <v>57</v>
      </c>
      <c r="F861" s="26">
        <v>1</v>
      </c>
      <c r="G861" s="26" t="s">
        <v>6874</v>
      </c>
      <c r="H861" s="26">
        <v>12998</v>
      </c>
      <c r="I861" s="26" t="s">
        <v>6875</v>
      </c>
      <c r="J861" s="11" t="s">
        <v>35</v>
      </c>
      <c r="K861" s="18" t="str">
        <f>IF(LEFT(I861,2)="10",HYPERLINK(_xlfn.CONCAT("https://doi.org/",I861),"Link"),IF(I861="","",HYPERLINK(I861,"Link")))</f>
        <v>Link</v>
      </c>
      <c r="L861" s="19" t="str">
        <f>IF(A861&lt;&gt;"",IF(J861="No",_xlfn.CONCAT(IF(ISERROR(FIND(",",A861))=FALSE,LEFT(A861,FIND(",",A861)-1),A861),"-",C861,"-",H861),""),"")</f>
        <v/>
      </c>
      <c r="M861" s="29" t="str">
        <f>IF(A861&lt;&gt;"",_xlfn.CONCAT("{",IF(ISERROR(FIND(",",A861))=FALSE,LEFT(A861,FIND(",",A861)-1),A861),", ",C861," #",H861,"}"),"")</f>
        <v>{Hochsmann, 2019 #12998}</v>
      </c>
      <c r="N861" s="4" t="s">
        <v>1</v>
      </c>
      <c r="O861" s="18" t="str">
        <f>IF(J861="Yes",IF(P861&lt;&gt;"",HYPERLINK(_xlfn.CONCAT(VLOOKUP(P861,AF:AG,2,FALSE),"\",IF(ISERROR(FIND(",",A861))=FALSE,LEFT(A861,FIND(",",A861)-1),A861),"-",C861,"-",H861,".pdf"),"PDF"),""),"")</f>
        <v>PDF</v>
      </c>
      <c r="P861" s="11" t="s">
        <v>2</v>
      </c>
      <c r="Q861" s="3" t="s">
        <v>46</v>
      </c>
      <c r="R861" s="3" t="s">
        <v>39</v>
      </c>
      <c r="T861" s="18" t="str">
        <f>IF(J861="Yes",IF(U861&lt;&gt;"",HYPERLINK(_xlfn.CONCAT(VLOOKUP(U861,AF:AG,2,FALSE),"\",IF(ISERROR(FIND(",",A861))=FALSE,LEFT(A861,FIND(",",A861)-1),A861),"-",C861,"-",H861,".pdf"),"PDF"),""),"")</f>
        <v>PDF</v>
      </c>
      <c r="U861" s="11" t="str">
        <f>IF(R861="0. Duplicate","SH","")</f>
        <v>SH</v>
      </c>
      <c r="V861" s="3" t="str">
        <f>IF(R861="0. Duplicate","Exclude","")</f>
        <v>Exclude</v>
      </c>
      <c r="W861" s="3" t="str">
        <f>IF(R861="0. Duplicate","0. Duplicate","")</f>
        <v>0. Duplicate</v>
      </c>
      <c r="Y861" s="12" t="str">
        <f>IF(R861="Include","No",IF(V861="Include","No",""))</f>
        <v/>
      </c>
      <c r="Z861" s="33" t="str">
        <f>IF(J861="Yes",IF(Q861="","",IF(Q861="Include",IF(V861="",IF(Y861="No","Check for supplement","Include"),IF(V861="Exclude","Consensus required",IF(V861="Include",IF(Y861="No","Check for supplement","Include"),"Check required"))),IF(Q861="Exclude",IF(V861="","Check required",IF(V861="Exclude","Exclude",IF(V861="Include","Consensus required","Check required"))),"Check required"))),IF(L861="","","Find PDF"))</f>
        <v>Exclude</v>
      </c>
      <c r="AA861" s="31" t="str">
        <f>IF(Z861="Exclude",R861,"")</f>
        <v>0. Duplicate</v>
      </c>
    </row>
    <row r="862" spans="1:27" x14ac:dyDescent="0.25">
      <c r="A862" s="25" t="s">
        <v>6872</v>
      </c>
      <c r="B862" s="26" t="s">
        <v>6873</v>
      </c>
      <c r="C862" s="26">
        <v>2019</v>
      </c>
      <c r="D862" s="26" t="s">
        <v>168</v>
      </c>
      <c r="E862" s="26">
        <v>57</v>
      </c>
      <c r="F862" s="26">
        <v>1</v>
      </c>
      <c r="G862" s="26" t="s">
        <v>6874</v>
      </c>
      <c r="H862" s="26">
        <v>12999</v>
      </c>
      <c r="I862" s="26" t="s">
        <v>6875</v>
      </c>
      <c r="J862" s="11" t="s">
        <v>35</v>
      </c>
      <c r="K862" s="18" t="str">
        <f>IF(LEFT(I862,2)="10",HYPERLINK(_xlfn.CONCAT("https://doi.org/",I862),"Link"),IF(I862="","",HYPERLINK(I862,"Link")))</f>
        <v>Link</v>
      </c>
      <c r="L862" s="19" t="str">
        <f>IF(A862&lt;&gt;"",IF(J862="No",_xlfn.CONCAT(IF(ISERROR(FIND(",",A862))=FALSE,LEFT(A862,FIND(",",A862)-1),A862),"-",C862,"-",H862),""),"")</f>
        <v/>
      </c>
      <c r="M862" s="29" t="str">
        <f>IF(A862&lt;&gt;"",_xlfn.CONCAT("{",IF(ISERROR(FIND(",",A862))=FALSE,LEFT(A862,FIND(",",A862)-1),A862),", ",C862," #",H862,"}"),"")</f>
        <v>{Hochsmann, 2019 #12999}</v>
      </c>
      <c r="N862" s="4" t="s">
        <v>1</v>
      </c>
      <c r="O862" s="18" t="str">
        <f>IF(J862="Yes",IF(P862&lt;&gt;"",HYPERLINK(_xlfn.CONCAT(VLOOKUP(P862,AF:AG,2,FALSE),"\",IF(ISERROR(FIND(",",A862))=FALSE,LEFT(A862,FIND(",",A862)-1),A862),"-",C862,"-",H862,".pdf"),"PDF"),""),"")</f>
        <v>PDF</v>
      </c>
      <c r="P862" s="11" t="s">
        <v>2</v>
      </c>
      <c r="Q862" s="3" t="s">
        <v>46</v>
      </c>
      <c r="R862" s="3" t="s">
        <v>39</v>
      </c>
      <c r="T862" s="18" t="str">
        <f>IF(J862="Yes",IF(U862&lt;&gt;"",HYPERLINK(_xlfn.CONCAT(VLOOKUP(U862,AF:AG,2,FALSE),"\",IF(ISERROR(FIND(",",A862))=FALSE,LEFT(A862,FIND(",",A862)-1),A862),"-",C862,"-",H862,".pdf"),"PDF"),""),"")</f>
        <v>PDF</v>
      </c>
      <c r="U862" s="11" t="str">
        <f>IF(R862="0. Duplicate","SH","")</f>
        <v>SH</v>
      </c>
      <c r="V862" s="3" t="str">
        <f>IF(R862="0. Duplicate","Exclude","")</f>
        <v>Exclude</v>
      </c>
      <c r="W862" s="3" t="str">
        <f>IF(R862="0. Duplicate","0. Duplicate","")</f>
        <v>0. Duplicate</v>
      </c>
      <c r="Y862" s="12" t="str">
        <f>IF(R862="Include","No",IF(V862="Include","No",""))</f>
        <v/>
      </c>
      <c r="Z862" s="33" t="str">
        <f>IF(J862="Yes",IF(Q862="","",IF(Q862="Include",IF(V862="",IF(Y862="No","Check for supplement","Include"),IF(V862="Exclude","Consensus required",IF(V862="Include",IF(Y862="No","Check for supplement","Include"),"Check required"))),IF(Q862="Exclude",IF(V862="","Check required",IF(V862="Exclude","Exclude",IF(V862="Include","Consensus required","Check required"))),"Check required"))),IF(L862="","","Find PDF"))</f>
        <v>Exclude</v>
      </c>
      <c r="AA862" s="31" t="str">
        <f>IF(Z862="Exclude",R862,"")</f>
        <v>0. Duplicate</v>
      </c>
    </row>
    <row r="863" spans="1:27" x14ac:dyDescent="0.25">
      <c r="A863" s="25" t="s">
        <v>6872</v>
      </c>
      <c r="B863" s="26" t="s">
        <v>6873</v>
      </c>
      <c r="C863" s="26">
        <v>2019</v>
      </c>
      <c r="D863" s="26" t="s">
        <v>168</v>
      </c>
      <c r="E863" s="26">
        <v>57</v>
      </c>
      <c r="F863" s="26">
        <v>1</v>
      </c>
      <c r="G863" s="26" t="s">
        <v>6874</v>
      </c>
      <c r="H863" s="26">
        <v>13000</v>
      </c>
      <c r="I863" s="26" t="s">
        <v>6875</v>
      </c>
      <c r="J863" s="11" t="s">
        <v>35</v>
      </c>
      <c r="K863" s="18" t="str">
        <f>IF(LEFT(I863,2)="10",HYPERLINK(_xlfn.CONCAT("https://doi.org/",I863),"Link"),IF(I863="","",HYPERLINK(I863,"Link")))</f>
        <v>Link</v>
      </c>
      <c r="L863" s="19" t="str">
        <f>IF(A863&lt;&gt;"",IF(J863="No",_xlfn.CONCAT(IF(ISERROR(FIND(",",A863))=FALSE,LEFT(A863,FIND(",",A863)-1),A863),"-",C863,"-",H863),""),"")</f>
        <v/>
      </c>
      <c r="M863" s="29" t="str">
        <f>IF(A863&lt;&gt;"",_xlfn.CONCAT("{",IF(ISERROR(FIND(",",A863))=FALSE,LEFT(A863,FIND(",",A863)-1),A863),", ",C863," #",H863,"}"),"")</f>
        <v>{Hochsmann, 2019 #13000}</v>
      </c>
      <c r="N863" s="4" t="s">
        <v>1</v>
      </c>
      <c r="O863" s="18" t="str">
        <f>IF(J863="Yes",IF(P863&lt;&gt;"",HYPERLINK(_xlfn.CONCAT(VLOOKUP(P863,AF:AG,2,FALSE),"\",IF(ISERROR(FIND(",",A863))=FALSE,LEFT(A863,FIND(",",A863)-1),A863),"-",C863,"-",H863,".pdf"),"PDF"),""),"")</f>
        <v>PDF</v>
      </c>
      <c r="P863" s="11" t="s">
        <v>2</v>
      </c>
      <c r="Q863" s="3" t="s">
        <v>46</v>
      </c>
      <c r="R863" s="3" t="s">
        <v>39</v>
      </c>
      <c r="T863" s="18" t="str">
        <f>IF(J863="Yes",IF(U863&lt;&gt;"",HYPERLINK(_xlfn.CONCAT(VLOOKUP(U863,AF:AG,2,FALSE),"\",IF(ISERROR(FIND(",",A863))=FALSE,LEFT(A863,FIND(",",A863)-1),A863),"-",C863,"-",H863,".pdf"),"PDF"),""),"")</f>
        <v>PDF</v>
      </c>
      <c r="U863" s="11" t="str">
        <f>IF(R863="0. Duplicate","SH","")</f>
        <v>SH</v>
      </c>
      <c r="V863" s="3" t="str">
        <f>IF(R863="0. Duplicate","Exclude","")</f>
        <v>Exclude</v>
      </c>
      <c r="W863" s="3" t="str">
        <f>IF(R863="0. Duplicate","0. Duplicate","")</f>
        <v>0. Duplicate</v>
      </c>
      <c r="Y863" s="12" t="str">
        <f>IF(R863="Include","No",IF(V863="Include","No",""))</f>
        <v/>
      </c>
      <c r="Z863" s="33" t="str">
        <f>IF(J863="Yes",IF(Q863="","",IF(Q863="Include",IF(V863="",IF(Y863="No","Check for supplement","Include"),IF(V863="Exclude","Consensus required",IF(V863="Include",IF(Y863="No","Check for supplement","Include"),"Check required"))),IF(Q863="Exclude",IF(V863="","Check required",IF(V863="Exclude","Exclude",IF(V863="Include","Consensus required","Check required"))),"Check required"))),IF(L863="","","Find PDF"))</f>
        <v>Exclude</v>
      </c>
      <c r="AA863" s="31" t="str">
        <f>IF(Z863="Exclude",R863,"")</f>
        <v>0. Duplicate</v>
      </c>
    </row>
    <row r="864" spans="1:27" x14ac:dyDescent="0.25">
      <c r="A864" s="25" t="s">
        <v>6877</v>
      </c>
      <c r="B864" s="26" t="s">
        <v>6878</v>
      </c>
      <c r="C864" s="26">
        <v>2023</v>
      </c>
      <c r="D864" s="26" t="s">
        <v>6879</v>
      </c>
      <c r="E864" s="26">
        <v>5</v>
      </c>
      <c r="F864" s="26">
        <v>1</v>
      </c>
      <c r="G864" s="26" t="s">
        <v>1210</v>
      </c>
      <c r="H864" s="26">
        <v>13001</v>
      </c>
      <c r="I864" s="26" t="s">
        <v>6880</v>
      </c>
      <c r="J864" s="11" t="s">
        <v>35</v>
      </c>
      <c r="K864" s="18" t="str">
        <f>IF(LEFT(I864,2)="10",HYPERLINK(_xlfn.CONCAT("https://doi.org/",I864),"Link"),IF(I864="","",HYPERLINK(I864,"Link")))</f>
        <v>Link</v>
      </c>
      <c r="L864" s="19" t="str">
        <f>IF(A864&lt;&gt;"",IF(J864="No",_xlfn.CONCAT(IF(ISERROR(FIND(",",A864))=FALSE,LEFT(A864,FIND(",",A864)-1),A864),"-",C864,"-",H864),""),"")</f>
        <v/>
      </c>
      <c r="M864" s="29" t="str">
        <f>IF(A864&lt;&gt;"",_xlfn.CONCAT("{",IF(ISERROR(FIND(",",A864))=FALSE,LEFT(A864,FIND(",",A864)-1),A864),", ",C864," #",H864,"}"),"")</f>
        <v>{Hoda, 2023 #13001}</v>
      </c>
      <c r="N864" s="4" t="s">
        <v>1</v>
      </c>
      <c r="O864" s="18" t="str">
        <f>IF(J864="Yes",IF(P864&lt;&gt;"",HYPERLINK(_xlfn.CONCAT(VLOOKUP(P864,AF:AG,2,FALSE),"\",IF(ISERROR(FIND(",",A864))=FALSE,LEFT(A864,FIND(",",A864)-1),A864),"-",C864,"-",H864,".pdf"),"PDF"),""),"")</f>
        <v>PDF</v>
      </c>
      <c r="P864" s="11" t="s">
        <v>2</v>
      </c>
      <c r="Q864" s="3" t="s">
        <v>46</v>
      </c>
      <c r="R864" s="3" t="s">
        <v>56</v>
      </c>
      <c r="S864" s="4" t="s">
        <v>1643</v>
      </c>
      <c r="T864" s="18" t="str">
        <f>IF(J864="Yes",IF(U864&lt;&gt;"",HYPERLINK(_xlfn.CONCAT(VLOOKUP(U864,AF:AG,2,FALSE),"\",IF(ISERROR(FIND(",",A864))=FALSE,LEFT(A864,FIND(",",A864)-1),A864),"-",C864,"-",H864,".pdf"),"PDF"),""),"")</f>
        <v>PDF</v>
      </c>
      <c r="U864" s="565" t="s">
        <v>70</v>
      </c>
      <c r="V864" s="3" t="s">
        <v>46</v>
      </c>
      <c r="W864" s="3" t="s">
        <v>56</v>
      </c>
      <c r="X864" s="501" t="s">
        <v>6751</v>
      </c>
      <c r="Y864" s="12" t="str">
        <f>IF(R864="Include","No",IF(V864="Include","No",""))</f>
        <v/>
      </c>
      <c r="Z864" s="33" t="str">
        <f>IF(J864="Yes",IF(Q864="","",IF(Q864="Include",IF(V864="",IF(Y864="No","Check for supplement","Include"),IF(V864="Exclude","Consensus required",IF(V864="Include",IF(Y864="No","Check for supplement","Include"),"Check required"))),IF(Q864="Exclude",IF(V864="","Check required",IF(V864="Exclude","Exclude",IF(V864="Include","Consensus required","Check required"))),"Check required"))),IF(L864="","","Find PDF"))</f>
        <v>Exclude</v>
      </c>
      <c r="AA864" s="31" t="str">
        <f>IF(Z864="Exclude",R864,"")</f>
        <v>2. Wrong country</v>
      </c>
    </row>
    <row r="865" spans="1:27" x14ac:dyDescent="0.25">
      <c r="A865" s="25" t="s">
        <v>6881</v>
      </c>
      <c r="B865" s="26" t="s">
        <v>6882</v>
      </c>
      <c r="C865" s="26">
        <v>2020</v>
      </c>
      <c r="D865" s="26" t="s">
        <v>6883</v>
      </c>
      <c r="E865" s="26">
        <v>35</v>
      </c>
      <c r="F865" s="26">
        <v>2</v>
      </c>
      <c r="G865" s="26" t="s">
        <v>6884</v>
      </c>
      <c r="H865" s="26">
        <v>13003</v>
      </c>
      <c r="I865" s="26" t="s">
        <v>6885</v>
      </c>
      <c r="J865" s="11" t="s">
        <v>35</v>
      </c>
      <c r="K865" s="18" t="str">
        <f>IF(LEFT(I865,2)="10",HYPERLINK(_xlfn.CONCAT("https://doi.org/",I865),"Link"),IF(I865="","",HYPERLINK(I865,"Link")))</f>
        <v>Link</v>
      </c>
      <c r="L865" s="19" t="str">
        <f>IF(A865&lt;&gt;"",IF(J865="No",_xlfn.CONCAT(IF(ISERROR(FIND(",",A865))=FALSE,LEFT(A865,FIND(",",A865)-1),A865),"-",C865,"-",H865),""),"")</f>
        <v/>
      </c>
      <c r="M865" s="29" t="str">
        <f>IF(A865&lt;&gt;"",_xlfn.CONCAT("{",IF(ISERROR(FIND(",",A865))=FALSE,LEFT(A865,FIND(",",A865)-1),A865),", ",C865," #",H865,"}"),"")</f>
        <v>{Hoffman, 2020 #13003}</v>
      </c>
      <c r="N865" s="4" t="s">
        <v>1</v>
      </c>
      <c r="O865" s="18" t="str">
        <f>IF(J865="Yes",IF(P865&lt;&gt;"",HYPERLINK(_xlfn.CONCAT(VLOOKUP(P865,AF:AG,2,FALSE),"\",IF(ISERROR(FIND(",",A865))=FALSE,LEFT(A865,FIND(",",A865)-1),A865),"-",C865,"-",H865,".pdf"),"PDF"),""),"")</f>
        <v>PDF</v>
      </c>
      <c r="P865" s="11" t="s">
        <v>2</v>
      </c>
      <c r="Q865" s="3" t="s">
        <v>46</v>
      </c>
      <c r="R865" s="3" t="s">
        <v>47</v>
      </c>
      <c r="S865" s="4" t="s">
        <v>109</v>
      </c>
      <c r="T865" s="18" t="str">
        <f>IF(J865="Yes",IF(U865&lt;&gt;"",HYPERLINK(_xlfn.CONCAT(VLOOKUP(U865,AF:AG,2,FALSE),"\",IF(ISERROR(FIND(",",A865))=FALSE,LEFT(A865,FIND(",",A865)-1),A865),"-",C865,"-",H865,".pdf"),"PDF"),""),"")</f>
        <v>PDF</v>
      </c>
      <c r="U865" s="565" t="s">
        <v>70</v>
      </c>
      <c r="V865" s="3" t="s">
        <v>46</v>
      </c>
      <c r="W865" s="3" t="s">
        <v>47</v>
      </c>
      <c r="X865" s="501" t="s">
        <v>5885</v>
      </c>
      <c r="Y865" s="12" t="str">
        <f>IF(R865="Include","No",IF(V865="Include","No",""))</f>
        <v/>
      </c>
      <c r="Z865" s="33" t="str">
        <f>IF(J865="Yes",IF(Q865="","",IF(Q865="Include",IF(V865="",IF(Y865="No","Check for supplement","Include"),IF(V865="Exclude","Consensus required",IF(V865="Include",IF(Y865="No","Check for supplement","Include"),"Check required"))),IF(Q865="Exclude",IF(V865="","Check required",IF(V865="Exclude","Exclude",IF(V865="Include","Consensus required","Check required"))),"Check required"))),IF(L865="","","Find PDF"))</f>
        <v>Exclude</v>
      </c>
      <c r="AA865" s="31" t="str">
        <f>IF(Z865="Exclude",R865,"")</f>
        <v>3. Wrong intervention</v>
      </c>
    </row>
    <row r="866" spans="1:27" x14ac:dyDescent="0.25">
      <c r="A866" s="25" t="s">
        <v>6881</v>
      </c>
      <c r="B866" s="26" t="s">
        <v>6882</v>
      </c>
      <c r="C866" s="26">
        <v>2020</v>
      </c>
      <c r="D866" s="26" t="s">
        <v>6883</v>
      </c>
      <c r="E866" s="26">
        <v>35</v>
      </c>
      <c r="F866" s="26">
        <v>2</v>
      </c>
      <c r="G866" s="26" t="s">
        <v>6884</v>
      </c>
      <c r="H866" s="26">
        <v>13004</v>
      </c>
      <c r="I866" s="26" t="s">
        <v>6885</v>
      </c>
      <c r="J866" s="11" t="s">
        <v>35</v>
      </c>
      <c r="K866" s="18" t="str">
        <f>IF(LEFT(I866,2)="10",HYPERLINK(_xlfn.CONCAT("https://doi.org/",I866),"Link"),IF(I866="","",HYPERLINK(I866,"Link")))</f>
        <v>Link</v>
      </c>
      <c r="L866" s="19" t="str">
        <f>IF(A866&lt;&gt;"",IF(J866="No",_xlfn.CONCAT(IF(ISERROR(FIND(",",A866))=FALSE,LEFT(A866,FIND(",",A866)-1),A866),"-",C866,"-",H866),""),"")</f>
        <v/>
      </c>
      <c r="M866" s="29" t="str">
        <f>IF(A866&lt;&gt;"",_xlfn.CONCAT("{",IF(ISERROR(FIND(",",A866))=FALSE,LEFT(A866,FIND(",",A866)-1),A866),", ",C866," #",H866,"}"),"")</f>
        <v>{Hoffman, 2020 #13004}</v>
      </c>
      <c r="N866" s="4" t="s">
        <v>1</v>
      </c>
      <c r="O866" s="18" t="str">
        <f>IF(J866="Yes",IF(P866&lt;&gt;"",HYPERLINK(_xlfn.CONCAT(VLOOKUP(P866,AF:AG,2,FALSE),"\",IF(ISERROR(FIND(",",A866))=FALSE,LEFT(A866,FIND(",",A866)-1),A866),"-",C866,"-",H866,".pdf"),"PDF"),""),"")</f>
        <v>PDF</v>
      </c>
      <c r="P866" s="11" t="s">
        <v>2</v>
      </c>
      <c r="Q866" s="3" t="s">
        <v>46</v>
      </c>
      <c r="R866" s="3" t="s">
        <v>39</v>
      </c>
      <c r="T866" s="18" t="str">
        <f>IF(J866="Yes",IF(U866&lt;&gt;"",HYPERLINK(_xlfn.CONCAT(VLOOKUP(U866,AF:AG,2,FALSE),"\",IF(ISERROR(FIND(",",A866))=FALSE,LEFT(A866,FIND(",",A866)-1),A866),"-",C866,"-",H866,".pdf"),"PDF"),""),"")</f>
        <v>PDF</v>
      </c>
      <c r="U866" s="11" t="str">
        <f>IF(R866="0. Duplicate","SH","")</f>
        <v>SH</v>
      </c>
      <c r="V866" s="3" t="str">
        <f>IF(R866="0. Duplicate","Exclude","")</f>
        <v>Exclude</v>
      </c>
      <c r="W866" s="3" t="str">
        <f>IF(R866="0. Duplicate","0. Duplicate","")</f>
        <v>0. Duplicate</v>
      </c>
      <c r="Y866" s="12" t="str">
        <f>IF(R866="Include","No",IF(V866="Include","No",""))</f>
        <v/>
      </c>
      <c r="Z866" s="33" t="str">
        <f>IF(J866="Yes",IF(Q866="","",IF(Q866="Include",IF(V866="",IF(Y866="No","Check for supplement","Include"),IF(V866="Exclude","Consensus required",IF(V866="Include",IF(Y866="No","Check for supplement","Include"),"Check required"))),IF(Q866="Exclude",IF(V866="","Check required",IF(V866="Exclude","Exclude",IF(V866="Include","Consensus required","Check required"))),"Check required"))),IF(L866="","","Find PDF"))</f>
        <v>Exclude</v>
      </c>
      <c r="AA866" s="31" t="str">
        <f>IF(Z866="Exclude",R866,"")</f>
        <v>0. Duplicate</v>
      </c>
    </row>
    <row r="867" spans="1:27" x14ac:dyDescent="0.25">
      <c r="A867" s="25" t="s">
        <v>6881</v>
      </c>
      <c r="B867" s="26" t="s">
        <v>6882</v>
      </c>
      <c r="C867" s="26">
        <v>2020</v>
      </c>
      <c r="D867" s="26" t="s">
        <v>6883</v>
      </c>
      <c r="E867" s="26">
        <v>35</v>
      </c>
      <c r="F867" s="26">
        <v>2</v>
      </c>
      <c r="G867" s="26" t="s">
        <v>6884</v>
      </c>
      <c r="H867" s="26">
        <v>13005</v>
      </c>
      <c r="I867" s="26" t="s">
        <v>6885</v>
      </c>
      <c r="J867" s="11" t="s">
        <v>35</v>
      </c>
      <c r="K867" s="18" t="str">
        <f>IF(LEFT(I867,2)="10",HYPERLINK(_xlfn.CONCAT("https://doi.org/",I867),"Link"),IF(I867="","",HYPERLINK(I867,"Link")))</f>
        <v>Link</v>
      </c>
      <c r="L867" s="19" t="str">
        <f>IF(A867&lt;&gt;"",IF(J867="No",_xlfn.CONCAT(IF(ISERROR(FIND(",",A867))=FALSE,LEFT(A867,FIND(",",A867)-1),A867),"-",C867,"-",H867),""),"")</f>
        <v/>
      </c>
      <c r="M867" s="29" t="str">
        <f>IF(A867&lt;&gt;"",_xlfn.CONCAT("{",IF(ISERROR(FIND(",",A867))=FALSE,LEFT(A867,FIND(",",A867)-1),A867),", ",C867," #",H867,"}"),"")</f>
        <v>{Hoffman, 2020 #13005}</v>
      </c>
      <c r="N867" s="4" t="s">
        <v>1</v>
      </c>
      <c r="O867" s="18" t="str">
        <f>IF(J867="Yes",IF(P867&lt;&gt;"",HYPERLINK(_xlfn.CONCAT(VLOOKUP(P867,AF:AG,2,FALSE),"\",IF(ISERROR(FIND(",",A867))=FALSE,LEFT(A867,FIND(",",A867)-1),A867),"-",C867,"-",H867,".pdf"),"PDF"),""),"")</f>
        <v>PDF</v>
      </c>
      <c r="P867" s="11" t="s">
        <v>2</v>
      </c>
      <c r="Q867" s="3" t="s">
        <v>46</v>
      </c>
      <c r="R867" s="3" t="s">
        <v>39</v>
      </c>
      <c r="T867" s="18" t="str">
        <f>IF(J867="Yes",IF(U867&lt;&gt;"",HYPERLINK(_xlfn.CONCAT(VLOOKUP(U867,AF:AG,2,FALSE),"\",IF(ISERROR(FIND(",",A867))=FALSE,LEFT(A867,FIND(",",A867)-1),A867),"-",C867,"-",H867,".pdf"),"PDF"),""),"")</f>
        <v>PDF</v>
      </c>
      <c r="U867" s="11" t="str">
        <f>IF(R867="0. Duplicate","SH","")</f>
        <v>SH</v>
      </c>
      <c r="V867" s="3" t="str">
        <f>IF(R867="0. Duplicate","Exclude","")</f>
        <v>Exclude</v>
      </c>
      <c r="W867" s="3" t="str">
        <f>IF(R867="0. Duplicate","0. Duplicate","")</f>
        <v>0. Duplicate</v>
      </c>
      <c r="Y867" s="12" t="str">
        <f>IF(R867="Include","No",IF(V867="Include","No",""))</f>
        <v/>
      </c>
      <c r="Z867" s="33" t="str">
        <f>IF(J867="Yes",IF(Q867="","",IF(Q867="Include",IF(V867="",IF(Y867="No","Check for supplement","Include"),IF(V867="Exclude","Consensus required",IF(V867="Include",IF(Y867="No","Check for supplement","Include"),"Check required"))),IF(Q867="Exclude",IF(V867="","Check required",IF(V867="Exclude","Exclude",IF(V867="Include","Consensus required","Check required"))),"Check required"))),IF(L867="","","Find PDF"))</f>
        <v>Exclude</v>
      </c>
      <c r="AA867" s="31" t="str">
        <f>IF(Z867="Exclude",R867,"")</f>
        <v>0. Duplicate</v>
      </c>
    </row>
    <row r="868" spans="1:27" x14ac:dyDescent="0.25">
      <c r="A868" s="25" t="s">
        <v>5374</v>
      </c>
      <c r="B868" s="26" t="s">
        <v>5375</v>
      </c>
      <c r="C868" s="26">
        <v>2024</v>
      </c>
      <c r="D868" s="26" t="s">
        <v>2106</v>
      </c>
      <c r="E868" s="26">
        <v>28</v>
      </c>
      <c r="F868" s="26">
        <v>4</v>
      </c>
      <c r="G868" s="26">
        <v>101091</v>
      </c>
      <c r="H868" s="26">
        <v>14107</v>
      </c>
      <c r="I868" s="26" t="s">
        <v>5376</v>
      </c>
      <c r="J868" s="11" t="s">
        <v>35</v>
      </c>
      <c r="K868" s="18" t="str">
        <f>IF(LEFT(I868,2)="10",HYPERLINK(_xlfn.CONCAT("https://doi.org/",I868),"Link"),IF(I868="","",HYPERLINK(I868,"Link")))</f>
        <v>Link</v>
      </c>
      <c r="L868" s="19" t="str">
        <f>IF(A868&lt;&gt;"",IF(J868="No",_xlfn.CONCAT(IF(ISERROR(FIND(",",A868))=FALSE,LEFT(A868,FIND(",",A868)-1),A868),"-",C868,"-",H868),""),"")</f>
        <v/>
      </c>
      <c r="M868" s="29" t="str">
        <f>IF(A868&lt;&gt;"",_xlfn.CONCAT("{",IF(ISERROR(FIND(",",A868))=FALSE,LEFT(A868,FIND(",",A868)-1),A868),", ",C868," #",H868,"}"),"")</f>
        <v>{Holden, 2024 #14107}</v>
      </c>
      <c r="N868" s="4" t="s">
        <v>4</v>
      </c>
      <c r="O868" s="18" t="str">
        <f>IF(J868="Yes",IF(P868&lt;&gt;"",HYPERLINK(_xlfn.CONCAT(VLOOKUP(P868,AF:AG,2,FALSE),"\",IF(ISERROR(FIND(",",A868))=FALSE,LEFT(A868,FIND(",",A868)-1),A868),"-",C868,"-",H868,".pdf"),"PDF"),""),"")</f>
        <v>PDF</v>
      </c>
      <c r="P868" s="11" t="s">
        <v>2</v>
      </c>
      <c r="Q868" s="3" t="s">
        <v>46</v>
      </c>
      <c r="R868" s="3" t="s">
        <v>47</v>
      </c>
      <c r="S868" s="4" t="s">
        <v>109</v>
      </c>
      <c r="T868" s="18" t="str">
        <f>IF(J868="Yes",IF(U868&lt;&gt;"",HYPERLINK(_xlfn.CONCAT(VLOOKUP(U868,AF:AG,2,FALSE),"\",IF(ISERROR(FIND(",",A868))=FALSE,LEFT(A868,FIND(",",A868)-1),A868),"-",C868,"-",H868,".pdf"),"PDF"),""),"")</f>
        <v>PDF</v>
      </c>
      <c r="U868" s="11" t="s">
        <v>50</v>
      </c>
      <c r="V868" s="3" t="s">
        <v>46</v>
      </c>
      <c r="W868" s="3" t="s">
        <v>47</v>
      </c>
      <c r="Y868" s="12" t="str">
        <f>IF(R868="Include","No",IF(V868="Include","No",""))</f>
        <v/>
      </c>
      <c r="Z868" s="33" t="str">
        <f>IF(J868="Yes",IF(Q868="","",IF(Q868="Include",IF(V868="",IF(Y868="No","Check for supplement","Include"),IF(V868="Exclude","Consensus required",IF(V868="Include",IF(Y868="No","Check for supplement","Include"),"Check required"))),IF(Q868="Exclude",IF(V868="","Check required",IF(V868="Exclude","Exclude",IF(V868="Include","Consensus required","Check required"))),"Check required"))),IF(L868="","","Find PDF"))</f>
        <v>Exclude</v>
      </c>
      <c r="AA868" s="31" t="str">
        <f>IF(Z868="Exclude",R868,"")</f>
        <v>3. Wrong intervention</v>
      </c>
    </row>
    <row r="869" spans="1:27" x14ac:dyDescent="0.25">
      <c r="A869" s="25" t="s">
        <v>6886</v>
      </c>
      <c r="B869" s="26" t="s">
        <v>6887</v>
      </c>
      <c r="C869" s="26">
        <v>2015</v>
      </c>
      <c r="D869" s="26" t="s">
        <v>6888</v>
      </c>
      <c r="E869" s="26">
        <v>72</v>
      </c>
      <c r="F869" s="26">
        <v>4</v>
      </c>
      <c r="G869" s="26" t="s">
        <v>6889</v>
      </c>
      <c r="H869" s="26">
        <v>13008</v>
      </c>
      <c r="I869" s="26" t="s">
        <v>6890</v>
      </c>
      <c r="J869" s="11" t="s">
        <v>35</v>
      </c>
      <c r="K869" s="18" t="str">
        <f>IF(LEFT(I869,2)="10",HYPERLINK(_xlfn.CONCAT("https://doi.org/",I869),"Link"),IF(I869="","",HYPERLINK(I869,"Link")))</f>
        <v>Link</v>
      </c>
      <c r="L869" s="19" t="str">
        <f>IF(A869&lt;&gt;"",IF(J869="No",_xlfn.CONCAT(IF(ISERROR(FIND(",",A869))=FALSE,LEFT(A869,FIND(",",A869)-1),A869),"-",C869,"-",H869),""),"")</f>
        <v/>
      </c>
      <c r="M869" s="29" t="str">
        <f>IF(A869&lt;&gt;"",_xlfn.CONCAT("{",IF(ISERROR(FIND(",",A869))=FALSE,LEFT(A869,FIND(",",A869)-1),A869),", ",C869," #",H869,"}"),"")</f>
        <v>{Hollis, 2015 #13008}</v>
      </c>
      <c r="N869" s="4" t="s">
        <v>1</v>
      </c>
      <c r="O869" s="18" t="str">
        <f>IF(J869="Yes",IF(P869&lt;&gt;"",HYPERLINK(_xlfn.CONCAT(VLOOKUP(P869,AF:AG,2,FALSE),"\",IF(ISERROR(FIND(",",A869))=FALSE,LEFT(A869,FIND(",",A869)-1),A869),"-",C869,"-",H869,".pdf"),"PDF"),""),"")</f>
        <v>PDF</v>
      </c>
      <c r="P869" s="11" t="s">
        <v>2</v>
      </c>
      <c r="Q869" s="3" t="s">
        <v>46</v>
      </c>
      <c r="R869" s="3" t="s">
        <v>47</v>
      </c>
      <c r="S869" s="4" t="s">
        <v>109</v>
      </c>
      <c r="T869" s="18" t="str">
        <f>IF(J869="Yes",IF(U869&lt;&gt;"",HYPERLINK(_xlfn.CONCAT(VLOOKUP(U869,AF:AG,2,FALSE),"\",IF(ISERROR(FIND(",",A869))=FALSE,LEFT(A869,FIND(",",A869)-1),A869),"-",C869,"-",H869,".pdf"),"PDF"),""),"")</f>
        <v>PDF</v>
      </c>
      <c r="U869" s="565" t="s">
        <v>70</v>
      </c>
      <c r="V869" s="3" t="s">
        <v>46</v>
      </c>
      <c r="W869" s="3" t="s">
        <v>47</v>
      </c>
      <c r="X869" s="501" t="s">
        <v>5885</v>
      </c>
      <c r="Y869" s="12" t="str">
        <f>IF(R869="Include","No",IF(V869="Include","No",""))</f>
        <v/>
      </c>
      <c r="Z869" s="33" t="str">
        <f>IF(J869="Yes",IF(Q869="","",IF(Q869="Include",IF(V869="",IF(Y869="No","Check for supplement","Include"),IF(V869="Exclude","Consensus required",IF(V869="Include",IF(Y869="No","Check for supplement","Include"),"Check required"))),IF(Q869="Exclude",IF(V869="","Check required",IF(V869="Exclude","Exclude",IF(V869="Include","Consensus required","Check required"))),"Check required"))),IF(L869="","","Find PDF"))</f>
        <v>Exclude</v>
      </c>
      <c r="AA869" s="31" t="str">
        <f>IF(Z869="Exclude",R869,"")</f>
        <v>3. Wrong intervention</v>
      </c>
    </row>
    <row r="870" spans="1:27" x14ac:dyDescent="0.25">
      <c r="A870" s="25" t="s">
        <v>6891</v>
      </c>
      <c r="B870" s="26" t="s">
        <v>6892</v>
      </c>
      <c r="C870" s="26">
        <v>2016</v>
      </c>
      <c r="D870" s="26" t="s">
        <v>2434</v>
      </c>
      <c r="E870" s="26">
        <v>40</v>
      </c>
      <c r="F870" s="26">
        <v>10</v>
      </c>
      <c r="G870" s="26" t="s">
        <v>6893</v>
      </c>
      <c r="H870" s="26">
        <v>13006</v>
      </c>
      <c r="I870" s="26" t="s">
        <v>6894</v>
      </c>
      <c r="J870" s="11" t="s">
        <v>35</v>
      </c>
      <c r="K870" s="18" t="str">
        <f>IF(LEFT(I870,2)="10",HYPERLINK(_xlfn.CONCAT("https://doi.org/",I870),"Link"),IF(I870="","",HYPERLINK(I870,"Link")))</f>
        <v>Link</v>
      </c>
      <c r="L870" s="19" t="str">
        <f>IF(A870&lt;&gt;"",IF(J870="No",_xlfn.CONCAT(IF(ISERROR(FIND(",",A870))=FALSE,LEFT(A870,FIND(",",A870)-1),A870),"-",C870,"-",H870),""),"")</f>
        <v/>
      </c>
      <c r="M870" s="29" t="str">
        <f>IF(A870&lt;&gt;"",_xlfn.CONCAT("{",IF(ISERROR(FIND(",",A870))=FALSE,LEFT(A870,FIND(",",A870)-1),A870),", ",C870," #",H870,"}"),"")</f>
        <v>{Hollis, 2016 #13006}</v>
      </c>
      <c r="N870" s="4" t="s">
        <v>1</v>
      </c>
      <c r="O870" s="18" t="str">
        <f>IF(J870="Yes",IF(P870&lt;&gt;"",HYPERLINK(_xlfn.CONCAT(VLOOKUP(P870,AF:AG,2,FALSE),"\",IF(ISERROR(FIND(",",A870))=FALSE,LEFT(A870,FIND(",",A870)-1),A870),"-",C870,"-",H870,".pdf"),"PDF"),""),"")</f>
        <v>PDF</v>
      </c>
      <c r="P870" s="11" t="s">
        <v>2</v>
      </c>
      <c r="Q870" s="3" t="s">
        <v>46</v>
      </c>
      <c r="R870" s="3" t="s">
        <v>47</v>
      </c>
      <c r="S870" s="4" t="s">
        <v>109</v>
      </c>
      <c r="T870" s="18" t="str">
        <f>IF(J870="Yes",IF(U870&lt;&gt;"",HYPERLINK(_xlfn.CONCAT(VLOOKUP(U870,AF:AG,2,FALSE),"\",IF(ISERROR(FIND(",",A870))=FALSE,LEFT(A870,FIND(",",A870)-1),A870),"-",C870,"-",H870,".pdf"),"PDF"),""),"")</f>
        <v>PDF</v>
      </c>
      <c r="U870" s="565" t="s">
        <v>70</v>
      </c>
      <c r="V870" s="3" t="s">
        <v>46</v>
      </c>
      <c r="W870" s="3" t="s">
        <v>47</v>
      </c>
      <c r="X870" s="501" t="s">
        <v>5885</v>
      </c>
      <c r="Y870" s="12" t="str">
        <f>IF(R870="Include","No",IF(V870="Include","No",""))</f>
        <v/>
      </c>
      <c r="Z870" s="33" t="str">
        <f>IF(J870="Yes",IF(Q870="","",IF(Q870="Include",IF(V870="",IF(Y870="No","Check for supplement","Include"),IF(V870="Exclude","Consensus required",IF(V870="Include",IF(Y870="No","Check for supplement","Include"),"Check required"))),IF(Q870="Exclude",IF(V870="","Check required",IF(V870="Exclude","Exclude",IF(V870="Include","Consensus required","Check required"))),"Check required"))),IF(L870="","","Find PDF"))</f>
        <v>Exclude</v>
      </c>
      <c r="AA870" s="31" t="str">
        <f>IF(Z870="Exclude",R870,"")</f>
        <v>3. Wrong intervention</v>
      </c>
    </row>
    <row r="871" spans="1:27" x14ac:dyDescent="0.25">
      <c r="A871" s="25" t="s">
        <v>6891</v>
      </c>
      <c r="B871" s="26" t="s">
        <v>6892</v>
      </c>
      <c r="C871" s="26">
        <v>2016</v>
      </c>
      <c r="D871" s="26" t="s">
        <v>2434</v>
      </c>
      <c r="E871" s="26">
        <v>40</v>
      </c>
      <c r="F871" s="26">
        <v>10</v>
      </c>
      <c r="G871" s="26" t="s">
        <v>6893</v>
      </c>
      <c r="H871" s="26">
        <v>13007</v>
      </c>
      <c r="I871" s="26" t="s">
        <v>6894</v>
      </c>
      <c r="J871" s="11" t="s">
        <v>35</v>
      </c>
      <c r="K871" s="18" t="str">
        <f>IF(LEFT(I871,2)="10",HYPERLINK(_xlfn.CONCAT("https://doi.org/",I871),"Link"),IF(I871="","",HYPERLINK(I871,"Link")))</f>
        <v>Link</v>
      </c>
      <c r="L871" s="19" t="str">
        <f>IF(A871&lt;&gt;"",IF(J871="No",_xlfn.CONCAT(IF(ISERROR(FIND(",",A871))=FALSE,LEFT(A871,FIND(",",A871)-1),A871),"-",C871,"-",H871),""),"")</f>
        <v/>
      </c>
      <c r="M871" s="29" t="str">
        <f>IF(A871&lt;&gt;"",_xlfn.CONCAT("{",IF(ISERROR(FIND(",",A871))=FALSE,LEFT(A871,FIND(",",A871)-1),A871),", ",C871," #",H871,"}"),"")</f>
        <v>{Hollis, 2016 #13007}</v>
      </c>
      <c r="N871" s="4" t="s">
        <v>1</v>
      </c>
      <c r="O871" s="18" t="str">
        <f>IF(J871="Yes",IF(P871&lt;&gt;"",HYPERLINK(_xlfn.CONCAT(VLOOKUP(P871,AF:AG,2,FALSE),"\",IF(ISERROR(FIND(",",A871))=FALSE,LEFT(A871,FIND(",",A871)-1),A871),"-",C871,"-",H871,".pdf"),"PDF"),""),"")</f>
        <v>PDF</v>
      </c>
      <c r="P871" s="11" t="s">
        <v>2</v>
      </c>
      <c r="Q871" s="3" t="s">
        <v>46</v>
      </c>
      <c r="R871" s="3" t="s">
        <v>39</v>
      </c>
      <c r="T871" s="18" t="str">
        <f>IF(J871="Yes",IF(U871&lt;&gt;"",HYPERLINK(_xlfn.CONCAT(VLOOKUP(U871,AF:AG,2,FALSE),"\",IF(ISERROR(FIND(",",A871))=FALSE,LEFT(A871,FIND(",",A871)-1),A871),"-",C871,"-",H871,".pdf"),"PDF"),""),"")</f>
        <v>PDF</v>
      </c>
      <c r="U871" s="11" t="str">
        <f>IF(R871="0. Duplicate","SH","")</f>
        <v>SH</v>
      </c>
      <c r="V871" s="3" t="str">
        <f>IF(R871="0. Duplicate","Exclude","")</f>
        <v>Exclude</v>
      </c>
      <c r="W871" s="3" t="str">
        <f>IF(R871="0. Duplicate","0. Duplicate","")</f>
        <v>0. Duplicate</v>
      </c>
      <c r="Y871" s="12" t="str">
        <f>IF(R871="Include","No",IF(V871="Include","No",""))</f>
        <v/>
      </c>
      <c r="Z871" s="33" t="str">
        <f>IF(J871="Yes",IF(Q871="","",IF(Q871="Include",IF(V871="",IF(Y871="No","Check for supplement","Include"),IF(V871="Exclude","Consensus required",IF(V871="Include",IF(Y871="No","Check for supplement","Include"),"Check required"))),IF(Q871="Exclude",IF(V871="","Check required",IF(V871="Exclude","Exclude",IF(V871="Include","Consensus required","Check required"))),"Check required"))),IF(L871="","","Find PDF"))</f>
        <v>Exclude</v>
      </c>
      <c r="AA871" s="31" t="str">
        <f>IF(Z871="Exclude",R871,"")</f>
        <v>0. Duplicate</v>
      </c>
    </row>
    <row r="872" spans="1:27" x14ac:dyDescent="0.25">
      <c r="A872" s="25" t="s">
        <v>6895</v>
      </c>
      <c r="B872" s="26" t="s">
        <v>6896</v>
      </c>
      <c r="C872" s="26">
        <v>2014</v>
      </c>
      <c r="D872" s="26" t="s">
        <v>100</v>
      </c>
      <c r="E872" s="26">
        <v>2</v>
      </c>
      <c r="F872" s="26">
        <v>4</v>
      </c>
      <c r="G872" s="26" t="s">
        <v>6897</v>
      </c>
      <c r="H872" s="26">
        <v>13009</v>
      </c>
      <c r="I872" s="26" t="s">
        <v>6898</v>
      </c>
      <c r="J872" s="11" t="s">
        <v>35</v>
      </c>
      <c r="K872" s="18" t="str">
        <f>IF(LEFT(I872,2)="10",HYPERLINK(_xlfn.CONCAT("https://doi.org/",I872),"Link"),IF(I872="","",HYPERLINK(I872,"Link")))</f>
        <v>Link</v>
      </c>
      <c r="L872" s="19" t="str">
        <f>IF(A872&lt;&gt;"",IF(J872="No",_xlfn.CONCAT(IF(ISERROR(FIND(",",A872))=FALSE,LEFT(A872,FIND(",",A872)-1),A872),"-",C872,"-",H872),""),"")</f>
        <v/>
      </c>
      <c r="M872" s="29" t="str">
        <f>IF(A872&lt;&gt;"",_xlfn.CONCAT("{",IF(ISERROR(FIND(",",A872))=FALSE,LEFT(A872,FIND(",",A872)-1),A872),", ",C872," #",H872,"}"),"")</f>
        <v>{Holmen, 2014 #13009}</v>
      </c>
      <c r="N872" s="4" t="s">
        <v>1</v>
      </c>
      <c r="O872" s="18" t="str">
        <f>IF(J872="Yes",IF(P872&lt;&gt;"",HYPERLINK(_xlfn.CONCAT(VLOOKUP(P872,AF:AG,2,FALSE),"\",IF(ISERROR(FIND(",",A872))=FALSE,LEFT(A872,FIND(",",A872)-1),A872),"-",C872,"-",H872,".pdf"),"PDF"),""),"")</f>
        <v>PDF</v>
      </c>
      <c r="P872" s="11" t="s">
        <v>2</v>
      </c>
      <c r="Q872" s="3" t="s">
        <v>46</v>
      </c>
      <c r="R872" s="3" t="s">
        <v>47</v>
      </c>
      <c r="S872" s="4" t="s">
        <v>109</v>
      </c>
      <c r="T872" s="18" t="str">
        <f>IF(J872="Yes",IF(U872&lt;&gt;"",HYPERLINK(_xlfn.CONCAT(VLOOKUP(U872,AF:AG,2,FALSE),"\",IF(ISERROR(FIND(",",A872))=FALSE,LEFT(A872,FIND(",",A872)-1),A872),"-",C872,"-",H872,".pdf"),"PDF"),""),"")</f>
        <v>PDF</v>
      </c>
      <c r="U872" s="565" t="s">
        <v>70</v>
      </c>
      <c r="V872" s="3" t="s">
        <v>46</v>
      </c>
      <c r="W872" s="3" t="s">
        <v>47</v>
      </c>
      <c r="X872" s="501" t="s">
        <v>5885</v>
      </c>
      <c r="Y872" s="12" t="str">
        <f>IF(R872="Include","No",IF(V872="Include","No",""))</f>
        <v/>
      </c>
      <c r="Z872" s="33" t="str">
        <f>IF(J872="Yes",IF(Q872="","",IF(Q872="Include",IF(V872="",IF(Y872="No","Check for supplement","Include"),IF(V872="Exclude","Consensus required",IF(V872="Include",IF(Y872="No","Check for supplement","Include"),"Check required"))),IF(Q872="Exclude",IF(V872="","Check required",IF(V872="Exclude","Exclude",IF(V872="Include","Consensus required","Check required"))),"Check required"))),IF(L872="","","Find PDF"))</f>
        <v>Exclude</v>
      </c>
      <c r="AA872" s="31" t="str">
        <f>IF(Z872="Exclude",R872,"")</f>
        <v>3. Wrong intervention</v>
      </c>
    </row>
    <row r="873" spans="1:27" x14ac:dyDescent="0.25">
      <c r="A873" s="25" t="s">
        <v>6899</v>
      </c>
      <c r="B873" s="26" t="s">
        <v>6900</v>
      </c>
      <c r="C873" s="26">
        <v>2019</v>
      </c>
      <c r="D873" s="26" t="s">
        <v>6901</v>
      </c>
      <c r="E873" s="26">
        <v>214</v>
      </c>
      <c r="F873" s="26">
        <v>2</v>
      </c>
      <c r="G873" s="26" t="s">
        <v>5049</v>
      </c>
      <c r="H873" s="26">
        <v>13010</v>
      </c>
      <c r="I873" s="26" t="s">
        <v>6902</v>
      </c>
      <c r="J873" s="11" t="s">
        <v>35</v>
      </c>
      <c r="K873" s="18" t="str">
        <f>IF(LEFT(I873,2)="10",HYPERLINK(_xlfn.CONCAT("https://doi.org/",I873),"Link"),IF(I873="","",HYPERLINK(I873,"Link")))</f>
        <v>Link</v>
      </c>
      <c r="L873" s="19" t="str">
        <f>IF(A873&lt;&gt;"",IF(J873="No",_xlfn.CONCAT(IF(ISERROR(FIND(",",A873))=FALSE,LEFT(A873,FIND(",",A873)-1),A873),"-",C873,"-",H873),""),"")</f>
        <v/>
      </c>
      <c r="M873" s="29" t="str">
        <f>IF(A873&lt;&gt;"",_xlfn.CONCAT("{",IF(ISERROR(FIND(",",A873))=FALSE,LEFT(A873,FIND(",",A873)-1),A873),", ",C873," #",H873,"}"),"")</f>
        <v>{Holt, 2019 #13010}</v>
      </c>
      <c r="N873" s="4" t="s">
        <v>1</v>
      </c>
      <c r="O873" s="18" t="str">
        <f>IF(J873="Yes",IF(P873&lt;&gt;"",HYPERLINK(_xlfn.CONCAT(VLOOKUP(P873,AF:AG,2,FALSE),"\",IF(ISERROR(FIND(",",A873))=FALSE,LEFT(A873,FIND(",",A873)-1),A873),"-",C873,"-",H873,".pdf"),"PDF"),""),"")</f>
        <v>PDF</v>
      </c>
      <c r="P873" s="11" t="s">
        <v>2</v>
      </c>
      <c r="Q873" s="3" t="s">
        <v>46</v>
      </c>
      <c r="R873" s="3" t="s">
        <v>47</v>
      </c>
      <c r="S873" s="4" t="s">
        <v>109</v>
      </c>
      <c r="T873" s="18" t="str">
        <f>IF(J873="Yes",IF(U873&lt;&gt;"",HYPERLINK(_xlfn.CONCAT(VLOOKUP(U873,AF:AG,2,FALSE),"\",IF(ISERROR(FIND(",",A873))=FALSE,LEFT(A873,FIND(",",A873)-1),A873),"-",C873,"-",H873,".pdf"),"PDF"),""),"")</f>
        <v>PDF</v>
      </c>
      <c r="U873" s="565" t="s">
        <v>70</v>
      </c>
      <c r="V873" s="3" t="s">
        <v>46</v>
      </c>
      <c r="W873" s="3" t="s">
        <v>47</v>
      </c>
      <c r="X873" s="501" t="s">
        <v>5885</v>
      </c>
      <c r="Y873" s="12" t="str">
        <f>IF(R873="Include","No",IF(V873="Include","No",""))</f>
        <v/>
      </c>
      <c r="Z873" s="33" t="str">
        <f>IF(J873="Yes",IF(Q873="","",IF(Q873="Include",IF(V873="",IF(Y873="No","Check for supplement","Include"),IF(V873="Exclude","Consensus required",IF(V873="Include",IF(Y873="No","Check for supplement","Include"),"Check required"))),IF(Q873="Exclude",IF(V873="","Check required",IF(V873="Exclude","Exclude",IF(V873="Include","Consensus required","Check required"))),"Check required"))),IF(L873="","","Find PDF"))</f>
        <v>Exclude</v>
      </c>
      <c r="AA873" s="31" t="str">
        <f>IF(Z873="Exclude",R873,"")</f>
        <v>3. Wrong intervention</v>
      </c>
    </row>
    <row r="874" spans="1:27" x14ac:dyDescent="0.25">
      <c r="A874" s="25" t="s">
        <v>6903</v>
      </c>
      <c r="B874" s="26" t="s">
        <v>6904</v>
      </c>
      <c r="C874" s="26">
        <v>2021</v>
      </c>
      <c r="D874" s="26" t="s">
        <v>159</v>
      </c>
      <c r="E874" s="26">
        <v>16</v>
      </c>
      <c r="F874" s="26">
        <v>5</v>
      </c>
      <c r="G874" s="26" t="s">
        <v>6905</v>
      </c>
      <c r="H874" s="26">
        <v>13011</v>
      </c>
      <c r="I874" s="26" t="s">
        <v>6906</v>
      </c>
      <c r="J874" s="11" t="s">
        <v>35</v>
      </c>
      <c r="K874" s="18" t="str">
        <f>IF(LEFT(I874,2)="10",HYPERLINK(_xlfn.CONCAT("https://doi.org/",I874),"Link"),IF(I874="","",HYPERLINK(I874,"Link")))</f>
        <v>Link</v>
      </c>
      <c r="L874" s="19" t="str">
        <f>IF(A874&lt;&gt;"",IF(J874="No",_xlfn.CONCAT(IF(ISERROR(FIND(",",A874))=FALSE,LEFT(A874,FIND(",",A874)-1),A874),"-",C874,"-",H874),""),"")</f>
        <v/>
      </c>
      <c r="M874" s="29" t="str">
        <f>IF(A874&lt;&gt;"",_xlfn.CONCAT("{",IF(ISERROR(FIND(",",A874))=FALSE,LEFT(A874,FIND(",",A874)-1),A874),", ",C874," #",H874,"}"),"")</f>
        <v>{Holtdirk, 2021 #13011}</v>
      </c>
      <c r="N874" s="4" t="s">
        <v>1</v>
      </c>
      <c r="O874" s="18" t="str">
        <f>IF(J874="Yes",IF(P874&lt;&gt;"",HYPERLINK(_xlfn.CONCAT(VLOOKUP(P874,AF:AG,2,FALSE),"\",IF(ISERROR(FIND(",",A874))=FALSE,LEFT(A874,FIND(",",A874)-1),A874),"-",C874,"-",H874,".pdf"),"PDF"),""),"")</f>
        <v>PDF</v>
      </c>
      <c r="P874" s="11" t="s">
        <v>2</v>
      </c>
      <c r="Q874" s="3" t="s">
        <v>46</v>
      </c>
      <c r="R874" s="3" t="s">
        <v>47</v>
      </c>
      <c r="S874" s="4" t="s">
        <v>109</v>
      </c>
      <c r="T874" s="18" t="str">
        <f>IF(J874="Yes",IF(U874&lt;&gt;"",HYPERLINK(_xlfn.CONCAT(VLOOKUP(U874,AF:AG,2,FALSE),"\",IF(ISERROR(FIND(",",A874))=FALSE,LEFT(A874,FIND(",",A874)-1),A874),"-",C874,"-",H874,".pdf"),"PDF"),""),"")</f>
        <v>PDF</v>
      </c>
      <c r="U874" s="565" t="s">
        <v>70</v>
      </c>
      <c r="V874" s="3" t="s">
        <v>46</v>
      </c>
      <c r="W874" s="3" t="s">
        <v>47</v>
      </c>
      <c r="X874" s="501" t="s">
        <v>5885</v>
      </c>
      <c r="Y874" s="12" t="str">
        <f>IF(R874="Include","No",IF(V874="Include","No",""))</f>
        <v/>
      </c>
      <c r="Z874" s="33" t="str">
        <f>IF(J874="Yes",IF(Q874="","",IF(Q874="Include",IF(V874="",IF(Y874="No","Check for supplement","Include"),IF(V874="Exclude","Consensus required",IF(V874="Include",IF(Y874="No","Check for supplement","Include"),"Check required"))),IF(Q874="Exclude",IF(V874="","Check required",IF(V874="Exclude","Exclude",IF(V874="Include","Consensus required","Check required"))),"Check required"))),IF(L874="","","Find PDF"))</f>
        <v>Exclude</v>
      </c>
      <c r="AA874" s="31" t="str">
        <f>IF(Z874="Exclude",R874,"")</f>
        <v>3. Wrong intervention</v>
      </c>
    </row>
    <row r="875" spans="1:27" x14ac:dyDescent="0.25">
      <c r="A875" s="25" t="s">
        <v>6907</v>
      </c>
      <c r="B875" s="26" t="s">
        <v>6908</v>
      </c>
      <c r="C875" s="26">
        <v>2015</v>
      </c>
      <c r="D875" s="26" t="s">
        <v>2689</v>
      </c>
      <c r="E875" s="26">
        <v>15</v>
      </c>
      <c r="F875" s="26">
        <v>1</v>
      </c>
      <c r="G875" s="26">
        <v>136</v>
      </c>
      <c r="H875" s="26">
        <v>13012</v>
      </c>
      <c r="I875" s="26" t="s">
        <v>6909</v>
      </c>
      <c r="J875" s="11" t="s">
        <v>35</v>
      </c>
      <c r="K875" s="18" t="str">
        <f>IF(LEFT(I875,2)="10",HYPERLINK(_xlfn.CONCAT("https://doi.org/",I875),"Link"),IF(I875="","",HYPERLINK(I875,"Link")))</f>
        <v>Link</v>
      </c>
      <c r="L875" s="19" t="str">
        <f>IF(A875&lt;&gt;"",IF(J875="No",_xlfn.CONCAT(IF(ISERROR(FIND(",",A875))=FALSE,LEFT(A875,FIND(",",A875)-1),A875),"-",C875,"-",H875),""),"")</f>
        <v/>
      </c>
      <c r="M875" s="29" t="str">
        <f>IF(A875&lt;&gt;"",_xlfn.CONCAT("{",IF(ISERROR(FIND(",",A875))=FALSE,LEFT(A875,FIND(",",A875)-1),A875),", ",C875," #",H875,"}"),"")</f>
        <v>{Hornikx, 2015 #13012}</v>
      </c>
      <c r="N875" s="4" t="s">
        <v>1</v>
      </c>
      <c r="O875" s="18" t="str">
        <f>IF(J875="Yes",IF(P875&lt;&gt;"",HYPERLINK(_xlfn.CONCAT(VLOOKUP(P875,AF:AG,2,FALSE),"\",IF(ISERROR(FIND(",",A875))=FALSE,LEFT(A875,FIND(",",A875)-1),A875),"-",C875,"-",H875,".pdf"),"PDF"),""),"")</f>
        <v>PDF</v>
      </c>
      <c r="P875" s="11" t="s">
        <v>2</v>
      </c>
      <c r="Q875" s="3" t="s">
        <v>46</v>
      </c>
      <c r="R875" s="3" t="s">
        <v>47</v>
      </c>
      <c r="S875" s="4" t="s">
        <v>109</v>
      </c>
      <c r="T875" s="18" t="str">
        <f>IF(J875="Yes",IF(U875&lt;&gt;"",HYPERLINK(_xlfn.CONCAT(VLOOKUP(U875,AF:AG,2,FALSE),"\",IF(ISERROR(FIND(",",A875))=FALSE,LEFT(A875,FIND(",",A875)-1),A875),"-",C875,"-",H875,".pdf"),"PDF"),""),"")</f>
        <v>PDF</v>
      </c>
      <c r="U875" s="565" t="s">
        <v>70</v>
      </c>
      <c r="V875" s="3" t="s">
        <v>46</v>
      </c>
      <c r="W875" s="3" t="s">
        <v>47</v>
      </c>
      <c r="X875" s="501" t="s">
        <v>5885</v>
      </c>
      <c r="Y875" s="12" t="str">
        <f>IF(R875="Include","No",IF(V875="Include","No",""))</f>
        <v/>
      </c>
      <c r="Z875" s="33" t="str">
        <f>IF(J875="Yes",IF(Q875="","",IF(Q875="Include",IF(V875="",IF(Y875="No","Check for supplement","Include"),IF(V875="Exclude","Consensus required",IF(V875="Include",IF(Y875="No","Check for supplement","Include"),"Check required"))),IF(Q875="Exclude",IF(V875="","Check required",IF(V875="Exclude","Exclude",IF(V875="Include","Consensus required","Check required"))),"Check required"))),IF(L875="","","Find PDF"))</f>
        <v>Exclude</v>
      </c>
      <c r="AA875" s="31" t="str">
        <f>IF(Z875="Exclude",R875,"")</f>
        <v>3. Wrong intervention</v>
      </c>
    </row>
    <row r="876" spans="1:27" x14ac:dyDescent="0.25">
      <c r="A876" s="25" t="s">
        <v>6907</v>
      </c>
      <c r="B876" s="26" t="s">
        <v>6908</v>
      </c>
      <c r="C876" s="26">
        <v>2015</v>
      </c>
      <c r="D876" s="26" t="s">
        <v>2689</v>
      </c>
      <c r="E876" s="26">
        <v>15</v>
      </c>
      <c r="F876" s="26">
        <v>1</v>
      </c>
      <c r="G876" s="26">
        <v>136</v>
      </c>
      <c r="H876" s="26">
        <v>13013</v>
      </c>
      <c r="I876" s="26" t="s">
        <v>6909</v>
      </c>
      <c r="J876" s="11" t="s">
        <v>35</v>
      </c>
      <c r="K876" s="18" t="str">
        <f>IF(LEFT(I876,2)="10",HYPERLINK(_xlfn.CONCAT("https://doi.org/",I876),"Link"),IF(I876="","",HYPERLINK(I876,"Link")))</f>
        <v>Link</v>
      </c>
      <c r="L876" s="19" t="str">
        <f>IF(A876&lt;&gt;"",IF(J876="No",_xlfn.CONCAT(IF(ISERROR(FIND(",",A876))=FALSE,LEFT(A876,FIND(",",A876)-1),A876),"-",C876,"-",H876),""),"")</f>
        <v/>
      </c>
      <c r="M876" s="29" t="str">
        <f>IF(A876&lt;&gt;"",_xlfn.CONCAT("{",IF(ISERROR(FIND(",",A876))=FALSE,LEFT(A876,FIND(",",A876)-1),A876),", ",C876," #",H876,"}"),"")</f>
        <v>{Hornikx, 2015 #13013}</v>
      </c>
      <c r="N876" s="4" t="s">
        <v>1</v>
      </c>
      <c r="O876" s="18" t="str">
        <f>IF(J876="Yes",IF(P876&lt;&gt;"",HYPERLINK(_xlfn.CONCAT(VLOOKUP(P876,AF:AG,2,FALSE),"\",IF(ISERROR(FIND(",",A876))=FALSE,LEFT(A876,FIND(",",A876)-1),A876),"-",C876,"-",H876,".pdf"),"PDF"),""),"")</f>
        <v>PDF</v>
      </c>
      <c r="P876" s="11" t="s">
        <v>2</v>
      </c>
      <c r="Q876" s="3" t="s">
        <v>46</v>
      </c>
      <c r="R876" s="3" t="s">
        <v>39</v>
      </c>
      <c r="T876" s="18" t="str">
        <f>IF(J876="Yes",IF(U876&lt;&gt;"",HYPERLINK(_xlfn.CONCAT(VLOOKUP(U876,AF:AG,2,FALSE),"\",IF(ISERROR(FIND(",",A876))=FALSE,LEFT(A876,FIND(",",A876)-1),A876),"-",C876,"-",H876,".pdf"),"PDF"),""),"")</f>
        <v>PDF</v>
      </c>
      <c r="U876" s="11" t="str">
        <f>IF(R876="0. Duplicate","SH","")</f>
        <v>SH</v>
      </c>
      <c r="V876" s="3" t="str">
        <f>IF(R876="0. Duplicate","Exclude","")</f>
        <v>Exclude</v>
      </c>
      <c r="W876" s="3" t="str">
        <f>IF(R876="0. Duplicate","0. Duplicate","")</f>
        <v>0. Duplicate</v>
      </c>
      <c r="Y876" s="12" t="str">
        <f>IF(R876="Include","No",IF(V876="Include","No",""))</f>
        <v/>
      </c>
      <c r="Z876" s="33" t="str">
        <f>IF(J876="Yes",IF(Q876="","",IF(Q876="Include",IF(V876="",IF(Y876="No","Check for supplement","Include"),IF(V876="Exclude","Consensus required",IF(V876="Include",IF(Y876="No","Check for supplement","Include"),"Check required"))),IF(Q876="Exclude",IF(V876="","Check required",IF(V876="Exclude","Exclude",IF(V876="Include","Consensus required","Check required"))),"Check required"))),IF(L876="","","Find PDF"))</f>
        <v>Exclude</v>
      </c>
      <c r="AA876" s="31" t="str">
        <f>IF(Z876="Exclude",R876,"")</f>
        <v>0. Duplicate</v>
      </c>
    </row>
    <row r="877" spans="1:27" x14ac:dyDescent="0.25">
      <c r="A877" s="25" t="s">
        <v>6907</v>
      </c>
      <c r="B877" s="26" t="s">
        <v>6908</v>
      </c>
      <c r="C877" s="26">
        <v>2015</v>
      </c>
      <c r="D877" s="26" t="s">
        <v>2689</v>
      </c>
      <c r="E877" s="26">
        <v>15</v>
      </c>
      <c r="F877" s="26">
        <v>1</v>
      </c>
      <c r="G877" s="26">
        <v>136</v>
      </c>
      <c r="H877" s="26">
        <v>13014</v>
      </c>
      <c r="I877" s="26" t="s">
        <v>6909</v>
      </c>
      <c r="J877" s="11" t="s">
        <v>35</v>
      </c>
      <c r="K877" s="18" t="str">
        <f>IF(LEFT(I877,2)="10",HYPERLINK(_xlfn.CONCAT("https://doi.org/",I877),"Link"),IF(I877="","",HYPERLINK(I877,"Link")))</f>
        <v>Link</v>
      </c>
      <c r="L877" s="19" t="str">
        <f>IF(A877&lt;&gt;"",IF(J877="No",_xlfn.CONCAT(IF(ISERROR(FIND(",",A877))=FALSE,LEFT(A877,FIND(",",A877)-1),A877),"-",C877,"-",H877),""),"")</f>
        <v/>
      </c>
      <c r="M877" s="29" t="str">
        <f>IF(A877&lt;&gt;"",_xlfn.CONCAT("{",IF(ISERROR(FIND(",",A877))=FALSE,LEFT(A877,FIND(",",A877)-1),A877),", ",C877," #",H877,"}"),"")</f>
        <v>{Hornikx, 2015 #13014}</v>
      </c>
      <c r="N877" s="4" t="s">
        <v>1</v>
      </c>
      <c r="O877" s="18" t="str">
        <f>IF(J877="Yes",IF(P877&lt;&gt;"",HYPERLINK(_xlfn.CONCAT(VLOOKUP(P877,AF:AG,2,FALSE),"\",IF(ISERROR(FIND(",",A877))=FALSE,LEFT(A877,FIND(",",A877)-1),A877),"-",C877,"-",H877,".pdf"),"PDF"),""),"")</f>
        <v>PDF</v>
      </c>
      <c r="P877" s="11" t="s">
        <v>2</v>
      </c>
      <c r="Q877" s="3" t="s">
        <v>46</v>
      </c>
      <c r="R877" s="3" t="s">
        <v>39</v>
      </c>
      <c r="T877" s="18" t="str">
        <f>IF(J877="Yes",IF(U877&lt;&gt;"",HYPERLINK(_xlfn.CONCAT(VLOOKUP(U877,AF:AG,2,FALSE),"\",IF(ISERROR(FIND(",",A877))=FALSE,LEFT(A877,FIND(",",A877)-1),A877),"-",C877,"-",H877,".pdf"),"PDF"),""),"")</f>
        <v>PDF</v>
      </c>
      <c r="U877" s="11" t="str">
        <f>IF(R877="0. Duplicate","SH","")</f>
        <v>SH</v>
      </c>
      <c r="V877" s="3" t="str">
        <f>IF(R877="0. Duplicate","Exclude","")</f>
        <v>Exclude</v>
      </c>
      <c r="W877" s="3" t="str">
        <f>IF(R877="0. Duplicate","0. Duplicate","")</f>
        <v>0. Duplicate</v>
      </c>
      <c r="Y877" s="12" t="str">
        <f>IF(R877="Include","No",IF(V877="Include","No",""))</f>
        <v/>
      </c>
      <c r="Z877" s="33" t="str">
        <f>IF(J877="Yes",IF(Q877="","",IF(Q877="Include",IF(V877="",IF(Y877="No","Check for supplement","Include"),IF(V877="Exclude","Consensus required",IF(V877="Include",IF(Y877="No","Check for supplement","Include"),"Check required"))),IF(Q877="Exclude",IF(V877="","Check required",IF(V877="Exclude","Exclude",IF(V877="Include","Consensus required","Check required"))),"Check required"))),IF(L877="","","Find PDF"))</f>
        <v>Exclude</v>
      </c>
      <c r="AA877" s="31" t="str">
        <f>IF(Z877="Exclude",R877,"")</f>
        <v>0. Duplicate</v>
      </c>
    </row>
    <row r="878" spans="1:27" x14ac:dyDescent="0.25">
      <c r="A878" s="25" t="s">
        <v>6907</v>
      </c>
      <c r="B878" s="26" t="s">
        <v>6908</v>
      </c>
      <c r="C878" s="26">
        <v>2015</v>
      </c>
      <c r="D878" s="26" t="s">
        <v>2689</v>
      </c>
      <c r="E878" s="26">
        <v>15</v>
      </c>
      <c r="F878" s="26">
        <v>1</v>
      </c>
      <c r="G878" s="26">
        <v>136</v>
      </c>
      <c r="H878" s="26">
        <v>13015</v>
      </c>
      <c r="I878" s="26" t="s">
        <v>6909</v>
      </c>
      <c r="J878" s="11" t="s">
        <v>35</v>
      </c>
      <c r="K878" s="18" t="str">
        <f>IF(LEFT(I878,2)="10",HYPERLINK(_xlfn.CONCAT("https://doi.org/",I878),"Link"),IF(I878="","",HYPERLINK(I878,"Link")))</f>
        <v>Link</v>
      </c>
      <c r="L878" s="19" t="str">
        <f>IF(A878&lt;&gt;"",IF(J878="No",_xlfn.CONCAT(IF(ISERROR(FIND(",",A878))=FALSE,LEFT(A878,FIND(",",A878)-1),A878),"-",C878,"-",H878),""),"")</f>
        <v/>
      </c>
      <c r="M878" s="29" t="str">
        <f>IF(A878&lt;&gt;"",_xlfn.CONCAT("{",IF(ISERROR(FIND(",",A878))=FALSE,LEFT(A878,FIND(",",A878)-1),A878),", ",C878," #",H878,"}"),"")</f>
        <v>{Hornikx, 2015 #13015}</v>
      </c>
      <c r="N878" s="4" t="s">
        <v>1</v>
      </c>
      <c r="O878" s="18" t="str">
        <f>IF(J878="Yes",IF(P878&lt;&gt;"",HYPERLINK(_xlfn.CONCAT(VLOOKUP(P878,AF:AG,2,FALSE),"\",IF(ISERROR(FIND(",",A878))=FALSE,LEFT(A878,FIND(",",A878)-1),A878),"-",C878,"-",H878,".pdf"),"PDF"),""),"")</f>
        <v>PDF</v>
      </c>
      <c r="P878" s="11" t="s">
        <v>2</v>
      </c>
      <c r="Q878" s="3" t="s">
        <v>46</v>
      </c>
      <c r="R878" s="3" t="s">
        <v>39</v>
      </c>
      <c r="T878" s="18" t="str">
        <f>IF(J878="Yes",IF(U878&lt;&gt;"",HYPERLINK(_xlfn.CONCAT(VLOOKUP(U878,AF:AG,2,FALSE),"\",IF(ISERROR(FIND(",",A878))=FALSE,LEFT(A878,FIND(",",A878)-1),A878),"-",C878,"-",H878,".pdf"),"PDF"),""),"")</f>
        <v>PDF</v>
      </c>
      <c r="U878" s="11" t="str">
        <f>IF(R878="0. Duplicate","SH","")</f>
        <v>SH</v>
      </c>
      <c r="V878" s="3" t="str">
        <f>IF(R878="0. Duplicate","Exclude","")</f>
        <v>Exclude</v>
      </c>
      <c r="W878" s="3" t="str">
        <f>IF(R878="0. Duplicate","0. Duplicate","")</f>
        <v>0. Duplicate</v>
      </c>
      <c r="Y878" s="12" t="str">
        <f>IF(R878="Include","No",IF(V878="Include","No",""))</f>
        <v/>
      </c>
      <c r="Z878" s="33" t="str">
        <f>IF(J878="Yes",IF(Q878="","",IF(Q878="Include",IF(V878="",IF(Y878="No","Check for supplement","Include"),IF(V878="Exclude","Consensus required",IF(V878="Include",IF(Y878="No","Check for supplement","Include"),"Check required"))),IF(Q878="Exclude",IF(V878="","Check required",IF(V878="Exclude","Exclude",IF(V878="Include","Consensus required","Check required"))),"Check required"))),IF(L878="","","Find PDF"))</f>
        <v>Exclude</v>
      </c>
      <c r="AA878" s="31" t="str">
        <f>IF(Z878="Exclude",R878,"")</f>
        <v>0. Duplicate</v>
      </c>
    </row>
    <row r="879" spans="1:27" x14ac:dyDescent="0.25">
      <c r="A879" s="25" t="s">
        <v>6907</v>
      </c>
      <c r="B879" s="26" t="s">
        <v>6908</v>
      </c>
      <c r="C879" s="26">
        <v>2015</v>
      </c>
      <c r="D879" s="26" t="s">
        <v>2689</v>
      </c>
      <c r="E879" s="26">
        <v>15</v>
      </c>
      <c r="G879" s="26">
        <v>136</v>
      </c>
      <c r="H879" s="26">
        <v>13016</v>
      </c>
      <c r="I879" s="26" t="s">
        <v>6909</v>
      </c>
      <c r="J879" s="11" t="s">
        <v>35</v>
      </c>
      <c r="K879" s="18" t="str">
        <f>IF(LEFT(I879,2)="10",HYPERLINK(_xlfn.CONCAT("https://doi.org/",I879),"Link"),IF(I879="","",HYPERLINK(I879,"Link")))</f>
        <v>Link</v>
      </c>
      <c r="L879" s="19" t="str">
        <f>IF(A879&lt;&gt;"",IF(J879="No",_xlfn.CONCAT(IF(ISERROR(FIND(",",A879))=FALSE,LEFT(A879,FIND(",",A879)-1),A879),"-",C879,"-",H879),""),"")</f>
        <v/>
      </c>
      <c r="M879" s="29" t="str">
        <f>IF(A879&lt;&gt;"",_xlfn.CONCAT("{",IF(ISERROR(FIND(",",A879))=FALSE,LEFT(A879,FIND(",",A879)-1),A879),", ",C879," #",H879,"}"),"")</f>
        <v>{Hornikx, 2015 #13016}</v>
      </c>
      <c r="N879" s="4" t="s">
        <v>1</v>
      </c>
      <c r="O879" s="18" t="str">
        <f>IF(J879="Yes",IF(P879&lt;&gt;"",HYPERLINK(_xlfn.CONCAT(VLOOKUP(P879,AF:AG,2,FALSE),"\",IF(ISERROR(FIND(",",A879))=FALSE,LEFT(A879,FIND(",",A879)-1),A879),"-",C879,"-",H879,".pdf"),"PDF"),""),"")</f>
        <v>PDF</v>
      </c>
      <c r="P879" s="11" t="s">
        <v>2</v>
      </c>
      <c r="Q879" s="3" t="s">
        <v>46</v>
      </c>
      <c r="R879" s="3" t="s">
        <v>39</v>
      </c>
      <c r="T879" s="18" t="str">
        <f>IF(J879="Yes",IF(U879&lt;&gt;"",HYPERLINK(_xlfn.CONCAT(VLOOKUP(U879,AF:AG,2,FALSE),"\",IF(ISERROR(FIND(",",A879))=FALSE,LEFT(A879,FIND(",",A879)-1),A879),"-",C879,"-",H879,".pdf"),"PDF"),""),"")</f>
        <v>PDF</v>
      </c>
      <c r="U879" s="11" t="str">
        <f>IF(R879="0. Duplicate","SH","")</f>
        <v>SH</v>
      </c>
      <c r="V879" s="3" t="str">
        <f>IF(R879="0. Duplicate","Exclude","")</f>
        <v>Exclude</v>
      </c>
      <c r="W879" s="3" t="str">
        <f>IF(R879="0. Duplicate","0. Duplicate","")</f>
        <v>0. Duplicate</v>
      </c>
      <c r="Y879" s="12" t="str">
        <f>IF(R879="Include","No",IF(V879="Include","No",""))</f>
        <v/>
      </c>
      <c r="Z879" s="33" t="str">
        <f>IF(J879="Yes",IF(Q879="","",IF(Q879="Include",IF(V879="",IF(Y879="No","Check for supplement","Include"),IF(V879="Exclude","Consensus required",IF(V879="Include",IF(Y879="No","Check for supplement","Include"),"Check required"))),IF(Q879="Exclude",IF(V879="","Check required",IF(V879="Exclude","Exclude",IF(V879="Include","Consensus required","Check required"))),"Check required"))),IF(L879="","","Find PDF"))</f>
        <v>Exclude</v>
      </c>
      <c r="AA879" s="31" t="str">
        <f>IF(Z879="Exclude",R879,"")</f>
        <v>0. Duplicate</v>
      </c>
    </row>
    <row r="880" spans="1:27" x14ac:dyDescent="0.25">
      <c r="A880" s="25" t="s">
        <v>5377</v>
      </c>
      <c r="B880" s="26" t="s">
        <v>5378</v>
      </c>
      <c r="C880" s="26">
        <v>2023</v>
      </c>
      <c r="D880" s="26" t="s">
        <v>277</v>
      </c>
      <c r="E880" s="26">
        <v>24</v>
      </c>
      <c r="F880" s="26">
        <v>1</v>
      </c>
      <c r="G880" s="26">
        <v>91</v>
      </c>
      <c r="H880" s="26">
        <v>14086</v>
      </c>
      <c r="I880" s="26" t="s">
        <v>5379</v>
      </c>
      <c r="J880" s="11" t="s">
        <v>35</v>
      </c>
      <c r="K880" s="18" t="str">
        <f>IF(LEFT(I880,2)="10",HYPERLINK(_xlfn.CONCAT("https://doi.org/",I880),"Link"),IF(I880="","",HYPERLINK(I880,"Link")))</f>
        <v>Link</v>
      </c>
      <c r="L880" s="19" t="str">
        <f>IF(A880&lt;&gt;"",IF(J880="No",_xlfn.CONCAT(IF(ISERROR(FIND(",",A880))=FALSE,LEFT(A880,FIND(",",A880)-1),A880),"-",C880,"-",H880),""),"")</f>
        <v/>
      </c>
      <c r="M880" s="29" t="str">
        <f>IF(A880&lt;&gt;"",_xlfn.CONCAT("{",IF(ISERROR(FIND(",",A880))=FALSE,LEFT(A880,FIND(",",A880)-1),A880),", ",C880," #",H880,"}"),"")</f>
        <v>{Horstmannshoff, 2023 #14086}</v>
      </c>
      <c r="N880" s="4" t="s">
        <v>4</v>
      </c>
      <c r="O880" s="18" t="str">
        <f>IF(J880="Yes",IF(P880&lt;&gt;"",HYPERLINK(_xlfn.CONCAT(VLOOKUP(P880,AF:AG,2,FALSE),"\",IF(ISERROR(FIND(",",A880))=FALSE,LEFT(A880,FIND(",",A880)-1),A880),"-",C880,"-",H880,".pdf"),"PDF"),""),"")</f>
        <v>PDF</v>
      </c>
      <c r="P880" s="11" t="s">
        <v>2</v>
      </c>
      <c r="Q880" s="3" t="s">
        <v>46</v>
      </c>
      <c r="R880" s="3" t="s">
        <v>47</v>
      </c>
      <c r="S880" s="4" t="s">
        <v>109</v>
      </c>
      <c r="T880" s="18" t="str">
        <f>IF(J880="Yes",IF(U880&lt;&gt;"",HYPERLINK(_xlfn.CONCAT(VLOOKUP(U880,AF:AG,2,FALSE),"\",IF(ISERROR(FIND(",",A880))=FALSE,LEFT(A880,FIND(",",A880)-1),A880),"-",C880,"-",H880,".pdf"),"PDF"),""),"")</f>
        <v>PDF</v>
      </c>
      <c r="U880" s="11" t="s">
        <v>50</v>
      </c>
      <c r="V880" s="3" t="s">
        <v>46</v>
      </c>
      <c r="W880" s="3" t="s">
        <v>47</v>
      </c>
      <c r="Y880" s="12" t="str">
        <f>IF(R880="Include","No",IF(V880="Include","No",""))</f>
        <v/>
      </c>
      <c r="Z880" s="33" t="str">
        <f>IF(J880="Yes",IF(Q880="","",IF(Q880="Include",IF(V880="",IF(Y880="No","Check for supplement","Include"),IF(V880="Exclude","Consensus required",IF(V880="Include",IF(Y880="No","Check for supplement","Include"),"Check required"))),IF(Q880="Exclude",IF(V880="","Check required",IF(V880="Exclude","Exclude",IF(V880="Include","Consensus required","Check required"))),"Check required"))),IF(L880="","","Find PDF"))</f>
        <v>Exclude</v>
      </c>
      <c r="AA880" s="31" t="str">
        <f>IF(Z880="Exclude",R880,"")</f>
        <v>3. Wrong intervention</v>
      </c>
    </row>
    <row r="881" spans="1:27" x14ac:dyDescent="0.25">
      <c r="A881" s="25" t="s">
        <v>6910</v>
      </c>
      <c r="B881" s="26" t="s">
        <v>6911</v>
      </c>
      <c r="C881" s="26">
        <v>2011</v>
      </c>
      <c r="D881" s="26" t="s">
        <v>80</v>
      </c>
      <c r="E881" s="26">
        <v>85</v>
      </c>
      <c r="F881" s="26">
        <v>3</v>
      </c>
      <c r="G881" s="26" t="s">
        <v>6912</v>
      </c>
      <c r="H881" s="26">
        <v>13017</v>
      </c>
      <c r="I881" s="26" t="s">
        <v>6913</v>
      </c>
      <c r="J881" s="11" t="s">
        <v>35</v>
      </c>
      <c r="K881" s="18" t="str">
        <f>IF(LEFT(I881,2)="10",HYPERLINK(_xlfn.CONCAT("https://doi.org/",I881),"Link"),IF(I881="","",HYPERLINK(I881,"Link")))</f>
        <v>Link</v>
      </c>
      <c r="L881" s="19" t="str">
        <f>IF(A881&lt;&gt;"",IF(J881="No",_xlfn.CONCAT(IF(ISERROR(FIND(",",A881))=FALSE,LEFT(A881,FIND(",",A881)-1),A881),"-",C881,"-",H881),""),"")</f>
        <v/>
      </c>
      <c r="M881" s="29" t="str">
        <f>IF(A881&lt;&gt;"",_xlfn.CONCAT("{",IF(ISERROR(FIND(",",A881))=FALSE,LEFT(A881,FIND(",",A881)-1),A881),", ",C881," #",H881,"}"),"")</f>
        <v>{Houle, 2011 #13017}</v>
      </c>
      <c r="N881" s="4" t="s">
        <v>1</v>
      </c>
      <c r="O881" s="18" t="str">
        <f>IF(J881="Yes",IF(P881&lt;&gt;"",HYPERLINK(_xlfn.CONCAT(VLOOKUP(P881,AF:AG,2,FALSE),"\",IF(ISERROR(FIND(",",A881))=FALSE,LEFT(A881,FIND(",",A881)-1),A881),"-",C881,"-",H881,".pdf"),"PDF"),""),"")</f>
        <v>PDF</v>
      </c>
      <c r="P881" s="11" t="s">
        <v>2</v>
      </c>
      <c r="Q881" s="3" t="s">
        <v>46</v>
      </c>
      <c r="R881" s="3" t="s">
        <v>69</v>
      </c>
      <c r="S881" s="4" t="s">
        <v>6914</v>
      </c>
      <c r="T881" s="18" t="str">
        <f>IF(J881="Yes",IF(U881&lt;&gt;"",HYPERLINK(_xlfn.CONCAT(VLOOKUP(U881,AF:AG,2,FALSE),"\",IF(ISERROR(FIND(",",A881))=FALSE,LEFT(A881,FIND(",",A881)-1),A881),"-",C881,"-",H881,".pdf"),"PDF"),""),"")</f>
        <v>PDF</v>
      </c>
      <c r="U881" s="565" t="s">
        <v>70</v>
      </c>
      <c r="V881" s="3" t="s">
        <v>46</v>
      </c>
      <c r="W881" s="3" t="s">
        <v>47</v>
      </c>
      <c r="X881" s="501" t="s">
        <v>5885</v>
      </c>
      <c r="Y881" s="12" t="str">
        <f>IF(R881="Include","No",IF(V881="Include","No",""))</f>
        <v/>
      </c>
      <c r="Z881" s="33" t="str">
        <f>IF(J881="Yes",IF(Q881="","",IF(Q881="Include",IF(V881="",IF(Y881="No","Check for supplement","Include"),IF(V881="Exclude","Consensus required",IF(V881="Include",IF(Y881="No","Check for supplement","Include"),"Check required"))),IF(Q881="Exclude",IF(V881="","Check required",IF(V881="Exclude","Exclude",IF(V881="Include","Consensus required","Check required"))),"Check required"))),IF(L881="","","Find PDF"))</f>
        <v>Exclude</v>
      </c>
      <c r="AA881" s="31" t="str">
        <f>IF(Z881="Exclude",R881,"")</f>
        <v>4. Wrong setting</v>
      </c>
    </row>
    <row r="882" spans="1:27" x14ac:dyDescent="0.25">
      <c r="A882" s="25" t="s">
        <v>6915</v>
      </c>
      <c r="B882" s="26" t="s">
        <v>6916</v>
      </c>
      <c r="C882" s="26">
        <v>2019</v>
      </c>
      <c r="D882" s="26" t="s">
        <v>6917</v>
      </c>
      <c r="E882" s="26">
        <v>2</v>
      </c>
      <c r="F882" s="26">
        <v>2</v>
      </c>
      <c r="G882" s="26" t="s">
        <v>6918</v>
      </c>
      <c r="H882" s="26">
        <v>14691</v>
      </c>
      <c r="I882" s="26" t="s">
        <v>6919</v>
      </c>
      <c r="J882" s="11" t="s">
        <v>35</v>
      </c>
      <c r="K882" s="18" t="str">
        <f>IF(LEFT(I882,2)="10",HYPERLINK(_xlfn.CONCAT("https://doi.org/",I882),"Link"),IF(I882="","",HYPERLINK(I882,"Link")))</f>
        <v>Link</v>
      </c>
      <c r="L882" s="19" t="str">
        <f>IF(A882&lt;&gt;"",IF(J882="No",_xlfn.CONCAT(IF(ISERROR(FIND(",",A882))=FALSE,LEFT(A882,FIND(",",A882)-1),A882),"-",C882,"-",H882),""),"")</f>
        <v/>
      </c>
      <c r="M882" s="29" t="str">
        <f>IF(A882&lt;&gt;"",_xlfn.CONCAT("{",IF(ISERROR(FIND(",",A882))=FALSE,LEFT(A882,FIND(",",A882)-1),A882),", ",C882," #",H882,"}"),"")</f>
        <v>{Houser, 2019 #14691}</v>
      </c>
      <c r="N882" s="4" t="s">
        <v>1</v>
      </c>
      <c r="O882" s="18" t="str">
        <f>IF(J882="Yes",IF(P882&lt;&gt;"",HYPERLINK(_xlfn.CONCAT(VLOOKUP(P882,AF:AG,2,FALSE),"\",IF(ISERROR(FIND(",",A882))=FALSE,LEFT(A882,FIND(",",A882)-1),A882),"-",C882,"-",H882,".pdf"),"PDF"),""),"")</f>
        <v>PDF</v>
      </c>
      <c r="P882" s="11" t="s">
        <v>2</v>
      </c>
      <c r="Q882" s="3" t="s">
        <v>46</v>
      </c>
      <c r="R882" s="3" t="s">
        <v>47</v>
      </c>
      <c r="S882" s="4" t="s">
        <v>109</v>
      </c>
      <c r="T882" s="18" t="str">
        <f>IF(J882="Yes",IF(U882&lt;&gt;"",HYPERLINK(_xlfn.CONCAT(VLOOKUP(U882,AF:AG,2,FALSE),"\",IF(ISERROR(FIND(",",A882))=FALSE,LEFT(A882,FIND(",",A882)-1),A882),"-",C882,"-",H882,".pdf"),"PDF"),""),"")</f>
        <v>PDF</v>
      </c>
      <c r="U882" s="565" t="s">
        <v>70</v>
      </c>
      <c r="V882" s="3" t="s">
        <v>46</v>
      </c>
      <c r="W882" s="3" t="s">
        <v>47</v>
      </c>
      <c r="X882" s="501" t="s">
        <v>5885</v>
      </c>
      <c r="Y882" s="12" t="str">
        <f>IF(R882="Include","No",IF(V882="Include","No",""))</f>
        <v/>
      </c>
      <c r="Z882" s="33" t="str">
        <f>IF(J882="Yes",IF(Q882="","",IF(Q882="Include",IF(V882="",IF(Y882="No","Check for supplement","Include"),IF(V882="Exclude","Consensus required",IF(V882="Include",IF(Y882="No","Check for supplement","Include"),"Check required"))),IF(Q882="Exclude",IF(V882="","Check required",IF(V882="Exclude","Exclude",IF(V882="Include","Consensus required","Check required"))),"Check required"))),IF(L882="","","Find PDF"))</f>
        <v>Exclude</v>
      </c>
      <c r="AA882" s="31" t="str">
        <f>IF(Z882="Exclude",R882,"")</f>
        <v>3. Wrong intervention</v>
      </c>
    </row>
    <row r="883" spans="1:27" x14ac:dyDescent="0.25">
      <c r="A883" s="25" t="s">
        <v>6920</v>
      </c>
      <c r="B883" s="26" t="s">
        <v>6921</v>
      </c>
      <c r="C883" s="26">
        <v>2013</v>
      </c>
      <c r="D883" s="26" t="s">
        <v>6922</v>
      </c>
      <c r="E883" s="26">
        <v>32</v>
      </c>
      <c r="F883" s="26">
        <v>2</v>
      </c>
      <c r="G883" s="26" t="s">
        <v>6923</v>
      </c>
      <c r="H883" s="26">
        <v>15062</v>
      </c>
      <c r="I883" s="26" t="s">
        <v>6924</v>
      </c>
      <c r="J883" s="11" t="s">
        <v>35</v>
      </c>
      <c r="K883" s="18" t="str">
        <f>IF(LEFT(I883,2)="10",HYPERLINK(_xlfn.CONCAT("https://doi.org/",I883),"Link"),IF(I883="","",HYPERLINK(I883,"Link")))</f>
        <v>Link</v>
      </c>
      <c r="L883" s="19" t="str">
        <f>IF(A883&lt;&gt;"",IF(J883="No",_xlfn.CONCAT(IF(ISERROR(FIND(",",A883))=FALSE,LEFT(A883,FIND(",",A883)-1),A883),"-",C883,"-",H883),""),"")</f>
        <v/>
      </c>
      <c r="M883" s="29" t="str">
        <f>IF(A883&lt;&gt;"",_xlfn.CONCAT("{",IF(ISERROR(FIND(",",A883))=FALSE,LEFT(A883,FIND(",",A883)-1),A883),", ",C883," #",H883,"}"),"")</f>
        <v>{How, 2013 #15062}</v>
      </c>
      <c r="N883" s="4" t="s">
        <v>1</v>
      </c>
      <c r="O883" s="18" t="str">
        <f>IF(J883="Yes",IF(P883&lt;&gt;"",HYPERLINK(_xlfn.CONCAT(VLOOKUP(P883,AF:AG,2,FALSE),"\",IF(ISERROR(FIND(",",A883))=FALSE,LEFT(A883,FIND(",",A883)-1),A883),"-",C883,"-",H883,".pdf"),"PDF"),""),"")</f>
        <v>PDF</v>
      </c>
      <c r="P883" s="11" t="s">
        <v>2</v>
      </c>
      <c r="Q883" s="3" t="s">
        <v>46</v>
      </c>
      <c r="R883" s="3" t="s">
        <v>47</v>
      </c>
      <c r="S883" s="4" t="s">
        <v>109</v>
      </c>
      <c r="T883" s="18" t="str">
        <f>IF(J883="Yes",IF(U883&lt;&gt;"",HYPERLINK(_xlfn.CONCAT(VLOOKUP(U883,AF:AG,2,FALSE),"\",IF(ISERROR(FIND(",",A883))=FALSE,LEFT(A883,FIND(",",A883)-1),A883),"-",C883,"-",H883,".pdf"),"PDF"),""),"")</f>
        <v>PDF</v>
      </c>
      <c r="U883" s="565" t="s">
        <v>70</v>
      </c>
      <c r="V883" s="3" t="s">
        <v>46</v>
      </c>
      <c r="W883" s="3" t="s">
        <v>47</v>
      </c>
      <c r="X883" s="501" t="s">
        <v>5885</v>
      </c>
      <c r="Y883" s="12" t="str">
        <f>IF(R883="Include","No",IF(V883="Include","No",""))</f>
        <v/>
      </c>
      <c r="Z883" s="33" t="str">
        <f>IF(J883="Yes",IF(Q883="","",IF(Q883="Include",IF(V883="",IF(Y883="No","Check for supplement","Include"),IF(V883="Exclude","Consensus required",IF(V883="Include",IF(Y883="No","Check for supplement","Include"),"Check required"))),IF(Q883="Exclude",IF(V883="","Check required",IF(V883="Exclude","Exclude",IF(V883="Include","Consensus required","Check required"))),"Check required"))),IF(L883="","","Find PDF"))</f>
        <v>Exclude</v>
      </c>
      <c r="AA883" s="31" t="str">
        <f>IF(Z883="Exclude",R883,"")</f>
        <v>3. Wrong intervention</v>
      </c>
    </row>
    <row r="884" spans="1:27" x14ac:dyDescent="0.25">
      <c r="A884" s="25" t="s">
        <v>6925</v>
      </c>
      <c r="B884" s="26" t="s">
        <v>6926</v>
      </c>
      <c r="C884" s="26">
        <v>2023</v>
      </c>
      <c r="D884" s="26" t="s">
        <v>3</v>
      </c>
      <c r="G884" s="26" t="s">
        <v>1210</v>
      </c>
      <c r="H884" s="26">
        <v>24746</v>
      </c>
      <c r="I884" s="26" t="s">
        <v>6927</v>
      </c>
      <c r="J884" s="11" t="s">
        <v>35</v>
      </c>
      <c r="K884" s="18" t="str">
        <f>IF(LEFT(I884,2)="10",HYPERLINK(_xlfn.CONCAT("https://doi.org/",I884),"Link"),IF(I884="","",HYPERLINK(I884,"Link")))</f>
        <v>Link</v>
      </c>
      <c r="L884" s="19" t="str">
        <f>IF(A884&lt;&gt;"",IF(J884="No",_xlfn.CONCAT(IF(ISERROR(FIND(",",A884))=FALSE,LEFT(A884,FIND(",",A884)-1),A884),"-",C884,"-",H884),""),"")</f>
        <v/>
      </c>
      <c r="M884" s="29" t="str">
        <f>IF(A884&lt;&gt;"",_xlfn.CONCAT("{",IF(ISERROR(FIND(",",A884))=FALSE,LEFT(A884,FIND(",",A884)-1),A884),", ",C884," #",H884,"}"),"")</f>
        <v>{Howard-Wilson, 2023 #24746}</v>
      </c>
      <c r="N884" s="4" t="s">
        <v>75</v>
      </c>
      <c r="O884" s="18" t="str">
        <f>IF(J884="Yes",IF(P884&lt;&gt;"",HYPERLINK(_xlfn.CONCAT(VLOOKUP(P884,AF:AG,2,FALSE),"\",IF(ISERROR(FIND(",",A884))=FALSE,LEFT(A884,FIND(",",A884)-1),A884),"-",C884,"-",H884,".pdf"),"PDF"),""),"")</f>
        <v>PDF</v>
      </c>
      <c r="P884" s="11" t="s">
        <v>2</v>
      </c>
      <c r="Q884" s="3" t="s">
        <v>46</v>
      </c>
      <c r="R884" s="3" t="s">
        <v>47</v>
      </c>
      <c r="S884" s="4" t="s">
        <v>109</v>
      </c>
      <c r="T884" s="18" t="str">
        <f>IF(J884="Yes",IF(U884&lt;&gt;"",HYPERLINK(_xlfn.CONCAT(VLOOKUP(U884,AF:AG,2,FALSE),"\",IF(ISERROR(FIND(",",A884))=FALSE,LEFT(A884,FIND(",",A884)-1),A884),"-",C884,"-",H884,".pdf"),"PDF"),""),"")</f>
        <v>PDF</v>
      </c>
      <c r="U884" s="565" t="s">
        <v>70</v>
      </c>
      <c r="V884" s="3" t="s">
        <v>46</v>
      </c>
      <c r="W884" s="3" t="s">
        <v>47</v>
      </c>
      <c r="X884" s="501" t="s">
        <v>5885</v>
      </c>
      <c r="Y884" s="12" t="str">
        <f>IF(R884="Include","No",IF(V884="Include","No",""))</f>
        <v/>
      </c>
      <c r="Z884" s="33" t="str">
        <f>IF(J884="Yes",IF(Q884="","",IF(Q884="Include",IF(V884="",IF(Y884="No","Check for supplement","Include"),IF(V884="Exclude","Consensus required",IF(V884="Include",IF(Y884="No","Check for supplement","Include"),"Check required"))),IF(Q884="Exclude",IF(V884="","Check required",IF(V884="Exclude","Exclude",IF(V884="Include","Consensus required","Check required"))),"Check required"))),IF(L884="","","Find PDF"))</f>
        <v>Exclude</v>
      </c>
      <c r="AA884" s="31" t="str">
        <f>IF(Z884="Exclude",R884,"")</f>
        <v>3. Wrong intervention</v>
      </c>
    </row>
    <row r="885" spans="1:27" x14ac:dyDescent="0.25">
      <c r="A885" s="25" t="s">
        <v>6925</v>
      </c>
      <c r="B885" s="26" t="s">
        <v>6928</v>
      </c>
      <c r="C885" s="26">
        <v>2024</v>
      </c>
      <c r="D885" s="26" t="s">
        <v>89</v>
      </c>
      <c r="E885" s="26">
        <v>13</v>
      </c>
      <c r="G885" s="26" t="s">
        <v>6929</v>
      </c>
      <c r="H885" s="26">
        <v>24745</v>
      </c>
      <c r="I885" s="26" t="s">
        <v>6930</v>
      </c>
      <c r="J885" s="11" t="s">
        <v>35</v>
      </c>
      <c r="K885" s="18" t="str">
        <f>IF(LEFT(I885,2)="10",HYPERLINK(_xlfn.CONCAT("https://doi.org/",I885),"Link"),IF(I885="","",HYPERLINK(I885,"Link")))</f>
        <v>Link</v>
      </c>
      <c r="L885" s="19" t="str">
        <f>IF(A885&lt;&gt;"",IF(J885="No",_xlfn.CONCAT(IF(ISERROR(FIND(",",A885))=FALSE,LEFT(A885,FIND(",",A885)-1),A885),"-",C885,"-",H885),""),"")</f>
        <v/>
      </c>
      <c r="M885" s="29" t="str">
        <f>IF(A885&lt;&gt;"",_xlfn.CONCAT("{",IF(ISERROR(FIND(",",A885))=FALSE,LEFT(A885,FIND(",",A885)-1),A885),", ",C885," #",H885,"}"),"")</f>
        <v>{Howard-Wilson, 2024 #24745}</v>
      </c>
      <c r="N885" s="4" t="s">
        <v>75</v>
      </c>
      <c r="O885" s="18" t="str">
        <f>IF(J885="Yes",IF(P885&lt;&gt;"",HYPERLINK(_xlfn.CONCAT(VLOOKUP(P885,AF:AG,2,FALSE),"\",IF(ISERROR(FIND(",",A885))=FALSE,LEFT(A885,FIND(",",A885)-1),A885),"-",C885,"-",H885,".pdf"),"PDF"),""),"")</f>
        <v>PDF</v>
      </c>
      <c r="P885" s="11" t="s">
        <v>2</v>
      </c>
      <c r="Q885" s="3" t="s">
        <v>46</v>
      </c>
      <c r="R885" s="3" t="s">
        <v>47</v>
      </c>
      <c r="S885" s="4" t="s">
        <v>109</v>
      </c>
      <c r="T885" s="18" t="str">
        <f>IF(J885="Yes",IF(U885&lt;&gt;"",HYPERLINK(_xlfn.CONCAT(VLOOKUP(U885,AF:AG,2,FALSE),"\",IF(ISERROR(FIND(",",A885))=FALSE,LEFT(A885,FIND(",",A885)-1),A885),"-",C885,"-",H885,".pdf"),"PDF"),""),"")</f>
        <v>PDF</v>
      </c>
      <c r="U885" s="565" t="s">
        <v>70</v>
      </c>
      <c r="V885" s="3" t="s">
        <v>46</v>
      </c>
      <c r="W885" s="3" t="s">
        <v>47</v>
      </c>
      <c r="X885" s="501" t="s">
        <v>5885</v>
      </c>
      <c r="Y885" s="12" t="str">
        <f>IF(R885="Include","No",IF(V885="Include","No",""))</f>
        <v/>
      </c>
      <c r="Z885" s="33" t="str">
        <f>IF(J885="Yes",IF(Q885="","",IF(Q885="Include",IF(V885="",IF(Y885="No","Check for supplement","Include"),IF(V885="Exclude","Consensus required",IF(V885="Include",IF(Y885="No","Check for supplement","Include"),"Check required"))),IF(Q885="Exclude",IF(V885="","Check required",IF(V885="Exclude","Exclude",IF(V885="Include","Consensus required","Check required"))),"Check required"))),IF(L885="","","Find PDF"))</f>
        <v>Exclude</v>
      </c>
      <c r="AA885" s="31" t="str">
        <f>IF(Z885="Exclude",R885,"")</f>
        <v>3. Wrong intervention</v>
      </c>
    </row>
    <row r="886" spans="1:27" x14ac:dyDescent="0.25">
      <c r="A886" s="25" t="s">
        <v>6931</v>
      </c>
      <c r="B886" s="26" t="s">
        <v>6932</v>
      </c>
      <c r="C886" s="26">
        <v>2011</v>
      </c>
      <c r="D886" s="26" t="s">
        <v>540</v>
      </c>
      <c r="E886" s="26">
        <v>2011</v>
      </c>
      <c r="G886" s="26">
        <v>358581</v>
      </c>
      <c r="H886" s="26">
        <v>13018</v>
      </c>
      <c r="I886" s="26" t="s">
        <v>6933</v>
      </c>
      <c r="J886" s="11" t="s">
        <v>35</v>
      </c>
      <c r="K886" s="18" t="str">
        <f>IF(LEFT(I886,2)="10",HYPERLINK(_xlfn.CONCAT("https://doi.org/",I886),"Link"),IF(I886="","",HYPERLINK(I886,"Link")))</f>
        <v>Link</v>
      </c>
      <c r="L886" s="19" t="str">
        <f>IF(A886&lt;&gt;"",IF(J886="No",_xlfn.CONCAT(IF(ISERROR(FIND(",",A886))=FALSE,LEFT(A886,FIND(",",A886)-1),A886),"-",C886,"-",H886),""),"")</f>
        <v/>
      </c>
      <c r="M886" s="29" t="str">
        <f>IF(A886&lt;&gt;"",_xlfn.CONCAT("{",IF(ISERROR(FIND(",",A886))=FALSE,LEFT(A886,FIND(",",A886)-1),A886),", ",C886," #",H886,"}"),"")</f>
        <v>{Howe, 2011 #13018}</v>
      </c>
      <c r="N886" s="4" t="s">
        <v>1</v>
      </c>
      <c r="O886" s="18" t="str">
        <f>IF(J886="Yes",IF(P886&lt;&gt;"",HYPERLINK(_xlfn.CONCAT(VLOOKUP(P886,AF:AG,2,FALSE),"\",IF(ISERROR(FIND(",",A886))=FALSE,LEFT(A886,FIND(",",A886)-1),A886),"-",C886,"-",H886,".pdf"),"PDF"),""),"")</f>
        <v>PDF</v>
      </c>
      <c r="P886" s="11" t="s">
        <v>2</v>
      </c>
      <c r="Q886" s="3" t="s">
        <v>46</v>
      </c>
      <c r="R886" s="3" t="s">
        <v>47</v>
      </c>
      <c r="S886" s="4" t="s">
        <v>109</v>
      </c>
      <c r="T886" s="18" t="str">
        <f>IF(J886="Yes",IF(U886&lt;&gt;"",HYPERLINK(_xlfn.CONCAT(VLOOKUP(U886,AF:AG,2,FALSE),"\",IF(ISERROR(FIND(",",A886))=FALSE,LEFT(A886,FIND(",",A886)-1),A886),"-",C886,"-",H886,".pdf"),"PDF"),""),"")</f>
        <v>PDF</v>
      </c>
      <c r="U886" s="565" t="s">
        <v>70</v>
      </c>
      <c r="V886" s="3" t="s">
        <v>46</v>
      </c>
      <c r="W886" s="3" t="s">
        <v>47</v>
      </c>
      <c r="X886" s="501" t="s">
        <v>5885</v>
      </c>
      <c r="Y886" s="12" t="str">
        <f>IF(R886="Include","No",IF(V886="Include","No",""))</f>
        <v/>
      </c>
      <c r="Z886" s="33" t="str">
        <f>IF(J886="Yes",IF(Q886="","",IF(Q886="Include",IF(V886="",IF(Y886="No","Check for supplement","Include"),IF(V886="Exclude","Consensus required",IF(V886="Include",IF(Y886="No","Check for supplement","Include"),"Check required"))),IF(Q886="Exclude",IF(V886="","Check required",IF(V886="Exclude","Exclude",IF(V886="Include","Consensus required","Check required"))),"Check required"))),IF(L886="","","Find PDF"))</f>
        <v>Exclude</v>
      </c>
      <c r="AA886" s="31" t="str">
        <f>IF(Z886="Exclude",R886,"")</f>
        <v>3. Wrong intervention</v>
      </c>
    </row>
    <row r="887" spans="1:27" x14ac:dyDescent="0.25">
      <c r="A887" s="25" t="s">
        <v>6934</v>
      </c>
      <c r="B887" s="26" t="s">
        <v>6935</v>
      </c>
      <c r="C887" s="26">
        <v>2016</v>
      </c>
      <c r="D887" s="26" t="s">
        <v>6936</v>
      </c>
      <c r="E887" s="26">
        <v>42</v>
      </c>
      <c r="F887" s="26">
        <v>2</v>
      </c>
      <c r="G887" s="26" t="s">
        <v>6937</v>
      </c>
      <c r="H887" s="26">
        <v>13019</v>
      </c>
      <c r="I887" s="26" t="s">
        <v>6938</v>
      </c>
      <c r="J887" s="11" t="s">
        <v>35</v>
      </c>
      <c r="K887" s="18" t="str">
        <f>IF(LEFT(I887,2)="10",HYPERLINK(_xlfn.CONCAT("https://doi.org/",I887),"Link"),IF(I887="","",HYPERLINK(I887,"Link")))</f>
        <v>Link</v>
      </c>
      <c r="L887" s="19" t="str">
        <f>IF(A887&lt;&gt;"",IF(J887="No",_xlfn.CONCAT(IF(ISERROR(FIND(",",A887))=FALSE,LEFT(A887,FIND(",",A887)-1),A887),"-",C887,"-",H887),""),"")</f>
        <v/>
      </c>
      <c r="M887" s="29" t="str">
        <f>IF(A887&lt;&gt;"",_xlfn.CONCAT("{",IF(ISERROR(FIND(",",A887))=FALSE,LEFT(A887,FIND(",",A887)-1),A887),", ",C887," #",H887,"}"),"")</f>
        <v>{Howie, 2016 #13019}</v>
      </c>
      <c r="N887" s="4" t="s">
        <v>1</v>
      </c>
      <c r="O887" s="18" t="str">
        <f>IF(J887="Yes",IF(P887&lt;&gt;"",HYPERLINK(_xlfn.CONCAT(VLOOKUP(P887,AF:AG,2,FALSE),"\",IF(ISERROR(FIND(",",A887))=FALSE,LEFT(A887,FIND(",",A887)-1),A887),"-",C887,"-",H887,".pdf"),"PDF"),""),"")</f>
        <v>PDF</v>
      </c>
      <c r="P887" s="11" t="s">
        <v>2</v>
      </c>
      <c r="Q887" s="3" t="s">
        <v>46</v>
      </c>
      <c r="R887" s="3" t="s">
        <v>47</v>
      </c>
      <c r="S887" s="4" t="s">
        <v>109</v>
      </c>
      <c r="T887" s="18" t="str">
        <f>IF(J887="Yes",IF(U887&lt;&gt;"",HYPERLINK(_xlfn.CONCAT(VLOOKUP(U887,AF:AG,2,FALSE),"\",IF(ISERROR(FIND(",",A887))=FALSE,LEFT(A887,FIND(",",A887)-1),A887),"-",C887,"-",H887,".pdf"),"PDF"),""),"")</f>
        <v>PDF</v>
      </c>
      <c r="U887" s="565" t="s">
        <v>70</v>
      </c>
      <c r="V887" s="3" t="s">
        <v>46</v>
      </c>
      <c r="W887" s="3" t="s">
        <v>47</v>
      </c>
      <c r="X887" s="501" t="s">
        <v>5885</v>
      </c>
      <c r="Y887" s="12" t="str">
        <f>IF(R887="Include","No",IF(V887="Include","No",""))</f>
        <v/>
      </c>
      <c r="Z887" s="33" t="str">
        <f>IF(J887="Yes",IF(Q887="","",IF(Q887="Include",IF(V887="",IF(Y887="No","Check for supplement","Include"),IF(V887="Exclude","Consensus required",IF(V887="Include",IF(Y887="No","Check for supplement","Include"),"Check required"))),IF(Q887="Exclude",IF(V887="","Check required",IF(V887="Exclude","Exclude",IF(V887="Include","Consensus required","Check required"))),"Check required"))),IF(L887="","","Find PDF"))</f>
        <v>Exclude</v>
      </c>
      <c r="AA887" s="31" t="str">
        <f>IF(Z887="Exclude",R887,"")</f>
        <v>3. Wrong intervention</v>
      </c>
    </row>
    <row r="888" spans="1:27" x14ac:dyDescent="0.25">
      <c r="A888" s="25" t="s">
        <v>6934</v>
      </c>
      <c r="B888" s="26" t="s">
        <v>6935</v>
      </c>
      <c r="C888" s="26">
        <v>2016</v>
      </c>
      <c r="D888" s="26" t="s">
        <v>6936</v>
      </c>
      <c r="E888" s="26">
        <v>42</v>
      </c>
      <c r="F888" s="26">
        <v>2</v>
      </c>
      <c r="G888" s="92" t="s">
        <v>6937</v>
      </c>
      <c r="H888" s="26">
        <v>13020</v>
      </c>
      <c r="I888" s="26" t="s">
        <v>6938</v>
      </c>
      <c r="J888" s="11" t="s">
        <v>35</v>
      </c>
      <c r="K888" s="18" t="str">
        <f>IF(LEFT(I888,2)="10",HYPERLINK(_xlfn.CONCAT("https://doi.org/",I888),"Link"),IF(I888="","",HYPERLINK(I888,"Link")))</f>
        <v>Link</v>
      </c>
      <c r="L888" s="19" t="str">
        <f>IF(A888&lt;&gt;"",IF(J888="No",_xlfn.CONCAT(IF(ISERROR(FIND(",",A888))=FALSE,LEFT(A888,FIND(",",A888)-1),A888),"-",C888,"-",H888),""),"")</f>
        <v/>
      </c>
      <c r="M888" s="29" t="str">
        <f>IF(A888&lt;&gt;"",_xlfn.CONCAT("{",IF(ISERROR(FIND(",",A888))=FALSE,LEFT(A888,FIND(",",A888)-1),A888),", ",C888," #",H888,"}"),"")</f>
        <v>{Howie, 2016 #13020}</v>
      </c>
      <c r="N888" s="4" t="s">
        <v>1</v>
      </c>
      <c r="O888" s="18" t="str">
        <f>IF(J888="Yes",IF(P888&lt;&gt;"",HYPERLINK(_xlfn.CONCAT(VLOOKUP(P888,AF:AG,2,FALSE),"\",IF(ISERROR(FIND(",",A888))=FALSE,LEFT(A888,FIND(",",A888)-1),A888),"-",C888,"-",H888,".pdf"),"PDF"),""),"")</f>
        <v>PDF</v>
      </c>
      <c r="P888" s="11" t="s">
        <v>2</v>
      </c>
      <c r="Q888" s="3" t="s">
        <v>46</v>
      </c>
      <c r="R888" s="3" t="s">
        <v>39</v>
      </c>
      <c r="T888" s="18" t="str">
        <f>IF(J888="Yes",IF(U888&lt;&gt;"",HYPERLINK(_xlfn.CONCAT(VLOOKUP(U888,AF:AG,2,FALSE),"\",IF(ISERROR(FIND(",",A888))=FALSE,LEFT(A888,FIND(",",A888)-1),A888),"-",C888,"-",H888,".pdf"),"PDF"),""),"")</f>
        <v>PDF</v>
      </c>
      <c r="U888" s="11" t="str">
        <f>IF(R888="0. Duplicate","SH","")</f>
        <v>SH</v>
      </c>
      <c r="V888" s="3" t="str">
        <f>IF(R888="0. Duplicate","Exclude","")</f>
        <v>Exclude</v>
      </c>
      <c r="W888" s="3" t="str">
        <f>IF(R888="0. Duplicate","0. Duplicate","")</f>
        <v>0. Duplicate</v>
      </c>
      <c r="Y888" s="12" t="str">
        <f>IF(R888="Include","No",IF(V888="Include","No",""))</f>
        <v/>
      </c>
      <c r="Z888" s="33" t="str">
        <f>IF(J888="Yes",IF(Q888="","",IF(Q888="Include",IF(V888="",IF(Y888="No","Check for supplement","Include"),IF(V888="Exclude","Consensus required",IF(V888="Include",IF(Y888="No","Check for supplement","Include"),"Check required"))),IF(Q888="Exclude",IF(V888="","Check required",IF(V888="Exclude","Exclude",IF(V888="Include","Consensus required","Check required"))),"Check required"))),IF(L888="","","Find PDF"))</f>
        <v>Exclude</v>
      </c>
      <c r="AA888" s="31" t="str">
        <f>IF(Z888="Exclude",R888,"")</f>
        <v>0. Duplicate</v>
      </c>
    </row>
    <row r="889" spans="1:27" x14ac:dyDescent="0.25">
      <c r="A889" s="25" t="s">
        <v>6934</v>
      </c>
      <c r="B889" s="26" t="s">
        <v>6935</v>
      </c>
      <c r="C889" s="26">
        <v>2016</v>
      </c>
      <c r="D889" s="26" t="s">
        <v>6936</v>
      </c>
      <c r="E889" s="26">
        <v>42</v>
      </c>
      <c r="F889" s="26">
        <v>2</v>
      </c>
      <c r="G889" s="26" t="s">
        <v>6937</v>
      </c>
      <c r="H889" s="26">
        <v>13021</v>
      </c>
      <c r="I889" s="26" t="s">
        <v>6938</v>
      </c>
      <c r="J889" s="11" t="s">
        <v>35</v>
      </c>
      <c r="K889" s="18" t="str">
        <f>IF(LEFT(I889,2)="10",HYPERLINK(_xlfn.CONCAT("https://doi.org/",I889),"Link"),IF(I889="","",HYPERLINK(I889,"Link")))</f>
        <v>Link</v>
      </c>
      <c r="L889" s="19" t="str">
        <f>IF(A889&lt;&gt;"",IF(J889="No",_xlfn.CONCAT(IF(ISERROR(FIND(",",A889))=FALSE,LEFT(A889,FIND(",",A889)-1),A889),"-",C889,"-",H889),""),"")</f>
        <v/>
      </c>
      <c r="M889" s="29" t="str">
        <f>IF(A889&lt;&gt;"",_xlfn.CONCAT("{",IF(ISERROR(FIND(",",A889))=FALSE,LEFT(A889,FIND(",",A889)-1),A889),", ",C889," #",H889,"}"),"")</f>
        <v>{Howie, 2016 #13021}</v>
      </c>
      <c r="N889" s="4" t="s">
        <v>1</v>
      </c>
      <c r="O889" s="18" t="str">
        <f>IF(J889="Yes",IF(P889&lt;&gt;"",HYPERLINK(_xlfn.CONCAT(VLOOKUP(P889,AF:AG,2,FALSE),"\",IF(ISERROR(FIND(",",A889))=FALSE,LEFT(A889,FIND(",",A889)-1),A889),"-",C889,"-",H889,".pdf"),"PDF"),""),"")</f>
        <v>PDF</v>
      </c>
      <c r="P889" s="11" t="s">
        <v>2</v>
      </c>
      <c r="Q889" s="3" t="s">
        <v>46</v>
      </c>
      <c r="R889" s="3" t="s">
        <v>39</v>
      </c>
      <c r="T889" s="18" t="str">
        <f>IF(J889="Yes",IF(U889&lt;&gt;"",HYPERLINK(_xlfn.CONCAT(VLOOKUP(U889,AF:AG,2,FALSE),"\",IF(ISERROR(FIND(",",A889))=FALSE,LEFT(A889,FIND(",",A889)-1),A889),"-",C889,"-",H889,".pdf"),"PDF"),""),"")</f>
        <v>PDF</v>
      </c>
      <c r="U889" s="11" t="str">
        <f>IF(R889="0. Duplicate","SH","")</f>
        <v>SH</v>
      </c>
      <c r="V889" s="3" t="str">
        <f>IF(R889="0. Duplicate","Exclude","")</f>
        <v>Exclude</v>
      </c>
      <c r="W889" s="3" t="str">
        <f>IF(R889="0. Duplicate","0. Duplicate","")</f>
        <v>0. Duplicate</v>
      </c>
      <c r="Y889" s="12" t="str">
        <f>IF(R889="Include","No",IF(V889="Include","No",""))</f>
        <v/>
      </c>
      <c r="Z889" s="33" t="str">
        <f>IF(J889="Yes",IF(Q889="","",IF(Q889="Include",IF(V889="",IF(Y889="No","Check for supplement","Include"),IF(V889="Exclude","Consensus required",IF(V889="Include",IF(Y889="No","Check for supplement","Include"),"Check required"))),IF(Q889="Exclude",IF(V889="","Check required",IF(V889="Exclude","Exclude",IF(V889="Include","Consensus required","Check required"))),"Check required"))),IF(L889="","","Find PDF"))</f>
        <v>Exclude</v>
      </c>
      <c r="AA889" s="31" t="str">
        <f>IF(Z889="Exclude",R889,"")</f>
        <v>0. Duplicate</v>
      </c>
    </row>
    <row r="890" spans="1:27" x14ac:dyDescent="0.25">
      <c r="A890" s="25" t="s">
        <v>6934</v>
      </c>
      <c r="B890" s="26" t="s">
        <v>6935</v>
      </c>
      <c r="C890" s="26">
        <v>2016</v>
      </c>
      <c r="D890" s="26" t="s">
        <v>6936</v>
      </c>
      <c r="E890" s="26">
        <v>42</v>
      </c>
      <c r="F890" s="26">
        <v>2</v>
      </c>
      <c r="G890" s="26" t="s">
        <v>6937</v>
      </c>
      <c r="H890" s="26">
        <v>13022</v>
      </c>
      <c r="I890" s="26" t="s">
        <v>6938</v>
      </c>
      <c r="J890" s="11" t="s">
        <v>35</v>
      </c>
      <c r="K890" s="18" t="str">
        <f>IF(LEFT(I890,2)="10",HYPERLINK(_xlfn.CONCAT("https://doi.org/",I890),"Link"),IF(I890="","",HYPERLINK(I890,"Link")))</f>
        <v>Link</v>
      </c>
      <c r="L890" s="19" t="str">
        <f>IF(A890&lt;&gt;"",IF(J890="No",_xlfn.CONCAT(IF(ISERROR(FIND(",",A890))=FALSE,LEFT(A890,FIND(",",A890)-1),A890),"-",C890,"-",H890),""),"")</f>
        <v/>
      </c>
      <c r="M890" s="29" t="str">
        <f>IF(A890&lt;&gt;"",_xlfn.CONCAT("{",IF(ISERROR(FIND(",",A890))=FALSE,LEFT(A890,FIND(",",A890)-1),A890),", ",C890," #",H890,"}"),"")</f>
        <v>{Howie, 2016 #13022}</v>
      </c>
      <c r="N890" s="4" t="s">
        <v>1</v>
      </c>
      <c r="O890" s="18" t="str">
        <f>IF(J890="Yes",IF(P890&lt;&gt;"",HYPERLINK(_xlfn.CONCAT(VLOOKUP(P890,AF:AG,2,FALSE),"\",IF(ISERROR(FIND(",",A890))=FALSE,LEFT(A890,FIND(",",A890)-1),A890),"-",C890,"-",H890,".pdf"),"PDF"),""),"")</f>
        <v>PDF</v>
      </c>
      <c r="P890" s="11" t="s">
        <v>2</v>
      </c>
      <c r="Q890" s="3" t="s">
        <v>46</v>
      </c>
      <c r="R890" s="3" t="s">
        <v>39</v>
      </c>
      <c r="T890" s="18" t="str">
        <f>IF(J890="Yes",IF(U890&lt;&gt;"",HYPERLINK(_xlfn.CONCAT(VLOOKUP(U890,AF:AG,2,FALSE),"\",IF(ISERROR(FIND(",",A890))=FALSE,LEFT(A890,FIND(",",A890)-1),A890),"-",C890,"-",H890,".pdf"),"PDF"),""),"")</f>
        <v>PDF</v>
      </c>
      <c r="U890" s="11" t="str">
        <f>IF(R890="0. Duplicate","SH","")</f>
        <v>SH</v>
      </c>
      <c r="V890" s="3" t="str">
        <f>IF(R890="0. Duplicate","Exclude","")</f>
        <v>Exclude</v>
      </c>
      <c r="W890" s="3" t="str">
        <f>IF(R890="0. Duplicate","0. Duplicate","")</f>
        <v>0. Duplicate</v>
      </c>
      <c r="Y890" s="12" t="str">
        <f>IF(R890="Include","No",IF(V890="Include","No",""))</f>
        <v/>
      </c>
      <c r="Z890" s="33" t="str">
        <f>IF(J890="Yes",IF(Q890="","",IF(Q890="Include",IF(V890="",IF(Y890="No","Check for supplement","Include"),IF(V890="Exclude","Consensus required",IF(V890="Include",IF(Y890="No","Check for supplement","Include"),"Check required"))),IF(Q890="Exclude",IF(V890="","Check required",IF(V890="Exclude","Exclude",IF(V890="Include","Consensus required","Check required"))),"Check required"))),IF(L890="","","Find PDF"))</f>
        <v>Exclude</v>
      </c>
      <c r="AA890" s="31" t="str">
        <f>IF(Z890="Exclude",R890,"")</f>
        <v>0. Duplicate</v>
      </c>
    </row>
    <row r="891" spans="1:27" x14ac:dyDescent="0.25">
      <c r="A891" s="25" t="s">
        <v>5380</v>
      </c>
      <c r="B891" s="26" t="s">
        <v>5381</v>
      </c>
      <c r="C891" s="26">
        <v>2024</v>
      </c>
      <c r="D891" s="26" t="s">
        <v>5382</v>
      </c>
      <c r="E891" s="26">
        <v>54</v>
      </c>
      <c r="F891" s="26">
        <v>2</v>
      </c>
      <c r="G891" s="26" t="s">
        <v>5383</v>
      </c>
      <c r="H891" s="26">
        <v>14236</v>
      </c>
      <c r="I891" s="26" t="s">
        <v>5384</v>
      </c>
      <c r="J891" s="11" t="s">
        <v>35</v>
      </c>
      <c r="K891" s="18" t="str">
        <f>IF(LEFT(I891,2)="10",HYPERLINK(_xlfn.CONCAT("https://doi.org/",I891),"Link"),IF(I891="","",HYPERLINK(I891,"Link")))</f>
        <v>Link</v>
      </c>
      <c r="L891" s="19" t="str">
        <f>IF(A891&lt;&gt;"",IF(J891="No",_xlfn.CONCAT(IF(ISERROR(FIND(",",A891))=FALSE,LEFT(A891,FIND(",",A891)-1),A891),"-",C891,"-",H891),""),"")</f>
        <v/>
      </c>
      <c r="M891" s="29" t="str">
        <f>IF(A891&lt;&gt;"",_xlfn.CONCAT("{",IF(ISERROR(FIND(",",A891))=FALSE,LEFT(A891,FIND(",",A891)-1),A891),", ",C891," #",H891,"}"),"")</f>
        <v>{Hu, 2024 #14236}</v>
      </c>
      <c r="N891" s="4" t="s">
        <v>4</v>
      </c>
      <c r="O891" s="18" t="str">
        <f>IF(J891="Yes",IF(P891&lt;&gt;"",HYPERLINK(_xlfn.CONCAT(VLOOKUP(P891,AF:AG,2,FALSE),"\",IF(ISERROR(FIND(",",A891))=FALSE,LEFT(A891,FIND(",",A891)-1),A891),"-",C891,"-",H891,".pdf"),"PDF"),""),"")</f>
        <v>PDF</v>
      </c>
      <c r="P891" s="11" t="s">
        <v>2</v>
      </c>
      <c r="Q891" s="3" t="s">
        <v>46</v>
      </c>
      <c r="R891" s="3" t="s">
        <v>47</v>
      </c>
      <c r="S891" s="4" t="s">
        <v>109</v>
      </c>
      <c r="T891" s="18" t="str">
        <f>IF(J891="Yes",IF(U891&lt;&gt;"",HYPERLINK(_xlfn.CONCAT(VLOOKUP(U891,AF:AG,2,FALSE),"\",IF(ISERROR(FIND(",",A891))=FALSE,LEFT(A891,FIND(",",A891)-1),A891),"-",C891,"-",H891,".pdf"),"PDF"),""),"")</f>
        <v>PDF</v>
      </c>
      <c r="U891" s="11" t="s">
        <v>50</v>
      </c>
      <c r="V891" s="3" t="s">
        <v>46</v>
      </c>
      <c r="W891" s="3" t="s">
        <v>47</v>
      </c>
      <c r="Y891" s="12" t="str">
        <f>IF(R891="Include","No",IF(V891="Include","No",""))</f>
        <v/>
      </c>
      <c r="Z891" s="33" t="str">
        <f>IF(J891="Yes",IF(Q891="","",IF(Q891="Include",IF(V891="",IF(Y891="No","Check for supplement","Include"),IF(V891="Exclude","Consensus required",IF(V891="Include",IF(Y891="No","Check for supplement","Include"),"Check required"))),IF(Q891="Exclude",IF(V891="","Check required",IF(V891="Exclude","Exclude",IF(V891="Include","Consensus required","Check required"))),"Check required"))),IF(L891="","","Find PDF"))</f>
        <v>Exclude</v>
      </c>
      <c r="AA891" s="31" t="str">
        <f>IF(Z891="Exclude",R891,"")</f>
        <v>3. Wrong intervention</v>
      </c>
    </row>
    <row r="892" spans="1:27" x14ac:dyDescent="0.25">
      <c r="A892" s="25" t="s">
        <v>6939</v>
      </c>
      <c r="B892" s="26" t="s">
        <v>6940</v>
      </c>
      <c r="C892" s="26">
        <v>2014</v>
      </c>
      <c r="D892" s="26" t="s">
        <v>1381</v>
      </c>
      <c r="E892" s="26">
        <v>61</v>
      </c>
      <c r="F892" s="26">
        <v>5</v>
      </c>
      <c r="G892" s="26" t="s">
        <v>6941</v>
      </c>
      <c r="H892" s="26">
        <v>13023</v>
      </c>
      <c r="I892" s="26" t="s">
        <v>6942</v>
      </c>
      <c r="J892" s="11" t="s">
        <v>35</v>
      </c>
      <c r="K892" s="18" t="str">
        <f>IF(LEFT(I892,2)="10",HYPERLINK(_xlfn.CONCAT("https://doi.org/",I892),"Link"),IF(I892="","",HYPERLINK(I892,"Link")))</f>
        <v>Link</v>
      </c>
      <c r="L892" s="19" t="str">
        <f>IF(A892&lt;&gt;"",IF(J892="No",_xlfn.CONCAT(IF(ISERROR(FIND(",",A892))=FALSE,LEFT(A892,FIND(",",A892)-1),A892),"-",C892,"-",H892),""),"")</f>
        <v/>
      </c>
      <c r="M892" s="29" t="str">
        <f>IF(A892&lt;&gt;"",_xlfn.CONCAT("{",IF(ISERROR(FIND(",",A892))=FALSE,LEFT(A892,FIND(",",A892)-1),A892),", ",C892," #",H892,"}"),"")</f>
        <v>{Huang, 2014 #13023}</v>
      </c>
      <c r="N892" s="4" t="s">
        <v>1</v>
      </c>
      <c r="O892" s="18" t="str">
        <f>IF(J892="Yes",IF(P892&lt;&gt;"",HYPERLINK(_xlfn.CONCAT(VLOOKUP(P892,AF:AG,2,FALSE),"\",IF(ISERROR(FIND(",",A892))=FALSE,LEFT(A892,FIND(",",A892)-1),A892),"-",C892,"-",H892,".pdf"),"PDF"),""),"")</f>
        <v>PDF</v>
      </c>
      <c r="P892" s="11" t="s">
        <v>2</v>
      </c>
      <c r="Q892" s="3" t="s">
        <v>46</v>
      </c>
      <c r="R892" s="3" t="s">
        <v>47</v>
      </c>
      <c r="S892" s="4" t="s">
        <v>109</v>
      </c>
      <c r="T892" s="18" t="str">
        <f>IF(J892="Yes",IF(U892&lt;&gt;"",HYPERLINK(_xlfn.CONCAT(VLOOKUP(U892,AF:AG,2,FALSE),"\",IF(ISERROR(FIND(",",A892))=FALSE,LEFT(A892,FIND(",",A892)-1),A892),"-",C892,"-",H892,".pdf"),"PDF"),""),"")</f>
        <v>PDF</v>
      </c>
      <c r="U892" s="565" t="s">
        <v>70</v>
      </c>
      <c r="V892" s="3" t="s">
        <v>46</v>
      </c>
      <c r="W892" s="3" t="s">
        <v>47</v>
      </c>
      <c r="X892" s="501" t="s">
        <v>5885</v>
      </c>
      <c r="Y892" s="12" t="str">
        <f>IF(R892="Include","No",IF(V892="Include","No",""))</f>
        <v/>
      </c>
      <c r="Z892" s="33" t="str">
        <f>IF(J892="Yes",IF(Q892="","",IF(Q892="Include",IF(V892="",IF(Y892="No","Check for supplement","Include"),IF(V892="Exclude","Consensus required",IF(V892="Include",IF(Y892="No","Check for supplement","Include"),"Check required"))),IF(Q892="Exclude",IF(V892="","Check required",IF(V892="Exclude","Exclude",IF(V892="Include","Consensus required","Check required"))),"Check required"))),IF(L892="","","Find PDF"))</f>
        <v>Exclude</v>
      </c>
      <c r="AA892" s="31" t="str">
        <f>IF(Z892="Exclude",R892,"")</f>
        <v>3. Wrong intervention</v>
      </c>
    </row>
    <row r="893" spans="1:27" x14ac:dyDescent="0.25">
      <c r="A893" s="25" t="s">
        <v>6943</v>
      </c>
      <c r="B893" s="26" t="s">
        <v>6944</v>
      </c>
      <c r="C893" s="26">
        <v>2023</v>
      </c>
      <c r="D893" s="26" t="s">
        <v>2327</v>
      </c>
      <c r="E893" s="26">
        <v>71</v>
      </c>
      <c r="F893" s="26">
        <v>1</v>
      </c>
      <c r="G893" s="26" t="s">
        <v>6945</v>
      </c>
      <c r="H893" s="26">
        <v>13024</v>
      </c>
      <c r="I893" s="26" t="s">
        <v>6946</v>
      </c>
      <c r="J893" s="11" t="s">
        <v>35</v>
      </c>
      <c r="K893" s="18" t="str">
        <f>IF(LEFT(I893,2)="10",HYPERLINK(_xlfn.CONCAT("https://doi.org/",I893),"Link"),IF(I893="","",HYPERLINK(I893,"Link")))</f>
        <v>Link</v>
      </c>
      <c r="L893" s="19" t="str">
        <f>IF(A893&lt;&gt;"",IF(J893="No",_xlfn.CONCAT(IF(ISERROR(FIND(",",A893))=FALSE,LEFT(A893,FIND(",",A893)-1),A893),"-",C893,"-",H893),""),"")</f>
        <v/>
      </c>
      <c r="M893" s="29" t="str">
        <f>IF(A893&lt;&gt;"",_xlfn.CONCAT("{",IF(ISERROR(FIND(",",A893))=FALSE,LEFT(A893,FIND(",",A893)-1),A893),", ",C893," #",H893,"}"),"")</f>
        <v>{Huang, 2023 #13024}</v>
      </c>
      <c r="N893" s="4" t="s">
        <v>1</v>
      </c>
      <c r="O893" s="18" t="str">
        <f>IF(J893="Yes",IF(P893&lt;&gt;"",HYPERLINK(_xlfn.CONCAT(VLOOKUP(P893,AF:AG,2,FALSE),"\",IF(ISERROR(FIND(",",A893))=FALSE,LEFT(A893,FIND(",",A893)-1),A893),"-",C893,"-",H893,".pdf"),"PDF"),""),"")</f>
        <v>PDF</v>
      </c>
      <c r="P893" s="11" t="s">
        <v>2</v>
      </c>
      <c r="Q893" s="3" t="s">
        <v>46</v>
      </c>
      <c r="R893" s="3" t="s">
        <v>47</v>
      </c>
      <c r="S893" s="4" t="s">
        <v>109</v>
      </c>
      <c r="T893" s="18" t="str">
        <f>IF(J893="Yes",IF(U893&lt;&gt;"",HYPERLINK(_xlfn.CONCAT(VLOOKUP(U893,AF:AG,2,FALSE),"\",IF(ISERROR(FIND(",",A893))=FALSE,LEFT(A893,FIND(",",A893)-1),A893),"-",C893,"-",H893,".pdf"),"PDF"),""),"")</f>
        <v>PDF</v>
      </c>
      <c r="U893" s="565" t="s">
        <v>70</v>
      </c>
      <c r="V893" s="3" t="s">
        <v>46</v>
      </c>
      <c r="W893" s="3" t="s">
        <v>47</v>
      </c>
      <c r="X893" s="501" t="s">
        <v>5885</v>
      </c>
      <c r="Y893" s="12" t="str">
        <f>IF(R893="Include","No",IF(V893="Include","No",""))</f>
        <v/>
      </c>
      <c r="Z893" s="33" t="str">
        <f>IF(J893="Yes",IF(Q893="","",IF(Q893="Include",IF(V893="",IF(Y893="No","Check for supplement","Include"),IF(V893="Exclude","Consensus required",IF(V893="Include",IF(Y893="No","Check for supplement","Include"),"Check required"))),IF(Q893="Exclude",IF(V893="","Check required",IF(V893="Exclude","Exclude",IF(V893="Include","Consensus required","Check required"))),"Check required"))),IF(L893="","","Find PDF"))</f>
        <v>Exclude</v>
      </c>
      <c r="AA893" s="31" t="str">
        <f>IF(Z893="Exclude",R893,"")</f>
        <v>3. Wrong intervention</v>
      </c>
    </row>
    <row r="894" spans="1:27" x14ac:dyDescent="0.25">
      <c r="A894" s="25" t="s">
        <v>5385</v>
      </c>
      <c r="B894" s="26" t="s">
        <v>5386</v>
      </c>
      <c r="C894" s="26">
        <v>2023</v>
      </c>
      <c r="D894" s="26" t="s">
        <v>65</v>
      </c>
      <c r="E894" s="26">
        <v>13</v>
      </c>
      <c r="F894" s="26">
        <v>4</v>
      </c>
      <c r="G894" s="26" t="s">
        <v>5387</v>
      </c>
      <c r="H894" s="26">
        <v>14171</v>
      </c>
      <c r="I894" s="26" t="s">
        <v>5388</v>
      </c>
      <c r="J894" s="11" t="s">
        <v>35</v>
      </c>
      <c r="K894" s="18" t="str">
        <f>IF(LEFT(I894,2)="10",HYPERLINK(_xlfn.CONCAT("https://doi.org/",I894),"Link"),IF(I894="","",HYPERLINK(I894,"Link")))</f>
        <v>Link</v>
      </c>
      <c r="L894" s="19" t="str">
        <f>IF(A894&lt;&gt;"",IF(J894="No",_xlfn.CONCAT(IF(ISERROR(FIND(",",A894))=FALSE,LEFT(A894,FIND(",",A894)-1),A894),"-",C894,"-",H894),""),"")</f>
        <v/>
      </c>
      <c r="M894" s="29" t="str">
        <f>IF(A894&lt;&gt;"",_xlfn.CONCAT("{",IF(ISERROR(FIND(",",A894))=FALSE,LEFT(A894,FIND(",",A894)-1),A894),", ",C894," #",H894,"}"),"")</f>
        <v>{Huckvale, 2023 #14171}</v>
      </c>
      <c r="N894" s="4" t="s">
        <v>4</v>
      </c>
      <c r="O894" s="18" t="str">
        <f>IF(J894="Yes",IF(P894&lt;&gt;"",HYPERLINK(_xlfn.CONCAT(VLOOKUP(P894,AF:AG,2,FALSE),"\",IF(ISERROR(FIND(",",A894))=FALSE,LEFT(A894,FIND(",",A894)-1),A894),"-",C894,"-",H894,".pdf"),"PDF"),""),"")</f>
        <v>PDF</v>
      </c>
      <c r="P894" s="11" t="s">
        <v>2</v>
      </c>
      <c r="Q894" s="3" t="s">
        <v>46</v>
      </c>
      <c r="R894" s="3" t="s">
        <v>47</v>
      </c>
      <c r="S894" s="4" t="s">
        <v>109</v>
      </c>
      <c r="T894" s="18" t="str">
        <f>IF(J894="Yes",IF(U894&lt;&gt;"",HYPERLINK(_xlfn.CONCAT(VLOOKUP(U894,AF:AG,2,FALSE),"\",IF(ISERROR(FIND(",",A894))=FALSE,LEFT(A894,FIND(",",A894)-1),A894),"-",C894,"-",H894,".pdf"),"PDF"),""),"")</f>
        <v>PDF</v>
      </c>
      <c r="U894" s="11" t="s">
        <v>50</v>
      </c>
      <c r="V894" s="3" t="s">
        <v>46</v>
      </c>
      <c r="W894" s="3" t="s">
        <v>47</v>
      </c>
      <c r="Y894" s="12" t="str">
        <f>IF(R894="Include","No",IF(V894="Include","No",""))</f>
        <v/>
      </c>
      <c r="Z894" s="33" t="str">
        <f>IF(J894="Yes",IF(Q894="","",IF(Q894="Include",IF(V894="",IF(Y894="No","Check for supplement","Include"),IF(V894="Exclude","Consensus required",IF(V894="Include",IF(Y894="No","Check for supplement","Include"),"Check required"))),IF(Q894="Exclude",IF(V894="","Check required",IF(V894="Exclude","Exclude",IF(V894="Include","Consensus required","Check required"))),"Check required"))),IF(L894="","","Find PDF"))</f>
        <v>Exclude</v>
      </c>
      <c r="AA894" s="31" t="str">
        <f>IF(Z894="Exclude",R894,"")</f>
        <v>3. Wrong intervention</v>
      </c>
    </row>
    <row r="895" spans="1:27" x14ac:dyDescent="0.25">
      <c r="A895" s="25" t="s">
        <v>5389</v>
      </c>
      <c r="B895" s="26" t="s">
        <v>5390</v>
      </c>
      <c r="C895" s="26">
        <v>2019</v>
      </c>
      <c r="D895" s="26" t="s">
        <v>5391</v>
      </c>
      <c r="E895" s="26">
        <v>2019</v>
      </c>
      <c r="G895" s="26">
        <v>4540709</v>
      </c>
      <c r="H895" s="26">
        <v>14263</v>
      </c>
      <c r="I895" s="26" t="s">
        <v>5392</v>
      </c>
      <c r="J895" s="11" t="s">
        <v>35</v>
      </c>
      <c r="K895" s="18" t="str">
        <f>IF(LEFT(I895,2)="10",HYPERLINK(_xlfn.CONCAT("https://doi.org/",I895),"Link"),IF(I895="","",HYPERLINK(I895,"Link")))</f>
        <v>Link</v>
      </c>
      <c r="L895" s="19" t="str">
        <f>IF(A895&lt;&gt;"",IF(J895="No",_xlfn.CONCAT(IF(ISERROR(FIND(",",A895))=FALSE,LEFT(A895,FIND(",",A895)-1),A895),"-",C895,"-",H895),""),"")</f>
        <v/>
      </c>
      <c r="M895" s="29" t="str">
        <f>IF(A895&lt;&gt;"",_xlfn.CONCAT("{",IF(ISERROR(FIND(",",A895))=FALSE,LEFT(A895,FIND(",",A895)-1),A895),", ",C895," #",H895,"}"),"")</f>
        <v>{Hung, 2019 #14263}</v>
      </c>
      <c r="N895" s="4" t="s">
        <v>4</v>
      </c>
      <c r="O895" s="18" t="str">
        <f>IF(J895="Yes",IF(P895&lt;&gt;"",HYPERLINK(_xlfn.CONCAT(VLOOKUP(P895,AF:AG,2,FALSE),"\",IF(ISERROR(FIND(",",A895))=FALSE,LEFT(A895,FIND(",",A895)-1),A895),"-",C895,"-",H895,".pdf"),"PDF"),""),"")</f>
        <v>PDF</v>
      </c>
      <c r="P895" s="11" t="s">
        <v>2</v>
      </c>
      <c r="Q895" s="3" t="s">
        <v>46</v>
      </c>
      <c r="R895" s="3" t="s">
        <v>47</v>
      </c>
      <c r="S895" s="4" t="s">
        <v>109</v>
      </c>
      <c r="T895" s="18" t="str">
        <f>IF(J895="Yes",IF(U895&lt;&gt;"",HYPERLINK(_xlfn.CONCAT(VLOOKUP(U895,AF:AG,2,FALSE),"\",IF(ISERROR(FIND(",",A895))=FALSE,LEFT(A895,FIND(",",A895)-1),A895),"-",C895,"-",H895,".pdf"),"PDF"),""),"")</f>
        <v>PDF</v>
      </c>
      <c r="U895" s="11" t="s">
        <v>50</v>
      </c>
      <c r="V895" s="3" t="s">
        <v>46</v>
      </c>
      <c r="W895" s="3" t="s">
        <v>47</v>
      </c>
      <c r="Y895" s="12" t="str">
        <f>IF(R895="Include","No",IF(V895="Include","No",""))</f>
        <v/>
      </c>
      <c r="Z895" s="33" t="str">
        <f>IF(J895="Yes",IF(Q895="","",IF(Q895="Include",IF(V895="",IF(Y895="No","Check for supplement","Include"),IF(V895="Exclude","Consensus required",IF(V895="Include",IF(Y895="No","Check for supplement","Include"),"Check required"))),IF(Q895="Exclude",IF(V895="","Check required",IF(V895="Exclude","Exclude",IF(V895="Include","Consensus required","Check required"))),"Check required"))),IF(L895="","","Find PDF"))</f>
        <v>Exclude</v>
      </c>
      <c r="AA895" s="31" t="str">
        <f>IF(Z895="Exclude",R895,"")</f>
        <v>3. Wrong intervention</v>
      </c>
    </row>
    <row r="896" spans="1:27" x14ac:dyDescent="0.25">
      <c r="A896" s="25" t="s">
        <v>6947</v>
      </c>
      <c r="B896" s="26" t="s">
        <v>6948</v>
      </c>
      <c r="C896" s="26">
        <v>2018</v>
      </c>
      <c r="D896" s="26" t="s">
        <v>2727</v>
      </c>
      <c r="E896" s="26">
        <v>29</v>
      </c>
      <c r="F896" s="26">
        <v>1</v>
      </c>
      <c r="G896" s="26" t="s">
        <v>1478</v>
      </c>
      <c r="H896" s="26">
        <v>13025</v>
      </c>
      <c r="I896" s="26" t="s">
        <v>6949</v>
      </c>
      <c r="J896" s="11" t="s">
        <v>35</v>
      </c>
      <c r="K896" s="18" t="str">
        <f>IF(LEFT(I896,2)="10",HYPERLINK(_xlfn.CONCAT("https://doi.org/",I896),"Link"),IF(I896="","",HYPERLINK(I896,"Link")))</f>
        <v>Link</v>
      </c>
      <c r="L896" s="19" t="str">
        <f>IF(A896&lt;&gt;"",IF(J896="No",_xlfn.CONCAT(IF(ISERROR(FIND(",",A896))=FALSE,LEFT(A896,FIND(",",A896)-1),A896),"-",C896,"-",H896),""),"")</f>
        <v/>
      </c>
      <c r="M896" s="29" t="str">
        <f>IF(A896&lt;&gt;"",_xlfn.CONCAT("{",IF(ISERROR(FIND(",",A896))=FALSE,LEFT(A896,FIND(",",A896)-1),A896),", ",C896," #",H896,"}"),"")</f>
        <v>{Hunter, 2018 #13025}</v>
      </c>
      <c r="N896" s="4" t="s">
        <v>1</v>
      </c>
      <c r="O896" s="18" t="str">
        <f>IF(J896="Yes",IF(P896&lt;&gt;"",HYPERLINK(_xlfn.CONCAT(VLOOKUP(P896,AF:AG,2,FALSE),"\",IF(ISERROR(FIND(",",A896))=FALSE,LEFT(A896,FIND(",",A896)-1),A896),"-",C896,"-",H896,".pdf"),"PDF"),""),"")</f>
        <v>PDF</v>
      </c>
      <c r="P896" s="11" t="s">
        <v>2</v>
      </c>
      <c r="Q896" s="3" t="s">
        <v>46</v>
      </c>
      <c r="R896" s="3" t="s">
        <v>47</v>
      </c>
      <c r="S896" s="4" t="s">
        <v>109</v>
      </c>
      <c r="T896" s="18" t="str">
        <f>IF(J896="Yes",IF(U896&lt;&gt;"",HYPERLINK(_xlfn.CONCAT(VLOOKUP(U896,AF:AG,2,FALSE),"\",IF(ISERROR(FIND(",",A896))=FALSE,LEFT(A896,FIND(",",A896)-1),A896),"-",C896,"-",H896,".pdf"),"PDF"),""),"")</f>
        <v>PDF</v>
      </c>
      <c r="U896" s="565" t="s">
        <v>70</v>
      </c>
      <c r="V896" s="3" t="s">
        <v>46</v>
      </c>
      <c r="W896" s="3" t="s">
        <v>47</v>
      </c>
      <c r="X896" s="501" t="s">
        <v>5885</v>
      </c>
      <c r="Y896" s="12" t="str">
        <f>IF(R896="Include","No",IF(V896="Include","No",""))</f>
        <v/>
      </c>
      <c r="Z896" s="33" t="str">
        <f>IF(J896="Yes",IF(Q896="","",IF(Q896="Include",IF(V896="",IF(Y896="No","Check for supplement","Include"),IF(V896="Exclude","Consensus required",IF(V896="Include",IF(Y896="No","Check for supplement","Include"),"Check required"))),IF(Q896="Exclude",IF(V896="","Check required",IF(V896="Exclude","Exclude",IF(V896="Include","Consensus required","Check required"))),"Check required"))),IF(L896="","","Find PDF"))</f>
        <v>Exclude</v>
      </c>
      <c r="AA896" s="31" t="str">
        <f>IF(Z896="Exclude",R896,"")</f>
        <v>3. Wrong intervention</v>
      </c>
    </row>
    <row r="897" spans="1:27" x14ac:dyDescent="0.25">
      <c r="A897" s="25" t="s">
        <v>6950</v>
      </c>
      <c r="B897" s="26" t="s">
        <v>6951</v>
      </c>
      <c r="C897" s="26">
        <v>2018</v>
      </c>
      <c r="D897" s="26" t="s">
        <v>124</v>
      </c>
      <c r="E897" s="26">
        <v>15</v>
      </c>
      <c r="F897" s="26">
        <v>1</v>
      </c>
      <c r="G897" s="26">
        <v>127</v>
      </c>
      <c r="H897" s="26">
        <v>14693</v>
      </c>
      <c r="I897" s="26" t="s">
        <v>6952</v>
      </c>
      <c r="J897" s="11" t="s">
        <v>35</v>
      </c>
      <c r="K897" s="18" t="str">
        <f>IF(LEFT(I897,2)="10",HYPERLINK(_xlfn.CONCAT("https://doi.org/",I897),"Link"),IF(I897="","",HYPERLINK(I897,"Link")))</f>
        <v>Link</v>
      </c>
      <c r="L897" s="19" t="str">
        <f>IF(A897&lt;&gt;"",IF(J897="No",_xlfn.CONCAT(IF(ISERROR(FIND(",",A897))=FALSE,LEFT(A897,FIND(",",A897)-1),A897),"-",C897,"-",H897),""),"")</f>
        <v/>
      </c>
      <c r="M897" s="29" t="str">
        <f>IF(A897&lt;&gt;"",_xlfn.CONCAT("{",IF(ISERROR(FIND(",",A897))=FALSE,LEFT(A897,FIND(",",A897)-1),A897),", ",C897," #",H897,"}"),"")</f>
        <v>{Hunter, 2018 #14693}</v>
      </c>
      <c r="N897" s="4" t="s">
        <v>1</v>
      </c>
      <c r="O897" s="18" t="str">
        <f>IF(J897="Yes",IF(P897&lt;&gt;"",HYPERLINK(_xlfn.CONCAT(VLOOKUP(P897,AF:AG,2,FALSE),"\",IF(ISERROR(FIND(",",A897))=FALSE,LEFT(A897,FIND(",",A897)-1),A897),"-",C897,"-",H897,".pdf"),"PDF"),""),"")</f>
        <v>PDF</v>
      </c>
      <c r="P897" s="11" t="s">
        <v>2</v>
      </c>
      <c r="Q897" s="3" t="s">
        <v>46</v>
      </c>
      <c r="R897" s="3" t="s">
        <v>47</v>
      </c>
      <c r="S897" s="4" t="s">
        <v>109</v>
      </c>
      <c r="T897" s="18" t="str">
        <f>IF(J897="Yes",IF(U897&lt;&gt;"",HYPERLINK(_xlfn.CONCAT(VLOOKUP(U897,AF:AG,2,FALSE),"\",IF(ISERROR(FIND(",",A897))=FALSE,LEFT(A897,FIND(",",A897)-1),A897),"-",C897,"-",H897,".pdf"),"PDF"),""),"")</f>
        <v>PDF</v>
      </c>
      <c r="U897" s="565" t="s">
        <v>70</v>
      </c>
      <c r="V897" s="3" t="s">
        <v>46</v>
      </c>
      <c r="W897" s="3" t="s">
        <v>47</v>
      </c>
      <c r="X897" s="501" t="s">
        <v>5885</v>
      </c>
      <c r="Y897" s="12" t="str">
        <f>IF(R897="Include","No",IF(V897="Include","No",""))</f>
        <v/>
      </c>
      <c r="Z897" s="33" t="str">
        <f>IF(J897="Yes",IF(Q897="","",IF(Q897="Include",IF(V897="",IF(Y897="No","Check for supplement","Include"),IF(V897="Exclude","Consensus required",IF(V897="Include",IF(Y897="No","Check for supplement","Include"),"Check required"))),IF(Q897="Exclude",IF(V897="","Check required",IF(V897="Exclude","Exclude",IF(V897="Include","Consensus required","Check required"))),"Check required"))),IF(L897="","","Find PDF"))</f>
        <v>Exclude</v>
      </c>
      <c r="AA897" s="31" t="str">
        <f>IF(Z897="Exclude",R897,"")</f>
        <v>3. Wrong intervention</v>
      </c>
    </row>
    <row r="898" spans="1:27" x14ac:dyDescent="0.25">
      <c r="A898" s="25" t="s">
        <v>6953</v>
      </c>
      <c r="B898" s="26" t="s">
        <v>6954</v>
      </c>
      <c r="C898" s="26">
        <v>2019</v>
      </c>
      <c r="D898" s="26" t="s">
        <v>134</v>
      </c>
      <c r="E898" s="26">
        <v>7</v>
      </c>
      <c r="F898" s="26">
        <v>15</v>
      </c>
      <c r="G898" s="26" t="s">
        <v>6955</v>
      </c>
      <c r="H898" s="26">
        <v>13026</v>
      </c>
      <c r="I898" s="26" t="s">
        <v>6956</v>
      </c>
      <c r="J898" s="11" t="s">
        <v>35</v>
      </c>
      <c r="K898" s="18" t="str">
        <f>IF(LEFT(I898,2)="10",HYPERLINK(_xlfn.CONCAT("https://doi.org/",I898),"Link"),IF(I898="","",HYPERLINK(I898,"Link")))</f>
        <v>Link</v>
      </c>
      <c r="L898" s="19" t="str">
        <f>IF(A898&lt;&gt;"",IF(J898="No",_xlfn.CONCAT(IF(ISERROR(FIND(",",A898))=FALSE,LEFT(A898,FIND(",",A898)-1),A898),"-",C898,"-",H898),""),"")</f>
        <v/>
      </c>
      <c r="M898" s="29" t="str">
        <f>IF(A898&lt;&gt;"",_xlfn.CONCAT("{",IF(ISERROR(FIND(",",A898))=FALSE,LEFT(A898,FIND(",",A898)-1),A898),", ",C898," #",H898,"}"),"")</f>
        <v>{Hunter, 2019 #13026}</v>
      </c>
      <c r="N898" s="4" t="s">
        <v>1</v>
      </c>
      <c r="O898" s="18" t="str">
        <f>IF(J898="Yes",IF(P898&lt;&gt;"",HYPERLINK(_xlfn.CONCAT(VLOOKUP(P898,AF:AG,2,FALSE),"\",IF(ISERROR(FIND(",",A898))=FALSE,LEFT(A898,FIND(",",A898)-1),A898),"-",C898,"-",H898,".pdf"),"PDF"),""),"")</f>
        <v>PDF</v>
      </c>
      <c r="P898" s="11" t="s">
        <v>2</v>
      </c>
      <c r="Q898" s="3" t="s">
        <v>46</v>
      </c>
      <c r="R898" s="3" t="s">
        <v>47</v>
      </c>
      <c r="S898" s="4" t="s">
        <v>109</v>
      </c>
      <c r="T898" s="18" t="str">
        <f>IF(J898="Yes",IF(U898&lt;&gt;"",HYPERLINK(_xlfn.CONCAT(VLOOKUP(U898,AF:AG,2,FALSE),"\",IF(ISERROR(FIND(",",A898))=FALSE,LEFT(A898,FIND(",",A898)-1),A898),"-",C898,"-",H898,".pdf"),"PDF"),""),"")</f>
        <v>PDF</v>
      </c>
      <c r="U898" s="565" t="s">
        <v>70</v>
      </c>
      <c r="V898" s="3" t="s">
        <v>46</v>
      </c>
      <c r="W898" s="3" t="s">
        <v>47</v>
      </c>
      <c r="X898" s="501" t="s">
        <v>5885</v>
      </c>
      <c r="Y898" s="12" t="str">
        <f>IF(R898="Include","No",IF(V898="Include","No",""))</f>
        <v/>
      </c>
      <c r="Z898" s="33" t="str">
        <f>IF(J898="Yes",IF(Q898="","",IF(Q898="Include",IF(V898="",IF(Y898="No","Check for supplement","Include"),IF(V898="Exclude","Consensus required",IF(V898="Include",IF(Y898="No","Check for supplement","Include"),"Check required"))),IF(Q898="Exclude",IF(V898="","Check required",IF(V898="Exclude","Exclude",IF(V898="Include","Consensus required","Check required"))),"Check required"))),IF(L898="","","Find PDF"))</f>
        <v>Exclude</v>
      </c>
      <c r="AA898" s="31" t="str">
        <f>IF(Z898="Exclude",R898,"")</f>
        <v>3. Wrong intervention</v>
      </c>
    </row>
    <row r="899" spans="1:27" x14ac:dyDescent="0.25">
      <c r="A899" s="25" t="s">
        <v>6957</v>
      </c>
      <c r="B899" s="26" t="s">
        <v>6958</v>
      </c>
      <c r="C899" s="26">
        <v>2018</v>
      </c>
      <c r="D899" s="26" t="s">
        <v>100</v>
      </c>
      <c r="E899" s="26">
        <v>6</v>
      </c>
      <c r="F899" s="26">
        <v>1</v>
      </c>
      <c r="G899" s="26" t="s">
        <v>6959</v>
      </c>
      <c r="H899" s="26">
        <v>13027</v>
      </c>
      <c r="I899" s="26" t="s">
        <v>6960</v>
      </c>
      <c r="J899" s="11" t="s">
        <v>35</v>
      </c>
      <c r="K899" s="18" t="str">
        <f>IF(LEFT(I899,2)="10",HYPERLINK(_xlfn.CONCAT("https://doi.org/",I899),"Link"),IF(I899="","",HYPERLINK(I899,"Link")))</f>
        <v>Link</v>
      </c>
      <c r="L899" s="19" t="str">
        <f>IF(A899&lt;&gt;"",IF(J899="No",_xlfn.CONCAT(IF(ISERROR(FIND(",",A899))=FALSE,LEFT(A899,FIND(",",A899)-1),A899),"-",C899,"-",H899),""),"")</f>
        <v/>
      </c>
      <c r="M899" s="29" t="str">
        <f>IF(A899&lt;&gt;"",_xlfn.CONCAT("{",IF(ISERROR(FIND(",",A899))=FALSE,LEFT(A899,FIND(",",A899)-1),A899),", ",C899," #",H899,"}"),"")</f>
        <v>{Hurkmans, 2018 #13027}</v>
      </c>
      <c r="N899" s="4" t="s">
        <v>1</v>
      </c>
      <c r="O899" s="18" t="str">
        <f>IF(J899="Yes",IF(P899&lt;&gt;"",HYPERLINK(_xlfn.CONCAT(VLOOKUP(P899,AF:AG,2,FALSE),"\",IF(ISERROR(FIND(",",A899))=FALSE,LEFT(A899,FIND(",",A899)-1),A899),"-",C899,"-",H899,".pdf"),"PDF"),""),"")</f>
        <v>PDF</v>
      </c>
      <c r="P899" s="11" t="s">
        <v>2</v>
      </c>
      <c r="Q899" s="3" t="s">
        <v>46</v>
      </c>
      <c r="R899" s="3" t="s">
        <v>47</v>
      </c>
      <c r="S899" s="4" t="s">
        <v>109</v>
      </c>
      <c r="T899" s="18" t="str">
        <f>IF(J899="Yes",IF(U899&lt;&gt;"",HYPERLINK(_xlfn.CONCAT(VLOOKUP(U899,AF:AG,2,FALSE),"\",IF(ISERROR(FIND(",",A899))=FALSE,LEFT(A899,FIND(",",A899)-1),A899),"-",C899,"-",H899,".pdf"),"PDF"),""),"")</f>
        <v>PDF</v>
      </c>
      <c r="U899" s="565" t="s">
        <v>70</v>
      </c>
      <c r="V899" s="3" t="s">
        <v>46</v>
      </c>
      <c r="W899" s="3" t="s">
        <v>47</v>
      </c>
      <c r="X899" s="501" t="s">
        <v>5885</v>
      </c>
      <c r="Y899" s="12" t="str">
        <f>IF(R899="Include","No",IF(V899="Include","No",""))</f>
        <v/>
      </c>
      <c r="Z899" s="33" t="str">
        <f>IF(J899="Yes",IF(Q899="","",IF(Q899="Include",IF(V899="",IF(Y899="No","Check for supplement","Include"),IF(V899="Exclude","Consensus required",IF(V899="Include",IF(Y899="No","Check for supplement","Include"),"Check required"))),IF(Q899="Exclude",IF(V899="","Check required",IF(V899="Exclude","Exclude",IF(V899="Include","Consensus required","Check required"))),"Check required"))),IF(L899="","","Find PDF"))</f>
        <v>Exclude</v>
      </c>
      <c r="AA899" s="31" t="str">
        <f>IF(Z899="Exclude",R899,"")</f>
        <v>3. Wrong intervention</v>
      </c>
    </row>
    <row r="900" spans="1:27" x14ac:dyDescent="0.25">
      <c r="A900" s="25" t="s">
        <v>6957</v>
      </c>
      <c r="B900" s="26" t="s">
        <v>6958</v>
      </c>
      <c r="C900" s="26">
        <v>2018</v>
      </c>
      <c r="D900" s="26" t="s">
        <v>100</v>
      </c>
      <c r="E900" s="26">
        <v>6</v>
      </c>
      <c r="F900" s="26">
        <v>1</v>
      </c>
      <c r="G900" s="26" t="s">
        <v>6959</v>
      </c>
      <c r="H900" s="26">
        <v>13028</v>
      </c>
      <c r="I900" s="26" t="s">
        <v>6960</v>
      </c>
      <c r="J900" s="11" t="s">
        <v>35</v>
      </c>
      <c r="K900" s="18" t="str">
        <f>IF(LEFT(I900,2)="10",HYPERLINK(_xlfn.CONCAT("https://doi.org/",I900),"Link"),IF(I900="","",HYPERLINK(I900,"Link")))</f>
        <v>Link</v>
      </c>
      <c r="L900" s="19" t="str">
        <f>IF(A900&lt;&gt;"",IF(J900="No",_xlfn.CONCAT(IF(ISERROR(FIND(",",A900))=FALSE,LEFT(A900,FIND(",",A900)-1),A900),"-",C900,"-",H900),""),"")</f>
        <v/>
      </c>
      <c r="M900" s="29" t="str">
        <f>IF(A900&lt;&gt;"",_xlfn.CONCAT("{",IF(ISERROR(FIND(",",A900))=FALSE,LEFT(A900,FIND(",",A900)-1),A900),", ",C900," #",H900,"}"),"")</f>
        <v>{Hurkmans, 2018 #13028}</v>
      </c>
      <c r="N900" s="4" t="s">
        <v>1</v>
      </c>
      <c r="O900" s="18" t="str">
        <f>IF(J900="Yes",IF(P900&lt;&gt;"",HYPERLINK(_xlfn.CONCAT(VLOOKUP(P900,AF:AG,2,FALSE),"\",IF(ISERROR(FIND(",",A900))=FALSE,LEFT(A900,FIND(",",A900)-1),A900),"-",C900,"-",H900,".pdf"),"PDF"),""),"")</f>
        <v>PDF</v>
      </c>
      <c r="P900" s="11" t="s">
        <v>2</v>
      </c>
      <c r="Q900" s="3" t="s">
        <v>46</v>
      </c>
      <c r="R900" s="3" t="s">
        <v>39</v>
      </c>
      <c r="T900" s="18" t="str">
        <f>IF(J900="Yes",IF(U900&lt;&gt;"",HYPERLINK(_xlfn.CONCAT(VLOOKUP(U900,AF:AG,2,FALSE),"\",IF(ISERROR(FIND(",",A900))=FALSE,LEFT(A900,FIND(",",A900)-1),A900),"-",C900,"-",H900,".pdf"),"PDF"),""),"")</f>
        <v>PDF</v>
      </c>
      <c r="U900" s="11" t="str">
        <f>IF(R900="0. Duplicate","SH","")</f>
        <v>SH</v>
      </c>
      <c r="V900" s="3" t="str">
        <f>IF(R900="0. Duplicate","Exclude","")</f>
        <v>Exclude</v>
      </c>
      <c r="W900" s="3" t="str">
        <f>IF(R900="0. Duplicate","0. Duplicate","")</f>
        <v>0. Duplicate</v>
      </c>
      <c r="Y900" s="12" t="str">
        <f>IF(R900="Include","No",IF(V900="Include","No",""))</f>
        <v/>
      </c>
      <c r="Z900" s="33" t="str">
        <f>IF(J900="Yes",IF(Q900="","",IF(Q900="Include",IF(V900="",IF(Y900="No","Check for supplement","Include"),IF(V900="Exclude","Consensus required",IF(V900="Include",IF(Y900="No","Check for supplement","Include"),"Check required"))),IF(Q900="Exclude",IF(V900="","Check required",IF(V900="Exclude","Exclude",IF(V900="Include","Consensus required","Check required"))),"Check required"))),IF(L900="","","Find PDF"))</f>
        <v>Exclude</v>
      </c>
      <c r="AA900" s="31" t="str">
        <f>IF(Z900="Exclude",R900,"")</f>
        <v>0. Duplicate</v>
      </c>
    </row>
    <row r="901" spans="1:27" x14ac:dyDescent="0.25">
      <c r="A901" s="25" t="s">
        <v>6961</v>
      </c>
      <c r="B901" s="26" t="s">
        <v>6962</v>
      </c>
      <c r="C901" s="26">
        <v>2025</v>
      </c>
      <c r="D901" s="26" t="s">
        <v>1234</v>
      </c>
      <c r="E901" s="26">
        <v>47</v>
      </c>
      <c r="F901" s="26">
        <v>4</v>
      </c>
      <c r="G901" s="26" t="s">
        <v>6963</v>
      </c>
      <c r="H901" s="26">
        <v>15470</v>
      </c>
      <c r="I901" s="26" t="s">
        <v>6964</v>
      </c>
      <c r="J901" s="11" t="s">
        <v>35</v>
      </c>
      <c r="K901" s="18" t="str">
        <f>IF(LEFT(I901,2)="10",HYPERLINK(_xlfn.CONCAT("https://doi.org/",I901),"Link"),IF(I901="","",HYPERLINK(I901,"Link")))</f>
        <v>Link</v>
      </c>
      <c r="L901" s="19" t="str">
        <f>IF(A901&lt;&gt;"",IF(J901="No",_xlfn.CONCAT(IF(ISERROR(FIND(",",A901))=FALSE,LEFT(A901,FIND(",",A901)-1),A901),"-",C901,"-",H901),""),"")</f>
        <v/>
      </c>
      <c r="M901" s="29" t="str">
        <f>IF(A901&lt;&gt;"",_xlfn.CONCAT("{",IF(ISERROR(FIND(",",A901))=FALSE,LEFT(A901,FIND(",",A901)-1),A901),", ",C901," #",H901,"}"),"")</f>
        <v>{Hurmuz, 2025 #15470}</v>
      </c>
      <c r="N901" s="4" t="s">
        <v>75</v>
      </c>
      <c r="O901" s="18" t="str">
        <f>IF(J901="Yes",IF(P901&lt;&gt;"",HYPERLINK(_xlfn.CONCAT(VLOOKUP(P901,AF:AG,2,FALSE),"\",IF(ISERROR(FIND(",",A901))=FALSE,LEFT(A901,FIND(",",A901)-1),A901),"-",C901,"-",H901,".pdf"),"PDF"),""),"")</f>
        <v>PDF</v>
      </c>
      <c r="P901" s="11" t="s">
        <v>2</v>
      </c>
      <c r="Q901" s="3" t="s">
        <v>46</v>
      </c>
      <c r="R901" s="3" t="s">
        <v>77</v>
      </c>
      <c r="S901" s="4" t="s">
        <v>316</v>
      </c>
      <c r="T901" s="18" t="str">
        <f>IF(J901="Yes",IF(U901&lt;&gt;"",HYPERLINK(_xlfn.CONCAT(VLOOKUP(U901,AF:AG,2,FALSE),"\",IF(ISERROR(FIND(",",A901))=FALSE,LEFT(A901,FIND(",",A901)-1),A901),"-",C901,"-",H901,".pdf"),"PDF"),""),"")</f>
        <v>PDF</v>
      </c>
      <c r="U901" s="565" t="s">
        <v>70</v>
      </c>
      <c r="V901" s="3" t="s">
        <v>46</v>
      </c>
      <c r="W901" s="3" t="s">
        <v>77</v>
      </c>
      <c r="X901" s="501" t="s">
        <v>6965</v>
      </c>
      <c r="Y901" s="12" t="str">
        <f>IF(R901="Include","No",IF(V901="Include","No",""))</f>
        <v/>
      </c>
      <c r="Z901" s="33" t="str">
        <f>IF(J901="Yes",IF(Q901="","",IF(Q901="Include",IF(V901="",IF(Y901="No","Check for supplement","Include"),IF(V901="Exclude","Consensus required",IF(V901="Include",IF(Y901="No","Check for supplement","Include"),"Check required"))),IF(Q901="Exclude",IF(V901="","Check required",IF(V901="Exclude","Exclude",IF(V901="Include","Consensus required","Check required"))),"Check required"))),IF(L901="","","Find PDF"))</f>
        <v>Exclude</v>
      </c>
      <c r="AA901" s="31" t="str">
        <f>IF(Z901="Exclude",R901,"")</f>
        <v>5. Wrong study design</v>
      </c>
    </row>
    <row r="902" spans="1:27" x14ac:dyDescent="0.25">
      <c r="A902" s="25" t="s">
        <v>6966</v>
      </c>
      <c r="B902" s="26" t="s">
        <v>6967</v>
      </c>
      <c r="C902" s="26">
        <v>2014</v>
      </c>
      <c r="D902" s="26" t="s">
        <v>365</v>
      </c>
      <c r="E902" s="26">
        <v>14</v>
      </c>
      <c r="G902" s="26">
        <v>164</v>
      </c>
      <c r="H902" s="26">
        <v>14694</v>
      </c>
      <c r="I902" s="26" t="s">
        <v>6968</v>
      </c>
      <c r="J902" s="11" t="s">
        <v>35</v>
      </c>
      <c r="K902" s="18" t="str">
        <f>IF(LEFT(I902,2)="10",HYPERLINK(_xlfn.CONCAT("https://doi.org/",I902),"Link"),IF(I902="","",HYPERLINK(I902,"Link")))</f>
        <v>Link</v>
      </c>
      <c r="L902" s="19" t="str">
        <f>IF(A902&lt;&gt;"",IF(J902="No",_xlfn.CONCAT(IF(ISERROR(FIND(",",A902))=FALSE,LEFT(A902,FIND(",",A902)-1),A902),"-",C902,"-",H902),""),"")</f>
        <v/>
      </c>
      <c r="M902" s="29" t="str">
        <f>IF(A902&lt;&gt;"",_xlfn.CONCAT("{",IF(ISERROR(FIND(",",A902))=FALSE,LEFT(A902,FIND(",",A902)-1),A902),", ",C902," #",H902,"}"),"")</f>
        <v>{Hyndman, 2014 #14694}</v>
      </c>
      <c r="N902" s="4" t="s">
        <v>1</v>
      </c>
      <c r="O902" s="18" t="str">
        <f>IF(J902="Yes",IF(P902&lt;&gt;"",HYPERLINK(_xlfn.CONCAT(VLOOKUP(P902,AF:AG,2,FALSE),"\",IF(ISERROR(FIND(",",A902))=FALSE,LEFT(A902,FIND(",",A902)-1),A902),"-",C902,"-",H902,".pdf"),"PDF"),""),"")</f>
        <v>PDF</v>
      </c>
      <c r="P902" s="11" t="s">
        <v>2</v>
      </c>
      <c r="Q902" s="3" t="s">
        <v>46</v>
      </c>
      <c r="R902" s="3" t="s">
        <v>77</v>
      </c>
      <c r="S902" s="4" t="s">
        <v>316</v>
      </c>
      <c r="T902" s="18" t="str">
        <f>IF(J902="Yes",IF(U902&lt;&gt;"",HYPERLINK(_xlfn.CONCAT(VLOOKUP(U902,AF:AG,2,FALSE),"\",IF(ISERROR(FIND(",",A902))=FALSE,LEFT(A902,FIND(",",A902)-1),A902),"-",C902,"-",H902,".pdf"),"PDF"),""),"")</f>
        <v>PDF</v>
      </c>
      <c r="U902" s="565" t="s">
        <v>70</v>
      </c>
      <c r="V902" s="3" t="s">
        <v>46</v>
      </c>
      <c r="W902" s="3" t="s">
        <v>47</v>
      </c>
      <c r="X902" s="501" t="s">
        <v>5885</v>
      </c>
      <c r="Y902" s="12" t="str">
        <f>IF(R902="Include","No",IF(V902="Include","No",""))</f>
        <v/>
      </c>
      <c r="Z902" s="33" t="str">
        <f>IF(J902="Yes",IF(Q902="","",IF(Q902="Include",IF(V902="",IF(Y902="No","Check for supplement","Include"),IF(V902="Exclude","Consensus required",IF(V902="Include",IF(Y902="No","Check for supplement","Include"),"Check required"))),IF(Q902="Exclude",IF(V902="","Check required",IF(V902="Exclude","Exclude",IF(V902="Include","Consensus required","Check required"))),"Check required"))),IF(L902="","","Find PDF"))</f>
        <v>Exclude</v>
      </c>
      <c r="AA902" s="31" t="str">
        <f>IF(Z902="Exclude",R902,"")</f>
        <v>5. Wrong study design</v>
      </c>
    </row>
    <row r="903" spans="1:27" x14ac:dyDescent="0.25">
      <c r="A903" s="25" t="s">
        <v>2568</v>
      </c>
      <c r="B903" s="26" t="s">
        <v>2569</v>
      </c>
      <c r="C903" s="26">
        <v>2025</v>
      </c>
      <c r="D903" s="26" t="s">
        <v>2570</v>
      </c>
      <c r="E903" s="26">
        <v>12</v>
      </c>
      <c r="G903" s="26" t="s">
        <v>2571</v>
      </c>
      <c r="H903" s="26">
        <v>26792</v>
      </c>
      <c r="I903" s="26" t="s">
        <v>2572</v>
      </c>
      <c r="J903" s="11" t="s">
        <v>35</v>
      </c>
      <c r="K903" s="18" t="str">
        <f>IF(LEFT(I903,2)="10",HYPERLINK(_xlfn.CONCAT("https://doi.org/",I903),"Link"),IF(I903="","",HYPERLINK(I903,"Link")))</f>
        <v>Link</v>
      </c>
      <c r="L903" s="19" t="str">
        <f>IF(A903&lt;&gt;"",IF(J903="No",_xlfn.CONCAT(IF(ISERROR(FIND(",",A903))=FALSE,LEFT(A903,FIND(",",A903)-1),A903),"-",C903,"-",H903),""),"")</f>
        <v/>
      </c>
      <c r="M903" s="29" t="str">
        <f>IF(A903&lt;&gt;"",_xlfn.CONCAT("{",IF(ISERROR(FIND(",",A903))=FALSE,LEFT(A903,FIND(",",A903)-1),A903),", ",C903," #",H903,"}"),"")</f>
        <v>{Ikegaya, 2025 #26792}</v>
      </c>
      <c r="N903" s="4" t="s">
        <v>45</v>
      </c>
      <c r="O903" s="18" t="str">
        <f>IF(J903="Yes",IF(P903&lt;&gt;"",HYPERLINK(_xlfn.CONCAT(VLOOKUP(P903,AF:AG,2,FALSE),"\",IF(ISERROR(FIND(",",A903))=FALSE,LEFT(A903,FIND(",",A903)-1),A903),"-",C903,"-",H903,".pdf"),"PDF"),""),"")</f>
        <v>PDF</v>
      </c>
      <c r="P903" s="11" t="s">
        <v>2</v>
      </c>
      <c r="Q903" s="3" t="s">
        <v>46</v>
      </c>
      <c r="R903" s="3" t="s">
        <v>47</v>
      </c>
      <c r="S903" s="4" t="s">
        <v>109</v>
      </c>
      <c r="T903" s="18" t="str">
        <f>IF(J903="Yes",IF(U903&lt;&gt;"",HYPERLINK(_xlfn.CONCAT(VLOOKUP(U903,AF:AG,2,FALSE),"\",IF(ISERROR(FIND(",",A903))=FALSE,LEFT(A903,FIND(",",A903)-1),A903),"-",C903,"-",H903,".pdf"),"PDF"),""),"")</f>
        <v>PDF</v>
      </c>
      <c r="U903" s="11" t="s">
        <v>38</v>
      </c>
      <c r="V903" s="3" t="s">
        <v>46</v>
      </c>
      <c r="W903" s="3" t="s">
        <v>47</v>
      </c>
      <c r="Y903" s="12" t="str">
        <f>IF(R903="Include","No",IF(V903="Include","No",""))</f>
        <v/>
      </c>
      <c r="Z903" s="33" t="str">
        <f>IF(J903="Yes",IF(Q903="","",IF(Q903="Include",IF(V903="",IF(Y903="No","Check for supplement","Include"),IF(V903="Exclude","Consensus required",IF(V903="Include",IF(Y903="No","Check for supplement","Include"),"Check required"))),IF(Q903="Exclude",IF(V903="","Check required",IF(V903="Exclude","Exclude",IF(V903="Include","Consensus required","Check required"))),"Check required"))),IF(L903="","","Find PDF"))</f>
        <v>Exclude</v>
      </c>
      <c r="AA903" s="31" t="str">
        <f>IF(Z903="Exclude",R903,"")</f>
        <v>3. Wrong intervention</v>
      </c>
    </row>
    <row r="904" spans="1:27" x14ac:dyDescent="0.25">
      <c r="A904" s="25" t="s">
        <v>6969</v>
      </c>
      <c r="B904" s="26" t="s">
        <v>6970</v>
      </c>
      <c r="C904" s="26">
        <v>2017</v>
      </c>
      <c r="D904" s="26" t="s">
        <v>1788</v>
      </c>
      <c r="E904" s="26">
        <v>31</v>
      </c>
      <c r="F904" s="26">
        <v>1</v>
      </c>
      <c r="G904" s="26" t="s">
        <v>6971</v>
      </c>
      <c r="H904" s="26">
        <v>13029</v>
      </c>
      <c r="I904" s="26" t="s">
        <v>6972</v>
      </c>
      <c r="J904" s="11" t="s">
        <v>35</v>
      </c>
      <c r="K904" s="18" t="str">
        <f>IF(LEFT(I904,2)="10",HYPERLINK(_xlfn.CONCAT("https://doi.org/",I904),"Link"),IF(I904="","",HYPERLINK(I904,"Link")))</f>
        <v>Link</v>
      </c>
      <c r="L904" s="19" t="str">
        <f>IF(A904&lt;&gt;"",IF(J904="No",_xlfn.CONCAT(IF(ISERROR(FIND(",",A904))=FALSE,LEFT(A904,FIND(",",A904)-1),A904),"-",C904,"-",H904),""),"")</f>
        <v/>
      </c>
      <c r="M904" s="29" t="str">
        <f>IF(A904&lt;&gt;"",_xlfn.CONCAT("{",IF(ISERROR(FIND(",",A904))=FALSE,LEFT(A904,FIND(",",A904)-1),A904),", ",C904," #",H904,"}"),"")</f>
        <v>{Imam, 2017 #13029}</v>
      </c>
      <c r="N904" s="4" t="s">
        <v>1</v>
      </c>
      <c r="O904" s="18" t="str">
        <f>IF(J904="Yes",IF(P904&lt;&gt;"",HYPERLINK(_xlfn.CONCAT(VLOOKUP(P904,AF:AG,2,FALSE),"\",IF(ISERROR(FIND(",",A904))=FALSE,LEFT(A904,FIND(",",A904)-1),A904),"-",C904,"-",H904,".pdf"),"PDF"),""),"")</f>
        <v>PDF</v>
      </c>
      <c r="P904" s="11" t="s">
        <v>2</v>
      </c>
      <c r="Q904" s="3" t="s">
        <v>46</v>
      </c>
      <c r="R904" s="3" t="s">
        <v>47</v>
      </c>
      <c r="S904" s="4" t="s">
        <v>109</v>
      </c>
      <c r="T904" s="18" t="str">
        <f>IF(J904="Yes",IF(U904&lt;&gt;"",HYPERLINK(_xlfn.CONCAT(VLOOKUP(U904,AF:AG,2,FALSE),"\",IF(ISERROR(FIND(",",A904))=FALSE,LEFT(A904,FIND(",",A904)-1),A904),"-",C904,"-",H904,".pdf"),"PDF"),""),"")</f>
        <v>PDF</v>
      </c>
      <c r="U904" s="565" t="s">
        <v>70</v>
      </c>
      <c r="V904" s="3" t="s">
        <v>46</v>
      </c>
      <c r="W904" s="3" t="s">
        <v>47</v>
      </c>
      <c r="X904" s="501" t="s">
        <v>5885</v>
      </c>
      <c r="Y904" s="12" t="str">
        <f>IF(R904="Include","No",IF(V904="Include","No",""))</f>
        <v/>
      </c>
      <c r="Z904" s="33" t="str">
        <f>IF(J904="Yes",IF(Q904="","",IF(Q904="Include",IF(V904="",IF(Y904="No","Check for supplement","Include"),IF(V904="Exclude","Consensus required",IF(V904="Include",IF(Y904="No","Check for supplement","Include"),"Check required"))),IF(Q904="Exclude",IF(V904="","Check required",IF(V904="Exclude","Exclude",IF(V904="Include","Consensus required","Check required"))),"Check required"))),IF(L904="","","Find PDF"))</f>
        <v>Exclude</v>
      </c>
      <c r="AA904" s="31" t="str">
        <f>IF(Z904="Exclude",R904,"")</f>
        <v>3. Wrong intervention</v>
      </c>
    </row>
    <row r="905" spans="1:27" x14ac:dyDescent="0.25">
      <c r="A905" s="25" t="s">
        <v>6973</v>
      </c>
      <c r="B905" s="26" t="s">
        <v>6974</v>
      </c>
      <c r="C905" s="26">
        <v>2017</v>
      </c>
      <c r="D905" s="26" t="s">
        <v>1477</v>
      </c>
      <c r="E905" s="26">
        <v>18</v>
      </c>
      <c r="F905" s="26">
        <v>3</v>
      </c>
      <c r="G905" s="26" t="s">
        <v>3529</v>
      </c>
      <c r="H905" s="26">
        <v>13030</v>
      </c>
      <c r="I905" s="26" t="s">
        <v>6975</v>
      </c>
      <c r="J905" s="11" t="s">
        <v>35</v>
      </c>
      <c r="K905" s="18" t="str">
        <f>IF(LEFT(I905,2)="10",HYPERLINK(_xlfn.CONCAT("https://doi.org/",I905),"Link"),IF(I905="","",HYPERLINK(I905,"Link")))</f>
        <v>Link</v>
      </c>
      <c r="L905" s="19" t="str">
        <f>IF(A905&lt;&gt;"",IF(J905="No",_xlfn.CONCAT(IF(ISERROR(FIND(",",A905))=FALSE,LEFT(A905,FIND(",",A905)-1),A905),"-",C905,"-",H905),""),"")</f>
        <v/>
      </c>
      <c r="M905" s="29" t="str">
        <f>IF(A905&lt;&gt;"",_xlfn.CONCAT("{",IF(ISERROR(FIND(",",A905))=FALSE,LEFT(A905,FIND(",",A905)-1),A905),", ",C905," #",H905,"}"),"")</f>
        <v>{Ingraham, 2017 #13030}</v>
      </c>
      <c r="N905" s="4" t="s">
        <v>1</v>
      </c>
      <c r="O905" s="18" t="str">
        <f>IF(J905="Yes",IF(P905&lt;&gt;"",HYPERLINK(_xlfn.CONCAT(VLOOKUP(P905,AF:AG,2,FALSE),"\",IF(ISERROR(FIND(",",A905))=FALSE,LEFT(A905,FIND(",",A905)-1),A905),"-",C905,"-",H905,".pdf"),"PDF"),""),"")</f>
        <v>PDF</v>
      </c>
      <c r="P905" s="11" t="s">
        <v>2</v>
      </c>
      <c r="Q905" s="3" t="s">
        <v>46</v>
      </c>
      <c r="R905" s="3" t="s">
        <v>47</v>
      </c>
      <c r="S905" s="4" t="s">
        <v>109</v>
      </c>
      <c r="T905" s="18" t="str">
        <f>IF(J905="Yes",IF(U905&lt;&gt;"",HYPERLINK(_xlfn.CONCAT(VLOOKUP(U905,AF:AG,2,FALSE),"\",IF(ISERROR(FIND(",",A905))=FALSE,LEFT(A905,FIND(",",A905)-1),A905),"-",C905,"-",H905,".pdf"),"PDF"),""),"")</f>
        <v>PDF</v>
      </c>
      <c r="U905" s="565" t="s">
        <v>70</v>
      </c>
      <c r="V905" s="3" t="s">
        <v>46</v>
      </c>
      <c r="W905" s="3" t="s">
        <v>47</v>
      </c>
      <c r="X905" s="501" t="s">
        <v>5885</v>
      </c>
      <c r="Y905" s="12" t="str">
        <f>IF(R905="Include","No",IF(V905="Include","No",""))</f>
        <v/>
      </c>
      <c r="Z905" s="33" t="str">
        <f>IF(J905="Yes",IF(Q905="","",IF(Q905="Include",IF(V905="",IF(Y905="No","Check for supplement","Include"),IF(V905="Exclude","Consensus required",IF(V905="Include",IF(Y905="No","Check for supplement","Include"),"Check required"))),IF(Q905="Exclude",IF(V905="","Check required",IF(V905="Exclude","Exclude",IF(V905="Include","Consensus required","Check required"))),"Check required"))),IF(L905="","","Find PDF"))</f>
        <v>Exclude</v>
      </c>
      <c r="AA905" s="31" t="str">
        <f>IF(Z905="Exclude",R905,"")</f>
        <v>3. Wrong intervention</v>
      </c>
    </row>
    <row r="906" spans="1:27" x14ac:dyDescent="0.25">
      <c r="A906" s="25" t="s">
        <v>6976</v>
      </c>
      <c r="B906" s="26" t="s">
        <v>6977</v>
      </c>
      <c r="C906" s="26">
        <v>2019</v>
      </c>
      <c r="D906" s="26" t="s">
        <v>6428</v>
      </c>
      <c r="E906" s="26">
        <v>11</v>
      </c>
      <c r="F906" s="26">
        <v>2</v>
      </c>
      <c r="G906" s="26" t="s">
        <v>6978</v>
      </c>
      <c r="H906" s="26">
        <v>14696</v>
      </c>
      <c r="I906" s="26" t="s">
        <v>6979</v>
      </c>
      <c r="J906" s="11" t="s">
        <v>35</v>
      </c>
      <c r="K906" s="18" t="str">
        <f>IF(LEFT(I906,2)="10",HYPERLINK(_xlfn.CONCAT("https://doi.org/",I906),"Link"),IF(I906="","",HYPERLINK(I906,"Link")))</f>
        <v>Link</v>
      </c>
      <c r="L906" s="19" t="str">
        <f>IF(A906&lt;&gt;"",IF(J906="No",_xlfn.CONCAT(IF(ISERROR(FIND(",",A906))=FALSE,LEFT(A906,FIND(",",A906)-1),A906),"-",C906,"-",H906),""),"")</f>
        <v/>
      </c>
      <c r="M906" s="29" t="str">
        <f>IF(A906&lt;&gt;"",_xlfn.CONCAT("{",IF(ISERROR(FIND(",",A906))=FALSE,LEFT(A906,FIND(",",A906)-1),A906),", ",C906," #",H906,"}"),"")</f>
        <v>{Invernizzi, 2019 #14696}</v>
      </c>
      <c r="N906" s="4" t="s">
        <v>1</v>
      </c>
      <c r="O906" s="18" t="str">
        <f>IF(J906="Yes",IF(P906&lt;&gt;"",HYPERLINK(_xlfn.CONCAT(VLOOKUP(P906,AF:AG,2,FALSE),"\",IF(ISERROR(FIND(",",A906))=FALSE,LEFT(A906,FIND(",",A906)-1),A906),"-",C906,"-",H906,".pdf"),"PDF"),""),"")</f>
        <v>PDF</v>
      </c>
      <c r="P906" s="11" t="s">
        <v>2</v>
      </c>
      <c r="Q906" s="3" t="s">
        <v>46</v>
      </c>
      <c r="R906" s="3" t="s">
        <v>47</v>
      </c>
      <c r="S906" s="4" t="s">
        <v>109</v>
      </c>
      <c r="T906" s="18" t="str">
        <f>IF(J906="Yes",IF(U906&lt;&gt;"",HYPERLINK(_xlfn.CONCAT(VLOOKUP(U906,AF:AG,2,FALSE),"\",IF(ISERROR(FIND(",",A906))=FALSE,LEFT(A906,FIND(",",A906)-1),A906),"-",C906,"-",H906,".pdf"),"PDF"),""),"")</f>
        <v>PDF</v>
      </c>
      <c r="U906" s="565" t="s">
        <v>70</v>
      </c>
      <c r="V906" s="3" t="s">
        <v>46</v>
      </c>
      <c r="W906" s="3" t="s">
        <v>47</v>
      </c>
      <c r="X906" s="501" t="s">
        <v>5885</v>
      </c>
      <c r="Y906" s="12" t="str">
        <f>IF(R906="Include","No",IF(V906="Include","No",""))</f>
        <v/>
      </c>
      <c r="Z906" s="33" t="str">
        <f>IF(J906="Yes",IF(Q906="","",IF(Q906="Include",IF(V906="",IF(Y906="No","Check for supplement","Include"),IF(V906="Exclude","Consensus required",IF(V906="Include",IF(Y906="No","Check for supplement","Include"),"Check required"))),IF(Q906="Exclude",IF(V906="","Check required",IF(V906="Exclude","Exclude",IF(V906="Include","Consensus required","Check required"))),"Check required"))),IF(L906="","","Find PDF"))</f>
        <v>Exclude</v>
      </c>
      <c r="AA906" s="31" t="str">
        <f>IF(Z906="Exclude",R906,"")</f>
        <v>3. Wrong intervention</v>
      </c>
    </row>
    <row r="907" spans="1:27" x14ac:dyDescent="0.25">
      <c r="A907" s="25" t="s">
        <v>6976</v>
      </c>
      <c r="B907" s="26" t="s">
        <v>6977</v>
      </c>
      <c r="C907" s="26">
        <v>2019</v>
      </c>
      <c r="D907" s="26" t="s">
        <v>6428</v>
      </c>
      <c r="E907" s="26">
        <v>11</v>
      </c>
      <c r="F907" s="26">
        <v>2</v>
      </c>
      <c r="G907" s="26">
        <v>20</v>
      </c>
      <c r="H907" s="26">
        <v>14697</v>
      </c>
      <c r="I907" s="26" t="s">
        <v>6979</v>
      </c>
      <c r="J907" s="11" t="s">
        <v>35</v>
      </c>
      <c r="K907" s="18" t="str">
        <f>IF(LEFT(I907,2)="10",HYPERLINK(_xlfn.CONCAT("https://doi.org/",I907),"Link"),IF(I907="","",HYPERLINK(I907,"Link")))</f>
        <v>Link</v>
      </c>
      <c r="L907" s="19" t="str">
        <f>IF(A907&lt;&gt;"",IF(J907="No",_xlfn.CONCAT(IF(ISERROR(FIND(",",A907))=FALSE,LEFT(A907,FIND(",",A907)-1),A907),"-",C907,"-",H907),""),"")</f>
        <v/>
      </c>
      <c r="M907" s="29" t="str">
        <f>IF(A907&lt;&gt;"",_xlfn.CONCAT("{",IF(ISERROR(FIND(",",A907))=FALSE,LEFT(A907,FIND(",",A907)-1),A907),", ",C907," #",H907,"}"),"")</f>
        <v>{Invernizzi, 2019 #14697}</v>
      </c>
      <c r="N907" s="4" t="s">
        <v>1</v>
      </c>
      <c r="O907" s="18" t="str">
        <f>IF(J907="Yes",IF(P907&lt;&gt;"",HYPERLINK(_xlfn.CONCAT(VLOOKUP(P907,AF:AG,2,FALSE),"\",IF(ISERROR(FIND(",",A907))=FALSE,LEFT(A907,FIND(",",A907)-1),A907),"-",C907,"-",H907,".pdf"),"PDF"),""),"")</f>
        <v>PDF</v>
      </c>
      <c r="P907" s="11" t="s">
        <v>2</v>
      </c>
      <c r="Q907" s="3" t="s">
        <v>46</v>
      </c>
      <c r="R907" s="3" t="s">
        <v>39</v>
      </c>
      <c r="T907" s="18" t="str">
        <f>IF(J907="Yes",IF(U907&lt;&gt;"",HYPERLINK(_xlfn.CONCAT(VLOOKUP(U907,AF:AG,2,FALSE),"\",IF(ISERROR(FIND(",",A907))=FALSE,LEFT(A907,FIND(",",A907)-1),A907),"-",C907,"-",H907,".pdf"),"PDF"),""),"")</f>
        <v>PDF</v>
      </c>
      <c r="U907" s="11" t="str">
        <f>IF(R907="0. Duplicate","SH","")</f>
        <v>SH</v>
      </c>
      <c r="V907" s="3" t="str">
        <f>IF(R907="0. Duplicate","Exclude","")</f>
        <v>Exclude</v>
      </c>
      <c r="W907" s="3" t="str">
        <f>IF(R907="0. Duplicate","0. Duplicate","")</f>
        <v>0. Duplicate</v>
      </c>
      <c r="Y907" s="12" t="str">
        <f>IF(R907="Include","No",IF(V907="Include","No",""))</f>
        <v/>
      </c>
      <c r="Z907" s="33" t="str">
        <f>IF(J907="Yes",IF(Q907="","",IF(Q907="Include",IF(V907="",IF(Y907="No","Check for supplement","Include"),IF(V907="Exclude","Consensus required",IF(V907="Include",IF(Y907="No","Check for supplement","Include"),"Check required"))),IF(Q907="Exclude",IF(V907="","Check required",IF(V907="Exclude","Exclude",IF(V907="Include","Consensus required","Check required"))),"Check required"))),IF(L907="","","Find PDF"))</f>
        <v>Exclude</v>
      </c>
      <c r="AA907" s="31" t="str">
        <f>IF(Z907="Exclude",R907,"")</f>
        <v>0. Duplicate</v>
      </c>
    </row>
    <row r="908" spans="1:27" x14ac:dyDescent="0.25">
      <c r="A908" s="25" t="s">
        <v>6980</v>
      </c>
      <c r="B908" s="26" t="s">
        <v>6981</v>
      </c>
      <c r="C908" s="26">
        <v>2022</v>
      </c>
      <c r="D908" s="26" t="s">
        <v>60</v>
      </c>
      <c r="E908" s="26">
        <v>19</v>
      </c>
      <c r="F908" s="26">
        <v>3</v>
      </c>
      <c r="G908" s="26" t="s">
        <v>6982</v>
      </c>
      <c r="H908" s="26">
        <v>13031</v>
      </c>
      <c r="I908" s="26" t="s">
        <v>6983</v>
      </c>
      <c r="J908" s="11" t="s">
        <v>35</v>
      </c>
      <c r="K908" s="18" t="str">
        <f>IF(LEFT(I908,2)="10",HYPERLINK(_xlfn.CONCAT("https://doi.org/",I908),"Link"),IF(I908="","",HYPERLINK(I908,"Link")))</f>
        <v>Link</v>
      </c>
      <c r="L908" s="19" t="str">
        <f>IF(A908&lt;&gt;"",IF(J908="No",_xlfn.CONCAT(IF(ISERROR(FIND(",",A908))=FALSE,LEFT(A908,FIND(",",A908)-1),A908),"-",C908,"-",H908),""),"")</f>
        <v/>
      </c>
      <c r="M908" s="29" t="str">
        <f>IF(A908&lt;&gt;"",_xlfn.CONCAT("{",IF(ISERROR(FIND(",",A908))=FALSE,LEFT(A908,FIND(",",A908)-1),A908),", ",C908," #",H908,"}"),"")</f>
        <v>{Invernizzi, 2022 #13031}</v>
      </c>
      <c r="N908" s="4" t="s">
        <v>1</v>
      </c>
      <c r="O908" s="18" t="str">
        <f>IF(J908="Yes",IF(P908&lt;&gt;"",HYPERLINK(_xlfn.CONCAT(VLOOKUP(P908,AF:AG,2,FALSE),"\",IF(ISERROR(FIND(",",A908))=FALSE,LEFT(A908,FIND(",",A908)-1),A908),"-",C908,"-",H908,".pdf"),"PDF"),""),"")</f>
        <v>PDF</v>
      </c>
      <c r="P908" s="11" t="s">
        <v>2</v>
      </c>
      <c r="Q908" s="3" t="s">
        <v>46</v>
      </c>
      <c r="R908" s="3" t="s">
        <v>47</v>
      </c>
      <c r="S908" s="4" t="s">
        <v>109</v>
      </c>
      <c r="T908" s="18" t="str">
        <f>IF(J908="Yes",IF(U908&lt;&gt;"",HYPERLINK(_xlfn.CONCAT(VLOOKUP(U908,AF:AG,2,FALSE),"\",IF(ISERROR(FIND(",",A908))=FALSE,LEFT(A908,FIND(",",A908)-1),A908),"-",C908,"-",H908,".pdf"),"PDF"),""),"")</f>
        <v>PDF</v>
      </c>
      <c r="U908" s="565" t="s">
        <v>70</v>
      </c>
      <c r="V908" s="3" t="s">
        <v>46</v>
      </c>
      <c r="W908" s="3" t="s">
        <v>47</v>
      </c>
      <c r="X908" s="501" t="s">
        <v>5885</v>
      </c>
      <c r="Y908" s="12" t="str">
        <f>IF(R908="Include","No",IF(V908="Include","No",""))</f>
        <v/>
      </c>
      <c r="Z908" s="33" t="str">
        <f>IF(J908="Yes",IF(Q908="","",IF(Q908="Include",IF(V908="",IF(Y908="No","Check for supplement","Include"),IF(V908="Exclude","Consensus required",IF(V908="Include",IF(Y908="No","Check for supplement","Include"),"Check required"))),IF(Q908="Exclude",IF(V908="","Check required",IF(V908="Exclude","Exclude",IF(V908="Include","Consensus required","Check required"))),"Check required"))),IF(L908="","","Find PDF"))</f>
        <v>Exclude</v>
      </c>
      <c r="AA908" s="31" t="str">
        <f>IF(Z908="Exclude",R908,"")</f>
        <v>3. Wrong intervention</v>
      </c>
    </row>
    <row r="909" spans="1:27" x14ac:dyDescent="0.25">
      <c r="A909" s="25" t="s">
        <v>6984</v>
      </c>
      <c r="B909" s="26" t="s">
        <v>6985</v>
      </c>
      <c r="C909" s="26">
        <v>2013</v>
      </c>
      <c r="D909" s="26" t="s">
        <v>530</v>
      </c>
      <c r="E909" s="26">
        <v>15</v>
      </c>
      <c r="F909" s="26">
        <v>2</v>
      </c>
      <c r="G909" s="26" t="s">
        <v>6986</v>
      </c>
      <c r="H909" s="26">
        <v>13032</v>
      </c>
      <c r="I909" s="26" t="s">
        <v>6987</v>
      </c>
      <c r="J909" s="11" t="s">
        <v>35</v>
      </c>
      <c r="K909" s="18" t="str">
        <f>IF(LEFT(I909,2)="10",HYPERLINK(_xlfn.CONCAT("https://doi.org/",I909),"Link"),IF(I909="","",HYPERLINK(I909,"Link")))</f>
        <v>Link</v>
      </c>
      <c r="L909" s="19" t="str">
        <f>IF(A909&lt;&gt;"",IF(J909="No",_xlfn.CONCAT(IF(ISERROR(FIND(",",A909))=FALSE,LEFT(A909,FIND(",",A909)-1),A909),"-",C909,"-",H909),""),"")</f>
        <v/>
      </c>
      <c r="M909" s="29" t="str">
        <f>IF(A909&lt;&gt;"",_xlfn.CONCAT("{",IF(ISERROR(FIND(",",A909))=FALSE,LEFT(A909,FIND(",",A909)-1),A909),", ",C909," #",H909,"}"),"")</f>
        <v>{Irvine, 2013 #13032}</v>
      </c>
      <c r="N909" s="4" t="s">
        <v>1</v>
      </c>
      <c r="O909" s="18" t="str">
        <f>IF(J909="Yes",IF(P909&lt;&gt;"",HYPERLINK(_xlfn.CONCAT(VLOOKUP(P909,AF:AG,2,FALSE),"\",IF(ISERROR(FIND(",",A909))=FALSE,LEFT(A909,FIND(",",A909)-1),A909),"-",C909,"-",H909,".pdf"),"PDF"),""),"")</f>
        <v>PDF</v>
      </c>
      <c r="P909" s="11" t="s">
        <v>2</v>
      </c>
      <c r="Q909" s="3" t="s">
        <v>46</v>
      </c>
      <c r="R909" s="3" t="s">
        <v>47</v>
      </c>
      <c r="S909" s="4" t="s">
        <v>109</v>
      </c>
      <c r="T909" s="18" t="str">
        <f>IF(J909="Yes",IF(U909&lt;&gt;"",HYPERLINK(_xlfn.CONCAT(VLOOKUP(U909,AF:AG,2,FALSE),"\",IF(ISERROR(FIND(",",A909))=FALSE,LEFT(A909,FIND(",",A909)-1),A909),"-",C909,"-",H909,".pdf"),"PDF"),""),"")</f>
        <v>PDF</v>
      </c>
      <c r="U909" s="565" t="s">
        <v>70</v>
      </c>
      <c r="V909" s="3" t="s">
        <v>46</v>
      </c>
      <c r="W909" s="3" t="s">
        <v>47</v>
      </c>
      <c r="X909" s="501" t="s">
        <v>5885</v>
      </c>
      <c r="Y909" s="12" t="str">
        <f>IF(R909="Include","No",IF(V909="Include","No",""))</f>
        <v/>
      </c>
      <c r="Z909" s="33" t="str">
        <f>IF(J909="Yes",IF(Q909="","",IF(Q909="Include",IF(V909="",IF(Y909="No","Check for supplement","Include"),IF(V909="Exclude","Consensus required",IF(V909="Include",IF(Y909="No","Check for supplement","Include"),"Check required"))),IF(Q909="Exclude",IF(V909="","Check required",IF(V909="Exclude","Exclude",IF(V909="Include","Consensus required","Check required"))),"Check required"))),IF(L909="","","Find PDF"))</f>
        <v>Exclude</v>
      </c>
      <c r="AA909" s="31" t="str">
        <f>IF(Z909="Exclude",R909,"")</f>
        <v>3. Wrong intervention</v>
      </c>
    </row>
    <row r="910" spans="1:27" x14ac:dyDescent="0.25">
      <c r="A910" s="25" t="s">
        <v>2573</v>
      </c>
      <c r="B910" s="26" t="s">
        <v>2574</v>
      </c>
      <c r="C910" s="26">
        <v>2015</v>
      </c>
      <c r="D910" s="26" t="s">
        <v>530</v>
      </c>
      <c r="E910" s="26">
        <v>17</v>
      </c>
      <c r="F910" s="26">
        <v>1</v>
      </c>
      <c r="G910" s="26" t="s">
        <v>2575</v>
      </c>
      <c r="H910" s="26">
        <v>26839</v>
      </c>
      <c r="I910" s="26" t="s">
        <v>2576</v>
      </c>
      <c r="J910" s="11" t="s">
        <v>35</v>
      </c>
      <c r="K910" s="18" t="str">
        <f>IF(LEFT(I910,2)="10",HYPERLINK(_xlfn.CONCAT("https://doi.org/",I910),"Link"),IF(I910="","",HYPERLINK(I910,"Link")))</f>
        <v>Link</v>
      </c>
      <c r="L910" s="19" t="str">
        <f>IF(A910&lt;&gt;"",IF(J910="No",_xlfn.CONCAT(IF(ISERROR(FIND(",",A910))=FALSE,LEFT(A910,FIND(",",A910)-1),A910),"-",C910,"-",H910),""),"")</f>
        <v/>
      </c>
      <c r="M910" s="29" t="str">
        <f>IF(A910&lt;&gt;"",_xlfn.CONCAT("{",IF(ISERROR(FIND(",",A910))=FALSE,LEFT(A910,FIND(",",A910)-1),A910),", ",C910," #",H910,"}"),"")</f>
        <v>{Irvine, 2015 #26839}</v>
      </c>
      <c r="N910" s="4" t="s">
        <v>45</v>
      </c>
      <c r="O910" s="18" t="str">
        <f>IF(J910="Yes",IF(P910&lt;&gt;"",HYPERLINK(_xlfn.CONCAT(VLOOKUP(P910,AF:AG,2,FALSE),"\",IF(ISERROR(FIND(",",A910))=FALSE,LEFT(A910,FIND(",",A910)-1),A910),"-",C910,"-",H910,".pdf"),"PDF"),""),"")</f>
        <v>PDF</v>
      </c>
      <c r="P910" s="11" t="s">
        <v>2</v>
      </c>
      <c r="Q910" s="3" t="s">
        <v>46</v>
      </c>
      <c r="R910" s="3" t="s">
        <v>47</v>
      </c>
      <c r="S910" s="4" t="s">
        <v>109</v>
      </c>
      <c r="T910" s="18" t="str">
        <f>IF(J910="Yes",IF(U910&lt;&gt;"",HYPERLINK(_xlfn.CONCAT(VLOOKUP(U910,AF:AG,2,FALSE),"\",IF(ISERROR(FIND(",",A910))=FALSE,LEFT(A910,FIND(",",A910)-1),A910),"-",C910,"-",H910,".pdf"),"PDF"),""),"")</f>
        <v>PDF</v>
      </c>
      <c r="U910" s="11" t="s">
        <v>38</v>
      </c>
      <c r="V910" s="3" t="s">
        <v>46</v>
      </c>
      <c r="W910" s="3" t="s">
        <v>47</v>
      </c>
      <c r="Y910" s="12" t="str">
        <f>IF(R910="Include","No",IF(V910="Include","No",""))</f>
        <v/>
      </c>
      <c r="Z910" s="33" t="str">
        <f>IF(J910="Yes",IF(Q910="","",IF(Q910="Include",IF(V910="",IF(Y910="No","Check for supplement","Include"),IF(V910="Exclude","Consensus required",IF(V910="Include",IF(Y910="No","Check for supplement","Include"),"Check required"))),IF(Q910="Exclude",IF(V910="","Check required",IF(V910="Exclude","Exclude",IF(V910="Include","Consensus required","Check required"))),"Check required"))),IF(L910="","","Find PDF"))</f>
        <v>Exclude</v>
      </c>
      <c r="AA910" s="31" t="str">
        <f>IF(Z910="Exclude",R910,"")</f>
        <v>3. Wrong intervention</v>
      </c>
    </row>
    <row r="911" spans="1:27" x14ac:dyDescent="0.25">
      <c r="A911" s="25" t="s">
        <v>6988</v>
      </c>
      <c r="B911" s="26" t="s">
        <v>6989</v>
      </c>
      <c r="C911" s="26">
        <v>2018</v>
      </c>
      <c r="D911" s="26" t="s">
        <v>1367</v>
      </c>
      <c r="E911" s="26">
        <v>88</v>
      </c>
      <c r="F911" s="26">
        <v>10</v>
      </c>
      <c r="G911" s="26" t="s">
        <v>6990</v>
      </c>
      <c r="H911" s="26">
        <v>13033</v>
      </c>
      <c r="I911" s="26" t="s">
        <v>6991</v>
      </c>
      <c r="J911" s="11" t="s">
        <v>35</v>
      </c>
      <c r="K911" s="18" t="str">
        <f>IF(LEFT(I911,2)="10",HYPERLINK(_xlfn.CONCAT("https://doi.org/",I911),"Link"),IF(I911="","",HYPERLINK(I911,"Link")))</f>
        <v>Link</v>
      </c>
      <c r="L911" s="19" t="str">
        <f>IF(A911&lt;&gt;"",IF(J911="No",_xlfn.CONCAT(IF(ISERROR(FIND(",",A911))=FALSE,LEFT(A911,FIND(",",A911)-1),A911),"-",C911,"-",H911),""),"")</f>
        <v/>
      </c>
      <c r="M911" s="29" t="str">
        <f>IF(A911&lt;&gt;"",_xlfn.CONCAT("{",IF(ISERROR(FIND(",",A911))=FALSE,LEFT(A911,FIND(",",A911)-1),A911),", ",C911," #",H911,"}"),"")</f>
        <v>{Isensee, 2018 #13033}</v>
      </c>
      <c r="N911" s="4" t="s">
        <v>1</v>
      </c>
      <c r="O911" s="18" t="str">
        <f>IF(J911="Yes",IF(P911&lt;&gt;"",HYPERLINK(_xlfn.CONCAT(VLOOKUP(P911,AF:AG,2,FALSE),"\",IF(ISERROR(FIND(",",A911))=FALSE,LEFT(A911,FIND(",",A911)-1),A911),"-",C911,"-",H911,".pdf"),"PDF"),""),"")</f>
        <v>PDF</v>
      </c>
      <c r="P911" s="11" t="s">
        <v>2</v>
      </c>
      <c r="Q911" s="3" t="s">
        <v>46</v>
      </c>
      <c r="R911" s="3" t="s">
        <v>47</v>
      </c>
      <c r="S911" s="4" t="s">
        <v>109</v>
      </c>
      <c r="T911" s="18" t="str">
        <f>IF(J911="Yes",IF(U911&lt;&gt;"",HYPERLINK(_xlfn.CONCAT(VLOOKUP(U911,AF:AG,2,FALSE),"\",IF(ISERROR(FIND(",",A911))=FALSE,LEFT(A911,FIND(",",A911)-1),A911),"-",C911,"-",H911,".pdf"),"PDF"),""),"")</f>
        <v>PDF</v>
      </c>
      <c r="U911" s="565" t="s">
        <v>70</v>
      </c>
      <c r="V911" s="3" t="s">
        <v>46</v>
      </c>
      <c r="W911" s="3" t="s">
        <v>47</v>
      </c>
      <c r="X911" s="501" t="s">
        <v>5885</v>
      </c>
      <c r="Y911" s="12" t="str">
        <f>IF(R911="Include","No",IF(V911="Include","No",""))</f>
        <v/>
      </c>
      <c r="Z911" s="33" t="str">
        <f>IF(J911="Yes",IF(Q911="","",IF(Q911="Include",IF(V911="",IF(Y911="No","Check for supplement","Include"),IF(V911="Exclude","Consensus required",IF(V911="Include",IF(Y911="No","Check for supplement","Include"),"Check required"))),IF(Q911="Exclude",IF(V911="","Check required",IF(V911="Exclude","Exclude",IF(V911="Include","Consensus required","Check required"))),"Check required"))),IF(L911="","","Find PDF"))</f>
        <v>Exclude</v>
      </c>
      <c r="AA911" s="31" t="str">
        <f>IF(Z911="Exclude",R911,"")</f>
        <v>3. Wrong intervention</v>
      </c>
    </row>
    <row r="912" spans="1:27" x14ac:dyDescent="0.25">
      <c r="A912" s="25" t="s">
        <v>6992</v>
      </c>
      <c r="B912" s="26" t="s">
        <v>6993</v>
      </c>
      <c r="C912" s="26">
        <v>2020</v>
      </c>
      <c r="D912" s="26" t="s">
        <v>1114</v>
      </c>
      <c r="E912" s="26">
        <v>106</v>
      </c>
      <c r="F912" s="26">
        <v>6</v>
      </c>
      <c r="G912" s="26" t="s">
        <v>6994</v>
      </c>
      <c r="H912" s="26">
        <v>13034</v>
      </c>
      <c r="I912" s="26" t="s">
        <v>6995</v>
      </c>
      <c r="J912" s="11" t="s">
        <v>35</v>
      </c>
      <c r="K912" s="18" t="str">
        <f>IF(LEFT(I912,2)="10",HYPERLINK(_xlfn.CONCAT("https://doi.org/",I912),"Link"),IF(I912="","",HYPERLINK(I912,"Link")))</f>
        <v>Link</v>
      </c>
      <c r="L912" s="19" t="str">
        <f>IF(A912&lt;&gt;"",IF(J912="No",_xlfn.CONCAT(IF(ISERROR(FIND(",",A912))=FALSE,LEFT(A912,FIND(",",A912)-1),A912),"-",C912,"-",H912),""),"")</f>
        <v/>
      </c>
      <c r="M912" s="29" t="str">
        <f>IF(A912&lt;&gt;"",_xlfn.CONCAT("{",IF(ISERROR(FIND(",",A912))=FALSE,LEFT(A912,FIND(",",A912)-1),A912),", ",C912," #",H912,"}"),"")</f>
        <v>{Ismail, 2020 #13034}</v>
      </c>
      <c r="N912" s="4" t="s">
        <v>1</v>
      </c>
      <c r="O912" s="18" t="str">
        <f>IF(J912="Yes",IF(P912&lt;&gt;"",HYPERLINK(_xlfn.CONCAT(VLOOKUP(P912,AF:AG,2,FALSE),"\",IF(ISERROR(FIND(",",A912))=FALSE,LEFT(A912,FIND(",",A912)-1),A912),"-",C912,"-",H912,".pdf"),"PDF"),""),"")</f>
        <v>PDF</v>
      </c>
      <c r="P912" s="11" t="s">
        <v>2</v>
      </c>
      <c r="Q912" s="3" t="s">
        <v>46</v>
      </c>
      <c r="R912" s="3" t="s">
        <v>47</v>
      </c>
      <c r="S912" s="4" t="s">
        <v>109</v>
      </c>
      <c r="T912" s="18" t="str">
        <f>IF(J912="Yes",IF(U912&lt;&gt;"",HYPERLINK(_xlfn.CONCAT(VLOOKUP(U912,AF:AG,2,FALSE),"\",IF(ISERROR(FIND(",",A912))=FALSE,LEFT(A912,FIND(",",A912)-1),A912),"-",C912,"-",H912,".pdf"),"PDF"),""),"")</f>
        <v>PDF</v>
      </c>
      <c r="U912" s="565" t="s">
        <v>70</v>
      </c>
      <c r="V912" s="3" t="s">
        <v>46</v>
      </c>
      <c r="W912" s="3" t="s">
        <v>47</v>
      </c>
      <c r="X912" s="501" t="s">
        <v>5885</v>
      </c>
      <c r="Y912" s="12" t="str">
        <f>IF(R912="Include","No",IF(V912="Include","No",""))</f>
        <v/>
      </c>
      <c r="Z912" s="33" t="str">
        <f>IF(J912="Yes",IF(Q912="","",IF(Q912="Include",IF(V912="",IF(Y912="No","Check for supplement","Include"),IF(V912="Exclude","Consensus required",IF(V912="Include",IF(Y912="No","Check for supplement","Include"),"Check required"))),IF(Q912="Exclude",IF(V912="","Check required",IF(V912="Exclude","Exclude",IF(V912="Include","Consensus required","Check required"))),"Check required"))),IF(L912="","","Find PDF"))</f>
        <v>Exclude</v>
      </c>
      <c r="AA912" s="31" t="str">
        <f>IF(Z912="Exclude",R912,"")</f>
        <v>3. Wrong intervention</v>
      </c>
    </row>
    <row r="913" spans="1:27" x14ac:dyDescent="0.25">
      <c r="A913" s="25" t="s">
        <v>6992</v>
      </c>
      <c r="B913" s="26" t="s">
        <v>6993</v>
      </c>
      <c r="C913" s="26">
        <v>2020</v>
      </c>
      <c r="D913" s="26" t="s">
        <v>1114</v>
      </c>
      <c r="E913" s="26">
        <v>106</v>
      </c>
      <c r="F913" s="26">
        <v>6</v>
      </c>
      <c r="G913" s="26" t="s">
        <v>6994</v>
      </c>
      <c r="H913" s="26">
        <v>13035</v>
      </c>
      <c r="I913" s="26" t="s">
        <v>6995</v>
      </c>
      <c r="J913" s="11" t="s">
        <v>35</v>
      </c>
      <c r="K913" s="18" t="str">
        <f>IF(LEFT(I913,2)="10",HYPERLINK(_xlfn.CONCAT("https://doi.org/",I913),"Link"),IF(I913="","",HYPERLINK(I913,"Link")))</f>
        <v>Link</v>
      </c>
      <c r="L913" s="19" t="str">
        <f>IF(A913&lt;&gt;"",IF(J913="No",_xlfn.CONCAT(IF(ISERROR(FIND(",",A913))=FALSE,LEFT(A913,FIND(",",A913)-1),A913),"-",C913,"-",H913),""),"")</f>
        <v/>
      </c>
      <c r="M913" s="29" t="str">
        <f>IF(A913&lt;&gt;"",_xlfn.CONCAT("{",IF(ISERROR(FIND(",",A913))=FALSE,LEFT(A913,FIND(",",A913)-1),A913),", ",C913," #",H913,"}"),"")</f>
        <v>{Ismail, 2020 #13035}</v>
      </c>
      <c r="N913" s="4" t="s">
        <v>1</v>
      </c>
      <c r="O913" s="18" t="str">
        <f>IF(J913="Yes",IF(P913&lt;&gt;"",HYPERLINK(_xlfn.CONCAT(VLOOKUP(P913,AF:AG,2,FALSE),"\",IF(ISERROR(FIND(",",A913))=FALSE,LEFT(A913,FIND(",",A913)-1),A913),"-",C913,"-",H913,".pdf"),"PDF"),""),"")</f>
        <v>PDF</v>
      </c>
      <c r="P913" s="11" t="s">
        <v>2</v>
      </c>
      <c r="Q913" s="3" t="s">
        <v>46</v>
      </c>
      <c r="R913" s="3" t="s">
        <v>39</v>
      </c>
      <c r="T913" s="18" t="str">
        <f>IF(J913="Yes",IF(U913&lt;&gt;"",HYPERLINK(_xlfn.CONCAT(VLOOKUP(U913,AF:AG,2,FALSE),"\",IF(ISERROR(FIND(",",A913))=FALSE,LEFT(A913,FIND(",",A913)-1),A913),"-",C913,"-",H913,".pdf"),"PDF"),""),"")</f>
        <v>PDF</v>
      </c>
      <c r="U913" s="11" t="str">
        <f>IF(R913="0. Duplicate","SH","")</f>
        <v>SH</v>
      </c>
      <c r="V913" s="3" t="str">
        <f>IF(R913="0. Duplicate","Exclude","")</f>
        <v>Exclude</v>
      </c>
      <c r="W913" s="3" t="str">
        <f>IF(R913="0. Duplicate","0. Duplicate","")</f>
        <v>0. Duplicate</v>
      </c>
      <c r="Y913" s="12" t="str">
        <f>IF(R913="Include","No",IF(V913="Include","No",""))</f>
        <v/>
      </c>
      <c r="Z913" s="33" t="str">
        <f>IF(J913="Yes",IF(Q913="","",IF(Q913="Include",IF(V913="",IF(Y913="No","Check for supplement","Include"),IF(V913="Exclude","Consensus required",IF(V913="Include",IF(Y913="No","Check for supplement","Include"),"Check required"))),IF(Q913="Exclude",IF(V913="","Check required",IF(V913="Exclude","Exclude",IF(V913="Include","Consensus required","Check required"))),"Check required"))),IF(L913="","","Find PDF"))</f>
        <v>Exclude</v>
      </c>
      <c r="AA913" s="31" t="str">
        <f>IF(Z913="Exclude",R913,"")</f>
        <v>0. Duplicate</v>
      </c>
    </row>
    <row r="914" spans="1:27" x14ac:dyDescent="0.25">
      <c r="A914" s="25" t="s">
        <v>6996</v>
      </c>
      <c r="B914" s="26" t="s">
        <v>6997</v>
      </c>
      <c r="C914" s="26">
        <v>2012</v>
      </c>
      <c r="D914" s="26" t="s">
        <v>1697</v>
      </c>
      <c r="E914" s="26">
        <v>93</v>
      </c>
      <c r="F914" s="26">
        <v>11</v>
      </c>
      <c r="G914" s="26" t="s">
        <v>6998</v>
      </c>
      <c r="H914" s="26">
        <v>13036</v>
      </c>
      <c r="I914" s="26" t="s">
        <v>6999</v>
      </c>
      <c r="J914" s="11" t="s">
        <v>35</v>
      </c>
      <c r="K914" s="18" t="str">
        <f>IF(LEFT(I914,2)="10",HYPERLINK(_xlfn.CONCAT("https://doi.org/",I914),"Link"),IF(I914="","",HYPERLINK(I914,"Link")))</f>
        <v>Link</v>
      </c>
      <c r="L914" s="19" t="str">
        <f>IF(A914&lt;&gt;"",IF(J914="No",_xlfn.CONCAT(IF(ISERROR(FIND(",",A914))=FALSE,LEFT(A914,FIND(",",A914)-1),A914),"-",C914,"-",H914),""),"")</f>
        <v/>
      </c>
      <c r="M914" s="29" t="str">
        <f>IF(A914&lt;&gt;"",_xlfn.CONCAT("{",IF(ISERROR(FIND(",",A914))=FALSE,LEFT(A914,FIND(",",A914)-1),A914),", ",C914," #",H914,"}"),"")</f>
        <v>{Izawa, 2012 #13036}</v>
      </c>
      <c r="N914" s="4" t="s">
        <v>1</v>
      </c>
      <c r="O914" s="18" t="str">
        <f>IF(J914="Yes",IF(P914&lt;&gt;"",HYPERLINK(_xlfn.CONCAT(VLOOKUP(P914,AF:AG,2,FALSE),"\",IF(ISERROR(FIND(",",A914))=FALSE,LEFT(A914,FIND(",",A914)-1),A914),"-",C914,"-",H914,".pdf"),"PDF"),""),"")</f>
        <v>PDF</v>
      </c>
      <c r="P914" s="11" t="s">
        <v>2</v>
      </c>
      <c r="Q914" s="3" t="s">
        <v>46</v>
      </c>
      <c r="R914" s="3" t="s">
        <v>47</v>
      </c>
      <c r="S914" s="4" t="s">
        <v>109</v>
      </c>
      <c r="T914" s="18" t="str">
        <f>IF(J914="Yes",IF(U914&lt;&gt;"",HYPERLINK(_xlfn.CONCAT(VLOOKUP(U914,AF:AG,2,FALSE),"\",IF(ISERROR(FIND(",",A914))=FALSE,LEFT(A914,FIND(",",A914)-1),A914),"-",C914,"-",H914,".pdf"),"PDF"),""),"")</f>
        <v>PDF</v>
      </c>
      <c r="U914" s="565" t="s">
        <v>70</v>
      </c>
      <c r="V914" s="3" t="s">
        <v>46</v>
      </c>
      <c r="W914" s="3" t="s">
        <v>47</v>
      </c>
      <c r="X914" s="501" t="s">
        <v>5885</v>
      </c>
      <c r="Y914" s="12" t="str">
        <f>IF(R914="Include","No",IF(V914="Include","No",""))</f>
        <v/>
      </c>
      <c r="Z914" s="33" t="str">
        <f>IF(J914="Yes",IF(Q914="","",IF(Q914="Include",IF(V914="",IF(Y914="No","Check for supplement","Include"),IF(V914="Exclude","Consensus required",IF(V914="Include",IF(Y914="No","Check for supplement","Include"),"Check required"))),IF(Q914="Exclude",IF(V914="","Check required",IF(V914="Exclude","Exclude",IF(V914="Include","Consensus required","Check required"))),"Check required"))),IF(L914="","","Find PDF"))</f>
        <v>Exclude</v>
      </c>
      <c r="AA914" s="31" t="str">
        <f>IF(Z914="Exclude",R914,"")</f>
        <v>3. Wrong intervention</v>
      </c>
    </row>
    <row r="915" spans="1:27" x14ac:dyDescent="0.25">
      <c r="A915" s="25" t="s">
        <v>104</v>
      </c>
      <c r="B915" s="26" t="s">
        <v>105</v>
      </c>
      <c r="C915" s="26">
        <v>2021</v>
      </c>
      <c r="D915" s="26" t="s">
        <v>106</v>
      </c>
      <c r="E915" s="26">
        <v>23</v>
      </c>
      <c r="F915" s="26">
        <v>1</v>
      </c>
      <c r="G915" s="26" t="s">
        <v>107</v>
      </c>
      <c r="H915" s="26">
        <v>13038</v>
      </c>
      <c r="I915" s="26" t="s">
        <v>108</v>
      </c>
      <c r="J915" s="11" t="s">
        <v>35</v>
      </c>
      <c r="K915" s="18" t="str">
        <f>IF(LEFT(I915,2)="10",HYPERLINK(_xlfn.CONCAT("https://doi.org/",I915),"Link"),IF(I915="","",HYPERLINK(I915,"Link")))</f>
        <v>Link</v>
      </c>
      <c r="L915" s="19" t="str">
        <f>IF(A915&lt;&gt;"",IF(J915="No",_xlfn.CONCAT(IF(ISERROR(FIND(",",A915))=FALSE,LEFT(A915,FIND(",",A915)-1),A915),"-",C915,"-",H915),""),"")</f>
        <v/>
      </c>
      <c r="M915" s="29" t="str">
        <f>IF(A915&lt;&gt;"",_xlfn.CONCAT("{",IF(ISERROR(FIND(",",A915))=FALSE,LEFT(A915,FIND(",",A915)-1),A915),", ",C915," #",H915,"}"),"")</f>
        <v>{Jaarsma, 2021 #13038}</v>
      </c>
      <c r="N915" s="4" t="s">
        <v>1</v>
      </c>
      <c r="O915" s="18" t="str">
        <f>IF(J915="Yes",IF(P915&lt;&gt;"",HYPERLINK(_xlfn.CONCAT(VLOOKUP(P915,AF:AG,2,FALSE),"\",IF(ISERROR(FIND(",",A915))=FALSE,LEFT(A915,FIND(",",A915)-1),A915),"-",C915,"-",H915,".pdf"),"PDF"),""),"")</f>
        <v>PDF</v>
      </c>
      <c r="P915" s="11" t="s">
        <v>2</v>
      </c>
      <c r="Q915" s="3" t="s">
        <v>46</v>
      </c>
      <c r="R915" s="3" t="s">
        <v>47</v>
      </c>
      <c r="S915" s="4" t="s">
        <v>109</v>
      </c>
      <c r="T915" s="18" t="str">
        <f>IF(J915="Yes",IF(U915&lt;&gt;"",HYPERLINK(_xlfn.CONCAT(VLOOKUP(U915,AF:AG,2,FALSE),"\",IF(ISERROR(FIND(",",A915))=FALSE,LEFT(A915,FIND(",",A915)-1),A915),"-",C915,"-",H915,".pdf"),"PDF"),""),"")</f>
        <v>PDF</v>
      </c>
      <c r="U915" s="11" t="s">
        <v>57</v>
      </c>
      <c r="V915" s="3" t="s">
        <v>46</v>
      </c>
      <c r="W915" s="3" t="s">
        <v>47</v>
      </c>
      <c r="X915" s="501" t="s">
        <v>110</v>
      </c>
      <c r="Y915" s="12" t="str">
        <f>IF(R915="Include","No",IF(V915="Include","No",""))</f>
        <v/>
      </c>
      <c r="Z915" s="33" t="str">
        <f>IF(J915="Yes",IF(Q915="","",IF(Q915="Include",IF(V915="",IF(Y915="No","Check for supplement","Include"),IF(V915="Exclude","Consensus required",IF(V915="Include",IF(Y915="No","Check for supplement","Include"),"Check required"))),IF(Q915="Exclude",IF(V915="","Check required",IF(V915="Exclude","Exclude",IF(V915="Include","Consensus required","Check required"))),"Check required"))),IF(L915="","","Find PDF"))</f>
        <v>Exclude</v>
      </c>
      <c r="AA915" s="31" t="str">
        <f>IF(Z915="Exclude",R915,"")</f>
        <v>3. Wrong intervention</v>
      </c>
    </row>
    <row r="916" spans="1:27" x14ac:dyDescent="0.25">
      <c r="A916" s="25" t="s">
        <v>111</v>
      </c>
      <c r="B916" s="26" t="s">
        <v>112</v>
      </c>
      <c r="C916" s="26">
        <v>2016</v>
      </c>
      <c r="D916" s="26" t="s">
        <v>113</v>
      </c>
      <c r="E916" s="26">
        <v>3</v>
      </c>
      <c r="F916" s="26">
        <v>3</v>
      </c>
      <c r="G916" s="26" t="s">
        <v>114</v>
      </c>
      <c r="H916" s="26">
        <v>14704</v>
      </c>
      <c r="I916" s="26" t="s">
        <v>115</v>
      </c>
      <c r="J916" s="11" t="s">
        <v>35</v>
      </c>
      <c r="K916" s="18" t="str">
        <f>IF(LEFT(I916,2)="10",HYPERLINK(_xlfn.CONCAT("https://doi.org/",I916),"Link"),IF(I916="","",HYPERLINK(I916,"Link")))</f>
        <v>Link</v>
      </c>
      <c r="L916" s="19" t="str">
        <f>IF(A916&lt;&gt;"",IF(J916="No",_xlfn.CONCAT(IF(ISERROR(FIND(",",A916))=FALSE,LEFT(A916,FIND(",",A916)-1),A916),"-",C916,"-",H916),""),"")</f>
        <v/>
      </c>
      <c r="M916" s="29" t="str">
        <f>IF(A916&lt;&gt;"",_xlfn.CONCAT("{",IF(ISERROR(FIND(",",A916))=FALSE,LEFT(A916,FIND(",",A916)-1),A916),", ",C916," #",H916,"}"),"")</f>
        <v>{Jaggers, 2016 #14704}</v>
      </c>
      <c r="N916" s="4" t="s">
        <v>1</v>
      </c>
      <c r="O916" s="18" t="str">
        <f>IF(J916="Yes",IF(P916&lt;&gt;"",HYPERLINK(_xlfn.CONCAT(VLOOKUP(P916,AF:AG,2,FALSE),"\",IF(ISERROR(FIND(",",A916))=FALSE,LEFT(A916,FIND(",",A916)-1),A916),"-",C916,"-",H916,".pdf"),"PDF"),""),"")</f>
        <v>PDF</v>
      </c>
      <c r="P916" s="11" t="s">
        <v>2</v>
      </c>
      <c r="Q916" s="3" t="s">
        <v>46</v>
      </c>
      <c r="R916" s="3" t="s">
        <v>47</v>
      </c>
      <c r="S916" s="4" t="s">
        <v>109</v>
      </c>
      <c r="T916" s="18" t="str">
        <f>IF(J916="Yes",IF(U916&lt;&gt;"",HYPERLINK(_xlfn.CONCAT(VLOOKUP(U916,AF:AG,2,FALSE),"\",IF(ISERROR(FIND(",",A916))=FALSE,LEFT(A916,FIND(",",A916)-1),A916),"-",C916,"-",H916,".pdf"),"PDF"),""),"")</f>
        <v>PDF</v>
      </c>
      <c r="U916" s="11" t="s">
        <v>57</v>
      </c>
      <c r="V916" s="3" t="s">
        <v>46</v>
      </c>
      <c r="W916" s="3" t="s">
        <v>47</v>
      </c>
      <c r="X916" s="501" t="s">
        <v>116</v>
      </c>
      <c r="Y916" s="12" t="str">
        <f>IF(R916="Include","No",IF(V916="Include","No",""))</f>
        <v/>
      </c>
      <c r="Z916" s="33" t="str">
        <f>IF(J916="Yes",IF(Q916="","",IF(Q916="Include",IF(V916="",IF(Y916="No","Check for supplement","Include"),IF(V916="Exclude","Consensus required",IF(V916="Include",IF(Y916="No","Check for supplement","Include"),"Check required"))),IF(Q916="Exclude",IF(V916="","Check required",IF(V916="Exclude","Exclude",IF(V916="Include","Consensus required","Check required"))),"Check required"))),IF(L916="","","Find PDF"))</f>
        <v>Exclude</v>
      </c>
      <c r="AA916" s="31" t="str">
        <f>IF(Z916="Exclude",R916,"")</f>
        <v>3. Wrong intervention</v>
      </c>
    </row>
    <row r="917" spans="1:27" x14ac:dyDescent="0.25">
      <c r="A917" s="25" t="s">
        <v>111</v>
      </c>
      <c r="B917" s="26" t="s">
        <v>112</v>
      </c>
      <c r="C917" s="26">
        <v>2016</v>
      </c>
      <c r="D917" s="26" t="s">
        <v>113</v>
      </c>
      <c r="E917" s="26">
        <v>3</v>
      </c>
      <c r="F917" s="26">
        <v>3</v>
      </c>
      <c r="G917" s="26" t="s">
        <v>114</v>
      </c>
      <c r="H917" s="26">
        <v>14705</v>
      </c>
      <c r="I917" s="26" t="s">
        <v>115</v>
      </c>
      <c r="J917" s="11" t="s">
        <v>35</v>
      </c>
      <c r="K917" s="18" t="str">
        <f>IF(LEFT(I917,2)="10",HYPERLINK(_xlfn.CONCAT("https://doi.org/",I917),"Link"),IF(I917="","",HYPERLINK(I917,"Link")))</f>
        <v>Link</v>
      </c>
      <c r="L917" s="19" t="str">
        <f>IF(A917&lt;&gt;"",IF(J917="No",_xlfn.CONCAT(IF(ISERROR(FIND(",",A917))=FALSE,LEFT(A917,FIND(",",A917)-1),A917),"-",C917,"-",H917),""),"")</f>
        <v/>
      </c>
      <c r="M917" s="29" t="str">
        <f>IF(A917&lt;&gt;"",_xlfn.CONCAT("{",IF(ISERROR(FIND(",",A917))=FALSE,LEFT(A917,FIND(",",A917)-1),A917),", ",C917," #",H917,"}"),"")</f>
        <v>{Jaggers, 2016 #14705}</v>
      </c>
      <c r="N917" s="4" t="s">
        <v>1</v>
      </c>
      <c r="O917" s="18" t="str">
        <f>IF(J917="Yes",IF(P917&lt;&gt;"",HYPERLINK(_xlfn.CONCAT(VLOOKUP(P917,AF:AG,2,FALSE),"\",IF(ISERROR(FIND(",",A917))=FALSE,LEFT(A917,FIND(",",A917)-1),A917),"-",C917,"-",H917,".pdf"),"PDF"),""),"")</f>
        <v>PDF</v>
      </c>
      <c r="P917" s="11" t="s">
        <v>2</v>
      </c>
      <c r="Q917" s="3" t="s">
        <v>46</v>
      </c>
      <c r="R917" s="3" t="s">
        <v>39</v>
      </c>
      <c r="T917" s="18" t="str">
        <f>IF(J917="Yes",IF(U917&lt;&gt;"",HYPERLINK(_xlfn.CONCAT(VLOOKUP(U917,AF:AG,2,FALSE),"\",IF(ISERROR(FIND(",",A917))=FALSE,LEFT(A917,FIND(",",A917)-1),A917),"-",C917,"-",H917,".pdf"),"PDF"),""),"")</f>
        <v>PDF</v>
      </c>
      <c r="U917" s="11" t="str">
        <f>IF(R917="0. Duplicate","SH","")</f>
        <v>SH</v>
      </c>
      <c r="V917" s="3" t="str">
        <f>IF(R917="0. Duplicate","Exclude","")</f>
        <v>Exclude</v>
      </c>
      <c r="W917" s="3" t="str">
        <f>IF(R917="0. Duplicate","0. Duplicate","")</f>
        <v>0. Duplicate</v>
      </c>
      <c r="Y917" s="12" t="str">
        <f>IF(R917="Include","No",IF(V917="Include","No",""))</f>
        <v/>
      </c>
      <c r="Z917" s="33" t="str">
        <f>IF(J917="Yes",IF(Q917="","",IF(Q917="Include",IF(V917="",IF(Y917="No","Check for supplement","Include"),IF(V917="Exclude","Consensus required",IF(V917="Include",IF(Y917="No","Check for supplement","Include"),"Check required"))),IF(Q917="Exclude",IF(V917="","Check required",IF(V917="Exclude","Exclude",IF(V917="Include","Consensus required","Check required"))),"Check required"))),IF(L917="","","Find PDF"))</f>
        <v>Exclude</v>
      </c>
      <c r="AA917" s="31" t="str">
        <f>IF(Z917="Exclude",R917,"")</f>
        <v>0. Duplicate</v>
      </c>
    </row>
    <row r="918" spans="1:27" x14ac:dyDescent="0.25">
      <c r="A918" s="25" t="s">
        <v>117</v>
      </c>
      <c r="B918" s="26" t="s">
        <v>118</v>
      </c>
      <c r="C918" s="26">
        <v>2011</v>
      </c>
      <c r="D918" s="26" t="s">
        <v>119</v>
      </c>
      <c r="E918" s="26">
        <v>43</v>
      </c>
      <c r="F918" s="26">
        <v>8</v>
      </c>
      <c r="G918" s="26" t="s">
        <v>120</v>
      </c>
      <c r="H918" s="26">
        <v>13040</v>
      </c>
      <c r="I918" s="26" t="s">
        <v>121</v>
      </c>
      <c r="J918" s="11" t="s">
        <v>35</v>
      </c>
      <c r="K918" s="18" t="str">
        <f>IF(LEFT(I918,2)="10",HYPERLINK(_xlfn.CONCAT("https://doi.org/",I918),"Link"),IF(I918="","",HYPERLINK(I918,"Link")))</f>
        <v>Link</v>
      </c>
      <c r="L918" s="19" t="str">
        <f>IF(A918&lt;&gt;"",IF(J918="No",_xlfn.CONCAT(IF(ISERROR(FIND(",",A918))=FALSE,LEFT(A918,FIND(",",A918)-1),A918),"-",C918,"-",H918),""),"")</f>
        <v/>
      </c>
      <c r="M918" s="29" t="str">
        <f>IF(A918&lt;&gt;"",_xlfn.CONCAT("{",IF(ISERROR(FIND(",",A918))=FALSE,LEFT(A918,FIND(",",A918)-1),A918),", ",C918," #",H918,"}"),"")</f>
        <v>{Jago, 2011 #13040}</v>
      </c>
      <c r="N918" s="4" t="s">
        <v>1</v>
      </c>
      <c r="O918" s="18" t="str">
        <f>IF(J918="Yes",IF(P918&lt;&gt;"",HYPERLINK(_xlfn.CONCAT(VLOOKUP(P918,AF:AG,2,FALSE),"\",IF(ISERROR(FIND(",",A918))=FALSE,LEFT(A918,FIND(",",A918)-1),A918),"-",C918,"-",H918,".pdf"),"PDF"),""),"")</f>
        <v>PDF</v>
      </c>
      <c r="P918" s="11" t="s">
        <v>2</v>
      </c>
      <c r="Q918" s="3" t="s">
        <v>46</v>
      </c>
      <c r="R918" s="3" t="s">
        <v>47</v>
      </c>
      <c r="S918" s="4" t="s">
        <v>109</v>
      </c>
      <c r="T918" s="18" t="str">
        <f>IF(J918="Yes",IF(U918&lt;&gt;"",HYPERLINK(_xlfn.CONCAT(VLOOKUP(U918,AF:AG,2,FALSE),"\",IF(ISERROR(FIND(",",A918))=FALSE,LEFT(A918,FIND(",",A918)-1),A918),"-",C918,"-",H918,".pdf"),"PDF"),""),"")</f>
        <v>PDF</v>
      </c>
      <c r="U918" s="11" t="s">
        <v>57</v>
      </c>
      <c r="V918" s="3" t="s">
        <v>46</v>
      </c>
      <c r="W918" s="3" t="s">
        <v>47</v>
      </c>
      <c r="X918" s="501" t="s">
        <v>116</v>
      </c>
      <c r="Y918" s="12" t="str">
        <f>IF(R918="Include","No",IF(V918="Include","No",""))</f>
        <v/>
      </c>
      <c r="Z918" s="33" t="str">
        <f>IF(J918="Yes",IF(Q918="","",IF(Q918="Include",IF(V918="",IF(Y918="No","Check for supplement","Include"),IF(V918="Exclude","Consensus required",IF(V918="Include",IF(Y918="No","Check for supplement","Include"),"Check required"))),IF(Q918="Exclude",IF(V918="","Check required",IF(V918="Exclude","Exclude",IF(V918="Include","Consensus required","Check required"))),"Check required"))),IF(L918="","","Find PDF"))</f>
        <v>Exclude</v>
      </c>
      <c r="AA918" s="31" t="str">
        <f>IF(Z918="Exclude",R918,"")</f>
        <v>3. Wrong intervention</v>
      </c>
    </row>
    <row r="919" spans="1:27" x14ac:dyDescent="0.25">
      <c r="A919" s="25" t="s">
        <v>117</v>
      </c>
      <c r="B919" s="26" t="s">
        <v>118</v>
      </c>
      <c r="C919" s="26">
        <v>2011</v>
      </c>
      <c r="D919" s="26" t="s">
        <v>119</v>
      </c>
      <c r="E919" s="26">
        <v>43</v>
      </c>
      <c r="F919" s="26">
        <v>8</v>
      </c>
      <c r="G919" s="26" t="s">
        <v>120</v>
      </c>
      <c r="H919" s="26">
        <v>14706</v>
      </c>
      <c r="I919" s="26" t="s">
        <v>121</v>
      </c>
      <c r="J919" s="11" t="s">
        <v>35</v>
      </c>
      <c r="K919" s="18" t="str">
        <f>IF(LEFT(I919,2)="10",HYPERLINK(_xlfn.CONCAT("https://doi.org/",I919),"Link"),IF(I919="","",HYPERLINK(I919,"Link")))</f>
        <v>Link</v>
      </c>
      <c r="L919" s="19" t="str">
        <f>IF(A919&lt;&gt;"",IF(J919="No",_xlfn.CONCAT(IF(ISERROR(FIND(",",A919))=FALSE,LEFT(A919,FIND(",",A919)-1),A919),"-",C919,"-",H919),""),"")</f>
        <v/>
      </c>
      <c r="M919" s="29" t="str">
        <f>IF(A919&lt;&gt;"",_xlfn.CONCAT("{",IF(ISERROR(FIND(",",A919))=FALSE,LEFT(A919,FIND(",",A919)-1),A919),", ",C919," #",H919,"}"),"")</f>
        <v>{Jago, 2011 #14706}</v>
      </c>
      <c r="N919" s="4" t="s">
        <v>1</v>
      </c>
      <c r="O919" s="18" t="str">
        <f>IF(J919="Yes",IF(P919&lt;&gt;"",HYPERLINK(_xlfn.CONCAT(VLOOKUP(P919,AF:AG,2,FALSE),"\",IF(ISERROR(FIND(",",A919))=FALSE,LEFT(A919,FIND(",",A919)-1),A919),"-",C919,"-",H919,".pdf"),"PDF"),""),"")</f>
        <v>PDF</v>
      </c>
      <c r="P919" s="11" t="s">
        <v>2</v>
      </c>
      <c r="Q919" s="3" t="s">
        <v>46</v>
      </c>
      <c r="R919" s="3" t="s">
        <v>39</v>
      </c>
      <c r="T919" s="18" t="str">
        <f>IF(J919="Yes",IF(U919&lt;&gt;"",HYPERLINK(_xlfn.CONCAT(VLOOKUP(U919,AF:AG,2,FALSE),"\",IF(ISERROR(FIND(",",A919))=FALSE,LEFT(A919,FIND(",",A919)-1),A919),"-",C919,"-",H919,".pdf"),"PDF"),""),"")</f>
        <v>PDF</v>
      </c>
      <c r="U919" s="11" t="str">
        <f>IF(R919="0. Duplicate","SH","")</f>
        <v>SH</v>
      </c>
      <c r="V919" s="3" t="str">
        <f>IF(R919="0. Duplicate","Exclude","")</f>
        <v>Exclude</v>
      </c>
      <c r="W919" s="3" t="str">
        <f>IF(R919="0. Duplicate","0. Duplicate","")</f>
        <v>0. Duplicate</v>
      </c>
      <c r="Y919" s="12" t="str">
        <f>IF(R919="Include","No",IF(V919="Include","No",""))</f>
        <v/>
      </c>
      <c r="Z919" s="33" t="str">
        <f>IF(J919="Yes",IF(Q919="","",IF(Q919="Include",IF(V919="",IF(Y919="No","Check for supplement","Include"),IF(V919="Exclude","Consensus required",IF(V919="Include",IF(Y919="No","Check for supplement","Include"),"Check required"))),IF(Q919="Exclude",IF(V919="","Check required",IF(V919="Exclude","Exclude",IF(V919="Include","Consensus required","Check required"))),"Check required"))),IF(L919="","","Find PDF"))</f>
        <v>Exclude</v>
      </c>
      <c r="AA919" s="31" t="str">
        <f>IF(Z919="Exclude",R919,"")</f>
        <v>0. Duplicate</v>
      </c>
    </row>
    <row r="920" spans="1:27" x14ac:dyDescent="0.25">
      <c r="A920" s="25" t="s">
        <v>122</v>
      </c>
      <c r="B920" s="26" t="s">
        <v>123</v>
      </c>
      <c r="C920" s="26">
        <v>2012</v>
      </c>
      <c r="D920" s="26" t="s">
        <v>124</v>
      </c>
      <c r="E920" s="26">
        <v>9</v>
      </c>
      <c r="F920" s="26">
        <v>83</v>
      </c>
      <c r="G920" s="26">
        <v>83</v>
      </c>
      <c r="H920" s="26">
        <v>13041</v>
      </c>
      <c r="I920" s="26" t="s">
        <v>125</v>
      </c>
      <c r="J920" s="11" t="s">
        <v>35</v>
      </c>
      <c r="K920" s="18" t="str">
        <f>IF(LEFT(I920,2)="10",HYPERLINK(_xlfn.CONCAT("https://doi.org/",I920),"Link"),IF(I920="","",HYPERLINK(I920,"Link")))</f>
        <v>Link</v>
      </c>
      <c r="L920" s="19" t="str">
        <f>IF(A920&lt;&gt;"",IF(J920="No",_xlfn.CONCAT(IF(ISERROR(FIND(",",A920))=FALSE,LEFT(A920,FIND(",",A920)-1),A920),"-",C920,"-",H920),""),"")</f>
        <v/>
      </c>
      <c r="M920" s="29" t="str">
        <f>IF(A920&lt;&gt;"",_xlfn.CONCAT("{",IF(ISERROR(FIND(",",A920))=FALSE,LEFT(A920,FIND(",",A920)-1),A920),", ",C920," #",H920,"}"),"")</f>
        <v>{Jago, 2012 #13041}</v>
      </c>
      <c r="N920" s="4" t="s">
        <v>1</v>
      </c>
      <c r="O920" s="18" t="str">
        <f>IF(J920="Yes",IF(P920&lt;&gt;"",HYPERLINK(_xlfn.CONCAT(VLOOKUP(P920,AF:AG,2,FALSE),"\",IF(ISERROR(FIND(",",A920))=FALSE,LEFT(A920,FIND(",",A920)-1),A920),"-",C920,"-",H920,".pdf"),"PDF"),""),"")</f>
        <v>PDF</v>
      </c>
      <c r="P920" s="11" t="s">
        <v>2</v>
      </c>
      <c r="Q920" s="3" t="s">
        <v>46</v>
      </c>
      <c r="R920" s="3" t="s">
        <v>47</v>
      </c>
      <c r="S920" s="4" t="s">
        <v>109</v>
      </c>
      <c r="T920" s="18" t="str">
        <f>IF(J920="Yes",IF(U920&lt;&gt;"",HYPERLINK(_xlfn.CONCAT(VLOOKUP(U920,AF:AG,2,FALSE),"\",IF(ISERROR(FIND(",",A920))=FALSE,LEFT(A920,FIND(",",A920)-1),A920),"-",C920,"-",H920,".pdf"),"PDF"),""),"")</f>
        <v>PDF</v>
      </c>
      <c r="U920" s="11" t="s">
        <v>57</v>
      </c>
      <c r="V920" s="3" t="s">
        <v>46</v>
      </c>
      <c r="W920" s="3" t="s">
        <v>47</v>
      </c>
      <c r="X920" s="501" t="s">
        <v>116</v>
      </c>
      <c r="Y920" s="12" t="str">
        <f>IF(R920="Include","No",IF(V920="Include","No",""))</f>
        <v/>
      </c>
      <c r="Z920" s="33" t="str">
        <f>IF(J920="Yes",IF(Q920="","",IF(Q920="Include",IF(V920="",IF(Y920="No","Check for supplement","Include"),IF(V920="Exclude","Consensus required",IF(V920="Include",IF(Y920="No","Check for supplement","Include"),"Check required"))),IF(Q920="Exclude",IF(V920="","Check required",IF(V920="Exclude","Exclude",IF(V920="Include","Consensus required","Check required"))),"Check required"))),IF(L920="","","Find PDF"))</f>
        <v>Exclude</v>
      </c>
      <c r="AA920" s="31" t="str">
        <f>IF(Z920="Exclude",R920,"")</f>
        <v>3. Wrong intervention</v>
      </c>
    </row>
    <row r="921" spans="1:27" x14ac:dyDescent="0.25">
      <c r="A921" s="25" t="s">
        <v>126</v>
      </c>
      <c r="B921" s="26" t="s">
        <v>127</v>
      </c>
      <c r="C921" s="26">
        <v>2014</v>
      </c>
      <c r="D921" s="26" t="s">
        <v>124</v>
      </c>
      <c r="E921" s="26">
        <v>11</v>
      </c>
      <c r="F921" s="26">
        <v>1</v>
      </c>
      <c r="G921" s="26">
        <v>114</v>
      </c>
      <c r="H921" s="26">
        <v>13042</v>
      </c>
      <c r="I921" s="26" t="s">
        <v>128</v>
      </c>
      <c r="J921" s="11" t="s">
        <v>35</v>
      </c>
      <c r="K921" s="18" t="str">
        <f>IF(LEFT(I921,2)="10",HYPERLINK(_xlfn.CONCAT("https://doi.org/",I921),"Link"),IF(I921="","",HYPERLINK(I921,"Link")))</f>
        <v>Link</v>
      </c>
      <c r="L921" s="19" t="str">
        <f>IF(A921&lt;&gt;"",IF(J921="No",_xlfn.CONCAT(IF(ISERROR(FIND(",",A921))=FALSE,LEFT(A921,FIND(",",A921)-1),A921),"-",C921,"-",H921),""),"")</f>
        <v/>
      </c>
      <c r="M921" s="29" t="str">
        <f>IF(A921&lt;&gt;"",_xlfn.CONCAT("{",IF(ISERROR(FIND(",",A921))=FALSE,LEFT(A921,FIND(",",A921)-1),A921),", ",C921," #",H921,"}"),"")</f>
        <v>{Jago, 2014 #13042}</v>
      </c>
      <c r="N921" s="4" t="s">
        <v>1</v>
      </c>
      <c r="O921" s="18" t="str">
        <f>IF(J921="Yes",IF(P921&lt;&gt;"",HYPERLINK(_xlfn.CONCAT(VLOOKUP(P921,AF:AG,2,FALSE),"\",IF(ISERROR(FIND(",",A921))=FALSE,LEFT(A921,FIND(",",A921)-1),A921),"-",C921,"-",H921,".pdf"),"PDF"),""),"")</f>
        <v>PDF</v>
      </c>
      <c r="P921" s="11" t="s">
        <v>2</v>
      </c>
      <c r="Q921" s="3" t="s">
        <v>46</v>
      </c>
      <c r="R921" s="3" t="s">
        <v>47</v>
      </c>
      <c r="S921" s="4" t="s">
        <v>109</v>
      </c>
      <c r="T921" s="18" t="str">
        <f>IF(J921="Yes",IF(U921&lt;&gt;"",HYPERLINK(_xlfn.CONCAT(VLOOKUP(U921,AF:AG,2,FALSE),"\",IF(ISERROR(FIND(",",A921))=FALSE,LEFT(A921,FIND(",",A921)-1),A921),"-",C921,"-",H921,".pdf"),"PDF"),""),"")</f>
        <v>PDF</v>
      </c>
      <c r="U921" s="11" t="s">
        <v>57</v>
      </c>
      <c r="V921" s="3" t="s">
        <v>46</v>
      </c>
      <c r="W921" s="3" t="s">
        <v>47</v>
      </c>
      <c r="X921" s="501" t="s">
        <v>116</v>
      </c>
      <c r="Y921" s="12" t="str">
        <f>IF(R921="Include","No",IF(V921="Include","No",""))</f>
        <v/>
      </c>
      <c r="Z921" s="33" t="str">
        <f>IF(J921="Yes",IF(Q921="","",IF(Q921="Include",IF(V921="",IF(Y921="No","Check for supplement","Include"),IF(V921="Exclude","Consensus required",IF(V921="Include",IF(Y921="No","Check for supplement","Include"),"Check required"))),IF(Q921="Exclude",IF(V921="","Check required",IF(V921="Exclude","Exclude",IF(V921="Include","Consensus required","Check required"))),"Check required"))),IF(L921="","","Find PDF"))</f>
        <v>Exclude</v>
      </c>
      <c r="AA921" s="31" t="str">
        <f>IF(Z921="Exclude",R921,"")</f>
        <v>3. Wrong intervention</v>
      </c>
    </row>
    <row r="922" spans="1:27" x14ac:dyDescent="0.25">
      <c r="A922" s="25" t="s">
        <v>129</v>
      </c>
      <c r="B922" s="26" t="s">
        <v>130</v>
      </c>
      <c r="C922" s="26">
        <v>2015</v>
      </c>
      <c r="D922" s="26" t="s">
        <v>124</v>
      </c>
      <c r="E922" s="26">
        <v>12</v>
      </c>
      <c r="G922" s="26">
        <v>128</v>
      </c>
      <c r="H922" s="26">
        <v>13039</v>
      </c>
      <c r="I922" s="26" t="s">
        <v>131</v>
      </c>
      <c r="J922" s="11" t="s">
        <v>35</v>
      </c>
      <c r="K922" s="18" t="str">
        <f>IF(LEFT(I922,2)="10",HYPERLINK(_xlfn.CONCAT("https://doi.org/",I922),"Link"),IF(I922="","",HYPERLINK(I922,"Link")))</f>
        <v>Link</v>
      </c>
      <c r="L922" s="19" t="str">
        <f>IF(A922&lt;&gt;"",IF(J922="No",_xlfn.CONCAT(IF(ISERROR(FIND(",",A922))=FALSE,LEFT(A922,FIND(",",A922)-1),A922),"-",C922,"-",H922),""),"")</f>
        <v/>
      </c>
      <c r="M922" s="29" t="str">
        <f>IF(A922&lt;&gt;"",_xlfn.CONCAT("{",IF(ISERROR(FIND(",",A922))=FALSE,LEFT(A922,FIND(",",A922)-1),A922),", ",C922," #",H922,"}"),"")</f>
        <v>{Jago, 2015 #13039}</v>
      </c>
      <c r="N922" s="4" t="s">
        <v>1</v>
      </c>
      <c r="O922" s="18" t="str">
        <f>IF(J922="Yes",IF(P922&lt;&gt;"",HYPERLINK(_xlfn.CONCAT(VLOOKUP(P922,AF:AG,2,FALSE),"\",IF(ISERROR(FIND(",",A922))=FALSE,LEFT(A922,FIND(",",A922)-1),A922),"-",C922,"-",H922,".pdf"),"PDF"),""),"")</f>
        <v>PDF</v>
      </c>
      <c r="P922" s="11" t="s">
        <v>2</v>
      </c>
      <c r="Q922" s="3" t="s">
        <v>46</v>
      </c>
      <c r="R922" s="3" t="s">
        <v>47</v>
      </c>
      <c r="S922" s="4" t="s">
        <v>109</v>
      </c>
      <c r="T922" s="18" t="str">
        <f>IF(J922="Yes",IF(U922&lt;&gt;"",HYPERLINK(_xlfn.CONCAT(VLOOKUP(U922,AF:AG,2,FALSE),"\",IF(ISERROR(FIND(",",A922))=FALSE,LEFT(A922,FIND(",",A922)-1),A922),"-",C922,"-",H922,".pdf"),"PDF"),""),"")</f>
        <v>PDF</v>
      </c>
      <c r="U922" s="11" t="s">
        <v>57</v>
      </c>
      <c r="V922" s="3" t="s">
        <v>46</v>
      </c>
      <c r="W922" s="3" t="s">
        <v>47</v>
      </c>
      <c r="X922" s="501" t="s">
        <v>116</v>
      </c>
      <c r="Y922" s="12" t="str">
        <f>IF(R922="Include","No",IF(V922="Include","No",""))</f>
        <v/>
      </c>
      <c r="Z922" s="33" t="str">
        <f>IF(J922="Yes",IF(Q922="","",IF(Q922="Include",IF(V922="",IF(Y922="No","Check for supplement","Include"),IF(V922="Exclude","Consensus required",IF(V922="Include",IF(Y922="No","Check for supplement","Include"),"Check required"))),IF(Q922="Exclude",IF(V922="","Check required",IF(V922="Exclude","Exclude",IF(V922="Include","Consensus required","Check required"))),"Check required"))),IF(L922="","","Find PDF"))</f>
        <v>Exclude</v>
      </c>
      <c r="AA922" s="31" t="str">
        <f>IF(Z922="Exclude",R922,"")</f>
        <v>3. Wrong intervention</v>
      </c>
    </row>
    <row r="923" spans="1:27" x14ac:dyDescent="0.25">
      <c r="A923" s="25" t="s">
        <v>132</v>
      </c>
      <c r="B923" s="26" t="s">
        <v>133</v>
      </c>
      <c r="C923" s="26">
        <v>2019</v>
      </c>
      <c r="D923" s="26" t="s">
        <v>134</v>
      </c>
      <c r="E923" s="26">
        <v>7</v>
      </c>
      <c r="F923" s="26">
        <v>19</v>
      </c>
      <c r="G923" s="26" t="s">
        <v>135</v>
      </c>
      <c r="H923" s="26">
        <v>13043</v>
      </c>
      <c r="I923" s="26" t="s">
        <v>136</v>
      </c>
      <c r="J923" s="11" t="s">
        <v>35</v>
      </c>
      <c r="K923" s="18" t="str">
        <f>IF(LEFT(I923,2)="10",HYPERLINK(_xlfn.CONCAT("https://doi.org/",I923),"Link"),IF(I923="","",HYPERLINK(I923,"Link")))</f>
        <v>Link</v>
      </c>
      <c r="L923" s="19" t="str">
        <f>IF(A923&lt;&gt;"",IF(J923="No",_xlfn.CONCAT(IF(ISERROR(FIND(",",A923))=FALSE,LEFT(A923,FIND(",",A923)-1),A923),"-",C923,"-",H923),""),"")</f>
        <v/>
      </c>
      <c r="M923" s="29" t="str">
        <f>IF(A923&lt;&gt;"",_xlfn.CONCAT("{",IF(ISERROR(FIND(",",A923))=FALSE,LEFT(A923,FIND(",",A923)-1),A923),", ",C923," #",H923,"}"),"")</f>
        <v>{Jago, 2019 #13043}</v>
      </c>
      <c r="N923" s="4" t="s">
        <v>1</v>
      </c>
      <c r="O923" s="18" t="str">
        <f>IF(J923="Yes",IF(P923&lt;&gt;"",HYPERLINK(_xlfn.CONCAT(VLOOKUP(P923,AF:AG,2,FALSE),"\",IF(ISERROR(FIND(",",A923))=FALSE,LEFT(A923,FIND(",",A923)-1),A923),"-",C923,"-",H923,".pdf"),"PDF"),""),"")</f>
        <v>PDF</v>
      </c>
      <c r="P923" s="11" t="s">
        <v>2</v>
      </c>
      <c r="Q923" s="3" t="s">
        <v>46</v>
      </c>
      <c r="R923" s="3" t="s">
        <v>47</v>
      </c>
      <c r="S923" s="4" t="s">
        <v>109</v>
      </c>
      <c r="T923" s="18" t="str">
        <f>IF(J923="Yes",IF(U923&lt;&gt;"",HYPERLINK(_xlfn.CONCAT(VLOOKUP(U923,AF:AG,2,FALSE),"\",IF(ISERROR(FIND(",",A923))=FALSE,LEFT(A923,FIND(",",A923)-1),A923),"-",C923,"-",H923,".pdf"),"PDF"),""),"")</f>
        <v>PDF</v>
      </c>
      <c r="U923" s="11" t="s">
        <v>57</v>
      </c>
      <c r="V923" s="3" t="s">
        <v>46</v>
      </c>
      <c r="W923" s="3" t="s">
        <v>47</v>
      </c>
      <c r="X923" s="501" t="s">
        <v>116</v>
      </c>
      <c r="Y923" s="12" t="str">
        <f>IF(R923="Include","No",IF(V923="Include","No",""))</f>
        <v/>
      </c>
      <c r="Z923" s="33" t="str">
        <f>IF(J923="Yes",IF(Q923="","",IF(Q923="Include",IF(V923="",IF(Y923="No","Check for supplement","Include"),IF(V923="Exclude","Consensus required",IF(V923="Include",IF(Y923="No","Check for supplement","Include"),"Check required"))),IF(Q923="Exclude",IF(V923="","Check required",IF(V923="Exclude","Exclude",IF(V923="Include","Consensus required","Check required"))),"Check required"))),IF(L923="","","Find PDF"))</f>
        <v>Exclude</v>
      </c>
      <c r="AA923" s="31" t="str">
        <f>IF(Z923="Exclude",R923,"")</f>
        <v>3. Wrong intervention</v>
      </c>
    </row>
    <row r="924" spans="1:27" x14ac:dyDescent="0.25">
      <c r="A924" s="25" t="s">
        <v>137</v>
      </c>
      <c r="B924" s="26" t="s">
        <v>138</v>
      </c>
      <c r="C924" s="26">
        <v>2019</v>
      </c>
      <c r="D924" s="26" t="s">
        <v>60</v>
      </c>
      <c r="E924" s="26">
        <v>16</v>
      </c>
      <c r="F924" s="26">
        <v>1</v>
      </c>
      <c r="G924" s="26" t="s">
        <v>139</v>
      </c>
      <c r="H924" s="26">
        <v>13044</v>
      </c>
      <c r="I924" s="26" t="s">
        <v>140</v>
      </c>
      <c r="J924" s="11" t="s">
        <v>35</v>
      </c>
      <c r="K924" s="18" t="str">
        <f>IF(LEFT(I924,2)="10",HYPERLINK(_xlfn.CONCAT("https://doi.org/",I924),"Link"),IF(I924="","",HYPERLINK(I924,"Link")))</f>
        <v>Link</v>
      </c>
      <c r="L924" s="19" t="str">
        <f>IF(A924&lt;&gt;"",IF(J924="No",_xlfn.CONCAT(IF(ISERROR(FIND(",",A924))=FALSE,LEFT(A924,FIND(",",A924)-1),A924),"-",C924,"-",H924),""),"")</f>
        <v/>
      </c>
      <c r="M924" s="29" t="str">
        <f>IF(A924&lt;&gt;"",_xlfn.CONCAT("{",IF(ISERROR(FIND(",",A924))=FALSE,LEFT(A924,FIND(",",A924)-1),A924),", ",C924," #",H924,"}"),"")</f>
        <v>{Jago, 2019 #13044}</v>
      </c>
      <c r="N924" s="4" t="s">
        <v>1</v>
      </c>
      <c r="O924" s="18" t="str">
        <f>IF(J924="Yes",IF(P924&lt;&gt;"",HYPERLINK(_xlfn.CONCAT(VLOOKUP(P924,AF:AG,2,FALSE),"\",IF(ISERROR(FIND(",",A924))=FALSE,LEFT(A924,FIND(",",A924)-1),A924),"-",C924,"-",H924,".pdf"),"PDF"),""),"")</f>
        <v>PDF</v>
      </c>
      <c r="P924" s="11" t="s">
        <v>2</v>
      </c>
      <c r="Q924" s="3" t="s">
        <v>46</v>
      </c>
      <c r="R924" s="3" t="s">
        <v>47</v>
      </c>
      <c r="S924" s="4" t="s">
        <v>109</v>
      </c>
      <c r="T924" s="18" t="str">
        <f>IF(J924="Yes",IF(U924&lt;&gt;"",HYPERLINK(_xlfn.CONCAT(VLOOKUP(U924,AF:AG,2,FALSE),"\",IF(ISERROR(FIND(",",A924))=FALSE,LEFT(A924,FIND(",",A924)-1),A924),"-",C924,"-",H924,".pdf"),"PDF"),""),"")</f>
        <v>PDF</v>
      </c>
      <c r="U924" s="11" t="s">
        <v>57</v>
      </c>
      <c r="V924" s="3" t="s">
        <v>46</v>
      </c>
      <c r="W924" s="3" t="s">
        <v>47</v>
      </c>
      <c r="X924" s="501" t="s">
        <v>116</v>
      </c>
      <c r="Y924" s="12" t="str">
        <f>IF(R924="Include","No",IF(V924="Include","No",""))</f>
        <v/>
      </c>
      <c r="Z924" s="33" t="str">
        <f>IF(J924="Yes",IF(Q924="","",IF(Q924="Include",IF(V924="",IF(Y924="No","Check for supplement","Include"),IF(V924="Exclude","Consensus required",IF(V924="Include",IF(Y924="No","Check for supplement","Include"),"Check required"))),IF(Q924="Exclude",IF(V924="","Check required",IF(V924="Exclude","Exclude",IF(V924="Include","Consensus required","Check required"))),"Check required"))),IF(L924="","","Find PDF"))</f>
        <v>Exclude</v>
      </c>
      <c r="AA924" s="31" t="str">
        <f>IF(Z924="Exclude",R924,"")</f>
        <v>3. Wrong intervention</v>
      </c>
    </row>
    <row r="925" spans="1:27" x14ac:dyDescent="0.25">
      <c r="A925" s="25" t="s">
        <v>137</v>
      </c>
      <c r="B925" s="26" t="s">
        <v>138</v>
      </c>
      <c r="C925" s="26">
        <v>2019</v>
      </c>
      <c r="D925" s="26" t="s">
        <v>60</v>
      </c>
      <c r="E925" s="26">
        <v>16</v>
      </c>
      <c r="F925" s="26">
        <v>1</v>
      </c>
      <c r="G925" s="26">
        <v>15</v>
      </c>
      <c r="H925" s="26">
        <v>13045</v>
      </c>
      <c r="I925" s="26" t="s">
        <v>140</v>
      </c>
      <c r="J925" s="11" t="s">
        <v>35</v>
      </c>
      <c r="K925" s="18" t="str">
        <f>IF(LEFT(I925,2)="10",HYPERLINK(_xlfn.CONCAT("https://doi.org/",I925),"Link"),IF(I925="","",HYPERLINK(I925,"Link")))</f>
        <v>Link</v>
      </c>
      <c r="L925" s="19" t="str">
        <f>IF(A925&lt;&gt;"",IF(J925="No",_xlfn.CONCAT(IF(ISERROR(FIND(",",A925))=FALSE,LEFT(A925,FIND(",",A925)-1),A925),"-",C925,"-",H925),""),"")</f>
        <v/>
      </c>
      <c r="M925" s="29" t="str">
        <f>IF(A925&lt;&gt;"",_xlfn.CONCAT("{",IF(ISERROR(FIND(",",A925))=FALSE,LEFT(A925,FIND(",",A925)-1),A925),", ",C925," #",H925,"}"),"")</f>
        <v>{Jago, 2019 #13045}</v>
      </c>
      <c r="N925" s="4" t="s">
        <v>1</v>
      </c>
      <c r="O925" s="18" t="str">
        <f>IF(J925="Yes",IF(P925&lt;&gt;"",HYPERLINK(_xlfn.CONCAT(VLOOKUP(P925,AF:AG,2,FALSE),"\",IF(ISERROR(FIND(",",A925))=FALSE,LEFT(A925,FIND(",",A925)-1),A925),"-",C925,"-",H925,".pdf"),"PDF"),""),"")</f>
        <v>PDF</v>
      </c>
      <c r="P925" s="11" t="s">
        <v>2</v>
      </c>
      <c r="Q925" s="3" t="s">
        <v>46</v>
      </c>
      <c r="R925" s="3" t="s">
        <v>39</v>
      </c>
      <c r="T925" s="18" t="str">
        <f>IF(J925="Yes",IF(U925&lt;&gt;"",HYPERLINK(_xlfn.CONCAT(VLOOKUP(U925,AF:AG,2,FALSE),"\",IF(ISERROR(FIND(",",A925))=FALSE,LEFT(A925,FIND(",",A925)-1),A925),"-",C925,"-",H925,".pdf"),"PDF"),""),"")</f>
        <v>PDF</v>
      </c>
      <c r="U925" s="11" t="str">
        <f>IF(R925="0. Duplicate","SH","")</f>
        <v>SH</v>
      </c>
      <c r="V925" s="3" t="str">
        <f>IF(R925="0. Duplicate","Exclude","")</f>
        <v>Exclude</v>
      </c>
      <c r="W925" s="3" t="str">
        <f>IF(R925="0. Duplicate","0. Duplicate","")</f>
        <v>0. Duplicate</v>
      </c>
      <c r="Y925" s="12" t="str">
        <f>IF(R925="Include","No",IF(V925="Include","No",""))</f>
        <v/>
      </c>
      <c r="Z925" s="33" t="str">
        <f>IF(J925="Yes",IF(Q925="","",IF(Q925="Include",IF(V925="",IF(Y925="No","Check for supplement","Include"),IF(V925="Exclude","Consensus required",IF(V925="Include",IF(Y925="No","Check for supplement","Include"),"Check required"))),IF(Q925="Exclude",IF(V925="","Check required",IF(V925="Exclude","Exclude",IF(V925="Include","Consensus required","Check required"))),"Check required"))),IF(L925="","","Find PDF"))</f>
        <v>Exclude</v>
      </c>
      <c r="AA925" s="31" t="str">
        <f>IF(Z925="Exclude",R925,"")</f>
        <v>0. Duplicate</v>
      </c>
    </row>
    <row r="926" spans="1:27" x14ac:dyDescent="0.25">
      <c r="A926" s="25" t="s">
        <v>141</v>
      </c>
      <c r="B926" s="26" t="s">
        <v>142</v>
      </c>
      <c r="C926" s="26">
        <v>2021</v>
      </c>
      <c r="D926" s="26" t="s">
        <v>124</v>
      </c>
      <c r="E926" s="26">
        <v>18</v>
      </c>
      <c r="F926" s="26">
        <v>1</v>
      </c>
      <c r="G926" s="26">
        <v>63</v>
      </c>
      <c r="H926" s="26">
        <v>13046</v>
      </c>
      <c r="I926" s="26" t="s">
        <v>143</v>
      </c>
      <c r="J926" s="11" t="s">
        <v>35</v>
      </c>
      <c r="K926" s="18" t="str">
        <f>IF(LEFT(I926,2)="10",HYPERLINK(_xlfn.CONCAT("https://doi.org/",I926),"Link"),IF(I926="","",HYPERLINK(I926,"Link")))</f>
        <v>Link</v>
      </c>
      <c r="L926" s="19" t="str">
        <f>IF(A926&lt;&gt;"",IF(J926="No",_xlfn.CONCAT(IF(ISERROR(FIND(",",A926))=FALSE,LEFT(A926,FIND(",",A926)-1),A926),"-",C926,"-",H926),""),"")</f>
        <v/>
      </c>
      <c r="M926" s="29" t="str">
        <f>IF(A926&lt;&gt;"",_xlfn.CONCAT("{",IF(ISERROR(FIND(",",A926))=FALSE,LEFT(A926,FIND(",",A926)-1),A926),", ",C926," #",H926,"}"),"")</f>
        <v>{Jago, 2021 #13046}</v>
      </c>
      <c r="N926" s="4" t="s">
        <v>1</v>
      </c>
      <c r="O926" s="18" t="str">
        <f>IF(J926="Yes",IF(P926&lt;&gt;"",HYPERLINK(_xlfn.CONCAT(VLOOKUP(P926,AF:AG,2,FALSE),"\",IF(ISERROR(FIND(",",A926))=FALSE,LEFT(A926,FIND(",",A926)-1),A926),"-",C926,"-",H926,".pdf"),"PDF"),""),"")</f>
        <v>PDF</v>
      </c>
      <c r="P926" s="11" t="s">
        <v>2</v>
      </c>
      <c r="Q926" s="3" t="s">
        <v>46</v>
      </c>
      <c r="R926" s="3" t="s">
        <v>47</v>
      </c>
      <c r="S926" s="4" t="s">
        <v>109</v>
      </c>
      <c r="T926" s="18" t="str">
        <f>IF(J926="Yes",IF(U926&lt;&gt;"",HYPERLINK(_xlfn.CONCAT(VLOOKUP(U926,AF:AG,2,FALSE),"\",IF(ISERROR(FIND(",",A926))=FALSE,LEFT(A926,FIND(",",A926)-1),A926),"-",C926,"-",H926,".pdf"),"PDF"),""),"")</f>
        <v>PDF</v>
      </c>
      <c r="U926" s="11" t="s">
        <v>57</v>
      </c>
      <c r="V926" s="3" t="s">
        <v>46</v>
      </c>
      <c r="W926" s="3" t="s">
        <v>47</v>
      </c>
      <c r="X926" s="501" t="s">
        <v>116</v>
      </c>
      <c r="Y926" s="12" t="str">
        <f>IF(R926="Include","No",IF(V926="Include","No",""))</f>
        <v/>
      </c>
      <c r="Z926" s="33" t="str">
        <f>IF(J926="Yes",IF(Q926="","",IF(Q926="Include",IF(V926="",IF(Y926="No","Check for supplement","Include"),IF(V926="Exclude","Consensus required",IF(V926="Include",IF(Y926="No","Check for supplement","Include"),"Check required"))),IF(Q926="Exclude",IF(V926="","Check required",IF(V926="Exclude","Exclude",IF(V926="Include","Consensus required","Check required"))),"Check required"))),IF(L926="","","Find PDF"))</f>
        <v>Exclude</v>
      </c>
      <c r="AA926" s="31" t="str">
        <f>IF(Z926="Exclude",R926,"")</f>
        <v>3. Wrong intervention</v>
      </c>
    </row>
    <row r="927" spans="1:27" x14ac:dyDescent="0.25">
      <c r="A927" s="25" t="s">
        <v>144</v>
      </c>
      <c r="B927" s="26" t="s">
        <v>145</v>
      </c>
      <c r="C927" s="26">
        <v>2012</v>
      </c>
      <c r="D927" s="26" t="s">
        <v>146</v>
      </c>
      <c r="E927" s="26">
        <v>307</v>
      </c>
      <c r="F927" s="26">
        <v>24</v>
      </c>
      <c r="G927" s="26" t="s">
        <v>147</v>
      </c>
      <c r="H927" s="26">
        <v>24694</v>
      </c>
      <c r="I927" s="26" t="s">
        <v>148</v>
      </c>
      <c r="J927" s="11" t="s">
        <v>35</v>
      </c>
      <c r="K927" s="18" t="str">
        <f>IF(LEFT(I927,2)="10",HYPERLINK(_xlfn.CONCAT("https://doi.org/",I927),"Link"),IF(I927="","",HYPERLINK(I927,"Link")))</f>
        <v>Link</v>
      </c>
      <c r="L927" s="19" t="str">
        <f>IF(A927&lt;&gt;"",IF(J927="No",_xlfn.CONCAT(IF(ISERROR(FIND(",",A927))=FALSE,LEFT(A927,FIND(",",A927)-1),A927),"-",C927,"-",H927),""),"")</f>
        <v/>
      </c>
      <c r="M927" s="29" t="str">
        <f>IF(A927&lt;&gt;"",_xlfn.CONCAT("{",IF(ISERROR(FIND(",",A927))=FALSE,LEFT(A927,FIND(",",A927)-1),A927),", ",C927," #",H927,"}"),"")</f>
        <v>{Jakicic, 2012 #24694}</v>
      </c>
      <c r="N927" s="4" t="s">
        <v>36</v>
      </c>
      <c r="O927" s="18" t="str">
        <f>IF(J927="Yes",IF(P927&lt;&gt;"",HYPERLINK(_xlfn.CONCAT(VLOOKUP(P927,AF:AG,2,FALSE),"\",IF(ISERROR(FIND(",",A927))=FALSE,LEFT(A927,FIND(",",A927)-1),A927),"-",C927,"-",H927,".pdf"),"PDF"),""),"")</f>
        <v>PDF</v>
      </c>
      <c r="P927" s="11" t="s">
        <v>2</v>
      </c>
      <c r="Q927" s="3" t="s">
        <v>46</v>
      </c>
      <c r="R927" s="3" t="s">
        <v>47</v>
      </c>
      <c r="S927" s="4" t="s">
        <v>109</v>
      </c>
      <c r="T927" s="18" t="str">
        <f>IF(J927="Yes",IF(U927&lt;&gt;"",HYPERLINK(_xlfn.CONCAT(VLOOKUP(U927,AF:AG,2,FALSE),"\",IF(ISERROR(FIND(",",A927))=FALSE,LEFT(A927,FIND(",",A927)-1),A927),"-",C927,"-",H927,".pdf"),"PDF"),""),"")</f>
        <v>PDF</v>
      </c>
      <c r="U927" s="11" t="s">
        <v>57</v>
      </c>
      <c r="V927" s="3" t="s">
        <v>46</v>
      </c>
      <c r="W927" s="3" t="s">
        <v>47</v>
      </c>
      <c r="X927" s="501" t="s">
        <v>116</v>
      </c>
      <c r="Y927" s="12" t="str">
        <f>IF(R927="Include","No",IF(V927="Include","No",""))</f>
        <v/>
      </c>
      <c r="Z927" s="33" t="str">
        <f>IF(J927="Yes",IF(Q927="","",IF(Q927="Include",IF(V927="",IF(Y927="No","Check for supplement","Include"),IF(V927="Exclude","Consensus required",IF(V927="Include",IF(Y927="No","Check for supplement","Include"),"Check required"))),IF(Q927="Exclude",IF(V927="","Check required",IF(V927="Exclude","Exclude",IF(V927="Include","Consensus required","Check required"))),"Check required"))),IF(L927="","","Find PDF"))</f>
        <v>Exclude</v>
      </c>
      <c r="AA927" s="31" t="str">
        <f>IF(Z927="Exclude",R927,"")</f>
        <v>3. Wrong intervention</v>
      </c>
    </row>
    <row r="928" spans="1:27" x14ac:dyDescent="0.25">
      <c r="A928" s="25" t="s">
        <v>149</v>
      </c>
      <c r="B928" s="26" t="s">
        <v>150</v>
      </c>
      <c r="C928" s="26">
        <v>2015</v>
      </c>
      <c r="D928" s="26" t="s">
        <v>119</v>
      </c>
      <c r="E928" s="26">
        <v>47</v>
      </c>
      <c r="F928" s="26">
        <v>5</v>
      </c>
      <c r="G928" s="26" t="s">
        <v>151</v>
      </c>
      <c r="H928" s="26">
        <v>14711</v>
      </c>
      <c r="I928" s="26" t="s">
        <v>152</v>
      </c>
      <c r="J928" s="11" t="s">
        <v>35</v>
      </c>
      <c r="K928" s="18" t="str">
        <f>IF(LEFT(I928,2)="10",HYPERLINK(_xlfn.CONCAT("https://doi.org/",I928),"Link"),IF(I928="","",HYPERLINK(I928,"Link")))</f>
        <v>Link</v>
      </c>
      <c r="L928" s="19" t="str">
        <f>IF(A928&lt;&gt;"",IF(J928="No",_xlfn.CONCAT(IF(ISERROR(FIND(",",A928))=FALSE,LEFT(A928,FIND(",",A928)-1),A928),"-",C928,"-",H928),""),"")</f>
        <v/>
      </c>
      <c r="M928" s="29" t="str">
        <f>IF(A928&lt;&gt;"",_xlfn.CONCAT("{",IF(ISERROR(FIND(",",A928))=FALSE,LEFT(A928,FIND(",",A928)-1),A928),", ",C928," #",H928,"}"),"")</f>
        <v>{Jakicic, 2015 #14711}</v>
      </c>
      <c r="N928" s="4" t="s">
        <v>1</v>
      </c>
      <c r="O928" s="18" t="str">
        <f>IF(J928="Yes",IF(P928&lt;&gt;"",HYPERLINK(_xlfn.CONCAT(VLOOKUP(P928,AF:AG,2,FALSE),"\",IF(ISERROR(FIND(",",A928))=FALSE,LEFT(A928,FIND(",",A928)-1),A928),"-",C928,"-",H928,".pdf"),"PDF"),""),"")</f>
        <v>PDF</v>
      </c>
      <c r="P928" s="11" t="s">
        <v>2</v>
      </c>
      <c r="Q928" s="3" t="s">
        <v>46</v>
      </c>
      <c r="R928" s="3" t="s">
        <v>47</v>
      </c>
      <c r="S928" s="4" t="s">
        <v>109</v>
      </c>
      <c r="T928" s="18" t="str">
        <f>IF(J928="Yes",IF(U928&lt;&gt;"",HYPERLINK(_xlfn.CONCAT(VLOOKUP(U928,AF:AG,2,FALSE),"\",IF(ISERROR(FIND(",",A928))=FALSE,LEFT(A928,FIND(",",A928)-1),A928),"-",C928,"-",H928,".pdf"),"PDF"),""),"")</f>
        <v>PDF</v>
      </c>
      <c r="U928" s="11" t="s">
        <v>57</v>
      </c>
      <c r="V928" s="3" t="s">
        <v>46</v>
      </c>
      <c r="W928" s="3" t="s">
        <v>47</v>
      </c>
      <c r="X928" s="501" t="s">
        <v>116</v>
      </c>
      <c r="Y928" s="12" t="str">
        <f>IF(R928="Include","No",IF(V928="Include","No",""))</f>
        <v/>
      </c>
      <c r="Z928" s="33" t="str">
        <f>IF(J928="Yes",IF(Q928="","",IF(Q928="Include",IF(V928="",IF(Y928="No","Check for supplement","Include"),IF(V928="Exclude","Consensus required",IF(V928="Include",IF(Y928="No","Check for supplement","Include"),"Check required"))),IF(Q928="Exclude",IF(V928="","Check required",IF(V928="Exclude","Exclude",IF(V928="Include","Consensus required","Check required"))),"Check required"))),IF(L928="","","Find PDF"))</f>
        <v>Exclude</v>
      </c>
      <c r="AA928" s="31" t="str">
        <f>IF(Z928="Exclude",R928,"")</f>
        <v>3. Wrong intervention</v>
      </c>
    </row>
    <row r="929" spans="1:27" x14ac:dyDescent="0.25">
      <c r="A929" s="25" t="s">
        <v>153</v>
      </c>
      <c r="B929" s="26" t="s">
        <v>154</v>
      </c>
      <c r="C929" s="26">
        <v>2016</v>
      </c>
      <c r="D929" s="26" t="s">
        <v>146</v>
      </c>
      <c r="E929" s="26">
        <v>316</v>
      </c>
      <c r="F929" s="26">
        <v>11</v>
      </c>
      <c r="G929" s="26" t="s">
        <v>155</v>
      </c>
      <c r="H929" s="26">
        <v>13047</v>
      </c>
      <c r="I929" s="26" t="s">
        <v>156</v>
      </c>
      <c r="J929" s="11" t="s">
        <v>35</v>
      </c>
      <c r="K929" s="18" t="str">
        <f>IF(LEFT(I929,2)="10",HYPERLINK(_xlfn.CONCAT("https://doi.org/",I929),"Link"),IF(I929="","",HYPERLINK(I929,"Link")))</f>
        <v>Link</v>
      </c>
      <c r="L929" s="19" t="str">
        <f>IF(A929&lt;&gt;"",IF(J929="No",_xlfn.CONCAT(IF(ISERROR(FIND(",",A929))=FALSE,LEFT(A929,FIND(",",A929)-1),A929),"-",C929,"-",H929),""),"")</f>
        <v/>
      </c>
      <c r="M929" s="29" t="str">
        <f>IF(A929&lt;&gt;"",_xlfn.CONCAT("{",IF(ISERROR(FIND(",",A929))=FALSE,LEFT(A929,FIND(",",A929)-1),A929),", ",C929," #",H929,"}"),"")</f>
        <v>{Jakicic, 2016 #13047}</v>
      </c>
      <c r="N929" s="4" t="s">
        <v>1</v>
      </c>
      <c r="O929" s="18" t="str">
        <f>IF(J929="Yes",IF(P929&lt;&gt;"",HYPERLINK(_xlfn.CONCAT(VLOOKUP(P929,AF:AG,2,FALSE),"\",IF(ISERROR(FIND(",",A929))=FALSE,LEFT(A929,FIND(",",A929)-1),A929),"-",C929,"-",H929,".pdf"),"PDF"),""),"")</f>
        <v>PDF</v>
      </c>
      <c r="P929" s="11" t="s">
        <v>2</v>
      </c>
      <c r="Q929" s="3" t="s">
        <v>46</v>
      </c>
      <c r="R929" s="3" t="s">
        <v>47</v>
      </c>
      <c r="S929" s="4" t="s">
        <v>109</v>
      </c>
      <c r="T929" s="18" t="str">
        <f>IF(J929="Yes",IF(U929&lt;&gt;"",HYPERLINK(_xlfn.CONCAT(VLOOKUP(U929,AF:AG,2,FALSE),"\",IF(ISERROR(FIND(",",A929))=FALSE,LEFT(A929,FIND(",",A929)-1),A929),"-",C929,"-",H929,".pdf"),"PDF"),""),"")</f>
        <v>PDF</v>
      </c>
      <c r="U929" s="11" t="s">
        <v>57</v>
      </c>
      <c r="V929" s="3" t="s">
        <v>46</v>
      </c>
      <c r="W929" s="3" t="s">
        <v>47</v>
      </c>
      <c r="X929" s="501" t="s">
        <v>116</v>
      </c>
      <c r="Y929" s="12" t="str">
        <f>IF(R929="Include","No",IF(V929="Include","No",""))</f>
        <v/>
      </c>
      <c r="Z929" s="33" t="str">
        <f>IF(J929="Yes",IF(Q929="","",IF(Q929="Include",IF(V929="",IF(Y929="No","Check for supplement","Include"),IF(V929="Exclude","Consensus required",IF(V929="Include",IF(Y929="No","Check for supplement","Include"),"Check required"))),IF(Q929="Exclude",IF(V929="","Check required",IF(V929="Exclude","Exclude",IF(V929="Include","Consensus required","Check required"))),"Check required"))),IF(L929="","","Find PDF"))</f>
        <v>Exclude</v>
      </c>
      <c r="AA929" s="31" t="str">
        <f>IF(Z929="Exclude",R929,"")</f>
        <v>3. Wrong intervention</v>
      </c>
    </row>
    <row r="930" spans="1:27" x14ac:dyDescent="0.25">
      <c r="A930" s="25" t="s">
        <v>153</v>
      </c>
      <c r="B930" s="26" t="s">
        <v>154</v>
      </c>
      <c r="C930" s="26">
        <v>2016</v>
      </c>
      <c r="D930" s="26" t="s">
        <v>146</v>
      </c>
      <c r="E930" s="26">
        <v>316</v>
      </c>
      <c r="F930" s="26">
        <v>11</v>
      </c>
      <c r="G930" s="26" t="s">
        <v>155</v>
      </c>
      <c r="H930" s="26">
        <v>13048</v>
      </c>
      <c r="I930" s="26" t="s">
        <v>156</v>
      </c>
      <c r="J930" s="11" t="s">
        <v>35</v>
      </c>
      <c r="K930" s="18" t="str">
        <f>IF(LEFT(I930,2)="10",HYPERLINK(_xlfn.CONCAT("https://doi.org/",I930),"Link"),IF(I930="","",HYPERLINK(I930,"Link")))</f>
        <v>Link</v>
      </c>
      <c r="L930" s="19" t="str">
        <f>IF(A930&lt;&gt;"",IF(J930="No",_xlfn.CONCAT(IF(ISERROR(FIND(",",A930))=FALSE,LEFT(A930,FIND(",",A930)-1),A930),"-",C930,"-",H930),""),"")</f>
        <v/>
      </c>
      <c r="M930" s="29" t="str">
        <f>IF(A930&lt;&gt;"",_xlfn.CONCAT("{",IF(ISERROR(FIND(",",A930))=FALSE,LEFT(A930,FIND(",",A930)-1),A930),", ",C930," #",H930,"}"),"")</f>
        <v>{Jakicic, 2016 #13048}</v>
      </c>
      <c r="N930" s="4" t="s">
        <v>1</v>
      </c>
      <c r="O930" s="18" t="str">
        <f>IF(J930="Yes",IF(P930&lt;&gt;"",HYPERLINK(_xlfn.CONCAT(VLOOKUP(P930,AF:AG,2,FALSE),"\",IF(ISERROR(FIND(",",A930))=FALSE,LEFT(A930,FIND(",",A930)-1),A930),"-",C930,"-",H930,".pdf"),"PDF"),""),"")</f>
        <v>PDF</v>
      </c>
      <c r="P930" s="11" t="s">
        <v>2</v>
      </c>
      <c r="Q930" s="3" t="s">
        <v>46</v>
      </c>
      <c r="R930" s="3" t="s">
        <v>39</v>
      </c>
      <c r="T930" s="18" t="str">
        <f>IF(J930="Yes",IF(U930&lt;&gt;"",HYPERLINK(_xlfn.CONCAT(VLOOKUP(U930,AF:AG,2,FALSE),"\",IF(ISERROR(FIND(",",A930))=FALSE,LEFT(A930,FIND(",",A930)-1),A930),"-",C930,"-",H930,".pdf"),"PDF"),""),"")</f>
        <v>PDF</v>
      </c>
      <c r="U930" s="11" t="str">
        <f>IF(R930="0. Duplicate","SH","")</f>
        <v>SH</v>
      </c>
      <c r="V930" s="3" t="str">
        <f>IF(R930="0. Duplicate","Exclude","")</f>
        <v>Exclude</v>
      </c>
      <c r="W930" s="3" t="str">
        <f>IF(R930="0. Duplicate","0. Duplicate","")</f>
        <v>0. Duplicate</v>
      </c>
      <c r="Y930" s="12" t="str">
        <f>IF(R930="Include","No",IF(V930="Include","No",""))</f>
        <v/>
      </c>
      <c r="Z930" s="33" t="str">
        <f>IF(J930="Yes",IF(Q930="","",IF(Q930="Include",IF(V930="",IF(Y930="No","Check for supplement","Include"),IF(V930="Exclude","Consensus required",IF(V930="Include",IF(Y930="No","Check for supplement","Include"),"Check required"))),IF(Q930="Exclude",IF(V930="","Check required",IF(V930="Exclude","Exclude",IF(V930="Include","Consensus required","Check required"))),"Check required"))),IF(L930="","","Find PDF"))</f>
        <v>Exclude</v>
      </c>
      <c r="AA930" s="31" t="str">
        <f>IF(Z930="Exclude",R930,"")</f>
        <v>0. Duplicate</v>
      </c>
    </row>
    <row r="931" spans="1:27" x14ac:dyDescent="0.25">
      <c r="A931" s="25" t="s">
        <v>157</v>
      </c>
      <c r="B931" s="26" t="s">
        <v>158</v>
      </c>
      <c r="C931" s="26">
        <v>2017</v>
      </c>
      <c r="D931" s="26" t="s">
        <v>159</v>
      </c>
      <c r="E931" s="26">
        <v>12</v>
      </c>
      <c r="F931" s="26">
        <v>10</v>
      </c>
      <c r="G931" s="26" t="s">
        <v>160</v>
      </c>
      <c r="H931" s="26">
        <v>13049</v>
      </c>
      <c r="I931" s="26" t="s">
        <v>161</v>
      </c>
      <c r="J931" s="11" t="s">
        <v>35</v>
      </c>
      <c r="K931" s="18" t="str">
        <f>IF(LEFT(I931,2)="10",HYPERLINK(_xlfn.CONCAT("https://doi.org/",I931),"Link"),IF(I931="","",HYPERLINK(I931,"Link")))</f>
        <v>Link</v>
      </c>
      <c r="L931" s="19" t="str">
        <f>IF(A931&lt;&gt;"",IF(J931="No",_xlfn.CONCAT(IF(ISERROR(FIND(",",A931))=FALSE,LEFT(A931,FIND(",",A931)-1),A931),"-",C931,"-",H931),""),"")</f>
        <v/>
      </c>
      <c r="M931" s="29" t="str">
        <f>IF(A931&lt;&gt;"",_xlfn.CONCAT("{",IF(ISERROR(FIND(",",A931))=FALSE,LEFT(A931,FIND(",",A931)-1),A931),", ",C931," #",H931,"}"),"")</f>
        <v>{Jakobsen, 2017 #13049}</v>
      </c>
      <c r="N931" s="4" t="s">
        <v>1</v>
      </c>
      <c r="O931" s="18" t="str">
        <f>IF(J931="Yes",IF(P931&lt;&gt;"",HYPERLINK(_xlfn.CONCAT(VLOOKUP(P931,AF:AG,2,FALSE),"\",IF(ISERROR(FIND(",",A931))=FALSE,LEFT(A931,FIND(",",A931)-1),A931),"-",C931,"-",H931,".pdf"),"PDF"),""),"")</f>
        <v>PDF</v>
      </c>
      <c r="P931" s="11" t="s">
        <v>2</v>
      </c>
      <c r="Q931" s="3" t="s">
        <v>46</v>
      </c>
      <c r="R931" s="3" t="s">
        <v>47</v>
      </c>
      <c r="S931" s="4" t="s">
        <v>109</v>
      </c>
      <c r="T931" s="18" t="str">
        <f>IF(J931="Yes",IF(U931&lt;&gt;"",HYPERLINK(_xlfn.CONCAT(VLOOKUP(U931,AF:AG,2,FALSE),"\",IF(ISERROR(FIND(",",A931))=FALSE,LEFT(A931,FIND(",",A931)-1),A931),"-",C931,"-",H931,".pdf"),"PDF"),""),"")</f>
        <v>PDF</v>
      </c>
      <c r="U931" s="11" t="s">
        <v>57</v>
      </c>
      <c r="V931" s="3" t="s">
        <v>46</v>
      </c>
      <c r="W931" s="3" t="s">
        <v>47</v>
      </c>
      <c r="X931" s="501" t="s">
        <v>116</v>
      </c>
      <c r="Y931" s="12" t="str">
        <f>IF(R931="Include","No",IF(V931="Include","No",""))</f>
        <v/>
      </c>
      <c r="Z931" s="33" t="str">
        <f>IF(J931="Yes",IF(Q931="","",IF(Q931="Include",IF(V931="",IF(Y931="No","Check for supplement","Include"),IF(V931="Exclude","Consensus required",IF(V931="Include",IF(Y931="No","Check for supplement","Include"),"Check required"))),IF(Q931="Exclude",IF(V931="","Check required",IF(V931="Exclude","Exclude",IF(V931="Include","Consensus required","Check required"))),"Check required"))),IF(L931="","","Find PDF"))</f>
        <v>Exclude</v>
      </c>
      <c r="AA931" s="31" t="str">
        <f>IF(Z931="Exclude",R931,"")</f>
        <v>3. Wrong intervention</v>
      </c>
    </row>
    <row r="932" spans="1:27" x14ac:dyDescent="0.25">
      <c r="A932" s="25" t="s">
        <v>162</v>
      </c>
      <c r="B932" s="26" t="s">
        <v>163</v>
      </c>
      <c r="C932" s="26">
        <v>2015</v>
      </c>
      <c r="D932" s="26" t="s">
        <v>164</v>
      </c>
      <c r="E932" s="26">
        <v>15</v>
      </c>
      <c r="G932" s="26">
        <v>710</v>
      </c>
      <c r="H932" s="26">
        <v>13051</v>
      </c>
      <c r="I932" s="26" t="s">
        <v>165</v>
      </c>
      <c r="J932" s="11" t="s">
        <v>35</v>
      </c>
      <c r="K932" s="18" t="str">
        <f>IF(LEFT(I932,2)="10",HYPERLINK(_xlfn.CONCAT("https://doi.org/",I932),"Link"),IF(I932="","",HYPERLINK(I932,"Link")))</f>
        <v>Link</v>
      </c>
      <c r="L932" s="19" t="str">
        <f>IF(A932&lt;&gt;"",IF(J932="No",_xlfn.CONCAT(IF(ISERROR(FIND(",",A932))=FALSE,LEFT(A932,FIND(",",A932)-1),A932),"-",C932,"-",H932),""),"")</f>
        <v/>
      </c>
      <c r="M932" s="29" t="str">
        <f>IF(A932&lt;&gt;"",_xlfn.CONCAT("{",IF(ISERROR(FIND(",",A932))=FALSE,LEFT(A932,FIND(",",A932)-1),A932),", ",C932," #",H932,"}"),"")</f>
        <v>{James, 2015 #13051}</v>
      </c>
      <c r="N932" s="4" t="s">
        <v>1</v>
      </c>
      <c r="O932" s="18" t="str">
        <f>IF(J932="Yes",IF(P932&lt;&gt;"",HYPERLINK(_xlfn.CONCAT(VLOOKUP(P932,AF:AG,2,FALSE),"\",IF(ISERROR(FIND(",",A932))=FALSE,LEFT(A932,FIND(",",A932)-1),A932),"-",C932,"-",H932,".pdf"),"PDF"),""),"")</f>
        <v>PDF</v>
      </c>
      <c r="P932" s="11" t="s">
        <v>2</v>
      </c>
      <c r="Q932" s="3" t="s">
        <v>46</v>
      </c>
      <c r="R932" s="3" t="s">
        <v>47</v>
      </c>
      <c r="S932" s="4" t="s">
        <v>109</v>
      </c>
      <c r="T932" s="18" t="str">
        <f>IF(J932="Yes",IF(U932&lt;&gt;"",HYPERLINK(_xlfn.CONCAT(VLOOKUP(U932,AF:AG,2,FALSE),"\",IF(ISERROR(FIND(",",A932))=FALSE,LEFT(A932,FIND(",",A932)-1),A932),"-",C932,"-",H932,".pdf"),"PDF"),""),"")</f>
        <v>PDF</v>
      </c>
      <c r="U932" s="11" t="s">
        <v>57</v>
      </c>
      <c r="V932" s="3" t="s">
        <v>46</v>
      </c>
      <c r="W932" s="3" t="s">
        <v>47</v>
      </c>
      <c r="X932" s="501" t="s">
        <v>116</v>
      </c>
      <c r="Y932" s="12" t="str">
        <f>IF(R932="Include","No",IF(V932="Include","No",""))</f>
        <v/>
      </c>
      <c r="Z932" s="33" t="str">
        <f>IF(J932="Yes",IF(Q932="","",IF(Q932="Include",IF(V932="",IF(Y932="No","Check for supplement","Include"),IF(V932="Exclude","Consensus required",IF(V932="Include",IF(Y932="No","Check for supplement","Include"),"Check required"))),IF(Q932="Exclude",IF(V932="","Check required",IF(V932="Exclude","Exclude",IF(V932="Include","Consensus required","Check required"))),"Check required"))),IF(L932="","","Find PDF"))</f>
        <v>Exclude</v>
      </c>
      <c r="AA932" s="31" t="str">
        <f>IF(Z932="Exclude",R932,"")</f>
        <v>3. Wrong intervention</v>
      </c>
    </row>
    <row r="933" spans="1:27" x14ac:dyDescent="0.25">
      <c r="A933" s="25" t="s">
        <v>166</v>
      </c>
      <c r="B933" s="26" t="s">
        <v>167</v>
      </c>
      <c r="C933" s="26">
        <v>2017</v>
      </c>
      <c r="D933" s="26" t="s">
        <v>168</v>
      </c>
      <c r="E933" s="26">
        <v>53</v>
      </c>
      <c r="F933" s="26">
        <v>4</v>
      </c>
      <c r="G933" s="26" t="s">
        <v>169</v>
      </c>
      <c r="H933" s="26">
        <v>13050</v>
      </c>
      <c r="I933" s="26" t="s">
        <v>170</v>
      </c>
      <c r="J933" s="11" t="s">
        <v>35</v>
      </c>
      <c r="K933" s="18" t="str">
        <f>IF(LEFT(I933,2)="10",HYPERLINK(_xlfn.CONCAT("https://doi.org/",I933),"Link"),IF(I933="","",HYPERLINK(I933,"Link")))</f>
        <v>Link</v>
      </c>
      <c r="L933" s="19" t="str">
        <f>IF(A933&lt;&gt;"",IF(J933="No",_xlfn.CONCAT(IF(ISERROR(FIND(",",A933))=FALSE,LEFT(A933,FIND(",",A933)-1),A933),"-",C933,"-",H933),""),"")</f>
        <v/>
      </c>
      <c r="M933" s="29" t="str">
        <f>IF(A933&lt;&gt;"",_xlfn.CONCAT("{",IF(ISERROR(FIND(",",A933))=FALSE,LEFT(A933,FIND(",",A933)-1),A933),", ",C933," #",H933,"}"),"")</f>
        <v>{James, 2017 #13050}</v>
      </c>
      <c r="N933" s="4" t="s">
        <v>1</v>
      </c>
      <c r="O933" s="18" t="str">
        <f>IF(J933="Yes",IF(P933&lt;&gt;"",HYPERLINK(_xlfn.CONCAT(VLOOKUP(P933,AF:AG,2,FALSE),"\",IF(ISERROR(FIND(",",A933))=FALSE,LEFT(A933,FIND(",",A933)-1),A933),"-",C933,"-",H933,".pdf"),"PDF"),""),"")</f>
        <v>PDF</v>
      </c>
      <c r="P933" s="11" t="s">
        <v>2</v>
      </c>
      <c r="Q933" s="3" t="s">
        <v>46</v>
      </c>
      <c r="R933" s="3" t="s">
        <v>47</v>
      </c>
      <c r="S933" s="4" t="s">
        <v>109</v>
      </c>
      <c r="T933" s="18" t="str">
        <f>IF(J933="Yes",IF(U933&lt;&gt;"",HYPERLINK(_xlfn.CONCAT(VLOOKUP(U933,AF:AG,2,FALSE),"\",IF(ISERROR(FIND(",",A933))=FALSE,LEFT(A933,FIND(",",A933)-1),A933),"-",C933,"-",H933,".pdf"),"PDF"),""),"")</f>
        <v>PDF</v>
      </c>
      <c r="U933" s="11" t="s">
        <v>57</v>
      </c>
      <c r="V933" s="3" t="s">
        <v>46</v>
      </c>
      <c r="W933" s="3" t="s">
        <v>47</v>
      </c>
      <c r="X933" s="501" t="s">
        <v>116</v>
      </c>
      <c r="Y933" s="12" t="str">
        <f>IF(R933="Include","No",IF(V933="Include","No",""))</f>
        <v/>
      </c>
      <c r="Z933" s="33" t="str">
        <f>IF(J933="Yes",IF(Q933="","",IF(Q933="Include",IF(V933="",IF(Y933="No","Check for supplement","Include"),IF(V933="Exclude","Consensus required",IF(V933="Include",IF(Y933="No","Check for supplement","Include"),"Check required"))),IF(Q933="Exclude",IF(V933="","Check required",IF(V933="Exclude","Exclude",IF(V933="Include","Consensus required","Check required"))),"Check required"))),IF(L933="","","Find PDF"))</f>
        <v>Exclude</v>
      </c>
      <c r="AA933" s="31" t="str">
        <f>IF(Z933="Exclude",R933,"")</f>
        <v>3. Wrong intervention</v>
      </c>
    </row>
    <row r="934" spans="1:27" x14ac:dyDescent="0.25">
      <c r="A934" s="25" t="s">
        <v>171</v>
      </c>
      <c r="B934" s="26" t="s">
        <v>172</v>
      </c>
      <c r="C934" s="26">
        <v>2020</v>
      </c>
      <c r="D934" s="26" t="s">
        <v>168</v>
      </c>
      <c r="E934" s="26">
        <v>58</v>
      </c>
      <c r="F934" s="26">
        <v>2</v>
      </c>
      <c r="G934" s="26" t="s">
        <v>173</v>
      </c>
      <c r="H934" s="26">
        <v>14713</v>
      </c>
      <c r="I934" s="26" t="s">
        <v>174</v>
      </c>
      <c r="J934" s="11" t="s">
        <v>35</v>
      </c>
      <c r="K934" s="18" t="str">
        <f>IF(LEFT(I934,2)="10",HYPERLINK(_xlfn.CONCAT("https://doi.org/",I934),"Link"),IF(I934="","",HYPERLINK(I934,"Link")))</f>
        <v>Link</v>
      </c>
      <c r="L934" s="19" t="str">
        <f>IF(A934&lt;&gt;"",IF(J934="No",_xlfn.CONCAT(IF(ISERROR(FIND(",",A934))=FALSE,LEFT(A934,FIND(",",A934)-1),A934),"-",C934,"-",H934),""),"")</f>
        <v/>
      </c>
      <c r="M934" s="29" t="str">
        <f>IF(A934&lt;&gt;"",_xlfn.CONCAT("{",IF(ISERROR(FIND(",",A934))=FALSE,LEFT(A934,FIND(",",A934)-1),A934),", ",C934," #",H934,"}"),"")</f>
        <v>{James, 2020 #14713}</v>
      </c>
      <c r="N934" s="4" t="s">
        <v>1</v>
      </c>
      <c r="O934" s="18" t="str">
        <f>IF(J934="Yes",IF(P934&lt;&gt;"",HYPERLINK(_xlfn.CONCAT(VLOOKUP(P934,AF:AG,2,FALSE),"\",IF(ISERROR(FIND(",",A934))=FALSE,LEFT(A934,FIND(",",A934)-1),A934),"-",C934,"-",H934,".pdf"),"PDF"),""),"")</f>
        <v>PDF</v>
      </c>
      <c r="P934" s="11" t="s">
        <v>2</v>
      </c>
      <c r="Q934" s="3" t="s">
        <v>46</v>
      </c>
      <c r="R934" s="3" t="s">
        <v>47</v>
      </c>
      <c r="S934" s="4" t="s">
        <v>109</v>
      </c>
      <c r="T934" s="18" t="str">
        <f>IF(J934="Yes",IF(U934&lt;&gt;"",HYPERLINK(_xlfn.CONCAT(VLOOKUP(U934,AF:AG,2,FALSE),"\",IF(ISERROR(FIND(",",A934))=FALSE,LEFT(A934,FIND(",",A934)-1),A934),"-",C934,"-",H934,".pdf"),"PDF"),""),"")</f>
        <v>PDF</v>
      </c>
      <c r="U934" s="11" t="s">
        <v>57</v>
      </c>
      <c r="V934" s="3" t="s">
        <v>46</v>
      </c>
      <c r="W934" s="3" t="s">
        <v>47</v>
      </c>
      <c r="X934" s="501" t="s">
        <v>116</v>
      </c>
      <c r="Y934" s="12" t="str">
        <f>IF(R934="Include","No",IF(V934="Include","No",""))</f>
        <v/>
      </c>
      <c r="Z934" s="33" t="str">
        <f>IF(J934="Yes",IF(Q934="","",IF(Q934="Include",IF(V934="",IF(Y934="No","Check for supplement","Include"),IF(V934="Exclude","Consensus required",IF(V934="Include",IF(Y934="No","Check for supplement","Include"),"Check required"))),IF(Q934="Exclude",IF(V934="","Check required",IF(V934="Exclude","Exclude",IF(V934="Include","Consensus required","Check required"))),"Check required"))),IF(L934="","","Find PDF"))</f>
        <v>Exclude</v>
      </c>
      <c r="AA934" s="31" t="str">
        <f>IF(Z934="Exclude",R934,"")</f>
        <v>3. Wrong intervention</v>
      </c>
    </row>
    <row r="935" spans="1:27" x14ac:dyDescent="0.25">
      <c r="A935" s="25" t="s">
        <v>175</v>
      </c>
      <c r="B935" s="26" t="s">
        <v>176</v>
      </c>
      <c r="C935" s="26">
        <v>2015</v>
      </c>
      <c r="D935" s="26" t="s">
        <v>177</v>
      </c>
      <c r="E935" s="26">
        <v>49</v>
      </c>
      <c r="F935" s="26">
        <v>4</v>
      </c>
      <c r="G935" s="26" t="s">
        <v>178</v>
      </c>
      <c r="H935" s="26">
        <v>14714</v>
      </c>
      <c r="I935" s="26" t="s">
        <v>179</v>
      </c>
      <c r="J935" s="11" t="s">
        <v>35</v>
      </c>
      <c r="K935" s="18" t="str">
        <f>IF(LEFT(I935,2)="10",HYPERLINK(_xlfn.CONCAT("https://doi.org/",I935),"Link"),IF(I935="","",HYPERLINK(I935,"Link")))</f>
        <v>Link</v>
      </c>
      <c r="L935" s="19" t="str">
        <f>IF(A935&lt;&gt;"",IF(J935="No",_xlfn.CONCAT(IF(ISERROR(FIND(",",A935))=FALSE,LEFT(A935,FIND(",",A935)-1),A935),"-",C935,"-",H935),""),"")</f>
        <v/>
      </c>
      <c r="M935" s="29" t="str">
        <f>IF(A935&lt;&gt;"",_xlfn.CONCAT("{",IF(ISERROR(FIND(",",A935))=FALSE,LEFT(A935,FIND(",",A935)-1),A935),", ",C935," #",H935,"}"),"")</f>
        <v>{Janssen, 2015 #14714}</v>
      </c>
      <c r="N935" s="4" t="s">
        <v>1</v>
      </c>
      <c r="O935" s="18" t="str">
        <f>IF(J935="Yes",IF(P935&lt;&gt;"",HYPERLINK(_xlfn.CONCAT(VLOOKUP(P935,AF:AG,2,FALSE),"\",IF(ISERROR(FIND(",",A935))=FALSE,LEFT(A935,FIND(",",A935)-1),A935),"-",C935,"-",H935,".pdf"),"PDF"),""),"")</f>
        <v>PDF</v>
      </c>
      <c r="P935" s="11" t="s">
        <v>2</v>
      </c>
      <c r="Q935" s="3" t="s">
        <v>46</v>
      </c>
      <c r="R935" s="3" t="s">
        <v>47</v>
      </c>
      <c r="S935" s="4" t="s">
        <v>109</v>
      </c>
      <c r="T935" s="18" t="str">
        <f>IF(J935="Yes",IF(U935&lt;&gt;"",HYPERLINK(_xlfn.CONCAT(VLOOKUP(U935,AF:AG,2,FALSE),"\",IF(ISERROR(FIND(",",A935))=FALSE,LEFT(A935,FIND(",",A935)-1),A935),"-",C935,"-",H935,".pdf"),"PDF"),""),"")</f>
        <v>PDF</v>
      </c>
      <c r="U935" s="11" t="s">
        <v>57</v>
      </c>
      <c r="V935" s="3" t="s">
        <v>46</v>
      </c>
      <c r="W935" s="3" t="s">
        <v>47</v>
      </c>
      <c r="X935" s="501" t="s">
        <v>116</v>
      </c>
      <c r="Y935" s="12" t="str">
        <f>IF(R935="Include","No",IF(V935="Include","No",""))</f>
        <v/>
      </c>
      <c r="Z935" s="33" t="str">
        <f>IF(J935="Yes",IF(Q935="","",IF(Q935="Include",IF(V935="",IF(Y935="No","Check for supplement","Include"),IF(V935="Exclude","Consensus required",IF(V935="Include",IF(Y935="No","Check for supplement","Include"),"Check required"))),IF(Q935="Exclude",IF(V935="","Check required",IF(V935="Exclude","Exclude",IF(V935="Include","Consensus required","Check required"))),"Check required"))),IF(L935="","","Find PDF"))</f>
        <v>Exclude</v>
      </c>
      <c r="AA935" s="31" t="str">
        <f>IF(Z935="Exclude",R935,"")</f>
        <v>3. Wrong intervention</v>
      </c>
    </row>
    <row r="936" spans="1:27" x14ac:dyDescent="0.25">
      <c r="A936" s="25" t="s">
        <v>175</v>
      </c>
      <c r="B936" s="26" t="s">
        <v>176</v>
      </c>
      <c r="C936" s="26">
        <v>2015</v>
      </c>
      <c r="D936" s="26" t="s">
        <v>177</v>
      </c>
      <c r="E936" s="26">
        <v>49</v>
      </c>
      <c r="F936" s="26">
        <v>4</v>
      </c>
      <c r="G936" s="26" t="s">
        <v>178</v>
      </c>
      <c r="H936" s="26">
        <v>14715</v>
      </c>
      <c r="I936" s="26" t="s">
        <v>179</v>
      </c>
      <c r="J936" s="11" t="s">
        <v>35</v>
      </c>
      <c r="K936" s="18" t="str">
        <f>IF(LEFT(I936,2)="10",HYPERLINK(_xlfn.CONCAT("https://doi.org/",I936),"Link"),IF(I936="","",HYPERLINK(I936,"Link")))</f>
        <v>Link</v>
      </c>
      <c r="L936" s="19" t="str">
        <f>IF(A936&lt;&gt;"",IF(J936="No",_xlfn.CONCAT(IF(ISERROR(FIND(",",A936))=FALSE,LEFT(A936,FIND(",",A936)-1),A936),"-",C936,"-",H936),""),"")</f>
        <v/>
      </c>
      <c r="M936" s="29" t="str">
        <f>IF(A936&lt;&gt;"",_xlfn.CONCAT("{",IF(ISERROR(FIND(",",A936))=FALSE,LEFT(A936,FIND(",",A936)-1),A936),", ",C936," #",H936,"}"),"")</f>
        <v>{Janssen, 2015 #14715}</v>
      </c>
      <c r="N936" s="4" t="s">
        <v>1</v>
      </c>
      <c r="O936" s="18" t="str">
        <f>IF(J936="Yes",IF(P936&lt;&gt;"",HYPERLINK(_xlfn.CONCAT(VLOOKUP(P936,AF:AG,2,FALSE),"\",IF(ISERROR(FIND(",",A936))=FALSE,LEFT(A936,FIND(",",A936)-1),A936),"-",C936,"-",H936,".pdf"),"PDF"),""),"")</f>
        <v>PDF</v>
      </c>
      <c r="P936" s="11" t="s">
        <v>2</v>
      </c>
      <c r="Q936" s="3" t="s">
        <v>46</v>
      </c>
      <c r="R936" s="3" t="s">
        <v>39</v>
      </c>
      <c r="T936" s="18" t="str">
        <f>IF(J936="Yes",IF(U936&lt;&gt;"",HYPERLINK(_xlfn.CONCAT(VLOOKUP(U936,AF:AG,2,FALSE),"\",IF(ISERROR(FIND(",",A936))=FALSE,LEFT(A936,FIND(",",A936)-1),A936),"-",C936,"-",H936,".pdf"),"PDF"),""),"")</f>
        <v>PDF</v>
      </c>
      <c r="U936" s="11" t="str">
        <f>IF(R936="0. Duplicate","SH","")</f>
        <v>SH</v>
      </c>
      <c r="V936" s="3" t="str">
        <f>IF(R936="0. Duplicate","Exclude","")</f>
        <v>Exclude</v>
      </c>
      <c r="W936" s="3" t="str">
        <f>IF(R936="0. Duplicate","0. Duplicate","")</f>
        <v>0. Duplicate</v>
      </c>
      <c r="Y936" s="12" t="str">
        <f>IF(R936="Include","No",IF(V936="Include","No",""))</f>
        <v/>
      </c>
      <c r="Z936" s="33" t="str">
        <f>IF(J936="Yes",IF(Q936="","",IF(Q936="Include",IF(V936="",IF(Y936="No","Check for supplement","Include"),IF(V936="Exclude","Consensus required",IF(V936="Include",IF(Y936="No","Check for supplement","Include"),"Check required"))),IF(Q936="Exclude",IF(V936="","Check required",IF(V936="Exclude","Exclude",IF(V936="Include","Consensus required","Check required"))),"Check required"))),IF(L936="","","Find PDF"))</f>
        <v>Exclude</v>
      </c>
      <c r="AA936" s="31" t="str">
        <f>IF(Z936="Exclude",R936,"")</f>
        <v>0. Duplicate</v>
      </c>
    </row>
    <row r="937" spans="1:27" x14ac:dyDescent="0.25">
      <c r="A937" s="25" t="s">
        <v>180</v>
      </c>
      <c r="B937" s="26" t="s">
        <v>181</v>
      </c>
      <c r="C937" s="26">
        <v>2018</v>
      </c>
      <c r="D937" s="26" t="s">
        <v>182</v>
      </c>
      <c r="E937" s="26">
        <v>202</v>
      </c>
      <c r="G937" s="26" t="s">
        <v>183</v>
      </c>
      <c r="H937" s="26">
        <v>13052</v>
      </c>
      <c r="I937" s="26" t="s">
        <v>184</v>
      </c>
      <c r="J937" s="11" t="s">
        <v>35</v>
      </c>
      <c r="K937" s="18" t="str">
        <f>IF(LEFT(I937,2)="10",HYPERLINK(_xlfn.CONCAT("https://doi.org/",I937),"Link"),IF(I937="","",HYPERLINK(I937,"Link")))</f>
        <v>Link</v>
      </c>
      <c r="L937" s="19" t="str">
        <f>IF(A937&lt;&gt;"",IF(J937="No",_xlfn.CONCAT(IF(ISERROR(FIND(",",A937))=FALSE,LEFT(A937,FIND(",",A937)-1),A937),"-",C937,"-",H937),""),"")</f>
        <v/>
      </c>
      <c r="M937" s="29" t="str">
        <f>IF(A937&lt;&gt;"",_xlfn.CONCAT("{",IF(ISERROR(FIND(",",A937))=FALSE,LEFT(A937,FIND(",",A937)-1),A937),", ",C937," #",H937,"}"),"")</f>
        <v>{Jastreboff, 2018 #13052}</v>
      </c>
      <c r="N937" s="4" t="s">
        <v>1</v>
      </c>
      <c r="O937" s="18" t="str">
        <f>IF(J937="Yes",IF(P937&lt;&gt;"",HYPERLINK(_xlfn.CONCAT(VLOOKUP(P937,AF:AG,2,FALSE),"\",IF(ISERROR(FIND(",",A937))=FALSE,LEFT(A937,FIND(",",A937)-1),A937),"-",C937,"-",H937,".pdf"),"PDF"),""),"")</f>
        <v>PDF</v>
      </c>
      <c r="P937" s="11" t="s">
        <v>2</v>
      </c>
      <c r="Q937" s="3" t="s">
        <v>46</v>
      </c>
      <c r="R937" s="3" t="s">
        <v>47</v>
      </c>
      <c r="S937" s="4" t="s">
        <v>109</v>
      </c>
      <c r="T937" s="18" t="str">
        <f>IF(J937="Yes",IF(U937&lt;&gt;"",HYPERLINK(_xlfn.CONCAT(VLOOKUP(U937,AF:AG,2,FALSE),"\",IF(ISERROR(FIND(",",A937))=FALSE,LEFT(A937,FIND(",",A937)-1),A937),"-",C937,"-",H937,".pdf"),"PDF"),""),"")</f>
        <v>PDF</v>
      </c>
      <c r="U937" s="11" t="s">
        <v>57</v>
      </c>
      <c r="V937" s="3" t="s">
        <v>46</v>
      </c>
      <c r="W937" s="3" t="s">
        <v>47</v>
      </c>
      <c r="X937" s="501" t="s">
        <v>116</v>
      </c>
      <c r="Y937" s="12" t="str">
        <f>IF(R937="Include","No",IF(V937="Include","No",""))</f>
        <v/>
      </c>
      <c r="Z937" s="33" t="str">
        <f>IF(J937="Yes",IF(Q937="","",IF(Q937="Include",IF(V937="",IF(Y937="No","Check for supplement","Include"),IF(V937="Exclude","Consensus required",IF(V937="Include",IF(Y937="No","Check for supplement","Include"),"Check required"))),IF(Q937="Exclude",IF(V937="","Check required",IF(V937="Exclude","Exclude",IF(V937="Include","Consensus required","Check required"))),"Check required"))),IF(L937="","","Find PDF"))</f>
        <v>Exclude</v>
      </c>
      <c r="AA937" s="31" t="str">
        <f>IF(Z937="Exclude",R937,"")</f>
        <v>3. Wrong intervention</v>
      </c>
    </row>
    <row r="938" spans="1:27" x14ac:dyDescent="0.25">
      <c r="A938" s="25" t="s">
        <v>5393</v>
      </c>
      <c r="B938" s="26" t="s">
        <v>5394</v>
      </c>
      <c r="C938" s="26">
        <v>2023</v>
      </c>
      <c r="D938" s="26" t="s">
        <v>5395</v>
      </c>
      <c r="H938" s="26">
        <v>14157</v>
      </c>
      <c r="I938" s="26" t="s">
        <v>5396</v>
      </c>
      <c r="J938" s="11" t="s">
        <v>35</v>
      </c>
      <c r="K938" s="18" t="str">
        <f>IF(LEFT(I938,2)="10",HYPERLINK(_xlfn.CONCAT("https://doi.org/",I938),"Link"),IF(I938="","",HYPERLINK(I938,"Link")))</f>
        <v>Link</v>
      </c>
      <c r="L938" s="19" t="str">
        <f>IF(A938&lt;&gt;"",IF(J938="No",_xlfn.CONCAT(IF(ISERROR(FIND(",",A938))=FALSE,LEFT(A938,FIND(",",A938)-1),A938),"-",C938,"-",H938),""),"")</f>
        <v/>
      </c>
      <c r="M938" s="29" t="str">
        <f>IF(A938&lt;&gt;"",_xlfn.CONCAT("{",IF(ISERROR(FIND(",",A938))=FALSE,LEFT(A938,FIND(",",A938)-1),A938),", ",C938," #",H938,"}"),"")</f>
        <v>{Javed, 2023 #14157}</v>
      </c>
      <c r="N938" s="4" t="s">
        <v>4</v>
      </c>
      <c r="O938" s="18" t="str">
        <f>IF(J938="Yes",IF(P938&lt;&gt;"",HYPERLINK(_xlfn.CONCAT(VLOOKUP(P938,AF:AG,2,FALSE),"\",IF(ISERROR(FIND(",",A938))=FALSE,LEFT(A938,FIND(",",A938)-1),A938),"-",C938,"-",H938,".pdf"),"PDF"),""),"")</f>
        <v>PDF</v>
      </c>
      <c r="P938" s="11" t="s">
        <v>2</v>
      </c>
      <c r="Q938" s="3" t="s">
        <v>46</v>
      </c>
      <c r="R938" s="3" t="s">
        <v>47</v>
      </c>
      <c r="S938" s="4" t="s">
        <v>109</v>
      </c>
      <c r="T938" s="18" t="str">
        <f>IF(J938="Yes",IF(U938&lt;&gt;"",HYPERLINK(_xlfn.CONCAT(VLOOKUP(U938,AF:AG,2,FALSE),"\",IF(ISERROR(FIND(",",A938))=FALSE,LEFT(A938,FIND(",",A938)-1),A938),"-",C938,"-",H938,".pdf"),"PDF"),""),"")</f>
        <v>PDF</v>
      </c>
      <c r="U938" s="11" t="s">
        <v>50</v>
      </c>
      <c r="V938" s="3" t="s">
        <v>46</v>
      </c>
      <c r="W938" s="3" t="s">
        <v>47</v>
      </c>
      <c r="Y938" s="12" t="str">
        <f>IF(R938="Include","No",IF(V938="Include","No",""))</f>
        <v/>
      </c>
      <c r="Z938" s="33" t="str">
        <f>IF(J938="Yes",IF(Q938="","",IF(Q938="Include",IF(V938="",IF(Y938="No","Check for supplement","Include"),IF(V938="Exclude","Consensus required",IF(V938="Include",IF(Y938="No","Check for supplement","Include"),"Check required"))),IF(Q938="Exclude",IF(V938="","Check required",IF(V938="Exclude","Exclude",IF(V938="Include","Consensus required","Check required"))),"Check required"))),IF(L938="","","Find PDF"))</f>
        <v>Exclude</v>
      </c>
      <c r="AA938" s="31" t="str">
        <f>IF(Z938="Exclude",R938,"")</f>
        <v>3. Wrong intervention</v>
      </c>
    </row>
    <row r="939" spans="1:27" x14ac:dyDescent="0.25">
      <c r="A939" s="25" t="s">
        <v>185</v>
      </c>
      <c r="B939" s="26" t="s">
        <v>186</v>
      </c>
      <c r="C939" s="26">
        <v>2021</v>
      </c>
      <c r="D939" s="26" t="s">
        <v>187</v>
      </c>
      <c r="E939" s="26">
        <v>35</v>
      </c>
      <c r="F939" s="26">
        <v>10</v>
      </c>
      <c r="G939" s="26" t="s">
        <v>188</v>
      </c>
      <c r="H939" s="26">
        <v>13053</v>
      </c>
      <c r="I939" s="26" t="s">
        <v>189</v>
      </c>
      <c r="J939" s="11" t="s">
        <v>35</v>
      </c>
      <c r="K939" s="18" t="str">
        <f>IF(LEFT(I939,2)="10",HYPERLINK(_xlfn.CONCAT("https://doi.org/",I939),"Link"),IF(I939="","",HYPERLINK(I939,"Link")))</f>
        <v>Link</v>
      </c>
      <c r="L939" s="19" t="str">
        <f>IF(A939&lt;&gt;"",IF(J939="No",_xlfn.CONCAT(IF(ISERROR(FIND(",",A939))=FALSE,LEFT(A939,FIND(",",A939)-1),A939),"-",C939,"-",H939),""),"")</f>
        <v/>
      </c>
      <c r="M939" s="29" t="str">
        <f>IF(A939&lt;&gt;"",_xlfn.CONCAT("{",IF(ISERROR(FIND(",",A939))=FALSE,LEFT(A939,FIND(",",A939)-1),A939),", ",C939," #",H939,"}"),"")</f>
        <v>{Jemmott, 2021 #13053}</v>
      </c>
      <c r="N939" s="4" t="s">
        <v>1</v>
      </c>
      <c r="O939" s="18" t="str">
        <f>IF(J939="Yes",IF(P939&lt;&gt;"",HYPERLINK(_xlfn.CONCAT(VLOOKUP(P939,AF:AG,2,FALSE),"\",IF(ISERROR(FIND(",",A939))=FALSE,LEFT(A939,FIND(",",A939)-1),A939),"-",C939,"-",H939,".pdf"),"PDF"),""),"")</f>
        <v>PDF</v>
      </c>
      <c r="P939" s="11" t="s">
        <v>2</v>
      </c>
      <c r="Q939" s="3" t="s">
        <v>46</v>
      </c>
      <c r="R939" s="3" t="s">
        <v>47</v>
      </c>
      <c r="S939" s="4" t="s">
        <v>109</v>
      </c>
      <c r="T939" s="18" t="str">
        <f>IF(J939="Yes",IF(U939&lt;&gt;"",HYPERLINK(_xlfn.CONCAT(VLOOKUP(U939,AF:AG,2,FALSE),"\",IF(ISERROR(FIND(",",A939))=FALSE,LEFT(A939,FIND(",",A939)-1),A939),"-",C939,"-",H939,".pdf"),"PDF"),""),"")</f>
        <v>PDF</v>
      </c>
      <c r="U939" s="11" t="s">
        <v>57</v>
      </c>
      <c r="V939" s="3" t="s">
        <v>46</v>
      </c>
      <c r="W939" s="3" t="s">
        <v>47</v>
      </c>
      <c r="X939" s="501" t="s">
        <v>116</v>
      </c>
      <c r="Y939" s="12" t="str">
        <f>IF(R939="Include","No",IF(V939="Include","No",""))</f>
        <v/>
      </c>
      <c r="Z939" s="33" t="str">
        <f>IF(J939="Yes",IF(Q939="","",IF(Q939="Include",IF(V939="",IF(Y939="No","Check for supplement","Include"),IF(V939="Exclude","Consensus required",IF(V939="Include",IF(Y939="No","Check for supplement","Include"),"Check required"))),IF(Q939="Exclude",IF(V939="","Check required",IF(V939="Exclude","Exclude",IF(V939="Include","Consensus required","Check required"))),"Check required"))),IF(L939="","","Find PDF"))</f>
        <v>Exclude</v>
      </c>
      <c r="AA939" s="31" t="str">
        <f>IF(Z939="Exclude",R939,"")</f>
        <v>3. Wrong intervention</v>
      </c>
    </row>
    <row r="940" spans="1:27" x14ac:dyDescent="0.25">
      <c r="A940" s="25" t="s">
        <v>190</v>
      </c>
      <c r="B940" s="26" t="s">
        <v>191</v>
      </c>
      <c r="C940" s="26">
        <v>2014</v>
      </c>
      <c r="D940" s="26" t="s">
        <v>192</v>
      </c>
      <c r="E940" s="26">
        <v>60</v>
      </c>
      <c r="G940" s="26" t="s">
        <v>193</v>
      </c>
      <c r="H940" s="26">
        <v>13054</v>
      </c>
      <c r="I940" s="26" t="s">
        <v>194</v>
      </c>
      <c r="J940" s="11" t="s">
        <v>35</v>
      </c>
      <c r="K940" s="18" t="str">
        <f>IF(LEFT(I940,2)="10",HYPERLINK(_xlfn.CONCAT("https://doi.org/",I940),"Link"),IF(I940="","",HYPERLINK(I940,"Link")))</f>
        <v>Link</v>
      </c>
      <c r="L940" s="19" t="str">
        <f>IF(A940&lt;&gt;"",IF(J940="No",_xlfn.CONCAT(IF(ISERROR(FIND(",",A940))=FALSE,LEFT(A940,FIND(",",A940)-1),A940),"-",C940,"-",H940),""),"")</f>
        <v/>
      </c>
      <c r="M940" s="29" t="str">
        <f>IF(A940&lt;&gt;"",_xlfn.CONCAT("{",IF(ISERROR(FIND(",",A940))=FALSE,LEFT(A940,FIND(",",A940)-1),A940),", ",C940," #",H940,"}"),"")</f>
        <v>{Jennings, 2014 #13054}</v>
      </c>
      <c r="N940" s="4" t="s">
        <v>1</v>
      </c>
      <c r="O940" s="18" t="str">
        <f>IF(J940="Yes",IF(P940&lt;&gt;"",HYPERLINK(_xlfn.CONCAT(VLOOKUP(P940,AF:AG,2,FALSE),"\",IF(ISERROR(FIND(",",A940))=FALSE,LEFT(A940,FIND(",",A940)-1),A940),"-",C940,"-",H940,".pdf"),"PDF"),""),"")</f>
        <v>PDF</v>
      </c>
      <c r="P940" s="11" t="s">
        <v>2</v>
      </c>
      <c r="Q940" s="3" t="s">
        <v>46</v>
      </c>
      <c r="R940" s="3" t="s">
        <v>47</v>
      </c>
      <c r="S940" s="4" t="s">
        <v>109</v>
      </c>
      <c r="T940" s="18" t="str">
        <f>IF(J940="Yes",IF(U940&lt;&gt;"",HYPERLINK(_xlfn.CONCAT(VLOOKUP(U940,AF:AG,2,FALSE),"\",IF(ISERROR(FIND(",",A940))=FALSE,LEFT(A940,FIND(",",A940)-1),A940),"-",C940,"-",H940,".pdf"),"PDF"),""),"")</f>
        <v>PDF</v>
      </c>
      <c r="U940" s="11" t="s">
        <v>57</v>
      </c>
      <c r="V940" s="3" t="s">
        <v>46</v>
      </c>
      <c r="W940" s="3" t="s">
        <v>47</v>
      </c>
      <c r="X940" s="501" t="s">
        <v>116</v>
      </c>
      <c r="Y940" s="12" t="str">
        <f>IF(R940="Include","No",IF(V940="Include","No",""))</f>
        <v/>
      </c>
      <c r="Z940" s="33" t="str">
        <f>IF(J940="Yes",IF(Q940="","",IF(Q940="Include",IF(V940="",IF(Y940="No","Check for supplement","Include"),IF(V940="Exclude","Consensus required",IF(V940="Include",IF(Y940="No","Check for supplement","Include"),"Check required"))),IF(Q940="Exclude",IF(V940="","Check required",IF(V940="Exclude","Exclude",IF(V940="Include","Consensus required","Check required"))),"Check required"))),IF(L940="","","Find PDF"))</f>
        <v>Exclude</v>
      </c>
      <c r="AA940" s="31" t="str">
        <f>IF(Z940="Exclude",R940,"")</f>
        <v>3. Wrong intervention</v>
      </c>
    </row>
    <row r="941" spans="1:27" x14ac:dyDescent="0.25">
      <c r="A941" s="25" t="s">
        <v>190</v>
      </c>
      <c r="B941" s="26" t="s">
        <v>191</v>
      </c>
      <c r="C941" s="26">
        <v>2014</v>
      </c>
      <c r="D941" s="26" t="s">
        <v>192</v>
      </c>
      <c r="E941" s="26">
        <v>60</v>
      </c>
      <c r="G941" s="90" t="s">
        <v>193</v>
      </c>
      <c r="H941" s="26">
        <v>13055</v>
      </c>
      <c r="I941" s="26" t="s">
        <v>194</v>
      </c>
      <c r="J941" s="11" t="s">
        <v>35</v>
      </c>
      <c r="K941" s="18" t="str">
        <f>IF(LEFT(I941,2)="10",HYPERLINK(_xlfn.CONCAT("https://doi.org/",I941),"Link"),IF(I941="","",HYPERLINK(I941,"Link")))</f>
        <v>Link</v>
      </c>
      <c r="L941" s="19" t="str">
        <f>IF(A941&lt;&gt;"",IF(J941="No",_xlfn.CONCAT(IF(ISERROR(FIND(",",A941))=FALSE,LEFT(A941,FIND(",",A941)-1),A941),"-",C941,"-",H941),""),"")</f>
        <v/>
      </c>
      <c r="M941" s="29" t="str">
        <f>IF(A941&lt;&gt;"",_xlfn.CONCAT("{",IF(ISERROR(FIND(",",A941))=FALSE,LEFT(A941,FIND(",",A941)-1),A941),", ",C941," #",H941,"}"),"")</f>
        <v>{Jennings, 2014 #13055}</v>
      </c>
      <c r="N941" s="4" t="s">
        <v>1</v>
      </c>
      <c r="O941" s="18" t="str">
        <f>IF(J941="Yes",IF(P941&lt;&gt;"",HYPERLINK(_xlfn.CONCAT(VLOOKUP(P941,AF:AG,2,FALSE),"\",IF(ISERROR(FIND(",",A941))=FALSE,LEFT(A941,FIND(",",A941)-1),A941),"-",C941,"-",H941,".pdf"),"PDF"),""),"")</f>
        <v>PDF</v>
      </c>
      <c r="P941" s="11" t="s">
        <v>2</v>
      </c>
      <c r="Q941" s="3" t="s">
        <v>46</v>
      </c>
      <c r="R941" s="3" t="s">
        <v>39</v>
      </c>
      <c r="T941" s="18" t="str">
        <f>IF(J941="Yes",IF(U941&lt;&gt;"",HYPERLINK(_xlfn.CONCAT(VLOOKUP(U941,AF:AG,2,FALSE),"\",IF(ISERROR(FIND(",",A941))=FALSE,LEFT(A941,FIND(",",A941)-1),A941),"-",C941,"-",H941,".pdf"),"PDF"),""),"")</f>
        <v>PDF</v>
      </c>
      <c r="U941" s="11" t="str">
        <f>IF(R941="0. Duplicate","SH","")</f>
        <v>SH</v>
      </c>
      <c r="V941" s="3" t="str">
        <f>IF(R941="0. Duplicate","Exclude","")</f>
        <v>Exclude</v>
      </c>
      <c r="W941" s="3" t="str">
        <f>IF(R941="0. Duplicate","0. Duplicate","")</f>
        <v>0. Duplicate</v>
      </c>
      <c r="Y941" s="12" t="str">
        <f>IF(R941="Include","No",IF(V941="Include","No",""))</f>
        <v/>
      </c>
      <c r="Z941" s="33" t="str">
        <f>IF(J941="Yes",IF(Q941="","",IF(Q941="Include",IF(V941="",IF(Y941="No","Check for supplement","Include"),IF(V941="Exclude","Consensus required",IF(V941="Include",IF(Y941="No","Check for supplement","Include"),"Check required"))),IF(Q941="Exclude",IF(V941="","Check required",IF(V941="Exclude","Exclude",IF(V941="Include","Consensus required","Check required"))),"Check required"))),IF(L941="","","Find PDF"))</f>
        <v>Exclude</v>
      </c>
      <c r="AA941" s="31" t="str">
        <f>IF(Z941="Exclude",R941,"")</f>
        <v>0. Duplicate</v>
      </c>
    </row>
    <row r="942" spans="1:27" x14ac:dyDescent="0.25">
      <c r="A942" s="25" t="s">
        <v>190</v>
      </c>
      <c r="B942" s="26" t="s">
        <v>191</v>
      </c>
      <c r="C942" s="26">
        <v>2014</v>
      </c>
      <c r="D942" s="26" t="s">
        <v>192</v>
      </c>
      <c r="E942" s="26">
        <v>60</v>
      </c>
      <c r="G942" s="26" t="s">
        <v>193</v>
      </c>
      <c r="H942" s="26">
        <v>13056</v>
      </c>
      <c r="I942" s="26" t="s">
        <v>194</v>
      </c>
      <c r="J942" s="11" t="s">
        <v>35</v>
      </c>
      <c r="K942" s="18" t="str">
        <f>IF(LEFT(I942,2)="10",HYPERLINK(_xlfn.CONCAT("https://doi.org/",I942),"Link"),IF(I942="","",HYPERLINK(I942,"Link")))</f>
        <v>Link</v>
      </c>
      <c r="L942" s="19" t="str">
        <f>IF(A942&lt;&gt;"",IF(J942="No",_xlfn.CONCAT(IF(ISERROR(FIND(",",A942))=FALSE,LEFT(A942,FIND(",",A942)-1),A942),"-",C942,"-",H942),""),"")</f>
        <v/>
      </c>
      <c r="M942" s="29" t="str">
        <f>IF(A942&lt;&gt;"",_xlfn.CONCAT("{",IF(ISERROR(FIND(",",A942))=FALSE,LEFT(A942,FIND(",",A942)-1),A942),", ",C942," #",H942,"}"),"")</f>
        <v>{Jennings, 2014 #13056}</v>
      </c>
      <c r="N942" s="4" t="s">
        <v>1</v>
      </c>
      <c r="O942" s="18" t="str">
        <f>IF(J942="Yes",IF(P942&lt;&gt;"",HYPERLINK(_xlfn.CONCAT(VLOOKUP(P942,AF:AG,2,FALSE),"\",IF(ISERROR(FIND(",",A942))=FALSE,LEFT(A942,FIND(",",A942)-1),A942),"-",C942,"-",H942,".pdf"),"PDF"),""),"")</f>
        <v>PDF</v>
      </c>
      <c r="P942" s="11" t="s">
        <v>2</v>
      </c>
      <c r="Q942" s="3" t="s">
        <v>46</v>
      </c>
      <c r="R942" s="3" t="s">
        <v>39</v>
      </c>
      <c r="T942" s="18" t="str">
        <f>IF(J942="Yes",IF(U942&lt;&gt;"",HYPERLINK(_xlfn.CONCAT(VLOOKUP(U942,AF:AG,2,FALSE),"\",IF(ISERROR(FIND(",",A942))=FALSE,LEFT(A942,FIND(",",A942)-1),A942),"-",C942,"-",H942,".pdf"),"PDF"),""),"")</f>
        <v>PDF</v>
      </c>
      <c r="U942" s="11" t="str">
        <f>IF(R942="0. Duplicate","SH","")</f>
        <v>SH</v>
      </c>
      <c r="V942" s="3" t="str">
        <f>IF(R942="0. Duplicate","Exclude","")</f>
        <v>Exclude</v>
      </c>
      <c r="W942" s="3" t="str">
        <f>IF(R942="0. Duplicate","0. Duplicate","")</f>
        <v>0. Duplicate</v>
      </c>
      <c r="Y942" s="12" t="str">
        <f>IF(R942="Include","No",IF(V942="Include","No",""))</f>
        <v/>
      </c>
      <c r="Z942" s="33" t="str">
        <f>IF(J942="Yes",IF(Q942="","",IF(Q942="Include",IF(V942="",IF(Y942="No","Check for supplement","Include"),IF(V942="Exclude","Consensus required",IF(V942="Include",IF(Y942="No","Check for supplement","Include"),"Check required"))),IF(Q942="Exclude",IF(V942="","Check required",IF(V942="Exclude","Exclude",IF(V942="Include","Consensus required","Check required"))),"Check required"))),IF(L942="","","Find PDF"))</f>
        <v>Exclude</v>
      </c>
      <c r="AA942" s="31" t="str">
        <f>IF(Z942="Exclude",R942,"")</f>
        <v>0. Duplicate</v>
      </c>
    </row>
    <row r="943" spans="1:27" x14ac:dyDescent="0.25">
      <c r="A943" s="25" t="s">
        <v>190</v>
      </c>
      <c r="B943" s="26" t="s">
        <v>191</v>
      </c>
      <c r="C943" s="26">
        <v>2014</v>
      </c>
      <c r="D943" s="26" t="s">
        <v>192</v>
      </c>
      <c r="E943" s="26">
        <v>60</v>
      </c>
      <c r="G943" s="26" t="s">
        <v>193</v>
      </c>
      <c r="H943" s="26">
        <v>13057</v>
      </c>
      <c r="I943" s="26" t="s">
        <v>194</v>
      </c>
      <c r="J943" s="11" t="s">
        <v>35</v>
      </c>
      <c r="K943" s="18" t="str">
        <f>IF(LEFT(I943,2)="10",HYPERLINK(_xlfn.CONCAT("https://doi.org/",I943),"Link"),IF(I943="","",HYPERLINK(I943,"Link")))</f>
        <v>Link</v>
      </c>
      <c r="L943" s="19" t="str">
        <f>IF(A943&lt;&gt;"",IF(J943="No",_xlfn.CONCAT(IF(ISERROR(FIND(",",A943))=FALSE,LEFT(A943,FIND(",",A943)-1),A943),"-",C943,"-",H943),""),"")</f>
        <v/>
      </c>
      <c r="M943" s="29" t="str">
        <f>IF(A943&lt;&gt;"",_xlfn.CONCAT("{",IF(ISERROR(FIND(",",A943))=FALSE,LEFT(A943,FIND(",",A943)-1),A943),", ",C943," #",H943,"}"),"")</f>
        <v>{Jennings, 2014 #13057}</v>
      </c>
      <c r="N943" s="4" t="s">
        <v>1</v>
      </c>
      <c r="O943" s="18" t="str">
        <f>IF(J943="Yes",IF(P943&lt;&gt;"",HYPERLINK(_xlfn.CONCAT(VLOOKUP(P943,AF:AG,2,FALSE),"\",IF(ISERROR(FIND(",",A943))=FALSE,LEFT(A943,FIND(",",A943)-1),A943),"-",C943,"-",H943,".pdf"),"PDF"),""),"")</f>
        <v>PDF</v>
      </c>
      <c r="P943" s="11" t="s">
        <v>2</v>
      </c>
      <c r="Q943" s="3" t="s">
        <v>46</v>
      </c>
      <c r="R943" s="3" t="s">
        <v>39</v>
      </c>
      <c r="T943" s="18" t="str">
        <f>IF(J943="Yes",IF(U943&lt;&gt;"",HYPERLINK(_xlfn.CONCAT(VLOOKUP(U943,AF:AG,2,FALSE),"\",IF(ISERROR(FIND(",",A943))=FALSE,LEFT(A943,FIND(",",A943)-1),A943),"-",C943,"-",H943,".pdf"),"PDF"),""),"")</f>
        <v>PDF</v>
      </c>
      <c r="U943" s="11" t="str">
        <f>IF(R943="0. Duplicate","SH","")</f>
        <v>SH</v>
      </c>
      <c r="V943" s="3" t="str">
        <f>IF(R943="0. Duplicate","Exclude","")</f>
        <v>Exclude</v>
      </c>
      <c r="W943" s="3" t="str">
        <f>IF(R943="0. Duplicate","0. Duplicate","")</f>
        <v>0. Duplicate</v>
      </c>
      <c r="Y943" s="12" t="str">
        <f>IF(R943="Include","No",IF(V943="Include","No",""))</f>
        <v/>
      </c>
      <c r="Z943" s="33" t="str">
        <f>IF(J943="Yes",IF(Q943="","",IF(Q943="Include",IF(V943="",IF(Y943="No","Check for supplement","Include"),IF(V943="Exclude","Consensus required",IF(V943="Include",IF(Y943="No","Check for supplement","Include"),"Check required"))),IF(Q943="Exclude",IF(V943="","Check required",IF(V943="Exclude","Exclude",IF(V943="Include","Consensus required","Check required"))),"Check required"))),IF(L943="","","Find PDF"))</f>
        <v>Exclude</v>
      </c>
      <c r="AA943" s="31" t="str">
        <f>IF(Z943="Exclude",R943,"")</f>
        <v>0. Duplicate</v>
      </c>
    </row>
    <row r="944" spans="1:27" x14ac:dyDescent="0.25">
      <c r="A944" s="25" t="s">
        <v>2577</v>
      </c>
      <c r="B944" s="26" t="s">
        <v>2578</v>
      </c>
      <c r="C944" s="26">
        <v>2022</v>
      </c>
      <c r="D944" s="26" t="s">
        <v>2579</v>
      </c>
      <c r="G944" s="26" t="s">
        <v>1210</v>
      </c>
      <c r="H944" s="26">
        <v>26785</v>
      </c>
      <c r="I944" s="26" t="s">
        <v>2580</v>
      </c>
      <c r="J944" s="11" t="s">
        <v>35</v>
      </c>
      <c r="K944" s="18" t="str">
        <f>IF(LEFT(I944,2)="10",HYPERLINK(_xlfn.CONCAT("https://doi.org/",I944),"Link"),IF(I944="","",HYPERLINK(I944,"Link")))</f>
        <v>Link</v>
      </c>
      <c r="L944" s="19" t="str">
        <f>IF(A944&lt;&gt;"",IF(J944="No",_xlfn.CONCAT(IF(ISERROR(FIND(",",A944))=FALSE,LEFT(A944,FIND(",",A944)-1),A944),"-",C944,"-",H944),""),"")</f>
        <v/>
      </c>
      <c r="M944" s="29" t="str">
        <f>IF(A944&lt;&gt;"",_xlfn.CONCAT("{",IF(ISERROR(FIND(",",A944))=FALSE,LEFT(A944,FIND(",",A944)-1),A944),", ",C944," #",H944,"}"),"")</f>
        <v>{Jiang, 2022 #26785}</v>
      </c>
      <c r="N944" s="4" t="s">
        <v>45</v>
      </c>
      <c r="O944" s="18" t="str">
        <f>IF(J944="Yes",IF(P944&lt;&gt;"",HYPERLINK(_xlfn.CONCAT(VLOOKUP(P944,AF:AG,2,FALSE),"\",IF(ISERROR(FIND(",",A944))=FALSE,LEFT(A944,FIND(",",A944)-1),A944),"-",C944,"-",H944,".pdf"),"PDF"),""),"")</f>
        <v>PDF</v>
      </c>
      <c r="P944" s="11" t="s">
        <v>2</v>
      </c>
      <c r="Q944" s="3" t="s">
        <v>46</v>
      </c>
      <c r="R944" s="3" t="s">
        <v>47</v>
      </c>
      <c r="S944" s="4" t="s">
        <v>109</v>
      </c>
      <c r="T944" s="18" t="str">
        <f>IF(J944="Yes",IF(U944&lt;&gt;"",HYPERLINK(_xlfn.CONCAT(VLOOKUP(U944,AF:AG,2,FALSE),"\",IF(ISERROR(FIND(",",A944))=FALSE,LEFT(A944,FIND(",",A944)-1),A944),"-",C944,"-",H944,".pdf"),"PDF"),""),"")</f>
        <v>PDF</v>
      </c>
      <c r="U944" s="11" t="s">
        <v>38</v>
      </c>
      <c r="V944" s="3" t="s">
        <v>46</v>
      </c>
      <c r="W944" s="3" t="s">
        <v>77</v>
      </c>
      <c r="Y944" s="12" t="str">
        <f>IF(R944="Include","No",IF(V944="Include","No",""))</f>
        <v/>
      </c>
      <c r="Z944" s="33" t="str">
        <f>IF(J944="Yes",IF(Q944="","",IF(Q944="Include",IF(V944="",IF(Y944="No","Check for supplement","Include"),IF(V944="Exclude","Consensus required",IF(V944="Include",IF(Y944="No","Check for supplement","Include"),"Check required"))),IF(Q944="Exclude",IF(V944="","Check required",IF(V944="Exclude","Exclude",IF(V944="Include","Consensus required","Check required"))),"Check required"))),IF(L944="","","Find PDF"))</f>
        <v>Exclude</v>
      </c>
      <c r="AA944" s="31" t="str">
        <f>IF(Z944="Exclude",R944,"")</f>
        <v>3. Wrong intervention</v>
      </c>
    </row>
    <row r="945" spans="1:27" x14ac:dyDescent="0.25">
      <c r="A945" s="25" t="s">
        <v>5397</v>
      </c>
      <c r="B945" s="26" t="s">
        <v>5398</v>
      </c>
      <c r="C945" s="26">
        <v>2024</v>
      </c>
      <c r="D945" s="26" t="s">
        <v>255</v>
      </c>
      <c r="E945" s="26">
        <v>25</v>
      </c>
      <c r="F945" s="26">
        <v>8</v>
      </c>
      <c r="G945" s="26">
        <v>105043</v>
      </c>
      <c r="H945" s="26">
        <v>14061</v>
      </c>
      <c r="I945" s="26" t="s">
        <v>5399</v>
      </c>
      <c r="J945" s="11" t="s">
        <v>35</v>
      </c>
      <c r="K945" s="18" t="str">
        <f>IF(LEFT(I945,2)="10",HYPERLINK(_xlfn.CONCAT("https://doi.org/",I945),"Link"),IF(I945="","",HYPERLINK(I945,"Link")))</f>
        <v>Link</v>
      </c>
      <c r="L945" s="19" t="str">
        <f>IF(A945&lt;&gt;"",IF(J945="No",_xlfn.CONCAT(IF(ISERROR(FIND(",",A945))=FALSE,LEFT(A945,FIND(",",A945)-1),A945),"-",C945,"-",H945),""),"")</f>
        <v/>
      </c>
      <c r="M945" s="29" t="str">
        <f>IF(A945&lt;&gt;"",_xlfn.CONCAT("{",IF(ISERROR(FIND(",",A945))=FALSE,LEFT(A945,FIND(",",A945)-1),A945),", ",C945," #",H945,"}"),"")</f>
        <v>{Jiang, 2024 #14061}</v>
      </c>
      <c r="N945" s="4" t="s">
        <v>4</v>
      </c>
      <c r="O945" s="18" t="str">
        <f>IF(J945="Yes",IF(P945&lt;&gt;"",HYPERLINK(_xlfn.CONCAT(VLOOKUP(P945,AF:AG,2,FALSE),"\",IF(ISERROR(FIND(",",A945))=FALSE,LEFT(A945,FIND(",",A945)-1),A945),"-",C945,"-",H945,".pdf"),"PDF"),""),"")</f>
        <v>PDF</v>
      </c>
      <c r="P945" s="11" t="s">
        <v>2</v>
      </c>
      <c r="Q945" s="3" t="s">
        <v>46</v>
      </c>
      <c r="R945" s="3" t="s">
        <v>49</v>
      </c>
      <c r="S945" s="4" t="s">
        <v>5400</v>
      </c>
      <c r="T945" s="18" t="str">
        <f>IF(J945="Yes",IF(U945&lt;&gt;"",HYPERLINK(_xlfn.CONCAT(VLOOKUP(U945,AF:AG,2,FALSE),"\",IF(ISERROR(FIND(",",A945))=FALSE,LEFT(A945,FIND(",",A945)-1),A945),"-",C945,"-",H945,".pdf"),"PDF"),""),"")</f>
        <v>PDF</v>
      </c>
      <c r="U945" s="11" t="s">
        <v>50</v>
      </c>
      <c r="V945" s="3" t="s">
        <v>46</v>
      </c>
      <c r="W945" s="3" t="s">
        <v>49</v>
      </c>
      <c r="Y945" s="12" t="str">
        <f>IF(R945="Include","No",IF(V945="Include","No",""))</f>
        <v/>
      </c>
      <c r="Z945" s="33" t="str">
        <f>IF(J945="Yes",IF(Q945="","",IF(Q945="Include",IF(V945="",IF(Y945="No","Check for supplement","Include"),IF(V945="Exclude","Consensus required",IF(V945="Include",IF(Y945="No","Check for supplement","Include"),"Check required"))),IF(Q945="Exclude",IF(V945="","Check required",IF(V945="Exclude","Exclude",IF(V945="Include","Consensus required","Check required"))),"Check required"))),IF(L945="","","Find PDF"))</f>
        <v>Exclude</v>
      </c>
      <c r="AA945" s="31" t="str">
        <f>IF(Z945="Exclude",R945,"")</f>
        <v>1. No relevant outcomes</v>
      </c>
    </row>
    <row r="946" spans="1:27" x14ac:dyDescent="0.25">
      <c r="A946" s="25" t="s">
        <v>195</v>
      </c>
      <c r="B946" s="26" t="s">
        <v>196</v>
      </c>
      <c r="C946" s="26">
        <v>2016</v>
      </c>
      <c r="D946" s="26" t="s">
        <v>197</v>
      </c>
      <c r="E946" s="26">
        <v>106</v>
      </c>
      <c r="F946" s="26">
        <v>6</v>
      </c>
      <c r="G946" s="26" t="s">
        <v>198</v>
      </c>
      <c r="H946" s="26">
        <v>13058</v>
      </c>
      <c r="I946" s="26" t="s">
        <v>199</v>
      </c>
      <c r="J946" s="11" t="s">
        <v>35</v>
      </c>
      <c r="K946" s="18" t="str">
        <f>IF(LEFT(I946,2)="10",HYPERLINK(_xlfn.CONCAT("https://doi.org/",I946),"Link"),IF(I946="","",HYPERLINK(I946,"Link")))</f>
        <v>Link</v>
      </c>
      <c r="L946" s="19" t="str">
        <f>IF(A946&lt;&gt;"",IF(J946="No",_xlfn.CONCAT(IF(ISERROR(FIND(",",A946))=FALSE,LEFT(A946,FIND(",",A946)-1),A946),"-",C946,"-",H946),""),"")</f>
        <v/>
      </c>
      <c r="M946" s="29" t="str">
        <f>IF(A946&lt;&gt;"",_xlfn.CONCAT("{",IF(ISERROR(FIND(",",A946))=FALSE,LEFT(A946,FIND(",",A946)-1),A946),", ",C946," #",H946,"}"),"")</f>
        <v>{Jih, 2016 #13058}</v>
      </c>
      <c r="N946" s="4" t="s">
        <v>1</v>
      </c>
      <c r="O946" s="18" t="str">
        <f>IF(J946="Yes",IF(P946&lt;&gt;"",HYPERLINK(_xlfn.CONCAT(VLOOKUP(P946,AF:AG,2,FALSE),"\",IF(ISERROR(FIND(",",A946))=FALSE,LEFT(A946,FIND(",",A946)-1),A946),"-",C946,"-",H946,".pdf"),"PDF"),""),"")</f>
        <v>PDF</v>
      </c>
      <c r="P946" s="11" t="s">
        <v>2</v>
      </c>
      <c r="Q946" s="3" t="s">
        <v>46</v>
      </c>
      <c r="R946" s="3" t="s">
        <v>47</v>
      </c>
      <c r="S946" s="4" t="s">
        <v>109</v>
      </c>
      <c r="T946" s="18" t="str">
        <f>IF(J946="Yes",IF(U946&lt;&gt;"",HYPERLINK(_xlfn.CONCAT(VLOOKUP(U946,AF:AG,2,FALSE),"\",IF(ISERROR(FIND(",",A946))=FALSE,LEFT(A946,FIND(",",A946)-1),A946),"-",C946,"-",H946,".pdf"),"PDF"),""),"")</f>
        <v>PDF</v>
      </c>
      <c r="U946" s="11" t="s">
        <v>57</v>
      </c>
      <c r="V946" s="3" t="s">
        <v>46</v>
      </c>
      <c r="W946" s="3" t="s">
        <v>47</v>
      </c>
      <c r="X946" s="501" t="s">
        <v>116</v>
      </c>
      <c r="Y946" s="12" t="str">
        <f>IF(R946="Include","No",IF(V946="Include","No",""))</f>
        <v/>
      </c>
      <c r="Z946" s="33" t="str">
        <f>IF(J946="Yes",IF(Q946="","",IF(Q946="Include",IF(V946="",IF(Y946="No","Check for supplement","Include"),IF(V946="Exclude","Consensus required",IF(V946="Include",IF(Y946="No","Check for supplement","Include"),"Check required"))),IF(Q946="Exclude",IF(V946="","Check required",IF(V946="Exclude","Exclude",IF(V946="Include","Consensus required","Check required"))),"Check required"))),IF(L946="","","Find PDF"))</f>
        <v>Exclude</v>
      </c>
      <c r="AA946" s="31" t="str">
        <f>IF(Z946="Exclude",R946,"")</f>
        <v>3. Wrong intervention</v>
      </c>
    </row>
    <row r="947" spans="1:27" x14ac:dyDescent="0.25">
      <c r="A947" s="25" t="s">
        <v>200</v>
      </c>
      <c r="B947" s="26" t="s">
        <v>201</v>
      </c>
      <c r="C947" s="26">
        <v>2020</v>
      </c>
      <c r="D947" s="26" t="s">
        <v>202</v>
      </c>
      <c r="E947" s="26">
        <v>17</v>
      </c>
      <c r="G947" s="26" t="s">
        <v>203</v>
      </c>
      <c r="H947" s="26">
        <v>13059</v>
      </c>
      <c r="I947" s="26" t="s">
        <v>204</v>
      </c>
      <c r="J947" s="11" t="s">
        <v>35</v>
      </c>
      <c r="K947" s="18" t="str">
        <f>IF(LEFT(I947,2)="10",HYPERLINK(_xlfn.CONCAT("https://doi.org/",I947),"Link"),IF(I947="","",HYPERLINK(I947,"Link")))</f>
        <v>Link</v>
      </c>
      <c r="L947" s="19" t="str">
        <f>IF(A947&lt;&gt;"",IF(J947="No",_xlfn.CONCAT(IF(ISERROR(FIND(",",A947))=FALSE,LEFT(A947,FIND(",",A947)-1),A947),"-",C947,"-",H947),""),"")</f>
        <v/>
      </c>
      <c r="M947" s="29" t="str">
        <f>IF(A947&lt;&gt;"",_xlfn.CONCAT("{",IF(ISERROR(FIND(",",A947))=FALSE,LEFT(A947,FIND(",",A947)-1),A947),", ",C947," #",H947,"}"),"")</f>
        <v>{Jih, 2020 #13059}</v>
      </c>
      <c r="N947" s="4" t="s">
        <v>1</v>
      </c>
      <c r="O947" s="18" t="str">
        <f>IF(J947="Yes",IF(P947&lt;&gt;"",HYPERLINK(_xlfn.CONCAT(VLOOKUP(P947,AF:AG,2,FALSE),"\",IF(ISERROR(FIND(",",A947))=FALSE,LEFT(A947,FIND(",",A947)-1),A947),"-",C947,"-",H947,".pdf"),"PDF"),""),"")</f>
        <v>PDF</v>
      </c>
      <c r="P947" s="11" t="s">
        <v>2</v>
      </c>
      <c r="Q947" s="3" t="s">
        <v>46</v>
      </c>
      <c r="R947" s="3" t="s">
        <v>47</v>
      </c>
      <c r="S947" s="4" t="s">
        <v>109</v>
      </c>
      <c r="T947" s="18" t="str">
        <f>IF(J947="Yes",IF(U947&lt;&gt;"",HYPERLINK(_xlfn.CONCAT(VLOOKUP(U947,AF:AG,2,FALSE),"\",IF(ISERROR(FIND(",",A947))=FALSE,LEFT(A947,FIND(",",A947)-1),A947),"-",C947,"-",H947,".pdf"),"PDF"),""),"")</f>
        <v>PDF</v>
      </c>
      <c r="U947" s="11" t="s">
        <v>57</v>
      </c>
      <c r="V947" s="3" t="s">
        <v>46</v>
      </c>
      <c r="W947" s="3" t="s">
        <v>47</v>
      </c>
      <c r="X947" s="501" t="s">
        <v>116</v>
      </c>
      <c r="Y947" s="12" t="str">
        <f>IF(R947="Include","No",IF(V947="Include","No",""))</f>
        <v/>
      </c>
      <c r="Z947" s="33" t="str">
        <f>IF(J947="Yes",IF(Q947="","",IF(Q947="Include",IF(V947="",IF(Y947="No","Check for supplement","Include"),IF(V947="Exclude","Consensus required",IF(V947="Include",IF(Y947="No","Check for supplement","Include"),"Check required"))),IF(Q947="Exclude",IF(V947="","Check required",IF(V947="Exclude","Exclude",IF(V947="Include","Consensus required","Check required"))),"Check required"))),IF(L947="","","Find PDF"))</f>
        <v>Exclude</v>
      </c>
      <c r="AA947" s="31" t="str">
        <f>IF(Z947="Exclude",R947,"")</f>
        <v>3. Wrong intervention</v>
      </c>
    </row>
    <row r="948" spans="1:27" x14ac:dyDescent="0.25">
      <c r="A948" s="25" t="s">
        <v>205</v>
      </c>
      <c r="B948" s="26" t="s">
        <v>206</v>
      </c>
      <c r="C948" s="26">
        <v>2020</v>
      </c>
      <c r="D948" s="26" t="s">
        <v>100</v>
      </c>
      <c r="E948" s="26">
        <v>8</v>
      </c>
      <c r="F948" s="26">
        <v>7</v>
      </c>
      <c r="G948" s="26" t="s">
        <v>207</v>
      </c>
      <c r="H948" s="26">
        <v>13060</v>
      </c>
      <c r="I948" s="26" t="s">
        <v>208</v>
      </c>
      <c r="J948" s="11" t="s">
        <v>35</v>
      </c>
      <c r="K948" s="18" t="str">
        <f>IF(LEFT(I948,2)="10",HYPERLINK(_xlfn.CONCAT("https://doi.org/",I948),"Link"),IF(I948="","",HYPERLINK(I948,"Link")))</f>
        <v>Link</v>
      </c>
      <c r="L948" s="19" t="str">
        <f>IF(A948&lt;&gt;"",IF(J948="No",_xlfn.CONCAT(IF(ISERROR(FIND(",",A948))=FALSE,LEFT(A948,FIND(",",A948)-1),A948),"-",C948,"-",H948),""),"")</f>
        <v/>
      </c>
      <c r="M948" s="29" t="str">
        <f>IF(A948&lt;&gt;"",_xlfn.CONCAT("{",IF(ISERROR(FIND(",",A948))=FALSE,LEFT(A948,FIND(",",A948)-1),A948),", ",C948," #",H948,"}"),"")</f>
        <v>{Jimenez-Reguera, 2020 #13060}</v>
      </c>
      <c r="N948" s="4" t="s">
        <v>1</v>
      </c>
      <c r="O948" s="18" t="str">
        <f>IF(J948="Yes",IF(P948&lt;&gt;"",HYPERLINK(_xlfn.CONCAT(VLOOKUP(P948,AF:AG,2,FALSE),"\",IF(ISERROR(FIND(",",A948))=FALSE,LEFT(A948,FIND(",",A948)-1),A948),"-",C948,"-",H948,".pdf"),"PDF"),""),"")</f>
        <v>PDF</v>
      </c>
      <c r="P948" s="11" t="s">
        <v>2</v>
      </c>
      <c r="Q948" s="3" t="s">
        <v>46</v>
      </c>
      <c r="R948" s="3" t="s">
        <v>47</v>
      </c>
      <c r="S948" s="4" t="s">
        <v>109</v>
      </c>
      <c r="T948" s="18" t="str">
        <f>IF(J948="Yes",IF(U948&lt;&gt;"",HYPERLINK(_xlfn.CONCAT(VLOOKUP(U948,AF:AG,2,FALSE),"\",IF(ISERROR(FIND(",",A948))=FALSE,LEFT(A948,FIND(",",A948)-1),A948),"-",C948,"-",H948,".pdf"),"PDF"),""),"")</f>
        <v>PDF</v>
      </c>
      <c r="U948" s="11" t="s">
        <v>57</v>
      </c>
      <c r="V948" s="3" t="s">
        <v>46</v>
      </c>
      <c r="W948" s="3" t="s">
        <v>47</v>
      </c>
      <c r="X948" s="501" t="s">
        <v>209</v>
      </c>
      <c r="Y948" s="12" t="str">
        <f>IF(R948="Include","No",IF(V948="Include","No",""))</f>
        <v/>
      </c>
      <c r="Z948" s="33" t="str">
        <f>IF(J948="Yes",IF(Q948="","",IF(Q948="Include",IF(V948="",IF(Y948="No","Check for supplement","Include"),IF(V948="Exclude","Consensus required",IF(V948="Include",IF(Y948="No","Check for supplement","Include"),"Check required"))),IF(Q948="Exclude",IF(V948="","Check required",IF(V948="Exclude","Exclude",IF(V948="Include","Consensus required","Check required"))),"Check required"))),IF(L948="","","Find PDF"))</f>
        <v>Exclude</v>
      </c>
      <c r="AA948" s="31" t="str">
        <f>IF(Z948="Exclude",R948,"")</f>
        <v>3. Wrong intervention</v>
      </c>
    </row>
    <row r="949" spans="1:27" x14ac:dyDescent="0.25">
      <c r="A949" s="25" t="s">
        <v>210</v>
      </c>
      <c r="B949" s="26" t="s">
        <v>211</v>
      </c>
      <c r="C949" s="26">
        <v>2020</v>
      </c>
      <c r="D949" s="26" t="s">
        <v>212</v>
      </c>
      <c r="E949" s="26">
        <v>5</v>
      </c>
      <c r="F949" s="26">
        <v>3</v>
      </c>
      <c r="G949" s="26" t="s">
        <v>213</v>
      </c>
      <c r="H949" s="26">
        <v>13061</v>
      </c>
      <c r="I949" s="26" t="s">
        <v>214</v>
      </c>
      <c r="J949" s="11" t="s">
        <v>35</v>
      </c>
      <c r="K949" s="18" t="str">
        <f>IF(LEFT(I949,2)="10",HYPERLINK(_xlfn.CONCAT("https://doi.org/",I949),"Link"),IF(I949="","",HYPERLINK(I949,"Link")))</f>
        <v>Link</v>
      </c>
      <c r="L949" s="19" t="str">
        <f>IF(A949&lt;&gt;"",IF(J949="No",_xlfn.CONCAT(IF(ISERROR(FIND(",",A949))=FALSE,LEFT(A949,FIND(",",A949)-1),A949),"-",C949,"-",H949),""),"")</f>
        <v/>
      </c>
      <c r="M949" s="29" t="str">
        <f>IF(A949&lt;&gt;"",_xlfn.CONCAT("{",IF(ISERROR(FIND(",",A949))=FALSE,LEFT(A949,FIND(",",A949)-1),A949),", ",C949," #",H949,"}"),"")</f>
        <v>{Jiwani, 2020 #13061}</v>
      </c>
      <c r="N949" s="4" t="s">
        <v>1</v>
      </c>
      <c r="O949" s="18" t="str">
        <f>IF(J949="Yes",IF(P949&lt;&gt;"",HYPERLINK(_xlfn.CONCAT(VLOOKUP(P949,AF:AG,2,FALSE),"\",IF(ISERROR(FIND(",",A949))=FALSE,LEFT(A949,FIND(",",A949)-1),A949),"-",C949,"-",H949,".pdf"),"PDF"),""),"")</f>
        <v>PDF</v>
      </c>
      <c r="P949" s="11" t="s">
        <v>2</v>
      </c>
      <c r="Q949" s="3" t="s">
        <v>46</v>
      </c>
      <c r="R949" s="3" t="s">
        <v>47</v>
      </c>
      <c r="S949" s="4" t="s">
        <v>109</v>
      </c>
      <c r="T949" s="18" t="str">
        <f>IF(J949="Yes",IF(U949&lt;&gt;"",HYPERLINK(_xlfn.CONCAT(VLOOKUP(U949,AF:AG,2,FALSE),"\",IF(ISERROR(FIND(",",A949))=FALSE,LEFT(A949,FIND(",",A949)-1),A949),"-",C949,"-",H949,".pdf"),"PDF"),""),"")</f>
        <v>PDF</v>
      </c>
      <c r="U949" s="11" t="s">
        <v>57</v>
      </c>
      <c r="V949" s="3" t="s">
        <v>46</v>
      </c>
      <c r="W949" s="3" t="s">
        <v>47</v>
      </c>
      <c r="X949" s="501" t="s">
        <v>116</v>
      </c>
      <c r="Y949" s="12" t="str">
        <f>IF(R949="Include","No",IF(V949="Include","No",""))</f>
        <v/>
      </c>
      <c r="Z949" s="33" t="str">
        <f>IF(J949="Yes",IF(Q949="","",IF(Q949="Include",IF(V949="",IF(Y949="No","Check for supplement","Include"),IF(V949="Exclude","Consensus required",IF(V949="Include",IF(Y949="No","Check for supplement","Include"),"Check required"))),IF(Q949="Exclude",IF(V949="","Check required",IF(V949="Exclude","Exclude",IF(V949="Include","Consensus required","Check required"))),"Check required"))),IF(L949="","","Find PDF"))</f>
        <v>Exclude</v>
      </c>
      <c r="AA949" s="31" t="str">
        <f>IF(Z949="Exclude",R949,"")</f>
        <v>3. Wrong intervention</v>
      </c>
    </row>
    <row r="950" spans="1:27" x14ac:dyDescent="0.25">
      <c r="A950" s="25" t="s">
        <v>7073</v>
      </c>
      <c r="B950" s="26" t="s">
        <v>2582</v>
      </c>
      <c r="C950" s="26">
        <v>2018</v>
      </c>
      <c r="D950" s="26" t="s">
        <v>7074</v>
      </c>
      <c r="E950" s="26">
        <v>7</v>
      </c>
      <c r="F950" s="26">
        <v>12</v>
      </c>
      <c r="G950" s="26" t="s">
        <v>7075</v>
      </c>
      <c r="H950" s="26">
        <v>16871</v>
      </c>
      <c r="I950" s="26" t="s">
        <v>2584</v>
      </c>
      <c r="J950" s="11" t="s">
        <v>35</v>
      </c>
      <c r="K950" s="18" t="str">
        <f>IF(LEFT(I950,2)="10",HYPERLINK(_xlfn.CONCAT("https://doi.org/",I950),"Link"),IF(I950="","",HYPERLINK(I950,"Link")))</f>
        <v>Link</v>
      </c>
      <c r="L950" s="19" t="str">
        <f>IF(A950&lt;&gt;"",IF(J950="No",_xlfn.CONCAT(IF(ISERROR(FIND(",",A950))=FALSE,LEFT(A950,FIND(",",A950)-1),A950),"-",C950,"-",H950),""),"")</f>
        <v/>
      </c>
      <c r="M950" s="29" t="str">
        <f>IF(A950&lt;&gt;"",_xlfn.CONCAT("{",IF(ISERROR(FIND(",",A950))=FALSE,LEFT(A950,FIND(",",A950)-1),A950),", ",C950," #",H950,"}"),"")</f>
        <v>{Jódar-Sánchez, 2018 #16871}</v>
      </c>
      <c r="N950" s="4" t="s">
        <v>36</v>
      </c>
      <c r="O950" s="18" t="str">
        <f>IF(J950="Yes",IF(P950&lt;&gt;"",HYPERLINK(_xlfn.CONCAT(VLOOKUP(P950,AF:AG,2,FALSE),"\",IF(ISERROR(FIND(",",A950))=FALSE,LEFT(A950,FIND(",",A950)-1),A950),"-",C950,"-",H950,".pdf"),"PDF"),""),"")</f>
        <v>PDF</v>
      </c>
      <c r="P950" s="11" t="s">
        <v>2</v>
      </c>
      <c r="Q950" s="3" t="s">
        <v>37</v>
      </c>
      <c r="T950" s="18" t="str">
        <f>IF(J950="Yes",IF(U950&lt;&gt;"",HYPERLINK(_xlfn.CONCAT(VLOOKUP(U950,AF:AG,2,FALSE),"\",IF(ISERROR(FIND(",",A950))=FALSE,LEFT(A950,FIND(",",A950)-1),A950),"-",C950,"-",H950,".pdf"),"PDF"),""),"")</f>
        <v>PDF</v>
      </c>
      <c r="U950" s="11" t="s">
        <v>57</v>
      </c>
      <c r="V950" s="3" t="s">
        <v>37</v>
      </c>
      <c r="Y950" s="12" t="s">
        <v>35</v>
      </c>
      <c r="Z950" s="33" t="str">
        <f>IF(J950="Yes",IF(Q950="","",IF(Q950="Include",IF(V950="",IF(Y950="No","Check for supplement","Include"),IF(V950="Exclude","Consensus required",IF(V950="Include",IF(Y950="No","Check for supplement","Include"),"Check required"))),IF(Q950="Exclude",IF(V950="","Check required",IF(V950="Exclude","Exclude",IF(V950="Include","Consensus required","Check required"))),"Check required"))),IF(L950="","","Find PDF"))</f>
        <v>Include</v>
      </c>
      <c r="AA950" s="31" t="str">
        <f>IF(Z950="Exclude",R950,"")</f>
        <v/>
      </c>
    </row>
    <row r="951" spans="1:27" x14ac:dyDescent="0.25">
      <c r="A951" s="25" t="s">
        <v>2581</v>
      </c>
      <c r="B951" s="26" t="s">
        <v>2582</v>
      </c>
      <c r="C951" s="26">
        <v>2018</v>
      </c>
      <c r="D951" s="26" t="s">
        <v>89</v>
      </c>
      <c r="E951" s="26">
        <v>7</v>
      </c>
      <c r="F951" s="26">
        <v>12</v>
      </c>
      <c r="G951" s="26" t="s">
        <v>2583</v>
      </c>
      <c r="H951" s="26">
        <v>26762</v>
      </c>
      <c r="I951" s="26" t="s">
        <v>2584</v>
      </c>
      <c r="J951" s="11" t="s">
        <v>35</v>
      </c>
      <c r="K951" s="18" t="str">
        <f>IF(LEFT(I951,2)="10",HYPERLINK(_xlfn.CONCAT("https://doi.org/",I951),"Link"),IF(I951="","",HYPERLINK(I951,"Link")))</f>
        <v>Link</v>
      </c>
      <c r="L951" s="19" t="str">
        <f>IF(A951&lt;&gt;"",IF(J951="No",_xlfn.CONCAT(IF(ISERROR(FIND(",",A951))=FALSE,LEFT(A951,FIND(",",A951)-1),A951),"-",C951,"-",H951),""),"")</f>
        <v/>
      </c>
      <c r="M951" s="29" t="str">
        <f>IF(A951&lt;&gt;"",_xlfn.CONCAT("{",IF(ISERROR(FIND(",",A951))=FALSE,LEFT(A951,FIND(",",A951)-1),A951),", ",C951," #",H951,"}"),"")</f>
        <v>{Jodar-Sanchez, 2018 #26762}</v>
      </c>
      <c r="N951" s="4" t="s">
        <v>45</v>
      </c>
      <c r="O951" s="18" t="str">
        <f>IF(J951="Yes",IF(P951&lt;&gt;"",HYPERLINK(_xlfn.CONCAT(VLOOKUP(P951,AF:AG,2,FALSE),"\",IF(ISERROR(FIND(",",A951))=FALSE,LEFT(A951,FIND(",",A951)-1),A951),"-",C951,"-",H951,".pdf"),"PDF"),""),"")</f>
        <v>PDF</v>
      </c>
      <c r="P951" s="11" t="s">
        <v>2</v>
      </c>
      <c r="Q951" s="3" t="s">
        <v>46</v>
      </c>
      <c r="R951" s="3" t="s">
        <v>47</v>
      </c>
      <c r="S951" s="4" t="s">
        <v>109</v>
      </c>
      <c r="T951" s="18" t="str">
        <f>IF(J951="Yes",IF(U951&lt;&gt;"",HYPERLINK(_xlfn.CONCAT(VLOOKUP(U951,AF:AG,2,FALSE),"\",IF(ISERROR(FIND(",",A951))=FALSE,LEFT(A951,FIND(",",A951)-1),A951),"-",C951,"-",H951,".pdf"),"PDF"),""),"")</f>
        <v>PDF</v>
      </c>
      <c r="U951" s="11" t="s">
        <v>38</v>
      </c>
      <c r="V951" s="3" t="s">
        <v>46</v>
      </c>
      <c r="W951" s="3" t="s">
        <v>47</v>
      </c>
      <c r="Y951" s="12" t="str">
        <f>IF(R951="Include","No",IF(V951="Include","No",""))</f>
        <v/>
      </c>
      <c r="Z951" s="33" t="str">
        <f>IF(J951="Yes",IF(Q951="","",IF(Q951="Include",IF(V951="",IF(Y951="No","Check for supplement","Include"),IF(V951="Exclude","Consensus required",IF(V951="Include",IF(Y951="No","Check for supplement","Include"),"Check required"))),IF(Q951="Exclude",IF(V951="","Check required",IF(V951="Exclude","Exclude",IF(V951="Include","Consensus required","Check required"))),"Check required"))),IF(L951="","","Find PDF"))</f>
        <v>Exclude</v>
      </c>
      <c r="AA951" s="31" t="str">
        <f>IF(Z951="Exclude",R951,"")</f>
        <v>3. Wrong intervention</v>
      </c>
    </row>
    <row r="952" spans="1:27" x14ac:dyDescent="0.25">
      <c r="A952" s="25" t="s">
        <v>215</v>
      </c>
      <c r="B952" s="26" t="s">
        <v>216</v>
      </c>
      <c r="C952" s="26">
        <v>2020</v>
      </c>
      <c r="D952" s="26" t="s">
        <v>217</v>
      </c>
      <c r="E952" s="26">
        <v>2</v>
      </c>
      <c r="F952" s="26">
        <v>3</v>
      </c>
      <c r="G952" s="26" t="s">
        <v>218</v>
      </c>
      <c r="H952" s="26">
        <v>14718</v>
      </c>
      <c r="I952" s="26" t="s">
        <v>219</v>
      </c>
      <c r="J952" s="11" t="s">
        <v>35</v>
      </c>
      <c r="K952" s="18" t="str">
        <f>IF(LEFT(I952,2)="10",HYPERLINK(_xlfn.CONCAT("https://doi.org/",I952),"Link"),IF(I952="","",HYPERLINK(I952,"Link")))</f>
        <v>Link</v>
      </c>
      <c r="L952" s="19" t="str">
        <f>IF(A952&lt;&gt;"",IF(J952="No",_xlfn.CONCAT(IF(ISERROR(FIND(",",A952))=FALSE,LEFT(A952,FIND(",",A952)-1),A952),"-",C952,"-",H952),""),"")</f>
        <v/>
      </c>
      <c r="M952" s="29" t="str">
        <f>IF(A952&lt;&gt;"",_xlfn.CONCAT("{",IF(ISERROR(FIND(",",A952))=FALSE,LEFT(A952,FIND(",",A952)-1),A952),", ",C952," #",H952,"}"),"")</f>
        <v>{Johns, 2020 #14718}</v>
      </c>
      <c r="N952" s="4" t="s">
        <v>1</v>
      </c>
      <c r="O952" s="18" t="str">
        <f>IF(J952="Yes",IF(P952&lt;&gt;"",HYPERLINK(_xlfn.CONCAT(VLOOKUP(P952,AF:AG,2,FALSE),"\",IF(ISERROR(FIND(",",A952))=FALSE,LEFT(A952,FIND(",",A952)-1),A952),"-",C952,"-",H952,".pdf"),"PDF"),""),"")</f>
        <v>PDF</v>
      </c>
      <c r="P952" s="11" t="s">
        <v>2</v>
      </c>
      <c r="Q952" s="3" t="s">
        <v>46</v>
      </c>
      <c r="R952" s="3" t="s">
        <v>47</v>
      </c>
      <c r="S952" s="4" t="s">
        <v>109</v>
      </c>
      <c r="T952" s="18" t="str">
        <f>IF(J952="Yes",IF(U952&lt;&gt;"",HYPERLINK(_xlfn.CONCAT(VLOOKUP(U952,AF:AG,2,FALSE),"\",IF(ISERROR(FIND(",",A952))=FALSE,LEFT(A952,FIND(",",A952)-1),A952),"-",C952,"-",H952,".pdf"),"PDF"),""),"")</f>
        <v>PDF</v>
      </c>
      <c r="U952" s="11" t="s">
        <v>57</v>
      </c>
      <c r="V952" s="3" t="s">
        <v>46</v>
      </c>
      <c r="W952" s="3" t="s">
        <v>47</v>
      </c>
      <c r="X952" s="501" t="s">
        <v>116</v>
      </c>
      <c r="Y952" s="12" t="str">
        <f>IF(R952="Include","No",IF(V952="Include","No",""))</f>
        <v/>
      </c>
      <c r="Z952" s="33" t="str">
        <f>IF(J952="Yes",IF(Q952="","",IF(Q952="Include",IF(V952="",IF(Y952="No","Check for supplement","Include"),IF(V952="Exclude","Consensus required",IF(V952="Include",IF(Y952="No","Check for supplement","Include"),"Check required"))),IF(Q952="Exclude",IF(V952="","Check required",IF(V952="Exclude","Exclude",IF(V952="Include","Consensus required","Check required"))),"Check required"))),IF(L952="","","Find PDF"))</f>
        <v>Exclude</v>
      </c>
      <c r="AA952" s="31" t="str">
        <f>IF(Z952="Exclude",R952,"")</f>
        <v>3. Wrong intervention</v>
      </c>
    </row>
    <row r="953" spans="1:27" x14ac:dyDescent="0.25">
      <c r="A953" s="25" t="s">
        <v>220</v>
      </c>
      <c r="B953" s="26" t="s">
        <v>221</v>
      </c>
      <c r="C953" s="26">
        <v>2022</v>
      </c>
      <c r="D953" s="26" t="s">
        <v>222</v>
      </c>
      <c r="E953" s="26">
        <v>11</v>
      </c>
      <c r="F953" s="26">
        <v>4</v>
      </c>
      <c r="G953" s="26" t="s">
        <v>223</v>
      </c>
      <c r="H953" s="26">
        <v>13062</v>
      </c>
      <c r="I953" s="26" t="s">
        <v>224</v>
      </c>
      <c r="J953" s="11" t="s">
        <v>35</v>
      </c>
      <c r="K953" s="18" t="str">
        <f>IF(LEFT(I953,2)="10",HYPERLINK(_xlfn.CONCAT("https://doi.org/",I953),"Link"),IF(I953="","",HYPERLINK(I953,"Link")))</f>
        <v>Link</v>
      </c>
      <c r="L953" s="19" t="str">
        <f>IF(A953&lt;&gt;"",IF(J953="No",_xlfn.CONCAT(IF(ISERROR(FIND(",",A953))=FALSE,LEFT(A953,FIND(",",A953)-1),A953),"-",C953,"-",H953),""),"")</f>
        <v/>
      </c>
      <c r="M953" s="29" t="str">
        <f>IF(A953&lt;&gt;"",_xlfn.CONCAT("{",IF(ISERROR(FIND(",",A953))=FALSE,LEFT(A953,FIND(",",A953)-1),A953),", ",C953," #",H953,"}"),"")</f>
        <v>{Johnson, 2022 #13062}</v>
      </c>
      <c r="N953" s="4" t="s">
        <v>1</v>
      </c>
      <c r="O953" s="18" t="str">
        <f>IF(J953="Yes",IF(P953&lt;&gt;"",HYPERLINK(_xlfn.CONCAT(VLOOKUP(P953,AF:AG,2,FALSE),"\",IF(ISERROR(FIND(",",A953))=FALSE,LEFT(A953,FIND(",",A953)-1),A953),"-",C953,"-",H953,".pdf"),"PDF"),""),"")</f>
        <v>PDF</v>
      </c>
      <c r="P953" s="11" t="s">
        <v>2</v>
      </c>
      <c r="Q953" s="3" t="s">
        <v>46</v>
      </c>
      <c r="R953" s="3" t="s">
        <v>47</v>
      </c>
      <c r="S953" s="4" t="s">
        <v>109</v>
      </c>
      <c r="T953" s="18" t="str">
        <f>IF(J953="Yes",IF(U953&lt;&gt;"",HYPERLINK(_xlfn.CONCAT(VLOOKUP(U953,AF:AG,2,FALSE),"\",IF(ISERROR(FIND(",",A953))=FALSE,LEFT(A953,FIND(",",A953)-1),A953),"-",C953,"-",H953,".pdf"),"PDF"),""),"")</f>
        <v>PDF</v>
      </c>
      <c r="U953" s="11" t="s">
        <v>57</v>
      </c>
      <c r="V953" s="3" t="s">
        <v>46</v>
      </c>
      <c r="W953" s="3" t="s">
        <v>47</v>
      </c>
      <c r="X953" s="501" t="s">
        <v>116</v>
      </c>
      <c r="Y953" s="12" t="str">
        <f>IF(R953="Include","No",IF(V953="Include","No",""))</f>
        <v/>
      </c>
      <c r="Z953" s="33" t="str">
        <f>IF(J953="Yes",IF(Q953="","",IF(Q953="Include",IF(V953="",IF(Y953="No","Check for supplement","Include"),IF(V953="Exclude","Consensus required",IF(V953="Include",IF(Y953="No","Check for supplement","Include"),"Check required"))),IF(Q953="Exclude",IF(V953="","Check required",IF(V953="Exclude","Exclude",IF(V953="Include","Consensus required","Check required"))),"Check required"))),IF(L953="","","Find PDF"))</f>
        <v>Exclude</v>
      </c>
      <c r="AA953" s="31" t="str">
        <f>IF(Z953="Exclude",R953,"")</f>
        <v>3. Wrong intervention</v>
      </c>
    </row>
    <row r="954" spans="1:27" x14ac:dyDescent="0.25">
      <c r="A954" s="25" t="s">
        <v>220</v>
      </c>
      <c r="B954" s="26" t="s">
        <v>221</v>
      </c>
      <c r="C954" s="26">
        <v>2022</v>
      </c>
      <c r="D954" s="26" t="s">
        <v>222</v>
      </c>
      <c r="E954" s="26">
        <v>11</v>
      </c>
      <c r="F954" s="26">
        <v>4</v>
      </c>
      <c r="G954" s="26" t="s">
        <v>223</v>
      </c>
      <c r="H954" s="26">
        <v>13063</v>
      </c>
      <c r="I954" s="26" t="s">
        <v>224</v>
      </c>
      <c r="J954" s="11" t="s">
        <v>35</v>
      </c>
      <c r="K954" s="18" t="str">
        <f>IF(LEFT(I954,2)="10",HYPERLINK(_xlfn.CONCAT("https://doi.org/",I954),"Link"),IF(I954="","",HYPERLINK(I954,"Link")))</f>
        <v>Link</v>
      </c>
      <c r="L954" s="19" t="str">
        <f>IF(A954&lt;&gt;"",IF(J954="No",_xlfn.CONCAT(IF(ISERROR(FIND(",",A954))=FALSE,LEFT(A954,FIND(",",A954)-1),A954),"-",C954,"-",H954),""),"")</f>
        <v/>
      </c>
      <c r="M954" s="29" t="str">
        <f>IF(A954&lt;&gt;"",_xlfn.CONCAT("{",IF(ISERROR(FIND(",",A954))=FALSE,LEFT(A954,FIND(",",A954)-1),A954),", ",C954," #",H954,"}"),"")</f>
        <v>{Johnson, 2022 #13063}</v>
      </c>
      <c r="N954" s="4" t="s">
        <v>1</v>
      </c>
      <c r="O954" s="18" t="str">
        <f>IF(J954="Yes",IF(P954&lt;&gt;"",HYPERLINK(_xlfn.CONCAT(VLOOKUP(P954,AF:AG,2,FALSE),"\",IF(ISERROR(FIND(",",A954))=FALSE,LEFT(A954,FIND(",",A954)-1),A954),"-",C954,"-",H954,".pdf"),"PDF"),""),"")</f>
        <v>PDF</v>
      </c>
      <c r="P954" s="11" t="s">
        <v>2</v>
      </c>
      <c r="Q954" s="3" t="s">
        <v>46</v>
      </c>
      <c r="R954" s="3" t="s">
        <v>39</v>
      </c>
      <c r="T954" s="18" t="str">
        <f>IF(J954="Yes",IF(U954&lt;&gt;"",HYPERLINK(_xlfn.CONCAT(VLOOKUP(U954,AF:AG,2,FALSE),"\",IF(ISERROR(FIND(",",A954))=FALSE,LEFT(A954,FIND(",",A954)-1),A954),"-",C954,"-",H954,".pdf"),"PDF"),""),"")</f>
        <v>PDF</v>
      </c>
      <c r="U954" s="11" t="str">
        <f>IF(R954="0. Duplicate","SH","")</f>
        <v>SH</v>
      </c>
      <c r="V954" s="3" t="str">
        <f>IF(R954="0. Duplicate","Exclude","")</f>
        <v>Exclude</v>
      </c>
      <c r="W954" s="3" t="str">
        <f>IF(R954="0. Duplicate","0. Duplicate","")</f>
        <v>0. Duplicate</v>
      </c>
      <c r="Y954" s="12" t="str">
        <f>IF(R954="Include","No",IF(V954="Include","No",""))</f>
        <v/>
      </c>
      <c r="Z954" s="33" t="str">
        <f>IF(J954="Yes",IF(Q954="","",IF(Q954="Include",IF(V954="",IF(Y954="No","Check for supplement","Include"),IF(V954="Exclude","Consensus required",IF(V954="Include",IF(Y954="No","Check for supplement","Include"),"Check required"))),IF(Q954="Exclude",IF(V954="","Check required",IF(V954="Exclude","Exclude",IF(V954="Include","Consensus required","Check required"))),"Check required"))),IF(L954="","","Find PDF"))</f>
        <v>Exclude</v>
      </c>
      <c r="AA954" s="31" t="str">
        <f>IF(Z954="Exclude",R954,"")</f>
        <v>0. Duplicate</v>
      </c>
    </row>
    <row r="955" spans="1:27" x14ac:dyDescent="0.25">
      <c r="A955" s="25" t="s">
        <v>225</v>
      </c>
      <c r="B955" s="26" t="s">
        <v>226</v>
      </c>
      <c r="C955" s="26">
        <v>2019</v>
      </c>
      <c r="D955" s="26" t="s">
        <v>227</v>
      </c>
      <c r="E955" s="26">
        <v>76</v>
      </c>
      <c r="G955" s="26" t="s">
        <v>228</v>
      </c>
      <c r="H955" s="26">
        <v>14719</v>
      </c>
      <c r="I955" s="26" t="s">
        <v>229</v>
      </c>
      <c r="J955" s="11" t="s">
        <v>35</v>
      </c>
      <c r="K955" s="18" t="str">
        <f>IF(LEFT(I955,2)="10",HYPERLINK(_xlfn.CONCAT("https://doi.org/",I955),"Link"),IF(I955="","",HYPERLINK(I955,"Link")))</f>
        <v>Link</v>
      </c>
      <c r="L955" s="19" t="str">
        <f>IF(A955&lt;&gt;"",IF(J955="No",_xlfn.CONCAT(IF(ISERROR(FIND(",",A955))=FALSE,LEFT(A955,FIND(",",A955)-1),A955),"-",C955,"-",H955),""),"")</f>
        <v/>
      </c>
      <c r="M955" s="29" t="str">
        <f>IF(A955&lt;&gt;"",_xlfn.CONCAT("{",IF(ISERROR(FIND(",",A955))=FALSE,LEFT(A955,FIND(",",A955)-1),A955),", ",C955," #",H955,"}"),"")</f>
        <v>{Johnston, 2019 #14719}</v>
      </c>
      <c r="N955" s="4" t="s">
        <v>1</v>
      </c>
      <c r="O955" s="18" t="str">
        <f>IF(J955="Yes",IF(P955&lt;&gt;"",HYPERLINK(_xlfn.CONCAT(VLOOKUP(P955,AF:AG,2,FALSE),"\",IF(ISERROR(FIND(",",A955))=FALSE,LEFT(A955,FIND(",",A955)-1),A955),"-",C955,"-",H955,".pdf"),"PDF"),""),"")</f>
        <v>PDF</v>
      </c>
      <c r="P955" s="11" t="s">
        <v>2</v>
      </c>
      <c r="Q955" s="3" t="s">
        <v>46</v>
      </c>
      <c r="R955" s="3" t="s">
        <v>47</v>
      </c>
      <c r="S955" s="4" t="s">
        <v>109</v>
      </c>
      <c r="T955" s="18" t="str">
        <f>IF(J955="Yes",IF(U955&lt;&gt;"",HYPERLINK(_xlfn.CONCAT(VLOOKUP(U955,AF:AG,2,FALSE),"\",IF(ISERROR(FIND(",",A955))=FALSE,LEFT(A955,FIND(",",A955)-1),A955),"-",C955,"-",H955,".pdf"),"PDF"),""),"")</f>
        <v>PDF</v>
      </c>
      <c r="U955" s="11" t="s">
        <v>57</v>
      </c>
      <c r="V955" s="3" t="s">
        <v>46</v>
      </c>
      <c r="W955" s="3" t="s">
        <v>47</v>
      </c>
      <c r="X955" s="501" t="s">
        <v>116</v>
      </c>
      <c r="Y955" s="12" t="str">
        <f>IF(R955="Include","No",IF(V955="Include","No",""))</f>
        <v/>
      </c>
      <c r="Z955" s="33" t="str">
        <f>IF(J955="Yes",IF(Q955="","",IF(Q955="Include",IF(V955="",IF(Y955="No","Check for supplement","Include"),IF(V955="Exclude","Consensus required",IF(V955="Include",IF(Y955="No","Check for supplement","Include"),"Check required"))),IF(Q955="Exclude",IF(V955="","Check required",IF(V955="Exclude","Exclude",IF(V955="Include","Consensus required","Check required"))),"Check required"))),IF(L955="","","Find PDF"))</f>
        <v>Exclude</v>
      </c>
      <c r="AA955" s="31" t="str">
        <f>IF(Z955="Exclude",R955,"")</f>
        <v>3. Wrong intervention</v>
      </c>
    </row>
    <row r="956" spans="1:27" x14ac:dyDescent="0.25">
      <c r="A956" s="25" t="s">
        <v>225</v>
      </c>
      <c r="B956" s="26" t="s">
        <v>226</v>
      </c>
      <c r="C956" s="26">
        <v>2019</v>
      </c>
      <c r="D956" s="26" t="s">
        <v>227</v>
      </c>
      <c r="E956" s="26">
        <v>76</v>
      </c>
      <c r="G956" s="26" t="s">
        <v>228</v>
      </c>
      <c r="H956" s="26">
        <v>14720</v>
      </c>
      <c r="I956" s="26" t="s">
        <v>229</v>
      </c>
      <c r="J956" s="11" t="s">
        <v>35</v>
      </c>
      <c r="K956" s="18" t="str">
        <f>IF(LEFT(I956,2)="10",HYPERLINK(_xlfn.CONCAT("https://doi.org/",I956),"Link"),IF(I956="","",HYPERLINK(I956,"Link")))</f>
        <v>Link</v>
      </c>
      <c r="L956" s="19" t="str">
        <f>IF(A956&lt;&gt;"",IF(J956="No",_xlfn.CONCAT(IF(ISERROR(FIND(",",A956))=FALSE,LEFT(A956,FIND(",",A956)-1),A956),"-",C956,"-",H956),""),"")</f>
        <v/>
      </c>
      <c r="M956" s="29" t="str">
        <f>IF(A956&lt;&gt;"",_xlfn.CONCAT("{",IF(ISERROR(FIND(",",A956))=FALSE,LEFT(A956,FIND(",",A956)-1),A956),", ",C956," #",H956,"}"),"")</f>
        <v>{Johnston, 2019 #14720}</v>
      </c>
      <c r="N956" s="4" t="s">
        <v>1</v>
      </c>
      <c r="O956" s="18" t="str">
        <f>IF(J956="Yes",IF(P956&lt;&gt;"",HYPERLINK(_xlfn.CONCAT(VLOOKUP(P956,AF:AG,2,FALSE),"\",IF(ISERROR(FIND(",",A956))=FALSE,LEFT(A956,FIND(",",A956)-1),A956),"-",C956,"-",H956,".pdf"),"PDF"),""),"")</f>
        <v>PDF</v>
      </c>
      <c r="P956" s="11" t="s">
        <v>2</v>
      </c>
      <c r="Q956" s="3" t="s">
        <v>46</v>
      </c>
      <c r="R956" s="3" t="s">
        <v>39</v>
      </c>
      <c r="T956" s="18" t="str">
        <f>IF(J956="Yes",IF(U956&lt;&gt;"",HYPERLINK(_xlfn.CONCAT(VLOOKUP(U956,AF:AG,2,FALSE),"\",IF(ISERROR(FIND(",",A956))=FALSE,LEFT(A956,FIND(",",A956)-1),A956),"-",C956,"-",H956,".pdf"),"PDF"),""),"")</f>
        <v>PDF</v>
      </c>
      <c r="U956" s="11" t="str">
        <f>IF(R956="0. Duplicate","SH","")</f>
        <v>SH</v>
      </c>
      <c r="V956" s="3" t="str">
        <f>IF(R956="0. Duplicate","Exclude","")</f>
        <v>Exclude</v>
      </c>
      <c r="W956" s="3" t="str">
        <f>IF(R956="0. Duplicate","0. Duplicate","")</f>
        <v>0. Duplicate</v>
      </c>
      <c r="Y956" s="12" t="str">
        <f>IF(R956="Include","No",IF(V956="Include","No",""))</f>
        <v/>
      </c>
      <c r="Z956" s="33" t="str">
        <f>IF(J956="Yes",IF(Q956="","",IF(Q956="Include",IF(V956="",IF(Y956="No","Check for supplement","Include"),IF(V956="Exclude","Consensus required",IF(V956="Include",IF(Y956="No","Check for supplement","Include"),"Check required"))),IF(Q956="Exclude",IF(V956="","Check required",IF(V956="Exclude","Exclude",IF(V956="Include","Consensus required","Check required"))),"Check required"))),IF(L956="","","Find PDF"))</f>
        <v>Exclude</v>
      </c>
      <c r="AA956" s="31" t="str">
        <f>IF(Z956="Exclude",R956,"")</f>
        <v>0. Duplicate</v>
      </c>
    </row>
    <row r="957" spans="1:27" x14ac:dyDescent="0.25">
      <c r="A957" s="25" t="s">
        <v>225</v>
      </c>
      <c r="B957" s="26" t="s">
        <v>226</v>
      </c>
      <c r="C957" s="26">
        <v>2019</v>
      </c>
      <c r="D957" s="26" t="s">
        <v>227</v>
      </c>
      <c r="E957" s="26">
        <v>76</v>
      </c>
      <c r="G957" s="26" t="s">
        <v>228</v>
      </c>
      <c r="H957" s="26">
        <v>14721</v>
      </c>
      <c r="I957" s="26" t="s">
        <v>229</v>
      </c>
      <c r="J957" s="11" t="s">
        <v>35</v>
      </c>
      <c r="K957" s="18" t="str">
        <f>IF(LEFT(I957,2)="10",HYPERLINK(_xlfn.CONCAT("https://doi.org/",I957),"Link"),IF(I957="","",HYPERLINK(I957,"Link")))</f>
        <v>Link</v>
      </c>
      <c r="L957" s="19" t="str">
        <f>IF(A957&lt;&gt;"",IF(J957="No",_xlfn.CONCAT(IF(ISERROR(FIND(",",A957))=FALSE,LEFT(A957,FIND(",",A957)-1),A957),"-",C957,"-",H957),""),"")</f>
        <v/>
      </c>
      <c r="M957" s="29" t="str">
        <f>IF(A957&lt;&gt;"",_xlfn.CONCAT("{",IF(ISERROR(FIND(",",A957))=FALSE,LEFT(A957,FIND(",",A957)-1),A957),", ",C957," #",H957,"}"),"")</f>
        <v>{Johnston, 2019 #14721}</v>
      </c>
      <c r="N957" s="4" t="s">
        <v>1</v>
      </c>
      <c r="O957" s="18" t="str">
        <f>IF(J957="Yes",IF(P957&lt;&gt;"",HYPERLINK(_xlfn.CONCAT(VLOOKUP(P957,AF:AG,2,FALSE),"\",IF(ISERROR(FIND(",",A957))=FALSE,LEFT(A957,FIND(",",A957)-1),A957),"-",C957,"-",H957,".pdf"),"PDF"),""),"")</f>
        <v>PDF</v>
      </c>
      <c r="P957" s="11" t="s">
        <v>2</v>
      </c>
      <c r="Q957" s="3" t="s">
        <v>46</v>
      </c>
      <c r="R957" s="3" t="s">
        <v>39</v>
      </c>
      <c r="T957" s="18" t="str">
        <f>IF(J957="Yes",IF(U957&lt;&gt;"",HYPERLINK(_xlfn.CONCAT(VLOOKUP(U957,AF:AG,2,FALSE),"\",IF(ISERROR(FIND(",",A957))=FALSE,LEFT(A957,FIND(",",A957)-1),A957),"-",C957,"-",H957,".pdf"),"PDF"),""),"")</f>
        <v>PDF</v>
      </c>
      <c r="U957" s="11" t="str">
        <f>IF(R957="0. Duplicate","SH","")</f>
        <v>SH</v>
      </c>
      <c r="V957" s="3" t="str">
        <f>IF(R957="0. Duplicate","Exclude","")</f>
        <v>Exclude</v>
      </c>
      <c r="W957" s="3" t="str">
        <f>IF(R957="0. Duplicate","0. Duplicate","")</f>
        <v>0. Duplicate</v>
      </c>
      <c r="Y957" s="12" t="str">
        <f>IF(R957="Include","No",IF(V957="Include","No",""))</f>
        <v/>
      </c>
      <c r="Z957" s="33" t="str">
        <f>IF(J957="Yes",IF(Q957="","",IF(Q957="Include",IF(V957="",IF(Y957="No","Check for supplement","Include"),IF(V957="Exclude","Consensus required",IF(V957="Include",IF(Y957="No","Check for supplement","Include"),"Check required"))),IF(Q957="Exclude",IF(V957="","Check required",IF(V957="Exclude","Exclude",IF(V957="Include","Consensus required","Check required"))),"Check required"))),IF(L957="","","Find PDF"))</f>
        <v>Exclude</v>
      </c>
      <c r="AA957" s="31" t="str">
        <f>IF(Z957="Exclude",R957,"")</f>
        <v>0. Duplicate</v>
      </c>
    </row>
    <row r="958" spans="1:27" x14ac:dyDescent="0.25">
      <c r="A958" s="25" t="s">
        <v>230</v>
      </c>
      <c r="B958" s="26" t="s">
        <v>231</v>
      </c>
      <c r="C958" s="26">
        <v>2017</v>
      </c>
      <c r="D958" s="26" t="s">
        <v>232</v>
      </c>
      <c r="E958" s="26">
        <v>7</v>
      </c>
      <c r="G958" s="26" t="s">
        <v>233</v>
      </c>
      <c r="H958" s="26">
        <v>13068</v>
      </c>
      <c r="I958" s="26" t="s">
        <v>234</v>
      </c>
      <c r="J958" s="11" t="s">
        <v>35</v>
      </c>
      <c r="K958" s="18" t="str">
        <f>IF(LEFT(I958,2)="10",HYPERLINK(_xlfn.CONCAT("https://doi.org/",I958),"Link"),IF(I958="","",HYPERLINK(I958,"Link")))</f>
        <v>Link</v>
      </c>
      <c r="L958" s="19" t="str">
        <f>IF(A958&lt;&gt;"",IF(J958="No",_xlfn.CONCAT(IF(ISERROR(FIND(",",A958))=FALSE,LEFT(A958,FIND(",",A958)-1),A958),"-",C958,"-",H958),""),"")</f>
        <v/>
      </c>
      <c r="M958" s="29" t="str">
        <f>IF(A958&lt;&gt;"",_xlfn.CONCAT("{",IF(ISERROR(FIND(",",A958))=FALSE,LEFT(A958,FIND(",",A958)-1),A958),", ",C958," #",H958,"}"),"")</f>
        <v>{Johnstone, 2017 #13068}</v>
      </c>
      <c r="N958" s="4" t="s">
        <v>1</v>
      </c>
      <c r="O958" s="18" t="str">
        <f>IF(J958="Yes",IF(P958&lt;&gt;"",HYPERLINK(_xlfn.CONCAT(VLOOKUP(P958,AF:AG,2,FALSE),"\",IF(ISERROR(FIND(",",A958))=FALSE,LEFT(A958,FIND(",",A958)-1),A958),"-",C958,"-",H958,".pdf"),"PDF"),""),"")</f>
        <v>PDF</v>
      </c>
      <c r="P958" s="11" t="s">
        <v>2</v>
      </c>
      <c r="Q958" s="3" t="s">
        <v>46</v>
      </c>
      <c r="R958" s="3" t="s">
        <v>47</v>
      </c>
      <c r="S958" s="4" t="s">
        <v>109</v>
      </c>
      <c r="T958" s="18" t="str">
        <f>IF(J958="Yes",IF(U958&lt;&gt;"",HYPERLINK(_xlfn.CONCAT(VLOOKUP(U958,AF:AG,2,FALSE),"\",IF(ISERROR(FIND(",",A958))=FALSE,LEFT(A958,FIND(",",A958)-1),A958),"-",C958,"-",H958,".pdf"),"PDF"),""),"")</f>
        <v>PDF</v>
      </c>
      <c r="U958" s="11" t="s">
        <v>57</v>
      </c>
      <c r="V958" s="3" t="s">
        <v>46</v>
      </c>
      <c r="W958" s="3" t="s">
        <v>47</v>
      </c>
      <c r="X958" s="501" t="s">
        <v>116</v>
      </c>
      <c r="Y958" s="12" t="str">
        <f>IF(R958="Include","No",IF(V958="Include","No",""))</f>
        <v/>
      </c>
      <c r="Z958" s="33" t="str">
        <f>IF(J958="Yes",IF(Q958="","",IF(Q958="Include",IF(V958="",IF(Y958="No","Check for supplement","Include"),IF(V958="Exclude","Consensus required",IF(V958="Include",IF(Y958="No","Check for supplement","Include"),"Check required"))),IF(Q958="Exclude",IF(V958="","Check required",IF(V958="Exclude","Exclude",IF(V958="Include","Consensus required","Check required"))),"Check required"))),IF(L958="","","Find PDF"))</f>
        <v>Exclude</v>
      </c>
      <c r="AA958" s="31" t="str">
        <f>IF(Z958="Exclude",R958,"")</f>
        <v>3. Wrong intervention</v>
      </c>
    </row>
    <row r="959" spans="1:27" x14ac:dyDescent="0.25">
      <c r="A959" s="25" t="s">
        <v>230</v>
      </c>
      <c r="B959" s="26" t="s">
        <v>231</v>
      </c>
      <c r="C959" s="26">
        <v>2017</v>
      </c>
      <c r="D959" s="26" t="s">
        <v>232</v>
      </c>
      <c r="E959" s="26">
        <v>7</v>
      </c>
      <c r="G959" s="26" t="s">
        <v>233</v>
      </c>
      <c r="H959" s="26">
        <v>13069</v>
      </c>
      <c r="I959" s="26" t="s">
        <v>234</v>
      </c>
      <c r="J959" s="11" t="s">
        <v>35</v>
      </c>
      <c r="K959" s="18" t="str">
        <f>IF(LEFT(I959,2)="10",HYPERLINK(_xlfn.CONCAT("https://doi.org/",I959),"Link"),IF(I959="","",HYPERLINK(I959,"Link")))</f>
        <v>Link</v>
      </c>
      <c r="L959" s="19" t="str">
        <f>IF(A959&lt;&gt;"",IF(J959="No",_xlfn.CONCAT(IF(ISERROR(FIND(",",A959))=FALSE,LEFT(A959,FIND(",",A959)-1),A959),"-",C959,"-",H959),""),"")</f>
        <v/>
      </c>
      <c r="M959" s="29" t="str">
        <f>IF(A959&lt;&gt;"",_xlfn.CONCAT("{",IF(ISERROR(FIND(",",A959))=FALSE,LEFT(A959,FIND(",",A959)-1),A959),", ",C959," #",H959,"}"),"")</f>
        <v>{Johnstone, 2017 #13069}</v>
      </c>
      <c r="N959" s="4" t="s">
        <v>1</v>
      </c>
      <c r="O959" s="18" t="str">
        <f>IF(J959="Yes",IF(P959&lt;&gt;"",HYPERLINK(_xlfn.CONCAT(VLOOKUP(P959,AF:AG,2,FALSE),"\",IF(ISERROR(FIND(",",A959))=FALSE,LEFT(A959,FIND(",",A959)-1),A959),"-",C959,"-",H959,".pdf"),"PDF"),""),"")</f>
        <v>PDF</v>
      </c>
      <c r="P959" s="11" t="s">
        <v>2</v>
      </c>
      <c r="Q959" s="3" t="s">
        <v>46</v>
      </c>
      <c r="R959" s="3" t="s">
        <v>39</v>
      </c>
      <c r="T959" s="18" t="str">
        <f>IF(J959="Yes",IF(U959&lt;&gt;"",HYPERLINK(_xlfn.CONCAT(VLOOKUP(U959,AF:AG,2,FALSE),"\",IF(ISERROR(FIND(",",A959))=FALSE,LEFT(A959,FIND(",",A959)-1),A959),"-",C959,"-",H959,".pdf"),"PDF"),""),"")</f>
        <v>PDF</v>
      </c>
      <c r="U959" s="11" t="str">
        <f>IF(R959="0. Duplicate","SH","")</f>
        <v>SH</v>
      </c>
      <c r="V959" s="3" t="str">
        <f>IF(R959="0. Duplicate","Exclude","")</f>
        <v>Exclude</v>
      </c>
      <c r="W959" s="3" t="str">
        <f>IF(R959="0. Duplicate","0. Duplicate","")</f>
        <v>0. Duplicate</v>
      </c>
      <c r="Y959" s="12" t="str">
        <f>IF(R959="Include","No",IF(V959="Include","No",""))</f>
        <v/>
      </c>
      <c r="Z959" s="33" t="str">
        <f>IF(J959="Yes",IF(Q959="","",IF(Q959="Include",IF(V959="",IF(Y959="No","Check for supplement","Include"),IF(V959="Exclude","Consensus required",IF(V959="Include",IF(Y959="No","Check for supplement","Include"),"Check required"))),IF(Q959="Exclude",IF(V959="","Check required",IF(V959="Exclude","Exclude",IF(V959="Include","Consensus required","Check required"))),"Check required"))),IF(L959="","","Find PDF"))</f>
        <v>Exclude</v>
      </c>
      <c r="AA959" s="31" t="str">
        <f>IF(Z959="Exclude",R959,"")</f>
        <v>0. Duplicate</v>
      </c>
    </row>
    <row r="960" spans="1:27" x14ac:dyDescent="0.25">
      <c r="A960" s="25" t="s">
        <v>235</v>
      </c>
      <c r="B960" s="26" t="s">
        <v>236</v>
      </c>
      <c r="C960" s="26">
        <v>2019</v>
      </c>
      <c r="D960" s="26" t="s">
        <v>237</v>
      </c>
      <c r="E960" s="26">
        <v>5</v>
      </c>
      <c r="F960" s="26">
        <v>1</v>
      </c>
      <c r="G960" s="26">
        <v>45</v>
      </c>
      <c r="H960" s="26">
        <v>13066</v>
      </c>
      <c r="I960" s="26" t="s">
        <v>238</v>
      </c>
      <c r="J960" s="11" t="s">
        <v>35</v>
      </c>
      <c r="K960" s="18" t="str">
        <f>IF(LEFT(I960,2)="10",HYPERLINK(_xlfn.CONCAT("https://doi.org/",I960),"Link"),IF(I960="","",HYPERLINK(I960,"Link")))</f>
        <v>Link</v>
      </c>
      <c r="L960" s="19" t="str">
        <f>IF(A960&lt;&gt;"",IF(J960="No",_xlfn.CONCAT(IF(ISERROR(FIND(",",A960))=FALSE,LEFT(A960,FIND(",",A960)-1),A960),"-",C960,"-",H960),""),"")</f>
        <v/>
      </c>
      <c r="M960" s="29" t="str">
        <f>IF(A960&lt;&gt;"",_xlfn.CONCAT("{",IF(ISERROR(FIND(",",A960))=FALSE,LEFT(A960,FIND(",",A960)-1),A960),", ",C960," #",H960,"}"),"")</f>
        <v>{Johnstone, 2019 #13066}</v>
      </c>
      <c r="N960" s="4" t="s">
        <v>1</v>
      </c>
      <c r="O960" s="18" t="str">
        <f>IF(J960="Yes",IF(P960&lt;&gt;"",HYPERLINK(_xlfn.CONCAT(VLOOKUP(P960,AF:AG,2,FALSE),"\",IF(ISERROR(FIND(",",A960))=FALSE,LEFT(A960,FIND(",",A960)-1),A960),"-",C960,"-",H960,".pdf"),"PDF"),""),"")</f>
        <v>PDF</v>
      </c>
      <c r="P960" s="11" t="s">
        <v>2</v>
      </c>
      <c r="Q960" s="3" t="s">
        <v>46</v>
      </c>
      <c r="R960" s="3" t="s">
        <v>47</v>
      </c>
      <c r="S960" s="4" t="s">
        <v>109</v>
      </c>
      <c r="T960" s="18" t="str">
        <f>IF(J960="Yes",IF(U960&lt;&gt;"",HYPERLINK(_xlfn.CONCAT(VLOOKUP(U960,AF:AG,2,FALSE),"\",IF(ISERROR(FIND(",",A960))=FALSE,LEFT(A960,FIND(",",A960)-1),A960),"-",C960,"-",H960,".pdf"),"PDF"),""),"")</f>
        <v>PDF</v>
      </c>
      <c r="U960" s="11" t="s">
        <v>57</v>
      </c>
      <c r="V960" s="3" t="s">
        <v>46</v>
      </c>
      <c r="W960" s="3" t="s">
        <v>47</v>
      </c>
      <c r="X960" s="501" t="s">
        <v>116</v>
      </c>
      <c r="Y960" s="12" t="str">
        <f>IF(R960="Include","No",IF(V960="Include","No",""))</f>
        <v/>
      </c>
      <c r="Z960" s="33" t="str">
        <f>IF(J960="Yes",IF(Q960="","",IF(Q960="Include",IF(V960="",IF(Y960="No","Check for supplement","Include"),IF(V960="Exclude","Consensus required",IF(V960="Include",IF(Y960="No","Check for supplement","Include"),"Check required"))),IF(Q960="Exclude",IF(V960="","Check required",IF(V960="Exclude","Exclude",IF(V960="Include","Consensus required","Check required"))),"Check required"))),IF(L960="","","Find PDF"))</f>
        <v>Exclude</v>
      </c>
      <c r="AA960" s="31" t="str">
        <f>IF(Z960="Exclude",R960,"")</f>
        <v>3. Wrong intervention</v>
      </c>
    </row>
    <row r="961" spans="1:27" x14ac:dyDescent="0.25">
      <c r="A961" s="25" t="s">
        <v>235</v>
      </c>
      <c r="B961" s="26" t="s">
        <v>236</v>
      </c>
      <c r="C961" s="26">
        <v>2019</v>
      </c>
      <c r="D961" s="26" t="s">
        <v>237</v>
      </c>
      <c r="E961" s="26">
        <v>5</v>
      </c>
      <c r="F961" s="26">
        <v>1</v>
      </c>
      <c r="G961" s="26">
        <v>45</v>
      </c>
      <c r="H961" s="26">
        <v>13067</v>
      </c>
      <c r="I961" s="26" t="s">
        <v>238</v>
      </c>
      <c r="J961" s="11" t="s">
        <v>35</v>
      </c>
      <c r="K961" s="18" t="str">
        <f>IF(LEFT(I961,2)="10",HYPERLINK(_xlfn.CONCAT("https://doi.org/",I961),"Link"),IF(I961="","",HYPERLINK(I961,"Link")))</f>
        <v>Link</v>
      </c>
      <c r="L961" s="19" t="str">
        <f>IF(A961&lt;&gt;"",IF(J961="No",_xlfn.CONCAT(IF(ISERROR(FIND(",",A961))=FALSE,LEFT(A961,FIND(",",A961)-1),A961),"-",C961,"-",H961),""),"")</f>
        <v/>
      </c>
      <c r="M961" s="29" t="str">
        <f>IF(A961&lt;&gt;"",_xlfn.CONCAT("{",IF(ISERROR(FIND(",",A961))=FALSE,LEFT(A961,FIND(",",A961)-1),A961),", ",C961," #",H961,"}"),"")</f>
        <v>{Johnstone, 2019 #13067}</v>
      </c>
      <c r="N961" s="4" t="s">
        <v>1</v>
      </c>
      <c r="O961" s="18" t="str">
        <f>IF(J961="Yes",IF(P961&lt;&gt;"",HYPERLINK(_xlfn.CONCAT(VLOOKUP(P961,AF:AG,2,FALSE),"\",IF(ISERROR(FIND(",",A961))=FALSE,LEFT(A961,FIND(",",A961)-1),A961),"-",C961,"-",H961,".pdf"),"PDF"),""),"")</f>
        <v>PDF</v>
      </c>
      <c r="P961" s="11" t="s">
        <v>2</v>
      </c>
      <c r="Q961" s="3" t="s">
        <v>46</v>
      </c>
      <c r="R961" s="3" t="s">
        <v>39</v>
      </c>
      <c r="T961" s="18" t="str">
        <f>IF(J961="Yes",IF(U961&lt;&gt;"",HYPERLINK(_xlfn.CONCAT(VLOOKUP(U961,AF:AG,2,FALSE),"\",IF(ISERROR(FIND(",",A961))=FALSE,LEFT(A961,FIND(",",A961)-1),A961),"-",C961,"-",H961,".pdf"),"PDF"),""),"")</f>
        <v>PDF</v>
      </c>
      <c r="U961" s="11" t="str">
        <f>IF(R961="0. Duplicate","SH","")</f>
        <v>SH</v>
      </c>
      <c r="V961" s="3" t="str">
        <f>IF(R961="0. Duplicate","Exclude","")</f>
        <v>Exclude</v>
      </c>
      <c r="W961" s="3" t="str">
        <f>IF(R961="0. Duplicate","0. Duplicate","")</f>
        <v>0. Duplicate</v>
      </c>
      <c r="Y961" s="12" t="str">
        <f>IF(R961="Include","No",IF(V961="Include","No",""))</f>
        <v/>
      </c>
      <c r="Z961" s="33" t="str">
        <f>IF(J961="Yes",IF(Q961="","",IF(Q961="Include",IF(V961="",IF(Y961="No","Check for supplement","Include"),IF(V961="Exclude","Consensus required",IF(V961="Include",IF(Y961="No","Check for supplement","Include"),"Check required"))),IF(Q961="Exclude",IF(V961="","Check required",IF(V961="Exclude","Exclude",IF(V961="Include","Consensus required","Check required"))),"Check required"))),IF(L961="","","Find PDF"))</f>
        <v>Exclude</v>
      </c>
      <c r="AA961" s="31" t="str">
        <f>IF(Z961="Exclude",R961,"")</f>
        <v>0. Duplicate</v>
      </c>
    </row>
    <row r="962" spans="1:27" x14ac:dyDescent="0.25">
      <c r="A962" s="25" t="s">
        <v>239</v>
      </c>
      <c r="B962" s="26" t="s">
        <v>240</v>
      </c>
      <c r="C962" s="26">
        <v>2011</v>
      </c>
      <c r="D962" s="26" t="s">
        <v>241</v>
      </c>
      <c r="E962" s="26">
        <v>23</v>
      </c>
      <c r="F962" s="26">
        <v>4</v>
      </c>
      <c r="G962" s="26" t="s">
        <v>242</v>
      </c>
      <c r="H962" s="26">
        <v>13074</v>
      </c>
      <c r="I962" s="26" t="s">
        <v>243</v>
      </c>
      <c r="J962" s="11" t="s">
        <v>35</v>
      </c>
      <c r="K962" s="18" t="str">
        <f>IF(LEFT(I962,2)="10",HYPERLINK(_xlfn.CONCAT("https://doi.org/",I962),"Link"),IF(I962="","",HYPERLINK(I962,"Link")))</f>
        <v>Link</v>
      </c>
      <c r="L962" s="19" t="str">
        <f>IF(A962&lt;&gt;"",IF(J962="No",_xlfn.CONCAT(IF(ISERROR(FIND(",",A962))=FALSE,LEFT(A962,FIND(",",A962)-1),A962),"-",C962,"-",H962),""),"")</f>
        <v/>
      </c>
      <c r="M962" s="29" t="str">
        <f>IF(A962&lt;&gt;"",_xlfn.CONCAT("{",IF(ISERROR(FIND(",",A962))=FALSE,LEFT(A962,FIND(",",A962)-1),A962),", ",C962," #",H962,"}"),"")</f>
        <v>{Jones, 2011 #13074}</v>
      </c>
      <c r="N962" s="4" t="s">
        <v>1</v>
      </c>
      <c r="O962" s="18" t="str">
        <f>IF(J962="Yes",IF(P962&lt;&gt;"",HYPERLINK(_xlfn.CONCAT(VLOOKUP(P962,AF:AG,2,FALSE),"\",IF(ISERROR(FIND(",",A962))=FALSE,LEFT(A962,FIND(",",A962)-1),A962),"-",C962,"-",H962,".pdf"),"PDF"),""),"")</f>
        <v>PDF</v>
      </c>
      <c r="P962" s="11" t="s">
        <v>2</v>
      </c>
      <c r="Q962" s="3" t="s">
        <v>46</v>
      </c>
      <c r="R962" s="3" t="s">
        <v>47</v>
      </c>
      <c r="S962" s="4" t="s">
        <v>109</v>
      </c>
      <c r="T962" s="18" t="str">
        <f>IF(J962="Yes",IF(U962&lt;&gt;"",HYPERLINK(_xlfn.CONCAT(VLOOKUP(U962,AF:AG,2,FALSE),"\",IF(ISERROR(FIND(",",A962))=FALSE,LEFT(A962,FIND(",",A962)-1),A962),"-",C962,"-",H962,".pdf"),"PDF"),""),"")</f>
        <v>PDF</v>
      </c>
      <c r="U962" s="11" t="s">
        <v>57</v>
      </c>
      <c r="V962" s="3" t="s">
        <v>46</v>
      </c>
      <c r="W962" s="3" t="s">
        <v>47</v>
      </c>
      <c r="X962" s="501" t="s">
        <v>116</v>
      </c>
      <c r="Y962" s="12" t="str">
        <f>IF(R962="Include","No",IF(V962="Include","No",""))</f>
        <v/>
      </c>
      <c r="Z962" s="33" t="str">
        <f>IF(J962="Yes",IF(Q962="","",IF(Q962="Include",IF(V962="",IF(Y962="No","Check for supplement","Include"),IF(V962="Exclude","Consensus required",IF(V962="Include",IF(Y962="No","Check for supplement","Include"),"Check required"))),IF(Q962="Exclude",IF(V962="","Check required",IF(V962="Exclude","Exclude",IF(V962="Include","Consensus required","Check required"))),"Check required"))),IF(L962="","","Find PDF"))</f>
        <v>Exclude</v>
      </c>
      <c r="AA962" s="31" t="str">
        <f>IF(Z962="Exclude",R962,"")</f>
        <v>3. Wrong intervention</v>
      </c>
    </row>
    <row r="963" spans="1:27" x14ac:dyDescent="0.25">
      <c r="A963" s="25" t="s">
        <v>239</v>
      </c>
      <c r="B963" s="26" t="s">
        <v>240</v>
      </c>
      <c r="C963" s="26">
        <v>2011</v>
      </c>
      <c r="D963" s="26" t="s">
        <v>241</v>
      </c>
      <c r="E963" s="26">
        <v>23</v>
      </c>
      <c r="F963" s="26">
        <v>4</v>
      </c>
      <c r="G963" s="26" t="s">
        <v>242</v>
      </c>
      <c r="H963" s="26">
        <v>13075</v>
      </c>
      <c r="I963" s="26" t="s">
        <v>243</v>
      </c>
      <c r="J963" s="11" t="s">
        <v>35</v>
      </c>
      <c r="K963" s="18" t="str">
        <f>IF(LEFT(I963,2)="10",HYPERLINK(_xlfn.CONCAT("https://doi.org/",I963),"Link"),IF(I963="","",HYPERLINK(I963,"Link")))</f>
        <v>Link</v>
      </c>
      <c r="L963" s="19" t="str">
        <f>IF(A963&lt;&gt;"",IF(J963="No",_xlfn.CONCAT(IF(ISERROR(FIND(",",A963))=FALSE,LEFT(A963,FIND(",",A963)-1),A963),"-",C963,"-",H963),""),"")</f>
        <v/>
      </c>
      <c r="M963" s="29" t="str">
        <f>IF(A963&lt;&gt;"",_xlfn.CONCAT("{",IF(ISERROR(FIND(",",A963))=FALSE,LEFT(A963,FIND(",",A963)-1),A963),", ",C963," #",H963,"}"),"")</f>
        <v>{Jones, 2011 #13075}</v>
      </c>
      <c r="N963" s="4" t="s">
        <v>1</v>
      </c>
      <c r="O963" s="18" t="str">
        <f>IF(J963="Yes",IF(P963&lt;&gt;"",HYPERLINK(_xlfn.CONCAT(VLOOKUP(P963,AF:AG,2,FALSE),"\",IF(ISERROR(FIND(",",A963))=FALSE,LEFT(A963,FIND(",",A963)-1),A963),"-",C963,"-",H963,".pdf"),"PDF"),""),"")</f>
        <v>PDF</v>
      </c>
      <c r="P963" s="11" t="s">
        <v>2</v>
      </c>
      <c r="Q963" s="3" t="s">
        <v>46</v>
      </c>
      <c r="R963" s="3" t="s">
        <v>39</v>
      </c>
      <c r="T963" s="18" t="str">
        <f>IF(J963="Yes",IF(U963&lt;&gt;"",HYPERLINK(_xlfn.CONCAT(VLOOKUP(U963,AF:AG,2,FALSE),"\",IF(ISERROR(FIND(",",A963))=FALSE,LEFT(A963,FIND(",",A963)-1),A963),"-",C963,"-",H963,".pdf"),"PDF"),""),"")</f>
        <v>PDF</v>
      </c>
      <c r="U963" s="11" t="str">
        <f>IF(R963="0. Duplicate","SH","")</f>
        <v>SH</v>
      </c>
      <c r="V963" s="3" t="str">
        <f>IF(R963="0. Duplicate","Exclude","")</f>
        <v>Exclude</v>
      </c>
      <c r="W963" s="3" t="str">
        <f>IF(R963="0. Duplicate","0. Duplicate","")</f>
        <v>0. Duplicate</v>
      </c>
      <c r="Y963" s="12" t="str">
        <f>IF(R963="Include","No",IF(V963="Include","No",""))</f>
        <v/>
      </c>
      <c r="Z963" s="33" t="str">
        <f>IF(J963="Yes",IF(Q963="","",IF(Q963="Include",IF(V963="",IF(Y963="No","Check for supplement","Include"),IF(V963="Exclude","Consensus required",IF(V963="Include",IF(Y963="No","Check for supplement","Include"),"Check required"))),IF(Q963="Exclude",IF(V963="","Check required",IF(V963="Exclude","Exclude",IF(V963="Include","Consensus required","Check required"))),"Check required"))),IF(L963="","","Find PDF"))</f>
        <v>Exclude</v>
      </c>
      <c r="AA963" s="31" t="str">
        <f>IF(Z963="Exclude",R963,"")</f>
        <v>0. Duplicate</v>
      </c>
    </row>
    <row r="964" spans="1:27" x14ac:dyDescent="0.25">
      <c r="A964" s="25" t="s">
        <v>239</v>
      </c>
      <c r="B964" s="26" t="s">
        <v>240</v>
      </c>
      <c r="C964" s="26">
        <v>2011</v>
      </c>
      <c r="D964" s="26" t="s">
        <v>241</v>
      </c>
      <c r="E964" s="26">
        <v>23</v>
      </c>
      <c r="F964" s="26">
        <v>4</v>
      </c>
      <c r="G964" s="26" t="s">
        <v>242</v>
      </c>
      <c r="H964" s="26">
        <v>13076</v>
      </c>
      <c r="I964" s="26" t="s">
        <v>243</v>
      </c>
      <c r="J964" s="11" t="s">
        <v>35</v>
      </c>
      <c r="K964" s="18" t="str">
        <f>IF(LEFT(I964,2)="10",HYPERLINK(_xlfn.CONCAT("https://doi.org/",I964),"Link"),IF(I964="","",HYPERLINK(I964,"Link")))</f>
        <v>Link</v>
      </c>
      <c r="L964" s="19" t="str">
        <f>IF(A964&lt;&gt;"",IF(J964="No",_xlfn.CONCAT(IF(ISERROR(FIND(",",A964))=FALSE,LEFT(A964,FIND(",",A964)-1),A964),"-",C964,"-",H964),""),"")</f>
        <v/>
      </c>
      <c r="M964" s="29" t="str">
        <f>IF(A964&lt;&gt;"",_xlfn.CONCAT("{",IF(ISERROR(FIND(",",A964))=FALSE,LEFT(A964,FIND(",",A964)-1),A964),", ",C964," #",H964,"}"),"")</f>
        <v>{Jones, 2011 #13076}</v>
      </c>
      <c r="N964" s="4" t="s">
        <v>1</v>
      </c>
      <c r="O964" s="18" t="str">
        <f>IF(J964="Yes",IF(P964&lt;&gt;"",HYPERLINK(_xlfn.CONCAT(VLOOKUP(P964,AF:AG,2,FALSE),"\",IF(ISERROR(FIND(",",A964))=FALSE,LEFT(A964,FIND(",",A964)-1),A964),"-",C964,"-",H964,".pdf"),"PDF"),""),"")</f>
        <v>PDF</v>
      </c>
      <c r="P964" s="11" t="s">
        <v>2</v>
      </c>
      <c r="Q964" s="3" t="s">
        <v>46</v>
      </c>
      <c r="R964" s="3" t="s">
        <v>39</v>
      </c>
      <c r="T964" s="18" t="str">
        <f>IF(J964="Yes",IF(U964&lt;&gt;"",HYPERLINK(_xlfn.CONCAT(VLOOKUP(U964,AF:AG,2,FALSE),"\",IF(ISERROR(FIND(",",A964))=FALSE,LEFT(A964,FIND(",",A964)-1),A964),"-",C964,"-",H964,".pdf"),"PDF"),""),"")</f>
        <v>PDF</v>
      </c>
      <c r="U964" s="11" t="str">
        <f>IF(R964="0. Duplicate","SH","")</f>
        <v>SH</v>
      </c>
      <c r="V964" s="3" t="str">
        <f>IF(R964="0. Duplicate","Exclude","")</f>
        <v>Exclude</v>
      </c>
      <c r="W964" s="3" t="str">
        <f>IF(R964="0. Duplicate","0. Duplicate","")</f>
        <v>0. Duplicate</v>
      </c>
      <c r="Y964" s="12" t="str">
        <f>IF(R964="Include","No",IF(V964="Include","No",""))</f>
        <v/>
      </c>
      <c r="Z964" s="33" t="str">
        <f>IF(J964="Yes",IF(Q964="","",IF(Q964="Include",IF(V964="",IF(Y964="No","Check for supplement","Include"),IF(V964="Exclude","Consensus required",IF(V964="Include",IF(Y964="No","Check for supplement","Include"),"Check required"))),IF(Q964="Exclude",IF(V964="","Check required",IF(V964="Exclude","Exclude",IF(V964="Include","Consensus required","Check required"))),"Check required"))),IF(L964="","","Find PDF"))</f>
        <v>Exclude</v>
      </c>
      <c r="AA964" s="31" t="str">
        <f>IF(Z964="Exclude",R964,"")</f>
        <v>0. Duplicate</v>
      </c>
    </row>
    <row r="965" spans="1:27" x14ac:dyDescent="0.25">
      <c r="A965" s="25" t="s">
        <v>244</v>
      </c>
      <c r="B965" s="26" t="s">
        <v>245</v>
      </c>
      <c r="C965" s="26">
        <v>2015</v>
      </c>
      <c r="D965" s="26" t="s">
        <v>246</v>
      </c>
      <c r="E965" s="26">
        <v>10</v>
      </c>
      <c r="F965" s="26">
        <v>1</v>
      </c>
      <c r="G965" s="26">
        <v>147</v>
      </c>
      <c r="H965" s="26">
        <v>13070</v>
      </c>
      <c r="I965" s="26" t="s">
        <v>247</v>
      </c>
      <c r="J965" s="11" t="s">
        <v>35</v>
      </c>
      <c r="K965" s="18" t="str">
        <f>IF(LEFT(I965,2)="10",HYPERLINK(_xlfn.CONCAT("https://doi.org/",I965),"Link"),IF(I965="","",HYPERLINK(I965,"Link")))</f>
        <v>Link</v>
      </c>
      <c r="L965" s="19" t="str">
        <f>IF(A965&lt;&gt;"",IF(J965="No",_xlfn.CONCAT(IF(ISERROR(FIND(",",A965))=FALSE,LEFT(A965,FIND(",",A965)-1),A965),"-",C965,"-",H965),""),"")</f>
        <v/>
      </c>
      <c r="M965" s="29" t="str">
        <f>IF(A965&lt;&gt;"",_xlfn.CONCAT("{",IF(ISERROR(FIND(",",A965))=FALSE,LEFT(A965,FIND(",",A965)-1),A965),", ",C965," #",H965,"}"),"")</f>
        <v>{Jones, 2015 #13070}</v>
      </c>
      <c r="N965" s="4" t="s">
        <v>1</v>
      </c>
      <c r="O965" s="18" t="str">
        <f>IF(J965="Yes",IF(P965&lt;&gt;"",HYPERLINK(_xlfn.CONCAT(VLOOKUP(P965,AF:AG,2,FALSE),"\",IF(ISERROR(FIND(",",A965))=FALSE,LEFT(A965,FIND(",",A965)-1),A965),"-",C965,"-",H965,".pdf"),"PDF"),""),"")</f>
        <v>PDF</v>
      </c>
      <c r="P965" s="11" t="s">
        <v>2</v>
      </c>
      <c r="Q965" s="3" t="s">
        <v>46</v>
      </c>
      <c r="R965" s="3" t="s">
        <v>47</v>
      </c>
      <c r="S965" s="4" t="s">
        <v>109</v>
      </c>
      <c r="T965" s="18" t="str">
        <f>IF(J965="Yes",IF(U965&lt;&gt;"",HYPERLINK(_xlfn.CONCAT(VLOOKUP(U965,AF:AG,2,FALSE),"\",IF(ISERROR(FIND(",",A965))=FALSE,LEFT(A965,FIND(",",A965)-1),A965),"-",C965,"-",H965,".pdf"),"PDF"),""),"")</f>
        <v>PDF</v>
      </c>
      <c r="U965" s="11" t="s">
        <v>57</v>
      </c>
      <c r="V965" s="3" t="s">
        <v>46</v>
      </c>
      <c r="W965" s="3" t="s">
        <v>47</v>
      </c>
      <c r="X965" s="501" t="s">
        <v>116</v>
      </c>
      <c r="Y965" s="12" t="str">
        <f>IF(R965="Include","No",IF(V965="Include","No",""))</f>
        <v/>
      </c>
      <c r="Z965" s="33" t="str">
        <f>IF(J965="Yes",IF(Q965="","",IF(Q965="Include",IF(V965="",IF(Y965="No","Check for supplement","Include"),IF(V965="Exclude","Consensus required",IF(V965="Include",IF(Y965="No","Check for supplement","Include"),"Check required"))),IF(Q965="Exclude",IF(V965="","Check required",IF(V965="Exclude","Exclude",IF(V965="Include","Consensus required","Check required"))),"Check required"))),IF(L965="","","Find PDF"))</f>
        <v>Exclude</v>
      </c>
      <c r="AA965" s="31" t="str">
        <f>IF(Z965="Exclude",R965,"")</f>
        <v>3. Wrong intervention</v>
      </c>
    </row>
    <row r="966" spans="1:27" x14ac:dyDescent="0.25">
      <c r="A966" s="25" t="s">
        <v>248</v>
      </c>
      <c r="B966" s="26" t="s">
        <v>249</v>
      </c>
      <c r="C966" s="26">
        <v>2016</v>
      </c>
      <c r="D966" s="26" t="s">
        <v>250</v>
      </c>
      <c r="E966" s="26">
        <v>19</v>
      </c>
      <c r="F966" s="26">
        <v>9</v>
      </c>
      <c r="G966" s="26" t="s">
        <v>251</v>
      </c>
      <c r="H966" s="26">
        <v>13071</v>
      </c>
      <c r="I966" s="26" t="s">
        <v>252</v>
      </c>
      <c r="J966" s="11" t="s">
        <v>35</v>
      </c>
      <c r="K966" s="18" t="str">
        <f>IF(LEFT(I966,2)="10",HYPERLINK(_xlfn.CONCAT("https://doi.org/",I966),"Link"),IF(I966="","",HYPERLINK(I966,"Link")))</f>
        <v>Link</v>
      </c>
      <c r="L966" s="19" t="str">
        <f>IF(A966&lt;&gt;"",IF(J966="No",_xlfn.CONCAT(IF(ISERROR(FIND(",",A966))=FALSE,LEFT(A966,FIND(",",A966)-1),A966),"-",C966,"-",H966),""),"")</f>
        <v/>
      </c>
      <c r="M966" s="29" t="str">
        <f>IF(A966&lt;&gt;"",_xlfn.CONCAT("{",IF(ISERROR(FIND(",",A966))=FALSE,LEFT(A966,FIND(",",A966)-1),A966),", ",C966," #",H966,"}"),"")</f>
        <v>{Jones, 2016 #13071}</v>
      </c>
      <c r="N966" s="4" t="s">
        <v>1</v>
      </c>
      <c r="O966" s="18" t="str">
        <f>IF(J966="Yes",IF(P966&lt;&gt;"",HYPERLINK(_xlfn.CONCAT(VLOOKUP(P966,AF:AG,2,FALSE),"\",IF(ISERROR(FIND(",",A966))=FALSE,LEFT(A966,FIND(",",A966)-1),A966),"-",C966,"-",H966,".pdf"),"PDF"),""),"")</f>
        <v>PDF</v>
      </c>
      <c r="P966" s="11" t="s">
        <v>2</v>
      </c>
      <c r="Q966" s="3" t="s">
        <v>46</v>
      </c>
      <c r="R966" s="3" t="s">
        <v>47</v>
      </c>
      <c r="S966" s="4" t="s">
        <v>109</v>
      </c>
      <c r="T966" s="18" t="str">
        <f>IF(J966="Yes",IF(U966&lt;&gt;"",HYPERLINK(_xlfn.CONCAT(VLOOKUP(U966,AF:AG,2,FALSE),"\",IF(ISERROR(FIND(",",A966))=FALSE,LEFT(A966,FIND(",",A966)-1),A966),"-",C966,"-",H966,".pdf"),"PDF"),""),"")</f>
        <v>PDF</v>
      </c>
      <c r="U966" s="11" t="s">
        <v>57</v>
      </c>
      <c r="V966" s="3" t="s">
        <v>46</v>
      </c>
      <c r="W966" s="3" t="s">
        <v>47</v>
      </c>
      <c r="X966" s="501" t="s">
        <v>116</v>
      </c>
      <c r="Y966" s="12" t="str">
        <f>IF(R966="Include","No",IF(V966="Include","No",""))</f>
        <v/>
      </c>
      <c r="Z966" s="33" t="str">
        <f>IF(J966="Yes",IF(Q966="","",IF(Q966="Include",IF(V966="",IF(Y966="No","Check for supplement","Include"),IF(V966="Exclude","Consensus required",IF(V966="Include",IF(Y966="No","Check for supplement","Include"),"Check required"))),IF(Q966="Exclude",IF(V966="","Check required",IF(V966="Exclude","Exclude",IF(V966="Include","Consensus required","Check required"))),"Check required"))),IF(L966="","","Find PDF"))</f>
        <v>Exclude</v>
      </c>
      <c r="AA966" s="31" t="str">
        <f>IF(Z966="Exclude",R966,"")</f>
        <v>3. Wrong intervention</v>
      </c>
    </row>
    <row r="967" spans="1:27" x14ac:dyDescent="0.25">
      <c r="A967" s="25" t="s">
        <v>248</v>
      </c>
      <c r="B967" s="26" t="s">
        <v>249</v>
      </c>
      <c r="C967" s="26">
        <v>2016</v>
      </c>
      <c r="D967" s="26" t="s">
        <v>250</v>
      </c>
      <c r="E967" s="26">
        <v>19</v>
      </c>
      <c r="F967" s="26">
        <v>9</v>
      </c>
      <c r="G967" s="26" t="s">
        <v>251</v>
      </c>
      <c r="H967" s="26">
        <v>13072</v>
      </c>
      <c r="I967" s="26" t="s">
        <v>252</v>
      </c>
      <c r="J967" s="11" t="s">
        <v>35</v>
      </c>
      <c r="K967" s="18" t="str">
        <f>IF(LEFT(I967,2)="10",HYPERLINK(_xlfn.CONCAT("https://doi.org/",I967),"Link"),IF(I967="","",HYPERLINK(I967,"Link")))</f>
        <v>Link</v>
      </c>
      <c r="L967" s="19" t="str">
        <f>IF(A967&lt;&gt;"",IF(J967="No",_xlfn.CONCAT(IF(ISERROR(FIND(",",A967))=FALSE,LEFT(A967,FIND(",",A967)-1),A967),"-",C967,"-",H967),""),"")</f>
        <v/>
      </c>
      <c r="M967" s="29" t="str">
        <f>IF(A967&lt;&gt;"",_xlfn.CONCAT("{",IF(ISERROR(FIND(",",A967))=FALSE,LEFT(A967,FIND(",",A967)-1),A967),", ",C967," #",H967,"}"),"")</f>
        <v>{Jones, 2016 #13072}</v>
      </c>
      <c r="N967" s="4" t="s">
        <v>1</v>
      </c>
      <c r="O967" s="18" t="str">
        <f>IF(J967="Yes",IF(P967&lt;&gt;"",HYPERLINK(_xlfn.CONCAT(VLOOKUP(P967,AF:AG,2,FALSE),"\",IF(ISERROR(FIND(",",A967))=FALSE,LEFT(A967,FIND(",",A967)-1),A967),"-",C967,"-",H967,".pdf"),"PDF"),""),"")</f>
        <v>PDF</v>
      </c>
      <c r="P967" s="11" t="s">
        <v>2</v>
      </c>
      <c r="Q967" s="3" t="s">
        <v>46</v>
      </c>
      <c r="R967" s="3" t="s">
        <v>39</v>
      </c>
      <c r="T967" s="18" t="str">
        <f>IF(J967="Yes",IF(U967&lt;&gt;"",HYPERLINK(_xlfn.CONCAT(VLOOKUP(U967,AF:AG,2,FALSE),"\",IF(ISERROR(FIND(",",A967))=FALSE,LEFT(A967,FIND(",",A967)-1),A967),"-",C967,"-",H967,".pdf"),"PDF"),""),"")</f>
        <v>PDF</v>
      </c>
      <c r="U967" s="11" t="str">
        <f>IF(R967="0. Duplicate","SH","")</f>
        <v>SH</v>
      </c>
      <c r="V967" s="3" t="str">
        <f>IF(R967="0. Duplicate","Exclude","")</f>
        <v>Exclude</v>
      </c>
      <c r="W967" s="3" t="str">
        <f>IF(R967="0. Duplicate","0. Duplicate","")</f>
        <v>0. Duplicate</v>
      </c>
      <c r="Y967" s="12" t="str">
        <f>IF(R967="Include","No",IF(V967="Include","No",""))</f>
        <v/>
      </c>
      <c r="Z967" s="33" t="str">
        <f>IF(J967="Yes",IF(Q967="","",IF(Q967="Include",IF(V967="",IF(Y967="No","Check for supplement","Include"),IF(V967="Exclude","Consensus required",IF(V967="Include",IF(Y967="No","Check for supplement","Include"),"Check required"))),IF(Q967="Exclude",IF(V967="","Check required",IF(V967="Exclude","Exclude",IF(V967="Include","Consensus required","Check required"))),"Check required"))),IF(L967="","","Find PDF"))</f>
        <v>Exclude</v>
      </c>
      <c r="AA967" s="31" t="str">
        <f>IF(Z967="Exclude",R967,"")</f>
        <v>0. Duplicate</v>
      </c>
    </row>
    <row r="968" spans="1:27" x14ac:dyDescent="0.25">
      <c r="A968" s="25" t="s">
        <v>248</v>
      </c>
      <c r="B968" s="26" t="s">
        <v>249</v>
      </c>
      <c r="C968" s="26">
        <v>2016</v>
      </c>
      <c r="D968" s="26" t="s">
        <v>250</v>
      </c>
      <c r="E968" s="26">
        <v>19</v>
      </c>
      <c r="F968" s="26">
        <v>9</v>
      </c>
      <c r="G968" s="26" t="s">
        <v>251</v>
      </c>
      <c r="H968" s="26">
        <v>13073</v>
      </c>
      <c r="I968" s="26" t="s">
        <v>252</v>
      </c>
      <c r="J968" s="11" t="s">
        <v>35</v>
      </c>
      <c r="K968" s="18" t="str">
        <f>IF(LEFT(I968,2)="10",HYPERLINK(_xlfn.CONCAT("https://doi.org/",I968),"Link"),IF(I968="","",HYPERLINK(I968,"Link")))</f>
        <v>Link</v>
      </c>
      <c r="L968" s="19" t="str">
        <f>IF(A968&lt;&gt;"",IF(J968="No",_xlfn.CONCAT(IF(ISERROR(FIND(",",A968))=FALSE,LEFT(A968,FIND(",",A968)-1),A968),"-",C968,"-",H968),""),"")</f>
        <v/>
      </c>
      <c r="M968" s="29" t="str">
        <f>IF(A968&lt;&gt;"",_xlfn.CONCAT("{",IF(ISERROR(FIND(",",A968))=FALSE,LEFT(A968,FIND(",",A968)-1),A968),", ",C968," #",H968,"}"),"")</f>
        <v>{Jones, 2016 #13073}</v>
      </c>
      <c r="N968" s="4" t="s">
        <v>1</v>
      </c>
      <c r="O968" s="18" t="str">
        <f>IF(J968="Yes",IF(P968&lt;&gt;"",HYPERLINK(_xlfn.CONCAT(VLOOKUP(P968,AF:AG,2,FALSE),"\",IF(ISERROR(FIND(",",A968))=FALSE,LEFT(A968,FIND(",",A968)-1),A968),"-",C968,"-",H968,".pdf"),"PDF"),""),"")</f>
        <v>PDF</v>
      </c>
      <c r="P968" s="11" t="s">
        <v>2</v>
      </c>
      <c r="Q968" s="3" t="s">
        <v>46</v>
      </c>
      <c r="R968" s="3" t="s">
        <v>39</v>
      </c>
      <c r="T968" s="18" t="str">
        <f>IF(J968="Yes",IF(U968&lt;&gt;"",HYPERLINK(_xlfn.CONCAT(VLOOKUP(U968,AF:AG,2,FALSE),"\",IF(ISERROR(FIND(",",A968))=FALSE,LEFT(A968,FIND(",",A968)-1),A968),"-",C968,"-",H968,".pdf"),"PDF"),""),"")</f>
        <v>PDF</v>
      </c>
      <c r="U968" s="11" t="str">
        <f>IF(R968="0. Duplicate","SH","")</f>
        <v>SH</v>
      </c>
      <c r="V968" s="3" t="str">
        <f>IF(R968="0. Duplicate","Exclude","")</f>
        <v>Exclude</v>
      </c>
      <c r="W968" s="3" t="str">
        <f>IF(R968="0. Duplicate","0. Duplicate","")</f>
        <v>0. Duplicate</v>
      </c>
      <c r="Y968" s="12" t="str">
        <f>IF(R968="Include","No",IF(V968="Include","No",""))</f>
        <v/>
      </c>
      <c r="Z968" s="33" t="str">
        <f>IF(J968="Yes",IF(Q968="","",IF(Q968="Include",IF(V968="",IF(Y968="No","Check for supplement","Include"),IF(V968="Exclude","Consensus required",IF(V968="Include",IF(Y968="No","Check for supplement","Include"),"Check required"))),IF(Q968="Exclude",IF(V968="","Check required",IF(V968="Exclude","Exclude",IF(V968="Include","Consensus required","Check required"))),"Check required"))),IF(L968="","","Find PDF"))</f>
        <v>Exclude</v>
      </c>
      <c r="AA968" s="31" t="str">
        <f>IF(Z968="Exclude",R968,"")</f>
        <v>0. Duplicate</v>
      </c>
    </row>
    <row r="969" spans="1:27" x14ac:dyDescent="0.25">
      <c r="A969" s="25" t="s">
        <v>253</v>
      </c>
      <c r="B969" s="26" t="s">
        <v>254</v>
      </c>
      <c r="C969" s="26">
        <v>2018</v>
      </c>
      <c r="D969" s="26" t="s">
        <v>255</v>
      </c>
      <c r="E969" s="26">
        <v>19</v>
      </c>
      <c r="F969" s="26">
        <v>7</v>
      </c>
      <c r="G969" s="26" t="s">
        <v>256</v>
      </c>
      <c r="H969" s="26">
        <v>15678</v>
      </c>
      <c r="I969" s="26" t="s">
        <v>257</v>
      </c>
      <c r="J969" s="11" t="s">
        <v>35</v>
      </c>
      <c r="K969" s="18" t="str">
        <f>IF(LEFT(I969,2)="10",HYPERLINK(_xlfn.CONCAT("https://doi.org/",I969),"Link"),IF(I969="","",HYPERLINK(I969,"Link")))</f>
        <v>Link</v>
      </c>
      <c r="L969" s="19" t="str">
        <f>IF(A969&lt;&gt;"",IF(J969="No",_xlfn.CONCAT(IF(ISERROR(FIND(",",A969))=FALSE,LEFT(A969,FIND(",",A969)-1),A969),"-",C969,"-",H969),""),"")</f>
        <v/>
      </c>
      <c r="M969" s="29" t="str">
        <f>IF(A969&lt;&gt;"",_xlfn.CONCAT("{",IF(ISERROR(FIND(",",A969))=FALSE,LEFT(A969,FIND(",",A969)-1),A969),", ",C969," #",H969,"}"),"")</f>
        <v>{Jones, 2018 #15678}</v>
      </c>
      <c r="N969" s="4" t="s">
        <v>75</v>
      </c>
      <c r="O969" s="18" t="str">
        <f>IF(J969="Yes",IF(P969&lt;&gt;"",HYPERLINK(_xlfn.CONCAT(VLOOKUP(P969,AF:AG,2,FALSE),"\",IF(ISERROR(FIND(",",A969))=FALSE,LEFT(A969,FIND(",",A969)-1),A969),"-",C969,"-",H969,".pdf"),"PDF"),""),"")</f>
        <v>PDF</v>
      </c>
      <c r="P969" s="11" t="s">
        <v>2</v>
      </c>
      <c r="Q969" s="3" t="s">
        <v>46</v>
      </c>
      <c r="R969" s="3" t="s">
        <v>47</v>
      </c>
      <c r="S969" s="4" t="s">
        <v>258</v>
      </c>
      <c r="T969" s="18" t="str">
        <f>IF(J969="Yes",IF(U969&lt;&gt;"",HYPERLINK(_xlfn.CONCAT(VLOOKUP(U969,AF:AG,2,FALSE),"\",IF(ISERROR(FIND(",",A969))=FALSE,LEFT(A969,FIND(",",A969)-1),A969),"-",C969,"-",H969,".pdf"),"PDF"),""),"")</f>
        <v>PDF</v>
      </c>
      <c r="U969" s="11" t="s">
        <v>57</v>
      </c>
      <c r="V969" s="3" t="s">
        <v>46</v>
      </c>
      <c r="W969" s="3" t="s">
        <v>47</v>
      </c>
      <c r="X969" s="501" t="s">
        <v>259</v>
      </c>
      <c r="Y969" s="12" t="str">
        <f>IF(R969="Include","No",IF(V969="Include","No",""))</f>
        <v/>
      </c>
      <c r="Z969" s="33" t="str">
        <f>IF(J969="Yes",IF(Q969="","",IF(Q969="Include",IF(V969="",IF(Y969="No","Check for supplement","Include"),IF(V969="Exclude","Consensus required",IF(V969="Include",IF(Y969="No","Check for supplement","Include"),"Check required"))),IF(Q969="Exclude",IF(V969="","Check required",IF(V969="Exclude","Exclude",IF(V969="Include","Consensus required","Check required"))),"Check required"))),IF(L969="","","Find PDF"))</f>
        <v>Exclude</v>
      </c>
      <c r="AA969" s="31" t="str">
        <f>IF(Z969="Exclude",R969,"")</f>
        <v>3. Wrong intervention</v>
      </c>
    </row>
    <row r="970" spans="1:27" x14ac:dyDescent="0.25">
      <c r="A970" s="25" t="s">
        <v>260</v>
      </c>
      <c r="B970" s="26" t="s">
        <v>261</v>
      </c>
      <c r="C970" s="26">
        <v>2021</v>
      </c>
      <c r="D970" s="26" t="s">
        <v>262</v>
      </c>
      <c r="E970" s="26">
        <v>7</v>
      </c>
      <c r="F970" s="26">
        <v>2</v>
      </c>
      <c r="G970" s="26" t="s">
        <v>263</v>
      </c>
      <c r="H970" s="26">
        <v>13077</v>
      </c>
      <c r="I970" s="26" t="s">
        <v>264</v>
      </c>
      <c r="J970" s="11" t="s">
        <v>35</v>
      </c>
      <c r="K970" s="18" t="str">
        <f>IF(LEFT(I970,2)="10",HYPERLINK(_xlfn.CONCAT("https://doi.org/",I970),"Link"),IF(I970="","",HYPERLINK(I970,"Link")))</f>
        <v>Link</v>
      </c>
      <c r="L970" s="19" t="str">
        <f>IF(A970&lt;&gt;"",IF(J970="No",_xlfn.CONCAT(IF(ISERROR(FIND(",",A970))=FALSE,LEFT(A970,FIND(",",A970)-1),A970),"-",C970,"-",H970),""),"")</f>
        <v/>
      </c>
      <c r="M970" s="29" t="str">
        <f>IF(A970&lt;&gt;"",_xlfn.CONCAT("{",IF(ISERROR(FIND(",",A970))=FALSE,LEFT(A970,FIND(",",A970)-1),A970),", ",C970," #",H970,"}"),"")</f>
        <v>{Jose, 2021 #13077}</v>
      </c>
      <c r="N970" s="4" t="s">
        <v>1</v>
      </c>
      <c r="O970" s="18" t="str">
        <f>IF(J970="Yes",IF(P970&lt;&gt;"",HYPERLINK(_xlfn.CONCAT(VLOOKUP(P970,AF:AG,2,FALSE),"\",IF(ISERROR(FIND(",",A970))=FALSE,LEFT(A970,FIND(",",A970)-1),A970),"-",C970,"-",H970,".pdf"),"PDF"),""),"")</f>
        <v>PDF</v>
      </c>
      <c r="P970" s="11" t="s">
        <v>2</v>
      </c>
      <c r="Q970" s="3" t="s">
        <v>46</v>
      </c>
      <c r="R970" s="3" t="s">
        <v>47</v>
      </c>
      <c r="S970" s="4" t="s">
        <v>109</v>
      </c>
      <c r="T970" s="18" t="str">
        <f>IF(J970="Yes",IF(U970&lt;&gt;"",HYPERLINK(_xlfn.CONCAT(VLOOKUP(U970,AF:AG,2,FALSE),"\",IF(ISERROR(FIND(",",A970))=FALSE,LEFT(A970,FIND(",",A970)-1),A970),"-",C970,"-",H970,".pdf"),"PDF"),""),"")</f>
        <v>PDF</v>
      </c>
      <c r="U970" s="11" t="s">
        <v>57</v>
      </c>
      <c r="V970" s="3" t="s">
        <v>46</v>
      </c>
      <c r="W970" s="3" t="s">
        <v>47</v>
      </c>
      <c r="X970" s="501" t="s">
        <v>116</v>
      </c>
      <c r="Y970" s="12" t="str">
        <f>IF(R970="Include","No",IF(V970="Include","No",""))</f>
        <v/>
      </c>
      <c r="Z970" s="33" t="str">
        <f>IF(J970="Yes",IF(Q970="","",IF(Q970="Include",IF(V970="",IF(Y970="No","Check for supplement","Include"),IF(V970="Exclude","Consensus required",IF(V970="Include",IF(Y970="No","Check for supplement","Include"),"Check required"))),IF(Q970="Exclude",IF(V970="","Check required",IF(V970="Exclude","Exclude",IF(V970="Include","Consensus required","Check required"))),"Check required"))),IF(L970="","","Find PDF"))</f>
        <v>Exclude</v>
      </c>
      <c r="AA970" s="31" t="str">
        <f>IF(Z970="Exclude",R970,"")</f>
        <v>3. Wrong intervention</v>
      </c>
    </row>
    <row r="971" spans="1:27" x14ac:dyDescent="0.25">
      <c r="A971" s="25" t="s">
        <v>265</v>
      </c>
      <c r="B971" s="26" t="s">
        <v>266</v>
      </c>
      <c r="C971" s="26">
        <v>2015</v>
      </c>
      <c r="D971" s="26" t="s">
        <v>267</v>
      </c>
      <c r="E971" s="26">
        <v>15</v>
      </c>
      <c r="F971" s="26">
        <v>1</v>
      </c>
      <c r="G971" s="26">
        <v>30</v>
      </c>
      <c r="H971" s="26">
        <v>24691</v>
      </c>
      <c r="I971" s="26" t="s">
        <v>268</v>
      </c>
      <c r="J971" s="11" t="s">
        <v>35</v>
      </c>
      <c r="K971" s="18" t="str">
        <f>IF(LEFT(I971,2)="10",HYPERLINK(_xlfn.CONCAT("https://doi.org/",I971),"Link"),IF(I971="","",HYPERLINK(I971,"Link")))</f>
        <v>Link</v>
      </c>
      <c r="L971" s="19" t="str">
        <f>IF(A971&lt;&gt;"",IF(J971="No",_xlfn.CONCAT(IF(ISERROR(FIND(",",A971))=FALSE,LEFT(A971,FIND(",",A971)-1),A971),"-",C971,"-",H971),""),"")</f>
        <v/>
      </c>
      <c r="M971" s="29" t="str">
        <f>IF(A971&lt;&gt;"",_xlfn.CONCAT("{",IF(ISERROR(FIND(",",A971))=FALSE,LEFT(A971,FIND(",",A971)-1),A971),", ",C971," #",H971,"}"),"")</f>
        <v>{Joseph, 2015 #24691}</v>
      </c>
      <c r="N971" s="4" t="s">
        <v>36</v>
      </c>
      <c r="O971" s="18" t="str">
        <f>IF(J971="Yes",IF(P971&lt;&gt;"",HYPERLINK(_xlfn.CONCAT(VLOOKUP(P971,AF:AG,2,FALSE),"\",IF(ISERROR(FIND(",",A971))=FALSE,LEFT(A971,FIND(",",A971)-1),A971),"-",C971,"-",H971,".pdf"),"PDF"),""),"")</f>
        <v>PDF</v>
      </c>
      <c r="P971" s="11" t="s">
        <v>2</v>
      </c>
      <c r="Q971" s="3" t="s">
        <v>46</v>
      </c>
      <c r="R971" s="3" t="s">
        <v>47</v>
      </c>
      <c r="S971" s="4" t="s">
        <v>269</v>
      </c>
      <c r="T971" s="18" t="str">
        <f>IF(J971="Yes",IF(U971&lt;&gt;"",HYPERLINK(_xlfn.CONCAT(VLOOKUP(U971,AF:AG,2,FALSE),"\",IF(ISERROR(FIND(",",A971))=FALSE,LEFT(A971,FIND(",",A971)-1),A971),"-",C971,"-",H971,".pdf"),"PDF"),""),"")</f>
        <v>PDF</v>
      </c>
      <c r="U971" s="11" t="s">
        <v>57</v>
      </c>
      <c r="V971" s="3" t="s">
        <v>46</v>
      </c>
      <c r="W971" s="3" t="s">
        <v>47</v>
      </c>
      <c r="X971" s="501" t="s">
        <v>116</v>
      </c>
      <c r="Y971" s="12" t="str">
        <f>IF(R971="Include","No",IF(V971="Include","No",""))</f>
        <v/>
      </c>
      <c r="Z971" s="33" t="str">
        <f>IF(J971="Yes",IF(Q971="","",IF(Q971="Include",IF(V971="",IF(Y971="No","Check for supplement","Include"),IF(V971="Exclude","Consensus required",IF(V971="Include",IF(Y971="No","Check for supplement","Include"),"Check required"))),IF(Q971="Exclude",IF(V971="","Check required",IF(V971="Exclude","Exclude",IF(V971="Include","Consensus required","Check required"))),"Check required"))),IF(L971="","","Find PDF"))</f>
        <v>Exclude</v>
      </c>
      <c r="AA971" s="31" t="str">
        <f>IF(Z971="Exclude",R971,"")</f>
        <v>3. Wrong intervention</v>
      </c>
    </row>
    <row r="972" spans="1:27" x14ac:dyDescent="0.25">
      <c r="A972" s="25" t="s">
        <v>270</v>
      </c>
      <c r="B972" s="26" t="s">
        <v>271</v>
      </c>
      <c r="C972" s="26">
        <v>2016</v>
      </c>
      <c r="D972" s="26" t="s">
        <v>272</v>
      </c>
      <c r="E972" s="26">
        <v>27</v>
      </c>
      <c r="F972" s="26">
        <v>2</v>
      </c>
      <c r="G972" s="26" t="s">
        <v>273</v>
      </c>
      <c r="H972" s="26">
        <v>13078</v>
      </c>
      <c r="I972" s="26" t="s">
        <v>274</v>
      </c>
      <c r="J972" s="11" t="s">
        <v>35</v>
      </c>
      <c r="K972" s="18" t="str">
        <f>IF(LEFT(I972,2)="10",HYPERLINK(_xlfn.CONCAT("https://doi.org/",I972),"Link"),IF(I972="","",HYPERLINK(I972,"Link")))</f>
        <v>Link</v>
      </c>
      <c r="L972" s="19" t="str">
        <f>IF(A972&lt;&gt;"",IF(J972="No",_xlfn.CONCAT(IF(ISERROR(FIND(",",A972))=FALSE,LEFT(A972,FIND(",",A972)-1),A972),"-",C972,"-",H972),""),"")</f>
        <v/>
      </c>
      <c r="M972" s="29" t="str">
        <f>IF(A972&lt;&gt;"",_xlfn.CONCAT("{",IF(ISERROR(FIND(",",A972))=FALSE,LEFT(A972,FIND(",",A972)-1),A972),", ",C972," #",H972,"}"),"")</f>
        <v>{Joseph, 2016 #13078}</v>
      </c>
      <c r="N972" s="4" t="s">
        <v>1</v>
      </c>
      <c r="O972" s="18" t="str">
        <f>IF(J972="Yes",IF(P972&lt;&gt;"",HYPERLINK(_xlfn.CONCAT(VLOOKUP(P972,AF:AG,2,FALSE),"\",IF(ISERROR(FIND(",",A972))=FALSE,LEFT(A972,FIND(",",A972)-1),A972),"-",C972,"-",H972,".pdf"),"PDF"),""),"")</f>
        <v>PDF</v>
      </c>
      <c r="P972" s="11" t="s">
        <v>2</v>
      </c>
      <c r="Q972" s="3" t="s">
        <v>46</v>
      </c>
      <c r="R972" s="3" t="s">
        <v>47</v>
      </c>
      <c r="S972" s="4" t="s">
        <v>109</v>
      </c>
      <c r="T972" s="18" t="str">
        <f>IF(J972="Yes",IF(U972&lt;&gt;"",HYPERLINK(_xlfn.CONCAT(VLOOKUP(U972,AF:AG,2,FALSE),"\",IF(ISERROR(FIND(",",A972))=FALSE,LEFT(A972,FIND(",",A972)-1),A972),"-",C972,"-",H972,".pdf"),"PDF"),""),"")</f>
        <v>PDF</v>
      </c>
      <c r="U972" s="11" t="s">
        <v>57</v>
      </c>
      <c r="V972" s="3" t="s">
        <v>46</v>
      </c>
      <c r="W972" s="3" t="s">
        <v>47</v>
      </c>
      <c r="X972" s="501" t="s">
        <v>116</v>
      </c>
      <c r="Y972" s="12" t="str">
        <f>IF(R972="Include","No",IF(V972="Include","No",""))</f>
        <v/>
      </c>
      <c r="Z972" s="33" t="str">
        <f>IF(J972="Yes",IF(Q972="","",IF(Q972="Include",IF(V972="",IF(Y972="No","Check for supplement","Include"),IF(V972="Exclude","Consensus required",IF(V972="Include",IF(Y972="No","Check for supplement","Include"),"Check required"))),IF(Q972="Exclude",IF(V972="","Check required",IF(V972="Exclude","Exclude",IF(V972="Include","Consensus required","Check required"))),"Check required"))),IF(L972="","","Find PDF"))</f>
        <v>Exclude</v>
      </c>
      <c r="AA972" s="31" t="str">
        <f>IF(Z972="Exclude",R972,"")</f>
        <v>3. Wrong intervention</v>
      </c>
    </row>
    <row r="973" spans="1:27" x14ac:dyDescent="0.25">
      <c r="A973" s="25" t="s">
        <v>275</v>
      </c>
      <c r="B973" s="26" t="s">
        <v>276</v>
      </c>
      <c r="C973" s="26">
        <v>2015</v>
      </c>
      <c r="D973" s="26" t="s">
        <v>277</v>
      </c>
      <c r="E973" s="26">
        <v>16</v>
      </c>
      <c r="F973" s="26">
        <v>1</v>
      </c>
      <c r="G973" s="26">
        <v>490</v>
      </c>
      <c r="H973" s="26">
        <v>13079</v>
      </c>
      <c r="I973" s="26" t="s">
        <v>278</v>
      </c>
      <c r="J973" s="11" t="s">
        <v>35</v>
      </c>
      <c r="K973" s="18" t="str">
        <f>IF(LEFT(I973,2)="10",HYPERLINK(_xlfn.CONCAT("https://doi.org/",I973),"Link"),IF(I973="","",HYPERLINK(I973,"Link")))</f>
        <v>Link</v>
      </c>
      <c r="L973" s="19" t="str">
        <f>IF(A973&lt;&gt;"",IF(J973="No",_xlfn.CONCAT(IF(ISERROR(FIND(",",A973))=FALSE,LEFT(A973,FIND(",",A973)-1),A973),"-",C973,"-",H973),""),"")</f>
        <v/>
      </c>
      <c r="M973" s="29" t="str">
        <f>IF(A973&lt;&gt;"",_xlfn.CONCAT("{",IF(ISERROR(FIND(",",A973))=FALSE,LEFT(A973,FIND(",",A973)-1),A973),", ",C973," #",H973,"}"),"")</f>
        <v>{Judice, 2015 #13079}</v>
      </c>
      <c r="N973" s="4" t="s">
        <v>1</v>
      </c>
      <c r="O973" s="18" t="str">
        <f>IF(J973="Yes",IF(P973&lt;&gt;"",HYPERLINK(_xlfn.CONCAT(VLOOKUP(P973,AF:AG,2,FALSE),"\",IF(ISERROR(FIND(",",A973))=FALSE,LEFT(A973,FIND(",",A973)-1),A973),"-",C973,"-",H973,".pdf"),"PDF"),""),"")</f>
        <v>PDF</v>
      </c>
      <c r="P973" s="11" t="s">
        <v>2</v>
      </c>
      <c r="Q973" s="3" t="s">
        <v>46</v>
      </c>
      <c r="R973" s="3" t="s">
        <v>47</v>
      </c>
      <c r="S973" s="4" t="s">
        <v>109</v>
      </c>
      <c r="T973" s="18" t="str">
        <f>IF(J973="Yes",IF(U973&lt;&gt;"",HYPERLINK(_xlfn.CONCAT(VLOOKUP(U973,AF:AG,2,FALSE),"\",IF(ISERROR(FIND(",",A973))=FALSE,LEFT(A973,FIND(",",A973)-1),A973),"-",C973,"-",H973,".pdf"),"PDF"),""),"")</f>
        <v>PDF</v>
      </c>
      <c r="U973" s="11" t="s">
        <v>57</v>
      </c>
      <c r="V973" s="3" t="s">
        <v>46</v>
      </c>
      <c r="W973" s="3" t="s">
        <v>47</v>
      </c>
      <c r="X973" s="501" t="s">
        <v>116</v>
      </c>
      <c r="Y973" s="12" t="str">
        <f>IF(R973="Include","No",IF(V973="Include","No",""))</f>
        <v/>
      </c>
      <c r="Z973" s="33" t="str">
        <f>IF(J973="Yes",IF(Q973="","",IF(Q973="Include",IF(V973="",IF(Y973="No","Check for supplement","Include"),IF(V973="Exclude","Consensus required",IF(V973="Include",IF(Y973="No","Check for supplement","Include"),"Check required"))),IF(Q973="Exclude",IF(V973="","Check required",IF(V973="Exclude","Exclude",IF(V973="Include","Consensus required","Check required"))),"Check required"))),IF(L973="","","Find PDF"))</f>
        <v>Exclude</v>
      </c>
      <c r="AA973" s="31" t="str">
        <f>IF(Z973="Exclude",R973,"")</f>
        <v>3. Wrong intervention</v>
      </c>
    </row>
    <row r="974" spans="1:27" x14ac:dyDescent="0.25">
      <c r="A974" s="25" t="s">
        <v>5401</v>
      </c>
      <c r="B974" s="26" t="s">
        <v>5402</v>
      </c>
      <c r="C974" s="26">
        <v>2023</v>
      </c>
      <c r="D974" s="26" t="s">
        <v>530</v>
      </c>
      <c r="E974" s="26">
        <v>25</v>
      </c>
      <c r="G974" s="26" t="s">
        <v>5403</v>
      </c>
      <c r="H974" s="26">
        <v>14125</v>
      </c>
      <c r="I974" s="26" t="s">
        <v>5404</v>
      </c>
      <c r="J974" s="11" t="s">
        <v>35</v>
      </c>
      <c r="K974" s="18" t="str">
        <f>IF(LEFT(I974,2)="10",HYPERLINK(_xlfn.CONCAT("https://doi.org/",I974),"Link"),IF(I974="","",HYPERLINK(I974,"Link")))</f>
        <v>Link</v>
      </c>
      <c r="L974" s="19" t="str">
        <f>IF(A974&lt;&gt;"",IF(J974="No",_xlfn.CONCAT(IF(ISERROR(FIND(",",A974))=FALSE,LEFT(A974,FIND(",",A974)-1),A974),"-",C974,"-",H974),""),"")</f>
        <v/>
      </c>
      <c r="M974" s="29" t="str">
        <f>IF(A974&lt;&gt;"",_xlfn.CONCAT("{",IF(ISERROR(FIND(",",A974))=FALSE,LEFT(A974,FIND(",",A974)-1),A974),", ",C974," #",H974,"}"),"")</f>
        <v>{Jung, 2023 #14125}</v>
      </c>
      <c r="N974" s="4" t="s">
        <v>4</v>
      </c>
      <c r="O974" s="18" t="str">
        <f>IF(J974="Yes",IF(P974&lt;&gt;"",HYPERLINK(_xlfn.CONCAT(VLOOKUP(P974,AF:AG,2,FALSE),"\",IF(ISERROR(FIND(",",A974))=FALSE,LEFT(A974,FIND(",",A974)-1),A974),"-",C974,"-",H974,".pdf"),"PDF"),""),"")</f>
        <v>PDF</v>
      </c>
      <c r="P974" s="11" t="s">
        <v>2</v>
      </c>
      <c r="Q974" s="3" t="s">
        <v>46</v>
      </c>
      <c r="R974" s="3" t="s">
        <v>47</v>
      </c>
      <c r="S974" s="4" t="s">
        <v>109</v>
      </c>
      <c r="T974" s="18" t="str">
        <f>IF(J974="Yes",IF(U974&lt;&gt;"",HYPERLINK(_xlfn.CONCAT(VLOOKUP(U974,AF:AG,2,FALSE),"\",IF(ISERROR(FIND(",",A974))=FALSE,LEFT(A974,FIND(",",A974)-1),A974),"-",C974,"-",H974,".pdf"),"PDF"),""),"")</f>
        <v>PDF</v>
      </c>
      <c r="U974" s="11" t="s">
        <v>50</v>
      </c>
      <c r="V974" s="3" t="s">
        <v>46</v>
      </c>
      <c r="W974" s="3" t="s">
        <v>47</v>
      </c>
      <c r="Y974" s="12" t="str">
        <f>IF(R974="Include","No",IF(V974="Include","No",""))</f>
        <v/>
      </c>
      <c r="Z974" s="33" t="str">
        <f>IF(J974="Yes",IF(Q974="","",IF(Q974="Include",IF(V974="",IF(Y974="No","Check for supplement","Include"),IF(V974="Exclude","Consensus required",IF(V974="Include",IF(Y974="No","Check for supplement","Include"),"Check required"))),IF(Q974="Exclude",IF(V974="","Check required",IF(V974="Exclude","Exclude",IF(V974="Include","Consensus required","Check required"))),"Check required"))),IF(L974="","","Find PDF"))</f>
        <v>Exclude</v>
      </c>
      <c r="AA974" s="31" t="str">
        <f>IF(Z974="Exclude",R974,"")</f>
        <v>3. Wrong intervention</v>
      </c>
    </row>
    <row r="975" spans="1:27" x14ac:dyDescent="0.25">
      <c r="A975" s="25" t="s">
        <v>279</v>
      </c>
      <c r="B975" s="26" t="s">
        <v>280</v>
      </c>
      <c r="C975" s="26">
        <v>2016</v>
      </c>
      <c r="D975" s="26" t="s">
        <v>281</v>
      </c>
      <c r="E975" s="26">
        <v>10</v>
      </c>
      <c r="F975" s="26">
        <v>2</v>
      </c>
      <c r="G975" s="26" t="s">
        <v>282</v>
      </c>
      <c r="H975" s="26">
        <v>13080</v>
      </c>
      <c r="I975" s="26" t="s">
        <v>283</v>
      </c>
      <c r="J975" s="11" t="s">
        <v>35</v>
      </c>
      <c r="K975" s="18" t="str">
        <f>IF(LEFT(I975,2)="10",HYPERLINK(_xlfn.CONCAT("https://doi.org/",I975),"Link"),IF(I975="","",HYPERLINK(I975,"Link")))</f>
        <v>Link</v>
      </c>
      <c r="L975" s="19" t="str">
        <f>IF(A975&lt;&gt;"",IF(J975="No",_xlfn.CONCAT(IF(ISERROR(FIND(",",A975))=FALSE,LEFT(A975,FIND(",",A975)-1),A975),"-",C975,"-",H975),""),"")</f>
        <v/>
      </c>
      <c r="M975" s="29" t="str">
        <f>IF(A975&lt;&gt;"",_xlfn.CONCAT("{",IF(ISERROR(FIND(",",A975))=FALSE,LEFT(A975,FIND(",",A975)-1),A975),", ",C975," #",H975,"}"),"")</f>
        <v>{Juul, 2016 #13080}</v>
      </c>
      <c r="N975" s="4" t="s">
        <v>1</v>
      </c>
      <c r="O975" s="18" t="str">
        <f>IF(J975="Yes",IF(P975&lt;&gt;"",HYPERLINK(_xlfn.CONCAT(VLOOKUP(P975,AF:AG,2,FALSE),"\",IF(ISERROR(FIND(",",A975))=FALSE,LEFT(A975,FIND(",",A975)-1),A975),"-",C975,"-",H975,".pdf"),"PDF"),""),"")</f>
        <v>PDF</v>
      </c>
      <c r="P975" s="11" t="s">
        <v>2</v>
      </c>
      <c r="Q975" s="3" t="s">
        <v>46</v>
      </c>
      <c r="R975" s="3" t="s">
        <v>47</v>
      </c>
      <c r="S975" s="4" t="s">
        <v>109</v>
      </c>
      <c r="T975" s="18" t="str">
        <f>IF(J975="Yes",IF(U975&lt;&gt;"",HYPERLINK(_xlfn.CONCAT(VLOOKUP(U975,AF:AG,2,FALSE),"\",IF(ISERROR(FIND(",",A975))=FALSE,LEFT(A975,FIND(",",A975)-1),A975),"-",C975,"-",H975,".pdf"),"PDF"),""),"")</f>
        <v>PDF</v>
      </c>
      <c r="U975" s="11" t="s">
        <v>57</v>
      </c>
      <c r="V975" s="3" t="s">
        <v>46</v>
      </c>
      <c r="W975" s="3" t="s">
        <v>47</v>
      </c>
      <c r="X975" s="501" t="s">
        <v>116</v>
      </c>
      <c r="Y975" s="12" t="str">
        <f>IF(R975="Include","No",IF(V975="Include","No",""))</f>
        <v/>
      </c>
      <c r="Z975" s="33" t="str">
        <f>IF(J975="Yes",IF(Q975="","",IF(Q975="Include",IF(V975="",IF(Y975="No","Check for supplement","Include"),IF(V975="Exclude","Consensus required",IF(V975="Include",IF(Y975="No","Check for supplement","Include"),"Check required"))),IF(Q975="Exclude",IF(V975="","Check required",IF(V975="Exclude","Exclude",IF(V975="Include","Consensus required","Check required"))),"Check required"))),IF(L975="","","Find PDF"))</f>
        <v>Exclude</v>
      </c>
      <c r="AA975" s="31" t="str">
        <f>IF(Z975="Exclude",R975,"")</f>
        <v>3. Wrong intervention</v>
      </c>
    </row>
    <row r="976" spans="1:27" x14ac:dyDescent="0.25">
      <c r="A976" s="25" t="s">
        <v>284</v>
      </c>
      <c r="B976" s="26" t="s">
        <v>285</v>
      </c>
      <c r="C976" s="26">
        <v>2021</v>
      </c>
      <c r="D976" s="26" t="s">
        <v>286</v>
      </c>
      <c r="E976" s="26">
        <v>9</v>
      </c>
      <c r="F976" s="26">
        <v>1</v>
      </c>
      <c r="G976" s="26" t="s">
        <v>287</v>
      </c>
      <c r="H976" s="26">
        <v>13083</v>
      </c>
      <c r="I976" s="26" t="s">
        <v>288</v>
      </c>
      <c r="J976" s="11" t="s">
        <v>35</v>
      </c>
      <c r="K976" s="18" t="str">
        <f>IF(LEFT(I976,2)="10",HYPERLINK(_xlfn.CONCAT("https://doi.org/",I976),"Link"),IF(I976="","",HYPERLINK(I976,"Link")))</f>
        <v>Link</v>
      </c>
      <c r="L976" s="19" t="str">
        <f>IF(A976&lt;&gt;"",IF(J976="No",_xlfn.CONCAT(IF(ISERROR(FIND(",",A976))=FALSE,LEFT(A976,FIND(",",A976)-1),A976),"-",C976,"-",H976),""),"")</f>
        <v/>
      </c>
      <c r="M976" s="29" t="str">
        <f>IF(A976&lt;&gt;"",_xlfn.CONCAT("{",IF(ISERROR(FIND(",",A976))=FALSE,LEFT(A976,FIND(",",A976)-1),A976),", ",C976," #",H976,"}"),"")</f>
        <v>{Kahana, 2021 #13083}</v>
      </c>
      <c r="N976" s="4" t="s">
        <v>1</v>
      </c>
      <c r="O976" s="18" t="str">
        <f>IF(J976="Yes",IF(P976&lt;&gt;"",HYPERLINK(_xlfn.CONCAT(VLOOKUP(P976,AF:AG,2,FALSE),"\",IF(ISERROR(FIND(",",A976))=FALSE,LEFT(A976,FIND(",",A976)-1),A976),"-",C976,"-",H976,".pdf"),"PDF"),""),"")</f>
        <v>PDF</v>
      </c>
      <c r="P976" s="11" t="s">
        <v>2</v>
      </c>
      <c r="Q976" s="3" t="s">
        <v>46</v>
      </c>
      <c r="R976" s="3" t="s">
        <v>47</v>
      </c>
      <c r="S976" s="4" t="s">
        <v>109</v>
      </c>
      <c r="T976" s="18" t="str">
        <f>IF(J976="Yes",IF(U976&lt;&gt;"",HYPERLINK(_xlfn.CONCAT(VLOOKUP(U976,AF:AG,2,FALSE),"\",IF(ISERROR(FIND(",",A976))=FALSE,LEFT(A976,FIND(",",A976)-1),A976),"-",C976,"-",H976,".pdf"),"PDF"),""),"")</f>
        <v>PDF</v>
      </c>
      <c r="U976" s="11" t="s">
        <v>57</v>
      </c>
      <c r="V976" s="3" t="s">
        <v>46</v>
      </c>
      <c r="W976" s="3" t="s">
        <v>47</v>
      </c>
      <c r="X976" s="501" t="s">
        <v>116</v>
      </c>
      <c r="Y976" s="12" t="str">
        <f>IF(R976="Include","No",IF(V976="Include","No",""))</f>
        <v/>
      </c>
      <c r="Z976" s="33" t="str">
        <f>IF(J976="Yes",IF(Q976="","",IF(Q976="Include",IF(V976="",IF(Y976="No","Check for supplement","Include"),IF(V976="Exclude","Consensus required",IF(V976="Include",IF(Y976="No","Check for supplement","Include"),"Check required"))),IF(Q976="Exclude",IF(V976="","Check required",IF(V976="Exclude","Exclude",IF(V976="Include","Consensus required","Check required"))),"Check required"))),IF(L976="","","Find PDF"))</f>
        <v>Exclude</v>
      </c>
      <c r="AA976" s="31" t="str">
        <f>IF(Z976="Exclude",R976,"")</f>
        <v>3. Wrong intervention</v>
      </c>
    </row>
    <row r="977" spans="1:27" x14ac:dyDescent="0.25">
      <c r="A977" s="25" t="s">
        <v>289</v>
      </c>
      <c r="B977" s="26" t="s">
        <v>290</v>
      </c>
      <c r="C977" s="26">
        <v>2013</v>
      </c>
      <c r="D977" s="26" t="s">
        <v>291</v>
      </c>
      <c r="E977" s="26">
        <v>3</v>
      </c>
      <c r="F977" s="26">
        <v>2</v>
      </c>
      <c r="G977" s="26" t="s">
        <v>292</v>
      </c>
      <c r="H977" s="26">
        <v>13084</v>
      </c>
      <c r="I977" s="26" t="s">
        <v>293</v>
      </c>
      <c r="J977" s="11" t="s">
        <v>35</v>
      </c>
      <c r="K977" s="18" t="str">
        <f>IF(LEFT(I977,2)="10",HYPERLINK(_xlfn.CONCAT("https://doi.org/",I977),"Link"),IF(I977="","",HYPERLINK(I977,"Link")))</f>
        <v>Link</v>
      </c>
      <c r="L977" s="19" t="str">
        <f>IF(A977&lt;&gt;"",IF(J977="No",_xlfn.CONCAT(IF(ISERROR(FIND(",",A977))=FALSE,LEFT(A977,FIND(",",A977)-1),A977),"-",C977,"-",H977),""),"")</f>
        <v/>
      </c>
      <c r="M977" s="29" t="str">
        <f>IF(A977&lt;&gt;"",_xlfn.CONCAT("{",IF(ISERROR(FIND(",",A977))=FALSE,LEFT(A977,FIND(",",A977)-1),A977),", ",C977," #",H977,"}"),"")</f>
        <v>{Kaminsky, 2013 #13084}</v>
      </c>
      <c r="N977" s="4" t="s">
        <v>1</v>
      </c>
      <c r="O977" s="18" t="str">
        <f>IF(J977="Yes",IF(P977&lt;&gt;"",HYPERLINK(_xlfn.CONCAT(VLOOKUP(P977,AF:AG,2,FALSE),"\",IF(ISERROR(FIND(",",A977))=FALSE,LEFT(A977,FIND(",",A977)-1),A977),"-",C977,"-",H977,".pdf"),"PDF"),""),"")</f>
        <v>PDF</v>
      </c>
      <c r="P977" s="11" t="s">
        <v>2</v>
      </c>
      <c r="Q977" s="3" t="s">
        <v>46</v>
      </c>
      <c r="R977" s="3" t="s">
        <v>47</v>
      </c>
      <c r="S977" s="4" t="s">
        <v>109</v>
      </c>
      <c r="T977" s="18" t="str">
        <f>IF(J977="Yes",IF(U977&lt;&gt;"",HYPERLINK(_xlfn.CONCAT(VLOOKUP(U977,AF:AG,2,FALSE),"\",IF(ISERROR(FIND(",",A977))=FALSE,LEFT(A977,FIND(",",A977)-1),A977),"-",C977,"-",H977,".pdf"),"PDF"),""),"")</f>
        <v>PDF</v>
      </c>
      <c r="U977" s="11" t="s">
        <v>57</v>
      </c>
      <c r="V977" s="3" t="s">
        <v>46</v>
      </c>
      <c r="W977" s="3" t="s">
        <v>47</v>
      </c>
      <c r="X977" s="501" t="s">
        <v>116</v>
      </c>
      <c r="Y977" s="12" t="str">
        <f>IF(R977="Include","No",IF(V977="Include","No",""))</f>
        <v/>
      </c>
      <c r="Z977" s="33" t="str">
        <f>IF(J977="Yes",IF(Q977="","",IF(Q977="Include",IF(V977="",IF(Y977="No","Check for supplement","Include"),IF(V977="Exclude","Consensus required",IF(V977="Include",IF(Y977="No","Check for supplement","Include"),"Check required"))),IF(Q977="Exclude",IF(V977="","Check required",IF(V977="Exclude","Exclude",IF(V977="Include","Consensus required","Check required"))),"Check required"))),IF(L977="","","Find PDF"))</f>
        <v>Exclude</v>
      </c>
      <c r="AA977" s="31" t="str">
        <f>IF(Z977="Exclude",R977,"")</f>
        <v>3. Wrong intervention</v>
      </c>
    </row>
    <row r="978" spans="1:27" x14ac:dyDescent="0.25">
      <c r="A978" s="25" t="s">
        <v>289</v>
      </c>
      <c r="B978" s="26" t="s">
        <v>290</v>
      </c>
      <c r="C978" s="26">
        <v>2013</v>
      </c>
      <c r="D978" s="26" t="s">
        <v>291</v>
      </c>
      <c r="E978" s="26">
        <v>3</v>
      </c>
      <c r="F978" s="26">
        <v>2</v>
      </c>
      <c r="G978" s="26" t="s">
        <v>292</v>
      </c>
      <c r="H978" s="26">
        <v>13085</v>
      </c>
      <c r="I978" s="26" t="s">
        <v>293</v>
      </c>
      <c r="J978" s="11" t="s">
        <v>35</v>
      </c>
      <c r="K978" s="18" t="str">
        <f>IF(LEFT(I978,2)="10",HYPERLINK(_xlfn.CONCAT("https://doi.org/",I978),"Link"),IF(I978="","",HYPERLINK(I978,"Link")))</f>
        <v>Link</v>
      </c>
      <c r="L978" s="19" t="str">
        <f>IF(A978&lt;&gt;"",IF(J978="No",_xlfn.CONCAT(IF(ISERROR(FIND(",",A978))=FALSE,LEFT(A978,FIND(",",A978)-1),A978),"-",C978,"-",H978),""),"")</f>
        <v/>
      </c>
      <c r="M978" s="29" t="str">
        <f>IF(A978&lt;&gt;"",_xlfn.CONCAT("{",IF(ISERROR(FIND(",",A978))=FALSE,LEFT(A978,FIND(",",A978)-1),A978),", ",C978," #",H978,"}"),"")</f>
        <v>{Kaminsky, 2013 #13085}</v>
      </c>
      <c r="N978" s="4" t="s">
        <v>1</v>
      </c>
      <c r="O978" s="18" t="str">
        <f>IF(J978="Yes",IF(P978&lt;&gt;"",HYPERLINK(_xlfn.CONCAT(VLOOKUP(P978,AF:AG,2,FALSE),"\",IF(ISERROR(FIND(",",A978))=FALSE,LEFT(A978,FIND(",",A978)-1),A978),"-",C978,"-",H978,".pdf"),"PDF"),""),"")</f>
        <v>PDF</v>
      </c>
      <c r="P978" s="11" t="s">
        <v>2</v>
      </c>
      <c r="Q978" s="3" t="s">
        <v>46</v>
      </c>
      <c r="R978" s="3" t="s">
        <v>39</v>
      </c>
      <c r="T978" s="18" t="str">
        <f>IF(J978="Yes",IF(U978&lt;&gt;"",HYPERLINK(_xlfn.CONCAT(VLOOKUP(U978,AF:AG,2,FALSE),"\",IF(ISERROR(FIND(",",A978))=FALSE,LEFT(A978,FIND(",",A978)-1),A978),"-",C978,"-",H978,".pdf"),"PDF"),""),"")</f>
        <v>PDF</v>
      </c>
      <c r="U978" s="11" t="str">
        <f>IF(R978="0. Duplicate","SH","")</f>
        <v>SH</v>
      </c>
      <c r="V978" s="3" t="str">
        <f>IF(R978="0. Duplicate","Exclude","")</f>
        <v>Exclude</v>
      </c>
      <c r="W978" s="3" t="str">
        <f>IF(R978="0. Duplicate","0. Duplicate","")</f>
        <v>0. Duplicate</v>
      </c>
      <c r="Y978" s="12" t="str">
        <f>IF(R978="Include","No",IF(V978="Include","No",""))</f>
        <v/>
      </c>
      <c r="Z978" s="33" t="str">
        <f>IF(J978="Yes",IF(Q978="","",IF(Q978="Include",IF(V978="",IF(Y978="No","Check for supplement","Include"),IF(V978="Exclude","Consensus required",IF(V978="Include",IF(Y978="No","Check for supplement","Include"),"Check required"))),IF(Q978="Exclude",IF(V978="","Check required",IF(V978="Exclude","Exclude",IF(V978="Include","Consensus required","Check required"))),"Check required"))),IF(L978="","","Find PDF"))</f>
        <v>Exclude</v>
      </c>
      <c r="AA978" s="31" t="str">
        <f>IF(Z978="Exclude",R978,"")</f>
        <v>0. Duplicate</v>
      </c>
    </row>
    <row r="979" spans="1:27" x14ac:dyDescent="0.25">
      <c r="A979" s="25" t="s">
        <v>294</v>
      </c>
      <c r="B979" s="26" t="s">
        <v>295</v>
      </c>
      <c r="C979" s="26">
        <v>2016</v>
      </c>
      <c r="D979" s="26" t="s">
        <v>296</v>
      </c>
      <c r="E979" s="26">
        <v>10</v>
      </c>
      <c r="F979" s="26">
        <v>5</v>
      </c>
      <c r="G979" s="26" t="s">
        <v>297</v>
      </c>
      <c r="H979" s="26">
        <v>26669</v>
      </c>
      <c r="I979" s="26" t="s">
        <v>298</v>
      </c>
      <c r="J979" s="11" t="s">
        <v>35</v>
      </c>
      <c r="K979" s="18" t="str">
        <f>IF(LEFT(I979,2)="10",HYPERLINK(_xlfn.CONCAT("https://doi.org/",I979),"Link"),IF(I979="","",HYPERLINK(I979,"Link")))</f>
        <v>Link</v>
      </c>
      <c r="L979" s="19" t="str">
        <f>IF(A979&lt;&gt;"",IF(J979="No",_xlfn.CONCAT(IF(ISERROR(FIND(",",A979))=FALSE,LEFT(A979,FIND(",",A979)-1),A979),"-",C979,"-",H979),""),"")</f>
        <v/>
      </c>
      <c r="M979" s="29" t="str">
        <f>IF(A979&lt;&gt;"",_xlfn.CONCAT("{",IF(ISERROR(FIND(",",A979))=FALSE,LEFT(A979,FIND(",",A979)-1),A979),", ",C979," #",H979,"}"),"")</f>
        <v>{Kanera, 2016 #26669}</v>
      </c>
      <c r="N979" s="4" t="s">
        <v>299</v>
      </c>
      <c r="O979" s="18" t="str">
        <f>IF(J979="Yes",IF(P979&lt;&gt;"",HYPERLINK(_xlfn.CONCAT(VLOOKUP(P979,AF:AG,2,FALSE),"\",IF(ISERROR(FIND(",",A979))=FALSE,LEFT(A979,FIND(",",A979)-1),A979),"-",C979,"-",H979,".pdf"),"PDF"),""),"")</f>
        <v>PDF</v>
      </c>
      <c r="P979" s="11" t="s">
        <v>2</v>
      </c>
      <c r="Q979" s="3" t="s">
        <v>46</v>
      </c>
      <c r="R979" s="3" t="s">
        <v>47</v>
      </c>
      <c r="S979" s="4" t="s">
        <v>300</v>
      </c>
      <c r="T979" s="18" t="str">
        <f>IF(J979="Yes",IF(U979&lt;&gt;"",HYPERLINK(_xlfn.CONCAT(VLOOKUP(U979,AF:AG,2,FALSE),"\",IF(ISERROR(FIND(",",A979))=FALSE,LEFT(A979,FIND(",",A979)-1),A979),"-",C979,"-",H979,".pdf"),"PDF"),""),"")</f>
        <v>PDF</v>
      </c>
      <c r="U979" s="11" t="s">
        <v>57</v>
      </c>
      <c r="V979" s="3" t="s">
        <v>46</v>
      </c>
      <c r="W979" s="3" t="s">
        <v>47</v>
      </c>
      <c r="X979" s="501" t="s">
        <v>301</v>
      </c>
      <c r="Y979" s="12" t="str">
        <f>IF(R979="Include","No",IF(V979="Include","No",""))</f>
        <v/>
      </c>
      <c r="Z979" s="33" t="str">
        <f>IF(J979="Yes",IF(Q979="","",IF(Q979="Include",IF(V979="",IF(Y979="No","Check for supplement","Include"),IF(V979="Exclude","Consensus required",IF(V979="Include",IF(Y979="No","Check for supplement","Include"),"Check required"))),IF(Q979="Exclude",IF(V979="","Check required",IF(V979="Exclude","Exclude",IF(V979="Include","Consensus required","Check required"))),"Check required"))),IF(L979="","","Find PDF"))</f>
        <v>Exclude</v>
      </c>
      <c r="AA979" s="31" t="str">
        <f>IF(Z979="Exclude",R979,"")</f>
        <v>3. Wrong intervention</v>
      </c>
    </row>
    <row r="980" spans="1:27" x14ac:dyDescent="0.25">
      <c r="A980" s="25" t="s">
        <v>302</v>
      </c>
      <c r="B980" s="26" t="s">
        <v>303</v>
      </c>
      <c r="C980" s="26">
        <v>2017</v>
      </c>
      <c r="D980" s="26" t="s">
        <v>124</v>
      </c>
      <c r="E980" s="26">
        <v>14</v>
      </c>
      <c r="F980" s="26">
        <v>1</v>
      </c>
      <c r="G980" s="26">
        <v>19</v>
      </c>
      <c r="H980" s="26">
        <v>13086</v>
      </c>
      <c r="I980" s="26" t="s">
        <v>304</v>
      </c>
      <c r="J980" s="11" t="s">
        <v>35</v>
      </c>
      <c r="K980" s="18" t="str">
        <f>IF(LEFT(I980,2)="10",HYPERLINK(_xlfn.CONCAT("https://doi.org/",I980),"Link"),IF(I980="","",HYPERLINK(I980,"Link")))</f>
        <v>Link</v>
      </c>
      <c r="L980" s="19" t="str">
        <f>IF(A980&lt;&gt;"",IF(J980="No",_xlfn.CONCAT(IF(ISERROR(FIND(",",A980))=FALSE,LEFT(A980,FIND(",",A980)-1),A980),"-",C980,"-",H980),""),"")</f>
        <v/>
      </c>
      <c r="M980" s="29" t="str">
        <f>IF(A980&lt;&gt;"",_xlfn.CONCAT("{",IF(ISERROR(FIND(",",A980))=FALSE,LEFT(A980,FIND(",",A980)-1),A980),", ",C980," #",H980,"}"),"")</f>
        <v>{Kanera, 2017 #13086}</v>
      </c>
      <c r="N980" s="4" t="s">
        <v>1</v>
      </c>
      <c r="O980" s="18" t="str">
        <f>IF(J980="Yes",IF(P980&lt;&gt;"",HYPERLINK(_xlfn.CONCAT(VLOOKUP(P980,AF:AG,2,FALSE),"\",IF(ISERROR(FIND(",",A980))=FALSE,LEFT(A980,FIND(",",A980)-1),A980),"-",C980,"-",H980,".pdf"),"PDF"),""),"")</f>
        <v>PDF</v>
      </c>
      <c r="P980" s="11" t="s">
        <v>2</v>
      </c>
      <c r="Q980" s="3" t="s">
        <v>46</v>
      </c>
      <c r="R980" s="3" t="s">
        <v>47</v>
      </c>
      <c r="S980" s="4" t="s">
        <v>109</v>
      </c>
      <c r="T980" s="18" t="str">
        <f>IF(J980="Yes",IF(U980&lt;&gt;"",HYPERLINK(_xlfn.CONCAT(VLOOKUP(U980,AF:AG,2,FALSE),"\",IF(ISERROR(FIND(",",A980))=FALSE,LEFT(A980,FIND(",",A980)-1),A980),"-",C980,"-",H980,".pdf"),"PDF"),""),"")</f>
        <v>PDF</v>
      </c>
      <c r="U980" s="11" t="s">
        <v>57</v>
      </c>
      <c r="V980" s="3" t="s">
        <v>46</v>
      </c>
      <c r="W980" s="3" t="s">
        <v>47</v>
      </c>
      <c r="X980" s="501" t="s">
        <v>305</v>
      </c>
      <c r="Y980" s="12" t="str">
        <f>IF(R980="Include","No",IF(V980="Include","No",""))</f>
        <v/>
      </c>
      <c r="Z980" s="33" t="str">
        <f>IF(J980="Yes",IF(Q980="","",IF(Q980="Include",IF(V980="",IF(Y980="No","Check for supplement","Include"),IF(V980="Exclude","Consensus required",IF(V980="Include",IF(Y980="No","Check for supplement","Include"),"Check required"))),IF(Q980="Exclude",IF(V980="","Check required",IF(V980="Exclude","Exclude",IF(V980="Include","Consensus required","Check required"))),"Check required"))),IF(L980="","","Find PDF"))</f>
        <v>Exclude</v>
      </c>
      <c r="AA980" s="31" t="str">
        <f>IF(Z980="Exclude",R980,"")</f>
        <v>3. Wrong intervention</v>
      </c>
    </row>
    <row r="981" spans="1:27" x14ac:dyDescent="0.25">
      <c r="A981" s="25" t="s">
        <v>302</v>
      </c>
      <c r="B981" s="26" t="s">
        <v>303</v>
      </c>
      <c r="C981" s="26">
        <v>2017</v>
      </c>
      <c r="D981" s="26" t="s">
        <v>124</v>
      </c>
      <c r="E981" s="26">
        <v>14</v>
      </c>
      <c r="F981" s="26">
        <v>1</v>
      </c>
      <c r="G981" s="26">
        <v>19</v>
      </c>
      <c r="H981" s="26">
        <v>13087</v>
      </c>
      <c r="I981" s="26" t="s">
        <v>304</v>
      </c>
      <c r="J981" s="11" t="s">
        <v>35</v>
      </c>
      <c r="K981" s="18" t="str">
        <f>IF(LEFT(I981,2)="10",HYPERLINK(_xlfn.CONCAT("https://doi.org/",I981),"Link"),IF(I981="","",HYPERLINK(I981,"Link")))</f>
        <v>Link</v>
      </c>
      <c r="L981" s="19" t="str">
        <f>IF(A981&lt;&gt;"",IF(J981="No",_xlfn.CONCAT(IF(ISERROR(FIND(",",A981))=FALSE,LEFT(A981,FIND(",",A981)-1),A981),"-",C981,"-",H981),""),"")</f>
        <v/>
      </c>
      <c r="M981" s="29" t="str">
        <f>IF(A981&lt;&gt;"",_xlfn.CONCAT("{",IF(ISERROR(FIND(",",A981))=FALSE,LEFT(A981,FIND(",",A981)-1),A981),", ",C981," #",H981,"}"),"")</f>
        <v>{Kanera, 2017 #13087}</v>
      </c>
      <c r="N981" s="4" t="s">
        <v>1</v>
      </c>
      <c r="O981" s="18" t="str">
        <f>IF(J981="Yes",IF(P981&lt;&gt;"",HYPERLINK(_xlfn.CONCAT(VLOOKUP(P981,AF:AG,2,FALSE),"\",IF(ISERROR(FIND(",",A981))=FALSE,LEFT(A981,FIND(",",A981)-1),A981),"-",C981,"-",H981,".pdf"),"PDF"),""),"")</f>
        <v>PDF</v>
      </c>
      <c r="P981" s="11" t="s">
        <v>2</v>
      </c>
      <c r="Q981" s="3" t="s">
        <v>46</v>
      </c>
      <c r="R981" s="3" t="s">
        <v>39</v>
      </c>
      <c r="T981" s="18" t="str">
        <f>IF(J981="Yes",IF(U981&lt;&gt;"",HYPERLINK(_xlfn.CONCAT(VLOOKUP(U981,AF:AG,2,FALSE),"\",IF(ISERROR(FIND(",",A981))=FALSE,LEFT(A981,FIND(",",A981)-1),A981),"-",C981,"-",H981,".pdf"),"PDF"),""),"")</f>
        <v>PDF</v>
      </c>
      <c r="U981" s="11" t="str">
        <f>IF(R981="0. Duplicate","SH","")</f>
        <v>SH</v>
      </c>
      <c r="V981" s="3" t="str">
        <f>IF(R981="0. Duplicate","Exclude","")</f>
        <v>Exclude</v>
      </c>
      <c r="W981" s="3" t="str">
        <f>IF(R981="0. Duplicate","0. Duplicate","")</f>
        <v>0. Duplicate</v>
      </c>
      <c r="Y981" s="12" t="str">
        <f>IF(R981="Include","No",IF(V981="Include","No",""))</f>
        <v/>
      </c>
      <c r="Z981" s="33" t="str">
        <f>IF(J981="Yes",IF(Q981="","",IF(Q981="Include",IF(V981="",IF(Y981="No","Check for supplement","Include"),IF(V981="Exclude","Consensus required",IF(V981="Include",IF(Y981="No","Check for supplement","Include"),"Check required"))),IF(Q981="Exclude",IF(V981="","Check required",IF(V981="Exclude","Exclude",IF(V981="Include","Consensus required","Check required"))),"Check required"))),IF(L981="","","Find PDF"))</f>
        <v>Exclude</v>
      </c>
      <c r="AA981" s="31" t="str">
        <f>IF(Z981="Exclude",R981,"")</f>
        <v>0. Duplicate</v>
      </c>
    </row>
    <row r="982" spans="1:27" x14ac:dyDescent="0.25">
      <c r="A982" s="25" t="s">
        <v>302</v>
      </c>
      <c r="B982" s="26" t="s">
        <v>303</v>
      </c>
      <c r="C982" s="26">
        <v>2017</v>
      </c>
      <c r="D982" s="26" t="s">
        <v>124</v>
      </c>
      <c r="E982" s="26">
        <v>14</v>
      </c>
      <c r="F982" s="26">
        <v>1</v>
      </c>
      <c r="G982" s="26">
        <v>19</v>
      </c>
      <c r="H982" s="26">
        <v>13088</v>
      </c>
      <c r="I982" s="26" t="s">
        <v>304</v>
      </c>
      <c r="J982" s="11" t="s">
        <v>35</v>
      </c>
      <c r="K982" s="18" t="str">
        <f>IF(LEFT(I982,2)="10",HYPERLINK(_xlfn.CONCAT("https://doi.org/",I982),"Link"),IF(I982="","",HYPERLINK(I982,"Link")))</f>
        <v>Link</v>
      </c>
      <c r="L982" s="19" t="str">
        <f>IF(A982&lt;&gt;"",IF(J982="No",_xlfn.CONCAT(IF(ISERROR(FIND(",",A982))=FALSE,LEFT(A982,FIND(",",A982)-1),A982),"-",C982,"-",H982),""),"")</f>
        <v/>
      </c>
      <c r="M982" s="29" t="str">
        <f>IF(A982&lt;&gt;"",_xlfn.CONCAT("{",IF(ISERROR(FIND(",",A982))=FALSE,LEFT(A982,FIND(",",A982)-1),A982),", ",C982," #",H982,"}"),"")</f>
        <v>{Kanera, 2017 #13088}</v>
      </c>
      <c r="N982" s="4" t="s">
        <v>1</v>
      </c>
      <c r="O982" s="18" t="str">
        <f>IF(J982="Yes",IF(P982&lt;&gt;"",HYPERLINK(_xlfn.CONCAT(VLOOKUP(P982,AF:AG,2,FALSE),"\",IF(ISERROR(FIND(",",A982))=FALSE,LEFT(A982,FIND(",",A982)-1),A982),"-",C982,"-",H982,".pdf"),"PDF"),""),"")</f>
        <v>PDF</v>
      </c>
      <c r="P982" s="11" t="s">
        <v>2</v>
      </c>
      <c r="Q982" s="3" t="s">
        <v>46</v>
      </c>
      <c r="R982" s="3" t="s">
        <v>39</v>
      </c>
      <c r="T982" s="18" t="str">
        <f>IF(J982="Yes",IF(U982&lt;&gt;"",HYPERLINK(_xlfn.CONCAT(VLOOKUP(U982,AF:AG,2,FALSE),"\",IF(ISERROR(FIND(",",A982))=FALSE,LEFT(A982,FIND(",",A982)-1),A982),"-",C982,"-",H982,".pdf"),"PDF"),""),"")</f>
        <v>PDF</v>
      </c>
      <c r="U982" s="11" t="str">
        <f>IF(R982="0. Duplicate","SH","")</f>
        <v>SH</v>
      </c>
      <c r="V982" s="3" t="str">
        <f>IF(R982="0. Duplicate","Exclude","")</f>
        <v>Exclude</v>
      </c>
      <c r="W982" s="3" t="str">
        <f>IF(R982="0. Duplicate","0. Duplicate","")</f>
        <v>0. Duplicate</v>
      </c>
      <c r="Y982" s="12" t="str">
        <f>IF(R982="Include","No",IF(V982="Include","No",""))</f>
        <v/>
      </c>
      <c r="Z982" s="33" t="str">
        <f>IF(J982="Yes",IF(Q982="","",IF(Q982="Include",IF(V982="",IF(Y982="No","Check for supplement","Include"),IF(V982="Exclude","Consensus required",IF(V982="Include",IF(Y982="No","Check for supplement","Include"),"Check required"))),IF(Q982="Exclude",IF(V982="","Check required",IF(V982="Exclude","Exclude",IF(V982="Include","Consensus required","Check required"))),"Check required"))),IF(L982="","","Find PDF"))</f>
        <v>Exclude</v>
      </c>
      <c r="AA982" s="31" t="str">
        <f>IF(Z982="Exclude",R982,"")</f>
        <v>0. Duplicate</v>
      </c>
    </row>
    <row r="983" spans="1:27" x14ac:dyDescent="0.25">
      <c r="A983" s="25" t="s">
        <v>302</v>
      </c>
      <c r="B983" s="26" t="s">
        <v>303</v>
      </c>
      <c r="C983" s="26">
        <v>2017</v>
      </c>
      <c r="D983" s="26" t="s">
        <v>124</v>
      </c>
      <c r="E983" s="26">
        <v>14</v>
      </c>
      <c r="F983" s="26">
        <v>1</v>
      </c>
      <c r="G983" s="26">
        <v>19</v>
      </c>
      <c r="H983" s="26">
        <v>13089</v>
      </c>
      <c r="I983" s="26" t="s">
        <v>304</v>
      </c>
      <c r="J983" s="11" t="s">
        <v>35</v>
      </c>
      <c r="K983" s="18" t="str">
        <f>IF(LEFT(I983,2)="10",HYPERLINK(_xlfn.CONCAT("https://doi.org/",I983),"Link"),IF(I983="","",HYPERLINK(I983,"Link")))</f>
        <v>Link</v>
      </c>
      <c r="L983" s="19" t="str">
        <f>IF(A983&lt;&gt;"",IF(J983="No",_xlfn.CONCAT(IF(ISERROR(FIND(",",A983))=FALSE,LEFT(A983,FIND(",",A983)-1),A983),"-",C983,"-",H983),""),"")</f>
        <v/>
      </c>
      <c r="M983" s="29" t="str">
        <f>IF(A983&lt;&gt;"",_xlfn.CONCAT("{",IF(ISERROR(FIND(",",A983))=FALSE,LEFT(A983,FIND(",",A983)-1),A983),", ",C983," #",H983,"}"),"")</f>
        <v>{Kanera, 2017 #13089}</v>
      </c>
      <c r="N983" s="4" t="s">
        <v>1</v>
      </c>
      <c r="O983" s="18" t="str">
        <f>IF(J983="Yes",IF(P983&lt;&gt;"",HYPERLINK(_xlfn.CONCAT(VLOOKUP(P983,AF:AG,2,FALSE),"\",IF(ISERROR(FIND(",",A983))=FALSE,LEFT(A983,FIND(",",A983)-1),A983),"-",C983,"-",H983,".pdf"),"PDF"),""),"")</f>
        <v>PDF</v>
      </c>
      <c r="P983" s="11" t="s">
        <v>2</v>
      </c>
      <c r="Q983" s="3" t="s">
        <v>46</v>
      </c>
      <c r="R983" s="3" t="s">
        <v>39</v>
      </c>
      <c r="T983" s="18" t="str">
        <f>IF(J983="Yes",IF(U983&lt;&gt;"",HYPERLINK(_xlfn.CONCAT(VLOOKUP(U983,AF:AG,2,FALSE),"\",IF(ISERROR(FIND(",",A983))=FALSE,LEFT(A983,FIND(",",A983)-1),A983),"-",C983,"-",H983,".pdf"),"PDF"),""),"")</f>
        <v>PDF</v>
      </c>
      <c r="U983" s="11" t="str">
        <f>IF(R983="0. Duplicate","SH","")</f>
        <v>SH</v>
      </c>
      <c r="V983" s="3" t="str">
        <f>IF(R983="0. Duplicate","Exclude","")</f>
        <v>Exclude</v>
      </c>
      <c r="W983" s="3" t="str">
        <f>IF(R983="0. Duplicate","0. Duplicate","")</f>
        <v>0. Duplicate</v>
      </c>
      <c r="Y983" s="12" t="str">
        <f>IF(R983="Include","No",IF(V983="Include","No",""))</f>
        <v/>
      </c>
      <c r="Z983" s="33" t="str">
        <f>IF(J983="Yes",IF(Q983="","",IF(Q983="Include",IF(V983="",IF(Y983="No","Check for supplement","Include"),IF(V983="Exclude","Consensus required",IF(V983="Include",IF(Y983="No","Check for supplement","Include"),"Check required"))),IF(Q983="Exclude",IF(V983="","Check required",IF(V983="Exclude","Exclude",IF(V983="Include","Consensus required","Check required"))),"Check required"))),IF(L983="","","Find PDF"))</f>
        <v>Exclude</v>
      </c>
      <c r="AA983" s="31" t="str">
        <f>IF(Z983="Exclude",R983,"")</f>
        <v>0. Duplicate</v>
      </c>
    </row>
    <row r="984" spans="1:27" x14ac:dyDescent="0.25">
      <c r="A984" s="25" t="s">
        <v>306</v>
      </c>
      <c r="B984" s="26" t="s">
        <v>307</v>
      </c>
      <c r="C984" s="26">
        <v>2022</v>
      </c>
      <c r="D984" s="26" t="s">
        <v>308</v>
      </c>
      <c r="E984" s="26">
        <v>45</v>
      </c>
      <c r="F984" s="26">
        <v>2</v>
      </c>
      <c r="G984" s="26" t="s">
        <v>309</v>
      </c>
      <c r="H984" s="26">
        <v>13090</v>
      </c>
      <c r="I984" s="26" t="s">
        <v>310</v>
      </c>
      <c r="J984" s="11" t="s">
        <v>35</v>
      </c>
      <c r="K984" s="18" t="str">
        <f>IF(LEFT(I984,2)="10",HYPERLINK(_xlfn.CONCAT("https://doi.org/",I984),"Link"),IF(I984="","",HYPERLINK(I984,"Link")))</f>
        <v>Link</v>
      </c>
      <c r="L984" s="19" t="str">
        <f>IF(A984&lt;&gt;"",IF(J984="No",_xlfn.CONCAT(IF(ISERROR(FIND(",",A984))=FALSE,LEFT(A984,FIND(",",A984)-1),A984),"-",C984,"-",H984),""),"")</f>
        <v/>
      </c>
      <c r="M984" s="29" t="str">
        <f>IF(A984&lt;&gt;"",_xlfn.CONCAT("{",IF(ISERROR(FIND(",",A984))=FALSE,LEFT(A984,FIND(",",A984)-1),A984),", ",C984," #",H984,"}"),"")</f>
        <v>{Kanzawa-Lee, 2022 #13090}</v>
      </c>
      <c r="N984" s="4" t="s">
        <v>1</v>
      </c>
      <c r="O984" s="18" t="str">
        <f>IF(J984="Yes",IF(P984&lt;&gt;"",HYPERLINK(_xlfn.CONCAT(VLOOKUP(P984,AF:AG,2,FALSE),"\",IF(ISERROR(FIND(",",A984))=FALSE,LEFT(A984,FIND(",",A984)-1),A984),"-",C984,"-",H984,".pdf"),"PDF"),""),"")</f>
        <v>PDF</v>
      </c>
      <c r="P984" s="11" t="s">
        <v>2</v>
      </c>
      <c r="Q984" s="3" t="s">
        <v>46</v>
      </c>
      <c r="R984" s="3" t="s">
        <v>47</v>
      </c>
      <c r="S984" s="4" t="s">
        <v>109</v>
      </c>
      <c r="T984" s="18" t="str">
        <f>IF(J984="Yes",IF(U984&lt;&gt;"",HYPERLINK(_xlfn.CONCAT(VLOOKUP(U984,AF:AG,2,FALSE),"\",IF(ISERROR(FIND(",",A984))=FALSE,LEFT(A984,FIND(",",A984)-1),A984),"-",C984,"-",H984,".pdf"),"PDF"),""),"")</f>
        <v>PDF</v>
      </c>
      <c r="U984" s="11" t="s">
        <v>57</v>
      </c>
      <c r="V984" s="3" t="s">
        <v>46</v>
      </c>
      <c r="W984" s="3" t="s">
        <v>47</v>
      </c>
      <c r="X984" s="501" t="s">
        <v>116</v>
      </c>
      <c r="Y984" s="12" t="str">
        <f>IF(R984="Include","No",IF(V984="Include","No",""))</f>
        <v/>
      </c>
      <c r="Z984" s="33" t="str">
        <f>IF(J984="Yes",IF(Q984="","",IF(Q984="Include",IF(V984="",IF(Y984="No","Check for supplement","Include"),IF(V984="Exclude","Consensus required",IF(V984="Include",IF(Y984="No","Check for supplement","Include"),"Check required"))),IF(Q984="Exclude",IF(V984="","Check required",IF(V984="Exclude","Exclude",IF(V984="Include","Consensus required","Check required"))),"Check required"))),IF(L984="","","Find PDF"))</f>
        <v>Exclude</v>
      </c>
      <c r="AA984" s="31" t="str">
        <f>IF(Z984="Exclude",R984,"")</f>
        <v>3. Wrong intervention</v>
      </c>
    </row>
    <row r="985" spans="1:27" x14ac:dyDescent="0.25">
      <c r="A985" s="25" t="s">
        <v>311</v>
      </c>
      <c r="B985" s="26" t="s">
        <v>312</v>
      </c>
      <c r="C985" s="26">
        <v>2018</v>
      </c>
      <c r="D985" s="26" t="s">
        <v>168</v>
      </c>
      <c r="E985" s="26">
        <v>54</v>
      </c>
      <c r="F985" s="26" t="s">
        <v>313</v>
      </c>
      <c r="G985" s="26" t="s">
        <v>314</v>
      </c>
      <c r="H985" s="26">
        <v>14727</v>
      </c>
      <c r="I985" s="26" t="s">
        <v>315</v>
      </c>
      <c r="J985" s="11" t="s">
        <v>35</v>
      </c>
      <c r="K985" s="18" t="str">
        <f>IF(LEFT(I985,2)="10",HYPERLINK(_xlfn.CONCAT("https://doi.org/",I985),"Link"),IF(I985="","",HYPERLINK(I985,"Link")))</f>
        <v>Link</v>
      </c>
      <c r="L985" s="19" t="str">
        <f>IF(A985&lt;&gt;"",IF(J985="No",_xlfn.CONCAT(IF(ISERROR(FIND(",",A985))=FALSE,LEFT(A985,FIND(",",A985)-1),A985),"-",C985,"-",H985),""),"")</f>
        <v/>
      </c>
      <c r="M985" s="29" t="str">
        <f>IF(A985&lt;&gt;"",_xlfn.CONCAT("{",IF(ISERROR(FIND(",",A985))=FALSE,LEFT(A985,FIND(",",A985)-1),A985),", ",C985," #",H985,"}"),"")</f>
        <v>{Kao, 2018 #14727}</v>
      </c>
      <c r="N985" s="4" t="s">
        <v>1</v>
      </c>
      <c r="O985" s="18" t="str">
        <f>IF(J985="Yes",IF(P985&lt;&gt;"",HYPERLINK(_xlfn.CONCAT(VLOOKUP(P985,AF:AG,2,FALSE),"\",IF(ISERROR(FIND(",",A985))=FALSE,LEFT(A985,FIND(",",A985)-1),A985),"-",C985,"-",H985,".pdf"),"PDF"),""),"")</f>
        <v>PDF</v>
      </c>
      <c r="P985" s="11" t="s">
        <v>2</v>
      </c>
      <c r="Q985" s="3" t="s">
        <v>46</v>
      </c>
      <c r="R985" s="3" t="s">
        <v>77</v>
      </c>
      <c r="S985" s="4" t="s">
        <v>316</v>
      </c>
      <c r="T985" s="18" t="str">
        <f>IF(J985="Yes",IF(U985&lt;&gt;"",HYPERLINK(_xlfn.CONCAT(VLOOKUP(U985,AF:AG,2,FALSE),"\",IF(ISERROR(FIND(",",A985))=FALSE,LEFT(A985,FIND(",",A985)-1),A985),"-",C985,"-",H985,".pdf"),"PDF"),""),"")</f>
        <v>PDF</v>
      </c>
      <c r="U985" s="11" t="s">
        <v>57</v>
      </c>
      <c r="V985" s="3" t="s">
        <v>46</v>
      </c>
      <c r="W985" s="3" t="s">
        <v>47</v>
      </c>
      <c r="X985" s="501" t="s">
        <v>116</v>
      </c>
      <c r="Y985" s="12" t="str">
        <f>IF(R985="Include","No",IF(V985="Include","No",""))</f>
        <v/>
      </c>
      <c r="Z985" s="33" t="str">
        <f>IF(J985="Yes",IF(Q985="","",IF(Q985="Include",IF(V985="",IF(Y985="No","Check for supplement","Include"),IF(V985="Exclude","Consensus required",IF(V985="Include",IF(Y985="No","Check for supplement","Include"),"Check required"))),IF(Q985="Exclude",IF(V985="","Check required",IF(V985="Exclude","Exclude",IF(V985="Include","Consensus required","Check required"))),"Check required"))),IF(L985="","","Find PDF"))</f>
        <v>Exclude</v>
      </c>
      <c r="AA985" s="31" t="str">
        <f>IF(Z985="Exclude",R985,"")</f>
        <v>5. Wrong study design</v>
      </c>
    </row>
    <row r="986" spans="1:27" x14ac:dyDescent="0.25">
      <c r="A986" s="25" t="s">
        <v>311</v>
      </c>
      <c r="B986" s="26" t="s">
        <v>312</v>
      </c>
      <c r="C986" s="26">
        <v>2018</v>
      </c>
      <c r="D986" s="26" t="s">
        <v>168</v>
      </c>
      <c r="E986" s="26">
        <v>54</v>
      </c>
      <c r="F986" s="26" t="s">
        <v>313</v>
      </c>
      <c r="G986" s="26" t="s">
        <v>314</v>
      </c>
      <c r="H986" s="26">
        <v>14728</v>
      </c>
      <c r="I986" s="26" t="s">
        <v>315</v>
      </c>
      <c r="J986" s="11" t="s">
        <v>35</v>
      </c>
      <c r="K986" s="18" t="str">
        <f>IF(LEFT(I986,2)="10",HYPERLINK(_xlfn.CONCAT("https://doi.org/",I986),"Link"),IF(I986="","",HYPERLINK(I986,"Link")))</f>
        <v>Link</v>
      </c>
      <c r="L986" s="19" t="str">
        <f>IF(A986&lt;&gt;"",IF(J986="No",_xlfn.CONCAT(IF(ISERROR(FIND(",",A986))=FALSE,LEFT(A986,FIND(",",A986)-1),A986),"-",C986,"-",H986),""),"")</f>
        <v/>
      </c>
      <c r="M986" s="29" t="str">
        <f>IF(A986&lt;&gt;"",_xlfn.CONCAT("{",IF(ISERROR(FIND(",",A986))=FALSE,LEFT(A986,FIND(",",A986)-1),A986),", ",C986," #",H986,"}"),"")</f>
        <v>{Kao, 2018 #14728}</v>
      </c>
      <c r="N986" s="4" t="s">
        <v>1</v>
      </c>
      <c r="O986" s="18" t="str">
        <f>IF(J986="Yes",IF(P986&lt;&gt;"",HYPERLINK(_xlfn.CONCAT(VLOOKUP(P986,AF:AG,2,FALSE),"\",IF(ISERROR(FIND(",",A986))=FALSE,LEFT(A986,FIND(",",A986)-1),A986),"-",C986,"-",H986,".pdf"),"PDF"),""),"")</f>
        <v>PDF</v>
      </c>
      <c r="P986" s="11" t="s">
        <v>2</v>
      </c>
      <c r="Q986" s="3" t="s">
        <v>46</v>
      </c>
      <c r="R986" s="3" t="s">
        <v>39</v>
      </c>
      <c r="T986" s="18" t="str">
        <f>IF(J986="Yes",IF(U986&lt;&gt;"",HYPERLINK(_xlfn.CONCAT(VLOOKUP(U986,AF:AG,2,FALSE),"\",IF(ISERROR(FIND(",",A986))=FALSE,LEFT(A986,FIND(",",A986)-1),A986),"-",C986,"-",H986,".pdf"),"PDF"),""),"")</f>
        <v>PDF</v>
      </c>
      <c r="U986" s="11" t="str">
        <f>IF(R986="0. Duplicate","SH","")</f>
        <v>SH</v>
      </c>
      <c r="V986" s="3" t="str">
        <f>IF(R986="0. Duplicate","Exclude","")</f>
        <v>Exclude</v>
      </c>
      <c r="W986" s="3" t="str">
        <f>IF(R986="0. Duplicate","0. Duplicate","")</f>
        <v>0. Duplicate</v>
      </c>
      <c r="Y986" s="12" t="str">
        <f>IF(R986="Include","No",IF(V986="Include","No",""))</f>
        <v/>
      </c>
      <c r="Z986" s="33" t="str">
        <f>IF(J986="Yes",IF(Q986="","",IF(Q986="Include",IF(V986="",IF(Y986="No","Check for supplement","Include"),IF(V986="Exclude","Consensus required",IF(V986="Include",IF(Y986="No","Check for supplement","Include"),"Check required"))),IF(Q986="Exclude",IF(V986="","Check required",IF(V986="Exclude","Exclude",IF(V986="Include","Consensus required","Check required"))),"Check required"))),IF(L986="","","Find PDF"))</f>
        <v>Exclude</v>
      </c>
      <c r="AA986" s="31" t="str">
        <f>IF(Z986="Exclude",R986,"")</f>
        <v>0. Duplicate</v>
      </c>
    </row>
    <row r="987" spans="1:27" x14ac:dyDescent="0.25">
      <c r="A987" s="25" t="s">
        <v>317</v>
      </c>
      <c r="B987" s="26" t="s">
        <v>318</v>
      </c>
      <c r="C987" s="26">
        <v>2021</v>
      </c>
      <c r="D987" s="26" t="s">
        <v>319</v>
      </c>
      <c r="E987" s="26">
        <v>30</v>
      </c>
      <c r="F987" s="26">
        <v>3</v>
      </c>
      <c r="G987" s="26" t="s">
        <v>320</v>
      </c>
      <c r="H987" s="26">
        <v>14929</v>
      </c>
      <c r="I987" s="26" t="s">
        <v>321</v>
      </c>
      <c r="J987" s="11" t="s">
        <v>35</v>
      </c>
      <c r="K987" s="18" t="str">
        <f>IF(LEFT(I987,2)="10",HYPERLINK(_xlfn.CONCAT("https://doi.org/",I987),"Link"),IF(I987="","",HYPERLINK(I987,"Link")))</f>
        <v>Link</v>
      </c>
      <c r="L987" s="19" t="str">
        <f>IF(A987&lt;&gt;"",IF(J987="No",_xlfn.CONCAT(IF(ISERROR(FIND(",",A987))=FALSE,LEFT(A987,FIND(",",A987)-1),A987),"-",C987,"-",H987),""),"")</f>
        <v/>
      </c>
      <c r="M987" s="29" t="str">
        <f>IF(A987&lt;&gt;"",_xlfn.CONCAT("{",IF(ISERROR(FIND(",",A987))=FALSE,LEFT(A987,FIND(",",A987)-1),A987),", ",C987," #",H987,"}"),"")</f>
        <v>{Kaplan Serin, 2021 #14929}</v>
      </c>
      <c r="N987" s="4" t="s">
        <v>1</v>
      </c>
      <c r="O987" s="18" t="str">
        <f>IF(J987="Yes",IF(P987&lt;&gt;"",HYPERLINK(_xlfn.CONCAT(VLOOKUP(P987,AF:AG,2,FALSE),"\",IF(ISERROR(FIND(",",A987))=FALSE,LEFT(A987,FIND(",",A987)-1),A987),"-",C987,"-",H987,".pdf"),"PDF"),""),"")</f>
        <v>PDF</v>
      </c>
      <c r="P987" s="11" t="s">
        <v>2</v>
      </c>
      <c r="Q987" s="3" t="s">
        <v>46</v>
      </c>
      <c r="R987" s="3" t="s">
        <v>47</v>
      </c>
      <c r="S987" s="4" t="s">
        <v>109</v>
      </c>
      <c r="T987" s="18" t="str">
        <f>IF(J987="Yes",IF(U987&lt;&gt;"",HYPERLINK(_xlfn.CONCAT(VLOOKUP(U987,AF:AG,2,FALSE),"\",IF(ISERROR(FIND(",",A987))=FALSE,LEFT(A987,FIND(",",A987)-1),A987),"-",C987,"-",H987,".pdf"),"PDF"),""),"")</f>
        <v>PDF</v>
      </c>
      <c r="U987" s="11" t="s">
        <v>57</v>
      </c>
      <c r="V987" s="3" t="s">
        <v>46</v>
      </c>
      <c r="W987" s="3" t="s">
        <v>47</v>
      </c>
      <c r="X987" s="501" t="s">
        <v>116</v>
      </c>
      <c r="Y987" s="12" t="str">
        <f>IF(R987="Include","No",IF(V987="Include","No",""))</f>
        <v/>
      </c>
      <c r="Z987" s="33" t="str">
        <f>IF(J987="Yes",IF(Q987="","",IF(Q987="Include",IF(V987="",IF(Y987="No","Check for supplement","Include"),IF(V987="Exclude","Consensus required",IF(V987="Include",IF(Y987="No","Check for supplement","Include"),"Check required"))),IF(Q987="Exclude",IF(V987="","Check required",IF(V987="Exclude","Exclude",IF(V987="Include","Consensus required","Check required"))),"Check required"))),IF(L987="","","Find PDF"))</f>
        <v>Exclude</v>
      </c>
      <c r="AA987" s="31" t="str">
        <f>IF(Z987="Exclude",R987,"")</f>
        <v>3. Wrong intervention</v>
      </c>
    </row>
    <row r="988" spans="1:27" x14ac:dyDescent="0.25">
      <c r="A988" s="25" t="s">
        <v>5405</v>
      </c>
      <c r="B988" s="26" t="s">
        <v>5406</v>
      </c>
      <c r="C988" s="26">
        <v>2012</v>
      </c>
      <c r="D988" s="26" t="s">
        <v>5407</v>
      </c>
      <c r="E988" s="26">
        <v>33</v>
      </c>
      <c r="F988" s="26">
        <v>4</v>
      </c>
      <c r="G988" s="26" t="s">
        <v>5408</v>
      </c>
      <c r="H988" s="26">
        <v>14059</v>
      </c>
      <c r="I988" s="26" t="s">
        <v>5409</v>
      </c>
      <c r="J988" s="11" t="s">
        <v>35</v>
      </c>
      <c r="K988" s="18" t="str">
        <f>IF(LEFT(I988,2)="10",HYPERLINK(_xlfn.CONCAT("https://doi.org/",I988),"Link"),IF(I988="","",HYPERLINK(I988,"Link")))</f>
        <v>Link</v>
      </c>
      <c r="L988" s="19" t="str">
        <f>IF(A988&lt;&gt;"",IF(J988="No",_xlfn.CONCAT(IF(ISERROR(FIND(",",A988))=FALSE,LEFT(A988,FIND(",",A988)-1),A988),"-",C988,"-",H988),""),"")</f>
        <v/>
      </c>
      <c r="M988" s="29" t="str">
        <f>IF(A988&lt;&gt;"",_xlfn.CONCAT("{",IF(ISERROR(FIND(",",A988))=FALSE,LEFT(A988,FIND(",",A988)-1),A988),", ",C988," #",H988,"}"),"")</f>
        <v>{Karanja, 2012 #14059}</v>
      </c>
      <c r="N988" s="4" t="s">
        <v>4</v>
      </c>
      <c r="O988" s="18" t="str">
        <f>IF(J988="Yes",IF(P988&lt;&gt;"",HYPERLINK(_xlfn.CONCAT(VLOOKUP(P988,AF:AG,2,FALSE),"\",IF(ISERROR(FIND(",",A988))=FALSE,LEFT(A988,FIND(",",A988)-1),A988),"-",C988,"-",H988,".pdf"),"PDF"),""),"")</f>
        <v>PDF</v>
      </c>
      <c r="P988" s="11" t="s">
        <v>2</v>
      </c>
      <c r="Q988" s="3" t="s">
        <v>46</v>
      </c>
      <c r="R988" s="3" t="s">
        <v>47</v>
      </c>
      <c r="S988" s="4" t="s">
        <v>109</v>
      </c>
      <c r="T988" s="18" t="str">
        <f>IF(J988="Yes",IF(U988&lt;&gt;"",HYPERLINK(_xlfn.CONCAT(VLOOKUP(U988,AF:AG,2,FALSE),"\",IF(ISERROR(FIND(",",A988))=FALSE,LEFT(A988,FIND(",",A988)-1),A988),"-",C988,"-",H988,".pdf"),"PDF"),""),"")</f>
        <v>PDF</v>
      </c>
      <c r="U988" s="11" t="s">
        <v>50</v>
      </c>
      <c r="V988" s="3" t="s">
        <v>46</v>
      </c>
      <c r="W988" s="3" t="s">
        <v>47</v>
      </c>
      <c r="Y988" s="12" t="str">
        <f>IF(R988="Include","No",IF(V988="Include","No",""))</f>
        <v/>
      </c>
      <c r="Z988" s="33" t="str">
        <f>IF(J988="Yes",IF(Q988="","",IF(Q988="Include",IF(V988="",IF(Y988="No","Check for supplement","Include"),IF(V988="Exclude","Consensus required",IF(V988="Include",IF(Y988="No","Check for supplement","Include"),"Check required"))),IF(Q988="Exclude",IF(V988="","Check required",IF(V988="Exclude","Exclude",IF(V988="Include","Consensus required","Check required"))),"Check required"))),IF(L988="","","Find PDF"))</f>
        <v>Exclude</v>
      </c>
      <c r="AA988" s="31" t="str">
        <f>IF(Z988="Exclude",R988,"")</f>
        <v>3. Wrong intervention</v>
      </c>
    </row>
    <row r="989" spans="1:27" x14ac:dyDescent="0.25">
      <c r="A989" s="25" t="s">
        <v>322</v>
      </c>
      <c r="B989" s="26" t="s">
        <v>323</v>
      </c>
      <c r="C989" s="26">
        <v>2012</v>
      </c>
      <c r="D989" s="26" t="s">
        <v>192</v>
      </c>
      <c r="E989" s="26">
        <v>54</v>
      </c>
      <c r="F989" s="90">
        <v>45750</v>
      </c>
      <c r="G989" s="26" t="s">
        <v>324</v>
      </c>
      <c r="H989" s="26">
        <v>14729</v>
      </c>
      <c r="I989" s="26" t="s">
        <v>325</v>
      </c>
      <c r="J989" s="11" t="s">
        <v>35</v>
      </c>
      <c r="K989" s="18" t="str">
        <f>IF(LEFT(I989,2)="10",HYPERLINK(_xlfn.CONCAT("https://doi.org/",I989),"Link"),IF(I989="","",HYPERLINK(I989,"Link")))</f>
        <v>Link</v>
      </c>
      <c r="L989" s="19" t="str">
        <f>IF(A989&lt;&gt;"",IF(J989="No",_xlfn.CONCAT(IF(ISERROR(FIND(",",A989))=FALSE,LEFT(A989,FIND(",",A989)-1),A989),"-",C989,"-",H989),""),"")</f>
        <v/>
      </c>
      <c r="M989" s="29" t="str">
        <f>IF(A989&lt;&gt;"",_xlfn.CONCAT("{",IF(ISERROR(FIND(",",A989))=FALSE,LEFT(A989,FIND(",",A989)-1),A989),", ",C989," #",H989,"}"),"")</f>
        <v>{Kargarfard, 2012 #14729}</v>
      </c>
      <c r="N989" s="4" t="s">
        <v>1</v>
      </c>
      <c r="O989" s="18" t="str">
        <f>IF(J989="Yes",IF(P989&lt;&gt;"",HYPERLINK(_xlfn.CONCAT(VLOOKUP(P989,AF:AG,2,FALSE),"\",IF(ISERROR(FIND(",",A989))=FALSE,LEFT(A989,FIND(",",A989)-1),A989),"-",C989,"-",H989,".pdf"),"PDF"),""),"")</f>
        <v>PDF</v>
      </c>
      <c r="P989" s="11" t="s">
        <v>2</v>
      </c>
      <c r="Q989" s="3" t="s">
        <v>46</v>
      </c>
      <c r="R989" s="3" t="s">
        <v>56</v>
      </c>
      <c r="S989" s="4" t="s">
        <v>326</v>
      </c>
      <c r="T989" s="18" t="str">
        <f>IF(J989="Yes",IF(U989&lt;&gt;"",HYPERLINK(_xlfn.CONCAT(VLOOKUP(U989,AF:AG,2,FALSE),"\",IF(ISERROR(FIND(",",A989))=FALSE,LEFT(A989,FIND(",",A989)-1),A989),"-",C989,"-",H989,".pdf"),"PDF"),""),"")</f>
        <v>PDF</v>
      </c>
      <c r="U989" s="11" t="s">
        <v>57</v>
      </c>
      <c r="V989" s="3" t="s">
        <v>46</v>
      </c>
      <c r="W989" s="3" t="s">
        <v>56</v>
      </c>
      <c r="X989" s="501" t="s">
        <v>327</v>
      </c>
      <c r="Y989" s="12" t="str">
        <f>IF(R989="Include","No",IF(V989="Include","No",""))</f>
        <v/>
      </c>
      <c r="Z989" s="33" t="str">
        <f>IF(J989="Yes",IF(Q989="","",IF(Q989="Include",IF(V989="",IF(Y989="No","Check for supplement","Include"),IF(V989="Exclude","Consensus required",IF(V989="Include",IF(Y989="No","Check for supplement","Include"),"Check required"))),IF(Q989="Exclude",IF(V989="","Check required",IF(V989="Exclude","Exclude",IF(V989="Include","Consensus required","Check required"))),"Check required"))),IF(L989="","","Find PDF"))</f>
        <v>Exclude</v>
      </c>
      <c r="AA989" s="31" t="str">
        <f>IF(Z989="Exclude",R989,"")</f>
        <v>2. Wrong country</v>
      </c>
    </row>
    <row r="990" spans="1:27" x14ac:dyDescent="0.25">
      <c r="A990" s="25" t="s">
        <v>2585</v>
      </c>
      <c r="B990" s="26" t="s">
        <v>2586</v>
      </c>
      <c r="C990" s="26">
        <v>2021</v>
      </c>
      <c r="D990" s="26" t="s">
        <v>2587</v>
      </c>
      <c r="E990" s="26">
        <v>42</v>
      </c>
      <c r="F990" s="26">
        <v>40</v>
      </c>
      <c r="G990" s="26" t="s">
        <v>2588</v>
      </c>
      <c r="H990" s="26">
        <v>26808</v>
      </c>
      <c r="I990" s="26" t="s">
        <v>2589</v>
      </c>
      <c r="J990" s="11" t="s">
        <v>35</v>
      </c>
      <c r="K990" s="18" t="str">
        <f>IF(LEFT(I990,2)="10",HYPERLINK(_xlfn.CONCAT("https://doi.org/",I990),"Link"),IF(I990="","",HYPERLINK(I990,"Link")))</f>
        <v>Link</v>
      </c>
      <c r="L990" s="19" t="str">
        <f>IF(A990&lt;&gt;"",IF(J990="No",_xlfn.CONCAT(IF(ISERROR(FIND(",",A990))=FALSE,LEFT(A990,FIND(",",A990)-1),A990),"-",C990,"-",H990),""),"")</f>
        <v/>
      </c>
      <c r="M990" s="29" t="str">
        <f>IF(A990&lt;&gt;"",_xlfn.CONCAT("{",IF(ISERROR(FIND(",",A990))=FALSE,LEFT(A990,FIND(",",A990)-1),A990),", ",C990," #",H990,"}"),"")</f>
        <v>{Kario, 2021 #26808}</v>
      </c>
      <c r="N990" s="4" t="s">
        <v>45</v>
      </c>
      <c r="O990" s="18" t="str">
        <f>IF(J990="Yes",IF(P990&lt;&gt;"",HYPERLINK(_xlfn.CONCAT(VLOOKUP(P990,AF:AG,2,FALSE),"\",IF(ISERROR(FIND(",",A990))=FALSE,LEFT(A990,FIND(",",A990)-1),A990),"-",C990,"-",H990,".pdf"),"PDF"),""),"")</f>
        <v>PDF</v>
      </c>
      <c r="P990" s="11" t="s">
        <v>2</v>
      </c>
      <c r="Q990" s="3" t="s">
        <v>46</v>
      </c>
      <c r="R990" s="3" t="s">
        <v>47</v>
      </c>
      <c r="S990" s="4" t="s">
        <v>2590</v>
      </c>
      <c r="T990" s="18" t="str">
        <f>IF(J990="Yes",IF(U990&lt;&gt;"",HYPERLINK(_xlfn.CONCAT(VLOOKUP(U990,AF:AG,2,FALSE),"\",IF(ISERROR(FIND(",",A990))=FALSE,LEFT(A990,FIND(",",A990)-1),A990),"-",C990,"-",H990,".pdf"),"PDF"),""),"")</f>
        <v>PDF</v>
      </c>
      <c r="U990" s="11" t="s">
        <v>38</v>
      </c>
      <c r="V990" s="3" t="s">
        <v>46</v>
      </c>
      <c r="W990" s="3" t="s">
        <v>47</v>
      </c>
      <c r="Y990" s="12" t="str">
        <f>IF(R990="Include","No",IF(V990="Include","No",""))</f>
        <v/>
      </c>
      <c r="Z990" s="33" t="str">
        <f>IF(J990="Yes",IF(Q990="","",IF(Q990="Include",IF(V990="",IF(Y990="No","Check for supplement","Include"),IF(V990="Exclude","Consensus required",IF(V990="Include",IF(Y990="No","Check for supplement","Include"),"Check required"))),IF(Q990="Exclude",IF(V990="","Check required",IF(V990="Exclude","Exclude",IF(V990="Include","Consensus required","Check required"))),"Check required"))),IF(L990="","","Find PDF"))</f>
        <v>Exclude</v>
      </c>
      <c r="AA990" s="31" t="str">
        <f>IF(Z990="Exclude",R990,"")</f>
        <v>3. Wrong intervention</v>
      </c>
    </row>
    <row r="991" spans="1:27" x14ac:dyDescent="0.25">
      <c r="A991" s="25" t="s">
        <v>328</v>
      </c>
      <c r="B991" s="26" t="s">
        <v>329</v>
      </c>
      <c r="C991" s="26">
        <v>2014</v>
      </c>
      <c r="D991" s="26" t="s">
        <v>330</v>
      </c>
      <c r="E991" s="26">
        <v>46</v>
      </c>
      <c r="F991" s="26">
        <v>6</v>
      </c>
      <c r="G991" s="26" t="s">
        <v>331</v>
      </c>
      <c r="H991" s="26">
        <v>14730</v>
      </c>
      <c r="I991" s="26" t="s">
        <v>332</v>
      </c>
      <c r="J991" s="11" t="s">
        <v>35</v>
      </c>
      <c r="K991" s="18" t="str">
        <f>IF(LEFT(I991,2)="10",HYPERLINK(_xlfn.CONCAT("https://doi.org/",I991),"Link"),IF(I991="","",HYPERLINK(I991,"Link")))</f>
        <v>Link</v>
      </c>
      <c r="L991" s="19" t="str">
        <f>IF(A991&lt;&gt;"",IF(J991="No",_xlfn.CONCAT(IF(ISERROR(FIND(",",A991))=FALSE,LEFT(A991,FIND(",",A991)-1),A991),"-",C991,"-",H991),""),"")</f>
        <v/>
      </c>
      <c r="M991" s="29" t="str">
        <f>IF(A991&lt;&gt;"",_xlfn.CONCAT("{",IF(ISERROR(FIND(",",A991))=FALSE,LEFT(A991,FIND(",",A991)-1),A991),", ",C991," #",H991,"}"),"")</f>
        <v>{Kattelmann, 2014 #14730}</v>
      </c>
      <c r="N991" s="4" t="s">
        <v>1</v>
      </c>
      <c r="O991" s="18" t="str">
        <f>IF(J991="Yes",IF(P991&lt;&gt;"",HYPERLINK(_xlfn.CONCAT(VLOOKUP(P991,AF:AG,2,FALSE),"\",IF(ISERROR(FIND(",",A991))=FALSE,LEFT(A991,FIND(",",A991)-1),A991),"-",C991,"-",H991,".pdf"),"PDF"),""),"")</f>
        <v>PDF</v>
      </c>
      <c r="P991" s="11" t="s">
        <v>2</v>
      </c>
      <c r="Q991" s="3" t="s">
        <v>46</v>
      </c>
      <c r="R991" s="3" t="s">
        <v>47</v>
      </c>
      <c r="S991" s="4" t="s">
        <v>109</v>
      </c>
      <c r="T991" s="18" t="str">
        <f>IF(J991="Yes",IF(U991&lt;&gt;"",HYPERLINK(_xlfn.CONCAT(VLOOKUP(U991,AF:AG,2,FALSE),"\",IF(ISERROR(FIND(",",A991))=FALSE,LEFT(A991,FIND(",",A991)-1),A991),"-",C991,"-",H991,".pdf"),"PDF"),""),"")</f>
        <v>PDF</v>
      </c>
      <c r="U991" s="11" t="s">
        <v>57</v>
      </c>
      <c r="V991" s="3" t="s">
        <v>46</v>
      </c>
      <c r="W991" s="3" t="s">
        <v>47</v>
      </c>
      <c r="X991" s="501" t="s">
        <v>116</v>
      </c>
      <c r="Y991" s="12" t="str">
        <f>IF(R991="Include","No",IF(V991="Include","No",""))</f>
        <v/>
      </c>
      <c r="Z991" s="33" t="str">
        <f>IF(J991="Yes",IF(Q991="","",IF(Q991="Include",IF(V991="",IF(Y991="No","Check for supplement","Include"),IF(V991="Exclude","Consensus required",IF(V991="Include",IF(Y991="No","Check for supplement","Include"),"Check required"))),IF(Q991="Exclude",IF(V991="","Check required",IF(V991="Exclude","Exclude",IF(V991="Include","Consensus required","Check required"))),"Check required"))),IF(L991="","","Find PDF"))</f>
        <v>Exclude</v>
      </c>
      <c r="AA991" s="31" t="str">
        <f>IF(Z991="Exclude",R991,"")</f>
        <v>3. Wrong intervention</v>
      </c>
    </row>
    <row r="992" spans="1:27" x14ac:dyDescent="0.25">
      <c r="A992" s="25" t="s">
        <v>328</v>
      </c>
      <c r="B992" s="26" t="s">
        <v>329</v>
      </c>
      <c r="C992" s="26">
        <v>2014</v>
      </c>
      <c r="D992" s="26" t="s">
        <v>330</v>
      </c>
      <c r="E992" s="26">
        <v>46</v>
      </c>
      <c r="F992" s="26">
        <v>6</v>
      </c>
      <c r="G992" s="26" t="s">
        <v>331</v>
      </c>
      <c r="H992" s="26">
        <v>14731</v>
      </c>
      <c r="I992" s="26" t="s">
        <v>332</v>
      </c>
      <c r="J992" s="11" t="s">
        <v>35</v>
      </c>
      <c r="K992" s="18" t="str">
        <f>IF(LEFT(I992,2)="10",HYPERLINK(_xlfn.CONCAT("https://doi.org/",I992),"Link"),IF(I992="","",HYPERLINK(I992,"Link")))</f>
        <v>Link</v>
      </c>
      <c r="L992" s="19" t="str">
        <f>IF(A992&lt;&gt;"",IF(J992="No",_xlfn.CONCAT(IF(ISERROR(FIND(",",A992))=FALSE,LEFT(A992,FIND(",",A992)-1),A992),"-",C992,"-",H992),""),"")</f>
        <v/>
      </c>
      <c r="M992" s="29" t="str">
        <f>IF(A992&lt;&gt;"",_xlfn.CONCAT("{",IF(ISERROR(FIND(",",A992))=FALSE,LEFT(A992,FIND(",",A992)-1),A992),", ",C992," #",H992,"}"),"")</f>
        <v>{Kattelmann, 2014 #14731}</v>
      </c>
      <c r="N992" s="4" t="s">
        <v>1</v>
      </c>
      <c r="O992" s="18" t="str">
        <f>IF(J992="Yes",IF(P992&lt;&gt;"",HYPERLINK(_xlfn.CONCAT(VLOOKUP(P992,AF:AG,2,FALSE),"\",IF(ISERROR(FIND(",",A992))=FALSE,LEFT(A992,FIND(",",A992)-1),A992),"-",C992,"-",H992,".pdf"),"PDF"),""),"")</f>
        <v>PDF</v>
      </c>
      <c r="P992" s="11" t="s">
        <v>2</v>
      </c>
      <c r="Q992" s="3" t="s">
        <v>46</v>
      </c>
      <c r="R992" s="3" t="s">
        <v>39</v>
      </c>
      <c r="T992" s="18" t="str">
        <f>IF(J992="Yes",IF(U992&lt;&gt;"",HYPERLINK(_xlfn.CONCAT(VLOOKUP(U992,AF:AG,2,FALSE),"\",IF(ISERROR(FIND(",",A992))=FALSE,LEFT(A992,FIND(",",A992)-1),A992),"-",C992,"-",H992,".pdf"),"PDF"),""),"")</f>
        <v>PDF</v>
      </c>
      <c r="U992" s="11" t="str">
        <f>IF(R992="0. Duplicate","SH","")</f>
        <v>SH</v>
      </c>
      <c r="V992" s="3" t="str">
        <f>IF(R992="0. Duplicate","Exclude","")</f>
        <v>Exclude</v>
      </c>
      <c r="W992" s="3" t="str">
        <f>IF(R992="0. Duplicate","0. Duplicate","")</f>
        <v>0. Duplicate</v>
      </c>
      <c r="Y992" s="12" t="str">
        <f>IF(R992="Include","No",IF(V992="Include","No",""))</f>
        <v/>
      </c>
      <c r="Z992" s="33" t="str">
        <f>IF(J992="Yes",IF(Q992="","",IF(Q992="Include",IF(V992="",IF(Y992="No","Check for supplement","Include"),IF(V992="Exclude","Consensus required",IF(V992="Include",IF(Y992="No","Check for supplement","Include"),"Check required"))),IF(Q992="Exclude",IF(V992="","Check required",IF(V992="Exclude","Exclude",IF(V992="Include","Consensus required","Check required"))),"Check required"))),IF(L992="","","Find PDF"))</f>
        <v>Exclude</v>
      </c>
      <c r="AA992" s="31" t="str">
        <f>IF(Z992="Exclude",R992,"")</f>
        <v>0. Duplicate</v>
      </c>
    </row>
    <row r="993" spans="1:27" x14ac:dyDescent="0.25">
      <c r="A993" s="25" t="s">
        <v>328</v>
      </c>
      <c r="B993" s="26" t="s">
        <v>329</v>
      </c>
      <c r="C993" s="26">
        <v>2014</v>
      </c>
      <c r="D993" s="26" t="s">
        <v>330</v>
      </c>
      <c r="E993" s="26">
        <v>46</v>
      </c>
      <c r="F993" s="26">
        <v>6</v>
      </c>
      <c r="G993" s="26" t="s">
        <v>331</v>
      </c>
      <c r="H993" s="26">
        <v>14732</v>
      </c>
      <c r="I993" s="26" t="s">
        <v>332</v>
      </c>
      <c r="J993" s="11" t="s">
        <v>35</v>
      </c>
      <c r="K993" s="18" t="str">
        <f>IF(LEFT(I993,2)="10",HYPERLINK(_xlfn.CONCAT("https://doi.org/",I993),"Link"),IF(I993="","",HYPERLINK(I993,"Link")))</f>
        <v>Link</v>
      </c>
      <c r="L993" s="19" t="str">
        <f>IF(A993&lt;&gt;"",IF(J993="No",_xlfn.CONCAT(IF(ISERROR(FIND(",",A993))=FALSE,LEFT(A993,FIND(",",A993)-1),A993),"-",C993,"-",H993),""),"")</f>
        <v/>
      </c>
      <c r="M993" s="29" t="str">
        <f>IF(A993&lt;&gt;"",_xlfn.CONCAT("{",IF(ISERROR(FIND(",",A993))=FALSE,LEFT(A993,FIND(",",A993)-1),A993),", ",C993," #",H993,"}"),"")</f>
        <v>{Kattelmann, 2014 #14732}</v>
      </c>
      <c r="N993" s="4" t="s">
        <v>1</v>
      </c>
      <c r="O993" s="18" t="str">
        <f>IF(J993="Yes",IF(P993&lt;&gt;"",HYPERLINK(_xlfn.CONCAT(VLOOKUP(P993,AF:AG,2,FALSE),"\",IF(ISERROR(FIND(",",A993))=FALSE,LEFT(A993,FIND(",",A993)-1),A993),"-",C993,"-",H993,".pdf"),"PDF"),""),"")</f>
        <v>PDF</v>
      </c>
      <c r="P993" s="11" t="s">
        <v>2</v>
      </c>
      <c r="Q993" s="3" t="s">
        <v>46</v>
      </c>
      <c r="R993" s="3" t="s">
        <v>39</v>
      </c>
      <c r="T993" s="18" t="str">
        <f>IF(J993="Yes",IF(U993&lt;&gt;"",HYPERLINK(_xlfn.CONCAT(VLOOKUP(U993,AF:AG,2,FALSE),"\",IF(ISERROR(FIND(",",A993))=FALSE,LEFT(A993,FIND(",",A993)-1),A993),"-",C993,"-",H993,".pdf"),"PDF"),""),"")</f>
        <v>PDF</v>
      </c>
      <c r="U993" s="11" t="str">
        <f>IF(R993="0. Duplicate","SH","")</f>
        <v>SH</v>
      </c>
      <c r="V993" s="3" t="str">
        <f>IF(R993="0. Duplicate","Exclude","")</f>
        <v>Exclude</v>
      </c>
      <c r="W993" s="3" t="str">
        <f>IF(R993="0. Duplicate","0. Duplicate","")</f>
        <v>0. Duplicate</v>
      </c>
      <c r="Y993" s="12" t="str">
        <f>IF(R993="Include","No",IF(V993="Include","No",""))</f>
        <v/>
      </c>
      <c r="Z993" s="33" t="str">
        <f>IF(J993="Yes",IF(Q993="","",IF(Q993="Include",IF(V993="",IF(Y993="No","Check for supplement","Include"),IF(V993="Exclude","Consensus required",IF(V993="Include",IF(Y993="No","Check for supplement","Include"),"Check required"))),IF(Q993="Exclude",IF(V993="","Check required",IF(V993="Exclude","Exclude",IF(V993="Include","Consensus required","Check required"))),"Check required"))),IF(L993="","","Find PDF"))</f>
        <v>Exclude</v>
      </c>
      <c r="AA993" s="31" t="str">
        <f>IF(Z993="Exclude",R993,"")</f>
        <v>0. Duplicate</v>
      </c>
    </row>
    <row r="994" spans="1:27" x14ac:dyDescent="0.25">
      <c r="A994" s="25" t="s">
        <v>333</v>
      </c>
      <c r="B994" s="26" t="s">
        <v>334</v>
      </c>
      <c r="C994" s="26">
        <v>2019</v>
      </c>
      <c r="D994" s="26" t="s">
        <v>330</v>
      </c>
      <c r="E994" s="26">
        <v>51</v>
      </c>
      <c r="F994" s="26" t="s">
        <v>335</v>
      </c>
      <c r="G994" s="26" t="s">
        <v>336</v>
      </c>
      <c r="H994" s="26">
        <v>13091</v>
      </c>
      <c r="I994" s="26" t="s">
        <v>337</v>
      </c>
      <c r="J994" s="11" t="s">
        <v>35</v>
      </c>
      <c r="K994" s="18" t="str">
        <f>IF(LEFT(I994,2)="10",HYPERLINK(_xlfn.CONCAT("https://doi.org/",I994),"Link"),IF(I994="","",HYPERLINK(I994,"Link")))</f>
        <v>Link</v>
      </c>
      <c r="L994" s="19" t="str">
        <f>IF(A994&lt;&gt;"",IF(J994="No",_xlfn.CONCAT(IF(ISERROR(FIND(",",A994))=FALSE,LEFT(A994,FIND(",",A994)-1),A994),"-",C994,"-",H994),""),"")</f>
        <v/>
      </c>
      <c r="M994" s="29" t="str">
        <f>IF(A994&lt;&gt;"",_xlfn.CONCAT("{",IF(ISERROR(FIND(",",A994))=FALSE,LEFT(A994,FIND(",",A994)-1),A994),", ",C994," #",H994,"}"),"")</f>
        <v>{Kattelmann, 2019 #13091}</v>
      </c>
      <c r="N994" s="4" t="s">
        <v>1</v>
      </c>
      <c r="O994" s="18" t="str">
        <f>IF(J994="Yes",IF(P994&lt;&gt;"",HYPERLINK(_xlfn.CONCAT(VLOOKUP(P994,AF:AG,2,FALSE),"\",IF(ISERROR(FIND(",",A994))=FALSE,LEFT(A994,FIND(",",A994)-1),A994),"-",C994,"-",H994,".pdf"),"PDF"),""),"")</f>
        <v>PDF</v>
      </c>
      <c r="P994" s="11" t="s">
        <v>2</v>
      </c>
      <c r="Q994" s="3" t="s">
        <v>46</v>
      </c>
      <c r="R994" s="3" t="s">
        <v>47</v>
      </c>
      <c r="S994" s="4" t="s">
        <v>109</v>
      </c>
      <c r="T994" s="18" t="str">
        <f>IF(J994="Yes",IF(U994&lt;&gt;"",HYPERLINK(_xlfn.CONCAT(VLOOKUP(U994,AF:AG,2,FALSE),"\",IF(ISERROR(FIND(",",A994))=FALSE,LEFT(A994,FIND(",",A994)-1),A994),"-",C994,"-",H994,".pdf"),"PDF"),""),"")</f>
        <v>PDF</v>
      </c>
      <c r="U994" s="11" t="s">
        <v>57</v>
      </c>
      <c r="V994" s="3" t="s">
        <v>46</v>
      </c>
      <c r="W994" s="3" t="s">
        <v>47</v>
      </c>
      <c r="X994" s="501" t="s">
        <v>116</v>
      </c>
      <c r="Y994" s="12" t="str">
        <f>IF(R994="Include","No",IF(V994="Include","No",""))</f>
        <v/>
      </c>
      <c r="Z994" s="33" t="str">
        <f>IF(J994="Yes",IF(Q994="","",IF(Q994="Include",IF(V994="",IF(Y994="No","Check for supplement","Include"),IF(V994="Exclude","Consensus required",IF(V994="Include",IF(Y994="No","Check for supplement","Include"),"Check required"))),IF(Q994="Exclude",IF(V994="","Check required",IF(V994="Exclude","Exclude",IF(V994="Include","Consensus required","Check required"))),"Check required"))),IF(L994="","","Find PDF"))</f>
        <v>Exclude</v>
      </c>
      <c r="AA994" s="31" t="str">
        <f>IF(Z994="Exclude",R994,"")</f>
        <v>3. Wrong intervention</v>
      </c>
    </row>
    <row r="995" spans="1:27" x14ac:dyDescent="0.25">
      <c r="A995" s="25" t="s">
        <v>338</v>
      </c>
      <c r="B995" s="26" t="s">
        <v>339</v>
      </c>
      <c r="C995" s="26">
        <v>2018</v>
      </c>
      <c r="D995" s="26" t="s">
        <v>340</v>
      </c>
      <c r="E995" s="26">
        <v>70</v>
      </c>
      <c r="F995" s="26">
        <v>1</v>
      </c>
      <c r="G995" s="90">
        <v>45931</v>
      </c>
      <c r="H995" s="26">
        <v>13092</v>
      </c>
      <c r="I995" s="26" t="s">
        <v>341</v>
      </c>
      <c r="J995" s="11" t="s">
        <v>35</v>
      </c>
      <c r="K995" s="18" t="str">
        <f>IF(LEFT(I995,2)="10",HYPERLINK(_xlfn.CONCAT("https://doi.org/",I995),"Link"),IF(I995="","",HYPERLINK(I995,"Link")))</f>
        <v>Link</v>
      </c>
      <c r="L995" s="19" t="str">
        <f>IF(A995&lt;&gt;"",IF(J995="No",_xlfn.CONCAT(IF(ISERROR(FIND(",",A995))=FALSE,LEFT(A995,FIND(",",A995)-1),A995),"-",C995,"-",H995),""),"")</f>
        <v/>
      </c>
      <c r="M995" s="29" t="str">
        <f>IF(A995&lt;&gt;"",_xlfn.CONCAT("{",IF(ISERROR(FIND(",",A995))=FALSE,LEFT(A995,FIND(",",A995)-1),A995),", ",C995," #",H995,"}"),"")</f>
        <v>{Katz, 2018 #13092}</v>
      </c>
      <c r="N995" s="4" t="s">
        <v>1</v>
      </c>
      <c r="O995" s="18" t="str">
        <f>IF(J995="Yes",IF(P995&lt;&gt;"",HYPERLINK(_xlfn.CONCAT(VLOOKUP(P995,AF:AG,2,FALSE),"\",IF(ISERROR(FIND(",",A995))=FALSE,LEFT(A995,FIND(",",A995)-1),A995),"-",C995,"-",H995,".pdf"),"PDF"),""),"")</f>
        <v>PDF</v>
      </c>
      <c r="P995" s="11" t="s">
        <v>2</v>
      </c>
      <c r="Q995" s="3" t="s">
        <v>46</v>
      </c>
      <c r="R995" s="3" t="s">
        <v>47</v>
      </c>
      <c r="S995" s="4" t="s">
        <v>109</v>
      </c>
      <c r="T995" s="18" t="str">
        <f>IF(J995="Yes",IF(U995&lt;&gt;"",HYPERLINK(_xlfn.CONCAT(VLOOKUP(U995,AF:AG,2,FALSE),"\",IF(ISERROR(FIND(",",A995))=FALSE,LEFT(A995,FIND(",",A995)-1),A995),"-",C995,"-",H995,".pdf"),"PDF"),""),"")</f>
        <v>PDF</v>
      </c>
      <c r="U995" s="11" t="s">
        <v>57</v>
      </c>
      <c r="V995" s="3" t="s">
        <v>46</v>
      </c>
      <c r="W995" s="3" t="s">
        <v>47</v>
      </c>
      <c r="X995" s="501" t="s">
        <v>116</v>
      </c>
      <c r="Y995" s="12" t="str">
        <f>IF(R995="Include","No",IF(V995="Include","No",""))</f>
        <v/>
      </c>
      <c r="Z995" s="33" t="str">
        <f>IF(J995="Yes",IF(Q995="","",IF(Q995="Include",IF(V995="",IF(Y995="No","Check for supplement","Include"),IF(V995="Exclude","Consensus required",IF(V995="Include",IF(Y995="No","Check for supplement","Include"),"Check required"))),IF(Q995="Exclude",IF(V995="","Check required",IF(V995="Exclude","Exclude",IF(V995="Include","Consensus required","Check required"))),"Check required"))),IF(L995="","","Find PDF"))</f>
        <v>Exclude</v>
      </c>
      <c r="AA995" s="31" t="str">
        <f>IF(Z995="Exclude",R995,"")</f>
        <v>3. Wrong intervention</v>
      </c>
    </row>
    <row r="996" spans="1:27" x14ac:dyDescent="0.25">
      <c r="A996" s="25" t="s">
        <v>342</v>
      </c>
      <c r="B996" s="26" t="s">
        <v>343</v>
      </c>
      <c r="C996" s="26">
        <v>2015</v>
      </c>
      <c r="D996" s="26" t="s">
        <v>344</v>
      </c>
      <c r="E996" s="26">
        <v>109</v>
      </c>
      <c r="F996" s="26">
        <v>3</v>
      </c>
      <c r="G996" s="26" t="s">
        <v>345</v>
      </c>
      <c r="H996" s="26">
        <v>14734</v>
      </c>
      <c r="I996" s="26" t="s">
        <v>346</v>
      </c>
      <c r="J996" s="11" t="s">
        <v>35</v>
      </c>
      <c r="K996" s="18" t="str">
        <f>IF(LEFT(I996,2)="10",HYPERLINK(_xlfn.CONCAT("https://doi.org/",I996),"Link"),IF(I996="","",HYPERLINK(I996,"Link")))</f>
        <v>Link</v>
      </c>
      <c r="L996" s="19" t="str">
        <f>IF(A996&lt;&gt;"",IF(J996="No",_xlfn.CONCAT(IF(ISERROR(FIND(",",A996))=FALSE,LEFT(A996,FIND(",",A996)-1),A996),"-",C996,"-",H996),""),"")</f>
        <v/>
      </c>
      <c r="M996" s="29" t="str">
        <f>IF(A996&lt;&gt;"",_xlfn.CONCAT("{",IF(ISERROR(FIND(",",A996))=FALSE,LEFT(A996,FIND(",",A996)-1),A996),", ",C996," #",H996,"}"),"")</f>
        <v>{Kawagoshi, 2015 #14734}</v>
      </c>
      <c r="N996" s="4" t="s">
        <v>1</v>
      </c>
      <c r="O996" s="18" t="str">
        <f>IF(J996="Yes",IF(P996&lt;&gt;"",HYPERLINK(_xlfn.CONCAT(VLOOKUP(P996,AF:AG,2,FALSE),"\",IF(ISERROR(FIND(",",A996))=FALSE,LEFT(A996,FIND(",",A996)-1),A996),"-",C996,"-",H996,".pdf"),"PDF"),""),"")</f>
        <v>PDF</v>
      </c>
      <c r="P996" s="11" t="s">
        <v>2</v>
      </c>
      <c r="Q996" s="3" t="s">
        <v>46</v>
      </c>
      <c r="R996" s="3" t="s">
        <v>47</v>
      </c>
      <c r="S996" s="4" t="s">
        <v>109</v>
      </c>
      <c r="T996" s="18" t="str">
        <f>IF(J996="Yes",IF(U996&lt;&gt;"",HYPERLINK(_xlfn.CONCAT(VLOOKUP(U996,AF:AG,2,FALSE),"\",IF(ISERROR(FIND(",",A996))=FALSE,LEFT(A996,FIND(",",A996)-1),A996),"-",C996,"-",H996,".pdf"),"PDF"),""),"")</f>
        <v>PDF</v>
      </c>
      <c r="U996" s="11" t="s">
        <v>57</v>
      </c>
      <c r="V996" s="3" t="s">
        <v>46</v>
      </c>
      <c r="W996" s="3" t="s">
        <v>47</v>
      </c>
      <c r="X996" s="501" t="s">
        <v>116</v>
      </c>
      <c r="Y996" s="12" t="str">
        <f>IF(R996="Include","No",IF(V996="Include","No",""))</f>
        <v/>
      </c>
      <c r="Z996" s="33" t="str">
        <f>IF(J996="Yes",IF(Q996="","",IF(Q996="Include",IF(V996="",IF(Y996="No","Check for supplement","Include"),IF(V996="Exclude","Consensus required",IF(V996="Include",IF(Y996="No","Check for supplement","Include"),"Check required"))),IF(Q996="Exclude",IF(V996="","Check required",IF(V996="Exclude","Exclude",IF(V996="Include","Consensus required","Check required"))),"Check required"))),IF(L996="","","Find PDF"))</f>
        <v>Exclude</v>
      </c>
      <c r="AA996" s="31" t="str">
        <f>IF(Z996="Exclude",R996,"")</f>
        <v>3. Wrong intervention</v>
      </c>
    </row>
    <row r="997" spans="1:27" x14ac:dyDescent="0.25">
      <c r="A997" s="25" t="s">
        <v>342</v>
      </c>
      <c r="B997" s="26" t="s">
        <v>343</v>
      </c>
      <c r="C997" s="26">
        <v>2015</v>
      </c>
      <c r="D997" s="26" t="s">
        <v>344</v>
      </c>
      <c r="E997" s="26">
        <v>109</v>
      </c>
      <c r="F997" s="26">
        <v>3</v>
      </c>
      <c r="G997" s="26" t="s">
        <v>345</v>
      </c>
      <c r="H997" s="26">
        <v>14735</v>
      </c>
      <c r="I997" s="26" t="s">
        <v>346</v>
      </c>
      <c r="J997" s="11" t="s">
        <v>35</v>
      </c>
      <c r="K997" s="18" t="str">
        <f>IF(LEFT(I997,2)="10",HYPERLINK(_xlfn.CONCAT("https://doi.org/",I997),"Link"),IF(I997="","",HYPERLINK(I997,"Link")))</f>
        <v>Link</v>
      </c>
      <c r="L997" s="19" t="str">
        <f>IF(A997&lt;&gt;"",IF(J997="No",_xlfn.CONCAT(IF(ISERROR(FIND(",",A997))=FALSE,LEFT(A997,FIND(",",A997)-1),A997),"-",C997,"-",H997),""),"")</f>
        <v/>
      </c>
      <c r="M997" s="29" t="str">
        <f>IF(A997&lt;&gt;"",_xlfn.CONCAT("{",IF(ISERROR(FIND(",",A997))=FALSE,LEFT(A997,FIND(",",A997)-1),A997),", ",C997," #",H997,"}"),"")</f>
        <v>{Kawagoshi, 2015 #14735}</v>
      </c>
      <c r="N997" s="4" t="s">
        <v>1</v>
      </c>
      <c r="O997" s="18" t="str">
        <f>IF(J997="Yes",IF(P997&lt;&gt;"",HYPERLINK(_xlfn.CONCAT(VLOOKUP(P997,AF:AG,2,FALSE),"\",IF(ISERROR(FIND(",",A997))=FALSE,LEFT(A997,FIND(",",A997)-1),A997),"-",C997,"-",H997,".pdf"),"PDF"),""),"")</f>
        <v>PDF</v>
      </c>
      <c r="P997" s="11" t="s">
        <v>2</v>
      </c>
      <c r="Q997" s="3" t="s">
        <v>46</v>
      </c>
      <c r="R997" s="3" t="s">
        <v>39</v>
      </c>
      <c r="T997" s="18" t="str">
        <f>IF(J997="Yes",IF(U997&lt;&gt;"",HYPERLINK(_xlfn.CONCAT(VLOOKUP(U997,AF:AG,2,FALSE),"\",IF(ISERROR(FIND(",",A997))=FALSE,LEFT(A997,FIND(",",A997)-1),A997),"-",C997,"-",H997,".pdf"),"PDF"),""),"")</f>
        <v>PDF</v>
      </c>
      <c r="U997" s="11" t="str">
        <f>IF(R997="0. Duplicate","SH","")</f>
        <v>SH</v>
      </c>
      <c r="V997" s="3" t="str">
        <f>IF(R997="0. Duplicate","Exclude","")</f>
        <v>Exclude</v>
      </c>
      <c r="W997" s="3" t="str">
        <f>IF(R997="0. Duplicate","0. Duplicate","")</f>
        <v>0. Duplicate</v>
      </c>
      <c r="Y997" s="12" t="str">
        <f>IF(R997="Include","No",IF(V997="Include","No",""))</f>
        <v/>
      </c>
      <c r="Z997" s="33" t="str">
        <f>IF(J997="Yes",IF(Q997="","",IF(Q997="Include",IF(V997="",IF(Y997="No","Check for supplement","Include"),IF(V997="Exclude","Consensus required",IF(V997="Include",IF(Y997="No","Check for supplement","Include"),"Check required"))),IF(Q997="Exclude",IF(V997="","Check required",IF(V997="Exclude","Exclude",IF(V997="Include","Consensus required","Check required"))),"Check required"))),IF(L997="","","Find PDF"))</f>
        <v>Exclude</v>
      </c>
      <c r="AA997" s="31" t="str">
        <f>IF(Z997="Exclude",R997,"")</f>
        <v>0. Duplicate</v>
      </c>
    </row>
    <row r="998" spans="1:27" x14ac:dyDescent="0.25">
      <c r="A998" s="25" t="s">
        <v>347</v>
      </c>
      <c r="B998" s="26" t="s">
        <v>348</v>
      </c>
      <c r="C998" s="26">
        <v>2019</v>
      </c>
      <c r="D998" s="26" t="s">
        <v>349</v>
      </c>
      <c r="E998" s="26">
        <v>75</v>
      </c>
      <c r="F998" s="26">
        <v>11</v>
      </c>
      <c r="G998" s="90" t="s">
        <v>350</v>
      </c>
      <c r="H998" s="26">
        <v>13093</v>
      </c>
      <c r="I998" s="26" t="s">
        <v>351</v>
      </c>
      <c r="J998" s="11" t="s">
        <v>35</v>
      </c>
      <c r="K998" s="18" t="str">
        <f>IF(LEFT(I998,2)="10",HYPERLINK(_xlfn.CONCAT("https://doi.org/",I998),"Link"),IF(I998="","",HYPERLINK(I998,"Link")))</f>
        <v>Link</v>
      </c>
      <c r="L998" s="19" t="str">
        <f>IF(A998&lt;&gt;"",IF(J998="No",_xlfn.CONCAT(IF(ISERROR(FIND(",",A998))=FALSE,LEFT(A998,FIND(",",A998)-1),A998),"-",C998,"-",H998),""),"")</f>
        <v/>
      </c>
      <c r="M998" s="29" t="str">
        <f>IF(A998&lt;&gt;"",_xlfn.CONCAT("{",IF(ISERROR(FIND(",",A998))=FALSE,LEFT(A998,FIND(",",A998)-1),A998),", ",C998," #",H998,"}"),"")</f>
        <v>{Kayser, 2019 #13093}</v>
      </c>
      <c r="N998" s="4" t="s">
        <v>1</v>
      </c>
      <c r="O998" s="18" t="str">
        <f>IF(J998="Yes",IF(P998&lt;&gt;"",HYPERLINK(_xlfn.CONCAT(VLOOKUP(P998,AF:AG,2,FALSE),"\",IF(ISERROR(FIND(",",A998))=FALSE,LEFT(A998,FIND(",",A998)-1),A998),"-",C998,"-",H998,".pdf"),"PDF"),""),"")</f>
        <v>PDF</v>
      </c>
      <c r="P998" s="11" t="s">
        <v>2</v>
      </c>
      <c r="Q998" s="3" t="s">
        <v>46</v>
      </c>
      <c r="R998" s="3" t="s">
        <v>47</v>
      </c>
      <c r="S998" s="4" t="s">
        <v>109</v>
      </c>
      <c r="T998" s="18" t="str">
        <f>IF(J998="Yes",IF(U998&lt;&gt;"",HYPERLINK(_xlfn.CONCAT(VLOOKUP(U998,AF:AG,2,FALSE),"\",IF(ISERROR(FIND(",",A998))=FALSE,LEFT(A998,FIND(",",A998)-1),A998),"-",C998,"-",H998,".pdf"),"PDF"),""),"")</f>
        <v>PDF</v>
      </c>
      <c r="U998" s="11" t="s">
        <v>57</v>
      </c>
      <c r="V998" s="3" t="s">
        <v>46</v>
      </c>
      <c r="W998" s="3" t="s">
        <v>47</v>
      </c>
      <c r="X998" s="501" t="s">
        <v>116</v>
      </c>
      <c r="Y998" s="12" t="str">
        <f>IF(R998="Include","No",IF(V998="Include","No",""))</f>
        <v/>
      </c>
      <c r="Z998" s="33" t="str">
        <f>IF(J998="Yes",IF(Q998="","",IF(Q998="Include",IF(V998="",IF(Y998="No","Check for supplement","Include"),IF(V998="Exclude","Consensus required",IF(V998="Include",IF(Y998="No","Check for supplement","Include"),"Check required"))),IF(Q998="Exclude",IF(V998="","Check required",IF(V998="Exclude","Exclude",IF(V998="Include","Consensus required","Check required"))),"Check required"))),IF(L998="","","Find PDF"))</f>
        <v>Exclude</v>
      </c>
      <c r="AA998" s="31" t="str">
        <f>IF(Z998="Exclude",R998,"")</f>
        <v>3. Wrong intervention</v>
      </c>
    </row>
    <row r="999" spans="1:27" x14ac:dyDescent="0.25">
      <c r="A999" s="25" t="s">
        <v>352</v>
      </c>
      <c r="B999" s="26" t="s">
        <v>353</v>
      </c>
      <c r="C999" s="26">
        <v>2021</v>
      </c>
      <c r="D999" s="26" t="s">
        <v>354</v>
      </c>
      <c r="E999" s="26">
        <v>44</v>
      </c>
      <c r="F999" s="26">
        <v>5</v>
      </c>
      <c r="G999" s="26" t="s">
        <v>355</v>
      </c>
      <c r="H999" s="26">
        <v>13094</v>
      </c>
      <c r="I999" s="26" t="s">
        <v>356</v>
      </c>
      <c r="J999" s="11" t="s">
        <v>35</v>
      </c>
      <c r="K999" s="18" t="str">
        <f>IF(LEFT(I999,2)="10",HYPERLINK(_xlfn.CONCAT("https://doi.org/",I999),"Link"),IF(I999="","",HYPERLINK(I999,"Link")))</f>
        <v>Link</v>
      </c>
      <c r="L999" s="19" t="str">
        <f>IF(A999&lt;&gt;"",IF(J999="No",_xlfn.CONCAT(IF(ISERROR(FIND(",",A999))=FALSE,LEFT(A999,FIND(",",A999)-1),A999),"-",C999,"-",H999),""),"")</f>
        <v/>
      </c>
      <c r="M999" s="29" t="str">
        <f>IF(A999&lt;&gt;"",_xlfn.CONCAT("{",IF(ISERROR(FIND(",",A999))=FALSE,LEFT(A999,FIND(",",A999)-1),A999),", ",C999," #",H999,"}"),"")</f>
        <v>{Keadle, 2021 #13094}</v>
      </c>
      <c r="N999" s="4" t="s">
        <v>1</v>
      </c>
      <c r="O999" s="18" t="str">
        <f>IF(J999="Yes",IF(P999&lt;&gt;"",HYPERLINK(_xlfn.CONCAT(VLOOKUP(P999,AF:AG,2,FALSE),"\",IF(ISERROR(FIND(",",A999))=FALSE,LEFT(A999,FIND(",",A999)-1),A999),"-",C999,"-",H999,".pdf"),"PDF"),""),"")</f>
        <v>PDF</v>
      </c>
      <c r="P999" s="11" t="s">
        <v>2</v>
      </c>
      <c r="Q999" s="3" t="s">
        <v>46</v>
      </c>
      <c r="R999" s="3" t="s">
        <v>47</v>
      </c>
      <c r="S999" s="4" t="s">
        <v>109</v>
      </c>
      <c r="T999" s="18" t="str">
        <f>IF(J999="Yes",IF(U999&lt;&gt;"",HYPERLINK(_xlfn.CONCAT(VLOOKUP(U999,AF:AG,2,FALSE),"\",IF(ISERROR(FIND(",",A999))=FALSE,LEFT(A999,FIND(",",A999)-1),A999),"-",C999,"-",H999,".pdf"),"PDF"),""),"")</f>
        <v>PDF</v>
      </c>
      <c r="U999" s="11" t="s">
        <v>57</v>
      </c>
      <c r="V999" s="3" t="s">
        <v>46</v>
      </c>
      <c r="W999" s="3" t="s">
        <v>47</v>
      </c>
      <c r="X999" s="501" t="s">
        <v>116</v>
      </c>
      <c r="Y999" s="12" t="str">
        <f>IF(R999="Include","No",IF(V999="Include","No",""))</f>
        <v/>
      </c>
      <c r="Z999" s="33" t="str">
        <f>IF(J999="Yes",IF(Q999="","",IF(Q999="Include",IF(V999="",IF(Y999="No","Check for supplement","Include"),IF(V999="Exclude","Consensus required",IF(V999="Include",IF(Y999="No","Check for supplement","Include"),"Check required"))),IF(Q999="Exclude",IF(V999="","Check required",IF(V999="Exclude","Exclude",IF(V999="Include","Consensus required","Check required"))),"Check required"))),IF(L999="","","Find PDF"))</f>
        <v>Exclude</v>
      </c>
      <c r="AA999" s="31" t="str">
        <f>IF(Z999="Exclude",R999,"")</f>
        <v>3. Wrong intervention</v>
      </c>
    </row>
    <row r="1000" spans="1:27" x14ac:dyDescent="0.25">
      <c r="A1000" s="25" t="s">
        <v>357</v>
      </c>
      <c r="B1000" s="26" t="s">
        <v>358</v>
      </c>
      <c r="C1000" s="26">
        <v>2021</v>
      </c>
      <c r="D1000" s="26" t="s">
        <v>359</v>
      </c>
      <c r="E1000" s="26">
        <v>80</v>
      </c>
      <c r="F1000" s="26">
        <v>6</v>
      </c>
      <c r="G1000" s="26" t="s">
        <v>360</v>
      </c>
      <c r="H1000" s="26">
        <v>13095</v>
      </c>
      <c r="I1000" s="26" t="s">
        <v>361</v>
      </c>
      <c r="J1000" s="11" t="s">
        <v>35</v>
      </c>
      <c r="K1000" s="18" t="str">
        <f>IF(LEFT(I1000,2)="10",HYPERLINK(_xlfn.CONCAT("https://doi.org/",I1000),"Link"),IF(I1000="","",HYPERLINK(I1000,"Link")))</f>
        <v>Link</v>
      </c>
      <c r="L1000" s="19" t="str">
        <f>IF(A1000&lt;&gt;"",IF(J1000="No",_xlfn.CONCAT(IF(ISERROR(FIND(",",A1000))=FALSE,LEFT(A1000,FIND(",",A1000)-1),A1000),"-",C1000,"-",H1000),""),"")</f>
        <v/>
      </c>
      <c r="M1000" s="29" t="str">
        <f>IF(A1000&lt;&gt;"",_xlfn.CONCAT("{",IF(ISERROR(FIND(",",A1000))=FALSE,LEFT(A1000,FIND(",",A1000)-1),A1000),", ",C1000," #",H1000,"}"),"")</f>
        <v>{Keahey, 2021 #13095}</v>
      </c>
      <c r="N1000" s="4" t="s">
        <v>1</v>
      </c>
      <c r="O1000" s="18" t="str">
        <f>IF(J1000="Yes",IF(P1000&lt;&gt;"",HYPERLINK(_xlfn.CONCAT(VLOOKUP(P1000,AF:AG,2,FALSE),"\",IF(ISERROR(FIND(",",A1000))=FALSE,LEFT(A1000,FIND(",",A1000)-1),A1000),"-",C1000,"-",H1000,".pdf"),"PDF"),""),"")</f>
        <v>PDF</v>
      </c>
      <c r="P1000" s="11" t="s">
        <v>2</v>
      </c>
      <c r="Q1000" s="3" t="s">
        <v>46</v>
      </c>
      <c r="R1000" s="3" t="s">
        <v>47</v>
      </c>
      <c r="S1000" s="4" t="s">
        <v>109</v>
      </c>
      <c r="T1000" s="18" t="str">
        <f>IF(J1000="Yes",IF(U1000&lt;&gt;"",HYPERLINK(_xlfn.CONCAT(VLOOKUP(U1000,AF:AG,2,FALSE),"\",IF(ISERROR(FIND(",",A1000))=FALSE,LEFT(A1000,FIND(",",A1000)-1),A1000),"-",C1000,"-",H1000,".pdf"),"PDF"),""),"")</f>
        <v>PDF</v>
      </c>
      <c r="U1000" s="11" t="s">
        <v>57</v>
      </c>
      <c r="V1000" s="3" t="s">
        <v>46</v>
      </c>
      <c r="W1000" s="3" t="s">
        <v>47</v>
      </c>
      <c r="X1000" s="501" t="s">
        <v>362</v>
      </c>
      <c r="Y1000" s="12" t="str">
        <f>IF(R1000="Include","No",IF(V1000="Include","No",""))</f>
        <v/>
      </c>
      <c r="Z1000" s="33" t="str">
        <f>IF(J1000="Yes",IF(Q1000="","",IF(Q1000="Include",IF(V1000="",IF(Y1000="No","Check for supplement","Include"),IF(V1000="Exclude","Consensus required",IF(V1000="Include",IF(Y1000="No","Check for supplement","Include"),"Check required"))),IF(Q1000="Exclude",IF(V1000="","Check required",IF(V1000="Exclude","Exclude",IF(V1000="Include","Consensus required","Check required"))),"Check required"))),IF(L1000="","","Find PDF"))</f>
        <v>Exclude</v>
      </c>
      <c r="AA1000" s="31" t="str">
        <f>IF(Z1000="Exclude",R1000,"")</f>
        <v>3. Wrong intervention</v>
      </c>
    </row>
    <row r="1001" spans="1:27" x14ac:dyDescent="0.25">
      <c r="A1001" s="25" t="s">
        <v>363</v>
      </c>
      <c r="B1001" s="26" t="s">
        <v>364</v>
      </c>
      <c r="C1001" s="26">
        <v>2014</v>
      </c>
      <c r="D1001" s="26" t="s">
        <v>365</v>
      </c>
      <c r="E1001" s="26">
        <v>14</v>
      </c>
      <c r="F1001" s="26">
        <v>1</v>
      </c>
      <c r="G1001" s="26">
        <v>971</v>
      </c>
      <c r="H1001" s="26">
        <v>13096</v>
      </c>
      <c r="I1001" s="26" t="s">
        <v>366</v>
      </c>
      <c r="J1001" s="11" t="s">
        <v>35</v>
      </c>
      <c r="K1001" s="18" t="str">
        <f>IF(LEFT(I1001,2)="10",HYPERLINK(_xlfn.CONCAT("https://doi.org/",I1001),"Link"),IF(I1001="","",HYPERLINK(I1001,"Link")))</f>
        <v>Link</v>
      </c>
      <c r="L1001" s="19" t="str">
        <f>IF(A1001&lt;&gt;"",IF(J1001="No",_xlfn.CONCAT(IF(ISERROR(FIND(",",A1001))=FALSE,LEFT(A1001,FIND(",",A1001)-1),A1001),"-",C1001,"-",H1001),""),"")</f>
        <v/>
      </c>
      <c r="M1001" s="29" t="str">
        <f>IF(A1001&lt;&gt;"",_xlfn.CONCAT("{",IF(ISERROR(FIND(",",A1001))=FALSE,LEFT(A1001,FIND(",",A1001)-1),A1001),", ",C1001," #",H1001,"}"),"")</f>
        <v>{Keller, 2014 #13096}</v>
      </c>
      <c r="N1001" s="4" t="s">
        <v>1</v>
      </c>
      <c r="O1001" s="18" t="str">
        <f>IF(J1001="Yes",IF(P1001&lt;&gt;"",HYPERLINK(_xlfn.CONCAT(VLOOKUP(P1001,AF:AG,2,FALSE),"\",IF(ISERROR(FIND(",",A1001))=FALSE,LEFT(A1001,FIND(",",A1001)-1),A1001),"-",C1001,"-",H1001,".pdf"),"PDF"),""),"")</f>
        <v>PDF</v>
      </c>
      <c r="P1001" s="11" t="s">
        <v>2</v>
      </c>
      <c r="Q1001" s="3" t="s">
        <v>46</v>
      </c>
      <c r="R1001" s="3" t="s">
        <v>47</v>
      </c>
      <c r="S1001" s="4" t="s">
        <v>109</v>
      </c>
      <c r="T1001" s="18" t="str">
        <f>IF(J1001="Yes",IF(U1001&lt;&gt;"",HYPERLINK(_xlfn.CONCAT(VLOOKUP(U1001,AF:AG,2,FALSE),"\",IF(ISERROR(FIND(",",A1001))=FALSE,LEFT(A1001,FIND(",",A1001)-1),A1001),"-",C1001,"-",H1001,".pdf"),"PDF"),""),"")</f>
        <v>PDF</v>
      </c>
      <c r="U1001" s="11" t="s">
        <v>57</v>
      </c>
      <c r="V1001" s="3" t="s">
        <v>46</v>
      </c>
      <c r="W1001" s="3" t="s">
        <v>47</v>
      </c>
      <c r="X1001" s="501" t="s">
        <v>116</v>
      </c>
      <c r="Y1001" s="12" t="str">
        <f>IF(R1001="Include","No",IF(V1001="Include","No",""))</f>
        <v/>
      </c>
      <c r="Z1001" s="33" t="str">
        <f>IF(J1001="Yes",IF(Q1001="","",IF(Q1001="Include",IF(V1001="",IF(Y1001="No","Check for supplement","Include"),IF(V1001="Exclude","Consensus required",IF(V1001="Include",IF(Y1001="No","Check for supplement","Include"),"Check required"))),IF(Q1001="Exclude",IF(V1001="","Check required",IF(V1001="Exclude","Exclude",IF(V1001="Include","Consensus required","Check required"))),"Check required"))),IF(L1001="","","Find PDF"))</f>
        <v>Exclude</v>
      </c>
      <c r="AA1001" s="31" t="str">
        <f>IF(Z1001="Exclude",R1001,"")</f>
        <v>3. Wrong intervention</v>
      </c>
    </row>
    <row r="1002" spans="1:27" x14ac:dyDescent="0.25">
      <c r="A1002" s="25" t="s">
        <v>367</v>
      </c>
      <c r="B1002" s="26" t="s">
        <v>368</v>
      </c>
      <c r="C1002" s="26">
        <v>2022</v>
      </c>
      <c r="D1002" s="26" t="s">
        <v>369</v>
      </c>
      <c r="E1002" s="26">
        <v>31</v>
      </c>
      <c r="F1002" s="26">
        <v>11</v>
      </c>
      <c r="G1002" s="90">
        <v>45901</v>
      </c>
      <c r="H1002" s="26">
        <v>13099</v>
      </c>
      <c r="I1002" s="26" t="s">
        <v>370</v>
      </c>
      <c r="J1002" s="11" t="s">
        <v>35</v>
      </c>
      <c r="K1002" s="18" t="str">
        <f>IF(LEFT(I1002,2)="10",HYPERLINK(_xlfn.CONCAT("https://doi.org/",I1002),"Link"),IF(I1002="","",HYPERLINK(I1002,"Link")))</f>
        <v>Link</v>
      </c>
      <c r="L1002" s="19" t="str">
        <f>IF(A1002&lt;&gt;"",IF(J1002="No",_xlfn.CONCAT(IF(ISERROR(FIND(",",A1002))=FALSE,LEFT(A1002,FIND(",",A1002)-1),A1002),"-",C1002,"-",H1002),""),"")</f>
        <v/>
      </c>
      <c r="M1002" s="29" t="str">
        <f>IF(A1002&lt;&gt;"",_xlfn.CONCAT("{",IF(ISERROR(FIND(",",A1002))=FALSE,LEFT(A1002,FIND(",",A1002)-1),A1002),", ",C1002," #",H1002,"}"),"")</f>
        <v>{Kellner, 2022 #13099}</v>
      </c>
      <c r="N1002" s="4" t="s">
        <v>1</v>
      </c>
      <c r="O1002" s="18" t="str">
        <f>IF(J1002="Yes",IF(P1002&lt;&gt;"",HYPERLINK(_xlfn.CONCAT(VLOOKUP(P1002,AF:AG,2,FALSE),"\",IF(ISERROR(FIND(",",A1002))=FALSE,LEFT(A1002,FIND(",",A1002)-1),A1002),"-",C1002,"-",H1002,".pdf"),"PDF"),""),"")</f>
        <v>PDF</v>
      </c>
      <c r="P1002" s="11" t="s">
        <v>2</v>
      </c>
      <c r="Q1002" s="3" t="s">
        <v>46</v>
      </c>
      <c r="R1002" s="3" t="s">
        <v>47</v>
      </c>
      <c r="S1002" s="4" t="s">
        <v>109</v>
      </c>
      <c r="T1002" s="18" t="str">
        <f>IF(J1002="Yes",IF(U1002&lt;&gt;"",HYPERLINK(_xlfn.CONCAT(VLOOKUP(U1002,AF:AG,2,FALSE),"\",IF(ISERROR(FIND(",",A1002))=FALSE,LEFT(A1002,FIND(",",A1002)-1),A1002),"-",C1002,"-",H1002,".pdf"),"PDF"),""),"")</f>
        <v>PDF</v>
      </c>
      <c r="U1002" s="11" t="s">
        <v>57</v>
      </c>
      <c r="V1002" s="3" t="s">
        <v>46</v>
      </c>
      <c r="W1002" s="3" t="s">
        <v>47</v>
      </c>
      <c r="X1002" s="501" t="s">
        <v>116</v>
      </c>
      <c r="Y1002" s="12" t="str">
        <f>IF(R1002="Include","No",IF(V1002="Include","No",""))</f>
        <v/>
      </c>
      <c r="Z1002" s="33" t="str">
        <f>IF(J1002="Yes",IF(Q1002="","",IF(Q1002="Include",IF(V1002="",IF(Y1002="No","Check for supplement","Include"),IF(V1002="Exclude","Consensus required",IF(V1002="Include",IF(Y1002="No","Check for supplement","Include"),"Check required"))),IF(Q1002="Exclude",IF(V1002="","Check required",IF(V1002="Exclude","Exclude",IF(V1002="Include","Consensus required","Check required"))),"Check required"))),IF(L1002="","","Find PDF"))</f>
        <v>Exclude</v>
      </c>
      <c r="AA1002" s="31" t="str">
        <f>IF(Z1002="Exclude",R1002,"")</f>
        <v>3. Wrong intervention</v>
      </c>
    </row>
    <row r="1003" spans="1:27" x14ac:dyDescent="0.25">
      <c r="A1003" s="25" t="s">
        <v>371</v>
      </c>
      <c r="B1003" s="26" t="s">
        <v>372</v>
      </c>
      <c r="C1003" s="26">
        <v>2023</v>
      </c>
      <c r="D1003" s="26" t="s">
        <v>373</v>
      </c>
      <c r="E1003" s="26">
        <v>44</v>
      </c>
      <c r="F1003" s="26">
        <v>5</v>
      </c>
      <c r="G1003" s="26" t="s">
        <v>374</v>
      </c>
      <c r="H1003" s="26">
        <v>13097</v>
      </c>
      <c r="I1003" s="26" t="s">
        <v>375</v>
      </c>
      <c r="J1003" s="11" t="s">
        <v>35</v>
      </c>
      <c r="K1003" s="18" t="str">
        <f>IF(LEFT(I1003,2)="10",HYPERLINK(_xlfn.CONCAT("https://doi.org/",I1003),"Link"),IF(I1003="","",HYPERLINK(I1003,"Link")))</f>
        <v>Link</v>
      </c>
      <c r="L1003" s="19" t="str">
        <f>IF(A1003&lt;&gt;"",IF(J1003="No",_xlfn.CONCAT(IF(ISERROR(FIND(",",A1003))=FALSE,LEFT(A1003,FIND(",",A1003)-1),A1003),"-",C1003,"-",H1003),""),"")</f>
        <v/>
      </c>
      <c r="M1003" s="29" t="str">
        <f>IF(A1003&lt;&gt;"",_xlfn.CONCAT("{",IF(ISERROR(FIND(",",A1003))=FALSE,LEFT(A1003,FIND(",",A1003)-1),A1003),", ",C1003," #",H1003,"}"),"")</f>
        <v>{Kellner, 2023 #13097}</v>
      </c>
      <c r="N1003" s="4" t="s">
        <v>1</v>
      </c>
      <c r="O1003" s="18" t="str">
        <f>IF(J1003="Yes",IF(P1003&lt;&gt;"",HYPERLINK(_xlfn.CONCAT(VLOOKUP(P1003,AF:AG,2,FALSE),"\",IF(ISERROR(FIND(",",A1003))=FALSE,LEFT(A1003,FIND(",",A1003)-1),A1003),"-",C1003,"-",H1003,".pdf"),"PDF"),""),"")</f>
        <v>PDF</v>
      </c>
      <c r="P1003" s="11" t="s">
        <v>2</v>
      </c>
      <c r="Q1003" s="3" t="s">
        <v>46</v>
      </c>
      <c r="R1003" s="3" t="s">
        <v>47</v>
      </c>
      <c r="S1003" s="4" t="s">
        <v>109</v>
      </c>
      <c r="T1003" s="18" t="str">
        <f>IF(J1003="Yes",IF(U1003&lt;&gt;"",HYPERLINK(_xlfn.CONCAT(VLOOKUP(U1003,AF:AG,2,FALSE),"\",IF(ISERROR(FIND(",",A1003))=FALSE,LEFT(A1003,FIND(",",A1003)-1),A1003),"-",C1003,"-",H1003,".pdf"),"PDF"),""),"")</f>
        <v>PDF</v>
      </c>
      <c r="U1003" s="11" t="s">
        <v>57</v>
      </c>
      <c r="V1003" s="3" t="s">
        <v>46</v>
      </c>
      <c r="W1003" s="3" t="s">
        <v>47</v>
      </c>
      <c r="X1003" s="501" t="s">
        <v>116</v>
      </c>
      <c r="Y1003" s="12" t="str">
        <f>IF(R1003="Include","No",IF(V1003="Include","No",""))</f>
        <v/>
      </c>
      <c r="Z1003" s="33" t="str">
        <f>IF(J1003="Yes",IF(Q1003="","",IF(Q1003="Include",IF(V1003="",IF(Y1003="No","Check for supplement","Include"),IF(V1003="Exclude","Consensus required",IF(V1003="Include",IF(Y1003="No","Check for supplement","Include"),"Check required"))),IF(Q1003="Exclude",IF(V1003="","Check required",IF(V1003="Exclude","Exclude",IF(V1003="Include","Consensus required","Check required"))),"Check required"))),IF(L1003="","","Find PDF"))</f>
        <v>Exclude</v>
      </c>
      <c r="AA1003" s="31" t="str">
        <f>IF(Z1003="Exclude",R1003,"")</f>
        <v>3. Wrong intervention</v>
      </c>
    </row>
    <row r="1004" spans="1:27" x14ac:dyDescent="0.25">
      <c r="A1004" s="25" t="s">
        <v>371</v>
      </c>
      <c r="B1004" s="26" t="s">
        <v>372</v>
      </c>
      <c r="C1004" s="26">
        <v>2023</v>
      </c>
      <c r="D1004" s="26" t="s">
        <v>373</v>
      </c>
      <c r="E1004" s="26">
        <v>44</v>
      </c>
      <c r="F1004" s="26">
        <v>5</v>
      </c>
      <c r="G1004" s="26" t="s">
        <v>374</v>
      </c>
      <c r="H1004" s="26">
        <v>13098</v>
      </c>
      <c r="I1004" s="26" t="s">
        <v>375</v>
      </c>
      <c r="J1004" s="11" t="s">
        <v>35</v>
      </c>
      <c r="K1004" s="18" t="str">
        <f>IF(LEFT(I1004,2)="10",HYPERLINK(_xlfn.CONCAT("https://doi.org/",I1004),"Link"),IF(I1004="","",HYPERLINK(I1004,"Link")))</f>
        <v>Link</v>
      </c>
      <c r="L1004" s="19" t="str">
        <f>IF(A1004&lt;&gt;"",IF(J1004="No",_xlfn.CONCAT(IF(ISERROR(FIND(",",A1004))=FALSE,LEFT(A1004,FIND(",",A1004)-1),A1004),"-",C1004,"-",H1004),""),"")</f>
        <v/>
      </c>
      <c r="M1004" s="29" t="str">
        <f>IF(A1004&lt;&gt;"",_xlfn.CONCAT("{",IF(ISERROR(FIND(",",A1004))=FALSE,LEFT(A1004,FIND(",",A1004)-1),A1004),", ",C1004," #",H1004,"}"),"")</f>
        <v>{Kellner, 2023 #13098}</v>
      </c>
      <c r="N1004" s="4" t="s">
        <v>1</v>
      </c>
      <c r="O1004" s="18" t="str">
        <f>IF(J1004="Yes",IF(P1004&lt;&gt;"",HYPERLINK(_xlfn.CONCAT(VLOOKUP(P1004,AF:AG,2,FALSE),"\",IF(ISERROR(FIND(",",A1004))=FALSE,LEFT(A1004,FIND(",",A1004)-1),A1004),"-",C1004,"-",H1004,".pdf"),"PDF"),""),"")</f>
        <v>PDF</v>
      </c>
      <c r="P1004" s="11" t="s">
        <v>2</v>
      </c>
      <c r="Q1004" s="3" t="s">
        <v>46</v>
      </c>
      <c r="R1004" s="3" t="s">
        <v>39</v>
      </c>
      <c r="T1004" s="18" t="str">
        <f>IF(J1004="Yes",IF(U1004&lt;&gt;"",HYPERLINK(_xlfn.CONCAT(VLOOKUP(U1004,AF:AG,2,FALSE),"\",IF(ISERROR(FIND(",",A1004))=FALSE,LEFT(A1004,FIND(",",A1004)-1),A1004),"-",C1004,"-",H1004,".pdf"),"PDF"),""),"")</f>
        <v>PDF</v>
      </c>
      <c r="U1004" s="11" t="str">
        <f>IF(R1004="0. Duplicate","SH","")</f>
        <v>SH</v>
      </c>
      <c r="V1004" s="3" t="str">
        <f>IF(R1004="0. Duplicate","Exclude","")</f>
        <v>Exclude</v>
      </c>
      <c r="W1004" s="3" t="str">
        <f>IF(R1004="0. Duplicate","0. Duplicate","")</f>
        <v>0. Duplicate</v>
      </c>
      <c r="Y1004" s="12" t="str">
        <f>IF(R1004="Include","No",IF(V1004="Include","No",""))</f>
        <v/>
      </c>
      <c r="Z1004" s="33" t="str">
        <f>IF(J1004="Yes",IF(Q1004="","",IF(Q1004="Include",IF(V1004="",IF(Y1004="No","Check for supplement","Include"),IF(V1004="Exclude","Consensus required",IF(V1004="Include",IF(Y1004="No","Check for supplement","Include"),"Check required"))),IF(Q1004="Exclude",IF(V1004="","Check required",IF(V1004="Exclude","Exclude",IF(V1004="Include","Consensus required","Check required"))),"Check required"))),IF(L1004="","","Find PDF"))</f>
        <v>Exclude</v>
      </c>
      <c r="AA1004" s="31" t="str">
        <f>IF(Z1004="Exclude",R1004,"")</f>
        <v>0. Duplicate</v>
      </c>
    </row>
    <row r="1005" spans="1:27" x14ac:dyDescent="0.25">
      <c r="A1005" s="25" t="s">
        <v>376</v>
      </c>
      <c r="B1005" s="26" t="s">
        <v>377</v>
      </c>
      <c r="C1005" s="26">
        <v>2019</v>
      </c>
      <c r="D1005" s="26" t="s">
        <v>378</v>
      </c>
      <c r="E1005" s="26">
        <v>75</v>
      </c>
      <c r="F1005" s="26">
        <v>6</v>
      </c>
      <c r="G1005" s="26" t="s">
        <v>379</v>
      </c>
      <c r="H1005" s="26">
        <v>14736</v>
      </c>
      <c r="I1005" s="26" t="s">
        <v>380</v>
      </c>
      <c r="J1005" s="11" t="s">
        <v>35</v>
      </c>
      <c r="K1005" s="18" t="str">
        <f>IF(LEFT(I1005,2)="10",HYPERLINK(_xlfn.CONCAT("https://doi.org/",I1005),"Link"),IF(I1005="","",HYPERLINK(I1005,"Link")))</f>
        <v>Link</v>
      </c>
      <c r="L1005" s="19" t="str">
        <f>IF(A1005&lt;&gt;"",IF(J1005="No",_xlfn.CONCAT(IF(ISERROR(FIND(",",A1005))=FALSE,LEFT(A1005,FIND(",",A1005)-1),A1005),"-",C1005,"-",H1005),""),"")</f>
        <v/>
      </c>
      <c r="M1005" s="29" t="str">
        <f>IF(A1005&lt;&gt;"",_xlfn.CONCAT("{",IF(ISERROR(FIND(",",A1005))=FALSE,LEFT(A1005,FIND(",",A1005)-1),A1005),", ",C1005," #",H1005,"}"),"")</f>
        <v>{Kenfield, 2019 #14736}</v>
      </c>
      <c r="N1005" s="4" t="s">
        <v>1</v>
      </c>
      <c r="O1005" s="18" t="str">
        <f>IF(J1005="Yes",IF(P1005&lt;&gt;"",HYPERLINK(_xlfn.CONCAT(VLOOKUP(P1005,AF:AG,2,FALSE),"\",IF(ISERROR(FIND(",",A1005))=FALSE,LEFT(A1005,FIND(",",A1005)-1),A1005),"-",C1005,"-",H1005,".pdf"),"PDF"),""),"")</f>
        <v>PDF</v>
      </c>
      <c r="P1005" s="11" t="s">
        <v>2</v>
      </c>
      <c r="Q1005" s="3" t="s">
        <v>46</v>
      </c>
      <c r="R1005" s="3" t="s">
        <v>47</v>
      </c>
      <c r="S1005" s="4" t="s">
        <v>109</v>
      </c>
      <c r="T1005" s="18" t="str">
        <f>IF(J1005="Yes",IF(U1005&lt;&gt;"",HYPERLINK(_xlfn.CONCAT(VLOOKUP(U1005,AF:AG,2,FALSE),"\",IF(ISERROR(FIND(",",A1005))=FALSE,LEFT(A1005,FIND(",",A1005)-1),A1005),"-",C1005,"-",H1005,".pdf"),"PDF"),""),"")</f>
        <v>PDF</v>
      </c>
      <c r="U1005" s="11" t="s">
        <v>57</v>
      </c>
      <c r="V1005" s="3" t="s">
        <v>46</v>
      </c>
      <c r="W1005" s="3" t="s">
        <v>47</v>
      </c>
      <c r="X1005" s="501" t="s">
        <v>116</v>
      </c>
      <c r="Y1005" s="12" t="str">
        <f>IF(R1005="Include","No",IF(V1005="Include","No",""))</f>
        <v/>
      </c>
      <c r="Z1005" s="33" t="str">
        <f>IF(J1005="Yes",IF(Q1005="","",IF(Q1005="Include",IF(V1005="",IF(Y1005="No","Check for supplement","Include"),IF(V1005="Exclude","Consensus required",IF(V1005="Include",IF(Y1005="No","Check for supplement","Include"),"Check required"))),IF(Q1005="Exclude",IF(V1005="","Check required",IF(V1005="Exclude","Exclude",IF(V1005="Include","Consensus required","Check required"))),"Check required"))),IF(L1005="","","Find PDF"))</f>
        <v>Exclude</v>
      </c>
      <c r="AA1005" s="31" t="str">
        <f>IF(Z1005="Exclude",R1005,"")</f>
        <v>3. Wrong intervention</v>
      </c>
    </row>
    <row r="1006" spans="1:27" x14ac:dyDescent="0.25">
      <c r="A1006" s="25" t="s">
        <v>376</v>
      </c>
      <c r="B1006" s="26" t="s">
        <v>377</v>
      </c>
      <c r="C1006" s="26">
        <v>2019</v>
      </c>
      <c r="D1006" s="26" t="s">
        <v>378</v>
      </c>
      <c r="E1006" s="26">
        <v>75</v>
      </c>
      <c r="F1006" s="26">
        <v>6</v>
      </c>
      <c r="G1006" s="26" t="s">
        <v>379</v>
      </c>
      <c r="H1006" s="26">
        <v>14737</v>
      </c>
      <c r="I1006" s="26" t="s">
        <v>380</v>
      </c>
      <c r="J1006" s="11" t="s">
        <v>35</v>
      </c>
      <c r="K1006" s="18" t="str">
        <f>IF(LEFT(I1006,2)="10",HYPERLINK(_xlfn.CONCAT("https://doi.org/",I1006),"Link"),IF(I1006="","",HYPERLINK(I1006,"Link")))</f>
        <v>Link</v>
      </c>
      <c r="L1006" s="19" t="str">
        <f>IF(A1006&lt;&gt;"",IF(J1006="No",_xlfn.CONCAT(IF(ISERROR(FIND(",",A1006))=FALSE,LEFT(A1006,FIND(",",A1006)-1),A1006),"-",C1006,"-",H1006),""),"")</f>
        <v/>
      </c>
      <c r="M1006" s="29" t="str">
        <f>IF(A1006&lt;&gt;"",_xlfn.CONCAT("{",IF(ISERROR(FIND(",",A1006))=FALSE,LEFT(A1006,FIND(",",A1006)-1),A1006),", ",C1006," #",H1006,"}"),"")</f>
        <v>{Kenfield, 2019 #14737}</v>
      </c>
      <c r="N1006" s="4" t="s">
        <v>1</v>
      </c>
      <c r="O1006" s="18" t="str">
        <f>IF(J1006="Yes",IF(P1006&lt;&gt;"",HYPERLINK(_xlfn.CONCAT(VLOOKUP(P1006,AF:AG,2,FALSE),"\",IF(ISERROR(FIND(",",A1006))=FALSE,LEFT(A1006,FIND(",",A1006)-1),A1006),"-",C1006,"-",H1006,".pdf"),"PDF"),""),"")</f>
        <v>PDF</v>
      </c>
      <c r="P1006" s="11" t="s">
        <v>2</v>
      </c>
      <c r="Q1006" s="3" t="s">
        <v>46</v>
      </c>
      <c r="R1006" s="3" t="s">
        <v>39</v>
      </c>
      <c r="T1006" s="18" t="str">
        <f>IF(J1006="Yes",IF(U1006&lt;&gt;"",HYPERLINK(_xlfn.CONCAT(VLOOKUP(U1006,AF:AG,2,FALSE),"\",IF(ISERROR(FIND(",",A1006))=FALSE,LEFT(A1006,FIND(",",A1006)-1),A1006),"-",C1006,"-",H1006,".pdf"),"PDF"),""),"")</f>
        <v>PDF</v>
      </c>
      <c r="U1006" s="11" t="str">
        <f>IF(R1006="0. Duplicate","SH","")</f>
        <v>SH</v>
      </c>
      <c r="V1006" s="3" t="str">
        <f>IF(R1006="0. Duplicate","Exclude","")</f>
        <v>Exclude</v>
      </c>
      <c r="W1006" s="3" t="str">
        <f>IF(R1006="0. Duplicate","0. Duplicate","")</f>
        <v>0. Duplicate</v>
      </c>
      <c r="Y1006" s="12" t="str">
        <f>IF(R1006="Include","No",IF(V1006="Include","No",""))</f>
        <v/>
      </c>
      <c r="Z1006" s="33" t="str">
        <f>IF(J1006="Yes",IF(Q1006="","",IF(Q1006="Include",IF(V1006="",IF(Y1006="No","Check for supplement","Include"),IF(V1006="Exclude","Consensus required",IF(V1006="Include",IF(Y1006="No","Check for supplement","Include"),"Check required"))),IF(Q1006="Exclude",IF(V1006="","Check required",IF(V1006="Exclude","Exclude",IF(V1006="Include","Consensus required","Check required"))),"Check required"))),IF(L1006="","","Find PDF"))</f>
        <v>Exclude</v>
      </c>
      <c r="AA1006" s="31" t="str">
        <f>IF(Z1006="Exclude",R1006,"")</f>
        <v>0. Duplicate</v>
      </c>
    </row>
    <row r="1007" spans="1:27" x14ac:dyDescent="0.25">
      <c r="A1007" s="25" t="s">
        <v>376</v>
      </c>
      <c r="B1007" s="26" t="s">
        <v>377</v>
      </c>
      <c r="C1007" s="26">
        <v>2019</v>
      </c>
      <c r="D1007" s="26" t="s">
        <v>378</v>
      </c>
      <c r="E1007" s="26">
        <v>75</v>
      </c>
      <c r="F1007" s="26">
        <v>6</v>
      </c>
      <c r="G1007" s="26" t="s">
        <v>379</v>
      </c>
      <c r="H1007" s="26">
        <v>14738</v>
      </c>
      <c r="I1007" s="26" t="s">
        <v>380</v>
      </c>
      <c r="J1007" s="11" t="s">
        <v>35</v>
      </c>
      <c r="K1007" s="18" t="str">
        <f>IF(LEFT(I1007,2)="10",HYPERLINK(_xlfn.CONCAT("https://doi.org/",I1007),"Link"),IF(I1007="","",HYPERLINK(I1007,"Link")))</f>
        <v>Link</v>
      </c>
      <c r="L1007" s="19" t="str">
        <f>IF(A1007&lt;&gt;"",IF(J1007="No",_xlfn.CONCAT(IF(ISERROR(FIND(",",A1007))=FALSE,LEFT(A1007,FIND(",",A1007)-1),A1007),"-",C1007,"-",H1007),""),"")</f>
        <v/>
      </c>
      <c r="M1007" s="29" t="str">
        <f>IF(A1007&lt;&gt;"",_xlfn.CONCAT("{",IF(ISERROR(FIND(",",A1007))=FALSE,LEFT(A1007,FIND(",",A1007)-1),A1007),", ",C1007," #",H1007,"}"),"")</f>
        <v>{Kenfield, 2019 #14738}</v>
      </c>
      <c r="N1007" s="4" t="s">
        <v>1</v>
      </c>
      <c r="O1007" s="18" t="str">
        <f>IF(J1007="Yes",IF(P1007&lt;&gt;"",HYPERLINK(_xlfn.CONCAT(VLOOKUP(P1007,AF:AG,2,FALSE),"\",IF(ISERROR(FIND(",",A1007))=FALSE,LEFT(A1007,FIND(",",A1007)-1),A1007),"-",C1007,"-",H1007,".pdf"),"PDF"),""),"")</f>
        <v>PDF</v>
      </c>
      <c r="P1007" s="11" t="s">
        <v>2</v>
      </c>
      <c r="Q1007" s="3" t="s">
        <v>46</v>
      </c>
      <c r="R1007" s="3" t="s">
        <v>39</v>
      </c>
      <c r="T1007" s="18" t="str">
        <f>IF(J1007="Yes",IF(U1007&lt;&gt;"",HYPERLINK(_xlfn.CONCAT(VLOOKUP(U1007,AF:AG,2,FALSE),"\",IF(ISERROR(FIND(",",A1007))=FALSE,LEFT(A1007,FIND(",",A1007)-1),A1007),"-",C1007,"-",H1007,".pdf"),"PDF"),""),"")</f>
        <v>PDF</v>
      </c>
      <c r="U1007" s="11" t="str">
        <f>IF(R1007="0. Duplicate","SH","")</f>
        <v>SH</v>
      </c>
      <c r="V1007" s="3" t="str">
        <f>IF(R1007="0. Duplicate","Exclude","")</f>
        <v>Exclude</v>
      </c>
      <c r="W1007" s="3" t="str">
        <f>IF(R1007="0. Duplicate","0. Duplicate","")</f>
        <v>0. Duplicate</v>
      </c>
      <c r="Y1007" s="12" t="str">
        <f>IF(R1007="Include","No",IF(V1007="Include","No",""))</f>
        <v/>
      </c>
      <c r="Z1007" s="33" t="str">
        <f>IF(J1007="Yes",IF(Q1007="","",IF(Q1007="Include",IF(V1007="",IF(Y1007="No","Check for supplement","Include"),IF(V1007="Exclude","Consensus required",IF(V1007="Include",IF(Y1007="No","Check for supplement","Include"),"Check required"))),IF(Q1007="Exclude",IF(V1007="","Check required",IF(V1007="Exclude","Exclude",IF(V1007="Include","Consensus required","Check required"))),"Check required"))),IF(L1007="","","Find PDF"))</f>
        <v>Exclude</v>
      </c>
      <c r="AA1007" s="31" t="str">
        <f>IF(Z1007="Exclude",R1007,"")</f>
        <v>0. Duplicate</v>
      </c>
    </row>
    <row r="1008" spans="1:27" x14ac:dyDescent="0.25">
      <c r="A1008" s="25" t="s">
        <v>381</v>
      </c>
      <c r="B1008" s="26" t="s">
        <v>382</v>
      </c>
      <c r="C1008" s="26">
        <v>2018</v>
      </c>
      <c r="D1008" s="26" t="s">
        <v>383</v>
      </c>
      <c r="E1008" s="26">
        <v>131</v>
      </c>
      <c r="F1008" s="26">
        <v>5</v>
      </c>
      <c r="G1008" s="26" t="s">
        <v>384</v>
      </c>
      <c r="H1008" s="26">
        <v>14739</v>
      </c>
      <c r="I1008" s="26" t="s">
        <v>385</v>
      </c>
      <c r="J1008" s="11" t="s">
        <v>35</v>
      </c>
      <c r="K1008" s="18" t="str">
        <f>IF(LEFT(I1008,2)="10",HYPERLINK(_xlfn.CONCAT("https://doi.org/",I1008),"Link"),IF(I1008="","",HYPERLINK(I1008,"Link")))</f>
        <v>Link</v>
      </c>
      <c r="L1008" s="19" t="str">
        <f>IF(A1008&lt;&gt;"",IF(J1008="No",_xlfn.CONCAT(IF(ISERROR(FIND(",",A1008))=FALSE,LEFT(A1008,FIND(",",A1008)-1),A1008),"-",C1008,"-",H1008),""),"")</f>
        <v/>
      </c>
      <c r="M1008" s="29" t="str">
        <f>IF(A1008&lt;&gt;"",_xlfn.CONCAT("{",IF(ISERROR(FIND(",",A1008))=FALSE,LEFT(A1008,FIND(",",A1008)-1),A1008),", ",C1008," #",H1008,"}"),"")</f>
        <v>{Kennelly, 2018 #14739}</v>
      </c>
      <c r="N1008" s="4" t="s">
        <v>1</v>
      </c>
      <c r="O1008" s="18" t="str">
        <f>IF(J1008="Yes",IF(P1008&lt;&gt;"",HYPERLINK(_xlfn.CONCAT(VLOOKUP(P1008,AF:AG,2,FALSE),"\",IF(ISERROR(FIND(",",A1008))=FALSE,LEFT(A1008,FIND(",",A1008)-1),A1008),"-",C1008,"-",H1008,".pdf"),"PDF"),""),"")</f>
        <v>PDF</v>
      </c>
      <c r="P1008" s="11" t="s">
        <v>2</v>
      </c>
      <c r="Q1008" s="3" t="s">
        <v>46</v>
      </c>
      <c r="R1008" s="3" t="s">
        <v>47</v>
      </c>
      <c r="S1008" s="4" t="s">
        <v>109</v>
      </c>
      <c r="T1008" s="18" t="str">
        <f>IF(J1008="Yes",IF(U1008&lt;&gt;"",HYPERLINK(_xlfn.CONCAT(VLOOKUP(U1008,AF:AG,2,FALSE),"\",IF(ISERROR(FIND(",",A1008))=FALSE,LEFT(A1008,FIND(",",A1008)-1),A1008),"-",C1008,"-",H1008,".pdf"),"PDF"),""),"")</f>
        <v>PDF</v>
      </c>
      <c r="U1008" s="11" t="s">
        <v>57</v>
      </c>
      <c r="V1008" s="3" t="s">
        <v>46</v>
      </c>
      <c r="W1008" s="3" t="s">
        <v>47</v>
      </c>
      <c r="X1008" s="501" t="s">
        <v>116</v>
      </c>
      <c r="Y1008" s="12" t="str">
        <f>IF(R1008="Include","No",IF(V1008="Include","No",""))</f>
        <v/>
      </c>
      <c r="Z1008" s="33" t="str">
        <f>IF(J1008="Yes",IF(Q1008="","",IF(Q1008="Include",IF(V1008="",IF(Y1008="No","Check for supplement","Include"),IF(V1008="Exclude","Consensus required",IF(V1008="Include",IF(Y1008="No","Check for supplement","Include"),"Check required"))),IF(Q1008="Exclude",IF(V1008="","Check required",IF(V1008="Exclude","Exclude",IF(V1008="Include","Consensus required","Check required"))),"Check required"))),IF(L1008="","","Find PDF"))</f>
        <v>Exclude</v>
      </c>
      <c r="AA1008" s="31" t="str">
        <f>IF(Z1008="Exclude",R1008,"")</f>
        <v>3. Wrong intervention</v>
      </c>
    </row>
    <row r="1009" spans="1:27" x14ac:dyDescent="0.25">
      <c r="A1009" s="25" t="s">
        <v>386</v>
      </c>
      <c r="B1009" s="26" t="s">
        <v>387</v>
      </c>
      <c r="C1009" s="26">
        <v>2014</v>
      </c>
      <c r="D1009" s="26" t="s">
        <v>192</v>
      </c>
      <c r="E1009" s="26">
        <v>66</v>
      </c>
      <c r="G1009" s="26" t="s">
        <v>388</v>
      </c>
      <c r="H1009" s="26">
        <v>13100</v>
      </c>
      <c r="I1009" s="26" t="s">
        <v>389</v>
      </c>
      <c r="J1009" s="11" t="s">
        <v>35</v>
      </c>
      <c r="K1009" s="18" t="str">
        <f>IF(LEFT(I1009,2)="10",HYPERLINK(_xlfn.CONCAT("https://doi.org/",I1009),"Link"),IF(I1009="","",HYPERLINK(I1009,"Link")))</f>
        <v>Link</v>
      </c>
      <c r="L1009" s="19" t="str">
        <f>IF(A1009&lt;&gt;"",IF(J1009="No",_xlfn.CONCAT(IF(ISERROR(FIND(",",A1009))=FALSE,LEFT(A1009,FIND(",",A1009)-1),A1009),"-",C1009,"-",H1009),""),"")</f>
        <v/>
      </c>
      <c r="M1009" s="29" t="str">
        <f>IF(A1009&lt;&gt;"",_xlfn.CONCAT("{",IF(ISERROR(FIND(",",A1009))=FALSE,LEFT(A1009,FIND(",",A1009)-1),A1009),", ",C1009," #",H1009,"}"),"")</f>
        <v>{Kenney, 2014 #13100}</v>
      </c>
      <c r="N1009" s="4" t="s">
        <v>1</v>
      </c>
      <c r="O1009" s="18" t="str">
        <f>IF(J1009="Yes",IF(P1009&lt;&gt;"",HYPERLINK(_xlfn.CONCAT(VLOOKUP(P1009,AF:AG,2,FALSE),"\",IF(ISERROR(FIND(",",A1009))=FALSE,LEFT(A1009,FIND(",",A1009)-1),A1009),"-",C1009,"-",H1009,".pdf"),"PDF"),""),"")</f>
        <v>PDF</v>
      </c>
      <c r="P1009" s="11" t="s">
        <v>2</v>
      </c>
      <c r="Q1009" s="3" t="s">
        <v>46</v>
      </c>
      <c r="R1009" s="3" t="s">
        <v>47</v>
      </c>
      <c r="S1009" s="4" t="s">
        <v>109</v>
      </c>
      <c r="T1009" s="18" t="str">
        <f>IF(J1009="Yes",IF(U1009&lt;&gt;"",HYPERLINK(_xlfn.CONCAT(VLOOKUP(U1009,AF:AG,2,FALSE),"\",IF(ISERROR(FIND(",",A1009))=FALSE,LEFT(A1009,FIND(",",A1009)-1),A1009),"-",C1009,"-",H1009,".pdf"),"PDF"),""),"")</f>
        <v>PDF</v>
      </c>
      <c r="U1009" s="11" t="s">
        <v>57</v>
      </c>
      <c r="V1009" s="3" t="s">
        <v>46</v>
      </c>
      <c r="W1009" s="3" t="s">
        <v>47</v>
      </c>
      <c r="X1009" s="501" t="s">
        <v>116</v>
      </c>
      <c r="Y1009" s="12" t="str">
        <f>IF(R1009="Include","No",IF(V1009="Include","No",""))</f>
        <v/>
      </c>
      <c r="Z1009" s="33" t="str">
        <f>IF(J1009="Yes",IF(Q1009="","",IF(Q1009="Include",IF(V1009="",IF(Y1009="No","Check for supplement","Include"),IF(V1009="Exclude","Consensus required",IF(V1009="Include",IF(Y1009="No","Check for supplement","Include"),"Check required"))),IF(Q1009="Exclude",IF(V1009="","Check required",IF(V1009="Exclude","Exclude",IF(V1009="Include","Consensus required","Check required"))),"Check required"))),IF(L1009="","","Find PDF"))</f>
        <v>Exclude</v>
      </c>
      <c r="AA1009" s="31" t="str">
        <f>IF(Z1009="Exclude",R1009,"")</f>
        <v>3. Wrong intervention</v>
      </c>
    </row>
    <row r="1010" spans="1:27" x14ac:dyDescent="0.25">
      <c r="A1010" s="25" t="s">
        <v>390</v>
      </c>
      <c r="B1010" s="26" t="s">
        <v>391</v>
      </c>
      <c r="C1010" s="26">
        <v>2021</v>
      </c>
      <c r="D1010" s="26" t="s">
        <v>42</v>
      </c>
      <c r="E1010" s="26">
        <v>18</v>
      </c>
      <c r="F1010" s="26">
        <v>3</v>
      </c>
      <c r="G1010" s="26" t="s">
        <v>392</v>
      </c>
      <c r="H1010" s="26">
        <v>24715</v>
      </c>
      <c r="I1010" s="26" t="s">
        <v>393</v>
      </c>
      <c r="J1010" s="11" t="s">
        <v>35</v>
      </c>
      <c r="K1010" s="18" t="str">
        <f>IF(LEFT(I1010,2)="10",HYPERLINK(_xlfn.CONCAT("https://doi.org/",I1010),"Link"),IF(I1010="","",HYPERLINK(I1010,"Link")))</f>
        <v>Link</v>
      </c>
      <c r="L1010" s="19" t="str">
        <f>IF(A1010&lt;&gt;"",IF(J1010="No",_xlfn.CONCAT(IF(ISERROR(FIND(",",A1010))=FALSE,LEFT(A1010,FIND(",",A1010)-1),A1010),"-",C1010,"-",H1010),""),"")</f>
        <v/>
      </c>
      <c r="M1010" s="29" t="str">
        <f>IF(A1010&lt;&gt;"",_xlfn.CONCAT("{",IF(ISERROR(FIND(",",A1010))=FALSE,LEFT(A1010,FIND(",",A1010)-1),A1010),", ",C1010," #",H1010,"}"),"")</f>
        <v>{Kerrigan, 2021 #24715}</v>
      </c>
      <c r="N1010" s="4" t="s">
        <v>75</v>
      </c>
      <c r="O1010" s="18" t="str">
        <f>IF(J1010="Yes",IF(P1010&lt;&gt;"",HYPERLINK(_xlfn.CONCAT(VLOOKUP(P1010,AF:AG,2,FALSE),"\",IF(ISERROR(FIND(",",A1010))=FALSE,LEFT(A1010,FIND(",",A1010)-1),A1010),"-",C1010,"-",H1010,".pdf"),"PDF"),""),"")</f>
        <v>PDF</v>
      </c>
      <c r="P1010" s="11" t="s">
        <v>2</v>
      </c>
      <c r="Q1010" s="3" t="s">
        <v>46</v>
      </c>
      <c r="R1010" s="3" t="s">
        <v>47</v>
      </c>
      <c r="S1010" s="4" t="s">
        <v>109</v>
      </c>
      <c r="T1010" s="18" t="str">
        <f>IF(J1010="Yes",IF(U1010&lt;&gt;"",HYPERLINK(_xlfn.CONCAT(VLOOKUP(U1010,AF:AG,2,FALSE),"\",IF(ISERROR(FIND(",",A1010))=FALSE,LEFT(A1010,FIND(",",A1010)-1),A1010),"-",C1010,"-",H1010,".pdf"),"PDF"),""),"")</f>
        <v>PDF</v>
      </c>
      <c r="U1010" s="11" t="s">
        <v>57</v>
      </c>
      <c r="V1010" s="3" t="s">
        <v>46</v>
      </c>
      <c r="W1010" s="3" t="s">
        <v>47</v>
      </c>
      <c r="X1010" s="501" t="s">
        <v>116</v>
      </c>
      <c r="Y1010" s="12" t="str">
        <f>IF(R1010="Include","No",IF(V1010="Include","No",""))</f>
        <v/>
      </c>
      <c r="Z1010" s="33" t="str">
        <f>IF(J1010="Yes",IF(Q1010="","",IF(Q1010="Include",IF(V1010="",IF(Y1010="No","Check for supplement","Include"),IF(V1010="Exclude","Consensus required",IF(V1010="Include",IF(Y1010="No","Check for supplement","Include"),"Check required"))),IF(Q1010="Exclude",IF(V1010="","Check required",IF(V1010="Exclude","Exclude",IF(V1010="Include","Consensus required","Check required"))),"Check required"))),IF(L1010="","","Find PDF"))</f>
        <v>Exclude</v>
      </c>
      <c r="AA1010" s="31" t="str">
        <f>IF(Z1010="Exclude",R1010,"")</f>
        <v>3. Wrong intervention</v>
      </c>
    </row>
    <row r="1011" spans="1:27" x14ac:dyDescent="0.25">
      <c r="A1011" s="25" t="s">
        <v>394</v>
      </c>
      <c r="B1011" s="26" t="s">
        <v>395</v>
      </c>
      <c r="C1011" s="26">
        <v>2017</v>
      </c>
      <c r="D1011" s="26" t="s">
        <v>396</v>
      </c>
      <c r="E1011" s="26">
        <v>32</v>
      </c>
      <c r="F1011" s="26">
        <v>5</v>
      </c>
      <c r="G1011" s="26" t="s">
        <v>397</v>
      </c>
      <c r="H1011" s="26">
        <v>13101</v>
      </c>
      <c r="I1011" s="26" t="s">
        <v>398</v>
      </c>
      <c r="J1011" s="11" t="s">
        <v>35</v>
      </c>
      <c r="K1011" s="18" t="str">
        <f>IF(LEFT(I1011,2)="10",HYPERLINK(_xlfn.CONCAT("https://doi.org/",I1011),"Link"),IF(I1011="","",HYPERLINK(I1011,"Link")))</f>
        <v>Link</v>
      </c>
      <c r="L1011" s="19" t="str">
        <f>IF(A1011&lt;&gt;"",IF(J1011="No",_xlfn.CONCAT(IF(ISERROR(FIND(",",A1011))=FALSE,LEFT(A1011,FIND(",",A1011)-1),A1011),"-",C1011,"-",H1011),""),"")</f>
        <v/>
      </c>
      <c r="M1011" s="29" t="str">
        <f>IF(A1011&lt;&gt;"",_xlfn.CONCAT("{",IF(ISERROR(FIND(",",A1011))=FALSE,LEFT(A1011,FIND(",",A1011)-1),A1011),", ",C1011," #",H1011,"}"),"")</f>
        <v>{Khodabandeh, 2017 #13101}</v>
      </c>
      <c r="N1011" s="4" t="s">
        <v>1</v>
      </c>
      <c r="O1011" s="18" t="str">
        <f>IF(J1011="Yes",IF(P1011&lt;&gt;"",HYPERLINK(_xlfn.CONCAT(VLOOKUP(P1011,AF:AG,2,FALSE),"\",IF(ISERROR(FIND(",",A1011))=FALSE,LEFT(A1011,FIND(",",A1011)-1),A1011),"-",C1011,"-",H1011,".pdf"),"PDF"),""),"")</f>
        <v>PDF</v>
      </c>
      <c r="P1011" s="11" t="s">
        <v>2</v>
      </c>
      <c r="Q1011" s="3" t="s">
        <v>46</v>
      </c>
      <c r="R1011" s="3" t="s">
        <v>47</v>
      </c>
      <c r="S1011" s="4" t="s">
        <v>109</v>
      </c>
      <c r="T1011" s="18" t="str">
        <f>IF(J1011="Yes",IF(U1011&lt;&gt;"",HYPERLINK(_xlfn.CONCAT(VLOOKUP(U1011,AF:AG,2,FALSE),"\",IF(ISERROR(FIND(",",A1011))=FALSE,LEFT(A1011,FIND(",",A1011)-1),A1011),"-",C1011,"-",H1011,".pdf"),"PDF"),""),"")</f>
        <v>PDF</v>
      </c>
      <c r="U1011" s="11" t="s">
        <v>57</v>
      </c>
      <c r="V1011" s="3" t="s">
        <v>46</v>
      </c>
      <c r="W1011" s="3" t="s">
        <v>47</v>
      </c>
      <c r="X1011" s="501" t="s">
        <v>116</v>
      </c>
      <c r="Y1011" s="12" t="str">
        <f>IF(R1011="Include","No",IF(V1011="Include","No",""))</f>
        <v/>
      </c>
      <c r="Z1011" s="33" t="str">
        <f>IF(J1011="Yes",IF(Q1011="","",IF(Q1011="Include",IF(V1011="",IF(Y1011="No","Check for supplement","Include"),IF(V1011="Exclude","Consensus required",IF(V1011="Include",IF(Y1011="No","Check for supplement","Include"),"Check required"))),IF(Q1011="Exclude",IF(V1011="","Check required",IF(V1011="Exclude","Exclude",IF(V1011="Include","Consensus required","Check required"))),"Check required"))),IF(L1011="","","Find PDF"))</f>
        <v>Exclude</v>
      </c>
      <c r="AA1011" s="31" t="str">
        <f>IF(Z1011="Exclude",R1011,"")</f>
        <v>3. Wrong intervention</v>
      </c>
    </row>
    <row r="1012" spans="1:27" x14ac:dyDescent="0.25">
      <c r="A1012" s="25" t="s">
        <v>399</v>
      </c>
      <c r="B1012" s="26" t="s">
        <v>400</v>
      </c>
      <c r="C1012" s="26">
        <v>2024</v>
      </c>
      <c r="D1012" s="26" t="s">
        <v>401</v>
      </c>
      <c r="E1012" s="26">
        <v>34</v>
      </c>
      <c r="F1012" s="26">
        <v>5</v>
      </c>
      <c r="G1012" s="26" t="s">
        <v>402</v>
      </c>
      <c r="H1012" s="26">
        <v>24725</v>
      </c>
      <c r="I1012" s="26" t="s">
        <v>403</v>
      </c>
      <c r="J1012" s="11" t="s">
        <v>35</v>
      </c>
      <c r="K1012" s="18" t="str">
        <f>IF(LEFT(I1012,2)="10",HYPERLINK(_xlfn.CONCAT("https://doi.org/",I1012),"Link"),IF(I1012="","",HYPERLINK(I1012,"Link")))</f>
        <v>Link</v>
      </c>
      <c r="L1012" s="19" t="str">
        <f>IF(A1012&lt;&gt;"",IF(J1012="No",_xlfn.CONCAT(IF(ISERROR(FIND(",",A1012))=FALSE,LEFT(A1012,FIND(",",A1012)-1),A1012),"-",C1012,"-",H1012),""),"")</f>
        <v/>
      </c>
      <c r="M1012" s="29" t="str">
        <f>IF(A1012&lt;&gt;"",_xlfn.CONCAT("{",IF(ISERROR(FIND(",",A1012))=FALSE,LEFT(A1012,FIND(",",A1012)-1),A1012),", ",C1012," #",H1012,"}"),"")</f>
        <v>{Khokhar, 2024 #24725}</v>
      </c>
      <c r="N1012" s="4" t="s">
        <v>75</v>
      </c>
      <c r="O1012" s="18" t="str">
        <f>IF(J1012="Yes",IF(P1012&lt;&gt;"",HYPERLINK(_xlfn.CONCAT(VLOOKUP(P1012,AF:AG,2,FALSE),"\",IF(ISERROR(FIND(",",A1012))=FALSE,LEFT(A1012,FIND(",",A1012)-1),A1012),"-",C1012,"-",H1012,".pdf"),"PDF"),""),"")</f>
        <v>PDF</v>
      </c>
      <c r="P1012" s="11" t="s">
        <v>2</v>
      </c>
      <c r="Q1012" s="3" t="s">
        <v>46</v>
      </c>
      <c r="R1012" s="3" t="s">
        <v>77</v>
      </c>
      <c r="S1012" s="4" t="s">
        <v>316</v>
      </c>
      <c r="T1012" s="18" t="str">
        <f>IF(J1012="Yes",IF(U1012&lt;&gt;"",HYPERLINK(_xlfn.CONCAT(VLOOKUP(U1012,AF:AG,2,FALSE),"\",IF(ISERROR(FIND(",",A1012))=FALSE,LEFT(A1012,FIND(",",A1012)-1),A1012),"-",C1012,"-",H1012,".pdf"),"PDF"),""),"")</f>
        <v>PDF</v>
      </c>
      <c r="U1012" s="11" t="s">
        <v>57</v>
      </c>
      <c r="V1012" s="3" t="s">
        <v>46</v>
      </c>
      <c r="W1012" s="3" t="s">
        <v>77</v>
      </c>
      <c r="X1012" s="501" t="s">
        <v>404</v>
      </c>
      <c r="Y1012" s="12" t="str">
        <f>IF(R1012="Include","No",IF(V1012="Include","No",""))</f>
        <v/>
      </c>
      <c r="Z1012" s="33" t="str">
        <f>IF(J1012="Yes",IF(Q1012="","",IF(Q1012="Include",IF(V1012="",IF(Y1012="No","Check for supplement","Include"),IF(V1012="Exclude","Consensus required",IF(V1012="Include",IF(Y1012="No","Check for supplement","Include"),"Check required"))),IF(Q1012="Exclude",IF(V1012="","Check required",IF(V1012="Exclude","Exclude",IF(V1012="Include","Consensus required","Check required"))),"Check required"))),IF(L1012="","","Find PDF"))</f>
        <v>Exclude</v>
      </c>
      <c r="AA1012" s="31" t="str">
        <f>IF(Z1012="Exclude",R1012,"")</f>
        <v>5. Wrong study design</v>
      </c>
    </row>
    <row r="1013" spans="1:27" x14ac:dyDescent="0.25">
      <c r="A1013" s="25" t="s">
        <v>405</v>
      </c>
      <c r="B1013" s="26" t="s">
        <v>406</v>
      </c>
      <c r="C1013" s="26">
        <v>2021</v>
      </c>
      <c r="D1013" s="26" t="s">
        <v>407</v>
      </c>
      <c r="E1013" s="26">
        <v>25</v>
      </c>
      <c r="F1013" s="26">
        <v>77</v>
      </c>
      <c r="G1013" s="26" t="s">
        <v>408</v>
      </c>
      <c r="H1013" s="26">
        <v>13102</v>
      </c>
      <c r="I1013" s="26" t="s">
        <v>409</v>
      </c>
      <c r="J1013" s="11" t="s">
        <v>35</v>
      </c>
      <c r="K1013" s="18" t="str">
        <f>IF(LEFT(I1013,2)="10",HYPERLINK(_xlfn.CONCAT("https://doi.org/",I1013),"Link"),IF(I1013="","",HYPERLINK(I1013,"Link")))</f>
        <v>Link</v>
      </c>
      <c r="L1013" s="19" t="str">
        <f>IF(A1013&lt;&gt;"",IF(J1013="No",_xlfn.CONCAT(IF(ISERROR(FIND(",",A1013))=FALSE,LEFT(A1013,FIND(",",A1013)-1),A1013),"-",C1013,"-",H1013),""),"")</f>
        <v/>
      </c>
      <c r="M1013" s="29" t="str">
        <f>IF(A1013&lt;&gt;"",_xlfn.CONCAT("{",IF(ISERROR(FIND(",",A1013))=FALSE,LEFT(A1013,FIND(",",A1013)-1),A1013),", ",C1013," #",H1013,"}"),"")</f>
        <v>{Khunti, 2021 #13102}</v>
      </c>
      <c r="N1013" s="4" t="s">
        <v>1</v>
      </c>
      <c r="O1013" s="18" t="str">
        <f>IF(J1013="Yes",IF(P1013&lt;&gt;"",HYPERLINK(_xlfn.CONCAT(VLOOKUP(P1013,AF:AG,2,FALSE),"\",IF(ISERROR(FIND(",",A1013))=FALSE,LEFT(A1013,FIND(",",A1013)-1),A1013),"-",C1013,"-",H1013,".pdf"),"PDF"),""),"")</f>
        <v>PDF</v>
      </c>
      <c r="P1013" s="11" t="s">
        <v>2</v>
      </c>
      <c r="Q1013" s="3" t="s">
        <v>46</v>
      </c>
      <c r="R1013" s="3" t="s">
        <v>47</v>
      </c>
      <c r="S1013" s="4" t="s">
        <v>109</v>
      </c>
      <c r="T1013" s="18" t="str">
        <f>IF(J1013="Yes",IF(U1013&lt;&gt;"",HYPERLINK(_xlfn.CONCAT(VLOOKUP(U1013,AF:AG,2,FALSE),"\",IF(ISERROR(FIND(",",A1013))=FALSE,LEFT(A1013,FIND(",",A1013)-1),A1013),"-",C1013,"-",H1013,".pdf"),"PDF"),""),"")</f>
        <v>PDF</v>
      </c>
      <c r="U1013" s="11" t="s">
        <v>57</v>
      </c>
      <c r="V1013" s="3" t="s">
        <v>46</v>
      </c>
      <c r="W1013" s="3" t="s">
        <v>47</v>
      </c>
      <c r="X1013" s="501" t="s">
        <v>116</v>
      </c>
      <c r="Y1013" s="12" t="str">
        <f>IF(R1013="Include","No",IF(V1013="Include","No",""))</f>
        <v/>
      </c>
      <c r="Z1013" s="33" t="str">
        <f>IF(J1013="Yes",IF(Q1013="","",IF(Q1013="Include",IF(V1013="",IF(Y1013="No","Check for supplement","Include"),IF(V1013="Exclude","Consensus required",IF(V1013="Include",IF(Y1013="No","Check for supplement","Include"),"Check required"))),IF(Q1013="Exclude",IF(V1013="","Check required",IF(V1013="Exclude","Exclude",IF(V1013="Include","Consensus required","Check required"))),"Check required"))),IF(L1013="","","Find PDF"))</f>
        <v>Exclude</v>
      </c>
      <c r="AA1013" s="31" t="str">
        <f>IF(Z1013="Exclude",R1013,"")</f>
        <v>3. Wrong intervention</v>
      </c>
    </row>
    <row r="1014" spans="1:27" x14ac:dyDescent="0.25">
      <c r="A1014" s="25" t="s">
        <v>410</v>
      </c>
      <c r="B1014" s="26" t="s">
        <v>411</v>
      </c>
      <c r="C1014" s="26">
        <v>2021</v>
      </c>
      <c r="D1014" s="26" t="s">
        <v>412</v>
      </c>
      <c r="E1014" s="26">
        <v>19</v>
      </c>
      <c r="F1014" s="26">
        <v>1</v>
      </c>
      <c r="G1014" s="26">
        <v>130</v>
      </c>
      <c r="H1014" s="26">
        <v>13103</v>
      </c>
      <c r="I1014" s="26" t="s">
        <v>413</v>
      </c>
      <c r="J1014" s="11" t="s">
        <v>35</v>
      </c>
      <c r="K1014" s="18" t="str">
        <f>IF(LEFT(I1014,2)="10",HYPERLINK(_xlfn.CONCAT("https://doi.org/",I1014),"Link"),IF(I1014="","",HYPERLINK(I1014,"Link")))</f>
        <v>Link</v>
      </c>
      <c r="L1014" s="19" t="str">
        <f>IF(A1014&lt;&gt;"",IF(J1014="No",_xlfn.CONCAT(IF(ISERROR(FIND(",",A1014))=FALSE,LEFT(A1014,FIND(",",A1014)-1),A1014),"-",C1014,"-",H1014),""),"")</f>
        <v/>
      </c>
      <c r="M1014" s="29" t="str">
        <f>IF(A1014&lt;&gt;"",_xlfn.CONCAT("{",IF(ISERROR(FIND(",",A1014))=FALSE,LEFT(A1014,FIND(",",A1014)-1),A1014),", ",C1014," #",H1014,"}"),"")</f>
        <v>{Khunti, 2021 #13103}</v>
      </c>
      <c r="N1014" s="4" t="s">
        <v>1</v>
      </c>
      <c r="O1014" s="18" t="str">
        <f>IF(J1014="Yes",IF(P1014&lt;&gt;"",HYPERLINK(_xlfn.CONCAT(VLOOKUP(P1014,AF:AG,2,FALSE),"\",IF(ISERROR(FIND(",",A1014))=FALSE,LEFT(A1014,FIND(",",A1014)-1),A1014),"-",C1014,"-",H1014,".pdf"),"PDF"),""),"")</f>
        <v>PDF</v>
      </c>
      <c r="P1014" s="11" t="s">
        <v>2</v>
      </c>
      <c r="Q1014" s="3" t="s">
        <v>46</v>
      </c>
      <c r="R1014" s="3" t="s">
        <v>47</v>
      </c>
      <c r="S1014" s="4" t="s">
        <v>109</v>
      </c>
      <c r="T1014" s="18" t="str">
        <f>IF(J1014="Yes",IF(U1014&lt;&gt;"",HYPERLINK(_xlfn.CONCAT(VLOOKUP(U1014,AF:AG,2,FALSE),"\",IF(ISERROR(FIND(",",A1014))=FALSE,LEFT(A1014,FIND(",",A1014)-1),A1014),"-",C1014,"-",H1014,".pdf"),"PDF"),""),"")</f>
        <v>PDF</v>
      </c>
      <c r="U1014" s="11" t="s">
        <v>57</v>
      </c>
      <c r="V1014" s="3" t="s">
        <v>46</v>
      </c>
      <c r="W1014" s="3" t="s">
        <v>47</v>
      </c>
      <c r="X1014" s="501" t="s">
        <v>116</v>
      </c>
      <c r="Y1014" s="12" t="str">
        <f>IF(R1014="Include","No",IF(V1014="Include","No",""))</f>
        <v/>
      </c>
      <c r="Z1014" s="33" t="str">
        <f>IF(J1014="Yes",IF(Q1014="","",IF(Q1014="Include",IF(V1014="",IF(Y1014="No","Check for supplement","Include"),IF(V1014="Exclude","Consensus required",IF(V1014="Include",IF(Y1014="No","Check for supplement","Include"),"Check required"))),IF(Q1014="Exclude",IF(V1014="","Check required",IF(V1014="Exclude","Exclude",IF(V1014="Include","Consensus required","Check required"))),"Check required"))),IF(L1014="","","Find PDF"))</f>
        <v>Exclude</v>
      </c>
      <c r="AA1014" s="31" t="str">
        <f>IF(Z1014="Exclude",R1014,"")</f>
        <v>3. Wrong intervention</v>
      </c>
    </row>
    <row r="1015" spans="1:27" x14ac:dyDescent="0.25">
      <c r="A1015" s="25" t="s">
        <v>414</v>
      </c>
      <c r="B1015" s="26" t="s">
        <v>415</v>
      </c>
      <c r="C1015" s="26">
        <v>2019</v>
      </c>
      <c r="D1015" s="26" t="s">
        <v>60</v>
      </c>
      <c r="E1015" s="26">
        <v>16</v>
      </c>
      <c r="F1015" s="26">
        <v>11</v>
      </c>
      <c r="G1015" s="26" t="s">
        <v>416</v>
      </c>
      <c r="H1015" s="26">
        <v>14742</v>
      </c>
      <c r="I1015" s="26" t="s">
        <v>417</v>
      </c>
      <c r="J1015" s="11" t="s">
        <v>35</v>
      </c>
      <c r="K1015" s="18" t="str">
        <f>IF(LEFT(I1015,2)="10",HYPERLINK(_xlfn.CONCAT("https://doi.org/",I1015),"Link"),IF(I1015="","",HYPERLINK(I1015,"Link")))</f>
        <v>Link</v>
      </c>
      <c r="L1015" s="19" t="str">
        <f>IF(A1015&lt;&gt;"",IF(J1015="No",_xlfn.CONCAT(IF(ISERROR(FIND(",",A1015))=FALSE,LEFT(A1015,FIND(",",A1015)-1),A1015),"-",C1015,"-",H1015),""),"")</f>
        <v/>
      </c>
      <c r="M1015" s="29" t="str">
        <f>IF(A1015&lt;&gt;"",_xlfn.CONCAT("{",IF(ISERROR(FIND(",",A1015))=FALSE,LEFT(A1015,FIND(",",A1015)-1),A1015),", ",C1015," #",H1015,"}"),"")</f>
        <v>{Kidokoro, 2019 #14742}</v>
      </c>
      <c r="N1015" s="4" t="s">
        <v>1</v>
      </c>
      <c r="O1015" s="18" t="str">
        <f>IF(J1015="Yes",IF(P1015&lt;&gt;"",HYPERLINK(_xlfn.CONCAT(VLOOKUP(P1015,AF:AG,2,FALSE),"\",IF(ISERROR(FIND(",",A1015))=FALSE,LEFT(A1015,FIND(",",A1015)-1),A1015),"-",C1015,"-",H1015,".pdf"),"PDF"),""),"")</f>
        <v>PDF</v>
      </c>
      <c r="P1015" s="11" t="s">
        <v>2</v>
      </c>
      <c r="Q1015" s="3" t="s">
        <v>46</v>
      </c>
      <c r="R1015" s="3" t="s">
        <v>77</v>
      </c>
      <c r="S1015" s="4" t="s">
        <v>316</v>
      </c>
      <c r="T1015" s="18" t="str">
        <f>IF(J1015="Yes",IF(U1015&lt;&gt;"",HYPERLINK(_xlfn.CONCAT(VLOOKUP(U1015,AF:AG,2,FALSE),"\",IF(ISERROR(FIND(",",A1015))=FALSE,LEFT(A1015,FIND(",",A1015)-1),A1015),"-",C1015,"-",H1015,".pdf"),"PDF"),""),"")</f>
        <v>PDF</v>
      </c>
      <c r="U1015" s="11" t="s">
        <v>57</v>
      </c>
      <c r="V1015" s="3" t="s">
        <v>46</v>
      </c>
      <c r="W1015" s="3" t="s">
        <v>47</v>
      </c>
      <c r="X1015" s="501" t="s">
        <v>116</v>
      </c>
      <c r="Y1015" s="12" t="str">
        <f>IF(R1015="Include","No",IF(V1015="Include","No",""))</f>
        <v/>
      </c>
      <c r="Z1015" s="33" t="str">
        <f>IF(J1015="Yes",IF(Q1015="","",IF(Q1015="Include",IF(V1015="",IF(Y1015="No","Check for supplement","Include"),IF(V1015="Exclude","Consensus required",IF(V1015="Include",IF(Y1015="No","Check for supplement","Include"),"Check required"))),IF(Q1015="Exclude",IF(V1015="","Check required",IF(V1015="Exclude","Exclude",IF(V1015="Include","Consensus required","Check required"))),"Check required"))),IF(L1015="","","Find PDF"))</f>
        <v>Exclude</v>
      </c>
      <c r="AA1015" s="31" t="str">
        <f>IF(Z1015="Exclude",R1015,"")</f>
        <v>5. Wrong study design</v>
      </c>
    </row>
    <row r="1016" spans="1:27" x14ac:dyDescent="0.25">
      <c r="A1016" s="25" t="s">
        <v>5410</v>
      </c>
      <c r="B1016" s="26" t="s">
        <v>5411</v>
      </c>
      <c r="C1016" s="26">
        <v>2025</v>
      </c>
      <c r="D1016" s="26" t="s">
        <v>5412</v>
      </c>
      <c r="E1016" s="26">
        <v>71</v>
      </c>
      <c r="G1016" s="26" t="s">
        <v>5413</v>
      </c>
      <c r="H1016" s="26">
        <v>14167</v>
      </c>
      <c r="I1016" s="26" t="s">
        <v>5414</v>
      </c>
      <c r="J1016" s="11" t="s">
        <v>35</v>
      </c>
      <c r="K1016" s="18" t="str">
        <f>IF(LEFT(I1016,2)="10",HYPERLINK(_xlfn.CONCAT("https://doi.org/",I1016),"Link"),IF(I1016="","",HYPERLINK(I1016,"Link")))</f>
        <v>Link</v>
      </c>
      <c r="L1016" s="19" t="str">
        <f>IF(A1016&lt;&gt;"",IF(J1016="No",_xlfn.CONCAT(IF(ISERROR(FIND(",",A1016))=FALSE,LEFT(A1016,FIND(",",A1016)-1),A1016),"-",C1016,"-",H1016),""),"")</f>
        <v/>
      </c>
      <c r="M1016" s="29" t="str">
        <f>IF(A1016&lt;&gt;"",_xlfn.CONCAT("{",IF(ISERROR(FIND(",",A1016))=FALSE,LEFT(A1016,FIND(",",A1016)-1),A1016),", ",C1016," #",H1016,"}"),"")</f>
        <v>{Kilz, 2025 #14167}</v>
      </c>
      <c r="N1016" s="4" t="s">
        <v>4</v>
      </c>
      <c r="O1016" s="18" t="str">
        <f>IF(J1016="Yes",IF(P1016&lt;&gt;"",HYPERLINK(_xlfn.CONCAT(VLOOKUP(P1016,AF:AG,2,FALSE),"\",IF(ISERROR(FIND(",",A1016))=FALSE,LEFT(A1016,FIND(",",A1016)-1),A1016),"-",C1016,"-",H1016,".pdf"),"PDF"),""),"")</f>
        <v>PDF</v>
      </c>
      <c r="P1016" s="11" t="s">
        <v>2</v>
      </c>
      <c r="Q1016" s="3" t="s">
        <v>46</v>
      </c>
      <c r="R1016" s="3" t="s">
        <v>47</v>
      </c>
      <c r="S1016" s="4" t="s">
        <v>109</v>
      </c>
      <c r="T1016" s="18" t="str">
        <f>IF(J1016="Yes",IF(U1016&lt;&gt;"",HYPERLINK(_xlfn.CONCAT(VLOOKUP(U1016,AF:AG,2,FALSE),"\",IF(ISERROR(FIND(",",A1016))=FALSE,LEFT(A1016,FIND(",",A1016)-1),A1016),"-",C1016,"-",H1016,".pdf"),"PDF"),""),"")</f>
        <v>PDF</v>
      </c>
      <c r="U1016" s="11" t="s">
        <v>50</v>
      </c>
      <c r="V1016" s="3" t="s">
        <v>46</v>
      </c>
      <c r="W1016" s="3" t="s">
        <v>47</v>
      </c>
      <c r="Y1016" s="12" t="str">
        <f>IF(R1016="Include","No",IF(V1016="Include","No",""))</f>
        <v/>
      </c>
      <c r="Z1016" s="33" t="str">
        <f>IF(J1016="Yes",IF(Q1016="","",IF(Q1016="Include",IF(V1016="",IF(Y1016="No","Check for supplement","Include"),IF(V1016="Exclude","Consensus required",IF(V1016="Include",IF(Y1016="No","Check for supplement","Include"),"Check required"))),IF(Q1016="Exclude",IF(V1016="","Check required",IF(V1016="Exclude","Exclude",IF(V1016="Include","Consensus required","Check required"))),"Check required"))),IF(L1016="","","Find PDF"))</f>
        <v>Exclude</v>
      </c>
      <c r="AA1016" s="31" t="str">
        <f>IF(Z1016="Exclude",R1016,"")</f>
        <v>3. Wrong intervention</v>
      </c>
    </row>
    <row r="1017" spans="1:27" x14ac:dyDescent="0.25">
      <c r="A1017" s="25" t="s">
        <v>418</v>
      </c>
      <c r="B1017" s="26" t="s">
        <v>419</v>
      </c>
      <c r="C1017" s="26">
        <v>2013</v>
      </c>
      <c r="D1017" s="26" t="s">
        <v>168</v>
      </c>
      <c r="E1017" s="26">
        <v>44</v>
      </c>
      <c r="F1017" s="26">
        <v>1</v>
      </c>
      <c r="G1017" s="26" t="s">
        <v>420</v>
      </c>
      <c r="H1017" s="26">
        <v>13104</v>
      </c>
      <c r="I1017" s="26" t="s">
        <v>421</v>
      </c>
      <c r="J1017" s="11" t="s">
        <v>35</v>
      </c>
      <c r="K1017" s="18" t="str">
        <f>IF(LEFT(I1017,2)="10",HYPERLINK(_xlfn.CONCAT("https://doi.org/",I1017),"Link"),IF(I1017="","",HYPERLINK(I1017,"Link")))</f>
        <v>Link</v>
      </c>
      <c r="L1017" s="19" t="str">
        <f>IF(A1017&lt;&gt;"",IF(J1017="No",_xlfn.CONCAT(IF(ISERROR(FIND(",",A1017))=FALSE,LEFT(A1017,FIND(",",A1017)-1),A1017),"-",C1017,"-",H1017),""),"")</f>
        <v/>
      </c>
      <c r="M1017" s="29" t="str">
        <f>IF(A1017&lt;&gt;"",_xlfn.CONCAT("{",IF(ISERROR(FIND(",",A1017))=FALSE,LEFT(A1017,FIND(",",A1017)-1),A1017),", ",C1017," #",H1017,"}"),"")</f>
        <v>{Kim, 2013 #13104}</v>
      </c>
      <c r="N1017" s="4" t="s">
        <v>1</v>
      </c>
      <c r="O1017" s="18" t="str">
        <f>IF(J1017="Yes",IF(P1017&lt;&gt;"",HYPERLINK(_xlfn.CONCAT(VLOOKUP(P1017,AF:AG,2,FALSE),"\",IF(ISERROR(FIND(",",A1017))=FALSE,LEFT(A1017,FIND(",",A1017)-1),A1017),"-",C1017,"-",H1017,".pdf"),"PDF"),""),"")</f>
        <v>PDF</v>
      </c>
      <c r="P1017" s="11" t="s">
        <v>2</v>
      </c>
      <c r="Q1017" s="3" t="s">
        <v>46</v>
      </c>
      <c r="R1017" s="3" t="s">
        <v>47</v>
      </c>
      <c r="S1017" s="4" t="s">
        <v>109</v>
      </c>
      <c r="T1017" s="18" t="str">
        <f>IF(J1017="Yes",IF(U1017&lt;&gt;"",HYPERLINK(_xlfn.CONCAT(VLOOKUP(U1017,AF:AG,2,FALSE),"\",IF(ISERROR(FIND(",",A1017))=FALSE,LEFT(A1017,FIND(",",A1017)-1),A1017),"-",C1017,"-",H1017,".pdf"),"PDF"),""),"")</f>
        <v>PDF</v>
      </c>
      <c r="U1017" s="11" t="s">
        <v>57</v>
      </c>
      <c r="V1017" s="3" t="s">
        <v>46</v>
      </c>
      <c r="W1017" s="3" t="s">
        <v>47</v>
      </c>
      <c r="X1017" s="501" t="s">
        <v>116</v>
      </c>
      <c r="Y1017" s="12" t="str">
        <f>IF(R1017="Include","No",IF(V1017="Include","No",""))</f>
        <v/>
      </c>
      <c r="Z1017" s="33" t="str">
        <f>IF(J1017="Yes",IF(Q1017="","",IF(Q1017="Include",IF(V1017="",IF(Y1017="No","Check for supplement","Include"),IF(V1017="Exclude","Consensus required",IF(V1017="Include",IF(Y1017="No","Check for supplement","Include"),"Check required"))),IF(Q1017="Exclude",IF(V1017="","Check required",IF(V1017="Exclude","Exclude",IF(V1017="Include","Consensus required","Check required"))),"Check required"))),IF(L1017="","","Find PDF"))</f>
        <v>Exclude</v>
      </c>
      <c r="AA1017" s="31" t="str">
        <f>IF(Z1017="Exclude",R1017,"")</f>
        <v>3. Wrong intervention</v>
      </c>
    </row>
    <row r="1018" spans="1:27" x14ac:dyDescent="0.25">
      <c r="A1018" s="25" t="s">
        <v>418</v>
      </c>
      <c r="B1018" s="26" t="s">
        <v>419</v>
      </c>
      <c r="C1018" s="26">
        <v>2013</v>
      </c>
      <c r="D1018" s="26" t="s">
        <v>168</v>
      </c>
      <c r="E1018" s="26">
        <v>44</v>
      </c>
      <c r="F1018" s="26">
        <v>1</v>
      </c>
      <c r="G1018" s="26" t="s">
        <v>420</v>
      </c>
      <c r="H1018" s="26">
        <v>13105</v>
      </c>
      <c r="I1018" s="26" t="s">
        <v>421</v>
      </c>
      <c r="J1018" s="11" t="s">
        <v>35</v>
      </c>
      <c r="K1018" s="18" t="str">
        <f>IF(LEFT(I1018,2)="10",HYPERLINK(_xlfn.CONCAT("https://doi.org/",I1018),"Link"),IF(I1018="","",HYPERLINK(I1018,"Link")))</f>
        <v>Link</v>
      </c>
      <c r="L1018" s="19" t="str">
        <f>IF(A1018&lt;&gt;"",IF(J1018="No",_xlfn.CONCAT(IF(ISERROR(FIND(",",A1018))=FALSE,LEFT(A1018,FIND(",",A1018)-1),A1018),"-",C1018,"-",H1018),""),"")</f>
        <v/>
      </c>
      <c r="M1018" s="29" t="str">
        <f>IF(A1018&lt;&gt;"",_xlfn.CONCAT("{",IF(ISERROR(FIND(",",A1018))=FALSE,LEFT(A1018,FIND(",",A1018)-1),A1018),", ",C1018," #",H1018,"}"),"")</f>
        <v>{Kim, 2013 #13105}</v>
      </c>
      <c r="N1018" s="4" t="s">
        <v>1</v>
      </c>
      <c r="O1018" s="18" t="str">
        <f>IF(J1018="Yes",IF(P1018&lt;&gt;"",HYPERLINK(_xlfn.CONCAT(VLOOKUP(P1018,AF:AG,2,FALSE),"\",IF(ISERROR(FIND(",",A1018))=FALSE,LEFT(A1018,FIND(",",A1018)-1),A1018),"-",C1018,"-",H1018,".pdf"),"PDF"),""),"")</f>
        <v>PDF</v>
      </c>
      <c r="P1018" s="11" t="s">
        <v>2</v>
      </c>
      <c r="Q1018" s="3" t="s">
        <v>46</v>
      </c>
      <c r="R1018" s="3" t="s">
        <v>39</v>
      </c>
      <c r="T1018" s="18" t="str">
        <f>IF(J1018="Yes",IF(U1018&lt;&gt;"",HYPERLINK(_xlfn.CONCAT(VLOOKUP(U1018,AF:AG,2,FALSE),"\",IF(ISERROR(FIND(",",A1018))=FALSE,LEFT(A1018,FIND(",",A1018)-1),A1018),"-",C1018,"-",H1018,".pdf"),"PDF"),""),"")</f>
        <v>PDF</v>
      </c>
      <c r="U1018" s="11" t="str">
        <f>IF(R1018="0. Duplicate","SH","")</f>
        <v>SH</v>
      </c>
      <c r="V1018" s="3" t="str">
        <f>IF(R1018="0. Duplicate","Exclude","")</f>
        <v>Exclude</v>
      </c>
      <c r="W1018" s="3" t="str">
        <f>IF(R1018="0. Duplicate","0. Duplicate","")</f>
        <v>0. Duplicate</v>
      </c>
      <c r="Y1018" s="12" t="str">
        <f>IF(R1018="Include","No",IF(V1018="Include","No",""))</f>
        <v/>
      </c>
      <c r="Z1018" s="33" t="str">
        <f>IF(J1018="Yes",IF(Q1018="","",IF(Q1018="Include",IF(V1018="",IF(Y1018="No","Check for supplement","Include"),IF(V1018="Exclude","Consensus required",IF(V1018="Include",IF(Y1018="No","Check for supplement","Include"),"Check required"))),IF(Q1018="Exclude",IF(V1018="","Check required",IF(V1018="Exclude","Exclude",IF(V1018="Include","Consensus required","Check required"))),"Check required"))),IF(L1018="","","Find PDF"))</f>
        <v>Exclude</v>
      </c>
      <c r="AA1018" s="31" t="str">
        <f>IF(Z1018="Exclude",R1018,"")</f>
        <v>0. Duplicate</v>
      </c>
    </row>
    <row r="1019" spans="1:27" x14ac:dyDescent="0.25">
      <c r="A1019" s="25" t="s">
        <v>418</v>
      </c>
      <c r="B1019" s="26" t="s">
        <v>419</v>
      </c>
      <c r="C1019" s="26">
        <v>2013</v>
      </c>
      <c r="D1019" s="26" t="s">
        <v>168</v>
      </c>
      <c r="E1019" s="26">
        <v>44</v>
      </c>
      <c r="F1019" s="26">
        <v>1</v>
      </c>
      <c r="G1019" s="26" t="s">
        <v>420</v>
      </c>
      <c r="H1019" s="26">
        <v>13106</v>
      </c>
      <c r="I1019" s="26" t="s">
        <v>421</v>
      </c>
      <c r="J1019" s="11" t="s">
        <v>35</v>
      </c>
      <c r="K1019" s="18" t="str">
        <f>IF(LEFT(I1019,2)="10",HYPERLINK(_xlfn.CONCAT("https://doi.org/",I1019),"Link"),IF(I1019="","",HYPERLINK(I1019,"Link")))</f>
        <v>Link</v>
      </c>
      <c r="L1019" s="19" t="str">
        <f>IF(A1019&lt;&gt;"",IF(J1019="No",_xlfn.CONCAT(IF(ISERROR(FIND(",",A1019))=FALSE,LEFT(A1019,FIND(",",A1019)-1),A1019),"-",C1019,"-",H1019),""),"")</f>
        <v/>
      </c>
      <c r="M1019" s="29" t="str">
        <f>IF(A1019&lt;&gt;"",_xlfn.CONCAT("{",IF(ISERROR(FIND(",",A1019))=FALSE,LEFT(A1019,FIND(",",A1019)-1),A1019),", ",C1019," #",H1019,"}"),"")</f>
        <v>{Kim, 2013 #13106}</v>
      </c>
      <c r="N1019" s="4" t="s">
        <v>1</v>
      </c>
      <c r="O1019" s="18" t="str">
        <f>IF(J1019="Yes",IF(P1019&lt;&gt;"",HYPERLINK(_xlfn.CONCAT(VLOOKUP(P1019,AF:AG,2,FALSE),"\",IF(ISERROR(FIND(",",A1019))=FALSE,LEFT(A1019,FIND(",",A1019)-1),A1019),"-",C1019,"-",H1019,".pdf"),"PDF"),""),"")</f>
        <v>PDF</v>
      </c>
      <c r="P1019" s="11" t="s">
        <v>2</v>
      </c>
      <c r="Q1019" s="3" t="s">
        <v>46</v>
      </c>
      <c r="R1019" s="3" t="s">
        <v>39</v>
      </c>
      <c r="T1019" s="18" t="str">
        <f>IF(J1019="Yes",IF(U1019&lt;&gt;"",HYPERLINK(_xlfn.CONCAT(VLOOKUP(U1019,AF:AG,2,FALSE),"\",IF(ISERROR(FIND(",",A1019))=FALSE,LEFT(A1019,FIND(",",A1019)-1),A1019),"-",C1019,"-",H1019,".pdf"),"PDF"),""),"")</f>
        <v>PDF</v>
      </c>
      <c r="U1019" s="11" t="str">
        <f>IF(R1019="0. Duplicate","SH","")</f>
        <v>SH</v>
      </c>
      <c r="V1019" s="3" t="str">
        <f>IF(R1019="0. Duplicate","Exclude","")</f>
        <v>Exclude</v>
      </c>
      <c r="W1019" s="3" t="str">
        <f>IF(R1019="0. Duplicate","0. Duplicate","")</f>
        <v>0. Duplicate</v>
      </c>
      <c r="Y1019" s="12" t="str">
        <f>IF(R1019="Include","No",IF(V1019="Include","No",""))</f>
        <v/>
      </c>
      <c r="Z1019" s="33" t="str">
        <f>IF(J1019="Yes",IF(Q1019="","",IF(Q1019="Include",IF(V1019="",IF(Y1019="No","Check for supplement","Include"),IF(V1019="Exclude","Consensus required",IF(V1019="Include",IF(Y1019="No","Check for supplement","Include"),"Check required"))),IF(Q1019="Exclude",IF(V1019="","Check required",IF(V1019="Exclude","Exclude",IF(V1019="Include","Consensus required","Check required"))),"Check required"))),IF(L1019="","","Find PDF"))</f>
        <v>Exclude</v>
      </c>
      <c r="AA1019" s="31" t="str">
        <f>IF(Z1019="Exclude",R1019,"")</f>
        <v>0. Duplicate</v>
      </c>
    </row>
    <row r="1020" spans="1:27" x14ac:dyDescent="0.25">
      <c r="A1020" s="25" t="s">
        <v>422</v>
      </c>
      <c r="B1020" s="26" t="s">
        <v>423</v>
      </c>
      <c r="C1020" s="26">
        <v>2016</v>
      </c>
      <c r="D1020" s="26" t="s">
        <v>424</v>
      </c>
      <c r="E1020" s="26">
        <v>10</v>
      </c>
      <c r="F1020" s="26">
        <v>1</v>
      </c>
      <c r="G1020" s="92">
        <v>43040</v>
      </c>
      <c r="H1020" s="26">
        <v>13108</v>
      </c>
      <c r="I1020" s="26" t="s">
        <v>425</v>
      </c>
      <c r="J1020" s="11" t="s">
        <v>35</v>
      </c>
      <c r="K1020" s="18" t="str">
        <f>IF(LEFT(I1020,2)="10",HYPERLINK(_xlfn.CONCAT("https://doi.org/",I1020),"Link"),IF(I1020="","",HYPERLINK(I1020,"Link")))</f>
        <v>Link</v>
      </c>
      <c r="L1020" s="19" t="str">
        <f>IF(A1020&lt;&gt;"",IF(J1020="No",_xlfn.CONCAT(IF(ISERROR(FIND(",",A1020))=FALSE,LEFT(A1020,FIND(",",A1020)-1),A1020),"-",C1020,"-",H1020),""),"")</f>
        <v/>
      </c>
      <c r="M1020" s="29" t="str">
        <f>IF(A1020&lt;&gt;"",_xlfn.CONCAT("{",IF(ISERROR(FIND(",",A1020))=FALSE,LEFT(A1020,FIND(",",A1020)-1),A1020),", ",C1020," #",H1020,"}"),"")</f>
        <v>{Kim, 2016 #13108}</v>
      </c>
      <c r="N1020" s="4" t="s">
        <v>1</v>
      </c>
      <c r="O1020" s="18" t="str">
        <f>IF(J1020="Yes",IF(P1020&lt;&gt;"",HYPERLINK(_xlfn.CONCAT(VLOOKUP(P1020,AF:AG,2,FALSE),"\",IF(ISERROR(FIND(",",A1020))=FALSE,LEFT(A1020,FIND(",",A1020)-1),A1020),"-",C1020,"-",H1020,".pdf"),"PDF"),""),"")</f>
        <v>PDF</v>
      </c>
      <c r="P1020" s="11" t="s">
        <v>2</v>
      </c>
      <c r="Q1020" s="3" t="s">
        <v>46</v>
      </c>
      <c r="R1020" s="3" t="s">
        <v>47</v>
      </c>
      <c r="S1020" s="4" t="s">
        <v>109</v>
      </c>
      <c r="T1020" s="18" t="str">
        <f>IF(J1020="Yes",IF(U1020&lt;&gt;"",HYPERLINK(_xlfn.CONCAT(VLOOKUP(U1020,AF:AG,2,FALSE),"\",IF(ISERROR(FIND(",",A1020))=FALSE,LEFT(A1020,FIND(",",A1020)-1),A1020),"-",C1020,"-",H1020,".pdf"),"PDF"),""),"")</f>
        <v>PDF</v>
      </c>
      <c r="U1020" s="11" t="s">
        <v>57</v>
      </c>
      <c r="V1020" s="3" t="s">
        <v>46</v>
      </c>
      <c r="W1020" s="3" t="s">
        <v>47</v>
      </c>
      <c r="X1020" s="501" t="s">
        <v>116</v>
      </c>
      <c r="Y1020" s="12" t="str">
        <f>IF(R1020="Include","No",IF(V1020="Include","No",""))</f>
        <v/>
      </c>
      <c r="Z1020" s="33" t="str">
        <f>IF(J1020="Yes",IF(Q1020="","",IF(Q1020="Include",IF(V1020="",IF(Y1020="No","Check for supplement","Include"),IF(V1020="Exclude","Consensus required",IF(V1020="Include",IF(Y1020="No","Check for supplement","Include"),"Check required"))),IF(Q1020="Exclude",IF(V1020="","Check required",IF(V1020="Exclude","Exclude",IF(V1020="Include","Consensus required","Check required"))),"Check required"))),IF(L1020="","","Find PDF"))</f>
        <v>Exclude</v>
      </c>
      <c r="AA1020" s="31" t="str">
        <f>IF(Z1020="Exclude",R1020,"")</f>
        <v>3. Wrong intervention</v>
      </c>
    </row>
    <row r="1021" spans="1:27" x14ac:dyDescent="0.25">
      <c r="A1021" s="25" t="s">
        <v>426</v>
      </c>
      <c r="B1021" s="26" t="s">
        <v>427</v>
      </c>
      <c r="C1021" s="26">
        <v>2018</v>
      </c>
      <c r="D1021" s="26" t="s">
        <v>428</v>
      </c>
      <c r="E1021" s="26">
        <v>36</v>
      </c>
      <c r="F1021" s="26">
        <v>16</v>
      </c>
      <c r="G1021" s="90" t="s">
        <v>429</v>
      </c>
      <c r="H1021" s="26">
        <v>13111</v>
      </c>
      <c r="I1021" s="26" t="s">
        <v>430</v>
      </c>
      <c r="J1021" s="11" t="s">
        <v>35</v>
      </c>
      <c r="K1021" s="18" t="str">
        <f>IF(LEFT(I1021,2)="10",HYPERLINK(_xlfn.CONCAT("https://doi.org/",I1021),"Link"),IF(I1021="","",HYPERLINK(I1021,"Link")))</f>
        <v>Link</v>
      </c>
      <c r="L1021" s="19" t="str">
        <f>IF(A1021&lt;&gt;"",IF(J1021="No",_xlfn.CONCAT(IF(ISERROR(FIND(",",A1021))=FALSE,LEFT(A1021,FIND(",",A1021)-1),A1021),"-",C1021,"-",H1021),""),"")</f>
        <v/>
      </c>
      <c r="M1021" s="29" t="str">
        <f>IF(A1021&lt;&gt;"",_xlfn.CONCAT("{",IF(ISERROR(FIND(",",A1021))=FALSE,LEFT(A1021,FIND(",",A1021)-1),A1021),", ",C1021," #",H1021,"}"),"")</f>
        <v>{Kim, 2018 #13111}</v>
      </c>
      <c r="N1021" s="4" t="s">
        <v>1</v>
      </c>
      <c r="O1021" s="18" t="str">
        <f>IF(J1021="Yes",IF(P1021&lt;&gt;"",HYPERLINK(_xlfn.CONCAT(VLOOKUP(P1021,AF:AG,2,FALSE),"\",IF(ISERROR(FIND(",",A1021))=FALSE,LEFT(A1021,FIND(",",A1021)-1),A1021),"-",C1021,"-",H1021,".pdf"),"PDF"),""),"")</f>
        <v>PDF</v>
      </c>
      <c r="P1021" s="11" t="s">
        <v>2</v>
      </c>
      <c r="Q1021" s="3" t="s">
        <v>46</v>
      </c>
      <c r="R1021" s="3" t="s">
        <v>47</v>
      </c>
      <c r="S1021" s="4" t="s">
        <v>109</v>
      </c>
      <c r="T1021" s="18" t="str">
        <f>IF(J1021="Yes",IF(U1021&lt;&gt;"",HYPERLINK(_xlfn.CONCAT(VLOOKUP(U1021,AF:AG,2,FALSE),"\",IF(ISERROR(FIND(",",A1021))=FALSE,LEFT(A1021,FIND(",",A1021)-1),A1021),"-",C1021,"-",H1021,".pdf"),"PDF"),""),"")</f>
        <v>PDF</v>
      </c>
      <c r="U1021" s="11" t="s">
        <v>57</v>
      </c>
      <c r="V1021" s="3" t="s">
        <v>46</v>
      </c>
      <c r="W1021" s="3" t="s">
        <v>47</v>
      </c>
      <c r="X1021" s="501" t="s">
        <v>116</v>
      </c>
      <c r="Y1021" s="12" t="str">
        <f>IF(R1021="Include","No",IF(V1021="Include","No",""))</f>
        <v/>
      </c>
      <c r="Z1021" s="33" t="str">
        <f>IF(J1021="Yes",IF(Q1021="","",IF(Q1021="Include",IF(V1021="",IF(Y1021="No","Check for supplement","Include"),IF(V1021="Exclude","Consensus required",IF(V1021="Include",IF(Y1021="No","Check for supplement","Include"),"Check required"))),IF(Q1021="Exclude",IF(V1021="","Check required",IF(V1021="Exclude","Exclude",IF(V1021="Include","Consensus required","Check required"))),"Check required"))),IF(L1021="","","Find PDF"))</f>
        <v>Exclude</v>
      </c>
      <c r="AA1021" s="31" t="str">
        <f>IF(Z1021="Exclude",R1021,"")</f>
        <v>3. Wrong intervention</v>
      </c>
    </row>
    <row r="1022" spans="1:27" x14ac:dyDescent="0.25">
      <c r="A1022" s="25" t="s">
        <v>426</v>
      </c>
      <c r="B1022" s="26" t="s">
        <v>427</v>
      </c>
      <c r="C1022" s="26">
        <v>2018</v>
      </c>
      <c r="D1022" s="26" t="s">
        <v>428</v>
      </c>
      <c r="E1022" s="26">
        <v>36</v>
      </c>
      <c r="F1022" s="26">
        <v>16</v>
      </c>
      <c r="G1022" s="26" t="s">
        <v>429</v>
      </c>
      <c r="H1022" s="26">
        <v>13112</v>
      </c>
      <c r="I1022" s="26" t="s">
        <v>430</v>
      </c>
      <c r="J1022" s="11" t="s">
        <v>35</v>
      </c>
      <c r="K1022" s="18" t="str">
        <f>IF(LEFT(I1022,2)="10",HYPERLINK(_xlfn.CONCAT("https://doi.org/",I1022),"Link"),IF(I1022="","",HYPERLINK(I1022,"Link")))</f>
        <v>Link</v>
      </c>
      <c r="L1022" s="19" t="str">
        <f>IF(A1022&lt;&gt;"",IF(J1022="No",_xlfn.CONCAT(IF(ISERROR(FIND(",",A1022))=FALSE,LEFT(A1022,FIND(",",A1022)-1),A1022),"-",C1022,"-",H1022),""),"")</f>
        <v/>
      </c>
      <c r="M1022" s="29" t="str">
        <f>IF(A1022&lt;&gt;"",_xlfn.CONCAT("{",IF(ISERROR(FIND(",",A1022))=FALSE,LEFT(A1022,FIND(",",A1022)-1),A1022),", ",C1022," #",H1022,"}"),"")</f>
        <v>{Kim, 2018 #13112}</v>
      </c>
      <c r="N1022" s="4" t="s">
        <v>1</v>
      </c>
      <c r="O1022" s="18" t="str">
        <f>IF(J1022="Yes",IF(P1022&lt;&gt;"",HYPERLINK(_xlfn.CONCAT(VLOOKUP(P1022,AF:AG,2,FALSE),"\",IF(ISERROR(FIND(",",A1022))=FALSE,LEFT(A1022,FIND(",",A1022)-1),A1022),"-",C1022,"-",H1022,".pdf"),"PDF"),""),"")</f>
        <v>PDF</v>
      </c>
      <c r="P1022" s="11" t="s">
        <v>2</v>
      </c>
      <c r="Q1022" s="3" t="s">
        <v>46</v>
      </c>
      <c r="R1022" s="3" t="s">
        <v>39</v>
      </c>
      <c r="T1022" s="18" t="str">
        <f>IF(J1022="Yes",IF(U1022&lt;&gt;"",HYPERLINK(_xlfn.CONCAT(VLOOKUP(U1022,AF:AG,2,FALSE),"\",IF(ISERROR(FIND(",",A1022))=FALSE,LEFT(A1022,FIND(",",A1022)-1),A1022),"-",C1022,"-",H1022,".pdf"),"PDF"),""),"")</f>
        <v>PDF</v>
      </c>
      <c r="U1022" s="11" t="str">
        <f>IF(R1022="0. Duplicate","SH","")</f>
        <v>SH</v>
      </c>
      <c r="V1022" s="3" t="str">
        <f>IF(R1022="0. Duplicate","Exclude","")</f>
        <v>Exclude</v>
      </c>
      <c r="W1022" s="3" t="str">
        <f>IF(R1022="0. Duplicate","0. Duplicate","")</f>
        <v>0. Duplicate</v>
      </c>
      <c r="Y1022" s="12" t="str">
        <f>IF(R1022="Include","No",IF(V1022="Include","No",""))</f>
        <v/>
      </c>
      <c r="Z1022" s="33" t="str">
        <f>IF(J1022="Yes",IF(Q1022="","",IF(Q1022="Include",IF(V1022="",IF(Y1022="No","Check for supplement","Include"),IF(V1022="Exclude","Consensus required",IF(V1022="Include",IF(Y1022="No","Check for supplement","Include"),"Check required"))),IF(Q1022="Exclude",IF(V1022="","Check required",IF(V1022="Exclude","Exclude",IF(V1022="Include","Consensus required","Check required"))),"Check required"))),IF(L1022="","","Find PDF"))</f>
        <v>Exclude</v>
      </c>
      <c r="AA1022" s="31" t="str">
        <f>IF(Z1022="Exclude",R1022,"")</f>
        <v>0. Duplicate</v>
      </c>
    </row>
    <row r="1023" spans="1:27" x14ac:dyDescent="0.25">
      <c r="A1023" s="25" t="s">
        <v>426</v>
      </c>
      <c r="B1023" s="26" t="s">
        <v>427</v>
      </c>
      <c r="C1023" s="26">
        <v>2018</v>
      </c>
      <c r="D1023" s="26" t="s">
        <v>428</v>
      </c>
      <c r="E1023" s="26">
        <v>36</v>
      </c>
      <c r="F1023" s="26">
        <v>16</v>
      </c>
      <c r="G1023" s="26" t="s">
        <v>429</v>
      </c>
      <c r="H1023" s="26">
        <v>13113</v>
      </c>
      <c r="I1023" s="26" t="s">
        <v>430</v>
      </c>
      <c r="J1023" s="11" t="s">
        <v>35</v>
      </c>
      <c r="K1023" s="18" t="str">
        <f>IF(LEFT(I1023,2)="10",HYPERLINK(_xlfn.CONCAT("https://doi.org/",I1023),"Link"),IF(I1023="","",HYPERLINK(I1023,"Link")))</f>
        <v>Link</v>
      </c>
      <c r="L1023" s="19" t="str">
        <f>IF(A1023&lt;&gt;"",IF(J1023="No",_xlfn.CONCAT(IF(ISERROR(FIND(",",A1023))=FALSE,LEFT(A1023,FIND(",",A1023)-1),A1023),"-",C1023,"-",H1023),""),"")</f>
        <v/>
      </c>
      <c r="M1023" s="29" t="str">
        <f>IF(A1023&lt;&gt;"",_xlfn.CONCAT("{",IF(ISERROR(FIND(",",A1023))=FALSE,LEFT(A1023,FIND(",",A1023)-1),A1023),", ",C1023," #",H1023,"}"),"")</f>
        <v>{Kim, 2018 #13113}</v>
      </c>
      <c r="N1023" s="4" t="s">
        <v>1</v>
      </c>
      <c r="O1023" s="18" t="str">
        <f>IF(J1023="Yes",IF(P1023&lt;&gt;"",HYPERLINK(_xlfn.CONCAT(VLOOKUP(P1023,AF:AG,2,FALSE),"\",IF(ISERROR(FIND(",",A1023))=FALSE,LEFT(A1023,FIND(",",A1023)-1),A1023),"-",C1023,"-",H1023,".pdf"),"PDF"),""),"")</f>
        <v>PDF</v>
      </c>
      <c r="P1023" s="11" t="s">
        <v>2</v>
      </c>
      <c r="Q1023" s="3" t="s">
        <v>46</v>
      </c>
      <c r="R1023" s="3" t="s">
        <v>39</v>
      </c>
      <c r="T1023" s="18" t="str">
        <f>IF(J1023="Yes",IF(U1023&lt;&gt;"",HYPERLINK(_xlfn.CONCAT(VLOOKUP(U1023,AF:AG,2,FALSE),"\",IF(ISERROR(FIND(",",A1023))=FALSE,LEFT(A1023,FIND(",",A1023)-1),A1023),"-",C1023,"-",H1023,".pdf"),"PDF"),""),"")</f>
        <v>PDF</v>
      </c>
      <c r="U1023" s="11" t="str">
        <f>IF(R1023="0. Duplicate","SH","")</f>
        <v>SH</v>
      </c>
      <c r="V1023" s="3" t="str">
        <f>IF(R1023="0. Duplicate","Exclude","")</f>
        <v>Exclude</v>
      </c>
      <c r="W1023" s="3" t="str">
        <f>IF(R1023="0. Duplicate","0. Duplicate","")</f>
        <v>0. Duplicate</v>
      </c>
      <c r="Y1023" s="12" t="str">
        <f>IF(R1023="Include","No",IF(V1023="Include","No",""))</f>
        <v/>
      </c>
      <c r="Z1023" s="33" t="str">
        <f>IF(J1023="Yes",IF(Q1023="","",IF(Q1023="Include",IF(V1023="",IF(Y1023="No","Check for supplement","Include"),IF(V1023="Exclude","Consensus required",IF(V1023="Include",IF(Y1023="No","Check for supplement","Include"),"Check required"))),IF(Q1023="Exclude",IF(V1023="","Check required",IF(V1023="Exclude","Exclude",IF(V1023="Include","Consensus required","Check required"))),"Check required"))),IF(L1023="","","Find PDF"))</f>
        <v>Exclude</v>
      </c>
      <c r="AA1023" s="31" t="str">
        <f>IF(Z1023="Exclude",R1023,"")</f>
        <v>0. Duplicate</v>
      </c>
    </row>
    <row r="1024" spans="1:27" x14ac:dyDescent="0.25">
      <c r="A1024" s="25" t="s">
        <v>431</v>
      </c>
      <c r="B1024" s="26" t="s">
        <v>432</v>
      </c>
      <c r="C1024" s="26">
        <v>2019</v>
      </c>
      <c r="D1024" s="26" t="s">
        <v>433</v>
      </c>
      <c r="E1024" s="26">
        <v>27</v>
      </c>
      <c r="F1024" s="26">
        <v>8</v>
      </c>
      <c r="G1024" s="26" t="s">
        <v>434</v>
      </c>
      <c r="H1024" s="26">
        <v>13110</v>
      </c>
      <c r="I1024" s="26" t="s">
        <v>435</v>
      </c>
      <c r="J1024" s="11" t="s">
        <v>35</v>
      </c>
      <c r="K1024" s="18" t="str">
        <f>IF(LEFT(I1024,2)="10",HYPERLINK(_xlfn.CONCAT("https://doi.org/",I1024),"Link"),IF(I1024="","",HYPERLINK(I1024,"Link")))</f>
        <v>Link</v>
      </c>
      <c r="L1024" s="19" t="str">
        <f>IF(A1024&lt;&gt;"",IF(J1024="No",_xlfn.CONCAT(IF(ISERROR(FIND(",",A1024))=FALSE,LEFT(A1024,FIND(",",A1024)-1),A1024),"-",C1024,"-",H1024),""),"")</f>
        <v/>
      </c>
      <c r="M1024" s="29" t="str">
        <f>IF(A1024&lt;&gt;"",_xlfn.CONCAT("{",IF(ISERROR(FIND(",",A1024))=FALSE,LEFT(A1024,FIND(",",A1024)-1),A1024),", ",C1024," #",H1024,"}"),"")</f>
        <v>{Kim, 2019 #13110}</v>
      </c>
      <c r="N1024" s="4" t="s">
        <v>1</v>
      </c>
      <c r="O1024" s="18" t="str">
        <f>IF(J1024="Yes",IF(P1024&lt;&gt;"",HYPERLINK(_xlfn.CONCAT(VLOOKUP(P1024,AF:AG,2,FALSE),"\",IF(ISERROR(FIND(",",A1024))=FALSE,LEFT(A1024,FIND(",",A1024)-1),A1024),"-",C1024,"-",H1024,".pdf"),"PDF"),""),"")</f>
        <v>PDF</v>
      </c>
      <c r="P1024" s="11" t="s">
        <v>2</v>
      </c>
      <c r="Q1024" s="3" t="s">
        <v>46</v>
      </c>
      <c r="R1024" s="3" t="s">
        <v>47</v>
      </c>
      <c r="S1024" s="4" t="s">
        <v>109</v>
      </c>
      <c r="T1024" s="18" t="str">
        <f>IF(J1024="Yes",IF(U1024&lt;&gt;"",HYPERLINK(_xlfn.CONCAT(VLOOKUP(U1024,AF:AG,2,FALSE),"\",IF(ISERROR(FIND(",",A1024))=FALSE,LEFT(A1024,FIND(",",A1024)-1),A1024),"-",C1024,"-",H1024,".pdf"),"PDF"),""),"")</f>
        <v>PDF</v>
      </c>
      <c r="U1024" s="11" t="s">
        <v>57</v>
      </c>
      <c r="V1024" s="3" t="s">
        <v>46</v>
      </c>
      <c r="W1024" s="3" t="s">
        <v>47</v>
      </c>
      <c r="X1024" s="501" t="s">
        <v>116</v>
      </c>
      <c r="Y1024" s="12" t="str">
        <f>IF(R1024="Include","No",IF(V1024="Include","No",""))</f>
        <v/>
      </c>
      <c r="Z1024" s="33" t="str">
        <f>IF(J1024="Yes",IF(Q1024="","",IF(Q1024="Include",IF(V1024="",IF(Y1024="No","Check for supplement","Include"),IF(V1024="Exclude","Consensus required",IF(V1024="Include",IF(Y1024="No","Check for supplement","Include"),"Check required"))),IF(Q1024="Exclude",IF(V1024="","Check required",IF(V1024="Exclude","Exclude",IF(V1024="Include","Consensus required","Check required"))),"Check required"))),IF(L1024="","","Find PDF"))</f>
        <v>Exclude</v>
      </c>
      <c r="AA1024" s="31" t="str">
        <f>IF(Z1024="Exclude",R1024,"")</f>
        <v>3. Wrong intervention</v>
      </c>
    </row>
    <row r="1025" spans="1:27" x14ac:dyDescent="0.25">
      <c r="A1025" s="25" t="s">
        <v>436</v>
      </c>
      <c r="B1025" s="26" t="s">
        <v>437</v>
      </c>
      <c r="C1025" s="26">
        <v>2020</v>
      </c>
      <c r="D1025" s="26" t="s">
        <v>438</v>
      </c>
      <c r="E1025" s="26">
        <v>50</v>
      </c>
      <c r="F1025" s="26">
        <v>2</v>
      </c>
      <c r="G1025" s="26" t="s">
        <v>439</v>
      </c>
      <c r="H1025" s="26">
        <v>13109</v>
      </c>
      <c r="I1025" s="26" t="s">
        <v>440</v>
      </c>
      <c r="J1025" s="11" t="s">
        <v>35</v>
      </c>
      <c r="K1025" s="18" t="str">
        <f>IF(LEFT(I1025,2)="10",HYPERLINK(_xlfn.CONCAT("https://doi.org/",I1025),"Link"),IF(I1025="","",HYPERLINK(I1025,"Link")))</f>
        <v>Link</v>
      </c>
      <c r="L1025" s="19" t="str">
        <f>IF(A1025&lt;&gt;"",IF(J1025="No",_xlfn.CONCAT(IF(ISERROR(FIND(",",A1025))=FALSE,LEFT(A1025,FIND(",",A1025)-1),A1025),"-",C1025,"-",H1025),""),"")</f>
        <v/>
      </c>
      <c r="M1025" s="29" t="str">
        <f>IF(A1025&lt;&gt;"",_xlfn.CONCAT("{",IF(ISERROR(FIND(",",A1025))=FALSE,LEFT(A1025,FIND(",",A1025)-1),A1025),", ",C1025," #",H1025,"}"),"")</f>
        <v>{Kim, 2020 #13109}</v>
      </c>
      <c r="N1025" s="4" t="s">
        <v>1</v>
      </c>
      <c r="O1025" s="18" t="str">
        <f>IF(J1025="Yes",IF(P1025&lt;&gt;"",HYPERLINK(_xlfn.CONCAT(VLOOKUP(P1025,AF:AG,2,FALSE),"\",IF(ISERROR(FIND(",",A1025))=FALSE,LEFT(A1025,FIND(",",A1025)-1),A1025),"-",C1025,"-",H1025,".pdf"),"PDF"),""),"")</f>
        <v>PDF</v>
      </c>
      <c r="P1025" s="11" t="s">
        <v>2</v>
      </c>
      <c r="Q1025" s="3" t="s">
        <v>46</v>
      </c>
      <c r="R1025" s="3" t="s">
        <v>47</v>
      </c>
      <c r="S1025" s="4" t="s">
        <v>441</v>
      </c>
      <c r="T1025" s="18" t="str">
        <f>IF(J1025="Yes",IF(U1025&lt;&gt;"",HYPERLINK(_xlfn.CONCAT(VLOOKUP(U1025,AF:AG,2,FALSE),"\",IF(ISERROR(FIND(",",A1025))=FALSE,LEFT(A1025,FIND(",",A1025)-1),A1025),"-",C1025,"-",H1025,".pdf"),"PDF"),""),"")</f>
        <v>PDF</v>
      </c>
      <c r="U1025" s="11" t="s">
        <v>57</v>
      </c>
      <c r="V1025" s="3" t="s">
        <v>46</v>
      </c>
      <c r="W1025" s="3" t="s">
        <v>47</v>
      </c>
      <c r="X1025" s="501" t="s">
        <v>116</v>
      </c>
      <c r="Y1025" s="12" t="str">
        <f>IF(R1025="Include","No",IF(V1025="Include","No",""))</f>
        <v/>
      </c>
      <c r="Z1025" s="33" t="str">
        <f>IF(J1025="Yes",IF(Q1025="","",IF(Q1025="Include",IF(V1025="",IF(Y1025="No","Check for supplement","Include"),IF(V1025="Exclude","Consensus required",IF(V1025="Include",IF(Y1025="No","Check for supplement","Include"),"Check required"))),IF(Q1025="Exclude",IF(V1025="","Check required",IF(V1025="Exclude","Exclude",IF(V1025="Include","Consensus required","Check required"))),"Check required"))),IF(L1025="","","Find PDF"))</f>
        <v>Exclude</v>
      </c>
      <c r="AA1025" s="31" t="str">
        <f>IF(Z1025="Exclude",R1025,"")</f>
        <v>3. Wrong intervention</v>
      </c>
    </row>
    <row r="1026" spans="1:27" x14ac:dyDescent="0.25">
      <c r="A1026" s="25" t="s">
        <v>442</v>
      </c>
      <c r="B1026" s="26" t="s">
        <v>443</v>
      </c>
      <c r="C1026" s="26">
        <v>2020</v>
      </c>
      <c r="D1026" s="26" t="s">
        <v>100</v>
      </c>
      <c r="E1026" s="26">
        <v>8</v>
      </c>
      <c r="F1026" s="26">
        <v>3</v>
      </c>
      <c r="G1026" s="26" t="s">
        <v>444</v>
      </c>
      <c r="H1026" s="26">
        <v>14743</v>
      </c>
      <c r="I1026" s="26" t="s">
        <v>445</v>
      </c>
      <c r="J1026" s="11" t="s">
        <v>35</v>
      </c>
      <c r="K1026" s="18" t="str">
        <f>IF(LEFT(I1026,2)="10",HYPERLINK(_xlfn.CONCAT("https://doi.org/",I1026),"Link"),IF(I1026="","",HYPERLINK(I1026,"Link")))</f>
        <v>Link</v>
      </c>
      <c r="L1026" s="19" t="str">
        <f>IF(A1026&lt;&gt;"",IF(J1026="No",_xlfn.CONCAT(IF(ISERROR(FIND(",",A1026))=FALSE,LEFT(A1026,FIND(",",A1026)-1),A1026),"-",C1026,"-",H1026),""),"")</f>
        <v/>
      </c>
      <c r="M1026" s="29" t="str">
        <f>IF(A1026&lt;&gt;"",_xlfn.CONCAT("{",IF(ISERROR(FIND(",",A1026))=FALSE,LEFT(A1026,FIND(",",A1026)-1),A1026),", ",C1026," #",H1026,"}"),"")</f>
        <v>{Kim, 2020 #14743}</v>
      </c>
      <c r="N1026" s="4" t="s">
        <v>1</v>
      </c>
      <c r="O1026" s="18" t="str">
        <f>IF(J1026="Yes",IF(P1026&lt;&gt;"",HYPERLINK(_xlfn.CONCAT(VLOOKUP(P1026,AF:AG,2,FALSE),"\",IF(ISERROR(FIND(",",A1026))=FALSE,LEFT(A1026,FIND(",",A1026)-1),A1026),"-",C1026,"-",H1026,".pdf"),"PDF"),""),"")</f>
        <v>PDF</v>
      </c>
      <c r="P1026" s="11" t="s">
        <v>2</v>
      </c>
      <c r="Q1026" s="3" t="s">
        <v>46</v>
      </c>
      <c r="R1026" s="3" t="s">
        <v>77</v>
      </c>
      <c r="S1026" s="4" t="s">
        <v>316</v>
      </c>
      <c r="T1026" s="18" t="str">
        <f>IF(J1026="Yes",IF(U1026&lt;&gt;"",HYPERLINK(_xlfn.CONCAT(VLOOKUP(U1026,AF:AG,2,FALSE),"\",IF(ISERROR(FIND(",",A1026))=FALSE,LEFT(A1026,FIND(",",A1026)-1),A1026),"-",C1026,"-",H1026,".pdf"),"PDF"),""),"")</f>
        <v>PDF</v>
      </c>
      <c r="U1026" s="11" t="s">
        <v>57</v>
      </c>
      <c r="V1026" s="3" t="s">
        <v>46</v>
      </c>
      <c r="W1026" s="3" t="s">
        <v>77</v>
      </c>
      <c r="X1026" s="501" t="s">
        <v>446</v>
      </c>
      <c r="Y1026" s="12" t="str">
        <f>IF(R1026="Include","No",IF(V1026="Include","No",""))</f>
        <v/>
      </c>
      <c r="Z1026" s="33" t="str">
        <f>IF(J1026="Yes",IF(Q1026="","",IF(Q1026="Include",IF(V1026="",IF(Y1026="No","Check for supplement","Include"),IF(V1026="Exclude","Consensus required",IF(V1026="Include",IF(Y1026="No","Check for supplement","Include"),"Check required"))),IF(Q1026="Exclude",IF(V1026="","Check required",IF(V1026="Exclude","Exclude",IF(V1026="Include","Consensus required","Check required"))),"Check required"))),IF(L1026="","","Find PDF"))</f>
        <v>Exclude</v>
      </c>
      <c r="AA1026" s="31" t="str">
        <f>IF(Z1026="Exclude",R1026,"")</f>
        <v>5. Wrong study design</v>
      </c>
    </row>
    <row r="1027" spans="1:27" x14ac:dyDescent="0.25">
      <c r="A1027" s="25" t="s">
        <v>5415</v>
      </c>
      <c r="B1027" s="26" t="s">
        <v>5416</v>
      </c>
      <c r="C1027" s="26">
        <v>2023</v>
      </c>
      <c r="D1027" s="26" t="s">
        <v>530</v>
      </c>
      <c r="E1027" s="26">
        <v>25</v>
      </c>
      <c r="G1027" s="26" t="s">
        <v>5417</v>
      </c>
      <c r="H1027" s="26">
        <v>14069</v>
      </c>
      <c r="I1027" s="26" t="s">
        <v>5418</v>
      </c>
      <c r="J1027" s="11" t="s">
        <v>35</v>
      </c>
      <c r="K1027" s="18" t="str">
        <f>IF(LEFT(I1027,2)="10",HYPERLINK(_xlfn.CONCAT("https://doi.org/",I1027),"Link"),IF(I1027="","",HYPERLINK(I1027,"Link")))</f>
        <v>Link</v>
      </c>
      <c r="L1027" s="19" t="str">
        <f>IF(A1027&lt;&gt;"",IF(J1027="No",_xlfn.CONCAT(IF(ISERROR(FIND(",",A1027))=FALSE,LEFT(A1027,FIND(",",A1027)-1),A1027),"-",C1027,"-",H1027),""),"")</f>
        <v/>
      </c>
      <c r="M1027" s="29" t="str">
        <f>IF(A1027&lt;&gt;"",_xlfn.CONCAT("{",IF(ISERROR(FIND(",",A1027))=FALSE,LEFT(A1027,FIND(",",A1027)-1),A1027),", ",C1027," #",H1027,"}"),"")</f>
        <v>{Kim, 2023 #14069}</v>
      </c>
      <c r="N1027" s="4" t="s">
        <v>4</v>
      </c>
      <c r="O1027" s="18" t="str">
        <f>IF(J1027="Yes",IF(P1027&lt;&gt;"",HYPERLINK(_xlfn.CONCAT(VLOOKUP(P1027,AF:AG,2,FALSE),"\",IF(ISERROR(FIND(",",A1027))=FALSE,LEFT(A1027,FIND(",",A1027)-1),A1027),"-",C1027,"-",H1027,".pdf"),"PDF"),""),"")</f>
        <v>PDF</v>
      </c>
      <c r="P1027" s="11" t="s">
        <v>2</v>
      </c>
      <c r="Q1027" s="3" t="s">
        <v>46</v>
      </c>
      <c r="R1027" s="3" t="s">
        <v>47</v>
      </c>
      <c r="S1027" s="4" t="s">
        <v>109</v>
      </c>
      <c r="T1027" s="18" t="str">
        <f>IF(J1027="Yes",IF(U1027&lt;&gt;"",HYPERLINK(_xlfn.CONCAT(VLOOKUP(U1027,AF:AG,2,FALSE),"\",IF(ISERROR(FIND(",",A1027))=FALSE,LEFT(A1027,FIND(",",A1027)-1),A1027),"-",C1027,"-",H1027,".pdf"),"PDF"),""),"")</f>
        <v>PDF</v>
      </c>
      <c r="U1027" s="11" t="s">
        <v>50</v>
      </c>
      <c r="V1027" s="3" t="s">
        <v>46</v>
      </c>
      <c r="W1027" s="3" t="s">
        <v>47</v>
      </c>
      <c r="Y1027" s="12" t="str">
        <f>IF(R1027="Include","No",IF(V1027="Include","No",""))</f>
        <v/>
      </c>
      <c r="Z1027" s="33" t="str">
        <f>IF(J1027="Yes",IF(Q1027="","",IF(Q1027="Include",IF(V1027="",IF(Y1027="No","Check for supplement","Include"),IF(V1027="Exclude","Consensus required",IF(V1027="Include",IF(Y1027="No","Check for supplement","Include"),"Check required"))),IF(Q1027="Exclude",IF(V1027="","Check required",IF(V1027="Exclude","Exclude",IF(V1027="Include","Consensus required","Check required"))),"Check required"))),IF(L1027="","","Find PDF"))</f>
        <v>Exclude</v>
      </c>
      <c r="AA1027" s="31" t="str">
        <f>IF(Z1027="Exclude",R1027,"")</f>
        <v>3. Wrong intervention</v>
      </c>
    </row>
    <row r="1028" spans="1:27" x14ac:dyDescent="0.25">
      <c r="A1028" s="25" t="s">
        <v>447</v>
      </c>
      <c r="B1028" s="26" t="s">
        <v>448</v>
      </c>
      <c r="C1028" s="26">
        <v>2024</v>
      </c>
      <c r="D1028" s="26" t="s">
        <v>412</v>
      </c>
      <c r="E1028" s="26">
        <v>22</v>
      </c>
      <c r="F1028" s="26">
        <v>1</v>
      </c>
      <c r="G1028" s="26">
        <v>185</v>
      </c>
      <c r="H1028" s="26">
        <v>13107</v>
      </c>
      <c r="I1028" s="26" t="s">
        <v>449</v>
      </c>
      <c r="J1028" s="11" t="s">
        <v>35</v>
      </c>
      <c r="K1028" s="18" t="str">
        <f>IF(LEFT(I1028,2)="10",HYPERLINK(_xlfn.CONCAT("https://doi.org/",I1028),"Link"),IF(I1028="","",HYPERLINK(I1028,"Link")))</f>
        <v>Link</v>
      </c>
      <c r="L1028" s="19" t="str">
        <f>IF(A1028&lt;&gt;"",IF(J1028="No",_xlfn.CONCAT(IF(ISERROR(FIND(",",A1028))=FALSE,LEFT(A1028,FIND(",",A1028)-1),A1028),"-",C1028,"-",H1028),""),"")</f>
        <v/>
      </c>
      <c r="M1028" s="29" t="str">
        <f>IF(A1028&lt;&gt;"",_xlfn.CONCAT("{",IF(ISERROR(FIND(",",A1028))=FALSE,LEFT(A1028,FIND(",",A1028)-1),A1028),", ",C1028," #",H1028,"}"),"")</f>
        <v>{Kim, 2024 #13107}</v>
      </c>
      <c r="N1028" s="4" t="s">
        <v>1</v>
      </c>
      <c r="O1028" s="18" t="str">
        <f>IF(J1028="Yes",IF(P1028&lt;&gt;"",HYPERLINK(_xlfn.CONCAT(VLOOKUP(P1028,AF:AG,2,FALSE),"\",IF(ISERROR(FIND(",",A1028))=FALSE,LEFT(A1028,FIND(",",A1028)-1),A1028),"-",C1028,"-",H1028,".pdf"),"PDF"),""),"")</f>
        <v>PDF</v>
      </c>
      <c r="P1028" s="11" t="s">
        <v>2</v>
      </c>
      <c r="Q1028" s="3" t="s">
        <v>46</v>
      </c>
      <c r="R1028" s="3" t="s">
        <v>47</v>
      </c>
      <c r="S1028" s="4" t="s">
        <v>109</v>
      </c>
      <c r="T1028" s="18" t="str">
        <f>IF(J1028="Yes",IF(U1028&lt;&gt;"",HYPERLINK(_xlfn.CONCAT(VLOOKUP(U1028,AF:AG,2,FALSE),"\",IF(ISERROR(FIND(",",A1028))=FALSE,LEFT(A1028,FIND(",",A1028)-1),A1028),"-",C1028,"-",H1028,".pdf"),"PDF"),""),"")</f>
        <v>PDF</v>
      </c>
      <c r="U1028" s="11" t="s">
        <v>57</v>
      </c>
      <c r="V1028" s="3" t="s">
        <v>46</v>
      </c>
      <c r="W1028" s="3" t="s">
        <v>47</v>
      </c>
      <c r="X1028" s="501" t="s">
        <v>116</v>
      </c>
      <c r="Y1028" s="12" t="str">
        <f>IF(R1028="Include","No",IF(V1028="Include","No",""))</f>
        <v/>
      </c>
      <c r="Z1028" s="33" t="str">
        <f>IF(J1028="Yes",IF(Q1028="","",IF(Q1028="Include",IF(V1028="",IF(Y1028="No","Check for supplement","Include"),IF(V1028="Exclude","Consensus required",IF(V1028="Include",IF(Y1028="No","Check for supplement","Include"),"Check required"))),IF(Q1028="Exclude",IF(V1028="","Check required",IF(V1028="Exclude","Exclude",IF(V1028="Include","Consensus required","Check required"))),"Check required"))),IF(L1028="","","Find PDF"))</f>
        <v>Exclude</v>
      </c>
      <c r="AA1028" s="31" t="str">
        <f>IF(Z1028="Exclude",R1028,"")</f>
        <v>3. Wrong intervention</v>
      </c>
    </row>
    <row r="1029" spans="1:27" x14ac:dyDescent="0.25">
      <c r="A1029" s="25" t="s">
        <v>5419</v>
      </c>
      <c r="B1029" s="26" t="s">
        <v>5420</v>
      </c>
      <c r="C1029" s="26">
        <v>2024</v>
      </c>
      <c r="D1029" s="26" t="s">
        <v>1406</v>
      </c>
      <c r="E1029" s="26">
        <v>66</v>
      </c>
      <c r="F1029" s="26">
        <v>1</v>
      </c>
      <c r="H1029" s="26">
        <v>14081</v>
      </c>
      <c r="I1029" s="26" t="s">
        <v>5421</v>
      </c>
      <c r="J1029" s="11" t="s">
        <v>35</v>
      </c>
      <c r="K1029" s="18" t="str">
        <f>IF(LEFT(I1029,2)="10",HYPERLINK(_xlfn.CONCAT("https://doi.org/",I1029),"Link"),IF(I1029="","",HYPERLINK(I1029,"Link")))</f>
        <v>Link</v>
      </c>
      <c r="L1029" s="19" t="str">
        <f>IF(A1029&lt;&gt;"",IF(J1029="No",_xlfn.CONCAT(IF(ISERROR(FIND(",",A1029))=FALSE,LEFT(A1029,FIND(",",A1029)-1),A1029),"-",C1029,"-",H1029),""),"")</f>
        <v/>
      </c>
      <c r="M1029" s="29" t="str">
        <f>IF(A1029&lt;&gt;"",_xlfn.CONCAT("{",IF(ISERROR(FIND(",",A1029))=FALSE,LEFT(A1029,FIND(",",A1029)-1),A1029),", ",C1029," #",H1029,"}"),"")</f>
        <v>{Kim, 2024 #14081}</v>
      </c>
      <c r="N1029" s="4" t="s">
        <v>4</v>
      </c>
      <c r="O1029" s="18" t="str">
        <f>IF(J1029="Yes",IF(P1029&lt;&gt;"",HYPERLINK(_xlfn.CONCAT(VLOOKUP(P1029,AF:AG,2,FALSE),"\",IF(ISERROR(FIND(",",A1029))=FALSE,LEFT(A1029,FIND(",",A1029)-1),A1029),"-",C1029,"-",H1029,".pdf"),"PDF"),""),"")</f>
        <v>PDF</v>
      </c>
      <c r="P1029" s="11" t="s">
        <v>2</v>
      </c>
      <c r="Q1029" s="3" t="s">
        <v>46</v>
      </c>
      <c r="R1029" s="3" t="s">
        <v>47</v>
      </c>
      <c r="S1029" s="4" t="s">
        <v>109</v>
      </c>
      <c r="T1029" s="18" t="str">
        <f>IF(J1029="Yes",IF(U1029&lt;&gt;"",HYPERLINK(_xlfn.CONCAT(VLOOKUP(U1029,AF:AG,2,FALSE),"\",IF(ISERROR(FIND(",",A1029))=FALSE,LEFT(A1029,FIND(",",A1029)-1),A1029),"-",C1029,"-",H1029,".pdf"),"PDF"),""),"")</f>
        <v>PDF</v>
      </c>
      <c r="U1029" s="11" t="s">
        <v>50</v>
      </c>
      <c r="V1029" s="3" t="s">
        <v>46</v>
      </c>
      <c r="W1029" s="3" t="s">
        <v>47</v>
      </c>
      <c r="Y1029" s="12" t="str">
        <f>IF(R1029="Include","No",IF(V1029="Include","No",""))</f>
        <v/>
      </c>
      <c r="Z1029" s="33" t="str">
        <f>IF(J1029="Yes",IF(Q1029="","",IF(Q1029="Include",IF(V1029="",IF(Y1029="No","Check for supplement","Include"),IF(V1029="Exclude","Consensus required",IF(V1029="Include",IF(Y1029="No","Check for supplement","Include"),"Check required"))),IF(Q1029="Exclude",IF(V1029="","Check required",IF(V1029="Exclude","Exclude",IF(V1029="Include","Consensus required","Check required"))),"Check required"))),IF(L1029="","","Find PDF"))</f>
        <v>Exclude</v>
      </c>
      <c r="AA1029" s="31" t="str">
        <f>IF(Z1029="Exclude",R1029,"")</f>
        <v>3. Wrong intervention</v>
      </c>
    </row>
    <row r="1030" spans="1:27" x14ac:dyDescent="0.25">
      <c r="A1030" s="25" t="s">
        <v>450</v>
      </c>
      <c r="B1030" s="26" t="s">
        <v>451</v>
      </c>
      <c r="C1030" s="26">
        <v>2013</v>
      </c>
      <c r="D1030" s="26" t="s">
        <v>95</v>
      </c>
      <c r="E1030" s="26">
        <v>46</v>
      </c>
      <c r="F1030" s="26">
        <v>2</v>
      </c>
      <c r="G1030" s="26" t="s">
        <v>452</v>
      </c>
      <c r="H1030" s="26">
        <v>13114</v>
      </c>
      <c r="I1030" s="26" t="s">
        <v>453</v>
      </c>
      <c r="J1030" s="11" t="s">
        <v>35</v>
      </c>
      <c r="K1030" s="18" t="str">
        <f>IF(LEFT(I1030,2)="10",HYPERLINK(_xlfn.CONCAT("https://doi.org/",I1030),"Link"),IF(I1030="","",HYPERLINK(I1030,"Link")))</f>
        <v>Link</v>
      </c>
      <c r="L1030" s="19" t="str">
        <f>IF(A1030&lt;&gt;"",IF(J1030="No",_xlfn.CONCAT(IF(ISERROR(FIND(",",A1030))=FALSE,LEFT(A1030,FIND(",",A1030)-1),A1030),"-",C1030,"-",H1030),""),"")</f>
        <v/>
      </c>
      <c r="M1030" s="29" t="str">
        <f>IF(A1030&lt;&gt;"",_xlfn.CONCAT("{",IF(ISERROR(FIND(",",A1030))=FALSE,LEFT(A1030,FIND(",",A1030)-1),A1030),", ",C1030," #",H1030,"}"),"")</f>
        <v>{King, 2013 #13114}</v>
      </c>
      <c r="N1030" s="4" t="s">
        <v>1</v>
      </c>
      <c r="O1030" s="18" t="str">
        <f>IF(J1030="Yes",IF(P1030&lt;&gt;"",HYPERLINK(_xlfn.CONCAT(VLOOKUP(P1030,AF:AG,2,FALSE),"\",IF(ISERROR(FIND(",",A1030))=FALSE,LEFT(A1030,FIND(",",A1030)-1),A1030),"-",C1030,"-",H1030,".pdf"),"PDF"),""),"")</f>
        <v>PDF</v>
      </c>
      <c r="P1030" s="11" t="s">
        <v>2</v>
      </c>
      <c r="Q1030" s="3" t="s">
        <v>46</v>
      </c>
      <c r="R1030" s="3" t="s">
        <v>47</v>
      </c>
      <c r="S1030" s="4" t="s">
        <v>109</v>
      </c>
      <c r="T1030" s="18" t="str">
        <f>IF(J1030="Yes",IF(U1030&lt;&gt;"",HYPERLINK(_xlfn.CONCAT(VLOOKUP(U1030,AF:AG,2,FALSE),"\",IF(ISERROR(FIND(",",A1030))=FALSE,LEFT(A1030,FIND(",",A1030)-1),A1030),"-",C1030,"-",H1030,".pdf"),"PDF"),""),"")</f>
        <v>PDF</v>
      </c>
      <c r="U1030" s="11" t="s">
        <v>57</v>
      </c>
      <c r="V1030" s="3" t="s">
        <v>46</v>
      </c>
      <c r="W1030" s="3" t="s">
        <v>47</v>
      </c>
      <c r="X1030" s="501" t="s">
        <v>116</v>
      </c>
      <c r="Y1030" s="12" t="str">
        <f>IF(R1030="Include","No",IF(V1030="Include","No",""))</f>
        <v/>
      </c>
      <c r="Z1030" s="33" t="str">
        <f>IF(J1030="Yes",IF(Q1030="","",IF(Q1030="Include",IF(V1030="",IF(Y1030="No","Check for supplement","Include"),IF(V1030="Exclude","Consensus required",IF(V1030="Include",IF(Y1030="No","Check for supplement","Include"),"Check required"))),IF(Q1030="Exclude",IF(V1030="","Check required",IF(V1030="Exclude","Exclude",IF(V1030="Include","Consensus required","Check required"))),"Check required"))),IF(L1030="","","Find PDF"))</f>
        <v>Exclude</v>
      </c>
      <c r="AA1030" s="31" t="str">
        <f>IF(Z1030="Exclude",R1030,"")</f>
        <v>3. Wrong intervention</v>
      </c>
    </row>
    <row r="1031" spans="1:27" x14ac:dyDescent="0.25">
      <c r="A1031" s="25" t="s">
        <v>454</v>
      </c>
      <c r="B1031" s="26" t="s">
        <v>455</v>
      </c>
      <c r="C1031" s="26">
        <v>2013</v>
      </c>
      <c r="D1031" s="26" t="s">
        <v>159</v>
      </c>
      <c r="E1031" s="26">
        <v>8</v>
      </c>
      <c r="F1031" s="26">
        <v>4</v>
      </c>
      <c r="G1031" s="26" t="s">
        <v>456</v>
      </c>
      <c r="H1031" s="26">
        <v>14744</v>
      </c>
      <c r="I1031" s="26" t="s">
        <v>457</v>
      </c>
      <c r="J1031" s="11" t="s">
        <v>35</v>
      </c>
      <c r="K1031" s="18" t="str">
        <f>IF(LEFT(I1031,2)="10",HYPERLINK(_xlfn.CONCAT("https://doi.org/",I1031),"Link"),IF(I1031="","",HYPERLINK(I1031,"Link")))</f>
        <v>Link</v>
      </c>
      <c r="L1031" s="19" t="str">
        <f>IF(A1031&lt;&gt;"",IF(J1031="No",_xlfn.CONCAT(IF(ISERROR(FIND(",",A1031))=FALSE,LEFT(A1031,FIND(",",A1031)-1),A1031),"-",C1031,"-",H1031),""),"")</f>
        <v/>
      </c>
      <c r="M1031" s="29" t="str">
        <f>IF(A1031&lt;&gt;"",_xlfn.CONCAT("{",IF(ISERROR(FIND(",",A1031))=FALSE,LEFT(A1031,FIND(",",A1031)-1),A1031),", ",C1031," #",H1031,"}"),"")</f>
        <v>{King, 2013 #14744}</v>
      </c>
      <c r="N1031" s="4" t="s">
        <v>1</v>
      </c>
      <c r="O1031" s="18" t="str">
        <f>IF(J1031="Yes",IF(P1031&lt;&gt;"",HYPERLINK(_xlfn.CONCAT(VLOOKUP(P1031,AF:AG,2,FALSE),"\",IF(ISERROR(FIND(",",A1031))=FALSE,LEFT(A1031,FIND(",",A1031)-1),A1031),"-",C1031,"-",H1031,".pdf"),"PDF"),""),"")</f>
        <v>PDF</v>
      </c>
      <c r="P1031" s="11" t="s">
        <v>2</v>
      </c>
      <c r="Q1031" s="3" t="s">
        <v>46</v>
      </c>
      <c r="R1031" s="3" t="s">
        <v>47</v>
      </c>
      <c r="S1031" s="4" t="s">
        <v>109</v>
      </c>
      <c r="T1031" s="18" t="str">
        <f>IF(J1031="Yes",IF(U1031&lt;&gt;"",HYPERLINK(_xlfn.CONCAT(VLOOKUP(U1031,AF:AG,2,FALSE),"\",IF(ISERROR(FIND(",",A1031))=FALSE,LEFT(A1031,FIND(",",A1031)-1),A1031),"-",C1031,"-",H1031,".pdf"),"PDF"),""),"")</f>
        <v>PDF</v>
      </c>
      <c r="U1031" s="11" t="s">
        <v>57</v>
      </c>
      <c r="V1031" s="3" t="s">
        <v>46</v>
      </c>
      <c r="W1031" s="3" t="s">
        <v>47</v>
      </c>
      <c r="X1031" s="501" t="s">
        <v>116</v>
      </c>
      <c r="Y1031" s="12" t="str">
        <f>IF(R1031="Include","No",IF(V1031="Include","No",""))</f>
        <v/>
      </c>
      <c r="Z1031" s="33" t="str">
        <f>IF(J1031="Yes",IF(Q1031="","",IF(Q1031="Include",IF(V1031="",IF(Y1031="No","Check for supplement","Include"),IF(V1031="Exclude","Consensus required",IF(V1031="Include",IF(Y1031="No","Check for supplement","Include"),"Check required"))),IF(Q1031="Exclude",IF(V1031="","Check required",IF(V1031="Exclude","Exclude",IF(V1031="Include","Consensus required","Check required"))),"Check required"))),IF(L1031="","","Find PDF"))</f>
        <v>Exclude</v>
      </c>
      <c r="AA1031" s="31" t="str">
        <f>IF(Z1031="Exclude",R1031,"")</f>
        <v>3. Wrong intervention</v>
      </c>
    </row>
    <row r="1032" spans="1:27" x14ac:dyDescent="0.25">
      <c r="A1032" s="25" t="s">
        <v>454</v>
      </c>
      <c r="B1032" s="26" t="s">
        <v>458</v>
      </c>
      <c r="C1032" s="26">
        <v>2016</v>
      </c>
      <c r="D1032" s="26" t="s">
        <v>159</v>
      </c>
      <c r="E1032" s="26">
        <v>11</v>
      </c>
      <c r="F1032" s="26">
        <v>6</v>
      </c>
      <c r="G1032" s="26" t="s">
        <v>459</v>
      </c>
      <c r="H1032" s="26">
        <v>13115</v>
      </c>
      <c r="I1032" s="26" t="s">
        <v>460</v>
      </c>
      <c r="J1032" s="11" t="s">
        <v>35</v>
      </c>
      <c r="K1032" s="18" t="str">
        <f>IF(LEFT(I1032,2)="10",HYPERLINK(_xlfn.CONCAT("https://doi.org/",I1032),"Link"),IF(I1032="","",HYPERLINK(I1032,"Link")))</f>
        <v>Link</v>
      </c>
      <c r="L1032" s="19" t="str">
        <f>IF(A1032&lt;&gt;"",IF(J1032="No",_xlfn.CONCAT(IF(ISERROR(FIND(",",A1032))=FALSE,LEFT(A1032,FIND(",",A1032)-1),A1032),"-",C1032,"-",H1032),""),"")</f>
        <v/>
      </c>
      <c r="M1032" s="29" t="str">
        <f>IF(A1032&lt;&gt;"",_xlfn.CONCAT("{",IF(ISERROR(FIND(",",A1032))=FALSE,LEFT(A1032,FIND(",",A1032)-1),A1032),", ",C1032," #",H1032,"}"),"")</f>
        <v>{King, 2016 #13115}</v>
      </c>
      <c r="N1032" s="4" t="s">
        <v>1</v>
      </c>
      <c r="O1032" s="18" t="str">
        <f>IF(J1032="Yes",IF(P1032&lt;&gt;"",HYPERLINK(_xlfn.CONCAT(VLOOKUP(P1032,AF:AG,2,FALSE),"\",IF(ISERROR(FIND(",",A1032))=FALSE,LEFT(A1032,FIND(",",A1032)-1),A1032),"-",C1032,"-",H1032,".pdf"),"PDF"),""),"")</f>
        <v>PDF</v>
      </c>
      <c r="P1032" s="11" t="s">
        <v>2</v>
      </c>
      <c r="Q1032" s="3" t="s">
        <v>46</v>
      </c>
      <c r="R1032" s="3" t="s">
        <v>47</v>
      </c>
      <c r="S1032" s="4" t="s">
        <v>109</v>
      </c>
      <c r="T1032" s="18" t="str">
        <f>IF(J1032="Yes",IF(U1032&lt;&gt;"",HYPERLINK(_xlfn.CONCAT(VLOOKUP(U1032,AF:AG,2,FALSE),"\",IF(ISERROR(FIND(",",A1032))=FALSE,LEFT(A1032,FIND(",",A1032)-1),A1032),"-",C1032,"-",H1032,".pdf"),"PDF"),""),"")</f>
        <v>PDF</v>
      </c>
      <c r="U1032" s="11" t="s">
        <v>57</v>
      </c>
      <c r="V1032" s="3" t="s">
        <v>46</v>
      </c>
      <c r="W1032" s="3" t="s">
        <v>47</v>
      </c>
      <c r="X1032" s="501" t="s">
        <v>116</v>
      </c>
      <c r="Y1032" s="12" t="str">
        <f>IF(R1032="Include","No",IF(V1032="Include","No",""))</f>
        <v/>
      </c>
      <c r="Z1032" s="33" t="str">
        <f>IF(J1032="Yes",IF(Q1032="","",IF(Q1032="Include",IF(V1032="",IF(Y1032="No","Check for supplement","Include"),IF(V1032="Exclude","Consensus required",IF(V1032="Include",IF(Y1032="No","Check for supplement","Include"),"Check required"))),IF(Q1032="Exclude",IF(V1032="","Check required",IF(V1032="Exclude","Exclude",IF(V1032="Include","Consensus required","Check required"))),"Check required"))),IF(L1032="","","Find PDF"))</f>
        <v>Exclude</v>
      </c>
      <c r="AA1032" s="31" t="str">
        <f>IF(Z1032="Exclude",R1032,"")</f>
        <v>3. Wrong intervention</v>
      </c>
    </row>
    <row r="1033" spans="1:27" x14ac:dyDescent="0.25">
      <c r="A1033" s="25" t="s">
        <v>454</v>
      </c>
      <c r="B1033" s="26" t="s">
        <v>458</v>
      </c>
      <c r="C1033" s="26">
        <v>2016</v>
      </c>
      <c r="D1033" s="26" t="s">
        <v>159</v>
      </c>
      <c r="E1033" s="26">
        <v>11</v>
      </c>
      <c r="F1033" s="26">
        <v>6</v>
      </c>
      <c r="G1033" s="26" t="s">
        <v>459</v>
      </c>
      <c r="H1033" s="26">
        <v>13116</v>
      </c>
      <c r="I1033" s="26" t="s">
        <v>460</v>
      </c>
      <c r="J1033" s="11" t="s">
        <v>35</v>
      </c>
      <c r="K1033" s="18" t="str">
        <f>IF(LEFT(I1033,2)="10",HYPERLINK(_xlfn.CONCAT("https://doi.org/",I1033),"Link"),IF(I1033="","",HYPERLINK(I1033,"Link")))</f>
        <v>Link</v>
      </c>
      <c r="L1033" s="19" t="str">
        <f>IF(A1033&lt;&gt;"",IF(J1033="No",_xlfn.CONCAT(IF(ISERROR(FIND(",",A1033))=FALSE,LEFT(A1033,FIND(",",A1033)-1),A1033),"-",C1033,"-",H1033),""),"")</f>
        <v/>
      </c>
      <c r="M1033" s="29" t="str">
        <f>IF(A1033&lt;&gt;"",_xlfn.CONCAT("{",IF(ISERROR(FIND(",",A1033))=FALSE,LEFT(A1033,FIND(",",A1033)-1),A1033),", ",C1033," #",H1033,"}"),"")</f>
        <v>{King, 2016 #13116}</v>
      </c>
      <c r="N1033" s="4" t="s">
        <v>1</v>
      </c>
      <c r="O1033" s="18" t="str">
        <f>IF(J1033="Yes",IF(P1033&lt;&gt;"",HYPERLINK(_xlfn.CONCAT(VLOOKUP(P1033,AF:AG,2,FALSE),"\",IF(ISERROR(FIND(",",A1033))=FALSE,LEFT(A1033,FIND(",",A1033)-1),A1033),"-",C1033,"-",H1033,".pdf"),"PDF"),""),"")</f>
        <v>PDF</v>
      </c>
      <c r="P1033" s="11" t="s">
        <v>2</v>
      </c>
      <c r="Q1033" s="3" t="s">
        <v>46</v>
      </c>
      <c r="R1033" s="3" t="s">
        <v>39</v>
      </c>
      <c r="T1033" s="18" t="str">
        <f>IF(J1033="Yes",IF(U1033&lt;&gt;"",HYPERLINK(_xlfn.CONCAT(VLOOKUP(U1033,AF:AG,2,FALSE),"\",IF(ISERROR(FIND(",",A1033))=FALSE,LEFT(A1033,FIND(",",A1033)-1),A1033),"-",C1033,"-",H1033,".pdf"),"PDF"),""),"")</f>
        <v>PDF</v>
      </c>
      <c r="U1033" s="11" t="str">
        <f>IF(R1033="0. Duplicate","SH","")</f>
        <v>SH</v>
      </c>
      <c r="V1033" s="3" t="str">
        <f>IF(R1033="0. Duplicate","Exclude","")</f>
        <v>Exclude</v>
      </c>
      <c r="W1033" s="3" t="str">
        <f>IF(R1033="0. Duplicate","0. Duplicate","")</f>
        <v>0. Duplicate</v>
      </c>
      <c r="Y1033" s="12" t="str">
        <f>IF(R1033="Include","No",IF(V1033="Include","No",""))</f>
        <v/>
      </c>
      <c r="Z1033" s="33" t="str">
        <f>IF(J1033="Yes",IF(Q1033="","",IF(Q1033="Include",IF(V1033="",IF(Y1033="No","Check for supplement","Include"),IF(V1033="Exclude","Consensus required",IF(V1033="Include",IF(Y1033="No","Check for supplement","Include"),"Check required"))),IF(Q1033="Exclude",IF(V1033="","Check required",IF(V1033="Exclude","Exclude",IF(V1033="Include","Consensus required","Check required"))),"Check required"))),IF(L1033="","","Find PDF"))</f>
        <v>Exclude</v>
      </c>
      <c r="AA1033" s="31" t="str">
        <f>IF(Z1033="Exclude",R1033,"")</f>
        <v>0. Duplicate</v>
      </c>
    </row>
    <row r="1034" spans="1:27" x14ac:dyDescent="0.25">
      <c r="A1034" s="25" t="s">
        <v>461</v>
      </c>
      <c r="B1034" s="26" t="s">
        <v>462</v>
      </c>
      <c r="C1034" s="26">
        <v>2016</v>
      </c>
      <c r="D1034" s="26" t="s">
        <v>354</v>
      </c>
      <c r="E1034" s="26">
        <v>39</v>
      </c>
      <c r="F1034" s="26">
        <v>4</v>
      </c>
      <c r="G1034" s="26" t="s">
        <v>463</v>
      </c>
      <c r="H1034" s="26">
        <v>13117</v>
      </c>
      <c r="I1034" s="26" t="s">
        <v>464</v>
      </c>
      <c r="J1034" s="11" t="s">
        <v>35</v>
      </c>
      <c r="K1034" s="18" t="str">
        <f>IF(LEFT(I1034,2)="10",HYPERLINK(_xlfn.CONCAT("https://doi.org/",I1034),"Link"),IF(I1034="","",HYPERLINK(I1034,"Link")))</f>
        <v>Link</v>
      </c>
      <c r="L1034" s="19" t="str">
        <f>IF(A1034&lt;&gt;"",IF(J1034="No",_xlfn.CONCAT(IF(ISERROR(FIND(",",A1034))=FALSE,LEFT(A1034,FIND(",",A1034)-1),A1034),"-",C1034,"-",H1034),""),"")</f>
        <v/>
      </c>
      <c r="M1034" s="29" t="str">
        <f>IF(A1034&lt;&gt;"",_xlfn.CONCAT("{",IF(ISERROR(FIND(",",A1034))=FALSE,LEFT(A1034,FIND(",",A1034)-1),A1034),", ",C1034," #",H1034,"}"),"")</f>
        <v>{Kinnafick, 2016 #13117}</v>
      </c>
      <c r="N1034" s="4" t="s">
        <v>1</v>
      </c>
      <c r="O1034" s="18" t="str">
        <f>IF(J1034="Yes",IF(P1034&lt;&gt;"",HYPERLINK(_xlfn.CONCAT(VLOOKUP(P1034,AF:AG,2,FALSE),"\",IF(ISERROR(FIND(",",A1034))=FALSE,LEFT(A1034,FIND(",",A1034)-1),A1034),"-",C1034,"-",H1034,".pdf"),"PDF"),""),"")</f>
        <v>PDF</v>
      </c>
      <c r="P1034" s="11" t="s">
        <v>2</v>
      </c>
      <c r="Q1034" s="3" t="s">
        <v>46</v>
      </c>
      <c r="R1034" s="3" t="s">
        <v>47</v>
      </c>
      <c r="S1034" s="4" t="s">
        <v>109</v>
      </c>
      <c r="T1034" s="18" t="str">
        <f>IF(J1034="Yes",IF(U1034&lt;&gt;"",HYPERLINK(_xlfn.CONCAT(VLOOKUP(U1034,AF:AG,2,FALSE),"\",IF(ISERROR(FIND(",",A1034))=FALSE,LEFT(A1034,FIND(",",A1034)-1),A1034),"-",C1034,"-",H1034,".pdf"),"PDF"),""),"")</f>
        <v>PDF</v>
      </c>
      <c r="U1034" s="11" t="s">
        <v>57</v>
      </c>
      <c r="V1034" s="3" t="s">
        <v>46</v>
      </c>
      <c r="W1034" s="3" t="s">
        <v>47</v>
      </c>
      <c r="X1034" s="501" t="s">
        <v>116</v>
      </c>
      <c r="Y1034" s="12" t="str">
        <f>IF(R1034="Include","No",IF(V1034="Include","No",""))</f>
        <v/>
      </c>
      <c r="Z1034" s="33" t="str">
        <f>IF(J1034="Yes",IF(Q1034="","",IF(Q1034="Include",IF(V1034="",IF(Y1034="No","Check for supplement","Include"),IF(V1034="Exclude","Consensus required",IF(V1034="Include",IF(Y1034="No","Check for supplement","Include"),"Check required"))),IF(Q1034="Exclude",IF(V1034="","Check required",IF(V1034="Exclude","Exclude",IF(V1034="Include","Consensus required","Check required"))),"Check required"))),IF(L1034="","","Find PDF"))</f>
        <v>Exclude</v>
      </c>
      <c r="AA1034" s="31" t="str">
        <f>IF(Z1034="Exclude",R1034,"")</f>
        <v>3. Wrong intervention</v>
      </c>
    </row>
    <row r="1035" spans="1:27" x14ac:dyDescent="0.25">
      <c r="A1035" s="25" t="s">
        <v>465</v>
      </c>
      <c r="B1035" s="26" t="s">
        <v>466</v>
      </c>
      <c r="C1035" s="26">
        <v>2014</v>
      </c>
      <c r="D1035" s="26" t="s">
        <v>467</v>
      </c>
      <c r="E1035" s="26">
        <v>348</v>
      </c>
      <c r="G1035" s="26" t="s">
        <v>468</v>
      </c>
      <c r="H1035" s="26">
        <v>13119</v>
      </c>
      <c r="I1035" s="26" t="s">
        <v>469</v>
      </c>
      <c r="J1035" s="11" t="s">
        <v>35</v>
      </c>
      <c r="K1035" s="18" t="str">
        <f>IF(LEFT(I1035,2)="10",HYPERLINK(_xlfn.CONCAT("https://doi.org/",I1035),"Link"),IF(I1035="","",HYPERLINK(I1035,"Link")))</f>
        <v>Link</v>
      </c>
      <c r="L1035" s="19" t="str">
        <f>IF(A1035&lt;&gt;"",IF(J1035="No",_xlfn.CONCAT(IF(ISERROR(FIND(",",A1035))=FALSE,LEFT(A1035,FIND(",",A1035)-1),A1035),"-",C1035,"-",H1035),""),"")</f>
        <v/>
      </c>
      <c r="M1035" s="29" t="str">
        <f>IF(A1035&lt;&gt;"",_xlfn.CONCAT("{",IF(ISERROR(FIND(",",A1035))=FALSE,LEFT(A1035,FIND(",",A1035)-1),A1035),", ",C1035," #",H1035,"}"),"")</f>
        <v>{Kipping, 2014 #13119}</v>
      </c>
      <c r="N1035" s="4" t="s">
        <v>1</v>
      </c>
      <c r="O1035" s="18" t="str">
        <f>IF(J1035="Yes",IF(P1035&lt;&gt;"",HYPERLINK(_xlfn.CONCAT(VLOOKUP(P1035,AF:AG,2,FALSE),"\",IF(ISERROR(FIND(",",A1035))=FALSE,LEFT(A1035,FIND(",",A1035)-1),A1035),"-",C1035,"-",H1035,".pdf"),"PDF"),""),"")</f>
        <v>PDF</v>
      </c>
      <c r="P1035" s="11" t="s">
        <v>2</v>
      </c>
      <c r="Q1035" s="3" t="s">
        <v>46</v>
      </c>
      <c r="R1035" s="3" t="s">
        <v>47</v>
      </c>
      <c r="S1035" s="4" t="s">
        <v>109</v>
      </c>
      <c r="T1035" s="18" t="str">
        <f>IF(J1035="Yes",IF(U1035&lt;&gt;"",HYPERLINK(_xlfn.CONCAT(VLOOKUP(U1035,AF:AG,2,FALSE),"\",IF(ISERROR(FIND(",",A1035))=FALSE,LEFT(A1035,FIND(",",A1035)-1),A1035),"-",C1035,"-",H1035,".pdf"),"PDF"),""),"")</f>
        <v>PDF</v>
      </c>
      <c r="U1035" s="11" t="s">
        <v>57</v>
      </c>
      <c r="V1035" s="3" t="s">
        <v>46</v>
      </c>
      <c r="W1035" s="3" t="s">
        <v>47</v>
      </c>
      <c r="X1035" s="501" t="s">
        <v>116</v>
      </c>
      <c r="Y1035" s="12" t="str">
        <f>IF(R1035="Include","No",IF(V1035="Include","No",""))</f>
        <v/>
      </c>
      <c r="Z1035" s="33" t="str">
        <f>IF(J1035="Yes",IF(Q1035="","",IF(Q1035="Include",IF(V1035="",IF(Y1035="No","Check for supplement","Include"),IF(V1035="Exclude","Consensus required",IF(V1035="Include",IF(Y1035="No","Check for supplement","Include"),"Check required"))),IF(Q1035="Exclude",IF(V1035="","Check required",IF(V1035="Exclude","Exclude",IF(V1035="Include","Consensus required","Check required"))),"Check required"))),IF(L1035="","","Find PDF"))</f>
        <v>Exclude</v>
      </c>
      <c r="AA1035" s="31" t="str">
        <f>IF(Z1035="Exclude",R1035,"")</f>
        <v>3. Wrong intervention</v>
      </c>
    </row>
    <row r="1036" spans="1:27" x14ac:dyDescent="0.25">
      <c r="A1036" s="25" t="s">
        <v>465</v>
      </c>
      <c r="B1036" s="26" t="s">
        <v>466</v>
      </c>
      <c r="C1036" s="26">
        <v>2014</v>
      </c>
      <c r="D1036" s="26" t="s">
        <v>467</v>
      </c>
      <c r="E1036" s="26">
        <v>348</v>
      </c>
      <c r="G1036" s="26" t="s">
        <v>468</v>
      </c>
      <c r="H1036" s="26">
        <v>13120</v>
      </c>
      <c r="I1036" s="26" t="s">
        <v>469</v>
      </c>
      <c r="J1036" s="11" t="s">
        <v>35</v>
      </c>
      <c r="K1036" s="18" t="str">
        <f>IF(LEFT(I1036,2)="10",HYPERLINK(_xlfn.CONCAT("https://doi.org/",I1036),"Link"),IF(I1036="","",HYPERLINK(I1036,"Link")))</f>
        <v>Link</v>
      </c>
      <c r="L1036" s="19" t="str">
        <f>IF(A1036&lt;&gt;"",IF(J1036="No",_xlfn.CONCAT(IF(ISERROR(FIND(",",A1036))=FALSE,LEFT(A1036,FIND(",",A1036)-1),A1036),"-",C1036,"-",H1036),""),"")</f>
        <v/>
      </c>
      <c r="M1036" s="29" t="str">
        <f>IF(A1036&lt;&gt;"",_xlfn.CONCAT("{",IF(ISERROR(FIND(",",A1036))=FALSE,LEFT(A1036,FIND(",",A1036)-1),A1036),", ",C1036," #",H1036,"}"),"")</f>
        <v>{Kipping, 2014 #13120}</v>
      </c>
      <c r="N1036" s="4" t="s">
        <v>1</v>
      </c>
      <c r="O1036" s="18" t="str">
        <f>IF(J1036="Yes",IF(P1036&lt;&gt;"",HYPERLINK(_xlfn.CONCAT(VLOOKUP(P1036,AF:AG,2,FALSE),"\",IF(ISERROR(FIND(",",A1036))=FALSE,LEFT(A1036,FIND(",",A1036)-1),A1036),"-",C1036,"-",H1036,".pdf"),"PDF"),""),"")</f>
        <v>PDF</v>
      </c>
      <c r="P1036" s="11" t="s">
        <v>2</v>
      </c>
      <c r="Q1036" s="3" t="s">
        <v>46</v>
      </c>
      <c r="R1036" s="3" t="s">
        <v>39</v>
      </c>
      <c r="T1036" s="18" t="str">
        <f>IF(J1036="Yes",IF(U1036&lt;&gt;"",HYPERLINK(_xlfn.CONCAT(VLOOKUP(U1036,AF:AG,2,FALSE),"\",IF(ISERROR(FIND(",",A1036))=FALSE,LEFT(A1036,FIND(",",A1036)-1),A1036),"-",C1036,"-",H1036,".pdf"),"PDF"),""),"")</f>
        <v>PDF</v>
      </c>
      <c r="U1036" s="11" t="str">
        <f>IF(R1036="0. Duplicate","SH","")</f>
        <v>SH</v>
      </c>
      <c r="V1036" s="3" t="str">
        <f>IF(R1036="0. Duplicate","Exclude","")</f>
        <v>Exclude</v>
      </c>
      <c r="W1036" s="3" t="str">
        <f>IF(R1036="0. Duplicate","0. Duplicate","")</f>
        <v>0. Duplicate</v>
      </c>
      <c r="Y1036" s="12" t="str">
        <f>IF(R1036="Include","No",IF(V1036="Include","No",""))</f>
        <v/>
      </c>
      <c r="Z1036" s="33" t="str">
        <f>IF(J1036="Yes",IF(Q1036="","",IF(Q1036="Include",IF(V1036="",IF(Y1036="No","Check for supplement","Include"),IF(V1036="Exclude","Consensus required",IF(V1036="Include",IF(Y1036="No","Check for supplement","Include"),"Check required"))),IF(Q1036="Exclude",IF(V1036="","Check required",IF(V1036="Exclude","Exclude",IF(V1036="Include","Consensus required","Check required"))),"Check required"))),IF(L1036="","","Find PDF"))</f>
        <v>Exclude</v>
      </c>
      <c r="AA1036" s="31" t="str">
        <f>IF(Z1036="Exclude",R1036,"")</f>
        <v>0. Duplicate</v>
      </c>
    </row>
    <row r="1037" spans="1:27" x14ac:dyDescent="0.25">
      <c r="A1037" s="25" t="s">
        <v>465</v>
      </c>
      <c r="B1037" s="26" t="s">
        <v>466</v>
      </c>
      <c r="C1037" s="26">
        <v>2014</v>
      </c>
      <c r="D1037" s="26" t="s">
        <v>467</v>
      </c>
      <c r="E1037" s="26">
        <v>348</v>
      </c>
      <c r="G1037" s="26" t="s">
        <v>468</v>
      </c>
      <c r="H1037" s="26">
        <v>13121</v>
      </c>
      <c r="I1037" s="26" t="s">
        <v>469</v>
      </c>
      <c r="J1037" s="11" t="s">
        <v>35</v>
      </c>
      <c r="K1037" s="18" t="str">
        <f>IF(LEFT(I1037,2)="10",HYPERLINK(_xlfn.CONCAT("https://doi.org/",I1037),"Link"),IF(I1037="","",HYPERLINK(I1037,"Link")))</f>
        <v>Link</v>
      </c>
      <c r="L1037" s="19" t="str">
        <f>IF(A1037&lt;&gt;"",IF(J1037="No",_xlfn.CONCAT(IF(ISERROR(FIND(",",A1037))=FALSE,LEFT(A1037,FIND(",",A1037)-1),A1037),"-",C1037,"-",H1037),""),"")</f>
        <v/>
      </c>
      <c r="M1037" s="29" t="str">
        <f>IF(A1037&lt;&gt;"",_xlfn.CONCAT("{",IF(ISERROR(FIND(",",A1037))=FALSE,LEFT(A1037,FIND(",",A1037)-1),A1037),", ",C1037," #",H1037,"}"),"")</f>
        <v>{Kipping, 2014 #13121}</v>
      </c>
      <c r="N1037" s="4" t="s">
        <v>1</v>
      </c>
      <c r="O1037" s="18" t="str">
        <f>IF(J1037="Yes",IF(P1037&lt;&gt;"",HYPERLINK(_xlfn.CONCAT(VLOOKUP(P1037,AF:AG,2,FALSE),"\",IF(ISERROR(FIND(",",A1037))=FALSE,LEFT(A1037,FIND(",",A1037)-1),A1037),"-",C1037,"-",H1037,".pdf"),"PDF"),""),"")</f>
        <v>PDF</v>
      </c>
      <c r="P1037" s="11" t="s">
        <v>2</v>
      </c>
      <c r="Q1037" s="3" t="s">
        <v>46</v>
      </c>
      <c r="R1037" s="3" t="s">
        <v>39</v>
      </c>
      <c r="T1037" s="18" t="str">
        <f>IF(J1037="Yes",IF(U1037&lt;&gt;"",HYPERLINK(_xlfn.CONCAT(VLOOKUP(U1037,AF:AG,2,FALSE),"\",IF(ISERROR(FIND(",",A1037))=FALSE,LEFT(A1037,FIND(",",A1037)-1),A1037),"-",C1037,"-",H1037,".pdf"),"PDF"),""),"")</f>
        <v>PDF</v>
      </c>
      <c r="U1037" s="11" t="str">
        <f>IF(R1037="0. Duplicate","SH","")</f>
        <v>SH</v>
      </c>
      <c r="V1037" s="3" t="str">
        <f>IF(R1037="0. Duplicate","Exclude","")</f>
        <v>Exclude</v>
      </c>
      <c r="W1037" s="3" t="str">
        <f>IF(R1037="0. Duplicate","0. Duplicate","")</f>
        <v>0. Duplicate</v>
      </c>
      <c r="Y1037" s="12" t="str">
        <f>IF(R1037="Include","No",IF(V1037="Include","No",""))</f>
        <v/>
      </c>
      <c r="Z1037" s="33" t="str">
        <f>IF(J1037="Yes",IF(Q1037="","",IF(Q1037="Include",IF(V1037="",IF(Y1037="No","Check for supplement","Include"),IF(V1037="Exclude","Consensus required",IF(V1037="Include",IF(Y1037="No","Check for supplement","Include"),"Check required"))),IF(Q1037="Exclude",IF(V1037="","Check required",IF(V1037="Exclude","Exclude",IF(V1037="Include","Consensus required","Check required"))),"Check required"))),IF(L1037="","","Find PDF"))</f>
        <v>Exclude</v>
      </c>
      <c r="AA1037" s="31" t="str">
        <f>IF(Z1037="Exclude",R1037,"")</f>
        <v>0. Duplicate</v>
      </c>
    </row>
    <row r="1038" spans="1:27" x14ac:dyDescent="0.25">
      <c r="A1038" s="25" t="s">
        <v>470</v>
      </c>
      <c r="B1038" s="26" t="s">
        <v>471</v>
      </c>
      <c r="C1038" s="26">
        <v>2019</v>
      </c>
      <c r="D1038" s="26" t="s">
        <v>134</v>
      </c>
      <c r="E1038" s="26">
        <v>7</v>
      </c>
      <c r="F1038" s="26">
        <v>13</v>
      </c>
      <c r="G1038" s="26" t="s">
        <v>472</v>
      </c>
      <c r="H1038" s="26">
        <v>13122</v>
      </c>
      <c r="I1038" s="26" t="s">
        <v>473</v>
      </c>
      <c r="J1038" s="11" t="s">
        <v>35</v>
      </c>
      <c r="K1038" s="18" t="str">
        <f>IF(LEFT(I1038,2)="10",HYPERLINK(_xlfn.CONCAT("https://doi.org/",I1038),"Link"),IF(I1038="","",HYPERLINK(I1038,"Link")))</f>
        <v>Link</v>
      </c>
      <c r="L1038" s="19" t="str">
        <f>IF(A1038&lt;&gt;"",IF(J1038="No",_xlfn.CONCAT(IF(ISERROR(FIND(",",A1038))=FALSE,LEFT(A1038,FIND(",",A1038)-1),A1038),"-",C1038,"-",H1038),""),"")</f>
        <v/>
      </c>
      <c r="M1038" s="29" t="str">
        <f>IF(A1038&lt;&gt;"",_xlfn.CONCAT("{",IF(ISERROR(FIND(",",A1038))=FALSE,LEFT(A1038,FIND(",",A1038)-1),A1038),", ",C1038," #",H1038,"}"),"")</f>
        <v>{Kipping, 2019 #13122}</v>
      </c>
      <c r="N1038" s="4" t="s">
        <v>1</v>
      </c>
      <c r="O1038" s="18" t="str">
        <f>IF(J1038="Yes",IF(P1038&lt;&gt;"",HYPERLINK(_xlfn.CONCAT(VLOOKUP(P1038,AF:AG,2,FALSE),"\",IF(ISERROR(FIND(",",A1038))=FALSE,LEFT(A1038,FIND(",",A1038)-1),A1038),"-",C1038,"-",H1038,".pdf"),"PDF"),""),"")</f>
        <v>PDF</v>
      </c>
      <c r="P1038" s="11" t="s">
        <v>2</v>
      </c>
      <c r="Q1038" s="3" t="s">
        <v>46</v>
      </c>
      <c r="R1038" s="3" t="s">
        <v>47</v>
      </c>
      <c r="S1038" s="4" t="s">
        <v>109</v>
      </c>
      <c r="T1038" s="18" t="str">
        <f>IF(J1038="Yes",IF(U1038&lt;&gt;"",HYPERLINK(_xlfn.CONCAT(VLOOKUP(U1038,AF:AG,2,FALSE),"\",IF(ISERROR(FIND(",",A1038))=FALSE,LEFT(A1038,FIND(",",A1038)-1),A1038),"-",C1038,"-",H1038,".pdf"),"PDF"),""),"")</f>
        <v>PDF</v>
      </c>
      <c r="U1038" s="11" t="s">
        <v>57</v>
      </c>
      <c r="V1038" s="3" t="s">
        <v>46</v>
      </c>
      <c r="W1038" s="3" t="s">
        <v>47</v>
      </c>
      <c r="X1038" s="501" t="s">
        <v>116</v>
      </c>
      <c r="Y1038" s="12" t="str">
        <f>IF(R1038="Include","No",IF(V1038="Include","No",""))</f>
        <v/>
      </c>
      <c r="Z1038" s="33" t="str">
        <f>IF(J1038="Yes",IF(Q1038="","",IF(Q1038="Include",IF(V1038="",IF(Y1038="No","Check for supplement","Include"),IF(V1038="Exclude","Consensus required",IF(V1038="Include",IF(Y1038="No","Check for supplement","Include"),"Check required"))),IF(Q1038="Exclude",IF(V1038="","Check required",IF(V1038="Exclude","Exclude",IF(V1038="Include","Consensus required","Check required"))),"Check required"))),IF(L1038="","","Find PDF"))</f>
        <v>Exclude</v>
      </c>
      <c r="AA1038" s="31" t="str">
        <f>IF(Z1038="Exclude",R1038,"")</f>
        <v>3. Wrong intervention</v>
      </c>
    </row>
    <row r="1039" spans="1:27" x14ac:dyDescent="0.25">
      <c r="A1039" s="25" t="s">
        <v>474</v>
      </c>
      <c r="B1039" s="26" t="s">
        <v>475</v>
      </c>
      <c r="C1039" s="26">
        <v>2023</v>
      </c>
      <c r="D1039" s="26" t="s">
        <v>365</v>
      </c>
      <c r="E1039" s="26">
        <v>23</v>
      </c>
      <c r="F1039" s="26">
        <v>1</v>
      </c>
      <c r="G1039" s="26">
        <v>1475</v>
      </c>
      <c r="H1039" s="26">
        <v>13118</v>
      </c>
      <c r="I1039" s="26" t="s">
        <v>476</v>
      </c>
      <c r="J1039" s="11" t="s">
        <v>35</v>
      </c>
      <c r="K1039" s="18" t="str">
        <f>IF(LEFT(I1039,2)="10",HYPERLINK(_xlfn.CONCAT("https://doi.org/",I1039),"Link"),IF(I1039="","",HYPERLINK(I1039,"Link")))</f>
        <v>Link</v>
      </c>
      <c r="L1039" s="19" t="str">
        <f>IF(A1039&lt;&gt;"",IF(J1039="No",_xlfn.CONCAT(IF(ISERROR(FIND(",",A1039))=FALSE,LEFT(A1039,FIND(",",A1039)-1),A1039),"-",C1039,"-",H1039),""),"")</f>
        <v/>
      </c>
      <c r="M1039" s="29" t="str">
        <f>IF(A1039&lt;&gt;"",_xlfn.CONCAT("{",IF(ISERROR(FIND(",",A1039))=FALSE,LEFT(A1039,FIND(",",A1039)-1),A1039),", ",C1039," #",H1039,"}"),"")</f>
        <v>{Kipping, 2023 #13118}</v>
      </c>
      <c r="N1039" s="4" t="s">
        <v>1</v>
      </c>
      <c r="O1039" s="18" t="str">
        <f>IF(J1039="Yes",IF(P1039&lt;&gt;"",HYPERLINK(_xlfn.CONCAT(VLOOKUP(P1039,AF:AG,2,FALSE),"\",IF(ISERROR(FIND(",",A1039))=FALSE,LEFT(A1039,FIND(",",A1039)-1),A1039),"-",C1039,"-",H1039,".pdf"),"PDF"),""),"")</f>
        <v>PDF</v>
      </c>
      <c r="P1039" s="11" t="s">
        <v>2</v>
      </c>
      <c r="Q1039" s="3" t="s">
        <v>46</v>
      </c>
      <c r="R1039" s="3" t="s">
        <v>47</v>
      </c>
      <c r="S1039" s="4" t="s">
        <v>109</v>
      </c>
      <c r="T1039" s="18" t="str">
        <f>IF(J1039="Yes",IF(U1039&lt;&gt;"",HYPERLINK(_xlfn.CONCAT(VLOOKUP(U1039,AF:AG,2,FALSE),"\",IF(ISERROR(FIND(",",A1039))=FALSE,LEFT(A1039,FIND(",",A1039)-1),A1039),"-",C1039,"-",H1039,".pdf"),"PDF"),""),"")</f>
        <v>PDF</v>
      </c>
      <c r="U1039" s="11" t="s">
        <v>57</v>
      </c>
      <c r="V1039" s="3" t="s">
        <v>46</v>
      </c>
      <c r="W1039" s="3" t="s">
        <v>47</v>
      </c>
      <c r="X1039" s="501" t="s">
        <v>116</v>
      </c>
      <c r="Y1039" s="12" t="str">
        <f>IF(R1039="Include","No",IF(V1039="Include","No",""))</f>
        <v/>
      </c>
      <c r="Z1039" s="33" t="str">
        <f>IF(J1039="Yes",IF(Q1039="","",IF(Q1039="Include",IF(V1039="",IF(Y1039="No","Check for supplement","Include"),IF(V1039="Exclude","Consensus required",IF(V1039="Include",IF(Y1039="No","Check for supplement","Include"),"Check required"))),IF(Q1039="Exclude",IF(V1039="","Check required",IF(V1039="Exclude","Exclude",IF(V1039="Include","Consensus required","Check required"))),"Check required"))),IF(L1039="","","Find PDF"))</f>
        <v>Exclude</v>
      </c>
      <c r="AA1039" s="31" t="str">
        <f>IF(Z1039="Exclude",R1039,"")</f>
        <v>3. Wrong intervention</v>
      </c>
    </row>
    <row r="1040" spans="1:27" x14ac:dyDescent="0.25">
      <c r="A1040" s="25" t="s">
        <v>477</v>
      </c>
      <c r="B1040" s="26" t="s">
        <v>478</v>
      </c>
      <c r="C1040" s="26">
        <v>2021</v>
      </c>
      <c r="D1040" s="26" t="s">
        <v>479</v>
      </c>
      <c r="E1040" s="26">
        <v>64</v>
      </c>
      <c r="F1040" s="26">
        <v>6</v>
      </c>
      <c r="G1040" s="26">
        <v>101469</v>
      </c>
      <c r="H1040" s="26">
        <v>14745</v>
      </c>
      <c r="I1040" s="26" t="s">
        <v>480</v>
      </c>
      <c r="J1040" s="11" t="s">
        <v>35</v>
      </c>
      <c r="K1040" s="18" t="str">
        <f>IF(LEFT(I1040,2)="10",HYPERLINK(_xlfn.CONCAT("https://doi.org/",I1040),"Link"),IF(I1040="","",HYPERLINK(I1040,"Link")))</f>
        <v>Link</v>
      </c>
      <c r="L1040" s="19" t="str">
        <f>IF(A1040&lt;&gt;"",IF(J1040="No",_xlfn.CONCAT(IF(ISERROR(FIND(",",A1040))=FALSE,LEFT(A1040,FIND(",",A1040)-1),A1040),"-",C1040,"-",H1040),""),"")</f>
        <v/>
      </c>
      <c r="M1040" s="29" t="str">
        <f>IF(A1040&lt;&gt;"",_xlfn.CONCAT("{",IF(ISERROR(FIND(",",A1040))=FALSE,LEFT(A1040,FIND(",",A1040)-1),A1040),", ",C1040," #",H1040,"}"),"")</f>
        <v>{Kirkman, 2021 #14745}</v>
      </c>
      <c r="N1040" s="4" t="s">
        <v>1</v>
      </c>
      <c r="O1040" s="18" t="str">
        <f>IF(J1040="Yes",IF(P1040&lt;&gt;"",HYPERLINK(_xlfn.CONCAT(VLOOKUP(P1040,AF:AG,2,FALSE),"\",IF(ISERROR(FIND(",",A1040))=FALSE,LEFT(A1040,FIND(",",A1040)-1),A1040),"-",C1040,"-",H1040,".pdf"),"PDF"),""),"")</f>
        <v>PDF</v>
      </c>
      <c r="P1040" s="11" t="s">
        <v>2</v>
      </c>
      <c r="Q1040" s="3" t="s">
        <v>46</v>
      </c>
      <c r="R1040" s="3" t="s">
        <v>47</v>
      </c>
      <c r="S1040" s="4" t="s">
        <v>109</v>
      </c>
      <c r="T1040" s="18" t="str">
        <f>IF(J1040="Yes",IF(U1040&lt;&gt;"",HYPERLINK(_xlfn.CONCAT(VLOOKUP(U1040,AF:AG,2,FALSE),"\",IF(ISERROR(FIND(",",A1040))=FALSE,LEFT(A1040,FIND(",",A1040)-1),A1040),"-",C1040,"-",H1040,".pdf"),"PDF"),""),"")</f>
        <v>PDF</v>
      </c>
      <c r="U1040" s="11" t="s">
        <v>57</v>
      </c>
      <c r="V1040" s="3" t="s">
        <v>46</v>
      </c>
      <c r="W1040" s="3" t="s">
        <v>47</v>
      </c>
      <c r="X1040" s="501" t="s">
        <v>116</v>
      </c>
      <c r="Y1040" s="12" t="str">
        <f>IF(R1040="Include","No",IF(V1040="Include","No",""))</f>
        <v/>
      </c>
      <c r="Z1040" s="33" t="str">
        <f>IF(J1040="Yes",IF(Q1040="","",IF(Q1040="Include",IF(V1040="",IF(Y1040="No","Check for supplement","Include"),IF(V1040="Exclude","Consensus required",IF(V1040="Include",IF(Y1040="No","Check for supplement","Include"),"Check required"))),IF(Q1040="Exclude",IF(V1040="","Check required",IF(V1040="Exclude","Exclude",IF(V1040="Include","Consensus required","Check required"))),"Check required"))),IF(L1040="","","Find PDF"))</f>
        <v>Exclude</v>
      </c>
      <c r="AA1040" s="31" t="str">
        <f>IF(Z1040="Exclude",R1040,"")</f>
        <v>3. Wrong intervention</v>
      </c>
    </row>
    <row r="1041" spans="1:27" x14ac:dyDescent="0.25">
      <c r="A1041" s="25" t="s">
        <v>481</v>
      </c>
      <c r="B1041" s="26" t="s">
        <v>482</v>
      </c>
      <c r="C1041" s="26">
        <v>2020</v>
      </c>
      <c r="D1041" s="26" t="s">
        <v>483</v>
      </c>
      <c r="E1041" s="26">
        <v>60</v>
      </c>
      <c r="F1041" s="26">
        <v>2</v>
      </c>
      <c r="G1041" s="26" t="s">
        <v>484</v>
      </c>
      <c r="H1041" s="26">
        <v>13123</v>
      </c>
      <c r="I1041" s="26" t="s">
        <v>485</v>
      </c>
      <c r="J1041" s="11" t="s">
        <v>35</v>
      </c>
      <c r="K1041" s="18" t="str">
        <f>IF(LEFT(I1041,2)="10",HYPERLINK(_xlfn.CONCAT("https://doi.org/",I1041),"Link"),IF(I1041="","",HYPERLINK(I1041,"Link")))</f>
        <v>Link</v>
      </c>
      <c r="L1041" s="19" t="str">
        <f>IF(A1041&lt;&gt;"",IF(J1041="No",_xlfn.CONCAT(IF(ISERROR(FIND(",",A1041))=FALSE,LEFT(A1041,FIND(",",A1041)-1),A1041),"-",C1041,"-",H1041),""),"")</f>
        <v/>
      </c>
      <c r="M1041" s="29" t="str">
        <f>IF(A1041&lt;&gt;"",_xlfn.CONCAT("{",IF(ISERROR(FIND(",",A1041))=FALSE,LEFT(A1041,FIND(",",A1041)-1),A1041),", ",C1041," #",H1041,"}"),"")</f>
        <v>{Kitagawa, 2020 #13123}</v>
      </c>
      <c r="N1041" s="4" t="s">
        <v>1</v>
      </c>
      <c r="O1041" s="18" t="str">
        <f>IF(J1041="Yes",IF(P1041&lt;&gt;"",HYPERLINK(_xlfn.CONCAT(VLOOKUP(P1041,AF:AG,2,FALSE),"\",IF(ISERROR(FIND(",",A1041))=FALSE,LEFT(A1041,FIND(",",A1041)-1),A1041),"-",C1041,"-",H1041,".pdf"),"PDF"),""),"")</f>
        <v>PDF</v>
      </c>
      <c r="P1041" s="11" t="s">
        <v>2</v>
      </c>
      <c r="Q1041" s="3" t="s">
        <v>46</v>
      </c>
      <c r="R1041" s="3" t="s">
        <v>47</v>
      </c>
      <c r="S1041" s="4" t="s">
        <v>109</v>
      </c>
      <c r="T1041" s="18" t="str">
        <f>IF(J1041="Yes",IF(U1041&lt;&gt;"",HYPERLINK(_xlfn.CONCAT(VLOOKUP(U1041,AF:AG,2,FALSE),"\",IF(ISERROR(FIND(",",A1041))=FALSE,LEFT(A1041,FIND(",",A1041)-1),A1041),"-",C1041,"-",H1041,".pdf"),"PDF"),""),"")</f>
        <v>PDF</v>
      </c>
      <c r="U1041" s="11" t="s">
        <v>57</v>
      </c>
      <c r="V1041" s="3" t="s">
        <v>46</v>
      </c>
      <c r="W1041" s="3" t="s">
        <v>47</v>
      </c>
      <c r="X1041" s="501" t="s">
        <v>116</v>
      </c>
      <c r="Y1041" s="12" t="str">
        <f>IF(R1041="Include","No",IF(V1041="Include","No",""))</f>
        <v/>
      </c>
      <c r="Z1041" s="33" t="str">
        <f>IF(J1041="Yes",IF(Q1041="","",IF(Q1041="Include",IF(V1041="",IF(Y1041="No","Check for supplement","Include"),IF(V1041="Exclude","Consensus required",IF(V1041="Include",IF(Y1041="No","Check for supplement","Include"),"Check required"))),IF(Q1041="Exclude",IF(V1041="","Check required",IF(V1041="Exclude","Exclude",IF(V1041="Include","Consensus required","Check required"))),"Check required"))),IF(L1041="","","Find PDF"))</f>
        <v>Exclude</v>
      </c>
      <c r="AA1041" s="31" t="str">
        <f>IF(Z1041="Exclude",R1041,"")</f>
        <v>3. Wrong intervention</v>
      </c>
    </row>
    <row r="1042" spans="1:27" x14ac:dyDescent="0.25">
      <c r="A1042" s="25" t="s">
        <v>481</v>
      </c>
      <c r="B1042" s="26" t="s">
        <v>482</v>
      </c>
      <c r="C1042" s="26">
        <v>2020</v>
      </c>
      <c r="D1042" s="26" t="s">
        <v>483</v>
      </c>
      <c r="E1042" s="26">
        <v>60</v>
      </c>
      <c r="F1042" s="26">
        <v>2</v>
      </c>
      <c r="G1042" s="26" t="s">
        <v>484</v>
      </c>
      <c r="H1042" s="26">
        <v>13124</v>
      </c>
      <c r="I1042" s="26" t="s">
        <v>485</v>
      </c>
      <c r="J1042" s="11" t="s">
        <v>35</v>
      </c>
      <c r="K1042" s="18" t="str">
        <f>IF(LEFT(I1042,2)="10",HYPERLINK(_xlfn.CONCAT("https://doi.org/",I1042),"Link"),IF(I1042="","",HYPERLINK(I1042,"Link")))</f>
        <v>Link</v>
      </c>
      <c r="L1042" s="19" t="str">
        <f>IF(A1042&lt;&gt;"",IF(J1042="No",_xlfn.CONCAT(IF(ISERROR(FIND(",",A1042))=FALSE,LEFT(A1042,FIND(",",A1042)-1),A1042),"-",C1042,"-",H1042),""),"")</f>
        <v/>
      </c>
      <c r="M1042" s="29" t="str">
        <f>IF(A1042&lt;&gt;"",_xlfn.CONCAT("{",IF(ISERROR(FIND(",",A1042))=FALSE,LEFT(A1042,FIND(",",A1042)-1),A1042),", ",C1042," #",H1042,"}"),"")</f>
        <v>{Kitagawa, 2020 #13124}</v>
      </c>
      <c r="N1042" s="4" t="s">
        <v>1</v>
      </c>
      <c r="O1042" s="18" t="str">
        <f>IF(J1042="Yes",IF(P1042&lt;&gt;"",HYPERLINK(_xlfn.CONCAT(VLOOKUP(P1042,AF:AG,2,FALSE),"\",IF(ISERROR(FIND(",",A1042))=FALSE,LEFT(A1042,FIND(",",A1042)-1),A1042),"-",C1042,"-",H1042,".pdf"),"PDF"),""),"")</f>
        <v>PDF</v>
      </c>
      <c r="P1042" s="11" t="s">
        <v>2</v>
      </c>
      <c r="Q1042" s="3" t="s">
        <v>46</v>
      </c>
      <c r="R1042" s="3" t="s">
        <v>39</v>
      </c>
      <c r="T1042" s="18" t="str">
        <f>IF(J1042="Yes",IF(U1042&lt;&gt;"",HYPERLINK(_xlfn.CONCAT(VLOOKUP(U1042,AF:AG,2,FALSE),"\",IF(ISERROR(FIND(",",A1042))=FALSE,LEFT(A1042,FIND(",",A1042)-1),A1042),"-",C1042,"-",H1042,".pdf"),"PDF"),""),"")</f>
        <v>PDF</v>
      </c>
      <c r="U1042" s="11" t="str">
        <f>IF(R1042="0. Duplicate","SH","")</f>
        <v>SH</v>
      </c>
      <c r="V1042" s="3" t="str">
        <f>IF(R1042="0. Duplicate","Exclude","")</f>
        <v>Exclude</v>
      </c>
      <c r="W1042" s="3" t="str">
        <f>IF(R1042="0. Duplicate","0. Duplicate","")</f>
        <v>0. Duplicate</v>
      </c>
      <c r="Y1042" s="12" t="str">
        <f>IF(R1042="Include","No",IF(V1042="Include","No",""))</f>
        <v/>
      </c>
      <c r="Z1042" s="33" t="str">
        <f>IF(J1042="Yes",IF(Q1042="","",IF(Q1042="Include",IF(V1042="",IF(Y1042="No","Check for supplement","Include"),IF(V1042="Exclude","Consensus required",IF(V1042="Include",IF(Y1042="No","Check for supplement","Include"),"Check required"))),IF(Q1042="Exclude",IF(V1042="","Check required",IF(V1042="Exclude","Exclude",IF(V1042="Include","Consensus required","Check required"))),"Check required"))),IF(L1042="","","Find PDF"))</f>
        <v>Exclude</v>
      </c>
      <c r="AA1042" s="31" t="str">
        <f>IF(Z1042="Exclude",R1042,"")</f>
        <v>0. Duplicate</v>
      </c>
    </row>
    <row r="1043" spans="1:27" x14ac:dyDescent="0.25">
      <c r="A1043" s="25" t="s">
        <v>486</v>
      </c>
      <c r="B1043" s="26" t="s">
        <v>487</v>
      </c>
      <c r="C1043" s="26">
        <v>2019</v>
      </c>
      <c r="D1043" s="26" t="s">
        <v>95</v>
      </c>
      <c r="E1043" s="26">
        <v>53</v>
      </c>
      <c r="F1043" s="26">
        <v>6</v>
      </c>
      <c r="G1043" s="26" t="s">
        <v>488</v>
      </c>
      <c r="H1043" s="26">
        <v>24704</v>
      </c>
      <c r="I1043" s="26" t="s">
        <v>489</v>
      </c>
      <c r="J1043" s="11" t="s">
        <v>35</v>
      </c>
      <c r="K1043" s="18" t="str">
        <f>IF(LEFT(I1043,2)="10",HYPERLINK(_xlfn.CONCAT("https://doi.org/",I1043),"Link"),IF(I1043="","",HYPERLINK(I1043,"Link")))</f>
        <v>Link</v>
      </c>
      <c r="L1043" s="19" t="str">
        <f>IF(A1043&lt;&gt;"",IF(J1043="No",_xlfn.CONCAT(IF(ISERROR(FIND(",",A1043))=FALSE,LEFT(A1043,FIND(",",A1043)-1),A1043),"-",C1043,"-",H1043),""),"")</f>
        <v/>
      </c>
      <c r="M1043" s="29" t="str">
        <f>IF(A1043&lt;&gt;"",_xlfn.CONCAT("{",IF(ISERROR(FIND(",",A1043))=FALSE,LEFT(A1043,FIND(",",A1043)-1),A1043),", ",C1043," #",H1043,"}"),"")</f>
        <v>{Klasnja, 2019 #24704}</v>
      </c>
      <c r="N1043" s="4" t="s">
        <v>36</v>
      </c>
      <c r="O1043" s="18" t="str">
        <f>IF(J1043="Yes",IF(P1043&lt;&gt;"",HYPERLINK(_xlfn.CONCAT(VLOOKUP(P1043,AF:AG,2,FALSE),"\",IF(ISERROR(FIND(",",A1043))=FALSE,LEFT(A1043,FIND(",",A1043)-1),A1043),"-",C1043,"-",H1043,".pdf"),"PDF"),""),"")</f>
        <v>PDF</v>
      </c>
      <c r="P1043" s="11" t="s">
        <v>2</v>
      </c>
      <c r="Q1043" s="3" t="s">
        <v>46</v>
      </c>
      <c r="R1043" s="3" t="s">
        <v>47</v>
      </c>
      <c r="S1043" s="4" t="s">
        <v>109</v>
      </c>
      <c r="T1043" s="18" t="str">
        <f>IF(J1043="Yes",IF(U1043&lt;&gt;"",HYPERLINK(_xlfn.CONCAT(VLOOKUP(U1043,AF:AG,2,FALSE),"\",IF(ISERROR(FIND(",",A1043))=FALSE,LEFT(A1043,FIND(",",A1043)-1),A1043),"-",C1043,"-",H1043,".pdf"),"PDF"),""),"")</f>
        <v>PDF</v>
      </c>
      <c r="U1043" s="11" t="s">
        <v>57</v>
      </c>
      <c r="V1043" s="3" t="s">
        <v>46</v>
      </c>
      <c r="W1043" s="3" t="s">
        <v>47</v>
      </c>
      <c r="X1043" s="501" t="s">
        <v>490</v>
      </c>
      <c r="Y1043" s="12" t="str">
        <f>IF(R1043="Include","No",IF(V1043="Include","No",""))</f>
        <v/>
      </c>
      <c r="Z1043" s="33" t="str">
        <f>IF(J1043="Yes",IF(Q1043="","",IF(Q1043="Include",IF(V1043="",IF(Y1043="No","Check for supplement","Include"),IF(V1043="Exclude","Consensus required",IF(V1043="Include",IF(Y1043="No","Check for supplement","Include"),"Check required"))),IF(Q1043="Exclude",IF(V1043="","Check required",IF(V1043="Exclude","Exclude",IF(V1043="Include","Consensus required","Check required"))),"Check required"))),IF(L1043="","","Find PDF"))</f>
        <v>Exclude</v>
      </c>
      <c r="AA1043" s="31" t="str">
        <f>IF(Z1043="Exclude",R1043,"")</f>
        <v>3. Wrong intervention</v>
      </c>
    </row>
    <row r="1044" spans="1:27" x14ac:dyDescent="0.25">
      <c r="A1044" s="25" t="s">
        <v>491</v>
      </c>
      <c r="B1044" s="26" t="s">
        <v>492</v>
      </c>
      <c r="C1044" s="26">
        <v>2021</v>
      </c>
      <c r="D1044" s="26" t="s">
        <v>493</v>
      </c>
      <c r="E1044" s="26">
        <v>11</v>
      </c>
      <c r="F1044" s="26">
        <v>2</v>
      </c>
      <c r="G1044" s="26" t="s">
        <v>494</v>
      </c>
      <c r="H1044" s="26">
        <v>13125</v>
      </c>
      <c r="I1044" s="26" t="s">
        <v>495</v>
      </c>
      <c r="J1044" s="11" t="s">
        <v>35</v>
      </c>
      <c r="K1044" s="18" t="str">
        <f>IF(LEFT(I1044,2)="10",HYPERLINK(_xlfn.CONCAT("https://doi.org/",I1044),"Link"),IF(I1044="","",HYPERLINK(I1044,"Link")))</f>
        <v>Link</v>
      </c>
      <c r="L1044" s="19" t="str">
        <f>IF(A1044&lt;&gt;"",IF(J1044="No",_xlfn.CONCAT(IF(ISERROR(FIND(",",A1044))=FALSE,LEFT(A1044,FIND(",",A1044)-1),A1044),"-",C1044,"-",H1044),""),"")</f>
        <v/>
      </c>
      <c r="M1044" s="29" t="str">
        <f>IF(A1044&lt;&gt;"",_xlfn.CONCAT("{",IF(ISERROR(FIND(",",A1044))=FALSE,LEFT(A1044,FIND(",",A1044)-1),A1044),", ",C1044," #",H1044,"}"),"")</f>
        <v>{Klasnja, 2021 #13125}</v>
      </c>
      <c r="N1044" s="4" t="s">
        <v>1</v>
      </c>
      <c r="O1044" s="18" t="str">
        <f>IF(J1044="Yes",IF(P1044&lt;&gt;"",HYPERLINK(_xlfn.CONCAT(VLOOKUP(P1044,AF:AG,2,FALSE),"\",IF(ISERROR(FIND(",",A1044))=FALSE,LEFT(A1044,FIND(",",A1044)-1),A1044),"-",C1044,"-",H1044,".pdf"),"PDF"),""),"")</f>
        <v>PDF</v>
      </c>
      <c r="P1044" s="11" t="s">
        <v>2</v>
      </c>
      <c r="Q1044" s="3" t="s">
        <v>46</v>
      </c>
      <c r="R1044" s="3" t="s">
        <v>47</v>
      </c>
      <c r="S1044" s="4" t="s">
        <v>109</v>
      </c>
      <c r="T1044" s="18" t="str">
        <f>IF(J1044="Yes",IF(U1044&lt;&gt;"",HYPERLINK(_xlfn.CONCAT(VLOOKUP(U1044,AF:AG,2,FALSE),"\",IF(ISERROR(FIND(",",A1044))=FALSE,LEFT(A1044,FIND(",",A1044)-1),A1044),"-",C1044,"-",H1044,".pdf"),"PDF"),""),"")</f>
        <v>PDF</v>
      </c>
      <c r="U1044" s="11" t="s">
        <v>57</v>
      </c>
      <c r="V1044" s="3" t="s">
        <v>46</v>
      </c>
      <c r="W1044" s="3" t="s">
        <v>77</v>
      </c>
      <c r="X1044" s="501" t="s">
        <v>316</v>
      </c>
      <c r="Y1044" s="12" t="str">
        <f>IF(R1044="Include","No",IF(V1044="Include","No",""))</f>
        <v/>
      </c>
      <c r="Z1044" s="33" t="str">
        <f>IF(J1044="Yes",IF(Q1044="","",IF(Q1044="Include",IF(V1044="",IF(Y1044="No","Check for supplement","Include"),IF(V1044="Exclude","Consensus required",IF(V1044="Include",IF(Y1044="No","Check for supplement","Include"),"Check required"))),IF(Q1044="Exclude",IF(V1044="","Check required",IF(V1044="Exclude","Exclude",IF(V1044="Include","Consensus required","Check required"))),"Check required"))),IF(L1044="","","Find PDF"))</f>
        <v>Exclude</v>
      </c>
      <c r="AA1044" s="31" t="str">
        <f>IF(Z1044="Exclude",R1044,"")</f>
        <v>3. Wrong intervention</v>
      </c>
    </row>
    <row r="1045" spans="1:27" x14ac:dyDescent="0.25">
      <c r="A1045" s="25" t="s">
        <v>496</v>
      </c>
      <c r="B1045" s="26" t="s">
        <v>497</v>
      </c>
      <c r="C1045" s="26">
        <v>2018</v>
      </c>
      <c r="D1045" s="26" t="s">
        <v>498</v>
      </c>
      <c r="E1045" s="26">
        <v>98</v>
      </c>
      <c r="F1045" s="26">
        <v>7</v>
      </c>
      <c r="G1045" s="26" t="s">
        <v>499</v>
      </c>
      <c r="H1045" s="26">
        <v>13126</v>
      </c>
      <c r="I1045" s="26" t="s">
        <v>500</v>
      </c>
      <c r="J1045" s="11" t="s">
        <v>35</v>
      </c>
      <c r="K1045" s="18" t="str">
        <f>IF(LEFT(I1045,2)="10",HYPERLINK(_xlfn.CONCAT("https://doi.org/",I1045),"Link"),IF(I1045="","",HYPERLINK(I1045,"Link")))</f>
        <v>Link</v>
      </c>
      <c r="L1045" s="19" t="str">
        <f>IF(A1045&lt;&gt;"",IF(J1045="No",_xlfn.CONCAT(IF(ISERROR(FIND(",",A1045))=FALSE,LEFT(A1045,FIND(",",A1045)-1),A1045),"-",C1045,"-",H1045),""),"")</f>
        <v/>
      </c>
      <c r="M1045" s="29" t="str">
        <f>IF(A1045&lt;&gt;"",_xlfn.CONCAT("{",IF(ISERROR(FIND(",",A1045))=FALSE,LEFT(A1045,FIND(",",A1045)-1),A1045),", ",C1045," #",H1045,"}"),"")</f>
        <v>{Kloek, 2018 #13126}</v>
      </c>
      <c r="N1045" s="4" t="s">
        <v>1</v>
      </c>
      <c r="O1045" s="18" t="str">
        <f>IF(J1045="Yes",IF(P1045&lt;&gt;"",HYPERLINK(_xlfn.CONCAT(VLOOKUP(P1045,AF:AG,2,FALSE),"\",IF(ISERROR(FIND(",",A1045))=FALSE,LEFT(A1045,FIND(",",A1045)-1),A1045),"-",C1045,"-",H1045,".pdf"),"PDF"),""),"")</f>
        <v>PDF</v>
      </c>
      <c r="P1045" s="11" t="s">
        <v>2</v>
      </c>
      <c r="Q1045" s="3" t="s">
        <v>46</v>
      </c>
      <c r="R1045" s="3" t="s">
        <v>47</v>
      </c>
      <c r="S1045" s="4" t="s">
        <v>109</v>
      </c>
      <c r="T1045" s="18" t="str">
        <f>IF(J1045="Yes",IF(U1045&lt;&gt;"",HYPERLINK(_xlfn.CONCAT(VLOOKUP(U1045,AF:AG,2,FALSE),"\",IF(ISERROR(FIND(",",A1045))=FALSE,LEFT(A1045,FIND(",",A1045)-1),A1045),"-",C1045,"-",H1045,".pdf"),"PDF"),""),"")</f>
        <v>PDF</v>
      </c>
      <c r="U1045" s="11" t="s">
        <v>57</v>
      </c>
      <c r="V1045" s="3" t="s">
        <v>46</v>
      </c>
      <c r="W1045" s="3" t="s">
        <v>47</v>
      </c>
      <c r="X1045" s="501" t="s">
        <v>116</v>
      </c>
      <c r="Y1045" s="12" t="str">
        <f>IF(R1045="Include","No",IF(V1045="Include","No",""))</f>
        <v/>
      </c>
      <c r="Z1045" s="33" t="str">
        <f>IF(J1045="Yes",IF(Q1045="","",IF(Q1045="Include",IF(V1045="",IF(Y1045="No","Check for supplement","Include"),IF(V1045="Exclude","Consensus required",IF(V1045="Include",IF(Y1045="No","Check for supplement","Include"),"Check required"))),IF(Q1045="Exclude",IF(V1045="","Check required",IF(V1045="Exclude","Exclude",IF(V1045="Include","Consensus required","Check required"))),"Check required"))),IF(L1045="","","Find PDF"))</f>
        <v>Exclude</v>
      </c>
      <c r="AA1045" s="31" t="str">
        <f>IF(Z1045="Exclude",R1045,"")</f>
        <v>3. Wrong intervention</v>
      </c>
    </row>
    <row r="1046" spans="1:27" x14ac:dyDescent="0.25">
      <c r="A1046" s="25" t="s">
        <v>501</v>
      </c>
      <c r="B1046" s="26" t="s">
        <v>502</v>
      </c>
      <c r="C1046" s="26">
        <v>2014</v>
      </c>
      <c r="D1046" s="26" t="s">
        <v>503</v>
      </c>
      <c r="E1046" s="26">
        <v>42</v>
      </c>
      <c r="F1046" s="26">
        <v>3</v>
      </c>
      <c r="G1046" s="26" t="s">
        <v>504</v>
      </c>
      <c r="H1046" s="26">
        <v>13127</v>
      </c>
      <c r="I1046" s="26" t="s">
        <v>505</v>
      </c>
      <c r="J1046" s="11" t="s">
        <v>35</v>
      </c>
      <c r="K1046" s="18" t="str">
        <f>IF(LEFT(I1046,2)="10",HYPERLINK(_xlfn.CONCAT("https://doi.org/",I1046),"Link"),IF(I1046="","",HYPERLINK(I1046,"Link")))</f>
        <v>Link</v>
      </c>
      <c r="L1046" s="19" t="str">
        <f>IF(A1046&lt;&gt;"",IF(J1046="No",_xlfn.CONCAT(IF(ISERROR(FIND(",",A1046))=FALSE,LEFT(A1046,FIND(",",A1046)-1),A1046),"-",C1046,"-",H1046),""),"")</f>
        <v/>
      </c>
      <c r="M1046" s="29" t="str">
        <f>IF(A1046&lt;&gt;"",_xlfn.CONCAT("{",IF(ISERROR(FIND(",",A1046))=FALSE,LEFT(A1046,FIND(",",A1046)-1),A1046),", ",C1046," #",H1046,"}"),"")</f>
        <v>{Knight, 2014 #13127}</v>
      </c>
      <c r="N1046" s="4" t="s">
        <v>1</v>
      </c>
      <c r="O1046" s="18" t="str">
        <f>IF(J1046="Yes",IF(P1046&lt;&gt;"",HYPERLINK(_xlfn.CONCAT(VLOOKUP(P1046,AF:AG,2,FALSE),"\",IF(ISERROR(FIND(",",A1046))=FALSE,LEFT(A1046,FIND(",",A1046)-1),A1046),"-",C1046,"-",H1046,".pdf"),"PDF"),""),"")</f>
        <v>PDF</v>
      </c>
      <c r="P1046" s="11" t="s">
        <v>2</v>
      </c>
      <c r="Q1046" s="3" t="s">
        <v>46</v>
      </c>
      <c r="R1046" s="3" t="s">
        <v>47</v>
      </c>
      <c r="S1046" s="4" t="s">
        <v>109</v>
      </c>
      <c r="T1046" s="18" t="str">
        <f>IF(J1046="Yes",IF(U1046&lt;&gt;"",HYPERLINK(_xlfn.CONCAT(VLOOKUP(U1046,AF:AG,2,FALSE),"\",IF(ISERROR(FIND(",",A1046))=FALSE,LEFT(A1046,FIND(",",A1046)-1),A1046),"-",C1046,"-",H1046,".pdf"),"PDF"),""),"")</f>
        <v>PDF</v>
      </c>
      <c r="U1046" s="11" t="s">
        <v>57</v>
      </c>
      <c r="V1046" s="3" t="s">
        <v>46</v>
      </c>
      <c r="W1046" s="3" t="s">
        <v>77</v>
      </c>
      <c r="X1046" s="501" t="s">
        <v>506</v>
      </c>
      <c r="Y1046" s="12" t="str">
        <f>IF(R1046="Include","No",IF(V1046="Include","No",""))</f>
        <v/>
      </c>
      <c r="Z1046" s="33" t="str">
        <f>IF(J1046="Yes",IF(Q1046="","",IF(Q1046="Include",IF(V1046="",IF(Y1046="No","Check for supplement","Include"),IF(V1046="Exclude","Consensus required",IF(V1046="Include",IF(Y1046="No","Check for supplement","Include"),"Check required"))),IF(Q1046="Exclude",IF(V1046="","Check required",IF(V1046="Exclude","Exclude",IF(V1046="Include","Consensus required","Check required"))),"Check required"))),IF(L1046="","","Find PDF"))</f>
        <v>Exclude</v>
      </c>
      <c r="AA1046" s="31" t="str">
        <f>IF(Z1046="Exclude",R1046,"")</f>
        <v>3. Wrong intervention</v>
      </c>
    </row>
    <row r="1047" spans="1:27" x14ac:dyDescent="0.25">
      <c r="A1047" s="25" t="s">
        <v>501</v>
      </c>
      <c r="B1047" s="26" t="s">
        <v>502</v>
      </c>
      <c r="C1047" s="26">
        <v>2014</v>
      </c>
      <c r="D1047" s="26" t="s">
        <v>503</v>
      </c>
      <c r="E1047" s="26">
        <v>42</v>
      </c>
      <c r="F1047" s="26">
        <v>3</v>
      </c>
      <c r="G1047" s="26" t="s">
        <v>504</v>
      </c>
      <c r="H1047" s="26">
        <v>13128</v>
      </c>
      <c r="I1047" s="26" t="s">
        <v>505</v>
      </c>
      <c r="J1047" s="11" t="s">
        <v>35</v>
      </c>
      <c r="K1047" s="18" t="str">
        <f>IF(LEFT(I1047,2)="10",HYPERLINK(_xlfn.CONCAT("https://doi.org/",I1047),"Link"),IF(I1047="","",HYPERLINK(I1047,"Link")))</f>
        <v>Link</v>
      </c>
      <c r="L1047" s="19" t="str">
        <f>IF(A1047&lt;&gt;"",IF(J1047="No",_xlfn.CONCAT(IF(ISERROR(FIND(",",A1047))=FALSE,LEFT(A1047,FIND(",",A1047)-1),A1047),"-",C1047,"-",H1047),""),"")</f>
        <v/>
      </c>
      <c r="M1047" s="29" t="str">
        <f>IF(A1047&lt;&gt;"",_xlfn.CONCAT("{",IF(ISERROR(FIND(",",A1047))=FALSE,LEFT(A1047,FIND(",",A1047)-1),A1047),", ",C1047," #",H1047,"}"),"")</f>
        <v>{Knight, 2014 #13128}</v>
      </c>
      <c r="N1047" s="4" t="s">
        <v>1</v>
      </c>
      <c r="O1047" s="18" t="str">
        <f>IF(J1047="Yes",IF(P1047&lt;&gt;"",HYPERLINK(_xlfn.CONCAT(VLOOKUP(P1047,AF:AG,2,FALSE),"\",IF(ISERROR(FIND(",",A1047))=FALSE,LEFT(A1047,FIND(",",A1047)-1),A1047),"-",C1047,"-",H1047,".pdf"),"PDF"),""),"")</f>
        <v>PDF</v>
      </c>
      <c r="P1047" s="11" t="s">
        <v>2</v>
      </c>
      <c r="Q1047" s="3" t="s">
        <v>46</v>
      </c>
      <c r="R1047" s="3" t="s">
        <v>39</v>
      </c>
      <c r="T1047" s="18" t="str">
        <f>IF(J1047="Yes",IF(U1047&lt;&gt;"",HYPERLINK(_xlfn.CONCAT(VLOOKUP(U1047,AF:AG,2,FALSE),"\",IF(ISERROR(FIND(",",A1047))=FALSE,LEFT(A1047,FIND(",",A1047)-1),A1047),"-",C1047,"-",H1047,".pdf"),"PDF"),""),"")</f>
        <v>PDF</v>
      </c>
      <c r="U1047" s="11" t="str">
        <f>IF(R1047="0. Duplicate","SH","")</f>
        <v>SH</v>
      </c>
      <c r="V1047" s="3" t="str">
        <f>IF(R1047="0. Duplicate","Exclude","")</f>
        <v>Exclude</v>
      </c>
      <c r="W1047" s="3" t="str">
        <f>IF(R1047="0. Duplicate","0. Duplicate","")</f>
        <v>0. Duplicate</v>
      </c>
      <c r="Y1047" s="12" t="str">
        <f>IF(R1047="Include","No",IF(V1047="Include","No",""))</f>
        <v/>
      </c>
      <c r="Z1047" s="33" t="str">
        <f>IF(J1047="Yes",IF(Q1047="","",IF(Q1047="Include",IF(V1047="",IF(Y1047="No","Check for supplement","Include"),IF(V1047="Exclude","Consensus required",IF(V1047="Include",IF(Y1047="No","Check for supplement","Include"),"Check required"))),IF(Q1047="Exclude",IF(V1047="","Check required",IF(V1047="Exclude","Exclude",IF(V1047="Include","Consensus required","Check required"))),"Check required"))),IF(L1047="","","Find PDF"))</f>
        <v>Exclude</v>
      </c>
      <c r="AA1047" s="31" t="str">
        <f>IF(Z1047="Exclude",R1047,"")</f>
        <v>0. Duplicate</v>
      </c>
    </row>
    <row r="1048" spans="1:27" x14ac:dyDescent="0.25">
      <c r="A1048" s="25" t="s">
        <v>507</v>
      </c>
      <c r="B1048" s="26" t="s">
        <v>508</v>
      </c>
      <c r="C1048" s="26">
        <v>2015</v>
      </c>
      <c r="D1048" s="26" t="s">
        <v>509</v>
      </c>
      <c r="E1048" s="26">
        <v>34</v>
      </c>
      <c r="F1048" s="26">
        <v>2</v>
      </c>
      <c r="G1048" s="26" t="s">
        <v>510</v>
      </c>
      <c r="H1048" s="26">
        <v>13129</v>
      </c>
      <c r="I1048" s="26" t="s">
        <v>511</v>
      </c>
      <c r="J1048" s="11" t="s">
        <v>35</v>
      </c>
      <c r="K1048" s="18" t="str">
        <f>IF(LEFT(I1048,2)="10",HYPERLINK(_xlfn.CONCAT("https://doi.org/",I1048),"Link"),IF(I1048="","",HYPERLINK(I1048,"Link")))</f>
        <v>Link</v>
      </c>
      <c r="L1048" s="19" t="str">
        <f>IF(A1048&lt;&gt;"",IF(J1048="No",_xlfn.CONCAT(IF(ISERROR(FIND(",",A1048))=FALSE,LEFT(A1048,FIND(",",A1048)-1),A1048),"-",C1048,"-",H1048),""),"")</f>
        <v/>
      </c>
      <c r="M1048" s="29" t="str">
        <f>IF(A1048&lt;&gt;"",_xlfn.CONCAT("{",IF(ISERROR(FIND(",",A1048))=FALSE,LEFT(A1048,FIND(",",A1048)-1),A1048),", ",C1048," #",H1048,"}"),"")</f>
        <v>{Knittle, 2015 #13129}</v>
      </c>
      <c r="N1048" s="4" t="s">
        <v>1</v>
      </c>
      <c r="O1048" s="18" t="str">
        <f>IF(J1048="Yes",IF(P1048&lt;&gt;"",HYPERLINK(_xlfn.CONCAT(VLOOKUP(P1048,AF:AG,2,FALSE),"\",IF(ISERROR(FIND(",",A1048))=FALSE,LEFT(A1048,FIND(",",A1048)-1),A1048),"-",C1048,"-",H1048,".pdf"),"PDF"),""),"")</f>
        <v>PDF</v>
      </c>
      <c r="P1048" s="11" t="s">
        <v>2</v>
      </c>
      <c r="Q1048" s="3" t="s">
        <v>46</v>
      </c>
      <c r="R1048" s="3" t="s">
        <v>47</v>
      </c>
      <c r="S1048" s="4" t="s">
        <v>109</v>
      </c>
      <c r="T1048" s="18" t="str">
        <f>IF(J1048="Yes",IF(U1048&lt;&gt;"",HYPERLINK(_xlfn.CONCAT(VLOOKUP(U1048,AF:AG,2,FALSE),"\",IF(ISERROR(FIND(",",A1048))=FALSE,LEFT(A1048,FIND(",",A1048)-1),A1048),"-",C1048,"-",H1048,".pdf"),"PDF"),""),"")</f>
        <v>PDF</v>
      </c>
      <c r="U1048" s="11" t="s">
        <v>57</v>
      </c>
      <c r="V1048" s="3" t="s">
        <v>46</v>
      </c>
      <c r="W1048" s="3" t="s">
        <v>47</v>
      </c>
      <c r="X1048" s="501" t="s">
        <v>116</v>
      </c>
      <c r="Y1048" s="12" t="str">
        <f>IF(R1048="Include","No",IF(V1048="Include","No",""))</f>
        <v/>
      </c>
      <c r="Z1048" s="33" t="str">
        <f>IF(J1048="Yes",IF(Q1048="","",IF(Q1048="Include",IF(V1048="",IF(Y1048="No","Check for supplement","Include"),IF(V1048="Exclude","Consensus required",IF(V1048="Include",IF(Y1048="No","Check for supplement","Include"),"Check required"))),IF(Q1048="Exclude",IF(V1048="","Check required",IF(V1048="Exclude","Exclude",IF(V1048="Include","Consensus required","Check required"))),"Check required"))),IF(L1048="","","Find PDF"))</f>
        <v>Exclude</v>
      </c>
      <c r="AA1048" s="31" t="str">
        <f>IF(Z1048="Exclude",R1048,"")</f>
        <v>3. Wrong intervention</v>
      </c>
    </row>
    <row r="1049" spans="1:27" x14ac:dyDescent="0.25">
      <c r="A1049" s="25" t="s">
        <v>507</v>
      </c>
      <c r="B1049" s="26" t="s">
        <v>508</v>
      </c>
      <c r="C1049" s="26">
        <v>2015</v>
      </c>
      <c r="D1049" s="26" t="s">
        <v>509</v>
      </c>
      <c r="E1049" s="26">
        <v>34</v>
      </c>
      <c r="F1049" s="26">
        <v>2</v>
      </c>
      <c r="G1049" s="26" t="s">
        <v>510</v>
      </c>
      <c r="H1049" s="26">
        <v>13130</v>
      </c>
      <c r="I1049" s="26" t="s">
        <v>511</v>
      </c>
      <c r="J1049" s="11" t="s">
        <v>35</v>
      </c>
      <c r="K1049" s="18" t="str">
        <f>IF(LEFT(I1049,2)="10",HYPERLINK(_xlfn.CONCAT("https://doi.org/",I1049),"Link"),IF(I1049="","",HYPERLINK(I1049,"Link")))</f>
        <v>Link</v>
      </c>
      <c r="L1049" s="19" t="str">
        <f>IF(A1049&lt;&gt;"",IF(J1049="No",_xlfn.CONCAT(IF(ISERROR(FIND(",",A1049))=FALSE,LEFT(A1049,FIND(",",A1049)-1),A1049),"-",C1049,"-",H1049),""),"")</f>
        <v/>
      </c>
      <c r="M1049" s="29" t="str">
        <f>IF(A1049&lt;&gt;"",_xlfn.CONCAT("{",IF(ISERROR(FIND(",",A1049))=FALSE,LEFT(A1049,FIND(",",A1049)-1),A1049),", ",C1049," #",H1049,"}"),"")</f>
        <v>{Knittle, 2015 #13130}</v>
      </c>
      <c r="N1049" s="4" t="s">
        <v>1</v>
      </c>
      <c r="O1049" s="18" t="str">
        <f>IF(J1049="Yes",IF(P1049&lt;&gt;"",HYPERLINK(_xlfn.CONCAT(VLOOKUP(P1049,AF:AG,2,FALSE),"\",IF(ISERROR(FIND(",",A1049))=FALSE,LEFT(A1049,FIND(",",A1049)-1),A1049),"-",C1049,"-",H1049,".pdf"),"PDF"),""),"")</f>
        <v>PDF</v>
      </c>
      <c r="P1049" s="11" t="s">
        <v>2</v>
      </c>
      <c r="Q1049" s="3" t="s">
        <v>46</v>
      </c>
      <c r="R1049" s="3" t="s">
        <v>39</v>
      </c>
      <c r="T1049" s="18" t="str">
        <f>IF(J1049="Yes",IF(U1049&lt;&gt;"",HYPERLINK(_xlfn.CONCAT(VLOOKUP(U1049,AF:AG,2,FALSE),"\",IF(ISERROR(FIND(",",A1049))=FALSE,LEFT(A1049,FIND(",",A1049)-1),A1049),"-",C1049,"-",H1049,".pdf"),"PDF"),""),"")</f>
        <v>PDF</v>
      </c>
      <c r="U1049" s="11" t="str">
        <f>IF(R1049="0. Duplicate","SH","")</f>
        <v>SH</v>
      </c>
      <c r="V1049" s="3" t="str">
        <f>IF(R1049="0. Duplicate","Exclude","")</f>
        <v>Exclude</v>
      </c>
      <c r="W1049" s="3" t="str">
        <f>IF(R1049="0. Duplicate","0. Duplicate","")</f>
        <v>0. Duplicate</v>
      </c>
      <c r="Y1049" s="12" t="str">
        <f>IF(R1049="Include","No",IF(V1049="Include","No",""))</f>
        <v/>
      </c>
      <c r="Z1049" s="33" t="str">
        <f>IF(J1049="Yes",IF(Q1049="","",IF(Q1049="Include",IF(V1049="",IF(Y1049="No","Check for supplement","Include"),IF(V1049="Exclude","Consensus required",IF(V1049="Include",IF(Y1049="No","Check for supplement","Include"),"Check required"))),IF(Q1049="Exclude",IF(V1049="","Check required",IF(V1049="Exclude","Exclude",IF(V1049="Include","Consensus required","Check required"))),"Check required"))),IF(L1049="","","Find PDF"))</f>
        <v>Exclude</v>
      </c>
      <c r="AA1049" s="31" t="str">
        <f>IF(Z1049="Exclude",R1049,"")</f>
        <v>0. Duplicate</v>
      </c>
    </row>
    <row r="1050" spans="1:27" x14ac:dyDescent="0.25">
      <c r="A1050" s="25" t="s">
        <v>512</v>
      </c>
      <c r="B1050" s="26" t="s">
        <v>513</v>
      </c>
      <c r="C1050" s="26">
        <v>2015</v>
      </c>
      <c r="D1050" s="26" t="s">
        <v>514</v>
      </c>
      <c r="E1050" s="26">
        <v>42</v>
      </c>
      <c r="F1050" s="26">
        <v>2</v>
      </c>
      <c r="G1050" s="26" t="s">
        <v>515</v>
      </c>
      <c r="H1050" s="26">
        <v>13133</v>
      </c>
      <c r="I1050" s="26" t="s">
        <v>516</v>
      </c>
      <c r="J1050" s="11" t="s">
        <v>35</v>
      </c>
      <c r="K1050" s="18" t="str">
        <f>IF(LEFT(I1050,2)="10",HYPERLINK(_xlfn.CONCAT("https://doi.org/",I1050),"Link"),IF(I1050="","",HYPERLINK(I1050,"Link")))</f>
        <v>Link</v>
      </c>
      <c r="L1050" s="19" t="str">
        <f>IF(A1050&lt;&gt;"",IF(J1050="No",_xlfn.CONCAT(IF(ISERROR(FIND(",",A1050))=FALSE,LEFT(A1050,FIND(",",A1050)-1),A1050),"-",C1050,"-",H1050),""),"")</f>
        <v/>
      </c>
      <c r="M1050" s="29" t="str">
        <f>IF(A1050&lt;&gt;"",_xlfn.CONCAT("{",IF(ISERROR(FIND(",",A1050))=FALSE,LEFT(A1050,FIND(",",A1050)-1),A1050),", ",C1050," #",H1050,"}"),"")</f>
        <v>{Knowlden, 2015 #13133}</v>
      </c>
      <c r="N1050" s="4" t="s">
        <v>1</v>
      </c>
      <c r="O1050" s="18" t="str">
        <f>IF(J1050="Yes",IF(P1050&lt;&gt;"",HYPERLINK(_xlfn.CONCAT(VLOOKUP(P1050,AF:AG,2,FALSE),"\",IF(ISERROR(FIND(",",A1050))=FALSE,LEFT(A1050,FIND(",",A1050)-1),A1050),"-",C1050,"-",H1050,".pdf"),"PDF"),""),"")</f>
        <v>PDF</v>
      </c>
      <c r="P1050" s="11" t="s">
        <v>2</v>
      </c>
      <c r="Q1050" s="3" t="s">
        <v>46</v>
      </c>
      <c r="R1050" s="3" t="s">
        <v>47</v>
      </c>
      <c r="S1050" s="4" t="s">
        <v>109</v>
      </c>
      <c r="T1050" s="18" t="str">
        <f>IF(J1050="Yes",IF(U1050&lt;&gt;"",HYPERLINK(_xlfn.CONCAT(VLOOKUP(U1050,AF:AG,2,FALSE),"\",IF(ISERROR(FIND(",",A1050))=FALSE,LEFT(A1050,FIND(",",A1050)-1),A1050),"-",C1050,"-",H1050,".pdf"),"PDF"),""),"")</f>
        <v>PDF</v>
      </c>
      <c r="U1050" s="11" t="s">
        <v>57</v>
      </c>
      <c r="V1050" s="3" t="s">
        <v>46</v>
      </c>
      <c r="W1050" s="3" t="s">
        <v>47</v>
      </c>
      <c r="X1050" s="501" t="s">
        <v>116</v>
      </c>
      <c r="Y1050" s="12" t="str">
        <f>IF(R1050="Include","No",IF(V1050="Include","No",""))</f>
        <v/>
      </c>
      <c r="Z1050" s="33" t="str">
        <f>IF(J1050="Yes",IF(Q1050="","",IF(Q1050="Include",IF(V1050="",IF(Y1050="No","Check for supplement","Include"),IF(V1050="Exclude","Consensus required",IF(V1050="Include",IF(Y1050="No","Check for supplement","Include"),"Check required"))),IF(Q1050="Exclude",IF(V1050="","Check required",IF(V1050="Exclude","Exclude",IF(V1050="Include","Consensus required","Check required"))),"Check required"))),IF(L1050="","","Find PDF"))</f>
        <v>Exclude</v>
      </c>
      <c r="AA1050" s="31" t="str">
        <f>IF(Z1050="Exclude",R1050,"")</f>
        <v>3. Wrong intervention</v>
      </c>
    </row>
    <row r="1051" spans="1:27" x14ac:dyDescent="0.25">
      <c r="A1051" s="25" t="s">
        <v>517</v>
      </c>
      <c r="B1051" s="26" t="s">
        <v>518</v>
      </c>
      <c r="C1051" s="26">
        <v>2016</v>
      </c>
      <c r="D1051" s="26" t="s">
        <v>514</v>
      </c>
      <c r="E1051" s="26">
        <v>43</v>
      </c>
      <c r="F1051" s="26">
        <v>1</v>
      </c>
      <c r="G1051" s="26" t="s">
        <v>519</v>
      </c>
      <c r="H1051" s="26">
        <v>13132</v>
      </c>
      <c r="I1051" s="26" t="s">
        <v>520</v>
      </c>
      <c r="J1051" s="11" t="s">
        <v>35</v>
      </c>
      <c r="K1051" s="18" t="str">
        <f>IF(LEFT(I1051,2)="10",HYPERLINK(_xlfn.CONCAT("https://doi.org/",I1051),"Link"),IF(I1051="","",HYPERLINK(I1051,"Link")))</f>
        <v>Link</v>
      </c>
      <c r="L1051" s="19" t="str">
        <f>IF(A1051&lt;&gt;"",IF(J1051="No",_xlfn.CONCAT(IF(ISERROR(FIND(",",A1051))=FALSE,LEFT(A1051,FIND(",",A1051)-1),A1051),"-",C1051,"-",H1051),""),"")</f>
        <v/>
      </c>
      <c r="M1051" s="29" t="str">
        <f>IF(A1051&lt;&gt;"",_xlfn.CONCAT("{",IF(ISERROR(FIND(",",A1051))=FALSE,LEFT(A1051,FIND(",",A1051)-1),A1051),", ",C1051," #",H1051,"}"),"")</f>
        <v>{Knowlden, 2016 #13132}</v>
      </c>
      <c r="N1051" s="4" t="s">
        <v>1</v>
      </c>
      <c r="O1051" s="18" t="str">
        <f>IF(J1051="Yes",IF(P1051&lt;&gt;"",HYPERLINK(_xlfn.CONCAT(VLOOKUP(P1051,AF:AG,2,FALSE),"\",IF(ISERROR(FIND(",",A1051))=FALSE,LEFT(A1051,FIND(",",A1051)-1),A1051),"-",C1051,"-",H1051,".pdf"),"PDF"),""),"")</f>
        <v>PDF</v>
      </c>
      <c r="P1051" s="11" t="s">
        <v>2</v>
      </c>
      <c r="Q1051" s="3" t="s">
        <v>46</v>
      </c>
      <c r="R1051" s="3" t="s">
        <v>47</v>
      </c>
      <c r="S1051" s="4" t="s">
        <v>109</v>
      </c>
      <c r="T1051" s="18" t="str">
        <f>IF(J1051="Yes",IF(U1051&lt;&gt;"",HYPERLINK(_xlfn.CONCAT(VLOOKUP(U1051,AF:AG,2,FALSE),"\",IF(ISERROR(FIND(",",A1051))=FALSE,LEFT(A1051,FIND(",",A1051)-1),A1051),"-",C1051,"-",H1051,".pdf"),"PDF"),""),"")</f>
        <v>PDF</v>
      </c>
      <c r="U1051" s="11" t="s">
        <v>57</v>
      </c>
      <c r="V1051" s="3" t="s">
        <v>46</v>
      </c>
      <c r="W1051" s="3" t="s">
        <v>47</v>
      </c>
      <c r="X1051" s="501" t="s">
        <v>116</v>
      </c>
      <c r="Y1051" s="12" t="str">
        <f>IF(R1051="Include","No",IF(V1051="Include","No",""))</f>
        <v/>
      </c>
      <c r="Z1051" s="33" t="str">
        <f>IF(J1051="Yes",IF(Q1051="","",IF(Q1051="Include",IF(V1051="",IF(Y1051="No","Check for supplement","Include"),IF(V1051="Exclude","Consensus required",IF(V1051="Include",IF(Y1051="No","Check for supplement","Include"),"Check required"))),IF(Q1051="Exclude",IF(V1051="","Check required",IF(V1051="Exclude","Exclude",IF(V1051="Include","Consensus required","Check required"))),"Check required"))),IF(L1051="","","Find PDF"))</f>
        <v>Exclude</v>
      </c>
      <c r="AA1051" s="31" t="str">
        <f>IF(Z1051="Exclude",R1051,"")</f>
        <v>3. Wrong intervention</v>
      </c>
    </row>
    <row r="1052" spans="1:27" x14ac:dyDescent="0.25">
      <c r="A1052" s="25" t="s">
        <v>521</v>
      </c>
      <c r="B1052" s="26" t="s">
        <v>522</v>
      </c>
      <c r="C1052" s="26">
        <v>2018</v>
      </c>
      <c r="D1052" s="26" t="s">
        <v>514</v>
      </c>
      <c r="E1052" s="26">
        <v>45</v>
      </c>
      <c r="F1052" s="26">
        <v>2</v>
      </c>
      <c r="G1052" s="26" t="s">
        <v>523</v>
      </c>
      <c r="H1052" s="26">
        <v>13131</v>
      </c>
      <c r="I1052" s="26" t="s">
        <v>524</v>
      </c>
      <c r="J1052" s="11" t="s">
        <v>35</v>
      </c>
      <c r="K1052" s="18" t="str">
        <f>IF(LEFT(I1052,2)="10",HYPERLINK(_xlfn.CONCAT("https://doi.org/",I1052),"Link"),IF(I1052="","",HYPERLINK(I1052,"Link")))</f>
        <v>Link</v>
      </c>
      <c r="L1052" s="19" t="str">
        <f>IF(A1052&lt;&gt;"",IF(J1052="No",_xlfn.CONCAT(IF(ISERROR(FIND(",",A1052))=FALSE,LEFT(A1052,FIND(",",A1052)-1),A1052),"-",C1052,"-",H1052),""),"")</f>
        <v/>
      </c>
      <c r="M1052" s="29" t="str">
        <f>IF(A1052&lt;&gt;"",_xlfn.CONCAT("{",IF(ISERROR(FIND(",",A1052))=FALSE,LEFT(A1052,FIND(",",A1052)-1),A1052),", ",C1052," #",H1052,"}"),"")</f>
        <v>{Knowlden, 2018 #13131}</v>
      </c>
      <c r="N1052" s="4" t="s">
        <v>1</v>
      </c>
      <c r="O1052" s="18" t="str">
        <f>IF(J1052="Yes",IF(P1052&lt;&gt;"",HYPERLINK(_xlfn.CONCAT(VLOOKUP(P1052,AF:AG,2,FALSE),"\",IF(ISERROR(FIND(",",A1052))=FALSE,LEFT(A1052,FIND(",",A1052)-1),A1052),"-",C1052,"-",H1052,".pdf"),"PDF"),""),"")</f>
        <v>PDF</v>
      </c>
      <c r="P1052" s="11" t="s">
        <v>2</v>
      </c>
      <c r="Q1052" s="3" t="s">
        <v>46</v>
      </c>
      <c r="R1052" s="3" t="s">
        <v>47</v>
      </c>
      <c r="S1052" s="4" t="s">
        <v>109</v>
      </c>
      <c r="T1052" s="18" t="str">
        <f>IF(J1052="Yes",IF(U1052&lt;&gt;"",HYPERLINK(_xlfn.CONCAT(VLOOKUP(U1052,AF:AG,2,FALSE),"\",IF(ISERROR(FIND(",",A1052))=FALSE,LEFT(A1052,FIND(",",A1052)-1),A1052),"-",C1052,"-",H1052,".pdf"),"PDF"),""),"")</f>
        <v>PDF</v>
      </c>
      <c r="U1052" s="11" t="s">
        <v>57</v>
      </c>
      <c r="V1052" s="3" t="s">
        <v>46</v>
      </c>
      <c r="W1052" s="3" t="s">
        <v>47</v>
      </c>
      <c r="X1052" s="501" t="s">
        <v>116</v>
      </c>
      <c r="Y1052" s="12" t="str">
        <f>IF(R1052="Include","No",IF(V1052="Include","No",""))</f>
        <v/>
      </c>
      <c r="Z1052" s="33" t="str">
        <f>IF(J1052="Yes",IF(Q1052="","",IF(Q1052="Include",IF(V1052="",IF(Y1052="No","Check for supplement","Include"),IF(V1052="Exclude","Consensus required",IF(V1052="Include",IF(Y1052="No","Check for supplement","Include"),"Check required"))),IF(Q1052="Exclude",IF(V1052="","Check required",IF(V1052="Exclude","Exclude",IF(V1052="Include","Consensus required","Check required"))),"Check required"))),IF(L1052="","","Find PDF"))</f>
        <v>Exclude</v>
      </c>
      <c r="AA1052" s="31" t="str">
        <f>IF(Z1052="Exclude",R1052,"")</f>
        <v>3. Wrong intervention</v>
      </c>
    </row>
    <row r="1053" spans="1:27" x14ac:dyDescent="0.25">
      <c r="A1053" s="25" t="s">
        <v>525</v>
      </c>
      <c r="B1053" s="26" t="s">
        <v>526</v>
      </c>
      <c r="C1053" s="26">
        <v>2019</v>
      </c>
      <c r="D1053" s="26" t="s">
        <v>365</v>
      </c>
      <c r="E1053" s="26">
        <v>19</v>
      </c>
      <c r="F1053" s="26">
        <v>1</v>
      </c>
      <c r="G1053" s="26">
        <v>371</v>
      </c>
      <c r="H1053" s="26">
        <v>13134</v>
      </c>
      <c r="I1053" s="26" t="s">
        <v>527</v>
      </c>
      <c r="J1053" s="11" t="s">
        <v>35</v>
      </c>
      <c r="K1053" s="18" t="str">
        <f>IF(LEFT(I1053,2)="10",HYPERLINK(_xlfn.CONCAT("https://doi.org/",I1053),"Link"),IF(I1053="","",HYPERLINK(I1053,"Link")))</f>
        <v>Link</v>
      </c>
      <c r="L1053" s="19" t="str">
        <f>IF(A1053&lt;&gt;"",IF(J1053="No",_xlfn.CONCAT(IF(ISERROR(FIND(",",A1053))=FALSE,LEFT(A1053,FIND(",",A1053)-1),A1053),"-",C1053,"-",H1053),""),"")</f>
        <v/>
      </c>
      <c r="M1053" s="29" t="str">
        <f>IF(A1053&lt;&gt;"",_xlfn.CONCAT("{",IF(ISERROR(FIND(",",A1053))=FALSE,LEFT(A1053,FIND(",",A1053)-1),A1053),", ",C1053," #",H1053,"}"),"")</f>
        <v>{Knox, 2019 #13134}</v>
      </c>
      <c r="N1053" s="4" t="s">
        <v>1</v>
      </c>
      <c r="O1053" s="18" t="str">
        <f>IF(J1053="Yes",IF(P1053&lt;&gt;"",HYPERLINK(_xlfn.CONCAT(VLOOKUP(P1053,AF:AG,2,FALSE),"\",IF(ISERROR(FIND(",",A1053))=FALSE,LEFT(A1053,FIND(",",A1053)-1),A1053),"-",C1053,"-",H1053,".pdf"),"PDF"),""),"")</f>
        <v>PDF</v>
      </c>
      <c r="P1053" s="11" t="s">
        <v>2</v>
      </c>
      <c r="Q1053" s="3" t="s">
        <v>46</v>
      </c>
      <c r="R1053" s="3" t="s">
        <v>47</v>
      </c>
      <c r="S1053" s="4" t="s">
        <v>109</v>
      </c>
      <c r="T1053" s="18" t="str">
        <f>IF(J1053="Yes",IF(U1053&lt;&gt;"",HYPERLINK(_xlfn.CONCAT(VLOOKUP(U1053,AF:AG,2,FALSE),"\",IF(ISERROR(FIND(",",A1053))=FALSE,LEFT(A1053,FIND(",",A1053)-1),A1053),"-",C1053,"-",H1053,".pdf"),"PDF"),""),"")</f>
        <v>PDF</v>
      </c>
      <c r="U1053" s="11" t="s">
        <v>57</v>
      </c>
      <c r="V1053" s="3" t="s">
        <v>46</v>
      </c>
      <c r="W1053" s="3" t="s">
        <v>47</v>
      </c>
      <c r="X1053" s="501" t="s">
        <v>116</v>
      </c>
      <c r="Y1053" s="12" t="str">
        <f>IF(R1053="Include","No",IF(V1053="Include","No",""))</f>
        <v/>
      </c>
      <c r="Z1053" s="33" t="str">
        <f>IF(J1053="Yes",IF(Q1053="","",IF(Q1053="Include",IF(V1053="",IF(Y1053="No","Check for supplement","Include"),IF(V1053="Exclude","Consensus required",IF(V1053="Include",IF(Y1053="No","Check for supplement","Include"),"Check required"))),IF(Q1053="Exclude",IF(V1053="","Check required",IF(V1053="Exclude","Exclude",IF(V1053="Include","Consensus required","Check required"))),"Check required"))),IF(L1053="","","Find PDF"))</f>
        <v>Exclude</v>
      </c>
      <c r="AA1053" s="31" t="str">
        <f>IF(Z1053="Exclude",R1053,"")</f>
        <v>3. Wrong intervention</v>
      </c>
    </row>
    <row r="1054" spans="1:27" x14ac:dyDescent="0.25">
      <c r="A1054" s="25" t="s">
        <v>528</v>
      </c>
      <c r="B1054" s="26" t="s">
        <v>529</v>
      </c>
      <c r="C1054" s="26">
        <v>2022</v>
      </c>
      <c r="D1054" s="26" t="s">
        <v>530</v>
      </c>
      <c r="E1054" s="26">
        <v>24</v>
      </c>
      <c r="F1054" s="26">
        <v>7</v>
      </c>
      <c r="G1054" s="26" t="s">
        <v>531</v>
      </c>
      <c r="H1054" s="26">
        <v>13135</v>
      </c>
      <c r="I1054" s="26" t="s">
        <v>532</v>
      </c>
      <c r="J1054" s="11" t="s">
        <v>35</v>
      </c>
      <c r="K1054" s="18" t="str">
        <f>IF(LEFT(I1054,2)="10",HYPERLINK(_xlfn.CONCAT("https://doi.org/",I1054),"Link"),IF(I1054="","",HYPERLINK(I1054,"Link")))</f>
        <v>Link</v>
      </c>
      <c r="L1054" s="19" t="str">
        <f>IF(A1054&lt;&gt;"",IF(J1054="No",_xlfn.CONCAT(IF(ISERROR(FIND(",",A1054))=FALSE,LEFT(A1054,FIND(",",A1054)-1),A1054),"-",C1054,"-",H1054),""),"")</f>
        <v/>
      </c>
      <c r="M1054" s="29" t="str">
        <f>IF(A1054&lt;&gt;"",_xlfn.CONCAT("{",IF(ISERROR(FIND(",",A1054))=FALSE,LEFT(A1054,FIND(",",A1054)-1),A1054),", ",C1054," #",H1054,"}"),"")</f>
        <v>{Knudsen, 2022 #13135}</v>
      </c>
      <c r="N1054" s="4" t="s">
        <v>1</v>
      </c>
      <c r="O1054" s="18" t="str">
        <f>IF(J1054="Yes",IF(P1054&lt;&gt;"",HYPERLINK(_xlfn.CONCAT(VLOOKUP(P1054,AF:AG,2,FALSE),"\",IF(ISERROR(FIND(",",A1054))=FALSE,LEFT(A1054,FIND(",",A1054)-1),A1054),"-",C1054,"-",H1054,".pdf"),"PDF"),""),"")</f>
        <v>PDF</v>
      </c>
      <c r="P1054" s="11" t="s">
        <v>2</v>
      </c>
      <c r="Q1054" s="3" t="s">
        <v>46</v>
      </c>
      <c r="R1054" s="3" t="s">
        <v>47</v>
      </c>
      <c r="S1054" s="4" t="s">
        <v>109</v>
      </c>
      <c r="T1054" s="18" t="str">
        <f>IF(J1054="Yes",IF(U1054&lt;&gt;"",HYPERLINK(_xlfn.CONCAT(VLOOKUP(U1054,AF:AG,2,FALSE),"\",IF(ISERROR(FIND(",",A1054))=FALSE,LEFT(A1054,FIND(",",A1054)-1),A1054),"-",C1054,"-",H1054,".pdf"),"PDF"),""),"")</f>
        <v>PDF</v>
      </c>
      <c r="U1054" s="11" t="s">
        <v>57</v>
      </c>
      <c r="V1054" s="3" t="s">
        <v>46</v>
      </c>
      <c r="W1054" s="3" t="s">
        <v>47</v>
      </c>
      <c r="X1054" s="501" t="s">
        <v>116</v>
      </c>
      <c r="Y1054" s="12" t="str">
        <f>IF(R1054="Include","No",IF(V1054="Include","No",""))</f>
        <v/>
      </c>
      <c r="Z1054" s="33" t="str">
        <f>IF(J1054="Yes",IF(Q1054="","",IF(Q1054="Include",IF(V1054="",IF(Y1054="No","Check for supplement","Include"),IF(V1054="Exclude","Consensus required",IF(V1054="Include",IF(Y1054="No","Check for supplement","Include"),"Check required"))),IF(Q1054="Exclude",IF(V1054="","Check required",IF(V1054="Exclude","Exclude",IF(V1054="Include","Consensus required","Check required"))),"Check required"))),IF(L1054="","","Find PDF"))</f>
        <v>Exclude</v>
      </c>
      <c r="AA1054" s="31" t="str">
        <f>IF(Z1054="Exclude",R1054,"")</f>
        <v>3. Wrong intervention</v>
      </c>
    </row>
    <row r="1055" spans="1:27" x14ac:dyDescent="0.25">
      <c r="A1055" s="25" t="s">
        <v>533</v>
      </c>
      <c r="B1055" s="26" t="s">
        <v>534</v>
      </c>
      <c r="C1055" s="26">
        <v>2021</v>
      </c>
      <c r="D1055" s="26" t="s">
        <v>535</v>
      </c>
      <c r="E1055" s="26">
        <v>26</v>
      </c>
      <c r="F1055" s="26">
        <v>1</v>
      </c>
      <c r="G1055" s="90" t="s">
        <v>536</v>
      </c>
      <c r="H1055" s="26">
        <v>13136</v>
      </c>
      <c r="I1055" s="26" t="s">
        <v>537</v>
      </c>
      <c r="J1055" s="11" t="s">
        <v>35</v>
      </c>
      <c r="K1055" s="18" t="str">
        <f>IF(LEFT(I1055,2)="10",HYPERLINK(_xlfn.CONCAT("https://doi.org/",I1055),"Link"),IF(I1055="","",HYPERLINK(I1055,"Link")))</f>
        <v>Link</v>
      </c>
      <c r="L1055" s="19" t="str">
        <f>IF(A1055&lt;&gt;"",IF(J1055="No",_xlfn.CONCAT(IF(ISERROR(FIND(",",A1055))=FALSE,LEFT(A1055,FIND(",",A1055)-1),A1055),"-",C1055,"-",H1055),""),"")</f>
        <v/>
      </c>
      <c r="M1055" s="29" t="str">
        <f>IF(A1055&lt;&gt;"",_xlfn.CONCAT("{",IF(ISERROR(FIND(",",A1055))=FALSE,LEFT(A1055,FIND(",",A1055)-1),A1055),", ",C1055," #",H1055,"}"),"")</f>
        <v>{Ko, 2021 #13136}</v>
      </c>
      <c r="N1055" s="4" t="s">
        <v>1</v>
      </c>
      <c r="O1055" s="18" t="str">
        <f>IF(J1055="Yes",IF(P1055&lt;&gt;"",HYPERLINK(_xlfn.CONCAT(VLOOKUP(P1055,AF:AG,2,FALSE),"\",IF(ISERROR(FIND(",",A1055))=FALSE,LEFT(A1055,FIND(",",A1055)-1),A1055),"-",C1055,"-",H1055,".pdf"),"PDF"),""),"")</f>
        <v>PDF</v>
      </c>
      <c r="P1055" s="11" t="s">
        <v>2</v>
      </c>
      <c r="Q1055" s="3" t="s">
        <v>46</v>
      </c>
      <c r="R1055" s="3" t="s">
        <v>47</v>
      </c>
      <c r="S1055" s="4" t="s">
        <v>109</v>
      </c>
      <c r="T1055" s="18" t="str">
        <f>IF(J1055="Yes",IF(U1055&lt;&gt;"",HYPERLINK(_xlfn.CONCAT(VLOOKUP(U1055,AF:AG,2,FALSE),"\",IF(ISERROR(FIND(",",A1055))=FALSE,LEFT(A1055,FIND(",",A1055)-1),A1055),"-",C1055,"-",H1055,".pdf"),"PDF"),""),"")</f>
        <v>PDF</v>
      </c>
      <c r="U1055" s="11" t="s">
        <v>57</v>
      </c>
      <c r="V1055" s="3" t="s">
        <v>46</v>
      </c>
      <c r="W1055" s="3" t="s">
        <v>47</v>
      </c>
      <c r="X1055" s="501" t="s">
        <v>116</v>
      </c>
      <c r="Y1055" s="12" t="str">
        <f>IF(R1055="Include","No",IF(V1055="Include","No",""))</f>
        <v/>
      </c>
      <c r="Z1055" s="33" t="str">
        <f>IF(J1055="Yes",IF(Q1055="","",IF(Q1055="Include",IF(V1055="",IF(Y1055="No","Check for supplement","Include"),IF(V1055="Exclude","Consensus required",IF(V1055="Include",IF(Y1055="No","Check for supplement","Include"),"Check required"))),IF(Q1055="Exclude",IF(V1055="","Check required",IF(V1055="Exclude","Exclude",IF(V1055="Include","Consensus required","Check required"))),"Check required"))),IF(L1055="","","Find PDF"))</f>
        <v>Exclude</v>
      </c>
      <c r="AA1055" s="31" t="str">
        <f>IF(Z1055="Exclude",R1055,"")</f>
        <v>3. Wrong intervention</v>
      </c>
    </row>
    <row r="1056" spans="1:27" x14ac:dyDescent="0.25">
      <c r="A1056" s="25" t="s">
        <v>538</v>
      </c>
      <c r="B1056" s="26" t="s">
        <v>539</v>
      </c>
      <c r="C1056" s="26">
        <v>2014</v>
      </c>
      <c r="D1056" s="26" t="s">
        <v>540</v>
      </c>
      <c r="E1056" s="26">
        <v>2014</v>
      </c>
      <c r="G1056" s="26">
        <v>476230</v>
      </c>
      <c r="H1056" s="26">
        <v>13141</v>
      </c>
      <c r="I1056" s="26" t="s">
        <v>541</v>
      </c>
      <c r="J1056" s="11" t="s">
        <v>35</v>
      </c>
      <c r="K1056" s="18" t="str">
        <f>IF(LEFT(I1056,2)="10",HYPERLINK(_xlfn.CONCAT("https://doi.org/",I1056),"Link"),IF(I1056="","",HYPERLINK(I1056,"Link")))</f>
        <v>Link</v>
      </c>
      <c r="L1056" s="19" t="str">
        <f>IF(A1056&lt;&gt;"",IF(J1056="No",_xlfn.CONCAT(IF(ISERROR(FIND(",",A1056))=FALSE,LEFT(A1056,FIND(",",A1056)-1),A1056),"-",C1056,"-",H1056),""),"")</f>
        <v/>
      </c>
      <c r="M1056" s="29" t="str">
        <f>IF(A1056&lt;&gt;"",_xlfn.CONCAT("{",IF(ISERROR(FIND(",",A1056))=FALSE,LEFT(A1056,FIND(",",A1056)-1),A1056),", ",C1056," #",H1056,"}"),"")</f>
        <v>{Kobel, 2014 #13141}</v>
      </c>
      <c r="N1056" s="4" t="s">
        <v>1</v>
      </c>
      <c r="O1056" s="18" t="str">
        <f>IF(J1056="Yes",IF(P1056&lt;&gt;"",HYPERLINK(_xlfn.CONCAT(VLOOKUP(P1056,AF:AG,2,FALSE),"\",IF(ISERROR(FIND(",",A1056))=FALSE,LEFT(A1056,FIND(",",A1056)-1),A1056),"-",C1056,"-",H1056,".pdf"),"PDF"),""),"")</f>
        <v>PDF</v>
      </c>
      <c r="P1056" s="11" t="s">
        <v>2</v>
      </c>
      <c r="Q1056" s="3" t="s">
        <v>46</v>
      </c>
      <c r="R1056" s="3" t="s">
        <v>47</v>
      </c>
      <c r="S1056" s="4" t="s">
        <v>109</v>
      </c>
      <c r="T1056" s="18" t="str">
        <f>IF(J1056="Yes",IF(U1056&lt;&gt;"",HYPERLINK(_xlfn.CONCAT(VLOOKUP(U1056,AF:AG,2,FALSE),"\",IF(ISERROR(FIND(",",A1056))=FALSE,LEFT(A1056,FIND(",",A1056)-1),A1056),"-",C1056,"-",H1056,".pdf"),"PDF"),""),"")</f>
        <v>PDF</v>
      </c>
      <c r="U1056" s="11" t="s">
        <v>57</v>
      </c>
      <c r="V1056" s="3" t="s">
        <v>46</v>
      </c>
      <c r="W1056" s="3" t="s">
        <v>47</v>
      </c>
      <c r="X1056" s="501" t="s">
        <v>116</v>
      </c>
      <c r="Y1056" s="12" t="str">
        <f>IF(R1056="Include","No",IF(V1056="Include","No",""))</f>
        <v/>
      </c>
      <c r="Z1056" s="33" t="str">
        <f>IF(J1056="Yes",IF(Q1056="","",IF(Q1056="Include",IF(V1056="",IF(Y1056="No","Check for supplement","Include"),IF(V1056="Exclude","Consensus required",IF(V1056="Include",IF(Y1056="No","Check for supplement","Include"),"Check required"))),IF(Q1056="Exclude",IF(V1056="","Check required",IF(V1056="Exclude","Exclude",IF(V1056="Include","Consensus required","Check required"))),"Check required"))),IF(L1056="","","Find PDF"))</f>
        <v>Exclude</v>
      </c>
      <c r="AA1056" s="31" t="str">
        <f>IF(Z1056="Exclude",R1056,"")</f>
        <v>3. Wrong intervention</v>
      </c>
    </row>
    <row r="1057" spans="1:27" x14ac:dyDescent="0.25">
      <c r="A1057" s="25" t="s">
        <v>538</v>
      </c>
      <c r="B1057" s="26" t="s">
        <v>539</v>
      </c>
      <c r="C1057" s="26">
        <v>2014</v>
      </c>
      <c r="D1057" s="26" t="s">
        <v>540</v>
      </c>
      <c r="E1057" s="26">
        <v>2014</v>
      </c>
      <c r="G1057" s="26">
        <v>476230</v>
      </c>
      <c r="H1057" s="26">
        <v>13142</v>
      </c>
      <c r="I1057" s="26" t="s">
        <v>541</v>
      </c>
      <c r="J1057" s="11" t="s">
        <v>35</v>
      </c>
      <c r="K1057" s="18" t="str">
        <f>IF(LEFT(I1057,2)="10",HYPERLINK(_xlfn.CONCAT("https://doi.org/",I1057),"Link"),IF(I1057="","",HYPERLINK(I1057,"Link")))</f>
        <v>Link</v>
      </c>
      <c r="L1057" s="19" t="str">
        <f>IF(A1057&lt;&gt;"",IF(J1057="No",_xlfn.CONCAT(IF(ISERROR(FIND(",",A1057))=FALSE,LEFT(A1057,FIND(",",A1057)-1),A1057),"-",C1057,"-",H1057),""),"")</f>
        <v/>
      </c>
      <c r="M1057" s="29" t="str">
        <f>IF(A1057&lt;&gt;"",_xlfn.CONCAT("{",IF(ISERROR(FIND(",",A1057))=FALSE,LEFT(A1057,FIND(",",A1057)-1),A1057),", ",C1057," #",H1057,"}"),"")</f>
        <v>{Kobel, 2014 #13142}</v>
      </c>
      <c r="N1057" s="4" t="s">
        <v>1</v>
      </c>
      <c r="O1057" s="18" t="str">
        <f>IF(J1057="Yes",IF(P1057&lt;&gt;"",HYPERLINK(_xlfn.CONCAT(VLOOKUP(P1057,AF:AG,2,FALSE),"\",IF(ISERROR(FIND(",",A1057))=FALSE,LEFT(A1057,FIND(",",A1057)-1),A1057),"-",C1057,"-",H1057,".pdf"),"PDF"),""),"")</f>
        <v>PDF</v>
      </c>
      <c r="P1057" s="11" t="s">
        <v>2</v>
      </c>
      <c r="Q1057" s="3" t="s">
        <v>46</v>
      </c>
      <c r="R1057" s="3" t="s">
        <v>39</v>
      </c>
      <c r="T1057" s="18" t="str">
        <f>IF(J1057="Yes",IF(U1057&lt;&gt;"",HYPERLINK(_xlfn.CONCAT(VLOOKUP(U1057,AF:AG,2,FALSE),"\",IF(ISERROR(FIND(",",A1057))=FALSE,LEFT(A1057,FIND(",",A1057)-1),A1057),"-",C1057,"-",H1057,".pdf"),"PDF"),""),"")</f>
        <v>PDF</v>
      </c>
      <c r="U1057" s="11" t="str">
        <f>IF(R1057="0. Duplicate","SH","")</f>
        <v>SH</v>
      </c>
      <c r="V1057" s="3" t="str">
        <f>IF(R1057="0. Duplicate","Exclude","")</f>
        <v>Exclude</v>
      </c>
      <c r="W1057" s="3" t="str">
        <f>IF(R1057="0. Duplicate","0. Duplicate","")</f>
        <v>0. Duplicate</v>
      </c>
      <c r="Y1057" s="12" t="str">
        <f>IF(R1057="Include","No",IF(V1057="Include","No",""))</f>
        <v/>
      </c>
      <c r="Z1057" s="33" t="str">
        <f>IF(J1057="Yes",IF(Q1057="","",IF(Q1057="Include",IF(V1057="",IF(Y1057="No","Check for supplement","Include"),IF(V1057="Exclude","Consensus required",IF(V1057="Include",IF(Y1057="No","Check for supplement","Include"),"Check required"))),IF(Q1057="Exclude",IF(V1057="","Check required",IF(V1057="Exclude","Exclude",IF(V1057="Include","Consensus required","Check required"))),"Check required"))),IF(L1057="","","Find PDF"))</f>
        <v>Exclude</v>
      </c>
      <c r="AA1057" s="31" t="str">
        <f>IF(Z1057="Exclude",R1057,"")</f>
        <v>0. Duplicate</v>
      </c>
    </row>
    <row r="1058" spans="1:27" x14ac:dyDescent="0.25">
      <c r="A1058" s="25" t="s">
        <v>542</v>
      </c>
      <c r="B1058" s="26" t="s">
        <v>543</v>
      </c>
      <c r="C1058" s="26">
        <v>2017</v>
      </c>
      <c r="D1058" s="26" t="s">
        <v>544</v>
      </c>
      <c r="E1058" s="26">
        <v>2017</v>
      </c>
      <c r="G1058" s="26">
        <v>4347675</v>
      </c>
      <c r="H1058" s="26">
        <v>13140</v>
      </c>
      <c r="I1058" s="26" t="s">
        <v>545</v>
      </c>
      <c r="J1058" s="11" t="s">
        <v>35</v>
      </c>
      <c r="K1058" s="18" t="str">
        <f>IF(LEFT(I1058,2)="10",HYPERLINK(_xlfn.CONCAT("https://doi.org/",I1058),"Link"),IF(I1058="","",HYPERLINK(I1058,"Link")))</f>
        <v>Link</v>
      </c>
      <c r="L1058" s="19" t="str">
        <f>IF(A1058&lt;&gt;"",IF(J1058="No",_xlfn.CONCAT(IF(ISERROR(FIND(",",A1058))=FALSE,LEFT(A1058,FIND(",",A1058)-1),A1058),"-",C1058,"-",H1058),""),"")</f>
        <v/>
      </c>
      <c r="M1058" s="29" t="str">
        <f>IF(A1058&lt;&gt;"",_xlfn.CONCAT("{",IF(ISERROR(FIND(",",A1058))=FALSE,LEFT(A1058,FIND(",",A1058)-1),A1058),", ",C1058," #",H1058,"}"),"")</f>
        <v>{Kobel, 2017 #13140}</v>
      </c>
      <c r="N1058" s="4" t="s">
        <v>1</v>
      </c>
      <c r="O1058" s="18" t="str">
        <f>IF(J1058="Yes",IF(P1058&lt;&gt;"",HYPERLINK(_xlfn.CONCAT(VLOOKUP(P1058,AF:AG,2,FALSE),"\",IF(ISERROR(FIND(",",A1058))=FALSE,LEFT(A1058,FIND(",",A1058)-1),A1058),"-",C1058,"-",H1058,".pdf"),"PDF"),""),"")</f>
        <v>PDF</v>
      </c>
      <c r="P1058" s="11" t="s">
        <v>2</v>
      </c>
      <c r="Q1058" s="3" t="s">
        <v>46</v>
      </c>
      <c r="R1058" s="3" t="s">
        <v>47</v>
      </c>
      <c r="S1058" s="4" t="s">
        <v>109</v>
      </c>
      <c r="T1058" s="18" t="str">
        <f>IF(J1058="Yes",IF(U1058&lt;&gt;"",HYPERLINK(_xlfn.CONCAT(VLOOKUP(U1058,AF:AG,2,FALSE),"\",IF(ISERROR(FIND(",",A1058))=FALSE,LEFT(A1058,FIND(",",A1058)-1),A1058),"-",C1058,"-",H1058,".pdf"),"PDF"),""),"")</f>
        <v>PDF</v>
      </c>
      <c r="U1058" s="11" t="s">
        <v>57</v>
      </c>
      <c r="V1058" s="3" t="s">
        <v>46</v>
      </c>
      <c r="W1058" s="3" t="s">
        <v>47</v>
      </c>
      <c r="X1058" s="501" t="s">
        <v>116</v>
      </c>
      <c r="Y1058" s="12" t="str">
        <f>IF(R1058="Include","No",IF(V1058="Include","No",""))</f>
        <v/>
      </c>
      <c r="Z1058" s="33" t="str">
        <f>IF(J1058="Yes",IF(Q1058="","",IF(Q1058="Include",IF(V1058="",IF(Y1058="No","Check for supplement","Include"),IF(V1058="Exclude","Consensus required",IF(V1058="Include",IF(Y1058="No","Check for supplement","Include"),"Check required"))),IF(Q1058="Exclude",IF(V1058="","Check required",IF(V1058="Exclude","Exclude",IF(V1058="Include","Consensus required","Check required"))),"Check required"))),IF(L1058="","","Find PDF"))</f>
        <v>Exclude</v>
      </c>
      <c r="AA1058" s="31" t="str">
        <f>IF(Z1058="Exclude",R1058,"")</f>
        <v>3. Wrong intervention</v>
      </c>
    </row>
    <row r="1059" spans="1:27" x14ac:dyDescent="0.25">
      <c r="A1059" s="25" t="s">
        <v>546</v>
      </c>
      <c r="B1059" s="26" t="s">
        <v>547</v>
      </c>
      <c r="C1059" s="26">
        <v>2020</v>
      </c>
      <c r="D1059" s="26" t="s">
        <v>60</v>
      </c>
      <c r="E1059" s="26">
        <v>17</v>
      </c>
      <c r="F1059" s="26">
        <v>23</v>
      </c>
      <c r="G1059" s="26" t="s">
        <v>548</v>
      </c>
      <c r="H1059" s="26">
        <v>13137</v>
      </c>
      <c r="I1059" s="26" t="s">
        <v>549</v>
      </c>
      <c r="J1059" s="11" t="s">
        <v>35</v>
      </c>
      <c r="K1059" s="18" t="str">
        <f>IF(LEFT(I1059,2)="10",HYPERLINK(_xlfn.CONCAT("https://doi.org/",I1059),"Link"),IF(I1059="","",HYPERLINK(I1059,"Link")))</f>
        <v>Link</v>
      </c>
      <c r="L1059" s="19" t="str">
        <f>IF(A1059&lt;&gt;"",IF(J1059="No",_xlfn.CONCAT(IF(ISERROR(FIND(",",A1059))=FALSE,LEFT(A1059,FIND(",",A1059)-1),A1059),"-",C1059,"-",H1059),""),"")</f>
        <v/>
      </c>
      <c r="M1059" s="29" t="str">
        <f>IF(A1059&lt;&gt;"",_xlfn.CONCAT("{",IF(ISERROR(FIND(",",A1059))=FALSE,LEFT(A1059,FIND(",",A1059)-1),A1059),", ",C1059," #",H1059,"}"),"")</f>
        <v>{Kobel, 2020 #13137}</v>
      </c>
      <c r="N1059" s="4" t="s">
        <v>1</v>
      </c>
      <c r="O1059" s="18" t="str">
        <f>IF(J1059="Yes",IF(P1059&lt;&gt;"",HYPERLINK(_xlfn.CONCAT(VLOOKUP(P1059,AF:AG,2,FALSE),"\",IF(ISERROR(FIND(",",A1059))=FALSE,LEFT(A1059,FIND(",",A1059)-1),A1059),"-",C1059,"-",H1059,".pdf"),"PDF"),""),"")</f>
        <v>PDF</v>
      </c>
      <c r="P1059" s="11" t="s">
        <v>2</v>
      </c>
      <c r="Q1059" s="3" t="s">
        <v>46</v>
      </c>
      <c r="R1059" s="3" t="s">
        <v>47</v>
      </c>
      <c r="S1059" s="4" t="s">
        <v>109</v>
      </c>
      <c r="T1059" s="18" t="str">
        <f>IF(J1059="Yes",IF(U1059&lt;&gt;"",HYPERLINK(_xlfn.CONCAT(VLOOKUP(U1059,AF:AG,2,FALSE),"\",IF(ISERROR(FIND(",",A1059))=FALSE,LEFT(A1059,FIND(",",A1059)-1),A1059),"-",C1059,"-",H1059,".pdf"),"PDF"),""),"")</f>
        <v>PDF</v>
      </c>
      <c r="U1059" s="11" t="s">
        <v>57</v>
      </c>
      <c r="V1059" s="3" t="s">
        <v>46</v>
      </c>
      <c r="W1059" s="3" t="s">
        <v>47</v>
      </c>
      <c r="X1059" s="501" t="s">
        <v>116</v>
      </c>
      <c r="Y1059" s="12" t="str">
        <f>IF(R1059="Include","No",IF(V1059="Include","No",""))</f>
        <v/>
      </c>
      <c r="Z1059" s="33" t="str">
        <f>IF(J1059="Yes",IF(Q1059="","",IF(Q1059="Include",IF(V1059="",IF(Y1059="No","Check for supplement","Include"),IF(V1059="Exclude","Consensus required",IF(V1059="Include",IF(Y1059="No","Check for supplement","Include"),"Check required"))),IF(Q1059="Exclude",IF(V1059="","Check required",IF(V1059="Exclude","Exclude",IF(V1059="Include","Consensus required","Check required"))),"Check required"))),IF(L1059="","","Find PDF"))</f>
        <v>Exclude</v>
      </c>
      <c r="AA1059" s="31" t="str">
        <f>IF(Z1059="Exclude",R1059,"")</f>
        <v>3. Wrong intervention</v>
      </c>
    </row>
    <row r="1060" spans="1:27" x14ac:dyDescent="0.25">
      <c r="A1060" s="25" t="s">
        <v>546</v>
      </c>
      <c r="B1060" s="26" t="s">
        <v>547</v>
      </c>
      <c r="C1060" s="26">
        <v>2020</v>
      </c>
      <c r="D1060" s="26" t="s">
        <v>60</v>
      </c>
      <c r="E1060" s="26">
        <v>17</v>
      </c>
      <c r="F1060" s="26">
        <v>23</v>
      </c>
      <c r="G1060" s="26" t="s">
        <v>548</v>
      </c>
      <c r="H1060" s="26">
        <v>13138</v>
      </c>
      <c r="I1060" s="26" t="s">
        <v>549</v>
      </c>
      <c r="J1060" s="11" t="s">
        <v>35</v>
      </c>
      <c r="K1060" s="18" t="str">
        <f>IF(LEFT(I1060,2)="10",HYPERLINK(_xlfn.CONCAT("https://doi.org/",I1060),"Link"),IF(I1060="","",HYPERLINK(I1060,"Link")))</f>
        <v>Link</v>
      </c>
      <c r="L1060" s="19" t="str">
        <f>IF(A1060&lt;&gt;"",IF(J1060="No",_xlfn.CONCAT(IF(ISERROR(FIND(",",A1060))=FALSE,LEFT(A1060,FIND(",",A1060)-1),A1060),"-",C1060,"-",H1060),""),"")</f>
        <v/>
      </c>
      <c r="M1060" s="29" t="str">
        <f>IF(A1060&lt;&gt;"",_xlfn.CONCAT("{",IF(ISERROR(FIND(",",A1060))=FALSE,LEFT(A1060,FIND(",",A1060)-1),A1060),", ",C1060," #",H1060,"}"),"")</f>
        <v>{Kobel, 2020 #13138}</v>
      </c>
      <c r="N1060" s="4" t="s">
        <v>1</v>
      </c>
      <c r="O1060" s="18" t="str">
        <f>IF(J1060="Yes",IF(P1060&lt;&gt;"",HYPERLINK(_xlfn.CONCAT(VLOOKUP(P1060,AF:AG,2,FALSE),"\",IF(ISERROR(FIND(",",A1060))=FALSE,LEFT(A1060,FIND(",",A1060)-1),A1060),"-",C1060,"-",H1060,".pdf"),"PDF"),""),"")</f>
        <v>PDF</v>
      </c>
      <c r="P1060" s="11" t="s">
        <v>2</v>
      </c>
      <c r="Q1060" s="3" t="s">
        <v>46</v>
      </c>
      <c r="R1060" s="3" t="s">
        <v>39</v>
      </c>
      <c r="T1060" s="18" t="str">
        <f>IF(J1060="Yes",IF(U1060&lt;&gt;"",HYPERLINK(_xlfn.CONCAT(VLOOKUP(U1060,AF:AG,2,FALSE),"\",IF(ISERROR(FIND(",",A1060))=FALSE,LEFT(A1060,FIND(",",A1060)-1),A1060),"-",C1060,"-",H1060,".pdf"),"PDF"),""),"")</f>
        <v>PDF</v>
      </c>
      <c r="U1060" s="11" t="str">
        <f>IF(R1060="0. Duplicate","SH","")</f>
        <v>SH</v>
      </c>
      <c r="V1060" s="3" t="str">
        <f>IF(R1060="0. Duplicate","Exclude","")</f>
        <v>Exclude</v>
      </c>
      <c r="W1060" s="3" t="str">
        <f>IF(R1060="0. Duplicate","0. Duplicate","")</f>
        <v>0. Duplicate</v>
      </c>
      <c r="Y1060" s="12" t="str">
        <f>IF(R1060="Include","No",IF(V1060="Include","No",""))</f>
        <v/>
      </c>
      <c r="Z1060" s="33" t="str">
        <f>IF(J1060="Yes",IF(Q1060="","",IF(Q1060="Include",IF(V1060="",IF(Y1060="No","Check for supplement","Include"),IF(V1060="Exclude","Consensus required",IF(V1060="Include",IF(Y1060="No","Check for supplement","Include"),"Check required"))),IF(Q1060="Exclude",IF(V1060="","Check required",IF(V1060="Exclude","Exclude",IF(V1060="Include","Consensus required","Check required"))),"Check required"))),IF(L1060="","","Find PDF"))</f>
        <v>Exclude</v>
      </c>
      <c r="AA1060" s="31" t="str">
        <f>IF(Z1060="Exclude",R1060,"")</f>
        <v>0. Duplicate</v>
      </c>
    </row>
    <row r="1061" spans="1:27" x14ac:dyDescent="0.25">
      <c r="A1061" s="25" t="s">
        <v>550</v>
      </c>
      <c r="B1061" s="26" t="s">
        <v>551</v>
      </c>
      <c r="C1061" s="26">
        <v>2020</v>
      </c>
      <c r="D1061" s="26" t="s">
        <v>552</v>
      </c>
      <c r="E1061" s="26">
        <v>8</v>
      </c>
      <c r="G1061" s="26">
        <v>219</v>
      </c>
      <c r="H1061" s="26">
        <v>13139</v>
      </c>
      <c r="I1061" s="26" t="s">
        <v>553</v>
      </c>
      <c r="J1061" s="11" t="s">
        <v>35</v>
      </c>
      <c r="K1061" s="18" t="str">
        <f>IF(LEFT(I1061,2)="10",HYPERLINK(_xlfn.CONCAT("https://doi.org/",I1061),"Link"),IF(I1061="","",HYPERLINK(I1061,"Link")))</f>
        <v>Link</v>
      </c>
      <c r="L1061" s="19" t="str">
        <f>IF(A1061&lt;&gt;"",IF(J1061="No",_xlfn.CONCAT(IF(ISERROR(FIND(",",A1061))=FALSE,LEFT(A1061,FIND(",",A1061)-1),A1061),"-",C1061,"-",H1061),""),"")</f>
        <v/>
      </c>
      <c r="M1061" s="29" t="str">
        <f>IF(A1061&lt;&gt;"",_xlfn.CONCAT("{",IF(ISERROR(FIND(",",A1061))=FALSE,LEFT(A1061,FIND(",",A1061)-1),A1061),", ",C1061," #",H1061,"}"),"")</f>
        <v>{Kobel, 2020 #13139}</v>
      </c>
      <c r="N1061" s="4" t="s">
        <v>1</v>
      </c>
      <c r="O1061" s="18" t="str">
        <f>IF(J1061="Yes",IF(P1061&lt;&gt;"",HYPERLINK(_xlfn.CONCAT(VLOOKUP(P1061,AF:AG,2,FALSE),"\",IF(ISERROR(FIND(",",A1061))=FALSE,LEFT(A1061,FIND(",",A1061)-1),A1061),"-",C1061,"-",H1061,".pdf"),"PDF"),""),"")</f>
        <v>PDF</v>
      </c>
      <c r="P1061" s="11" t="s">
        <v>2</v>
      </c>
      <c r="Q1061" s="3" t="s">
        <v>46</v>
      </c>
      <c r="R1061" s="3" t="s">
        <v>47</v>
      </c>
      <c r="S1061" s="4" t="s">
        <v>109</v>
      </c>
      <c r="T1061" s="18" t="str">
        <f>IF(J1061="Yes",IF(U1061&lt;&gt;"",HYPERLINK(_xlfn.CONCAT(VLOOKUP(U1061,AF:AG,2,FALSE),"\",IF(ISERROR(FIND(",",A1061))=FALSE,LEFT(A1061,FIND(",",A1061)-1),A1061),"-",C1061,"-",H1061,".pdf"),"PDF"),""),"")</f>
        <v>PDF</v>
      </c>
      <c r="U1061" s="11" t="s">
        <v>57</v>
      </c>
      <c r="V1061" s="3" t="s">
        <v>46</v>
      </c>
      <c r="W1061" s="3" t="s">
        <v>47</v>
      </c>
      <c r="X1061" s="501" t="s">
        <v>116</v>
      </c>
      <c r="Y1061" s="12" t="str">
        <f>IF(R1061="Include","No",IF(V1061="Include","No",""))</f>
        <v/>
      </c>
      <c r="Z1061" s="33" t="str">
        <f>IF(J1061="Yes",IF(Q1061="","",IF(Q1061="Include",IF(V1061="",IF(Y1061="No","Check for supplement","Include"),IF(V1061="Exclude","Consensus required",IF(V1061="Include",IF(Y1061="No","Check for supplement","Include"),"Check required"))),IF(Q1061="Exclude",IF(V1061="","Check required",IF(V1061="Exclude","Exclude",IF(V1061="Include","Consensus required","Check required"))),"Check required"))),IF(L1061="","","Find PDF"))</f>
        <v>Exclude</v>
      </c>
      <c r="AA1061" s="31" t="str">
        <f>IF(Z1061="Exclude",R1061,"")</f>
        <v>3. Wrong intervention</v>
      </c>
    </row>
    <row r="1062" spans="1:27" x14ac:dyDescent="0.25">
      <c r="A1062" s="25" t="s">
        <v>554</v>
      </c>
      <c r="B1062" s="26" t="s">
        <v>555</v>
      </c>
      <c r="C1062" s="26">
        <v>2019</v>
      </c>
      <c r="D1062" s="26" t="s">
        <v>330</v>
      </c>
      <c r="E1062" s="26">
        <v>51</v>
      </c>
      <c r="F1062" s="26">
        <v>4</v>
      </c>
      <c r="G1062" s="26" t="s">
        <v>556</v>
      </c>
      <c r="H1062" s="26">
        <v>14750</v>
      </c>
      <c r="I1062" s="26" t="s">
        <v>557</v>
      </c>
      <c r="J1062" s="11" t="s">
        <v>35</v>
      </c>
      <c r="K1062" s="18" t="str">
        <f>IF(LEFT(I1062,2)="10",HYPERLINK(_xlfn.CONCAT("https://doi.org/",I1062),"Link"),IF(I1062="","",HYPERLINK(I1062,"Link")))</f>
        <v>Link</v>
      </c>
      <c r="L1062" s="19" t="str">
        <f>IF(A1062&lt;&gt;"",IF(J1062="No",_xlfn.CONCAT(IF(ISERROR(FIND(",",A1062))=FALSE,LEFT(A1062,FIND(",",A1062)-1),A1062),"-",C1062,"-",H1062),""),"")</f>
        <v/>
      </c>
      <c r="M1062" s="29" t="str">
        <f>IF(A1062&lt;&gt;"",_xlfn.CONCAT("{",IF(ISERROR(FIND(",",A1062))=FALSE,LEFT(A1062,FIND(",",A1062)-1),A1062),", ",C1062," #",H1062,"}"),"")</f>
        <v>{Koch, 2019 #14750}</v>
      </c>
      <c r="N1062" s="4" t="s">
        <v>1</v>
      </c>
      <c r="O1062" s="18" t="str">
        <f>IF(J1062="Yes",IF(P1062&lt;&gt;"",HYPERLINK(_xlfn.CONCAT(VLOOKUP(P1062,AF:AG,2,FALSE),"\",IF(ISERROR(FIND(",",A1062))=FALSE,LEFT(A1062,FIND(",",A1062)-1),A1062),"-",C1062,"-",H1062,".pdf"),"PDF"),""),"")</f>
        <v>PDF</v>
      </c>
      <c r="P1062" s="11" t="s">
        <v>2</v>
      </c>
      <c r="Q1062" s="3" t="s">
        <v>46</v>
      </c>
      <c r="R1062" s="3" t="s">
        <v>47</v>
      </c>
      <c r="S1062" s="4" t="s">
        <v>109</v>
      </c>
      <c r="T1062" s="18" t="str">
        <f>IF(J1062="Yes",IF(U1062&lt;&gt;"",HYPERLINK(_xlfn.CONCAT(VLOOKUP(U1062,AF:AG,2,FALSE),"\",IF(ISERROR(FIND(",",A1062))=FALSE,LEFT(A1062,FIND(",",A1062)-1),A1062),"-",C1062,"-",H1062,".pdf"),"PDF"),""),"")</f>
        <v>PDF</v>
      </c>
      <c r="U1062" s="11" t="s">
        <v>57</v>
      </c>
      <c r="V1062" s="3" t="s">
        <v>46</v>
      </c>
      <c r="W1062" s="3" t="s">
        <v>47</v>
      </c>
      <c r="X1062" s="501" t="s">
        <v>116</v>
      </c>
      <c r="Y1062" s="12" t="str">
        <f>IF(R1062="Include","No",IF(V1062="Include","No",""))</f>
        <v/>
      </c>
      <c r="Z1062" s="33" t="str">
        <f>IF(J1062="Yes",IF(Q1062="","",IF(Q1062="Include",IF(V1062="",IF(Y1062="No","Check for supplement","Include"),IF(V1062="Exclude","Consensus required",IF(V1062="Include",IF(Y1062="No","Check for supplement","Include"),"Check required"))),IF(Q1062="Exclude",IF(V1062="","Check required",IF(V1062="Exclude","Exclude",IF(V1062="Include","Consensus required","Check required"))),"Check required"))),IF(L1062="","","Find PDF"))</f>
        <v>Exclude</v>
      </c>
      <c r="AA1062" s="31" t="str">
        <f>IF(Z1062="Exclude",R1062,"")</f>
        <v>3. Wrong intervention</v>
      </c>
    </row>
    <row r="1063" spans="1:27" x14ac:dyDescent="0.25">
      <c r="A1063" s="25" t="s">
        <v>558</v>
      </c>
      <c r="B1063" s="26" t="s">
        <v>559</v>
      </c>
      <c r="C1063" s="26">
        <v>2016</v>
      </c>
      <c r="D1063" s="26" t="s">
        <v>560</v>
      </c>
      <c r="E1063" s="26">
        <v>8</v>
      </c>
      <c r="F1063" s="26">
        <v>1</v>
      </c>
      <c r="G1063" s="26">
        <v>17</v>
      </c>
      <c r="H1063" s="26">
        <v>14751</v>
      </c>
      <c r="I1063" s="26" t="s">
        <v>561</v>
      </c>
      <c r="J1063" s="11" t="s">
        <v>35</v>
      </c>
      <c r="K1063" s="18" t="str">
        <f>IF(LEFT(I1063,2)="10",HYPERLINK(_xlfn.CONCAT("https://doi.org/",I1063),"Link"),IF(I1063="","",HYPERLINK(I1063,"Link")))</f>
        <v>Link</v>
      </c>
      <c r="L1063" s="19" t="str">
        <f>IF(A1063&lt;&gt;"",IF(J1063="No",_xlfn.CONCAT(IF(ISERROR(FIND(",",A1063))=FALSE,LEFT(A1063,FIND(",",A1063)-1),A1063),"-",C1063,"-",H1063),""),"")</f>
        <v/>
      </c>
      <c r="M1063" s="29" t="str">
        <f>IF(A1063&lt;&gt;"",_xlfn.CONCAT("{",IF(ISERROR(FIND(",",A1063))=FALSE,LEFT(A1063,FIND(",",A1063)-1),A1063),", ",C1063," #",H1063,"}"),"")</f>
        <v>{Kocken, 2016 #14751}</v>
      </c>
      <c r="N1063" s="4" t="s">
        <v>1</v>
      </c>
      <c r="O1063" s="18" t="str">
        <f>IF(J1063="Yes",IF(P1063&lt;&gt;"",HYPERLINK(_xlfn.CONCAT(VLOOKUP(P1063,AF:AG,2,FALSE),"\",IF(ISERROR(FIND(",",A1063))=FALSE,LEFT(A1063,FIND(",",A1063)-1),A1063),"-",C1063,"-",H1063,".pdf"),"PDF"),""),"")</f>
        <v>PDF</v>
      </c>
      <c r="P1063" s="11" t="s">
        <v>2</v>
      </c>
      <c r="Q1063" s="3" t="s">
        <v>46</v>
      </c>
      <c r="R1063" s="3" t="s">
        <v>47</v>
      </c>
      <c r="S1063" s="4" t="s">
        <v>109</v>
      </c>
      <c r="T1063" s="18" t="str">
        <f>IF(J1063="Yes",IF(U1063&lt;&gt;"",HYPERLINK(_xlfn.CONCAT(VLOOKUP(U1063,AF:AG,2,FALSE),"\",IF(ISERROR(FIND(",",A1063))=FALSE,LEFT(A1063,FIND(",",A1063)-1),A1063),"-",C1063,"-",H1063,".pdf"),"PDF"),""),"")</f>
        <v>PDF</v>
      </c>
      <c r="U1063" s="11" t="s">
        <v>57</v>
      </c>
      <c r="V1063" s="3" t="s">
        <v>46</v>
      </c>
      <c r="W1063" s="3" t="s">
        <v>47</v>
      </c>
      <c r="X1063" s="501" t="s">
        <v>116</v>
      </c>
      <c r="Y1063" s="12" t="str">
        <f>IF(R1063="Include","No",IF(V1063="Include","No",""))</f>
        <v/>
      </c>
      <c r="Z1063" s="33" t="str">
        <f>IF(J1063="Yes",IF(Q1063="","",IF(Q1063="Include",IF(V1063="",IF(Y1063="No","Check for supplement","Include"),IF(V1063="Exclude","Consensus required",IF(V1063="Include",IF(Y1063="No","Check for supplement","Include"),"Check required"))),IF(Q1063="Exclude",IF(V1063="","Check required",IF(V1063="Exclude","Exclude",IF(V1063="Include","Consensus required","Check required"))),"Check required"))),IF(L1063="","","Find PDF"))</f>
        <v>Exclude</v>
      </c>
      <c r="AA1063" s="31" t="str">
        <f>IF(Z1063="Exclude",R1063,"")</f>
        <v>3. Wrong intervention</v>
      </c>
    </row>
    <row r="1064" spans="1:27" x14ac:dyDescent="0.25">
      <c r="A1064" s="25" t="s">
        <v>5422</v>
      </c>
      <c r="B1064" s="26" t="s">
        <v>5423</v>
      </c>
      <c r="C1064" s="26">
        <v>2022</v>
      </c>
      <c r="D1064" s="26" t="s">
        <v>237</v>
      </c>
      <c r="E1064" s="26">
        <v>8</v>
      </c>
      <c r="F1064" s="26">
        <v>1</v>
      </c>
      <c r="G1064" s="26">
        <v>48</v>
      </c>
      <c r="H1064" s="26">
        <v>14064</v>
      </c>
      <c r="I1064" s="26" t="s">
        <v>5424</v>
      </c>
      <c r="J1064" s="11" t="s">
        <v>35</v>
      </c>
      <c r="K1064" s="18" t="str">
        <f>IF(LEFT(I1064,2)="10",HYPERLINK(_xlfn.CONCAT("https://doi.org/",I1064),"Link"),IF(I1064="","",HYPERLINK(I1064,"Link")))</f>
        <v>Link</v>
      </c>
      <c r="L1064" s="19" t="str">
        <f>IF(A1064&lt;&gt;"",IF(J1064="No",_xlfn.CONCAT(IF(ISERROR(FIND(",",A1064))=FALSE,LEFT(A1064,FIND(",",A1064)-1),A1064),"-",C1064,"-",H1064),""),"")</f>
        <v/>
      </c>
      <c r="M1064" s="29" t="str">
        <f>IF(A1064&lt;&gt;"",_xlfn.CONCAT("{",IF(ISERROR(FIND(",",A1064))=FALSE,LEFT(A1064,FIND(",",A1064)-1),A1064),", ",C1064," #",H1064,"}"),"")</f>
        <v>{Kodal, 2022 #14064}</v>
      </c>
      <c r="N1064" s="4" t="s">
        <v>4</v>
      </c>
      <c r="O1064" s="18" t="str">
        <f>IF(J1064="Yes",IF(P1064&lt;&gt;"",HYPERLINK(_xlfn.CONCAT(VLOOKUP(P1064,AF:AG,2,FALSE),"\",IF(ISERROR(FIND(",",A1064))=FALSE,LEFT(A1064,FIND(",",A1064)-1),A1064),"-",C1064,"-",H1064,".pdf"),"PDF"),""),"")</f>
        <v>PDF</v>
      </c>
      <c r="P1064" s="11" t="s">
        <v>2</v>
      </c>
      <c r="Q1064" s="3" t="s">
        <v>46</v>
      </c>
      <c r="R1064" s="3" t="s">
        <v>47</v>
      </c>
      <c r="S1064" s="4" t="s">
        <v>109</v>
      </c>
      <c r="T1064" s="18" t="str">
        <f>IF(J1064="Yes",IF(U1064&lt;&gt;"",HYPERLINK(_xlfn.CONCAT(VLOOKUP(U1064,AF:AG,2,FALSE),"\",IF(ISERROR(FIND(",",A1064))=FALSE,LEFT(A1064,FIND(",",A1064)-1),A1064),"-",C1064,"-",H1064,".pdf"),"PDF"),""),"")</f>
        <v>PDF</v>
      </c>
      <c r="U1064" s="11" t="s">
        <v>50</v>
      </c>
      <c r="V1064" s="3" t="s">
        <v>46</v>
      </c>
      <c r="W1064" s="3" t="s">
        <v>47</v>
      </c>
      <c r="Y1064" s="12" t="str">
        <f>IF(R1064="Include","No",IF(V1064="Include","No",""))</f>
        <v/>
      </c>
      <c r="Z1064" s="33" t="str">
        <f>IF(J1064="Yes",IF(Q1064="","",IF(Q1064="Include",IF(V1064="",IF(Y1064="No","Check for supplement","Include"),IF(V1064="Exclude","Consensus required",IF(V1064="Include",IF(Y1064="No","Check for supplement","Include"),"Check required"))),IF(Q1064="Exclude",IF(V1064="","Check required",IF(V1064="Exclude","Exclude",IF(V1064="Include","Consensus required","Check required"))),"Check required"))),IF(L1064="","","Find PDF"))</f>
        <v>Exclude</v>
      </c>
      <c r="AA1064" s="31" t="str">
        <f>IF(Z1064="Exclude",R1064,"")</f>
        <v>3. Wrong intervention</v>
      </c>
    </row>
    <row r="1065" spans="1:27" x14ac:dyDescent="0.25">
      <c r="A1065" s="25" t="s">
        <v>562</v>
      </c>
      <c r="B1065" s="26" t="s">
        <v>563</v>
      </c>
      <c r="C1065" s="26">
        <v>2017</v>
      </c>
      <c r="D1065" s="26" t="s">
        <v>564</v>
      </c>
      <c r="E1065" s="26">
        <v>17</v>
      </c>
      <c r="F1065" s="26">
        <v>1</v>
      </c>
      <c r="G1065" s="26">
        <v>8</v>
      </c>
      <c r="H1065" s="26">
        <v>13143</v>
      </c>
      <c r="I1065" s="26" t="s">
        <v>565</v>
      </c>
      <c r="J1065" s="11" t="s">
        <v>35</v>
      </c>
      <c r="K1065" s="18" t="str">
        <f>IF(LEFT(I1065,2)="10",HYPERLINK(_xlfn.CONCAT("https://doi.org/",I1065),"Link"),IF(I1065="","",HYPERLINK(I1065,"Link")))</f>
        <v>Link</v>
      </c>
      <c r="L1065" s="19" t="str">
        <f>IF(A1065&lt;&gt;"",IF(J1065="No",_xlfn.CONCAT(IF(ISERROR(FIND(",",A1065))=FALSE,LEFT(A1065,FIND(",",A1065)-1),A1065),"-",C1065,"-",H1065),""),"")</f>
        <v/>
      </c>
      <c r="M1065" s="29" t="str">
        <f>IF(A1065&lt;&gt;"",_xlfn.CONCAT("{",IF(ISERROR(FIND(",",A1065))=FALSE,LEFT(A1065,FIND(",",A1065)-1),A1065),", ",C1065," #",H1065,"}"),"")</f>
        <v>{Koeneman, 2017 #13143}</v>
      </c>
      <c r="N1065" s="4" t="s">
        <v>1</v>
      </c>
      <c r="O1065" s="18" t="str">
        <f>IF(J1065="Yes",IF(P1065&lt;&gt;"",HYPERLINK(_xlfn.CONCAT(VLOOKUP(P1065,AF:AG,2,FALSE),"\",IF(ISERROR(FIND(",",A1065))=FALSE,LEFT(A1065,FIND(",",A1065)-1),A1065),"-",C1065,"-",H1065,".pdf"),"PDF"),""),"")</f>
        <v>PDF</v>
      </c>
      <c r="P1065" s="11" t="s">
        <v>2</v>
      </c>
      <c r="Q1065" s="3" t="s">
        <v>46</v>
      </c>
      <c r="R1065" s="3" t="s">
        <v>47</v>
      </c>
      <c r="S1065" s="4" t="s">
        <v>109</v>
      </c>
      <c r="T1065" s="18" t="str">
        <f>IF(J1065="Yes",IF(U1065&lt;&gt;"",HYPERLINK(_xlfn.CONCAT(VLOOKUP(U1065,AF:AG,2,FALSE),"\",IF(ISERROR(FIND(",",A1065))=FALSE,LEFT(A1065,FIND(",",A1065)-1),A1065),"-",C1065,"-",H1065,".pdf"),"PDF"),""),"")</f>
        <v>PDF</v>
      </c>
      <c r="U1065" s="11" t="s">
        <v>57</v>
      </c>
      <c r="V1065" s="3" t="s">
        <v>46</v>
      </c>
      <c r="W1065" s="3" t="s">
        <v>47</v>
      </c>
      <c r="X1065" s="501" t="s">
        <v>116</v>
      </c>
      <c r="Y1065" s="12" t="str">
        <f>IF(R1065="Include","No",IF(V1065="Include","No",""))</f>
        <v/>
      </c>
      <c r="Z1065" s="33" t="str">
        <f>IF(J1065="Yes",IF(Q1065="","",IF(Q1065="Include",IF(V1065="",IF(Y1065="No","Check for supplement","Include"),IF(V1065="Exclude","Consensus required",IF(V1065="Include",IF(Y1065="No","Check for supplement","Include"),"Check required"))),IF(Q1065="Exclude",IF(V1065="","Check required",IF(V1065="Exclude","Exclude",IF(V1065="Include","Consensus required","Check required"))),"Check required"))),IF(L1065="","","Find PDF"))</f>
        <v>Exclude</v>
      </c>
      <c r="AA1065" s="31" t="str">
        <f>IF(Z1065="Exclude",R1065,"")</f>
        <v>3. Wrong intervention</v>
      </c>
    </row>
    <row r="1066" spans="1:27" x14ac:dyDescent="0.25">
      <c r="A1066" s="25" t="s">
        <v>562</v>
      </c>
      <c r="B1066" s="26" t="s">
        <v>563</v>
      </c>
      <c r="C1066" s="26">
        <v>2017</v>
      </c>
      <c r="D1066" s="26" t="s">
        <v>564</v>
      </c>
      <c r="E1066" s="26">
        <v>17</v>
      </c>
      <c r="F1066" s="26">
        <v>1</v>
      </c>
      <c r="G1066" s="26">
        <v>8</v>
      </c>
      <c r="H1066" s="26">
        <v>13144</v>
      </c>
      <c r="I1066" s="26" t="s">
        <v>565</v>
      </c>
      <c r="J1066" s="11" t="s">
        <v>35</v>
      </c>
      <c r="K1066" s="18" t="str">
        <f>IF(LEFT(I1066,2)="10",HYPERLINK(_xlfn.CONCAT("https://doi.org/",I1066),"Link"),IF(I1066="","",HYPERLINK(I1066,"Link")))</f>
        <v>Link</v>
      </c>
      <c r="L1066" s="19" t="str">
        <f>IF(A1066&lt;&gt;"",IF(J1066="No",_xlfn.CONCAT(IF(ISERROR(FIND(",",A1066))=FALSE,LEFT(A1066,FIND(",",A1066)-1),A1066),"-",C1066,"-",H1066),""),"")</f>
        <v/>
      </c>
      <c r="M1066" s="29" t="str">
        <f>IF(A1066&lt;&gt;"",_xlfn.CONCAT("{",IF(ISERROR(FIND(",",A1066))=FALSE,LEFT(A1066,FIND(",",A1066)-1),A1066),", ",C1066," #",H1066,"}"),"")</f>
        <v>{Koeneman, 2017 #13144}</v>
      </c>
      <c r="N1066" s="4" t="s">
        <v>1</v>
      </c>
      <c r="O1066" s="18" t="str">
        <f>IF(J1066="Yes",IF(P1066&lt;&gt;"",HYPERLINK(_xlfn.CONCAT(VLOOKUP(P1066,AF:AG,2,FALSE),"\",IF(ISERROR(FIND(",",A1066))=FALSE,LEFT(A1066,FIND(",",A1066)-1),A1066),"-",C1066,"-",H1066,".pdf"),"PDF"),""),"")</f>
        <v>PDF</v>
      </c>
      <c r="P1066" s="11" t="s">
        <v>2</v>
      </c>
      <c r="Q1066" s="3" t="s">
        <v>46</v>
      </c>
      <c r="R1066" s="3" t="s">
        <v>39</v>
      </c>
      <c r="T1066" s="18" t="str">
        <f>IF(J1066="Yes",IF(U1066&lt;&gt;"",HYPERLINK(_xlfn.CONCAT(VLOOKUP(U1066,AF:AG,2,FALSE),"\",IF(ISERROR(FIND(",",A1066))=FALSE,LEFT(A1066,FIND(",",A1066)-1),A1066),"-",C1066,"-",H1066,".pdf"),"PDF"),""),"")</f>
        <v>PDF</v>
      </c>
      <c r="U1066" s="11" t="str">
        <f>IF(R1066="0. Duplicate","SH","")</f>
        <v>SH</v>
      </c>
      <c r="V1066" s="3" t="str">
        <f>IF(R1066="0. Duplicate","Exclude","")</f>
        <v>Exclude</v>
      </c>
      <c r="W1066" s="3" t="str">
        <f>IF(R1066="0. Duplicate","0. Duplicate","")</f>
        <v>0. Duplicate</v>
      </c>
      <c r="Y1066" s="12" t="str">
        <f>IF(R1066="Include","No",IF(V1066="Include","No",""))</f>
        <v/>
      </c>
      <c r="Z1066" s="33" t="str">
        <f>IF(J1066="Yes",IF(Q1066="","",IF(Q1066="Include",IF(V1066="",IF(Y1066="No","Check for supplement","Include"),IF(V1066="Exclude","Consensus required",IF(V1066="Include",IF(Y1066="No","Check for supplement","Include"),"Check required"))),IF(Q1066="Exclude",IF(V1066="","Check required",IF(V1066="Exclude","Exclude",IF(V1066="Include","Consensus required","Check required"))),"Check required"))),IF(L1066="","","Find PDF"))</f>
        <v>Exclude</v>
      </c>
      <c r="AA1066" s="31" t="str">
        <f>IF(Z1066="Exclude",R1066,"")</f>
        <v>0. Duplicate</v>
      </c>
    </row>
    <row r="1067" spans="1:27" x14ac:dyDescent="0.25">
      <c r="A1067" s="25" t="s">
        <v>566</v>
      </c>
      <c r="B1067" s="26" t="s">
        <v>567</v>
      </c>
      <c r="C1067" s="26">
        <v>2023</v>
      </c>
      <c r="D1067" s="26" t="s">
        <v>530</v>
      </c>
      <c r="E1067" s="26">
        <v>25</v>
      </c>
      <c r="G1067" s="90" t="s">
        <v>568</v>
      </c>
      <c r="H1067" s="26">
        <v>13145</v>
      </c>
      <c r="I1067" s="26" t="s">
        <v>569</v>
      </c>
      <c r="J1067" s="11" t="s">
        <v>35</v>
      </c>
      <c r="K1067" s="18" t="str">
        <f>IF(LEFT(I1067,2)="10",HYPERLINK(_xlfn.CONCAT("https://doi.org/",I1067),"Link"),IF(I1067="","",HYPERLINK(I1067,"Link")))</f>
        <v>Link</v>
      </c>
      <c r="L1067" s="19" t="str">
        <f>IF(A1067&lt;&gt;"",IF(J1067="No",_xlfn.CONCAT(IF(ISERROR(FIND(",",A1067))=FALSE,LEFT(A1067,FIND(",",A1067)-1),A1067),"-",C1067,"-",H1067),""),"")</f>
        <v/>
      </c>
      <c r="M1067" s="29" t="str">
        <f>IF(A1067&lt;&gt;"",_xlfn.CONCAT("{",IF(ISERROR(FIND(",",A1067))=FALSE,LEFT(A1067,FIND(",",A1067)-1),A1067),", ",C1067," #",H1067,"}"),"")</f>
        <v>{Kohl, 2023 #13145}</v>
      </c>
      <c r="N1067" s="4" t="s">
        <v>1</v>
      </c>
      <c r="O1067" s="18" t="str">
        <f>IF(J1067="Yes",IF(P1067&lt;&gt;"",HYPERLINK(_xlfn.CONCAT(VLOOKUP(P1067,AF:AG,2,FALSE),"\",IF(ISERROR(FIND(",",A1067))=FALSE,LEFT(A1067,FIND(",",A1067)-1),A1067),"-",C1067,"-",H1067,".pdf"),"PDF"),""),"")</f>
        <v>PDF</v>
      </c>
      <c r="P1067" s="11" t="s">
        <v>2</v>
      </c>
      <c r="Q1067" s="3" t="s">
        <v>46</v>
      </c>
      <c r="R1067" s="3" t="s">
        <v>47</v>
      </c>
      <c r="S1067" s="4" t="s">
        <v>109</v>
      </c>
      <c r="T1067" s="18" t="str">
        <f>IF(J1067="Yes",IF(U1067&lt;&gt;"",HYPERLINK(_xlfn.CONCAT(VLOOKUP(U1067,AF:AG,2,FALSE),"\",IF(ISERROR(FIND(",",A1067))=FALSE,LEFT(A1067,FIND(",",A1067)-1),A1067),"-",C1067,"-",H1067,".pdf"),"PDF"),""),"")</f>
        <v>PDF</v>
      </c>
      <c r="U1067" s="11" t="s">
        <v>57</v>
      </c>
      <c r="V1067" s="3" t="s">
        <v>46</v>
      </c>
      <c r="W1067" s="3" t="s">
        <v>47</v>
      </c>
      <c r="X1067" s="501" t="s">
        <v>570</v>
      </c>
      <c r="Y1067" s="12" t="str">
        <f>IF(R1067="Include","No",IF(V1067="Include","No",""))</f>
        <v/>
      </c>
      <c r="Z1067" s="33" t="str">
        <f>IF(J1067="Yes",IF(Q1067="","",IF(Q1067="Include",IF(V1067="",IF(Y1067="No","Check for supplement","Include"),IF(V1067="Exclude","Consensus required",IF(V1067="Include",IF(Y1067="No","Check for supplement","Include"),"Check required"))),IF(Q1067="Exclude",IF(V1067="","Check required",IF(V1067="Exclude","Exclude",IF(V1067="Include","Consensus required","Check required"))),"Check required"))),IF(L1067="","","Find PDF"))</f>
        <v>Exclude</v>
      </c>
      <c r="AA1067" s="31" t="str">
        <f>IF(Z1067="Exclude",R1067,"")</f>
        <v>3. Wrong intervention</v>
      </c>
    </row>
    <row r="1068" spans="1:27" x14ac:dyDescent="0.25">
      <c r="A1068" s="25" t="s">
        <v>566</v>
      </c>
      <c r="B1068" s="26" t="s">
        <v>567</v>
      </c>
      <c r="C1068" s="26">
        <v>2023</v>
      </c>
      <c r="D1068" s="26" t="s">
        <v>530</v>
      </c>
      <c r="E1068" s="26">
        <v>25</v>
      </c>
      <c r="G1068" s="26" t="s">
        <v>568</v>
      </c>
      <c r="H1068" s="26">
        <v>13146</v>
      </c>
      <c r="I1068" s="26" t="s">
        <v>569</v>
      </c>
      <c r="J1068" s="11" t="s">
        <v>35</v>
      </c>
      <c r="K1068" s="18" t="str">
        <f>IF(LEFT(I1068,2)="10",HYPERLINK(_xlfn.CONCAT("https://doi.org/",I1068),"Link"),IF(I1068="","",HYPERLINK(I1068,"Link")))</f>
        <v>Link</v>
      </c>
      <c r="L1068" s="19" t="str">
        <f>IF(A1068&lt;&gt;"",IF(J1068="No",_xlfn.CONCAT(IF(ISERROR(FIND(",",A1068))=FALSE,LEFT(A1068,FIND(",",A1068)-1),A1068),"-",C1068,"-",H1068),""),"")</f>
        <v/>
      </c>
      <c r="M1068" s="29" t="str">
        <f>IF(A1068&lt;&gt;"",_xlfn.CONCAT("{",IF(ISERROR(FIND(",",A1068))=FALSE,LEFT(A1068,FIND(",",A1068)-1),A1068),", ",C1068," #",H1068,"}"),"")</f>
        <v>{Kohl, 2023 #13146}</v>
      </c>
      <c r="N1068" s="4" t="s">
        <v>1</v>
      </c>
      <c r="O1068" s="18" t="str">
        <f>IF(J1068="Yes",IF(P1068&lt;&gt;"",HYPERLINK(_xlfn.CONCAT(VLOOKUP(P1068,AF:AG,2,FALSE),"\",IF(ISERROR(FIND(",",A1068))=FALSE,LEFT(A1068,FIND(",",A1068)-1),A1068),"-",C1068,"-",H1068,".pdf"),"PDF"),""),"")</f>
        <v>PDF</v>
      </c>
      <c r="P1068" s="11" t="s">
        <v>2</v>
      </c>
      <c r="Q1068" s="3" t="s">
        <v>46</v>
      </c>
      <c r="R1068" s="3" t="s">
        <v>39</v>
      </c>
      <c r="T1068" s="18" t="str">
        <f>IF(J1068="Yes",IF(U1068&lt;&gt;"",HYPERLINK(_xlfn.CONCAT(VLOOKUP(U1068,AF:AG,2,FALSE),"\",IF(ISERROR(FIND(",",A1068))=FALSE,LEFT(A1068,FIND(",",A1068)-1),A1068),"-",C1068,"-",H1068,".pdf"),"PDF"),""),"")</f>
        <v>PDF</v>
      </c>
      <c r="U1068" s="11" t="str">
        <f>IF(R1068="0. Duplicate","SH","")</f>
        <v>SH</v>
      </c>
      <c r="V1068" s="3" t="str">
        <f>IF(R1068="0. Duplicate","Exclude","")</f>
        <v>Exclude</v>
      </c>
      <c r="W1068" s="3" t="str">
        <f>IF(R1068="0. Duplicate","0. Duplicate","")</f>
        <v>0. Duplicate</v>
      </c>
      <c r="Y1068" s="12" t="str">
        <f>IF(R1068="Include","No",IF(V1068="Include","No",""))</f>
        <v/>
      </c>
      <c r="Z1068" s="33" t="str">
        <f>IF(J1068="Yes",IF(Q1068="","",IF(Q1068="Include",IF(V1068="",IF(Y1068="No","Check for supplement","Include"),IF(V1068="Exclude","Consensus required",IF(V1068="Include",IF(Y1068="No","Check for supplement","Include"),"Check required"))),IF(Q1068="Exclude",IF(V1068="","Check required",IF(V1068="Exclude","Exclude",IF(V1068="Include","Consensus required","Check required"))),"Check required"))),IF(L1068="","","Find PDF"))</f>
        <v>Exclude</v>
      </c>
      <c r="AA1068" s="31" t="str">
        <f>IF(Z1068="Exclude",R1068,"")</f>
        <v>0. Duplicate</v>
      </c>
    </row>
    <row r="1069" spans="1:27" x14ac:dyDescent="0.25">
      <c r="A1069" s="25" t="s">
        <v>571</v>
      </c>
      <c r="B1069" s="26" t="s">
        <v>572</v>
      </c>
      <c r="C1069" s="26">
        <v>2020</v>
      </c>
      <c r="D1069" s="26" t="s">
        <v>573</v>
      </c>
      <c r="E1069" s="26">
        <v>15</v>
      </c>
      <c r="G1069" s="26" t="s">
        <v>574</v>
      </c>
      <c r="H1069" s="26">
        <v>12673</v>
      </c>
      <c r="I1069" s="26" t="s">
        <v>7024</v>
      </c>
      <c r="J1069" s="11" t="s">
        <v>35</v>
      </c>
      <c r="K1069" s="18" t="str">
        <f>IF(LEFT(I1069,2)="10",HYPERLINK(_xlfn.CONCAT("https://doi.org/",I1069),"Link"),IF(I1069="","",HYPERLINK(I1069,"Link")))</f>
        <v>Link</v>
      </c>
      <c r="L1069" s="19" t="str">
        <f>IF(A1069&lt;&gt;"",IF(J1069="No",_xlfn.CONCAT(IF(ISERROR(FIND(",",A1069))=FALSE,LEFT(A1069,FIND(",",A1069)-1),A1069),"-",C1069,"-",H1069),""),"")</f>
        <v/>
      </c>
      <c r="M1069" s="29" t="str">
        <f>IF(A1069&lt;&gt;"",_xlfn.CONCAT("{",IF(ISERROR(FIND(",",A1069))=FALSE,LEFT(A1069,FIND(",",A1069)-1),A1069),", ",C1069," #",H1069,"}"),"")</f>
        <v>{Kohlbrenner, 2020 #12673}</v>
      </c>
      <c r="N1069" s="4" t="s">
        <v>1</v>
      </c>
      <c r="O1069" s="18" t="str">
        <f>IF(J1069="Yes",IF(P1069&lt;&gt;"",HYPERLINK(_xlfn.CONCAT(VLOOKUP(P1069,AF:AG,2,FALSE),"\",IF(ISERROR(FIND(",",A1069))=FALSE,LEFT(A1069,FIND(",",A1069)-1),A1069),"-",C1069,"-",H1069,".pdf"),"PDF"),""),"")</f>
        <v>PDF</v>
      </c>
      <c r="P1069" s="11" t="s">
        <v>2</v>
      </c>
      <c r="Q1069" s="3" t="s">
        <v>46</v>
      </c>
      <c r="R1069" s="3" t="s">
        <v>39</v>
      </c>
      <c r="T1069" s="18" t="str">
        <f>IF(J1069="Yes",IF(U1069&lt;&gt;"",HYPERLINK(_xlfn.CONCAT(VLOOKUP(U1069,AF:AG,2,FALSE),"\",IF(ISERROR(FIND(",",A1069))=FALSE,LEFT(A1069,FIND(",",A1069)-1),A1069),"-",C1069,"-",H1069,".pdf"),"PDF"),""),"")</f>
        <v>PDF</v>
      </c>
      <c r="U1069" s="11" t="str">
        <f>IF(R1069="0. Duplicate","SH","")</f>
        <v>SH</v>
      </c>
      <c r="V1069" s="3" t="str">
        <f>IF(R1069="0. Duplicate","Exclude","")</f>
        <v>Exclude</v>
      </c>
      <c r="W1069" s="3" t="str">
        <f>IF(R1069="0. Duplicate","0. Duplicate","")</f>
        <v>0. Duplicate</v>
      </c>
      <c r="Y1069" s="12" t="str">
        <f>IF(R1069="Include","No",IF(V1069="Include","No",""))</f>
        <v/>
      </c>
      <c r="Z1069" s="33" t="str">
        <f>IF(J1069="Yes",IF(Q1069="","",IF(Q1069="Include",IF(V1069="",IF(Y1069="No","Check for supplement","Include"),IF(V1069="Exclude","Consensus required",IF(V1069="Include",IF(Y1069="No","Check for supplement","Include"),"Check required"))),IF(Q1069="Exclude",IF(V1069="","Check required",IF(V1069="Exclude","Exclude",IF(V1069="Include","Consensus required","Check required"))),"Check required"))),IF(L1069="","","Find PDF"))</f>
        <v>Exclude</v>
      </c>
      <c r="AA1069" s="31" t="str">
        <f>IF(Z1069="Exclude",R1069,"")</f>
        <v>0. Duplicate</v>
      </c>
    </row>
    <row r="1070" spans="1:27" x14ac:dyDescent="0.25">
      <c r="A1070" s="25" t="s">
        <v>571</v>
      </c>
      <c r="B1070" s="26" t="s">
        <v>572</v>
      </c>
      <c r="C1070" s="26">
        <v>2020</v>
      </c>
      <c r="D1070" s="26" t="s">
        <v>573</v>
      </c>
      <c r="E1070" s="26">
        <v>15</v>
      </c>
      <c r="F1070" s="26">
        <v>15</v>
      </c>
      <c r="G1070" s="26" t="s">
        <v>574</v>
      </c>
      <c r="H1070" s="26">
        <v>13147</v>
      </c>
      <c r="I1070" s="26" t="s">
        <v>575</v>
      </c>
      <c r="J1070" s="11" t="s">
        <v>35</v>
      </c>
      <c r="K1070" s="18" t="str">
        <f>IF(LEFT(I1070,2)="10",HYPERLINK(_xlfn.CONCAT("https://doi.org/",I1070),"Link"),IF(I1070="","",HYPERLINK(I1070,"Link")))</f>
        <v>Link</v>
      </c>
      <c r="L1070" s="19" t="str">
        <f>IF(A1070&lt;&gt;"",IF(J1070="No",_xlfn.CONCAT(IF(ISERROR(FIND(",",A1070))=FALSE,LEFT(A1070,FIND(",",A1070)-1),A1070),"-",C1070,"-",H1070),""),"")</f>
        <v/>
      </c>
      <c r="M1070" s="29" t="str">
        <f>IF(A1070&lt;&gt;"",_xlfn.CONCAT("{",IF(ISERROR(FIND(",",A1070))=FALSE,LEFT(A1070,FIND(",",A1070)-1),A1070),", ",C1070," #",H1070,"}"),"")</f>
        <v>{Kohlbrenner, 2020 #13147}</v>
      </c>
      <c r="N1070" s="4" t="s">
        <v>1</v>
      </c>
      <c r="O1070" s="18" t="str">
        <f>IF(J1070="Yes",IF(P1070&lt;&gt;"",HYPERLINK(_xlfn.CONCAT(VLOOKUP(P1070,AF:AG,2,FALSE),"\",IF(ISERROR(FIND(",",A1070))=FALSE,LEFT(A1070,FIND(",",A1070)-1),A1070),"-",C1070,"-",H1070,".pdf"),"PDF"),""),"")</f>
        <v>PDF</v>
      </c>
      <c r="P1070" s="11" t="s">
        <v>2</v>
      </c>
      <c r="Q1070" s="3" t="s">
        <v>46</v>
      </c>
      <c r="R1070" s="3" t="s">
        <v>47</v>
      </c>
      <c r="S1070" s="4" t="s">
        <v>109</v>
      </c>
      <c r="T1070" s="18" t="str">
        <f>IF(J1070="Yes",IF(U1070&lt;&gt;"",HYPERLINK(_xlfn.CONCAT(VLOOKUP(U1070,AF:AG,2,FALSE),"\",IF(ISERROR(FIND(",",A1070))=FALSE,LEFT(A1070,FIND(",",A1070)-1),A1070),"-",C1070,"-",H1070,".pdf"),"PDF"),""),"")</f>
        <v>PDF</v>
      </c>
      <c r="U1070" s="11" t="s">
        <v>57</v>
      </c>
      <c r="V1070" s="3" t="s">
        <v>46</v>
      </c>
      <c r="W1070" s="3" t="s">
        <v>47</v>
      </c>
      <c r="X1070" s="501" t="s">
        <v>116</v>
      </c>
      <c r="Y1070" s="12" t="str">
        <f>IF(R1070="Include","No",IF(V1070="Include","No",""))</f>
        <v/>
      </c>
      <c r="Z1070" s="33" t="str">
        <f>IF(J1070="Yes",IF(Q1070="","",IF(Q1070="Include",IF(V1070="",IF(Y1070="No","Check for supplement","Include"),IF(V1070="Exclude","Consensus required",IF(V1070="Include",IF(Y1070="No","Check for supplement","Include"),"Check required"))),IF(Q1070="Exclude",IF(V1070="","Check required",IF(V1070="Exclude","Exclude",IF(V1070="Include","Consensus required","Check required"))),"Check required"))),IF(L1070="","","Find PDF"))</f>
        <v>Exclude</v>
      </c>
      <c r="AA1070" s="31" t="str">
        <f>IF(Z1070="Exclude",R1070,"")</f>
        <v>3. Wrong intervention</v>
      </c>
    </row>
    <row r="1071" spans="1:27" x14ac:dyDescent="0.25">
      <c r="A1071" s="25" t="s">
        <v>576</v>
      </c>
      <c r="B1071" s="26" t="s">
        <v>577</v>
      </c>
      <c r="C1071" s="26">
        <v>2016</v>
      </c>
      <c r="D1071" s="26" t="s">
        <v>578</v>
      </c>
      <c r="E1071" s="26">
        <v>39</v>
      </c>
      <c r="F1071" s="26">
        <v>1</v>
      </c>
      <c r="G1071" s="26" t="s">
        <v>579</v>
      </c>
      <c r="H1071" s="26">
        <v>13148</v>
      </c>
      <c r="I1071" s="26" t="s">
        <v>580</v>
      </c>
      <c r="J1071" s="11" t="s">
        <v>35</v>
      </c>
      <c r="K1071" s="18" t="str">
        <f>IF(LEFT(I1071,2)="10",HYPERLINK(_xlfn.CONCAT("https://doi.org/",I1071),"Link"),IF(I1071="","",HYPERLINK(I1071,"Link")))</f>
        <v>Link</v>
      </c>
      <c r="L1071" s="19" t="str">
        <f>IF(A1071&lt;&gt;"",IF(J1071="No",_xlfn.CONCAT(IF(ISERROR(FIND(",",A1071))=FALSE,LEFT(A1071,FIND(",",A1071)-1),A1071),"-",C1071,"-",H1071),""),"")</f>
        <v/>
      </c>
      <c r="M1071" s="29" t="str">
        <f>IF(A1071&lt;&gt;"",_xlfn.CONCAT("{",IF(ISERROR(FIND(",",A1071))=FALSE,LEFT(A1071,FIND(",",A1071)-1),A1071),", ",C1071," #",H1071,"}"),"")</f>
        <v>{Koivusalo, 2016 #13148}</v>
      </c>
      <c r="N1071" s="4" t="s">
        <v>1</v>
      </c>
      <c r="O1071" s="18" t="str">
        <f>IF(J1071="Yes",IF(P1071&lt;&gt;"",HYPERLINK(_xlfn.CONCAT(VLOOKUP(P1071,AF:AG,2,FALSE),"\",IF(ISERROR(FIND(",",A1071))=FALSE,LEFT(A1071,FIND(",",A1071)-1),A1071),"-",C1071,"-",H1071,".pdf"),"PDF"),""),"")</f>
        <v>PDF</v>
      </c>
      <c r="P1071" s="11" t="s">
        <v>2</v>
      </c>
      <c r="Q1071" s="3" t="s">
        <v>46</v>
      </c>
      <c r="R1071" s="3" t="s">
        <v>69</v>
      </c>
      <c r="S1071" s="4" t="s">
        <v>581</v>
      </c>
      <c r="T1071" s="18" t="str">
        <f>IF(J1071="Yes",IF(U1071&lt;&gt;"",HYPERLINK(_xlfn.CONCAT(VLOOKUP(U1071,AF:AG,2,FALSE),"\",IF(ISERROR(FIND(",",A1071))=FALSE,LEFT(A1071,FIND(",",A1071)-1),A1071),"-",C1071,"-",H1071,".pdf"),"PDF"),""),"")</f>
        <v>PDF</v>
      </c>
      <c r="U1071" s="11" t="s">
        <v>57</v>
      </c>
      <c r="V1071" s="3" t="s">
        <v>46</v>
      </c>
      <c r="W1071" s="3" t="s">
        <v>47</v>
      </c>
      <c r="X1071" s="501" t="s">
        <v>116</v>
      </c>
      <c r="Y1071" s="12" t="str">
        <f>IF(R1071="Include","No",IF(V1072="Include","No",""))</f>
        <v/>
      </c>
      <c r="Z1071" s="33" t="str">
        <f>IF(J1071="Yes",IF(Q1071="","",IF(Q1071="Include",IF(V1071="",IF(Y1071="No","Check for supplement","Include"),IF(V1071="Exclude","Consensus required",IF(V1071="Include",IF(Y1071="No","Check for supplement","Include"),"Check required"))),IF(Q1071="Exclude",IF(V1071="","Check required",IF(V1071="Exclude","Exclude",IF(V1071="Include","Consensus required","Check required"))),"Check required"))),IF(L1071="","","Find PDF"))</f>
        <v>Exclude</v>
      </c>
      <c r="AA1071" s="31" t="str">
        <f>IF(Z1071="Exclude",R1071,"")</f>
        <v>4. Wrong setting</v>
      </c>
    </row>
    <row r="1072" spans="1:27" x14ac:dyDescent="0.25">
      <c r="A1072" s="25" t="s">
        <v>582</v>
      </c>
      <c r="B1072" s="26" t="s">
        <v>583</v>
      </c>
      <c r="C1072" s="26">
        <v>2018</v>
      </c>
      <c r="D1072" s="26" t="s">
        <v>584</v>
      </c>
      <c r="E1072" s="26">
        <v>25</v>
      </c>
      <c r="F1072" s="26">
        <v>3</v>
      </c>
      <c r="G1072" s="26" t="s">
        <v>585</v>
      </c>
      <c r="H1072" s="26">
        <v>13149</v>
      </c>
      <c r="I1072" s="26" t="s">
        <v>586</v>
      </c>
      <c r="J1072" s="11" t="s">
        <v>35</v>
      </c>
      <c r="K1072" s="18" t="str">
        <f>IF(LEFT(I1072,2)="10",HYPERLINK(_xlfn.CONCAT("https://doi.org/",I1072),"Link"),IF(I1072="","",HYPERLINK(I1072,"Link")))</f>
        <v>Link</v>
      </c>
      <c r="L1072" s="19" t="str">
        <f>IF(A1072&lt;&gt;"",IF(J1072="No",_xlfn.CONCAT(IF(ISERROR(FIND(",",A1072))=FALSE,LEFT(A1072,FIND(",",A1072)-1),A1072),"-",C1072,"-",H1072),""),"")</f>
        <v/>
      </c>
      <c r="M1072" s="29" t="str">
        <f>IF(A1072&lt;&gt;"",_xlfn.CONCAT("{",IF(ISERROR(FIND(",",A1072))=FALSE,LEFT(A1072,FIND(",",A1072)-1),A1072),", ",C1072," #",H1072,"}"),"")</f>
        <v>{Kokkonen, 2018 #13149}</v>
      </c>
      <c r="N1072" s="4" t="s">
        <v>1</v>
      </c>
      <c r="O1072" s="18" t="str">
        <f>IF(J1072="Yes",IF(P1072&lt;&gt;"",HYPERLINK(_xlfn.CONCAT(VLOOKUP(P1072,AF:AG,2,FALSE),"\",IF(ISERROR(FIND(",",A1072))=FALSE,LEFT(A1072,FIND(",",A1072)-1),A1072),"-",C1072,"-",H1072,".pdf"),"PDF"),""),"")</f>
        <v>PDF</v>
      </c>
      <c r="P1072" s="11" t="s">
        <v>2</v>
      </c>
      <c r="Q1072" s="3" t="s">
        <v>46</v>
      </c>
      <c r="R1072" s="3" t="s">
        <v>77</v>
      </c>
      <c r="S1072" s="4" t="s">
        <v>316</v>
      </c>
      <c r="T1072" s="18" t="str">
        <f>IF(J1072="Yes",IF(U1072&lt;&gt;"",HYPERLINK(_xlfn.CONCAT(VLOOKUP(U1072,AF:AG,2,FALSE),"\",IF(ISERROR(FIND(",",A1072))=FALSE,LEFT(A1072,FIND(",",A1072)-1),A1072),"-",C1072,"-",H1072,".pdf"),"PDF"),""),"")</f>
        <v>PDF</v>
      </c>
      <c r="U1072" s="11" t="s">
        <v>57</v>
      </c>
      <c r="V1072" s="3" t="s">
        <v>46</v>
      </c>
      <c r="W1072" s="3" t="s">
        <v>47</v>
      </c>
      <c r="X1072" s="501" t="s">
        <v>116</v>
      </c>
      <c r="Y1072" s="12" t="str">
        <f>IF(R1072="Include","No",IF(V1073="Include","No",""))</f>
        <v/>
      </c>
      <c r="Z1072" s="33" t="str">
        <f>IF(J1072="Yes",IF(Q1072="","",IF(Q1072="Include",IF(V1072="",IF(Y1072="No","Check for supplement","Include"),IF(V1072="Exclude","Consensus required",IF(V1072="Include",IF(Y1072="No","Check for supplement","Include"),"Check required"))),IF(Q1072="Exclude",IF(V1072="","Check required",IF(V1072="Exclude","Exclude",IF(V1072="Include","Consensus required","Check required"))),"Check required"))),IF(L1072="","","Find PDF"))</f>
        <v>Exclude</v>
      </c>
      <c r="AA1072" s="31" t="str">
        <f>IF(Z1072="Exclude",R1072,"")</f>
        <v>5. Wrong study design</v>
      </c>
    </row>
    <row r="1073" spans="1:27" x14ac:dyDescent="0.25">
      <c r="A1073" s="25" t="s">
        <v>587</v>
      </c>
      <c r="B1073" s="26" t="s">
        <v>588</v>
      </c>
      <c r="C1073" s="26">
        <v>2020</v>
      </c>
      <c r="D1073" s="26" t="s">
        <v>124</v>
      </c>
      <c r="E1073" s="26">
        <v>17</v>
      </c>
      <c r="F1073" s="26">
        <v>1</v>
      </c>
      <c r="G1073" s="26">
        <v>154</v>
      </c>
      <c r="H1073" s="26">
        <v>13150</v>
      </c>
      <c r="I1073" s="26" t="s">
        <v>589</v>
      </c>
      <c r="J1073" s="11" t="s">
        <v>35</v>
      </c>
      <c r="K1073" s="18" t="str">
        <f>IF(LEFT(I1073,2)="10",HYPERLINK(_xlfn.CONCAT("https://doi.org/",I1073),"Link"),IF(I1073="","",HYPERLINK(I1073,"Link")))</f>
        <v>Link</v>
      </c>
      <c r="L1073" s="19" t="str">
        <f>IF(A1073&lt;&gt;"",IF(J1073="No",_xlfn.CONCAT(IF(ISERROR(FIND(",",A1073))=FALSE,LEFT(A1073,FIND(",",A1073)-1),A1073),"-",C1073,"-",H1073),""),"")</f>
        <v/>
      </c>
      <c r="M1073" s="29" t="str">
        <f>IF(A1073&lt;&gt;"",_xlfn.CONCAT("{",IF(ISERROR(FIND(",",A1073))=FALSE,LEFT(A1073,FIND(",",A1073)-1),A1073),", ",C1073," #",H1073,"}"),"")</f>
        <v>{Kolle, 2020 #13150}</v>
      </c>
      <c r="N1073" s="4" t="s">
        <v>1</v>
      </c>
      <c r="O1073" s="18" t="str">
        <f>IF(J1073="Yes",IF(P1073&lt;&gt;"",HYPERLINK(_xlfn.CONCAT(VLOOKUP(P1073,AF:AG,2,FALSE),"\",IF(ISERROR(FIND(",",A1073))=FALSE,LEFT(A1073,FIND(",",A1073)-1),A1073),"-",C1073,"-",H1073,".pdf"),"PDF"),""),"")</f>
        <v>PDF</v>
      </c>
      <c r="P1073" s="11" t="s">
        <v>2</v>
      </c>
      <c r="Q1073" s="3" t="s">
        <v>46</v>
      </c>
      <c r="R1073" s="3" t="s">
        <v>47</v>
      </c>
      <c r="S1073" s="4" t="s">
        <v>109</v>
      </c>
      <c r="T1073" s="18" t="str">
        <f>IF(J1073="Yes",IF(U1073&lt;&gt;"",HYPERLINK(_xlfn.CONCAT(VLOOKUP(U1073,AF:AG,2,FALSE),"\",IF(ISERROR(FIND(",",A1073))=FALSE,LEFT(A1073,FIND(",",A1073)-1),A1073),"-",C1073,"-",H1073,".pdf"),"PDF"),""),"")</f>
        <v>PDF</v>
      </c>
      <c r="U1073" s="11" t="s">
        <v>57</v>
      </c>
      <c r="V1073" s="3" t="s">
        <v>46</v>
      </c>
      <c r="W1073" s="3" t="s">
        <v>47</v>
      </c>
      <c r="X1073" s="501" t="s">
        <v>116</v>
      </c>
      <c r="Y1073" s="12" t="str">
        <f>IF(R1073="Include","No",IF(V1073="Include","No",""))</f>
        <v/>
      </c>
      <c r="Z1073" s="33" t="str">
        <f>IF(J1073="Yes",IF(Q1073="","",IF(Q1073="Include",IF(V1073="",IF(Y1073="No","Check for supplement","Include"),IF(V1073="Exclude","Consensus required",IF(V1073="Include",IF(Y1073="No","Check for supplement","Include"),"Check required"))),IF(Q1073="Exclude",IF(V1073="","Check required",IF(V1073="Exclude","Exclude",IF(V1073="Include","Consensus required","Check required"))),"Check required"))),IF(L1073="","","Find PDF"))</f>
        <v>Exclude</v>
      </c>
      <c r="AA1073" s="31" t="str">
        <f>IF(Z1073="Exclude",R1073,"")</f>
        <v>3. Wrong intervention</v>
      </c>
    </row>
    <row r="1074" spans="1:27" x14ac:dyDescent="0.25">
      <c r="A1074" s="25" t="s">
        <v>590</v>
      </c>
      <c r="B1074" s="26" t="s">
        <v>591</v>
      </c>
      <c r="C1074" s="26">
        <v>2012</v>
      </c>
      <c r="D1074" s="26" t="s">
        <v>592</v>
      </c>
      <c r="E1074" s="26">
        <v>10</v>
      </c>
      <c r="F1074" s="26">
        <v>3</v>
      </c>
      <c r="G1074" s="26" t="s">
        <v>593</v>
      </c>
      <c r="H1074" s="26">
        <v>13153</v>
      </c>
      <c r="I1074" s="26" t="s">
        <v>594</v>
      </c>
      <c r="J1074" s="11" t="s">
        <v>35</v>
      </c>
      <c r="K1074" s="18" t="str">
        <f>IF(LEFT(I1074,2)="10",HYPERLINK(_xlfn.CONCAT("https://doi.org/",I1074),"Link"),IF(I1074="","",HYPERLINK(I1074,"Link")))</f>
        <v>Link</v>
      </c>
      <c r="L1074" s="19" t="str">
        <f>IF(A1074&lt;&gt;"",IF(J1074="No",_xlfn.CONCAT(IF(ISERROR(FIND(",",A1074))=FALSE,LEFT(A1074,FIND(",",A1074)-1),A1074),"-",C1074,"-",H1074),""),"")</f>
        <v/>
      </c>
      <c r="M1074" s="29" t="str">
        <f>IF(A1074&lt;&gt;"",_xlfn.CONCAT("{",IF(ISERROR(FIND(",",A1074))=FALSE,LEFT(A1074,FIND(",",A1074)-1),A1074),", ",C1074," #",H1074,"}"),"")</f>
        <v>{Kolt, 2012 #13153}</v>
      </c>
      <c r="N1074" s="4" t="s">
        <v>1</v>
      </c>
      <c r="O1074" s="18" t="str">
        <f>IF(J1074="Yes",IF(P1074&lt;&gt;"",HYPERLINK(_xlfn.CONCAT(VLOOKUP(P1074,AF:AG,2,FALSE),"\",IF(ISERROR(FIND(",",A1074))=FALSE,LEFT(A1074,FIND(",",A1074)-1),A1074),"-",C1074,"-",H1074,".pdf"),"PDF"),""),"")</f>
        <v>PDF</v>
      </c>
      <c r="P1074" s="11" t="s">
        <v>2</v>
      </c>
      <c r="Q1074" s="3" t="s">
        <v>46</v>
      </c>
      <c r="R1074" s="3" t="s">
        <v>47</v>
      </c>
      <c r="S1074" s="4" t="s">
        <v>109</v>
      </c>
      <c r="T1074" s="18" t="str">
        <f>IF(J1074="Yes",IF(U1074&lt;&gt;"",HYPERLINK(_xlfn.CONCAT(VLOOKUP(U1074,AF:AG,2,FALSE),"\",IF(ISERROR(FIND(",",A1074))=FALSE,LEFT(A1074,FIND(",",A1074)-1),A1074),"-",C1074,"-",H1074,".pdf"),"PDF"),""),"")</f>
        <v>PDF</v>
      </c>
      <c r="U1074" s="11" t="s">
        <v>57</v>
      </c>
      <c r="V1074" s="3" t="s">
        <v>46</v>
      </c>
      <c r="W1074" s="3" t="s">
        <v>47</v>
      </c>
      <c r="X1074" s="501" t="s">
        <v>116</v>
      </c>
      <c r="Y1074" s="12" t="str">
        <f>IF(R1074="Include","No",IF(V1074="Include","No",""))</f>
        <v/>
      </c>
      <c r="Z1074" s="33" t="str">
        <f>IF(J1074="Yes",IF(Q1074="","",IF(Q1074="Include",IF(V1074="",IF(Y1074="No","Check for supplement","Include"),IF(V1074="Exclude","Consensus required",IF(V1074="Include",IF(Y1074="No","Check for supplement","Include"),"Check required"))),IF(Q1074="Exclude",IF(V1074="","Check required",IF(V1074="Exclude","Exclude",IF(V1074="Include","Consensus required","Check required"))),"Check required"))),IF(L1074="","","Find PDF"))</f>
        <v>Exclude</v>
      </c>
      <c r="AA1074" s="31" t="str">
        <f>IF(Z1074="Exclude",R1074,"")</f>
        <v>3. Wrong intervention</v>
      </c>
    </row>
    <row r="1075" spans="1:27" x14ac:dyDescent="0.25">
      <c r="A1075" s="25" t="s">
        <v>590</v>
      </c>
      <c r="B1075" s="26" t="s">
        <v>591</v>
      </c>
      <c r="C1075" s="26">
        <v>2012</v>
      </c>
      <c r="D1075" s="26" t="s">
        <v>592</v>
      </c>
      <c r="E1075" s="26">
        <v>10</v>
      </c>
      <c r="F1075" s="26">
        <v>3</v>
      </c>
      <c r="G1075" s="26" t="s">
        <v>593</v>
      </c>
      <c r="H1075" s="26">
        <v>13154</v>
      </c>
      <c r="I1075" s="26" t="s">
        <v>594</v>
      </c>
      <c r="J1075" s="11" t="s">
        <v>35</v>
      </c>
      <c r="K1075" s="18" t="str">
        <f>IF(LEFT(I1075,2)="10",HYPERLINK(_xlfn.CONCAT("https://doi.org/",I1075),"Link"),IF(I1075="","",HYPERLINK(I1075,"Link")))</f>
        <v>Link</v>
      </c>
      <c r="L1075" s="19" t="str">
        <f>IF(A1075&lt;&gt;"",IF(J1075="No",_xlfn.CONCAT(IF(ISERROR(FIND(",",A1075))=FALSE,LEFT(A1075,FIND(",",A1075)-1),A1075),"-",C1075,"-",H1075),""),"")</f>
        <v/>
      </c>
      <c r="M1075" s="29" t="str">
        <f>IF(A1075&lt;&gt;"",_xlfn.CONCAT("{",IF(ISERROR(FIND(",",A1075))=FALSE,LEFT(A1075,FIND(",",A1075)-1),A1075),", ",C1075," #",H1075,"}"),"")</f>
        <v>{Kolt, 2012 #13154}</v>
      </c>
      <c r="N1075" s="4" t="s">
        <v>1</v>
      </c>
      <c r="O1075" s="18" t="str">
        <f>IF(J1075="Yes",IF(P1075&lt;&gt;"",HYPERLINK(_xlfn.CONCAT(VLOOKUP(P1075,AF:AG,2,FALSE),"\",IF(ISERROR(FIND(",",A1075))=FALSE,LEFT(A1075,FIND(",",A1075)-1),A1075),"-",C1075,"-",H1075,".pdf"),"PDF"),""),"")</f>
        <v>PDF</v>
      </c>
      <c r="P1075" s="11" t="s">
        <v>2</v>
      </c>
      <c r="Q1075" s="3" t="s">
        <v>46</v>
      </c>
      <c r="R1075" s="3" t="s">
        <v>39</v>
      </c>
      <c r="T1075" s="18" t="str">
        <f>IF(J1075="Yes",IF(U1075&lt;&gt;"",HYPERLINK(_xlfn.CONCAT(VLOOKUP(U1075,AF:AG,2,FALSE),"\",IF(ISERROR(FIND(",",A1075))=FALSE,LEFT(A1075,FIND(",",A1075)-1),A1075),"-",C1075,"-",H1075,".pdf"),"PDF"),""),"")</f>
        <v>PDF</v>
      </c>
      <c r="U1075" s="11" t="str">
        <f>IF(R1075="0. Duplicate","SH","")</f>
        <v>SH</v>
      </c>
      <c r="V1075" s="3" t="str">
        <f>IF(R1075="0. Duplicate","Exclude","")</f>
        <v>Exclude</v>
      </c>
      <c r="W1075" s="3" t="str">
        <f>IF(R1075="0. Duplicate","0. Duplicate","")</f>
        <v>0. Duplicate</v>
      </c>
      <c r="Y1075" s="12" t="str">
        <f>IF(R1075="Include","No",IF(V1075="Include","No",""))</f>
        <v/>
      </c>
      <c r="Z1075" s="33" t="str">
        <f>IF(J1075="Yes",IF(Q1075="","",IF(Q1075="Include",IF(V1075="",IF(Y1075="No","Check for supplement","Include"),IF(V1075="Exclude","Consensus required",IF(V1075="Include",IF(Y1075="No","Check for supplement","Include"),"Check required"))),IF(Q1075="Exclude",IF(V1075="","Check required",IF(V1075="Exclude","Exclude",IF(V1075="Include","Consensus required","Check required"))),"Check required"))),IF(L1075="","","Find PDF"))</f>
        <v>Exclude</v>
      </c>
      <c r="AA1075" s="31" t="str">
        <f>IF(Z1075="Exclude",R1075,"")</f>
        <v>0. Duplicate</v>
      </c>
    </row>
    <row r="1076" spans="1:27" x14ac:dyDescent="0.25">
      <c r="A1076" s="25" t="s">
        <v>595</v>
      </c>
      <c r="B1076" s="26" t="s">
        <v>596</v>
      </c>
      <c r="C1076" s="26">
        <v>2017</v>
      </c>
      <c r="D1076" s="26" t="s">
        <v>177</v>
      </c>
      <c r="E1076" s="26">
        <v>51</v>
      </c>
      <c r="F1076" s="26">
        <v>19</v>
      </c>
      <c r="G1076" s="26" t="s">
        <v>597</v>
      </c>
      <c r="H1076" s="26">
        <v>13151</v>
      </c>
      <c r="I1076" s="26" t="s">
        <v>598</v>
      </c>
      <c r="J1076" s="11" t="s">
        <v>35</v>
      </c>
      <c r="K1076" s="18" t="str">
        <f>IF(LEFT(I1076,2)="10",HYPERLINK(_xlfn.CONCAT("https://doi.org/",I1076),"Link"),IF(I1076="","",HYPERLINK(I1076,"Link")))</f>
        <v>Link</v>
      </c>
      <c r="L1076" s="19" t="str">
        <f>IF(A1076&lt;&gt;"",IF(J1076="No",_xlfn.CONCAT(IF(ISERROR(FIND(",",A1076))=FALSE,LEFT(A1076,FIND(",",A1076)-1),A1076),"-",C1076,"-",H1076),""),"")</f>
        <v/>
      </c>
      <c r="M1076" s="29" t="str">
        <f>IF(A1076&lt;&gt;"",_xlfn.CONCAT("{",IF(ISERROR(FIND(",",A1076))=FALSE,LEFT(A1076,FIND(",",A1076)-1),A1076),", ",C1076," #",H1076,"}"),"")</f>
        <v>{Kolt, 2017 #13151}</v>
      </c>
      <c r="N1076" s="4" t="s">
        <v>1</v>
      </c>
      <c r="O1076" s="18" t="str">
        <f>IF(J1076="Yes",IF(P1076&lt;&gt;"",HYPERLINK(_xlfn.CONCAT(VLOOKUP(P1076,AF:AG,2,FALSE),"\",IF(ISERROR(FIND(",",A1076))=FALSE,LEFT(A1076,FIND(",",A1076)-1),A1076),"-",C1076,"-",H1076,".pdf"),"PDF"),""),"")</f>
        <v>PDF</v>
      </c>
      <c r="P1076" s="11" t="s">
        <v>2</v>
      </c>
      <c r="Q1076" s="3" t="s">
        <v>46</v>
      </c>
      <c r="R1076" s="3" t="s">
        <v>47</v>
      </c>
      <c r="S1076" s="4" t="s">
        <v>109</v>
      </c>
      <c r="T1076" s="18" t="str">
        <f>IF(J1076="Yes",IF(U1076&lt;&gt;"",HYPERLINK(_xlfn.CONCAT(VLOOKUP(U1076,AF:AG,2,FALSE),"\",IF(ISERROR(FIND(",",A1076))=FALSE,LEFT(A1076,FIND(",",A1076)-1),A1076),"-",C1076,"-",H1076,".pdf"),"PDF"),""),"")</f>
        <v>PDF</v>
      </c>
      <c r="U1076" s="11" t="s">
        <v>57</v>
      </c>
      <c r="V1076" s="3" t="s">
        <v>46</v>
      </c>
      <c r="W1076" s="3" t="s">
        <v>47</v>
      </c>
      <c r="X1076" s="501" t="s">
        <v>116</v>
      </c>
      <c r="Y1076" s="12" t="str">
        <f>IF(R1076="Include","No",IF(V1076="Include","No",""))</f>
        <v/>
      </c>
      <c r="Z1076" s="33" t="str">
        <f>IF(J1076="Yes",IF(Q1076="","",IF(Q1076="Include",IF(V1076="",IF(Y1076="No","Check for supplement","Include"),IF(V1076="Exclude","Consensus required",IF(V1076="Include",IF(Y1076="No","Check for supplement","Include"),"Check required"))),IF(Q1076="Exclude",IF(V1076="","Check required",IF(V1076="Exclude","Exclude",IF(V1076="Include","Consensus required","Check required"))),"Check required"))),IF(L1076="","","Find PDF"))</f>
        <v>Exclude</v>
      </c>
      <c r="AA1076" s="31" t="str">
        <f>IF(Z1076="Exclude",R1076,"")</f>
        <v>3. Wrong intervention</v>
      </c>
    </row>
    <row r="1077" spans="1:27" x14ac:dyDescent="0.25">
      <c r="A1077" s="25" t="s">
        <v>595</v>
      </c>
      <c r="B1077" s="26" t="s">
        <v>596</v>
      </c>
      <c r="C1077" s="26">
        <v>2017</v>
      </c>
      <c r="D1077" s="26" t="s">
        <v>177</v>
      </c>
      <c r="E1077" s="26">
        <v>51</v>
      </c>
      <c r="F1077" s="26">
        <v>19</v>
      </c>
      <c r="G1077" s="26" t="s">
        <v>597</v>
      </c>
      <c r="H1077" s="26">
        <v>13152</v>
      </c>
      <c r="I1077" s="26" t="s">
        <v>598</v>
      </c>
      <c r="J1077" s="11" t="s">
        <v>35</v>
      </c>
      <c r="K1077" s="18" t="str">
        <f>IF(LEFT(I1077,2)="10",HYPERLINK(_xlfn.CONCAT("https://doi.org/",I1077),"Link"),IF(I1077="","",HYPERLINK(I1077,"Link")))</f>
        <v>Link</v>
      </c>
      <c r="L1077" s="19" t="str">
        <f>IF(A1077&lt;&gt;"",IF(J1077="No",_xlfn.CONCAT(IF(ISERROR(FIND(",",A1077))=FALSE,LEFT(A1077,FIND(",",A1077)-1),A1077),"-",C1077,"-",H1077),""),"")</f>
        <v/>
      </c>
      <c r="M1077" s="29" t="str">
        <f>IF(A1077&lt;&gt;"",_xlfn.CONCAT("{",IF(ISERROR(FIND(",",A1077))=FALSE,LEFT(A1077,FIND(",",A1077)-1),A1077),", ",C1077," #",H1077,"}"),"")</f>
        <v>{Kolt, 2017 #13152}</v>
      </c>
      <c r="N1077" s="4" t="s">
        <v>1</v>
      </c>
      <c r="O1077" s="18" t="str">
        <f>IF(J1077="Yes",IF(P1077&lt;&gt;"",HYPERLINK(_xlfn.CONCAT(VLOOKUP(P1077,AF:AG,2,FALSE),"\",IF(ISERROR(FIND(",",A1077))=FALSE,LEFT(A1077,FIND(",",A1077)-1),A1077),"-",C1077,"-",H1077,".pdf"),"PDF"),""),"")</f>
        <v>PDF</v>
      </c>
      <c r="P1077" s="11" t="s">
        <v>2</v>
      </c>
      <c r="Q1077" s="3" t="s">
        <v>46</v>
      </c>
      <c r="R1077" s="3" t="s">
        <v>39</v>
      </c>
      <c r="T1077" s="18" t="str">
        <f>IF(J1077="Yes",IF(U1077&lt;&gt;"",HYPERLINK(_xlfn.CONCAT(VLOOKUP(U1077,AF:AG,2,FALSE),"\",IF(ISERROR(FIND(",",A1077))=FALSE,LEFT(A1077,FIND(",",A1077)-1),A1077),"-",C1077,"-",H1077,".pdf"),"PDF"),""),"")</f>
        <v>PDF</v>
      </c>
      <c r="U1077" s="11" t="str">
        <f>IF(R1077="0. Duplicate","SH","")</f>
        <v>SH</v>
      </c>
      <c r="V1077" s="3" t="str">
        <f>IF(R1077="0. Duplicate","Exclude","")</f>
        <v>Exclude</v>
      </c>
      <c r="W1077" s="3" t="str">
        <f>IF(R1077="0. Duplicate","0. Duplicate","")</f>
        <v>0. Duplicate</v>
      </c>
      <c r="Y1077" s="12" t="str">
        <f>IF(R1077="Include","No",IF(V1077="Include","No",""))</f>
        <v/>
      </c>
      <c r="Z1077" s="33" t="str">
        <f>IF(J1077="Yes",IF(Q1077="","",IF(Q1077="Include",IF(V1077="",IF(Y1077="No","Check for supplement","Include"),IF(V1077="Exclude","Consensus required",IF(V1077="Include",IF(Y1077="No","Check for supplement","Include"),"Check required"))),IF(Q1077="Exclude",IF(V1077="","Check required",IF(V1077="Exclude","Exclude",IF(V1077="Include","Consensus required","Check required"))),"Check required"))),IF(L1077="","","Find PDF"))</f>
        <v>Exclude</v>
      </c>
      <c r="AA1077" s="31" t="str">
        <f>IF(Z1077="Exclude",R1077,"")</f>
        <v>0. Duplicate</v>
      </c>
    </row>
    <row r="1078" spans="1:27" x14ac:dyDescent="0.25">
      <c r="A1078" s="25" t="s">
        <v>599</v>
      </c>
      <c r="B1078" s="26" t="s">
        <v>600</v>
      </c>
      <c r="C1078" s="26">
        <v>2010</v>
      </c>
      <c r="D1078" s="26" t="s">
        <v>601</v>
      </c>
      <c r="E1078" s="26">
        <v>1</v>
      </c>
      <c r="F1078" s="26">
        <v>5</v>
      </c>
      <c r="G1078" s="26" t="s">
        <v>602</v>
      </c>
      <c r="H1078" s="26">
        <v>14756</v>
      </c>
      <c r="I1078" s="26" t="s">
        <v>603</v>
      </c>
      <c r="J1078" s="11" t="s">
        <v>35</v>
      </c>
      <c r="K1078" s="18" t="str">
        <f>IF(LEFT(I1078,2)="10",HYPERLINK(_xlfn.CONCAT("https://doi.org/",I1078),"Link"),IF(I1078="","",HYPERLINK(I1078,"Link")))</f>
        <v>Link</v>
      </c>
      <c r="L1078" s="19" t="str">
        <f>IF(A1078&lt;&gt;"",IF(J1078="No",_xlfn.CONCAT(IF(ISERROR(FIND(",",A1078))=FALSE,LEFT(A1078,FIND(",",A1078)-1),A1078),"-",C1078,"-",H1078),""),"")</f>
        <v/>
      </c>
      <c r="M1078" s="29" t="str">
        <f>IF(A1078&lt;&gt;"",_xlfn.CONCAT("{",IF(ISERROR(FIND(",",A1078))=FALSE,LEFT(A1078,FIND(",",A1078)-1),A1078),", ",C1078," #",H1078,"}"),"")</f>
        <v>{Komulainen, 2010 #14756}</v>
      </c>
      <c r="N1078" s="4" t="s">
        <v>1</v>
      </c>
      <c r="O1078" s="18" t="str">
        <f>IF(J1078="Yes",IF(P1078&lt;&gt;"",HYPERLINK(_xlfn.CONCAT(VLOOKUP(P1078,AF:AG,2,FALSE),"\",IF(ISERROR(FIND(",",A1078))=FALSE,LEFT(A1078,FIND(",",A1078)-1),A1078),"-",C1078,"-",H1078,".pdf"),"PDF"),""),"")</f>
        <v>PDF</v>
      </c>
      <c r="P1078" s="11" t="s">
        <v>2</v>
      </c>
      <c r="Q1078" s="3" t="s">
        <v>46</v>
      </c>
      <c r="R1078" s="3" t="s">
        <v>47</v>
      </c>
      <c r="S1078" s="4" t="s">
        <v>109</v>
      </c>
      <c r="T1078" s="18" t="str">
        <f>IF(J1078="Yes",IF(U1078&lt;&gt;"",HYPERLINK(_xlfn.CONCAT(VLOOKUP(U1078,AF:AG,2,FALSE),"\",IF(ISERROR(FIND(",",A1078))=FALSE,LEFT(A1078,FIND(",",A1078)-1),A1078),"-",C1078,"-",H1078,".pdf"),"PDF"),""),"")</f>
        <v>PDF</v>
      </c>
      <c r="U1078" s="11" t="s">
        <v>57</v>
      </c>
      <c r="V1078" s="3" t="s">
        <v>46</v>
      </c>
      <c r="W1078" s="3" t="s">
        <v>47</v>
      </c>
      <c r="X1078" s="501" t="s">
        <v>116</v>
      </c>
      <c r="Y1078" s="12" t="str">
        <f>IF(R1078="Include","No",IF(V1078="Include","No",""))</f>
        <v/>
      </c>
      <c r="Z1078" s="33" t="str">
        <f>IF(J1078="Yes",IF(Q1078="","",IF(Q1078="Include",IF(V1078="",IF(Y1078="No","Check for supplement","Include"),IF(V1078="Exclude","Consensus required",IF(V1078="Include",IF(Y1078="No","Check for supplement","Include"),"Check required"))),IF(Q1078="Exclude",IF(V1078="","Check required",IF(V1078="Exclude","Exclude",IF(V1078="Include","Consensus required","Check required"))),"Check required"))),IF(L1078="","","Find PDF"))</f>
        <v>Exclude</v>
      </c>
      <c r="AA1078" s="31" t="str">
        <f>IF(Z1078="Exclude",R1078,"")</f>
        <v>3. Wrong intervention</v>
      </c>
    </row>
    <row r="1079" spans="1:27" x14ac:dyDescent="0.25">
      <c r="A1079" s="25" t="s">
        <v>7057</v>
      </c>
      <c r="B1079" s="26" t="s">
        <v>7058</v>
      </c>
      <c r="C1079" s="26">
        <v>2024</v>
      </c>
      <c r="D1079" s="26" t="s">
        <v>65</v>
      </c>
      <c r="E1079" s="26">
        <v>14</v>
      </c>
      <c r="F1079" s="26">
        <v>9</v>
      </c>
      <c r="G1079" s="26" t="s">
        <v>7059</v>
      </c>
      <c r="H1079" s="26">
        <v>15148</v>
      </c>
      <c r="I1079" s="26" t="s">
        <v>7060</v>
      </c>
      <c r="J1079" s="11" t="s">
        <v>35</v>
      </c>
      <c r="K1079" s="18" t="str">
        <f>IF(LEFT(I1079,2)="10",HYPERLINK(_xlfn.CONCAT("https://doi.org/",I1079),"Link"),IF(I1079="","",HYPERLINK(I1079,"Link")))</f>
        <v>Link</v>
      </c>
      <c r="L1079" s="19" t="str">
        <f>IF(A1079&lt;&gt;"",IF(J1079="No",_xlfn.CONCAT(IF(ISERROR(FIND(",",A1079))=FALSE,LEFT(A1079,FIND(",",A1079)-1),A1079),"-",C1079,"-",H1079),""),"")</f>
        <v/>
      </c>
      <c r="M1079" s="29" t="str">
        <f>IF(A1079&lt;&gt;"",_xlfn.CONCAT("{",IF(ISERROR(FIND(",",A1079))=FALSE,LEFT(A1079,FIND(",",A1079)-1),A1079),", ",C1079," #",H1079,"}"),"")</f>
        <v>{Kongstad, 2024 #15148}</v>
      </c>
      <c r="N1079" s="4" t="s">
        <v>75</v>
      </c>
      <c r="O1079" s="18" t="str">
        <f>IF(J1079="Yes",IF(P1079&lt;&gt;"",HYPERLINK(_xlfn.CONCAT(VLOOKUP(P1079,AF:AG,2,FALSE),"\",IF(ISERROR(FIND(",",A1079))=FALSE,LEFT(A1079,FIND(",",A1079)-1),A1079),"-",C1079,"-",H1079,".pdf"),"PDF"),""),"")</f>
        <v>PDF</v>
      </c>
      <c r="P1079" s="11" t="s">
        <v>2</v>
      </c>
      <c r="Q1079" s="3" t="s">
        <v>37</v>
      </c>
      <c r="T1079" s="18" t="str">
        <f>IF(J1079="Yes",IF(U1079&lt;&gt;"",HYPERLINK(_xlfn.CONCAT(VLOOKUP(U1079,AF:AG,2,FALSE),"\",IF(ISERROR(FIND(",",A1079))=FALSE,LEFT(A1079,FIND(",",A1079)-1),A1079),"-",C1079,"-",H1079,".pdf"),"PDF"),""),"")</f>
        <v>PDF</v>
      </c>
      <c r="U1079" s="11" t="s">
        <v>57</v>
      </c>
      <c r="V1079" s="3" t="s">
        <v>37</v>
      </c>
      <c r="Y1079" s="12" t="s">
        <v>35</v>
      </c>
      <c r="Z1079" s="33" t="str">
        <f>IF(J1079="Yes",IF(Q1079="","",IF(Q1079="Include",IF(V1079="",IF(Y1079="No","Check for supplement","Include"),IF(V1079="Exclude","Consensus required",IF(V1079="Include",IF(Y1079="No","Check for supplement","Include"),"Check required"))),IF(Q1079="Exclude",IF(V1079="","Check required",IF(V1079="Exclude","Exclude",IF(V1079="Include","Consensus required","Check required"))),"Check required"))),IF(L1079="","","Find PDF"))</f>
        <v>Include</v>
      </c>
      <c r="AA1079" s="31" t="str">
        <f>IF(Z1079="Exclude",R1079,"")</f>
        <v/>
      </c>
    </row>
    <row r="1080" spans="1:27" x14ac:dyDescent="0.25">
      <c r="A1080" s="25" t="s">
        <v>604</v>
      </c>
      <c r="B1080" s="26" t="s">
        <v>605</v>
      </c>
      <c r="C1080" s="26">
        <v>2021</v>
      </c>
      <c r="D1080" s="26" t="s">
        <v>606</v>
      </c>
      <c r="E1080" s="26">
        <v>53</v>
      </c>
      <c r="F1080" s="26">
        <v>6</v>
      </c>
      <c r="G1080" s="26" t="s">
        <v>607</v>
      </c>
      <c r="H1080" s="26">
        <v>13155</v>
      </c>
      <c r="I1080" s="26" t="s">
        <v>608</v>
      </c>
      <c r="J1080" s="11" t="s">
        <v>35</v>
      </c>
      <c r="K1080" s="18" t="str">
        <f>IF(LEFT(I1080,2)="10",HYPERLINK(_xlfn.CONCAT("https://doi.org/",I1080),"Link"),IF(I1080="","",HYPERLINK(I1080,"Link")))</f>
        <v>Link</v>
      </c>
      <c r="L1080" s="19" t="str">
        <f>IF(A1080&lt;&gt;"",IF(J1080="No",_xlfn.CONCAT(IF(ISERROR(FIND(",",A1080))=FALSE,LEFT(A1080,FIND(",",A1080)-1),A1080),"-",C1080,"-",H1080),""),"")</f>
        <v/>
      </c>
      <c r="M1080" s="29" t="str">
        <f>IF(A1080&lt;&gt;"",_xlfn.CONCAT("{",IF(ISERROR(FIND(",",A1080))=FALSE,LEFT(A1080,FIND(",",A1080)-1),A1080),", ",C1080," #",H1080,"}"),"")</f>
        <v>{Kontos, 2021 #13155}</v>
      </c>
      <c r="N1080" s="4" t="s">
        <v>1</v>
      </c>
      <c r="O1080" s="18" t="str">
        <f>IF(J1080="Yes",IF(P1080&lt;&gt;"",HYPERLINK(_xlfn.CONCAT(VLOOKUP(P1080,AF:AG,2,FALSE),"\",IF(ISERROR(FIND(",",A1080))=FALSE,LEFT(A1080,FIND(",",A1080)-1),A1080),"-",C1080,"-",H1080,".pdf"),"PDF"),""),"")</f>
        <v>PDF</v>
      </c>
      <c r="P1080" s="11" t="s">
        <v>2</v>
      </c>
      <c r="Q1080" s="3" t="s">
        <v>46</v>
      </c>
      <c r="R1080" s="3" t="s">
        <v>47</v>
      </c>
      <c r="S1080" s="4" t="s">
        <v>109</v>
      </c>
      <c r="T1080" s="18" t="str">
        <f>IF(J1080="Yes",IF(U1080&lt;&gt;"",HYPERLINK(_xlfn.CONCAT(VLOOKUP(U1080,AF:AG,2,FALSE),"\",IF(ISERROR(FIND(",",A1080))=FALSE,LEFT(A1080,FIND(",",A1080)-1),A1080),"-",C1080,"-",H1080,".pdf"),"PDF"),""),"")</f>
        <v>PDF</v>
      </c>
      <c r="U1080" s="11" t="s">
        <v>57</v>
      </c>
      <c r="V1080" s="3" t="s">
        <v>46</v>
      </c>
      <c r="W1080" s="3" t="s">
        <v>47</v>
      </c>
      <c r="X1080" s="501" t="s">
        <v>116</v>
      </c>
      <c r="Y1080" s="12" t="str">
        <f>IF(R1080="Include","No",IF(V1080="Include","No",""))</f>
        <v/>
      </c>
      <c r="Z1080" s="33" t="str">
        <f>IF(J1080="Yes",IF(Q1080="","",IF(Q1080="Include",IF(V1080="",IF(Y1080="No","Check for supplement","Include"),IF(V1080="Exclude","Consensus required",IF(V1080="Include",IF(Y1080="No","Check for supplement","Include"),"Check required"))),IF(Q1080="Exclude",IF(V1080="","Check required",IF(V1080="Exclude","Exclude",IF(V1080="Include","Consensus required","Check required"))),"Check required"))),IF(L1080="","","Find PDF"))</f>
        <v>Exclude</v>
      </c>
      <c r="AA1080" s="31" t="str">
        <f>IF(Z1080="Exclude",R1080,"")</f>
        <v>3. Wrong intervention</v>
      </c>
    </row>
    <row r="1081" spans="1:27" x14ac:dyDescent="0.25">
      <c r="A1081" s="25" t="s">
        <v>609</v>
      </c>
      <c r="B1081" s="26" t="s">
        <v>610</v>
      </c>
      <c r="C1081" s="26">
        <v>2017</v>
      </c>
      <c r="D1081" s="26" t="s">
        <v>611</v>
      </c>
      <c r="E1081" s="26">
        <v>31</v>
      </c>
      <c r="F1081" s="26">
        <v>12</v>
      </c>
      <c r="G1081" s="26" t="s">
        <v>612</v>
      </c>
      <c r="H1081" s="26">
        <v>13156</v>
      </c>
      <c r="I1081" s="26" t="s">
        <v>613</v>
      </c>
      <c r="J1081" s="11" t="s">
        <v>35</v>
      </c>
      <c r="K1081" s="18" t="str">
        <f>IF(LEFT(I1081,2)="10",HYPERLINK(_xlfn.CONCAT("https://doi.org/",I1081),"Link"),IF(I1081="","",HYPERLINK(I1081,"Link")))</f>
        <v>Link</v>
      </c>
      <c r="L1081" s="19" t="str">
        <f>IF(A1081&lt;&gt;"",IF(J1081="No",_xlfn.CONCAT(IF(ISERROR(FIND(",",A1081))=FALSE,LEFT(A1081,FIND(",",A1081)-1),A1081),"-",C1081,"-",H1081),""),"")</f>
        <v/>
      </c>
      <c r="M1081" s="29" t="str">
        <f>IF(A1081&lt;&gt;"",_xlfn.CONCAT("{",IF(ISERROR(FIND(",",A1081))=FALSE,LEFT(A1081,FIND(",",A1081)-1),A1081),", ",C1081," #",H1081,"}"),"")</f>
        <v>{Kooijmans, 2017 #13156}</v>
      </c>
      <c r="N1081" s="4" t="s">
        <v>1</v>
      </c>
      <c r="O1081" s="18" t="str">
        <f>IF(J1081="Yes",IF(P1081&lt;&gt;"",HYPERLINK(_xlfn.CONCAT(VLOOKUP(P1081,AF:AG,2,FALSE),"\",IF(ISERROR(FIND(",",A1081))=FALSE,LEFT(A1081,FIND(",",A1081)-1),A1081),"-",C1081,"-",H1081,".pdf"),"PDF"),""),"")</f>
        <v>PDF</v>
      </c>
      <c r="P1081" s="11" t="s">
        <v>2</v>
      </c>
      <c r="Q1081" s="3" t="s">
        <v>46</v>
      </c>
      <c r="R1081" s="3" t="s">
        <v>47</v>
      </c>
      <c r="S1081" s="4" t="s">
        <v>109</v>
      </c>
      <c r="T1081" s="18" t="str">
        <f>IF(J1081="Yes",IF(U1081&lt;&gt;"",HYPERLINK(_xlfn.CONCAT(VLOOKUP(U1081,AF:AG,2,FALSE),"\",IF(ISERROR(FIND(",",A1081))=FALSE,LEFT(A1081,FIND(",",A1081)-1),A1081),"-",C1081,"-",H1081,".pdf"),"PDF"),""),"")</f>
        <v>PDF</v>
      </c>
      <c r="U1081" s="11" t="s">
        <v>57</v>
      </c>
      <c r="V1081" s="3" t="s">
        <v>46</v>
      </c>
      <c r="W1081" s="3" t="s">
        <v>47</v>
      </c>
      <c r="X1081" s="501" t="s">
        <v>116</v>
      </c>
      <c r="Y1081" s="12" t="str">
        <f>IF(R1081="Include","No",IF(V1081="Include","No",""))</f>
        <v/>
      </c>
      <c r="Z1081" s="33" t="str">
        <f>IF(J1081="Yes",IF(Q1081="","",IF(Q1081="Include",IF(V1081="",IF(Y1081="No","Check for supplement","Include"),IF(V1081="Exclude","Consensus required",IF(V1081="Include",IF(Y1081="No","Check for supplement","Include"),"Check required"))),IF(Q1081="Exclude",IF(V1081="","Check required",IF(V1081="Exclude","Exclude",IF(V1081="Include","Consensus required","Check required"))),"Check required"))),IF(L1081="","","Find PDF"))</f>
        <v>Exclude</v>
      </c>
      <c r="AA1081" s="31" t="str">
        <f>IF(Z1081="Exclude",R1081,"")</f>
        <v>3. Wrong intervention</v>
      </c>
    </row>
    <row r="1082" spans="1:27" x14ac:dyDescent="0.25">
      <c r="A1082" s="25" t="s">
        <v>609</v>
      </c>
      <c r="B1082" s="26" t="s">
        <v>610</v>
      </c>
      <c r="C1082" s="26">
        <v>2017</v>
      </c>
      <c r="D1082" s="26" t="s">
        <v>611</v>
      </c>
      <c r="E1082" s="26">
        <v>31</v>
      </c>
      <c r="F1082" s="26">
        <v>12</v>
      </c>
      <c r="G1082" s="26" t="s">
        <v>612</v>
      </c>
      <c r="H1082" s="26">
        <v>13157</v>
      </c>
      <c r="I1082" s="26" t="s">
        <v>613</v>
      </c>
      <c r="J1082" s="11" t="s">
        <v>35</v>
      </c>
      <c r="K1082" s="18" t="str">
        <f>IF(LEFT(I1082,2)="10",HYPERLINK(_xlfn.CONCAT("https://doi.org/",I1082),"Link"),IF(I1082="","",HYPERLINK(I1082,"Link")))</f>
        <v>Link</v>
      </c>
      <c r="L1082" s="19" t="str">
        <f>IF(A1082&lt;&gt;"",IF(J1082="No",_xlfn.CONCAT(IF(ISERROR(FIND(",",A1082))=FALSE,LEFT(A1082,FIND(",",A1082)-1),A1082),"-",C1082,"-",H1082),""),"")</f>
        <v/>
      </c>
      <c r="M1082" s="29" t="str">
        <f>IF(A1082&lt;&gt;"",_xlfn.CONCAT("{",IF(ISERROR(FIND(",",A1082))=FALSE,LEFT(A1082,FIND(",",A1082)-1),A1082),", ",C1082," #",H1082,"}"),"")</f>
        <v>{Kooijmans, 2017 #13157}</v>
      </c>
      <c r="N1082" s="4" t="s">
        <v>1</v>
      </c>
      <c r="O1082" s="18" t="str">
        <f>IF(J1082="Yes",IF(P1082&lt;&gt;"",HYPERLINK(_xlfn.CONCAT(VLOOKUP(P1082,AF:AG,2,FALSE),"\",IF(ISERROR(FIND(",",A1082))=FALSE,LEFT(A1082,FIND(",",A1082)-1),A1082),"-",C1082,"-",H1082,".pdf"),"PDF"),""),"")</f>
        <v>PDF</v>
      </c>
      <c r="P1082" s="11" t="s">
        <v>2</v>
      </c>
      <c r="Q1082" s="3" t="s">
        <v>46</v>
      </c>
      <c r="R1082" s="3" t="s">
        <v>39</v>
      </c>
      <c r="T1082" s="18" t="str">
        <f>IF(J1082="Yes",IF(U1082&lt;&gt;"",HYPERLINK(_xlfn.CONCAT(VLOOKUP(U1082,AF:AG,2,FALSE),"\",IF(ISERROR(FIND(",",A1082))=FALSE,LEFT(A1082,FIND(",",A1082)-1),A1082),"-",C1082,"-",H1082,".pdf"),"PDF"),""),"")</f>
        <v>PDF</v>
      </c>
      <c r="U1082" s="11" t="str">
        <f>IF(R1082="0. Duplicate","SH","")</f>
        <v>SH</v>
      </c>
      <c r="V1082" s="3" t="str">
        <f>IF(R1082="0. Duplicate","Exclude","")</f>
        <v>Exclude</v>
      </c>
      <c r="W1082" s="3" t="str">
        <f>IF(R1082="0. Duplicate","0. Duplicate","")</f>
        <v>0. Duplicate</v>
      </c>
      <c r="Y1082" s="12" t="str">
        <f>IF(R1082="Include","No",IF(V1082="Include","No",""))</f>
        <v/>
      </c>
      <c r="Z1082" s="33" t="str">
        <f>IF(J1082="Yes",IF(Q1082="","",IF(Q1082="Include",IF(V1082="",IF(Y1082="No","Check for supplement","Include"),IF(V1082="Exclude","Consensus required",IF(V1082="Include",IF(Y1082="No","Check for supplement","Include"),"Check required"))),IF(Q1082="Exclude",IF(V1082="","Check required",IF(V1082="Exclude","Exclude",IF(V1082="Include","Consensus required","Check required"))),"Check required"))),IF(L1082="","","Find PDF"))</f>
        <v>Exclude</v>
      </c>
      <c r="AA1082" s="31" t="str">
        <f>IF(Z1082="Exclude",R1082,"")</f>
        <v>0. Duplicate</v>
      </c>
    </row>
    <row r="1083" spans="1:27" x14ac:dyDescent="0.25">
      <c r="A1083" s="25" t="s">
        <v>614</v>
      </c>
      <c r="B1083" s="26" t="s">
        <v>615</v>
      </c>
      <c r="C1083" s="26">
        <v>2018</v>
      </c>
      <c r="D1083" s="26" t="s">
        <v>616</v>
      </c>
      <c r="E1083" s="26">
        <v>36</v>
      </c>
      <c r="F1083" s="26">
        <v>7</v>
      </c>
      <c r="G1083" s="26" t="s">
        <v>617</v>
      </c>
      <c r="H1083" s="26">
        <v>13158</v>
      </c>
      <c r="I1083" s="26" t="s">
        <v>618</v>
      </c>
      <c r="J1083" s="11" t="s">
        <v>35</v>
      </c>
      <c r="K1083" s="18" t="str">
        <f>IF(LEFT(I1083,2)="10",HYPERLINK(_xlfn.CONCAT("https://doi.org/",I1083),"Link"),IF(I1083="","",HYPERLINK(I1083,"Link")))</f>
        <v>Link</v>
      </c>
      <c r="L1083" s="19" t="str">
        <f>IF(A1083&lt;&gt;"",IF(J1083="No",_xlfn.CONCAT(IF(ISERROR(FIND(",",A1083))=FALSE,LEFT(A1083,FIND(",",A1083)-1),A1083),"-",C1083,"-",H1083),""),"")</f>
        <v/>
      </c>
      <c r="M1083" s="29" t="str">
        <f>IF(A1083&lt;&gt;"",_xlfn.CONCAT("{",IF(ISERROR(FIND(",",A1083))=FALSE,LEFT(A1083,FIND(",",A1083)-1),A1083),", ",C1083," #",H1083,"}"),"")</f>
        <v>{Kooiman, 2018 #13158}</v>
      </c>
      <c r="N1083" s="4" t="s">
        <v>1</v>
      </c>
      <c r="O1083" s="18" t="str">
        <f>IF(J1083="Yes",IF(P1083&lt;&gt;"",HYPERLINK(_xlfn.CONCAT(VLOOKUP(P1083,AF:AG,2,FALSE),"\",IF(ISERROR(FIND(",",A1083))=FALSE,LEFT(A1083,FIND(",",A1083)-1),A1083),"-",C1083,"-",H1083,".pdf"),"PDF"),""),"")</f>
        <v>PDF</v>
      </c>
      <c r="P1083" s="11" t="s">
        <v>2</v>
      </c>
      <c r="Q1083" s="3" t="s">
        <v>46</v>
      </c>
      <c r="R1083" s="3" t="s">
        <v>47</v>
      </c>
      <c r="S1083" s="4" t="s">
        <v>109</v>
      </c>
      <c r="T1083" s="18" t="str">
        <f>IF(J1083="Yes",IF(U1083&lt;&gt;"",HYPERLINK(_xlfn.CONCAT(VLOOKUP(U1083,AF:AG,2,FALSE),"\",IF(ISERROR(FIND(",",A1083))=FALSE,LEFT(A1083,FIND(",",A1083)-1),A1083),"-",C1083,"-",H1083,".pdf"),"PDF"),""),"")</f>
        <v>PDF</v>
      </c>
      <c r="U1083" s="11" t="s">
        <v>57</v>
      </c>
      <c r="V1083" s="3" t="s">
        <v>46</v>
      </c>
      <c r="W1083" s="3" t="s">
        <v>47</v>
      </c>
      <c r="X1083" s="501" t="s">
        <v>116</v>
      </c>
      <c r="Y1083" s="12" t="str">
        <f>IF(R1083="Include","No",IF(V1083="Include","No",""))</f>
        <v/>
      </c>
      <c r="Z1083" s="33" t="str">
        <f>IF(J1083="Yes",IF(Q1083="","",IF(Q1083="Include",IF(V1083="",IF(Y1083="No","Check for supplement","Include"),IF(V1083="Exclude","Consensus required",IF(V1083="Include",IF(Y1083="No","Check for supplement","Include"),"Check required"))),IF(Q1083="Exclude",IF(V1083="","Check required",IF(V1083="Exclude","Exclude",IF(V1083="Include","Consensus required","Check required"))),"Check required"))),IF(L1083="","","Find PDF"))</f>
        <v>Exclude</v>
      </c>
      <c r="AA1083" s="31" t="str">
        <f>IF(Z1083="Exclude",R1083,"")</f>
        <v>3. Wrong intervention</v>
      </c>
    </row>
    <row r="1084" spans="1:27" x14ac:dyDescent="0.25">
      <c r="A1084" s="25" t="s">
        <v>614</v>
      </c>
      <c r="B1084" s="26" t="s">
        <v>615</v>
      </c>
      <c r="C1084" s="26">
        <v>2018</v>
      </c>
      <c r="D1084" s="26" t="s">
        <v>616</v>
      </c>
      <c r="E1084" s="26">
        <v>36</v>
      </c>
      <c r="F1084" s="26">
        <v>7</v>
      </c>
      <c r="G1084" s="26" t="s">
        <v>617</v>
      </c>
      <c r="H1084" s="26">
        <v>13159</v>
      </c>
      <c r="I1084" s="26" t="s">
        <v>618</v>
      </c>
      <c r="J1084" s="11" t="s">
        <v>35</v>
      </c>
      <c r="K1084" s="18" t="str">
        <f>IF(LEFT(I1084,2)="10",HYPERLINK(_xlfn.CONCAT("https://doi.org/",I1084),"Link"),IF(I1084="","",HYPERLINK(I1084,"Link")))</f>
        <v>Link</v>
      </c>
      <c r="L1084" s="19" t="str">
        <f>IF(A1084&lt;&gt;"",IF(J1084="No",_xlfn.CONCAT(IF(ISERROR(FIND(",",A1084))=FALSE,LEFT(A1084,FIND(",",A1084)-1),A1084),"-",C1084,"-",H1084),""),"")</f>
        <v/>
      </c>
      <c r="M1084" s="29" t="str">
        <f>IF(A1084&lt;&gt;"",_xlfn.CONCAT("{",IF(ISERROR(FIND(",",A1084))=FALSE,LEFT(A1084,FIND(",",A1084)-1),A1084),", ",C1084," #",H1084,"}"),"")</f>
        <v>{Kooiman, 2018 #13159}</v>
      </c>
      <c r="N1084" s="4" t="s">
        <v>1</v>
      </c>
      <c r="O1084" s="18" t="str">
        <f>IF(J1084="Yes",IF(P1084&lt;&gt;"",HYPERLINK(_xlfn.CONCAT(VLOOKUP(P1084,AF:AG,2,FALSE),"\",IF(ISERROR(FIND(",",A1084))=FALSE,LEFT(A1084,FIND(",",A1084)-1),A1084),"-",C1084,"-",H1084,".pdf"),"PDF"),""),"")</f>
        <v>PDF</v>
      </c>
      <c r="P1084" s="11" t="s">
        <v>2</v>
      </c>
      <c r="Q1084" s="3" t="s">
        <v>46</v>
      </c>
      <c r="R1084" s="3" t="s">
        <v>39</v>
      </c>
      <c r="T1084" s="18" t="str">
        <f>IF(J1084="Yes",IF(U1084&lt;&gt;"",HYPERLINK(_xlfn.CONCAT(VLOOKUP(U1084,AF:AG,2,FALSE),"\",IF(ISERROR(FIND(",",A1084))=FALSE,LEFT(A1084,FIND(",",A1084)-1),A1084),"-",C1084,"-",H1084,".pdf"),"PDF"),""),"")</f>
        <v>PDF</v>
      </c>
      <c r="U1084" s="11" t="str">
        <f>IF(R1084="0. Duplicate","SH","")</f>
        <v>SH</v>
      </c>
      <c r="V1084" s="3" t="str">
        <f>IF(R1084="0. Duplicate","Exclude","")</f>
        <v>Exclude</v>
      </c>
      <c r="W1084" s="3" t="str">
        <f>IF(R1084="0. Duplicate","0. Duplicate","")</f>
        <v>0. Duplicate</v>
      </c>
      <c r="Y1084" s="12" t="str">
        <f>IF(R1084="Include","No",IF(V1084="Include","No",""))</f>
        <v/>
      </c>
      <c r="Z1084" s="33" t="str">
        <f>IF(J1084="Yes",IF(Q1084="","",IF(Q1084="Include",IF(V1084="",IF(Y1084="No","Check for supplement","Include"),IF(V1084="Exclude","Consensus required",IF(V1084="Include",IF(Y1084="No","Check for supplement","Include"),"Check required"))),IF(Q1084="Exclude",IF(V1084="","Check required",IF(V1084="Exclude","Exclude",IF(V1084="Include","Consensus required","Check required"))),"Check required"))),IF(L1084="","","Find PDF"))</f>
        <v>Exclude</v>
      </c>
      <c r="AA1084" s="31" t="str">
        <f>IF(Z1084="Exclude",R1084,"")</f>
        <v>0. Duplicate</v>
      </c>
    </row>
    <row r="1085" spans="1:27" x14ac:dyDescent="0.25">
      <c r="A1085" s="25" t="s">
        <v>614</v>
      </c>
      <c r="B1085" s="26" t="s">
        <v>615</v>
      </c>
      <c r="C1085" s="26">
        <v>2018</v>
      </c>
      <c r="D1085" s="26" t="s">
        <v>616</v>
      </c>
      <c r="E1085" s="26">
        <v>36</v>
      </c>
      <c r="F1085" s="26">
        <v>7</v>
      </c>
      <c r="G1085" s="26" t="s">
        <v>617</v>
      </c>
      <c r="H1085" s="26">
        <v>13160</v>
      </c>
      <c r="I1085" s="26" t="s">
        <v>618</v>
      </c>
      <c r="J1085" s="11" t="s">
        <v>35</v>
      </c>
      <c r="K1085" s="18" t="str">
        <f>IF(LEFT(I1085,2)="10",HYPERLINK(_xlfn.CONCAT("https://doi.org/",I1085),"Link"),IF(I1085="","",HYPERLINK(I1085,"Link")))</f>
        <v>Link</v>
      </c>
      <c r="L1085" s="19" t="str">
        <f>IF(A1085&lt;&gt;"",IF(J1085="No",_xlfn.CONCAT(IF(ISERROR(FIND(",",A1085))=FALSE,LEFT(A1085,FIND(",",A1085)-1),A1085),"-",C1085,"-",H1085),""),"")</f>
        <v/>
      </c>
      <c r="M1085" s="29" t="str">
        <f>IF(A1085&lt;&gt;"",_xlfn.CONCAT("{",IF(ISERROR(FIND(",",A1085))=FALSE,LEFT(A1085,FIND(",",A1085)-1),A1085),", ",C1085," #",H1085,"}"),"")</f>
        <v>{Kooiman, 2018 #13160}</v>
      </c>
      <c r="N1085" s="4" t="s">
        <v>1</v>
      </c>
      <c r="O1085" s="18" t="str">
        <f>IF(J1085="Yes",IF(P1085&lt;&gt;"",HYPERLINK(_xlfn.CONCAT(VLOOKUP(P1085,AF:AG,2,FALSE),"\",IF(ISERROR(FIND(",",A1085))=FALSE,LEFT(A1085,FIND(",",A1085)-1),A1085),"-",C1085,"-",H1085,".pdf"),"PDF"),""),"")</f>
        <v>PDF</v>
      </c>
      <c r="P1085" s="11" t="s">
        <v>2</v>
      </c>
      <c r="Q1085" s="3" t="s">
        <v>46</v>
      </c>
      <c r="R1085" s="3" t="s">
        <v>39</v>
      </c>
      <c r="T1085" s="18" t="str">
        <f>IF(J1085="Yes",IF(U1085&lt;&gt;"",HYPERLINK(_xlfn.CONCAT(VLOOKUP(U1085,AF:AG,2,FALSE),"\",IF(ISERROR(FIND(",",A1085))=FALSE,LEFT(A1085,FIND(",",A1085)-1),A1085),"-",C1085,"-",H1085,".pdf"),"PDF"),""),"")</f>
        <v>PDF</v>
      </c>
      <c r="U1085" s="11" t="str">
        <f>IF(R1085="0. Duplicate","SH","")</f>
        <v>SH</v>
      </c>
      <c r="V1085" s="3" t="str">
        <f>IF(R1085="0. Duplicate","Exclude","")</f>
        <v>Exclude</v>
      </c>
      <c r="W1085" s="3" t="str">
        <f>IF(R1085="0. Duplicate","0. Duplicate","")</f>
        <v>0. Duplicate</v>
      </c>
      <c r="Y1085" s="12" t="str">
        <f>IF(R1085="Include","No",IF(V1085="Include","No",""))</f>
        <v/>
      </c>
      <c r="Z1085" s="33" t="str">
        <f>IF(J1085="Yes",IF(Q1085="","",IF(Q1085="Include",IF(V1085="",IF(Y1085="No","Check for supplement","Include"),IF(V1085="Exclude","Consensus required",IF(V1085="Include",IF(Y1085="No","Check for supplement","Include"),"Check required"))),IF(Q1085="Exclude",IF(V1085="","Check required",IF(V1085="Exclude","Exclude",IF(V1085="Include","Consensus required","Check required"))),"Check required"))),IF(L1085="","","Find PDF"))</f>
        <v>Exclude</v>
      </c>
      <c r="AA1085" s="31" t="str">
        <f>IF(Z1085="Exclude",R1085,"")</f>
        <v>0. Duplicate</v>
      </c>
    </row>
    <row r="1086" spans="1:27" x14ac:dyDescent="0.25">
      <c r="A1086" s="25" t="s">
        <v>5425</v>
      </c>
      <c r="B1086" s="26" t="s">
        <v>5426</v>
      </c>
      <c r="C1086" s="26">
        <v>2022</v>
      </c>
      <c r="D1086" s="26" t="s">
        <v>2939</v>
      </c>
      <c r="E1086" s="26">
        <v>22</v>
      </c>
      <c r="F1086" s="26">
        <v>1</v>
      </c>
      <c r="G1086" s="26">
        <v>695</v>
      </c>
      <c r="H1086" s="26">
        <v>14147</v>
      </c>
      <c r="I1086" s="26" t="s">
        <v>5427</v>
      </c>
      <c r="J1086" s="11" t="s">
        <v>35</v>
      </c>
      <c r="K1086" s="18" t="str">
        <f>IF(LEFT(I1086,2)="10",HYPERLINK(_xlfn.CONCAT("https://doi.org/",I1086),"Link"),IF(I1086="","",HYPERLINK(I1086,"Link")))</f>
        <v>Link</v>
      </c>
      <c r="L1086" s="19" t="str">
        <f>IF(A1086&lt;&gt;"",IF(J1086="No",_xlfn.CONCAT(IF(ISERROR(FIND(",",A1086))=FALSE,LEFT(A1086,FIND(",",A1086)-1),A1086),"-",C1086,"-",H1086),""),"")</f>
        <v/>
      </c>
      <c r="M1086" s="29" t="str">
        <f>IF(A1086&lt;&gt;"",_xlfn.CONCAT("{",IF(ISERROR(FIND(",",A1086))=FALSE,LEFT(A1086,FIND(",",A1086)-1),A1086),", ",C1086," #",H1086,"}"),"")</f>
        <v>{Koomen, 2022 #14147}</v>
      </c>
      <c r="N1086" s="4" t="s">
        <v>4</v>
      </c>
      <c r="O1086" s="18" t="str">
        <f>IF(J1086="Yes",IF(P1086&lt;&gt;"",HYPERLINK(_xlfn.CONCAT(VLOOKUP(P1086,AF:AG,2,FALSE),"\",IF(ISERROR(FIND(",",A1086))=FALSE,LEFT(A1086,FIND(",",A1086)-1),A1086),"-",C1086,"-",H1086,".pdf"),"PDF"),""),"")</f>
        <v>PDF</v>
      </c>
      <c r="P1086" s="11" t="s">
        <v>2</v>
      </c>
      <c r="Q1086" s="3" t="s">
        <v>46</v>
      </c>
      <c r="R1086" s="3" t="s">
        <v>47</v>
      </c>
      <c r="S1086" s="4" t="s">
        <v>109</v>
      </c>
      <c r="T1086" s="18" t="str">
        <f>IF(J1086="Yes",IF(U1086&lt;&gt;"",HYPERLINK(_xlfn.CONCAT(VLOOKUP(U1086,AF:AG,2,FALSE),"\",IF(ISERROR(FIND(",",A1086))=FALSE,LEFT(A1086,FIND(",",A1086)-1),A1086),"-",C1086,"-",H1086,".pdf"),"PDF"),""),"")</f>
        <v>PDF</v>
      </c>
      <c r="U1086" s="11" t="s">
        <v>50</v>
      </c>
      <c r="V1086" s="3" t="s">
        <v>46</v>
      </c>
      <c r="W1086" s="3" t="s">
        <v>47</v>
      </c>
      <c r="Y1086" s="12" t="str">
        <f>IF(R1086="Include","No",IF(V1086="Include","No",""))</f>
        <v/>
      </c>
      <c r="Z1086" s="33" t="str">
        <f>IF(J1086="Yes",IF(Q1086="","",IF(Q1086="Include",IF(V1086="",IF(Y1086="No","Check for supplement","Include"),IF(V1086="Exclude","Consensus required",IF(V1086="Include",IF(Y1086="No","Check for supplement","Include"),"Check required"))),IF(Q1086="Exclude",IF(V1086="","Check required",IF(V1086="Exclude","Exclude",IF(V1086="Include","Consensus required","Check required"))),"Check required"))),IF(L1086="","","Find PDF"))</f>
        <v>Exclude</v>
      </c>
      <c r="AA1086" s="31" t="str">
        <f>IF(Z1086="Exclude",R1086,"")</f>
        <v>3. Wrong intervention</v>
      </c>
    </row>
    <row r="1087" spans="1:27" x14ac:dyDescent="0.25">
      <c r="A1087" s="25" t="s">
        <v>2591</v>
      </c>
      <c r="B1087" s="26" t="s">
        <v>2592</v>
      </c>
      <c r="C1087" s="26">
        <v>2022</v>
      </c>
      <c r="D1087" s="26" t="s">
        <v>530</v>
      </c>
      <c r="E1087" s="26">
        <v>24</v>
      </c>
      <c r="F1087" s="26">
        <v>2</v>
      </c>
      <c r="G1087" s="26" t="s">
        <v>2593</v>
      </c>
      <c r="H1087" s="26">
        <v>26811</v>
      </c>
      <c r="I1087" s="26" t="s">
        <v>2594</v>
      </c>
      <c r="J1087" s="11" t="s">
        <v>35</v>
      </c>
      <c r="K1087" s="18" t="str">
        <f>IF(LEFT(I1087,2)="10",HYPERLINK(_xlfn.CONCAT("https://doi.org/",I1087),"Link"),IF(I1087="","",HYPERLINK(I1087,"Link")))</f>
        <v>Link</v>
      </c>
      <c r="L1087" s="19" t="str">
        <f>IF(A1087&lt;&gt;"",IF(J1087="No",_xlfn.CONCAT(IF(ISERROR(FIND(",",A1087))=FALSE,LEFT(A1087,FIND(",",A1087)-1),A1087),"-",C1087,"-",H1087),""),"")</f>
        <v/>
      </c>
      <c r="M1087" s="29" t="str">
        <f>IF(A1087&lt;&gt;"",_xlfn.CONCAT("{",IF(ISERROR(FIND(",",A1087))=FALSE,LEFT(A1087,FIND(",",A1087)-1),A1087),", ",C1087," #",H1087,"}"),"")</f>
        <v>{Koppenaal, 2022 #26811}</v>
      </c>
      <c r="N1087" s="4" t="s">
        <v>45</v>
      </c>
      <c r="O1087" s="18" t="str">
        <f>IF(J1087="Yes",IF(P1087&lt;&gt;"",HYPERLINK(_xlfn.CONCAT(VLOOKUP(P1087,AF:AG,2,FALSE),"\",IF(ISERROR(FIND(",",A1087))=FALSE,LEFT(A1087,FIND(",",A1087)-1),A1087),"-",C1087,"-",H1087,".pdf"),"PDF"),""),"")</f>
        <v>PDF</v>
      </c>
      <c r="P1087" s="11" t="s">
        <v>2</v>
      </c>
      <c r="Q1087" s="3" t="s">
        <v>46</v>
      </c>
      <c r="R1087" s="3" t="s">
        <v>47</v>
      </c>
      <c r="S1087" s="4" t="s">
        <v>109</v>
      </c>
      <c r="T1087" s="18" t="str">
        <f>IF(J1087="Yes",IF(U1087&lt;&gt;"",HYPERLINK(_xlfn.CONCAT(VLOOKUP(U1087,AF:AG,2,FALSE),"\",IF(ISERROR(FIND(",",A1087))=FALSE,LEFT(A1087,FIND(",",A1087)-1),A1087),"-",C1087,"-",H1087,".pdf"),"PDF"),""),"")</f>
        <v>PDF</v>
      </c>
      <c r="U1087" s="11" t="s">
        <v>38</v>
      </c>
      <c r="V1087" s="3" t="s">
        <v>46</v>
      </c>
      <c r="W1087" s="3" t="s">
        <v>47</v>
      </c>
      <c r="Y1087" s="12" t="str">
        <f>IF(R1087="Include","No",IF(V1087="Include","No",""))</f>
        <v/>
      </c>
      <c r="Z1087" s="33" t="str">
        <f>IF(J1087="Yes",IF(Q1087="","",IF(Q1087="Include",IF(V1087="",IF(Y1087="No","Check for supplement","Include"),IF(V1087="Exclude","Consensus required",IF(V1087="Include",IF(Y1087="No","Check for supplement","Include"),"Check required"))),IF(Q1087="Exclude",IF(V1087="","Check required",IF(V1087="Exclude","Exclude",IF(V1087="Include","Consensus required","Check required"))),"Check required"))),IF(L1087="","","Find PDF"))</f>
        <v>Exclude</v>
      </c>
      <c r="AA1087" s="31" t="str">
        <f>IF(Z1087="Exclude",R1087,"")</f>
        <v>3. Wrong intervention</v>
      </c>
    </row>
    <row r="1088" spans="1:27" x14ac:dyDescent="0.25">
      <c r="A1088" s="25" t="s">
        <v>2595</v>
      </c>
      <c r="B1088" s="26" t="s">
        <v>2596</v>
      </c>
      <c r="C1088" s="26">
        <v>2022</v>
      </c>
      <c r="D1088" s="26" t="s">
        <v>3</v>
      </c>
      <c r="G1088" s="26" t="s">
        <v>1210</v>
      </c>
      <c r="H1088" s="26">
        <v>26813</v>
      </c>
      <c r="I1088" s="26" t="s">
        <v>2597</v>
      </c>
      <c r="J1088" s="11" t="s">
        <v>35</v>
      </c>
      <c r="K1088" s="18" t="str">
        <f>IF(LEFT(I1088,2)="10",HYPERLINK(_xlfn.CONCAT("https://doi.org/",I1088),"Link"),IF(I1088="","",HYPERLINK(I1088,"Link")))</f>
        <v>Link</v>
      </c>
      <c r="L1088" s="19" t="str">
        <f>IF(A1088&lt;&gt;"",IF(J1088="No",_xlfn.CONCAT(IF(ISERROR(FIND(",",A1088))=FALSE,LEFT(A1088,FIND(",",A1088)-1),A1088),"-",C1088,"-",H1088),""),"")</f>
        <v/>
      </c>
      <c r="M1088" s="29" t="str">
        <f>IF(A1088&lt;&gt;"",_xlfn.CONCAT("{",IF(ISERROR(FIND(",",A1088))=FALSE,LEFT(A1088,FIND(",",A1088)-1),A1088),", ",C1088," #",H1088,"}"),"")</f>
        <v>{Koppenaal, 2022 #26813}</v>
      </c>
      <c r="N1088" s="4" t="s">
        <v>45</v>
      </c>
      <c r="O1088" s="18" t="str">
        <f>IF(J1088="Yes",IF(P1088&lt;&gt;"",HYPERLINK(_xlfn.CONCAT(VLOOKUP(P1088,AF:AG,2,FALSE),"\",IF(ISERROR(FIND(",",A1088))=FALSE,LEFT(A1088,FIND(",",A1088)-1),A1088),"-",C1088,"-",H1088,".pdf"),"PDF"),""),"")</f>
        <v>PDF</v>
      </c>
      <c r="P1088" s="11" t="s">
        <v>2</v>
      </c>
      <c r="Q1088" s="3" t="s">
        <v>46</v>
      </c>
      <c r="R1088" s="3" t="s">
        <v>47</v>
      </c>
      <c r="S1088" s="4" t="s">
        <v>109</v>
      </c>
      <c r="T1088" s="18" t="str">
        <f>IF(J1088="Yes",IF(U1088&lt;&gt;"",HYPERLINK(_xlfn.CONCAT(VLOOKUP(U1088,AF:AG,2,FALSE),"\",IF(ISERROR(FIND(",",A1088))=FALSE,LEFT(A1088,FIND(",",A1088)-1),A1088),"-",C1088,"-",H1088,".pdf"),"PDF"),""),"")</f>
        <v>PDF</v>
      </c>
      <c r="U1088" s="11" t="s">
        <v>38</v>
      </c>
      <c r="V1088" s="3" t="s">
        <v>46</v>
      </c>
      <c r="W1088" s="3" t="s">
        <v>47</v>
      </c>
      <c r="Y1088" s="12" t="str">
        <f>IF(R1088="Include","No",IF(V1088="Include","No",""))</f>
        <v/>
      </c>
      <c r="Z1088" s="33" t="str">
        <f>IF(J1088="Yes",IF(Q1088="","",IF(Q1088="Include",IF(V1088="",IF(Y1088="No","Check for supplement","Include"),IF(V1088="Exclude","Consensus required",IF(V1088="Include",IF(Y1088="No","Check for supplement","Include"),"Check required"))),IF(Q1088="Exclude",IF(V1088="","Check required",IF(V1088="Exclude","Exclude",IF(V1088="Include","Consensus required","Check required"))),"Check required"))),IF(L1088="","","Find PDF"))</f>
        <v>Exclude</v>
      </c>
      <c r="AA1088" s="31" t="str">
        <f>IF(Z1088="Exclude",R1088,"")</f>
        <v>3. Wrong intervention</v>
      </c>
    </row>
    <row r="1089" spans="1:27" x14ac:dyDescent="0.25">
      <c r="A1089" s="25" t="s">
        <v>2595</v>
      </c>
      <c r="B1089" s="26" t="s">
        <v>2598</v>
      </c>
      <c r="C1089" s="26">
        <v>2023</v>
      </c>
      <c r="D1089" s="26" t="s">
        <v>530</v>
      </c>
      <c r="E1089" s="26">
        <v>25</v>
      </c>
      <c r="G1089" s="26" t="s">
        <v>2599</v>
      </c>
      <c r="H1089" s="26">
        <v>26807</v>
      </c>
      <c r="I1089" s="26" t="s">
        <v>2600</v>
      </c>
      <c r="J1089" s="11" t="s">
        <v>35</v>
      </c>
      <c r="K1089" s="18" t="str">
        <f>IF(LEFT(I1089,2)="10",HYPERLINK(_xlfn.CONCAT("https://doi.org/",I1089),"Link"),IF(I1089="","",HYPERLINK(I1089,"Link")))</f>
        <v>Link</v>
      </c>
      <c r="L1089" s="19" t="str">
        <f>IF(A1089&lt;&gt;"",IF(J1089="No",_xlfn.CONCAT(IF(ISERROR(FIND(",",A1089))=FALSE,LEFT(A1089,FIND(",",A1089)-1),A1089),"-",C1089,"-",H1089),""),"")</f>
        <v/>
      </c>
      <c r="M1089" s="29" t="str">
        <f>IF(A1089&lt;&gt;"",_xlfn.CONCAT("{",IF(ISERROR(FIND(",",A1089))=FALSE,LEFT(A1089,FIND(",",A1089)-1),A1089),", ",C1089," #",H1089,"}"),"")</f>
        <v>{Koppenaal, 2023 #26807}</v>
      </c>
      <c r="N1089" s="4" t="s">
        <v>45</v>
      </c>
      <c r="O1089" s="18" t="str">
        <f>IF(J1089="Yes",IF(P1089&lt;&gt;"",HYPERLINK(_xlfn.CONCAT(VLOOKUP(P1089,AF:AG,2,FALSE),"\",IF(ISERROR(FIND(",",A1089))=FALSE,LEFT(A1089,FIND(",",A1089)-1),A1089),"-",C1089,"-",H1089,".pdf"),"PDF"),""),"")</f>
        <v>PDF</v>
      </c>
      <c r="P1089" s="11" t="s">
        <v>2</v>
      </c>
      <c r="Q1089" s="3" t="s">
        <v>46</v>
      </c>
      <c r="R1089" s="3" t="s">
        <v>47</v>
      </c>
      <c r="S1089" s="4" t="s">
        <v>109</v>
      </c>
      <c r="T1089" s="18" t="str">
        <f>IF(J1089="Yes",IF(U1089&lt;&gt;"",HYPERLINK(_xlfn.CONCAT(VLOOKUP(U1089,AF:AG,2,FALSE),"\",IF(ISERROR(FIND(",",A1089))=FALSE,LEFT(A1089,FIND(",",A1089)-1),A1089),"-",C1089,"-",H1089,".pdf"),"PDF"),""),"")</f>
        <v>PDF</v>
      </c>
      <c r="U1089" s="11" t="s">
        <v>38</v>
      </c>
      <c r="V1089" s="3" t="s">
        <v>46</v>
      </c>
      <c r="W1089" s="3" t="s">
        <v>47</v>
      </c>
      <c r="Y1089" s="12" t="str">
        <f>IF(R1089="Include","No",IF(V1089="Include","No",""))</f>
        <v/>
      </c>
      <c r="Z1089" s="33" t="str">
        <f>IF(J1089="Yes",IF(Q1089="","",IF(Q1089="Include",IF(V1089="",IF(Y1089="No","Check for supplement","Include"),IF(V1089="Exclude","Consensus required",IF(V1089="Include",IF(Y1089="No","Check for supplement","Include"),"Check required"))),IF(Q1089="Exclude",IF(V1089="","Check required",IF(V1089="Exclude","Exclude",IF(V1089="Include","Consensus required","Check required"))),"Check required"))),IF(L1089="","","Find PDF"))</f>
        <v>Exclude</v>
      </c>
      <c r="AA1089" s="31" t="str">
        <f>IF(Z1089="Exclude",R1089,"")</f>
        <v>3. Wrong intervention</v>
      </c>
    </row>
    <row r="1090" spans="1:27" x14ac:dyDescent="0.25">
      <c r="A1090" s="25" t="s">
        <v>619</v>
      </c>
      <c r="B1090" s="26" t="s">
        <v>620</v>
      </c>
      <c r="C1090" s="26">
        <v>2019</v>
      </c>
      <c r="D1090" s="26" t="s">
        <v>621</v>
      </c>
      <c r="E1090" s="26">
        <v>29</v>
      </c>
      <c r="F1090" s="26">
        <v>3</v>
      </c>
      <c r="G1090" s="26" t="s">
        <v>622</v>
      </c>
      <c r="H1090" s="26">
        <v>14758</v>
      </c>
      <c r="I1090" s="26" t="s">
        <v>623</v>
      </c>
      <c r="J1090" s="11" t="s">
        <v>35</v>
      </c>
      <c r="K1090" s="18" t="str">
        <f>IF(LEFT(I1090,2)="10",HYPERLINK(_xlfn.CONCAT("https://doi.org/",I1090),"Link"),IF(I1090="","",HYPERLINK(I1090,"Link")))</f>
        <v>Link</v>
      </c>
      <c r="L1090" s="19" t="str">
        <f>IF(A1090&lt;&gt;"",IF(J1090="No",_xlfn.CONCAT(IF(ISERROR(FIND(",",A1090))=FALSE,LEFT(A1090,FIND(",",A1090)-1),A1090),"-",C1090,"-",H1090),""),"")</f>
        <v/>
      </c>
      <c r="M1090" s="29" t="str">
        <f>IF(A1090&lt;&gt;"",_xlfn.CONCAT("{",IF(ISERROR(FIND(",",A1090))=FALSE,LEFT(A1090,FIND(",",A1090)-1),A1090),", ",C1090," #",H1090,"}"),"")</f>
        <v>{Koutoukidis, 2019 #14758}</v>
      </c>
      <c r="N1090" s="4" t="s">
        <v>1</v>
      </c>
      <c r="O1090" s="18" t="str">
        <f>IF(J1090="Yes",IF(P1090&lt;&gt;"",HYPERLINK(_xlfn.CONCAT(VLOOKUP(P1090,AF:AG,2,FALSE),"\",IF(ISERROR(FIND(",",A1090))=FALSE,LEFT(A1090,FIND(",",A1090)-1),A1090),"-",C1090,"-",H1090,".pdf"),"PDF"),""),"")</f>
        <v>PDF</v>
      </c>
      <c r="P1090" s="11" t="s">
        <v>2</v>
      </c>
      <c r="Q1090" s="3" t="s">
        <v>46</v>
      </c>
      <c r="R1090" s="3" t="s">
        <v>47</v>
      </c>
      <c r="S1090" s="4" t="s">
        <v>109</v>
      </c>
      <c r="T1090" s="18" t="str">
        <f>IF(J1090="Yes",IF(U1090&lt;&gt;"",HYPERLINK(_xlfn.CONCAT(VLOOKUP(U1090,AF:AG,2,FALSE),"\",IF(ISERROR(FIND(",",A1090))=FALSE,LEFT(A1090,FIND(",",A1090)-1),A1090),"-",C1090,"-",H1090,".pdf"),"PDF"),""),"")</f>
        <v>PDF</v>
      </c>
      <c r="U1090" s="11" t="s">
        <v>57</v>
      </c>
      <c r="V1090" s="3" t="s">
        <v>46</v>
      </c>
      <c r="W1090" s="3" t="s">
        <v>47</v>
      </c>
      <c r="X1090" s="501" t="s">
        <v>116</v>
      </c>
      <c r="Y1090" s="12" t="str">
        <f>IF(R1090="Include","No",IF(V1090="Include","No",""))</f>
        <v/>
      </c>
      <c r="Z1090" s="33" t="str">
        <f>IF(J1090="Yes",IF(Q1090="","",IF(Q1090="Include",IF(V1090="",IF(Y1090="No","Check for supplement","Include"),IF(V1090="Exclude","Consensus required",IF(V1090="Include",IF(Y1090="No","Check for supplement","Include"),"Check required"))),IF(Q1090="Exclude",IF(V1090="","Check required",IF(V1090="Exclude","Exclude",IF(V1090="Include","Consensus required","Check required"))),"Check required"))),IF(L1090="","","Find PDF"))</f>
        <v>Exclude</v>
      </c>
      <c r="AA1090" s="31" t="str">
        <f>IF(Z1090="Exclude",R1090,"")</f>
        <v>3. Wrong intervention</v>
      </c>
    </row>
    <row r="1091" spans="1:27" x14ac:dyDescent="0.25">
      <c r="A1091" s="25" t="s">
        <v>624</v>
      </c>
      <c r="B1091" s="26" t="s">
        <v>625</v>
      </c>
      <c r="C1091" s="26">
        <v>2015</v>
      </c>
      <c r="D1091" s="26" t="s">
        <v>365</v>
      </c>
      <c r="E1091" s="26">
        <v>15</v>
      </c>
      <c r="F1091" s="26">
        <v>1</v>
      </c>
      <c r="G1091" s="26">
        <v>715</v>
      </c>
      <c r="H1091" s="26">
        <v>13161</v>
      </c>
      <c r="I1091" s="26" t="s">
        <v>626</v>
      </c>
      <c r="J1091" s="11" t="s">
        <v>35</v>
      </c>
      <c r="K1091" s="18" t="str">
        <f>IF(LEFT(I1091,2)="10",HYPERLINK(_xlfn.CONCAT("https://doi.org/",I1091),"Link"),IF(I1091="","",HYPERLINK(I1091,"Link")))</f>
        <v>Link</v>
      </c>
      <c r="L1091" s="19" t="str">
        <f>IF(A1091&lt;&gt;"",IF(J1091="No",_xlfn.CONCAT(IF(ISERROR(FIND(",",A1091))=FALSE,LEFT(A1091,FIND(",",A1091)-1),A1091),"-",C1091,"-",H1091),""),"")</f>
        <v/>
      </c>
      <c r="M1091" s="29" t="str">
        <f>IF(A1091&lt;&gt;"",_xlfn.CONCAT("{",IF(ISERROR(FIND(",",A1091))=FALSE,LEFT(A1091,FIND(",",A1091)-1),A1091),", ",C1091," #",H1091,"}"),"")</f>
        <v>{Kouwenhoven-Pasmooij, 2015 #13161}</v>
      </c>
      <c r="N1091" s="4" t="s">
        <v>1</v>
      </c>
      <c r="O1091" s="18" t="str">
        <f>IF(J1091="Yes",IF(P1091&lt;&gt;"",HYPERLINK(_xlfn.CONCAT(VLOOKUP(P1091,AF:AG,2,FALSE),"\",IF(ISERROR(FIND(",",A1091))=FALSE,LEFT(A1091,FIND(",",A1091)-1),A1091),"-",C1091,"-",H1091,".pdf"),"PDF"),""),"")</f>
        <v>PDF</v>
      </c>
      <c r="P1091" s="11" t="s">
        <v>2</v>
      </c>
      <c r="Q1091" s="3" t="s">
        <v>46</v>
      </c>
      <c r="R1091" s="3" t="s">
        <v>47</v>
      </c>
      <c r="S1091" s="4" t="s">
        <v>109</v>
      </c>
      <c r="T1091" s="18" t="str">
        <f>IF(J1091="Yes",IF(U1091&lt;&gt;"",HYPERLINK(_xlfn.CONCAT(VLOOKUP(U1091,AF:AG,2,FALSE),"\",IF(ISERROR(FIND(",",A1091))=FALSE,LEFT(A1091,FIND(",",A1091)-1),A1091),"-",C1091,"-",H1091,".pdf"),"PDF"),""),"")</f>
        <v>PDF</v>
      </c>
      <c r="U1091" s="11" t="s">
        <v>57</v>
      </c>
      <c r="V1091" s="3" t="s">
        <v>46</v>
      </c>
      <c r="W1091" s="3" t="s">
        <v>47</v>
      </c>
      <c r="X1091" s="501" t="s">
        <v>116</v>
      </c>
      <c r="Y1091" s="12" t="str">
        <f>IF(R1091="Include","No",IF(V1091="Include","No",""))</f>
        <v/>
      </c>
      <c r="Z1091" s="33" t="str">
        <f>IF(J1091="Yes",IF(Q1091="","",IF(Q1091="Include",IF(V1091="",IF(Y1091="No","Check for supplement","Include"),IF(V1091="Exclude","Consensus required",IF(V1091="Include",IF(Y1091="No","Check for supplement","Include"),"Check required"))),IF(Q1091="Exclude",IF(V1091="","Check required",IF(V1091="Exclude","Exclude",IF(V1091="Include","Consensus required","Check required"))),"Check required"))),IF(L1091="","","Find PDF"))</f>
        <v>Exclude</v>
      </c>
      <c r="AA1091" s="31" t="str">
        <f>IF(Z1091="Exclude",R1091,"")</f>
        <v>3. Wrong intervention</v>
      </c>
    </row>
    <row r="1092" spans="1:27" x14ac:dyDescent="0.25">
      <c r="A1092" s="25" t="s">
        <v>87</v>
      </c>
      <c r="B1092" s="26" t="s">
        <v>88</v>
      </c>
      <c r="C1092" s="26">
        <v>2019</v>
      </c>
      <c r="D1092" s="26" t="s">
        <v>89</v>
      </c>
      <c r="E1092" s="26">
        <v>8</v>
      </c>
      <c r="F1092" s="26">
        <v>1</v>
      </c>
      <c r="G1092" s="26" t="s">
        <v>90</v>
      </c>
      <c r="H1092" s="26">
        <v>13162</v>
      </c>
      <c r="I1092" s="26" t="s">
        <v>91</v>
      </c>
      <c r="J1092" s="11" t="s">
        <v>35</v>
      </c>
      <c r="K1092" s="18" t="str">
        <f>IF(LEFT(I1092,2)="10",HYPERLINK(_xlfn.CONCAT("https://doi.org/",I1092),"Link"),IF(I1092="","",HYPERLINK(I1092,"Link")))</f>
        <v>Link</v>
      </c>
      <c r="L1092" s="19" t="str">
        <f>IF(A1092&lt;&gt;"",IF(J1092="No",_xlfn.CONCAT(IF(ISERROR(FIND(",",A1092))=FALSE,LEFT(A1092,FIND(",",A1092)-1),A1092),"-",C1092,"-",H1092),""),"")</f>
        <v/>
      </c>
      <c r="M1092" s="29" t="str">
        <f>IF(A1092&lt;&gt;"",_xlfn.CONCAT("{",IF(ISERROR(FIND(",",A1092))=FALSE,LEFT(A1092,FIND(",",A1092)-1),A1092),", ",C1092," #",H1092,"}"),"")</f>
        <v>{Kramer, 2019 #13162}</v>
      </c>
      <c r="N1092" s="4" t="s">
        <v>1</v>
      </c>
      <c r="O1092" s="18" t="str">
        <f>IF(J1092="Yes",IF(P1092&lt;&gt;"",HYPERLINK(_xlfn.CONCAT(VLOOKUP(P1092,AF:AG,2,FALSE),"\",IF(ISERROR(FIND(",",A1092))=FALSE,LEFT(A1092,FIND(",",A1092)-1),A1092),"-",C1092,"-",H1092,".pdf"),"PDF"),""),"")</f>
        <v>PDF</v>
      </c>
      <c r="P1092" s="11" t="s">
        <v>2</v>
      </c>
      <c r="Q1092" s="3" t="s">
        <v>46</v>
      </c>
      <c r="R1092" s="3" t="s">
        <v>47</v>
      </c>
      <c r="S1092" s="4" t="s">
        <v>92</v>
      </c>
      <c r="T1092" s="18" t="str">
        <f>IF(J1092="Yes",IF(U1092&lt;&gt;"",HYPERLINK(_xlfn.CONCAT(VLOOKUP(U1092,AF:AG,2,FALSE),"\",IF(ISERROR(FIND(",",A1092))=FALSE,LEFT(A1092,FIND(",",A1092)-1),A1092),"-",C1092,"-",H1092,".pdf"),"PDF"),""),"")</f>
        <v>PDF</v>
      </c>
      <c r="U1092" s="11" t="s">
        <v>57</v>
      </c>
      <c r="V1092" s="3" t="s">
        <v>46</v>
      </c>
      <c r="W1092" s="3" t="s">
        <v>47</v>
      </c>
      <c r="X1092" s="501" t="s">
        <v>10563</v>
      </c>
      <c r="Y1092" s="12" t="str">
        <f>IF(R1092="Include","No",IF(V1092="Include","No",""))</f>
        <v/>
      </c>
      <c r="Z1092" s="33" t="str">
        <f>IF(J1092="Yes",IF(Q1092="","",IF(Q1092="Include",IF(V1092="",IF(Y1092="No","Check for supplement","Include"),IF(V1092="Exclude","Consensus required",IF(V1092="Include",IF(Y1092="No","Check for supplement","Include"),"Check required"))),IF(Q1092="Exclude",IF(V1092="","Check required",IF(V1092="Exclude","Exclude",IF(V1092="Include","Consensus required","Check required"))),"Check required"))),IF(L1092="","","Find PDF"))</f>
        <v>Exclude</v>
      </c>
      <c r="AA1092" s="31" t="str">
        <f>IF(Z1092="Exclude",R1092,"")</f>
        <v>3. Wrong intervention</v>
      </c>
    </row>
    <row r="1093" spans="1:27" x14ac:dyDescent="0.25">
      <c r="A1093" s="25" t="s">
        <v>627</v>
      </c>
      <c r="B1093" s="26" t="s">
        <v>628</v>
      </c>
      <c r="C1093" s="26">
        <v>2019</v>
      </c>
      <c r="D1093" s="26" t="s">
        <v>168</v>
      </c>
      <c r="E1093" s="26">
        <v>56</v>
      </c>
      <c r="F1093" s="26">
        <v>2</v>
      </c>
      <c r="G1093" s="26" t="s">
        <v>629</v>
      </c>
      <c r="H1093" s="26">
        <v>13164</v>
      </c>
      <c r="I1093" s="26" t="s">
        <v>630</v>
      </c>
      <c r="J1093" s="11" t="s">
        <v>35</v>
      </c>
      <c r="K1093" s="18" t="str">
        <f>IF(LEFT(I1093,2)="10",HYPERLINK(_xlfn.CONCAT("https://doi.org/",I1093),"Link"),IF(I1093="","",HYPERLINK(I1093,"Link")))</f>
        <v>Link</v>
      </c>
      <c r="L1093" s="19" t="str">
        <f>IF(A1093&lt;&gt;"",IF(J1093="No",_xlfn.CONCAT(IF(ISERROR(FIND(",",A1093))=FALSE,LEFT(A1093,FIND(",",A1093)-1),A1093),"-",C1093,"-",H1093),""),"")</f>
        <v/>
      </c>
      <c r="M1093" s="29" t="str">
        <f>IF(A1093&lt;&gt;"",_xlfn.CONCAT("{",IF(ISERROR(FIND(",",A1093))=FALSE,LEFT(A1093,FIND(",",A1093)-1),A1093),", ",C1093," #",H1093,"}"),"")</f>
        <v>{Kramer, 2019 #13164}</v>
      </c>
      <c r="N1093" s="4" t="s">
        <v>1</v>
      </c>
      <c r="O1093" s="18" t="str">
        <f>IF(J1093="Yes",IF(P1093&lt;&gt;"",HYPERLINK(_xlfn.CONCAT(VLOOKUP(P1093,AF:AG,2,FALSE),"\",IF(ISERROR(FIND(",",A1093))=FALSE,LEFT(A1093,FIND(",",A1093)-1),A1093),"-",C1093,"-",H1093,".pdf"),"PDF"),""),"")</f>
        <v>PDF</v>
      </c>
      <c r="P1093" s="11" t="s">
        <v>2</v>
      </c>
      <c r="Q1093" s="3" t="s">
        <v>46</v>
      </c>
      <c r="R1093" s="3" t="s">
        <v>47</v>
      </c>
      <c r="S1093" s="4" t="s">
        <v>109</v>
      </c>
      <c r="T1093" s="18" t="str">
        <f>IF(J1093="Yes",IF(U1093&lt;&gt;"",HYPERLINK(_xlfn.CONCAT(VLOOKUP(U1093,AF:AG,2,FALSE),"\",IF(ISERROR(FIND(",",A1093))=FALSE,LEFT(A1093,FIND(",",A1093)-1),A1093),"-",C1093,"-",H1093,".pdf"),"PDF"),""),"")</f>
        <v>PDF</v>
      </c>
      <c r="U1093" s="11" t="s">
        <v>57</v>
      </c>
      <c r="V1093" s="3" t="s">
        <v>46</v>
      </c>
      <c r="W1093" s="3" t="s">
        <v>47</v>
      </c>
      <c r="X1093" s="501" t="s">
        <v>116</v>
      </c>
      <c r="Y1093" s="12" t="str">
        <f>IF(R1093="Include","No",IF(V1093="Include","No",""))</f>
        <v/>
      </c>
      <c r="Z1093" s="33" t="str">
        <f>IF(J1093="Yes",IF(Q1093="","",IF(Q1093="Include",IF(V1093="",IF(Y1093="No","Check for supplement","Include"),IF(V1093="Exclude","Consensus required",IF(V1093="Include",IF(Y1093="No","Check for supplement","Include"),"Check required"))),IF(Q1093="Exclude",IF(V1093="","Check required",IF(V1093="Exclude","Exclude",IF(V1093="Include","Consensus required","Check required"))),"Check required"))),IF(L1093="","","Find PDF"))</f>
        <v>Exclude</v>
      </c>
      <c r="AA1093" s="31" t="str">
        <f>IF(Z1093="Exclude",R1093,"")</f>
        <v>3. Wrong intervention</v>
      </c>
    </row>
    <row r="1094" spans="1:27" x14ac:dyDescent="0.25">
      <c r="A1094" s="25" t="s">
        <v>87</v>
      </c>
      <c r="B1094" s="26" t="s">
        <v>88</v>
      </c>
      <c r="C1094" s="26">
        <v>2019</v>
      </c>
      <c r="D1094" s="26" t="s">
        <v>89</v>
      </c>
      <c r="E1094" s="26">
        <v>8</v>
      </c>
      <c r="F1094" s="26">
        <v>1</v>
      </c>
      <c r="G1094" s="26" t="s">
        <v>90</v>
      </c>
      <c r="H1094" s="26">
        <v>14134</v>
      </c>
      <c r="I1094" s="26" t="s">
        <v>91</v>
      </c>
      <c r="J1094" s="11" t="s">
        <v>35</v>
      </c>
      <c r="K1094" s="18" t="str">
        <f>IF(LEFT(I1094,2)="10",HYPERLINK(_xlfn.CONCAT("https://doi.org/",I1094),"Link"),IF(I1094="","",HYPERLINK(I1094,"Link")))</f>
        <v>Link</v>
      </c>
      <c r="L1094" s="19" t="str">
        <f>IF(A1094&lt;&gt;"",IF(J1094="No",_xlfn.CONCAT(IF(ISERROR(FIND(",",A1094))=FALSE,LEFT(A1094,FIND(",",A1094)-1),A1094),"-",C1094,"-",H1094),""),"")</f>
        <v/>
      </c>
      <c r="M1094" s="29" t="str">
        <f>IF(A1094&lt;&gt;"",_xlfn.CONCAT("{",IF(ISERROR(FIND(",",A1094))=FALSE,LEFT(A1094,FIND(",",A1094)-1),A1094),", ",C1094," #",H1094,"}"),"")</f>
        <v>{Kramer, 2019 #14134}</v>
      </c>
      <c r="N1094" s="4" t="s">
        <v>4</v>
      </c>
      <c r="O1094" s="18" t="str">
        <f>IF(J1094="Yes",IF(P1094&lt;&gt;"",HYPERLINK(_xlfn.CONCAT(VLOOKUP(P1094,AF:AG,2,FALSE),"\",IF(ISERROR(FIND(",",A1094))=FALSE,LEFT(A1094,FIND(",",A1094)-1),A1094),"-",C1094,"-",H1094,".pdf"),"PDF"),""),"")</f>
        <v>PDF</v>
      </c>
      <c r="P1094" s="11" t="s">
        <v>2</v>
      </c>
      <c r="Q1094" s="3" t="s">
        <v>46</v>
      </c>
      <c r="R1094" s="3" t="s">
        <v>39</v>
      </c>
      <c r="T1094" s="18" t="str">
        <f>IF(J1094="Yes",IF(U1094&lt;&gt;"",HYPERLINK(_xlfn.CONCAT(VLOOKUP(U1094,AF:AG,2,FALSE),"\",IF(ISERROR(FIND(",",A1094))=FALSE,LEFT(A1094,FIND(",",A1094)-1),A1094),"-",C1094,"-",H1094,".pdf"),"PDF"),""),"")</f>
        <v>PDF</v>
      </c>
      <c r="U1094" s="11" t="s">
        <v>50</v>
      </c>
      <c r="V1094" s="3" t="s">
        <v>46</v>
      </c>
      <c r="W1094" s="3" t="s">
        <v>39</v>
      </c>
      <c r="Y1094" s="12" t="str">
        <f>IF(R1094="Include","No",IF(V1094="Include","No",""))</f>
        <v/>
      </c>
      <c r="Z1094" s="33" t="str">
        <f>IF(J1094="Yes",IF(Q1094="","",IF(Q1094="Include",IF(V1094="",IF(Y1094="No","Check for supplement","Include"),IF(V1094="Exclude","Consensus required",IF(V1094="Include",IF(Y1094="No","Check for supplement","Include"),"Check required"))),IF(Q1094="Exclude",IF(V1094="","Check required",IF(V1094="Exclude","Exclude",IF(V1094="Include","Consensus required","Check required"))),"Check required"))),IF(L1094="","","Find PDF"))</f>
        <v>Exclude</v>
      </c>
      <c r="AA1094" s="31" t="str">
        <f>IF(Z1094="Exclude",R1094,"")</f>
        <v>0. Duplicate</v>
      </c>
    </row>
    <row r="1095" spans="1:27" x14ac:dyDescent="0.25">
      <c r="A1095" s="25" t="s">
        <v>93</v>
      </c>
      <c r="B1095" s="26" t="s">
        <v>94</v>
      </c>
      <c r="C1095" s="26">
        <v>2020</v>
      </c>
      <c r="D1095" s="26" t="s">
        <v>95</v>
      </c>
      <c r="E1095" s="26">
        <v>54</v>
      </c>
      <c r="F1095" s="26">
        <v>7</v>
      </c>
      <c r="G1095" s="26" t="s">
        <v>96</v>
      </c>
      <c r="H1095" s="26">
        <v>13163</v>
      </c>
      <c r="I1095" s="26" t="s">
        <v>97</v>
      </c>
      <c r="J1095" s="11" t="s">
        <v>35</v>
      </c>
      <c r="K1095" s="18" t="str">
        <f>IF(LEFT(I1095,2)="10",HYPERLINK(_xlfn.CONCAT("https://doi.org/",I1095),"Link"),IF(I1095="","",HYPERLINK(I1095,"Link")))</f>
        <v>Link</v>
      </c>
      <c r="L1095" s="19" t="str">
        <f>IF(A1095&lt;&gt;"",IF(J1095="No",_xlfn.CONCAT(IF(ISERROR(FIND(",",A1095))=FALSE,LEFT(A1095,FIND(",",A1095)-1),A1095),"-",C1095,"-",H1095),""),"")</f>
        <v/>
      </c>
      <c r="M1095" s="29" t="str">
        <f>IF(A1095&lt;&gt;"",_xlfn.CONCAT("{",IF(ISERROR(FIND(",",A1095))=FALSE,LEFT(A1095,FIND(",",A1095)-1),A1095),", ",C1095," #",H1095,"}"),"")</f>
        <v>{Kramer, 2020 #13163}</v>
      </c>
      <c r="N1095" s="4" t="s">
        <v>1</v>
      </c>
      <c r="O1095" s="18" t="str">
        <f>IF(J1095="Yes",IF(P1095&lt;&gt;"",HYPERLINK(_xlfn.CONCAT(VLOOKUP(P1095,AF:AG,2,FALSE),"\",IF(ISERROR(FIND(",",A1095))=FALSE,LEFT(A1095,FIND(",",A1095)-1),A1095),"-",C1095,"-",H1095,".pdf"),"PDF"),""),"")</f>
        <v>PDF</v>
      </c>
      <c r="P1095" s="11" t="s">
        <v>2</v>
      </c>
      <c r="Q1095" s="3" t="s">
        <v>46</v>
      </c>
      <c r="R1095" s="3" t="s">
        <v>47</v>
      </c>
      <c r="S1095" s="4" t="s">
        <v>92</v>
      </c>
      <c r="T1095" s="18" t="str">
        <f>IF(J1095="Yes",IF(U1095&lt;&gt;"",HYPERLINK(_xlfn.CONCAT(VLOOKUP(U1095,AF:AG,2,FALSE),"\",IF(ISERROR(FIND(",",A1095))=FALSE,LEFT(A1095,FIND(",",A1095)-1),A1095),"-",C1095,"-",H1095,".pdf"),"PDF"),""),"")</f>
        <v>PDF</v>
      </c>
      <c r="U1095" s="11" t="s">
        <v>57</v>
      </c>
      <c r="V1095" s="3" t="s">
        <v>46</v>
      </c>
      <c r="W1095" s="3" t="s">
        <v>47</v>
      </c>
      <c r="X1095" s="501" t="s">
        <v>10563</v>
      </c>
      <c r="Y1095" s="12" t="str">
        <f>IF(R1095="Include","No",IF(V1095="Include","No",""))</f>
        <v/>
      </c>
      <c r="Z1095" s="33" t="str">
        <f>IF(J1095="Yes",IF(Q1095="","",IF(Q1095="Include",IF(V1095="",IF(Y1095="No","Check for supplement","Include"),IF(V1095="Exclude","Consensus required",IF(V1095="Include",IF(Y1095="No","Check for supplement","Include"),"Check required"))),IF(Q1095="Exclude",IF(V1095="","Check required",IF(V1095="Exclude","Exclude",IF(V1095="Include","Consensus required","Check required"))),"Check required"))),IF(L1095="","","Find PDF"))</f>
        <v>Exclude</v>
      </c>
      <c r="AA1095" s="31" t="str">
        <f>IF(Z1095="Exclude",R1095,"")</f>
        <v>3. Wrong intervention</v>
      </c>
    </row>
    <row r="1096" spans="1:27" x14ac:dyDescent="0.25">
      <c r="A1096" s="25" t="s">
        <v>5428</v>
      </c>
      <c r="B1096" s="26" t="s">
        <v>5429</v>
      </c>
      <c r="C1096" s="26">
        <v>2024</v>
      </c>
      <c r="D1096" s="26" t="s">
        <v>5430</v>
      </c>
      <c r="G1096" s="92"/>
      <c r="H1096" s="26">
        <v>14117</v>
      </c>
      <c r="I1096" s="26" t="s">
        <v>5431</v>
      </c>
      <c r="J1096" s="11" t="s">
        <v>35</v>
      </c>
      <c r="K1096" s="18" t="str">
        <f>IF(LEFT(I1096,2)="10",HYPERLINK(_xlfn.CONCAT("https://doi.org/",I1096),"Link"),IF(I1096="","",HYPERLINK(I1096,"Link")))</f>
        <v>Link</v>
      </c>
      <c r="L1096" s="19" t="str">
        <f>IF(A1096&lt;&gt;"",IF(J1096="No",_xlfn.CONCAT(IF(ISERROR(FIND(",",A1096))=FALSE,LEFT(A1096,FIND(",",A1096)-1),A1096),"-",C1096,"-",H1096),""),"")</f>
        <v/>
      </c>
      <c r="M1096" s="29" t="str">
        <f>IF(A1096&lt;&gt;"",_xlfn.CONCAT("{",IF(ISERROR(FIND(",",A1096))=FALSE,LEFT(A1096,FIND(",",A1096)-1),A1096),", ",C1096," #",H1096,"}"),"")</f>
        <v>{Kramer-Kostecka, 2024 #14117}</v>
      </c>
      <c r="N1096" s="4" t="s">
        <v>4</v>
      </c>
      <c r="O1096" s="18" t="str">
        <f>IF(J1096="Yes",IF(P1096&lt;&gt;"",HYPERLINK(_xlfn.CONCAT(VLOOKUP(P1096,AF:AG,2,FALSE),"\",IF(ISERROR(FIND(",",A1096))=FALSE,LEFT(A1096,FIND(",",A1096)-1),A1096),"-",C1096,"-",H1096,".pdf"),"PDF"),""),"")</f>
        <v>PDF</v>
      </c>
      <c r="P1096" s="11" t="s">
        <v>2</v>
      </c>
      <c r="Q1096" s="3" t="s">
        <v>46</v>
      </c>
      <c r="R1096" s="3" t="s">
        <v>77</v>
      </c>
      <c r="S1096" s="4" t="s">
        <v>316</v>
      </c>
      <c r="T1096" s="18" t="str">
        <f>IF(J1096="Yes",IF(U1096&lt;&gt;"",HYPERLINK(_xlfn.CONCAT(VLOOKUP(U1096,AF:AG,2,FALSE),"\",IF(ISERROR(FIND(",",A1096))=FALSE,LEFT(A1096,FIND(",",A1096)-1),A1096),"-",C1096,"-",H1096,".pdf"),"PDF"),""),"")</f>
        <v>PDF</v>
      </c>
      <c r="U1096" s="11" t="s">
        <v>50</v>
      </c>
      <c r="V1096" s="3" t="s">
        <v>46</v>
      </c>
      <c r="W1096" s="3" t="s">
        <v>77</v>
      </c>
      <c r="Y1096" s="12" t="str">
        <f>IF(R1096="Include","No",IF(V1096="Include","No",""))</f>
        <v/>
      </c>
      <c r="Z1096" s="33" t="str">
        <f>IF(J1096="Yes",IF(Q1096="","",IF(Q1096="Include",IF(V1096="",IF(Y1096="No","Check for supplement","Include"),IF(V1096="Exclude","Consensus required",IF(V1096="Include",IF(Y1096="No","Check for supplement","Include"),"Check required"))),IF(Q1096="Exclude",IF(V1096="","Check required",IF(V1096="Exclude","Exclude",IF(V1096="Include","Consensus required","Check required"))),"Check required"))),IF(L1096="","","Find PDF"))</f>
        <v>Exclude</v>
      </c>
      <c r="AA1096" s="31" t="str">
        <f>IF(Z1096="Exclude",R1096,"")</f>
        <v>5. Wrong study design</v>
      </c>
    </row>
    <row r="1097" spans="1:27" x14ac:dyDescent="0.25">
      <c r="A1097" s="25" t="s">
        <v>631</v>
      </c>
      <c r="B1097" s="26" t="s">
        <v>632</v>
      </c>
      <c r="C1097" s="26">
        <v>2014</v>
      </c>
      <c r="D1097" s="26" t="s">
        <v>633</v>
      </c>
      <c r="E1097" s="26">
        <v>59</v>
      </c>
      <c r="F1097" s="26">
        <v>1</v>
      </c>
      <c r="G1097" s="26" t="s">
        <v>634</v>
      </c>
      <c r="H1097" s="26">
        <v>13165</v>
      </c>
      <c r="I1097" s="26" t="s">
        <v>635</v>
      </c>
      <c r="J1097" s="11" t="s">
        <v>35</v>
      </c>
      <c r="K1097" s="18" t="str">
        <f>IF(LEFT(I1097,2)="10",HYPERLINK(_xlfn.CONCAT("https://doi.org/",I1097),"Link"),IF(I1097="","",HYPERLINK(I1097,"Link")))</f>
        <v>Link</v>
      </c>
      <c r="L1097" s="19" t="str">
        <f>IF(A1097&lt;&gt;"",IF(J1097="No",_xlfn.CONCAT(IF(ISERROR(FIND(",",A1097))=FALSE,LEFT(A1097,FIND(",",A1097)-1),A1097),"-",C1097,"-",H1097),""),"")</f>
        <v/>
      </c>
      <c r="M1097" s="29" t="str">
        <f>IF(A1097&lt;&gt;"",_xlfn.CONCAT("{",IF(ISERROR(FIND(",",A1097))=FALSE,LEFT(A1097,FIND(",",A1097)-1),A1097),", ",C1097," #",H1097,"}"),"")</f>
        <v>{Kratz, 2014 #13165}</v>
      </c>
      <c r="N1097" s="4" t="s">
        <v>1</v>
      </c>
      <c r="O1097" s="18" t="str">
        <f>IF(J1097="Yes",IF(P1097&lt;&gt;"",HYPERLINK(_xlfn.CONCAT(VLOOKUP(P1097,AF:AG,2,FALSE),"\",IF(ISERROR(FIND(",",A1097))=FALSE,LEFT(A1097,FIND(",",A1097)-1),A1097),"-",C1097,"-",H1097,".pdf"),"PDF"),""),"")</f>
        <v>PDF</v>
      </c>
      <c r="P1097" s="11" t="s">
        <v>2</v>
      </c>
      <c r="Q1097" s="3" t="s">
        <v>46</v>
      </c>
      <c r="R1097" s="3" t="s">
        <v>47</v>
      </c>
      <c r="S1097" s="4" t="s">
        <v>109</v>
      </c>
      <c r="T1097" s="18" t="str">
        <f>IF(J1097="Yes",IF(U1097&lt;&gt;"",HYPERLINK(_xlfn.CONCAT(VLOOKUP(U1097,AF:AG,2,FALSE),"\",IF(ISERROR(FIND(",",A1097))=FALSE,LEFT(A1097,FIND(",",A1097)-1),A1097),"-",C1097,"-",H1097,".pdf"),"PDF"),""),"")</f>
        <v>PDF</v>
      </c>
      <c r="U1097" s="11" t="s">
        <v>57</v>
      </c>
      <c r="V1097" s="3" t="s">
        <v>46</v>
      </c>
      <c r="W1097" s="3" t="s">
        <v>47</v>
      </c>
      <c r="X1097" s="501" t="s">
        <v>116</v>
      </c>
      <c r="Y1097" s="12" t="str">
        <f>IF(R1097="Include","No",IF(V1097="Include","No",""))</f>
        <v/>
      </c>
      <c r="Z1097" s="33" t="str">
        <f>IF(J1097="Yes",IF(Q1097="","",IF(Q1097="Include",IF(V1097="",IF(Y1097="No","Check for supplement","Include"),IF(V1097="Exclude","Consensus required",IF(V1097="Include",IF(Y1097="No","Check for supplement","Include"),"Check required"))),IF(Q1097="Exclude",IF(V1097="","Check required",IF(V1097="Exclude","Exclude",IF(V1097="Include","Consensus required","Check required"))),"Check required"))),IF(L1097="","","Find PDF"))</f>
        <v>Exclude</v>
      </c>
      <c r="AA1097" s="31" t="str">
        <f>IF(Z1097="Exclude",R1097,"")</f>
        <v>3. Wrong intervention</v>
      </c>
    </row>
    <row r="1098" spans="1:27" x14ac:dyDescent="0.25">
      <c r="A1098" s="25" t="s">
        <v>636</v>
      </c>
      <c r="B1098" s="26" t="s">
        <v>637</v>
      </c>
      <c r="C1098" s="26">
        <v>2017</v>
      </c>
      <c r="D1098" s="26" t="s">
        <v>638</v>
      </c>
      <c r="E1098" s="26">
        <v>3</v>
      </c>
      <c r="F1098" s="26">
        <v>1</v>
      </c>
      <c r="G1098" s="26" t="s">
        <v>639</v>
      </c>
      <c r="H1098" s="26">
        <v>13166</v>
      </c>
      <c r="I1098" s="26" t="s">
        <v>640</v>
      </c>
      <c r="J1098" s="11" t="s">
        <v>35</v>
      </c>
      <c r="K1098" s="18" t="str">
        <f>IF(LEFT(I1098,2)="10",HYPERLINK(_xlfn.CONCAT("https://doi.org/",I1098),"Link"),IF(I1098="","",HYPERLINK(I1098,"Link")))</f>
        <v>Link</v>
      </c>
      <c r="L1098" s="19" t="str">
        <f>IF(A1098&lt;&gt;"",IF(J1098="No",_xlfn.CONCAT(IF(ISERROR(FIND(",",A1098))=FALSE,LEFT(A1098,FIND(",",A1098)-1),A1098),"-",C1098,"-",H1098),""),"")</f>
        <v/>
      </c>
      <c r="M1098" s="29" t="str">
        <f>IF(A1098&lt;&gt;"",_xlfn.CONCAT("{",IF(ISERROR(FIND(",",A1098))=FALSE,LEFT(A1098,FIND(",",A1098)-1),A1098),", ",C1098," #",H1098,"}"),"")</f>
        <v>{Krebs, 2017 #13166}</v>
      </c>
      <c r="N1098" s="4" t="s">
        <v>1</v>
      </c>
      <c r="O1098" s="18" t="str">
        <f>IF(J1098="Yes",IF(P1098&lt;&gt;"",HYPERLINK(_xlfn.CONCAT(VLOOKUP(P1098,AF:AG,2,FALSE),"\",IF(ISERROR(FIND(",",A1098))=FALSE,LEFT(A1098,FIND(",",A1098)-1),A1098),"-",C1098,"-",H1098,".pdf"),"PDF"),""),"")</f>
        <v>PDF</v>
      </c>
      <c r="P1098" s="11" t="s">
        <v>2</v>
      </c>
      <c r="Q1098" s="3" t="s">
        <v>46</v>
      </c>
      <c r="R1098" s="3" t="s">
        <v>47</v>
      </c>
      <c r="S1098" s="4" t="s">
        <v>109</v>
      </c>
      <c r="T1098" s="18" t="str">
        <f>IF(J1098="Yes",IF(U1098&lt;&gt;"",HYPERLINK(_xlfn.CONCAT(VLOOKUP(U1098,AF:AG,2,FALSE),"\",IF(ISERROR(FIND(",",A1098))=FALSE,LEFT(A1098,FIND(",",A1098)-1),A1098),"-",C1098,"-",H1098,".pdf"),"PDF"),""),"")</f>
        <v>PDF</v>
      </c>
      <c r="U1098" s="11" t="s">
        <v>57</v>
      </c>
      <c r="V1098" s="3" t="s">
        <v>46</v>
      </c>
      <c r="W1098" s="3" t="s">
        <v>47</v>
      </c>
      <c r="X1098" s="501" t="s">
        <v>116</v>
      </c>
      <c r="Y1098" s="12" t="str">
        <f>IF(R1098="Include","No",IF(V1098="Include","No",""))</f>
        <v/>
      </c>
      <c r="Z1098" s="33" t="str">
        <f>IF(J1098="Yes",IF(Q1098="","",IF(Q1098="Include",IF(V1098="",IF(Y1098="No","Check for supplement","Include"),IF(V1098="Exclude","Consensus required",IF(V1098="Include",IF(Y1098="No","Check for supplement","Include"),"Check required"))),IF(Q1098="Exclude",IF(V1098="","Check required",IF(V1098="Exclude","Exclude",IF(V1098="Include","Consensus required","Check required"))),"Check required"))),IF(L1098="","","Find PDF"))</f>
        <v>Exclude</v>
      </c>
      <c r="AA1098" s="31" t="str">
        <f>IF(Z1098="Exclude",R1098,"")</f>
        <v>3. Wrong intervention</v>
      </c>
    </row>
    <row r="1099" spans="1:27" x14ac:dyDescent="0.25">
      <c r="A1099" s="25" t="s">
        <v>641</v>
      </c>
      <c r="B1099" s="26" t="s">
        <v>642</v>
      </c>
      <c r="C1099" s="26">
        <v>2010</v>
      </c>
      <c r="D1099" s="26" t="s">
        <v>467</v>
      </c>
      <c r="E1099" s="26">
        <v>340</v>
      </c>
      <c r="G1099" s="26" t="s">
        <v>643</v>
      </c>
      <c r="H1099" s="26">
        <v>13167</v>
      </c>
      <c r="I1099" s="26" t="s">
        <v>644</v>
      </c>
      <c r="J1099" s="11" t="s">
        <v>35</v>
      </c>
      <c r="K1099" s="18" t="str">
        <f>IF(LEFT(I1099,2)="10",HYPERLINK(_xlfn.CONCAT("https://doi.org/",I1099),"Link"),IF(I1099="","",HYPERLINK(I1099,"Link")))</f>
        <v>Link</v>
      </c>
      <c r="L1099" s="19" t="str">
        <f>IF(A1099&lt;&gt;"",IF(J1099="No",_xlfn.CONCAT(IF(ISERROR(FIND(",",A1099))=FALSE,LEFT(A1099,FIND(",",A1099)-1),A1099),"-",C1099,"-",H1099),""),"")</f>
        <v/>
      </c>
      <c r="M1099" s="29" t="str">
        <f>IF(A1099&lt;&gt;"",_xlfn.CONCAT("{",IF(ISERROR(FIND(",",A1099))=FALSE,LEFT(A1099,FIND(",",A1099)-1),A1099),", ",C1099," #",H1099,"}"),"")</f>
        <v>{Kriemler, 2010 #13167}</v>
      </c>
      <c r="N1099" s="4" t="s">
        <v>1</v>
      </c>
      <c r="O1099" s="18" t="str">
        <f>IF(J1099="Yes",IF(P1099&lt;&gt;"",HYPERLINK(_xlfn.CONCAT(VLOOKUP(P1099,AF:AG,2,FALSE),"\",IF(ISERROR(FIND(",",A1099))=FALSE,LEFT(A1099,FIND(",",A1099)-1),A1099),"-",C1099,"-",H1099,".pdf"),"PDF"),""),"")</f>
        <v>PDF</v>
      </c>
      <c r="P1099" s="11" t="s">
        <v>2</v>
      </c>
      <c r="Q1099" s="3" t="s">
        <v>46</v>
      </c>
      <c r="R1099" s="3" t="s">
        <v>47</v>
      </c>
      <c r="S1099" s="4" t="s">
        <v>109</v>
      </c>
      <c r="T1099" s="18" t="str">
        <f>IF(J1099="Yes",IF(U1099&lt;&gt;"",HYPERLINK(_xlfn.CONCAT(VLOOKUP(U1099,AF:AG,2,FALSE),"\",IF(ISERROR(FIND(",",A1099))=FALSE,LEFT(A1099,FIND(",",A1099)-1),A1099),"-",C1099,"-",H1099,".pdf"),"PDF"),""),"")</f>
        <v>PDF</v>
      </c>
      <c r="U1099" s="11" t="s">
        <v>57</v>
      </c>
      <c r="V1099" s="3" t="s">
        <v>46</v>
      </c>
      <c r="W1099" s="3" t="s">
        <v>47</v>
      </c>
      <c r="X1099" s="501" t="s">
        <v>116</v>
      </c>
      <c r="Y1099" s="12" t="str">
        <f>IF(R1099="Include","No",IF(V1099="Include","No",""))</f>
        <v/>
      </c>
      <c r="Z1099" s="33" t="str">
        <f>IF(J1099="Yes",IF(Q1099="","",IF(Q1099="Include",IF(V1099="",IF(Y1099="No","Check for supplement","Include"),IF(V1099="Exclude","Consensus required",IF(V1099="Include",IF(Y1099="No","Check for supplement","Include"),"Check required"))),IF(Q1099="Exclude",IF(V1099="","Check required",IF(V1099="Exclude","Exclude",IF(V1099="Include","Consensus required","Check required"))),"Check required"))),IF(L1099="","","Find PDF"))</f>
        <v>Exclude</v>
      </c>
      <c r="AA1099" s="31" t="str">
        <f>IF(Z1099="Exclude",R1099,"")</f>
        <v>3. Wrong intervention</v>
      </c>
    </row>
    <row r="1100" spans="1:27" x14ac:dyDescent="0.25">
      <c r="A1100" s="25" t="s">
        <v>645</v>
      </c>
      <c r="B1100" s="26" t="s">
        <v>646</v>
      </c>
      <c r="C1100" s="26">
        <v>2020</v>
      </c>
      <c r="D1100" s="26" t="s">
        <v>647</v>
      </c>
      <c r="E1100" s="26">
        <v>17</v>
      </c>
      <c r="G1100" s="26">
        <v>100513</v>
      </c>
      <c r="H1100" s="26">
        <v>13168</v>
      </c>
      <c r="I1100" s="26" t="s">
        <v>648</v>
      </c>
      <c r="J1100" s="11" t="s">
        <v>35</v>
      </c>
      <c r="K1100" s="18" t="str">
        <f>IF(LEFT(I1100,2)="10",HYPERLINK(_xlfn.CONCAT("https://doi.org/",I1100),"Link"),IF(I1100="","",HYPERLINK(I1100,"Link")))</f>
        <v>Link</v>
      </c>
      <c r="L1100" s="19" t="str">
        <f>IF(A1100&lt;&gt;"",IF(J1100="No",_xlfn.CONCAT(IF(ISERROR(FIND(",",A1100))=FALSE,LEFT(A1100,FIND(",",A1100)-1),A1100),"-",C1100,"-",H1100),""),"")</f>
        <v/>
      </c>
      <c r="M1100" s="29" t="str">
        <f>IF(A1100&lt;&gt;"",_xlfn.CONCAT("{",IF(ISERROR(FIND(",",A1100))=FALSE,LEFT(A1100,FIND(",",A1100)-1),A1100),", ",C1100," #",H1100,"}"),"")</f>
        <v>{Krishnamurthi, 2020 #13168}</v>
      </c>
      <c r="N1100" s="4" t="s">
        <v>1</v>
      </c>
      <c r="O1100" s="18" t="str">
        <f>IF(J1100="Yes",IF(P1100&lt;&gt;"",HYPERLINK(_xlfn.CONCAT(VLOOKUP(P1100,AF:AG,2,FALSE),"\",IF(ISERROR(FIND(",",A1100))=FALSE,LEFT(A1100,FIND(",",A1100)-1),A1100),"-",C1100,"-",H1100,".pdf"),"PDF"),""),"")</f>
        <v>PDF</v>
      </c>
      <c r="P1100" s="11" t="s">
        <v>2</v>
      </c>
      <c r="Q1100" s="3" t="s">
        <v>46</v>
      </c>
      <c r="R1100" s="3" t="s">
        <v>47</v>
      </c>
      <c r="S1100" s="4" t="s">
        <v>109</v>
      </c>
      <c r="T1100" s="18" t="str">
        <f>IF(J1100="Yes",IF(U1100&lt;&gt;"",HYPERLINK(_xlfn.CONCAT(VLOOKUP(U1100,AF:AG,2,FALSE),"\",IF(ISERROR(FIND(",",A1100))=FALSE,LEFT(A1100,FIND(",",A1100)-1),A1100),"-",C1100,"-",H1100,".pdf"),"PDF"),""),"")</f>
        <v>PDF</v>
      </c>
      <c r="U1100" s="11" t="s">
        <v>57</v>
      </c>
      <c r="V1100" s="3" t="s">
        <v>46</v>
      </c>
      <c r="W1100" s="3" t="s">
        <v>47</v>
      </c>
      <c r="X1100" s="501" t="s">
        <v>116</v>
      </c>
      <c r="Y1100" s="12" t="str">
        <f>IF(R1100="Include","No",IF(V1100="Include","No",""))</f>
        <v/>
      </c>
      <c r="Z1100" s="33" t="str">
        <f>IF(J1100="Yes",IF(Q1100="","",IF(Q1100="Include",IF(V1100="",IF(Y1100="No","Check for supplement","Include"),IF(V1100="Exclude","Consensus required",IF(V1100="Include",IF(Y1100="No","Check for supplement","Include"),"Check required"))),IF(Q1100="Exclude",IF(V1100="","Check required",IF(V1100="Exclude","Exclude",IF(V1100="Include","Consensus required","Check required"))),"Check required"))),IF(L1100="","","Find PDF"))</f>
        <v>Exclude</v>
      </c>
      <c r="AA1100" s="31" t="str">
        <f>IF(Z1100="Exclude",R1100,"")</f>
        <v>3. Wrong intervention</v>
      </c>
    </row>
    <row r="1101" spans="1:27" x14ac:dyDescent="0.25">
      <c r="A1101" s="25" t="s">
        <v>649</v>
      </c>
      <c r="B1101" s="26" t="s">
        <v>650</v>
      </c>
      <c r="C1101" s="26">
        <v>2010</v>
      </c>
      <c r="D1101" s="26" t="s">
        <v>651</v>
      </c>
      <c r="E1101" s="26">
        <v>13</v>
      </c>
      <c r="F1101" s="26">
        <v>8</v>
      </c>
      <c r="G1101" s="26" t="s">
        <v>652</v>
      </c>
      <c r="H1101" s="26">
        <v>14762</v>
      </c>
      <c r="I1101" s="26" t="s">
        <v>653</v>
      </c>
      <c r="J1101" s="11" t="s">
        <v>35</v>
      </c>
      <c r="K1101" s="18" t="str">
        <f>IF(LEFT(I1101,2)="10",HYPERLINK(_xlfn.CONCAT("https://doi.org/",I1101),"Link"),IF(I1101="","",HYPERLINK(I1101,"Link")))</f>
        <v>Link</v>
      </c>
      <c r="L1101" s="19" t="str">
        <f>IF(A1101&lt;&gt;"",IF(J1101="No",_xlfn.CONCAT(IF(ISERROR(FIND(",",A1101))=FALSE,LEFT(A1101,FIND(",",A1101)-1),A1101),"-",C1101,"-",H1101),""),"")</f>
        <v/>
      </c>
      <c r="M1101" s="29" t="str">
        <f>IF(A1101&lt;&gt;"",_xlfn.CONCAT("{",IF(ISERROR(FIND(",",A1101))=FALSE,LEFT(A1101,FIND(",",A1101)-1),A1101),", ",C1101," #",H1101,"}"),"")</f>
        <v>{Kristjansdottir, 2010 #14762}</v>
      </c>
      <c r="N1101" s="4" t="s">
        <v>1</v>
      </c>
      <c r="O1101" s="18" t="str">
        <f>IF(J1101="Yes",IF(P1101&lt;&gt;"",HYPERLINK(_xlfn.CONCAT(VLOOKUP(P1101,AF:AG,2,FALSE),"\",IF(ISERROR(FIND(",",A1101))=FALSE,LEFT(A1101,FIND(",",A1101)-1),A1101),"-",C1101,"-",H1101,".pdf"),"PDF"),""),"")</f>
        <v>PDF</v>
      </c>
      <c r="P1101" s="11" t="s">
        <v>2</v>
      </c>
      <c r="Q1101" s="3" t="s">
        <v>46</v>
      </c>
      <c r="R1101" s="3" t="s">
        <v>47</v>
      </c>
      <c r="S1101" s="4" t="s">
        <v>109</v>
      </c>
      <c r="T1101" s="18" t="str">
        <f>IF(J1101="Yes",IF(U1101&lt;&gt;"",HYPERLINK(_xlfn.CONCAT(VLOOKUP(U1101,AF:AG,2,FALSE),"\",IF(ISERROR(FIND(",",A1101))=FALSE,LEFT(A1101,FIND(",",A1101)-1),A1101),"-",C1101,"-",H1101,".pdf"),"PDF"),""),"")</f>
        <v>PDF</v>
      </c>
      <c r="U1101" s="11" t="s">
        <v>57</v>
      </c>
      <c r="V1101" s="3" t="s">
        <v>46</v>
      </c>
      <c r="W1101" s="3" t="s">
        <v>47</v>
      </c>
      <c r="X1101" s="501" t="s">
        <v>116</v>
      </c>
      <c r="Y1101" s="12" t="str">
        <f>IF(R1101="Include","No",IF(V1101="Include","No",""))</f>
        <v/>
      </c>
      <c r="Z1101" s="33" t="str">
        <f>IF(J1101="Yes",IF(Q1101="","",IF(Q1101="Include",IF(V1101="",IF(Y1101="No","Check for supplement","Include"),IF(V1101="Exclude","Consensus required",IF(V1101="Include",IF(Y1101="No","Check for supplement","Include"),"Check required"))),IF(Q1101="Exclude",IF(V1101="","Check required",IF(V1101="Exclude","Exclude",IF(V1101="Include","Consensus required","Check required"))),"Check required"))),IF(L1101="","","Find PDF"))</f>
        <v>Exclude</v>
      </c>
      <c r="AA1101" s="31" t="str">
        <f>IF(Z1101="Exclude",R1101,"")</f>
        <v>3. Wrong intervention</v>
      </c>
    </row>
    <row r="1102" spans="1:27" x14ac:dyDescent="0.25">
      <c r="A1102" s="25" t="s">
        <v>654</v>
      </c>
      <c r="B1102" s="26" t="s">
        <v>655</v>
      </c>
      <c r="C1102" s="26">
        <v>2011</v>
      </c>
      <c r="D1102" s="26" t="s">
        <v>65</v>
      </c>
      <c r="E1102" s="26">
        <v>1</v>
      </c>
      <c r="F1102" s="26">
        <v>2</v>
      </c>
      <c r="G1102" s="26" t="s">
        <v>656</v>
      </c>
      <c r="H1102" s="26">
        <v>25271</v>
      </c>
      <c r="I1102" s="26" t="s">
        <v>657</v>
      </c>
      <c r="J1102" s="11" t="s">
        <v>35</v>
      </c>
      <c r="K1102" s="18" t="str">
        <f>IF(LEFT(I1102,2)="10",HYPERLINK(_xlfn.CONCAT("https://doi.org/",I1102),"Link"),IF(I1102="","",HYPERLINK(I1102,"Link")))</f>
        <v>Link</v>
      </c>
      <c r="L1102" s="19" t="str">
        <f>IF(A1102&lt;&gt;"",IF(J1102="No",_xlfn.CONCAT(IF(ISERROR(FIND(",",A1102))=FALSE,LEFT(A1102,FIND(",",A1102)-1),A1102),"-",C1102,"-",H1102),""),"")</f>
        <v/>
      </c>
      <c r="M1102" s="29" t="str">
        <f>IF(A1102&lt;&gt;"",_xlfn.CONCAT("{",IF(ISERROR(FIND(",",A1102))=FALSE,LEFT(A1102,FIND(",",A1102)-1),A1102),", ",C1102," #",H1102,"}"),"")</f>
        <v>{Kujala, 2011 #25271}</v>
      </c>
      <c r="N1102" s="4" t="s">
        <v>658</v>
      </c>
      <c r="O1102" s="18" t="str">
        <f>IF(J1102="Yes",IF(P1102&lt;&gt;"",HYPERLINK(_xlfn.CONCAT(VLOOKUP(P1102,AF:AG,2,FALSE),"\",IF(ISERROR(FIND(",",A1102))=FALSE,LEFT(A1102,FIND(",",A1102)-1),A1102),"-",C1102,"-",H1102,".pdf"),"PDF"),""),"")</f>
        <v>PDF</v>
      </c>
      <c r="P1102" s="11" t="s">
        <v>2</v>
      </c>
      <c r="Q1102" s="3" t="s">
        <v>46</v>
      </c>
      <c r="R1102" s="3" t="s">
        <v>47</v>
      </c>
      <c r="S1102" s="4" t="s">
        <v>109</v>
      </c>
      <c r="T1102" s="18" t="str">
        <f>IF(J1102="Yes",IF(U1102&lt;&gt;"",HYPERLINK(_xlfn.CONCAT(VLOOKUP(U1102,AF:AG,2,FALSE),"\",IF(ISERROR(FIND(",",A1102))=FALSE,LEFT(A1102,FIND(",",A1102)-1),A1102),"-",C1102,"-",H1102,".pdf"),"PDF"),""),"")</f>
        <v>PDF</v>
      </c>
      <c r="U1102" s="11" t="s">
        <v>57</v>
      </c>
      <c r="V1102" s="3" t="s">
        <v>46</v>
      </c>
      <c r="W1102" s="3" t="s">
        <v>47</v>
      </c>
      <c r="X1102" s="501" t="s">
        <v>116</v>
      </c>
      <c r="Y1102" s="12" t="str">
        <f>IF(R1102="Include","No",IF(V1102="Include","No",""))</f>
        <v/>
      </c>
      <c r="Z1102" s="33" t="str">
        <f>IF(J1102="Yes",IF(Q1102="","",IF(Q1102="Include",IF(V1102="",IF(Y1102="No","Check for supplement","Include"),IF(V1102="Exclude","Consensus required",IF(V1102="Include",IF(Y1102="No","Check for supplement","Include"),"Check required"))),IF(Q1102="Exclude",IF(V1102="","Check required",IF(V1102="Exclude","Exclude",IF(V1102="Include","Consensus required","Check required"))),"Check required"))),IF(L1102="","","Find PDF"))</f>
        <v>Exclude</v>
      </c>
      <c r="AA1102" s="31" t="str">
        <f>IF(Z1102="Exclude",R1102,"")</f>
        <v>3. Wrong intervention</v>
      </c>
    </row>
    <row r="1103" spans="1:27" x14ac:dyDescent="0.25">
      <c r="A1103" s="25" t="s">
        <v>659</v>
      </c>
      <c r="B1103" s="26" t="s">
        <v>660</v>
      </c>
      <c r="C1103" s="26">
        <v>2022</v>
      </c>
      <c r="D1103" s="26" t="s">
        <v>661</v>
      </c>
      <c r="E1103" s="26">
        <v>41</v>
      </c>
      <c r="F1103" s="26">
        <v>2</v>
      </c>
      <c r="G1103" s="26" t="s">
        <v>662</v>
      </c>
      <c r="H1103" s="26">
        <v>13169</v>
      </c>
      <c r="I1103" s="26" t="s">
        <v>663</v>
      </c>
      <c r="J1103" s="11" t="s">
        <v>35</v>
      </c>
      <c r="K1103" s="18" t="str">
        <f>IF(LEFT(I1103,2)="10",HYPERLINK(_xlfn.CONCAT("https://doi.org/",I1103),"Link"),IF(I1103="","",HYPERLINK(I1103,"Link")))</f>
        <v>Link</v>
      </c>
      <c r="L1103" s="19" t="str">
        <f>IF(A1103&lt;&gt;"",IF(J1103="No",_xlfn.CONCAT(IF(ISERROR(FIND(",",A1103))=FALSE,LEFT(A1103,FIND(",",A1103)-1),A1103),"-",C1103,"-",H1103),""),"")</f>
        <v/>
      </c>
      <c r="M1103" s="29" t="str">
        <f>IF(A1103&lt;&gt;"",_xlfn.CONCAT("{",IF(ISERROR(FIND(",",A1103))=FALSE,LEFT(A1103,FIND(",",A1103)-1),A1103),", ",C1103," #",H1103,"}"),"")</f>
        <v>{Kulis, 2022 #13169}</v>
      </c>
      <c r="N1103" s="4" t="s">
        <v>1</v>
      </c>
      <c r="O1103" s="18" t="str">
        <f>IF(J1103="Yes",IF(P1103&lt;&gt;"",HYPERLINK(_xlfn.CONCAT(VLOOKUP(P1103,AF:AG,2,FALSE),"\",IF(ISERROR(FIND(",",A1103))=FALSE,LEFT(A1103,FIND(",",A1103)-1),A1103),"-",C1103,"-",H1103,".pdf"),"PDF"),""),"")</f>
        <v>PDF</v>
      </c>
      <c r="P1103" s="11" t="s">
        <v>2</v>
      </c>
      <c r="Q1103" s="3" t="s">
        <v>46</v>
      </c>
      <c r="R1103" s="3" t="s">
        <v>47</v>
      </c>
      <c r="S1103" s="4" t="s">
        <v>109</v>
      </c>
      <c r="T1103" s="18" t="str">
        <f>IF(J1103="Yes",IF(U1103&lt;&gt;"",HYPERLINK(_xlfn.CONCAT(VLOOKUP(U1103,AF:AG,2,FALSE),"\",IF(ISERROR(FIND(",",A1103))=FALSE,LEFT(A1103,FIND(",",A1103)-1),A1103),"-",C1103,"-",H1103,".pdf"),"PDF"),""),"")</f>
        <v>PDF</v>
      </c>
      <c r="U1103" s="11" t="s">
        <v>57</v>
      </c>
      <c r="V1103" s="3" t="s">
        <v>46</v>
      </c>
      <c r="W1103" s="3" t="s">
        <v>47</v>
      </c>
      <c r="X1103" s="501" t="s">
        <v>116</v>
      </c>
      <c r="Y1103" s="12" t="str">
        <f>IF(R1103="Include","No",IF(V1103="Include","No",""))</f>
        <v/>
      </c>
      <c r="Z1103" s="33" t="str">
        <f>IF(J1103="Yes",IF(Q1103="","",IF(Q1103="Include",IF(V1103="",IF(Y1103="No","Check for supplement","Include"),IF(V1103="Exclude","Consensus required",IF(V1103="Include",IF(Y1103="No","Check for supplement","Include"),"Check required"))),IF(Q1103="Exclude",IF(V1103="","Check required",IF(V1103="Exclude","Exclude",IF(V1103="Include","Consensus required","Check required"))),"Check required"))),IF(L1103="","","Find PDF"))</f>
        <v>Exclude</v>
      </c>
      <c r="AA1103" s="31" t="str">
        <f>IF(Z1103="Exclude",R1103,"")</f>
        <v>3. Wrong intervention</v>
      </c>
    </row>
    <row r="1104" spans="1:27" x14ac:dyDescent="0.25">
      <c r="A1104" s="25" t="s">
        <v>664</v>
      </c>
      <c r="B1104" s="26" t="s">
        <v>665</v>
      </c>
      <c r="C1104" s="26">
        <v>2013</v>
      </c>
      <c r="D1104" s="26" t="s">
        <v>666</v>
      </c>
      <c r="E1104" s="26">
        <v>158</v>
      </c>
      <c r="F1104" s="26">
        <v>7</v>
      </c>
      <c r="G1104" s="26" t="s">
        <v>667</v>
      </c>
      <c r="H1104" s="26">
        <v>13173</v>
      </c>
      <c r="I1104" s="26" t="s">
        <v>668</v>
      </c>
      <c r="J1104" s="11" t="s">
        <v>35</v>
      </c>
      <c r="K1104" s="18" t="str">
        <f>IF(LEFT(I1104,2)="10",HYPERLINK(_xlfn.CONCAT("https://doi.org/",I1104),"Link"),IF(I1104="","",HYPERLINK(I1104,"Link")))</f>
        <v>Link</v>
      </c>
      <c r="L1104" s="19" t="str">
        <f>IF(A1104&lt;&gt;"",IF(J1104="No",_xlfn.CONCAT(IF(ISERROR(FIND(",",A1104))=FALSE,LEFT(A1104,FIND(",",A1104)-1),A1104),"-",C1104,"-",H1104),""),"")</f>
        <v/>
      </c>
      <c r="M1104" s="29" t="str">
        <f>IF(A1104&lt;&gt;"",_xlfn.CONCAT("{",IF(ISERROR(FIND(",",A1104))=FALSE,LEFT(A1104,FIND(",",A1104)-1),A1104),", ",C1104," #",H1104,"}"),"")</f>
        <v>{Kullgren, 2013 #13173}</v>
      </c>
      <c r="N1104" s="4" t="s">
        <v>1</v>
      </c>
      <c r="O1104" s="18" t="str">
        <f>IF(J1104="Yes",IF(P1104&lt;&gt;"",HYPERLINK(_xlfn.CONCAT(VLOOKUP(P1104,AF:AG,2,FALSE),"\",IF(ISERROR(FIND(",",A1104))=FALSE,LEFT(A1104,FIND(",",A1104)-1),A1104),"-",C1104,"-",H1104,".pdf"),"PDF"),""),"")</f>
        <v>PDF</v>
      </c>
      <c r="P1104" s="11" t="s">
        <v>2</v>
      </c>
      <c r="Q1104" s="3" t="s">
        <v>46</v>
      </c>
      <c r="R1104" s="3" t="s">
        <v>47</v>
      </c>
      <c r="S1104" s="4" t="s">
        <v>109</v>
      </c>
      <c r="T1104" s="18" t="str">
        <f>IF(J1104="Yes",IF(U1104&lt;&gt;"",HYPERLINK(_xlfn.CONCAT(VLOOKUP(U1104,AF:AG,2,FALSE),"\",IF(ISERROR(FIND(",",A1104))=FALSE,LEFT(A1104,FIND(",",A1104)-1),A1104),"-",C1104,"-",H1104,".pdf"),"PDF"),""),"")</f>
        <v>PDF</v>
      </c>
      <c r="U1104" s="11" t="s">
        <v>57</v>
      </c>
      <c r="V1104" s="3" t="s">
        <v>46</v>
      </c>
      <c r="W1104" s="3" t="s">
        <v>47</v>
      </c>
      <c r="X1104" s="501" t="s">
        <v>116</v>
      </c>
      <c r="Y1104" s="12" t="str">
        <f>IF(R1104="Include","No",IF(V1104="Include","No",""))</f>
        <v/>
      </c>
      <c r="Z1104" s="33" t="str">
        <f>IF(J1104="Yes",IF(Q1104="","",IF(Q1104="Include",IF(V1104="",IF(Y1104="No","Check for supplement","Include"),IF(V1104="Exclude","Consensus required",IF(V1104="Include",IF(Y1104="No","Check for supplement","Include"),"Check required"))),IF(Q1104="Exclude",IF(V1104="","Check required",IF(V1104="Exclude","Exclude",IF(V1104="Include","Consensus required","Check required"))),"Check required"))),IF(L1104="","","Find PDF"))</f>
        <v>Exclude</v>
      </c>
      <c r="AA1104" s="31" t="str">
        <f>IF(Z1104="Exclude",R1104,"")</f>
        <v>3. Wrong intervention</v>
      </c>
    </row>
    <row r="1105" spans="1:27" x14ac:dyDescent="0.25">
      <c r="A1105" s="25" t="s">
        <v>664</v>
      </c>
      <c r="B1105" s="26" t="s">
        <v>665</v>
      </c>
      <c r="C1105" s="26">
        <v>2013</v>
      </c>
      <c r="D1105" s="26" t="s">
        <v>666</v>
      </c>
      <c r="E1105" s="26">
        <v>158</v>
      </c>
      <c r="F1105" s="26">
        <v>7</v>
      </c>
      <c r="G1105" s="26" t="s">
        <v>667</v>
      </c>
      <c r="H1105" s="26">
        <v>13174</v>
      </c>
      <c r="I1105" s="26" t="s">
        <v>668</v>
      </c>
      <c r="J1105" s="11" t="s">
        <v>35</v>
      </c>
      <c r="K1105" s="18" t="str">
        <f>IF(LEFT(I1105,2)="10",HYPERLINK(_xlfn.CONCAT("https://doi.org/",I1105),"Link"),IF(I1105="","",HYPERLINK(I1105,"Link")))</f>
        <v>Link</v>
      </c>
      <c r="L1105" s="19" t="str">
        <f>IF(A1105&lt;&gt;"",IF(J1105="No",_xlfn.CONCAT(IF(ISERROR(FIND(",",A1105))=FALSE,LEFT(A1105,FIND(",",A1105)-1),A1105),"-",C1105,"-",H1105),""),"")</f>
        <v/>
      </c>
      <c r="M1105" s="29" t="str">
        <f>IF(A1105&lt;&gt;"",_xlfn.CONCAT("{",IF(ISERROR(FIND(",",A1105))=FALSE,LEFT(A1105,FIND(",",A1105)-1),A1105),", ",C1105," #",H1105,"}"),"")</f>
        <v>{Kullgren, 2013 #13174}</v>
      </c>
      <c r="N1105" s="4" t="s">
        <v>1</v>
      </c>
      <c r="O1105" s="18" t="str">
        <f>IF(J1105="Yes",IF(P1105&lt;&gt;"",HYPERLINK(_xlfn.CONCAT(VLOOKUP(P1105,AF:AG,2,FALSE),"\",IF(ISERROR(FIND(",",A1105))=FALSE,LEFT(A1105,FIND(",",A1105)-1),A1105),"-",C1105,"-",H1105,".pdf"),"PDF"),""),"")</f>
        <v>PDF</v>
      </c>
      <c r="P1105" s="11" t="s">
        <v>2</v>
      </c>
      <c r="Q1105" s="3" t="s">
        <v>46</v>
      </c>
      <c r="R1105" s="3" t="s">
        <v>39</v>
      </c>
      <c r="T1105" s="18" t="str">
        <f>IF(J1105="Yes",IF(U1105&lt;&gt;"",HYPERLINK(_xlfn.CONCAT(VLOOKUP(U1105,AF:AG,2,FALSE),"\",IF(ISERROR(FIND(",",A1105))=FALSE,LEFT(A1105,FIND(",",A1105)-1),A1105),"-",C1105,"-",H1105,".pdf"),"PDF"),""),"")</f>
        <v>PDF</v>
      </c>
      <c r="U1105" s="11" t="str">
        <f>IF(R1105="0. Duplicate","SH","")</f>
        <v>SH</v>
      </c>
      <c r="V1105" s="3" t="str">
        <f>IF(R1105="0. Duplicate","Exclude","")</f>
        <v>Exclude</v>
      </c>
      <c r="W1105" s="3" t="str">
        <f>IF(R1105="0. Duplicate","0. Duplicate","")</f>
        <v>0. Duplicate</v>
      </c>
      <c r="Y1105" s="12" t="str">
        <f>IF(R1105="Include","No",IF(V1105="Include","No",""))</f>
        <v/>
      </c>
      <c r="Z1105" s="33" t="str">
        <f>IF(J1105="Yes",IF(Q1105="","",IF(Q1105="Include",IF(V1105="",IF(Y1105="No","Check for supplement","Include"),IF(V1105="Exclude","Consensus required",IF(V1105="Include",IF(Y1105="No","Check for supplement","Include"),"Check required"))),IF(Q1105="Exclude",IF(V1105="","Check required",IF(V1105="Exclude","Exclude",IF(V1105="Include","Consensus required","Check required"))),"Check required"))),IF(L1105="","","Find PDF"))</f>
        <v>Exclude</v>
      </c>
      <c r="AA1105" s="31" t="str">
        <f>IF(Z1105="Exclude",R1105,"")</f>
        <v>0. Duplicate</v>
      </c>
    </row>
    <row r="1106" spans="1:27" x14ac:dyDescent="0.25">
      <c r="A1106" s="25" t="s">
        <v>669</v>
      </c>
      <c r="B1106" s="26" t="s">
        <v>670</v>
      </c>
      <c r="C1106" s="26">
        <v>2014</v>
      </c>
      <c r="D1106" s="26" t="s">
        <v>514</v>
      </c>
      <c r="E1106" s="26">
        <v>41</v>
      </c>
      <c r="F1106" s="26" t="s">
        <v>671</v>
      </c>
      <c r="G1106" s="26" t="s">
        <v>672</v>
      </c>
      <c r="H1106" s="26">
        <v>13170</v>
      </c>
      <c r="I1106" s="26" t="s">
        <v>673</v>
      </c>
      <c r="J1106" s="11" t="s">
        <v>35</v>
      </c>
      <c r="K1106" s="18" t="str">
        <f>IF(LEFT(I1106,2)="10",HYPERLINK(_xlfn.CONCAT("https://doi.org/",I1106),"Link"),IF(I1106="","",HYPERLINK(I1106,"Link")))</f>
        <v>Link</v>
      </c>
      <c r="L1106" s="19" t="str">
        <f>IF(A1106&lt;&gt;"",IF(J1106="No",_xlfn.CONCAT(IF(ISERROR(FIND(",",A1106))=FALSE,LEFT(A1106,FIND(",",A1106)-1),A1106),"-",C1106,"-",H1106),""),"")</f>
        <v/>
      </c>
      <c r="M1106" s="29" t="str">
        <f>IF(A1106&lt;&gt;"",_xlfn.CONCAT("{",IF(ISERROR(FIND(",",A1106))=FALSE,LEFT(A1106,FIND(",",A1106)-1),A1106),", ",C1106," #",H1106,"}"),"")</f>
        <v>{Kullgren, 2014 #13170}</v>
      </c>
      <c r="N1106" s="4" t="s">
        <v>1</v>
      </c>
      <c r="O1106" s="18" t="str">
        <f>IF(J1106="Yes",IF(P1106&lt;&gt;"",HYPERLINK(_xlfn.CONCAT(VLOOKUP(P1106,AF:AG,2,FALSE),"\",IF(ISERROR(FIND(",",A1106))=FALSE,LEFT(A1106,FIND(",",A1106)-1),A1106),"-",C1106,"-",H1106,".pdf"),"PDF"),""),"")</f>
        <v>PDF</v>
      </c>
      <c r="P1106" s="11" t="s">
        <v>2</v>
      </c>
      <c r="Q1106" s="3" t="s">
        <v>46</v>
      </c>
      <c r="R1106" s="3" t="s">
        <v>47</v>
      </c>
      <c r="S1106" s="4" t="s">
        <v>109</v>
      </c>
      <c r="T1106" s="18" t="str">
        <f>IF(J1106="Yes",IF(U1106&lt;&gt;"",HYPERLINK(_xlfn.CONCAT(VLOOKUP(U1106,AF:AG,2,FALSE),"\",IF(ISERROR(FIND(",",A1106))=FALSE,LEFT(A1106,FIND(",",A1106)-1),A1106),"-",C1106,"-",H1106,".pdf"),"PDF"),""),"")</f>
        <v>PDF</v>
      </c>
      <c r="U1106" s="11" t="s">
        <v>57</v>
      </c>
      <c r="V1106" s="3" t="s">
        <v>46</v>
      </c>
      <c r="W1106" s="3" t="s">
        <v>47</v>
      </c>
      <c r="X1106" s="501" t="s">
        <v>116</v>
      </c>
      <c r="Y1106" s="12" t="str">
        <f>IF(R1106="Include","No",IF(V1106="Include","No",""))</f>
        <v/>
      </c>
      <c r="Z1106" s="33" t="str">
        <f>IF(J1106="Yes",IF(Q1106="","",IF(Q1106="Include",IF(V1106="",IF(Y1106="No","Check for supplement","Include"),IF(V1106="Exclude","Consensus required",IF(V1106="Include",IF(Y1106="No","Check for supplement","Include"),"Check required"))),IF(Q1106="Exclude",IF(V1106="","Check required",IF(V1106="Exclude","Exclude",IF(V1106="Include","Consensus required","Check required"))),"Check required"))),IF(L1106="","","Find PDF"))</f>
        <v>Exclude</v>
      </c>
      <c r="AA1106" s="31" t="str">
        <f>IF(Z1106="Exclude",R1106,"")</f>
        <v>3. Wrong intervention</v>
      </c>
    </row>
    <row r="1107" spans="1:27" x14ac:dyDescent="0.25">
      <c r="A1107" s="25" t="s">
        <v>669</v>
      </c>
      <c r="B1107" s="26" t="s">
        <v>670</v>
      </c>
      <c r="C1107" s="26">
        <v>2014</v>
      </c>
      <c r="D1107" s="26" t="s">
        <v>514</v>
      </c>
      <c r="E1107" s="26">
        <v>41</v>
      </c>
      <c r="F1107" s="26" t="s">
        <v>671</v>
      </c>
      <c r="G1107" s="26" t="s">
        <v>672</v>
      </c>
      <c r="H1107" s="26">
        <v>13171</v>
      </c>
      <c r="I1107" s="26" t="s">
        <v>673</v>
      </c>
      <c r="J1107" s="11" t="s">
        <v>35</v>
      </c>
      <c r="K1107" s="18" t="str">
        <f>IF(LEFT(I1107,2)="10",HYPERLINK(_xlfn.CONCAT("https://doi.org/",I1107),"Link"),IF(I1107="","",HYPERLINK(I1107,"Link")))</f>
        <v>Link</v>
      </c>
      <c r="L1107" s="19" t="str">
        <f>IF(A1107&lt;&gt;"",IF(J1107="No",_xlfn.CONCAT(IF(ISERROR(FIND(",",A1107))=FALSE,LEFT(A1107,FIND(",",A1107)-1),A1107),"-",C1107,"-",H1107),""),"")</f>
        <v/>
      </c>
      <c r="M1107" s="29" t="str">
        <f>IF(A1107&lt;&gt;"",_xlfn.CONCAT("{",IF(ISERROR(FIND(",",A1107))=FALSE,LEFT(A1107,FIND(",",A1107)-1),A1107),", ",C1107," #",H1107,"}"),"")</f>
        <v>{Kullgren, 2014 #13171}</v>
      </c>
      <c r="N1107" s="4" t="s">
        <v>1</v>
      </c>
      <c r="O1107" s="18" t="str">
        <f>IF(J1107="Yes",IF(P1107&lt;&gt;"",HYPERLINK(_xlfn.CONCAT(VLOOKUP(P1107,AF:AG,2,FALSE),"\",IF(ISERROR(FIND(",",A1107))=FALSE,LEFT(A1107,FIND(",",A1107)-1),A1107),"-",C1107,"-",H1107,".pdf"),"PDF"),""),"")</f>
        <v>PDF</v>
      </c>
      <c r="P1107" s="11" t="s">
        <v>2</v>
      </c>
      <c r="Q1107" s="3" t="s">
        <v>46</v>
      </c>
      <c r="R1107" s="3" t="s">
        <v>39</v>
      </c>
      <c r="T1107" s="18" t="str">
        <f>IF(J1107="Yes",IF(U1107&lt;&gt;"",HYPERLINK(_xlfn.CONCAT(VLOOKUP(U1107,AF:AG,2,FALSE),"\",IF(ISERROR(FIND(",",A1107))=FALSE,LEFT(A1107,FIND(",",A1107)-1),A1107),"-",C1107,"-",H1107,".pdf"),"PDF"),""),"")</f>
        <v>PDF</v>
      </c>
      <c r="U1107" s="11" t="str">
        <f>IF(R1107="0. Duplicate","SH","")</f>
        <v>SH</v>
      </c>
      <c r="V1107" s="3" t="str">
        <f>IF(R1107="0. Duplicate","Exclude","")</f>
        <v>Exclude</v>
      </c>
      <c r="W1107" s="3" t="str">
        <f>IF(R1107="0. Duplicate","0. Duplicate","")</f>
        <v>0. Duplicate</v>
      </c>
      <c r="Y1107" s="12" t="str">
        <f>IF(R1107="Include","No",IF(V1107="Include","No",""))</f>
        <v/>
      </c>
      <c r="Z1107" s="33" t="str">
        <f>IF(J1107="Yes",IF(Q1107="","",IF(Q1107="Include",IF(V1107="",IF(Y1107="No","Check for supplement","Include"),IF(V1107="Exclude","Consensus required",IF(V1107="Include",IF(Y1107="No","Check for supplement","Include"),"Check required"))),IF(Q1107="Exclude",IF(V1107="","Check required",IF(V1107="Exclude","Exclude",IF(V1107="Include","Consensus required","Check required"))),"Check required"))),IF(L1107="","","Find PDF"))</f>
        <v>Exclude</v>
      </c>
      <c r="AA1107" s="31" t="str">
        <f>IF(Z1107="Exclude",R1107,"")</f>
        <v>0. Duplicate</v>
      </c>
    </row>
    <row r="1108" spans="1:27" x14ac:dyDescent="0.25">
      <c r="A1108" s="25" t="s">
        <v>669</v>
      </c>
      <c r="B1108" s="26" t="s">
        <v>670</v>
      </c>
      <c r="C1108" s="26">
        <v>2014</v>
      </c>
      <c r="D1108" s="26" t="s">
        <v>514</v>
      </c>
      <c r="E1108" s="26">
        <v>41</v>
      </c>
      <c r="F1108" s="26" t="s">
        <v>671</v>
      </c>
      <c r="G1108" s="26" t="s">
        <v>672</v>
      </c>
      <c r="H1108" s="26">
        <v>13172</v>
      </c>
      <c r="I1108" s="26" t="s">
        <v>673</v>
      </c>
      <c r="J1108" s="11" t="s">
        <v>35</v>
      </c>
      <c r="K1108" s="18" t="str">
        <f>IF(LEFT(I1108,2)="10",HYPERLINK(_xlfn.CONCAT("https://doi.org/",I1108),"Link"),IF(I1108="","",HYPERLINK(I1108,"Link")))</f>
        <v>Link</v>
      </c>
      <c r="L1108" s="19" t="str">
        <f>IF(A1108&lt;&gt;"",IF(J1108="No",_xlfn.CONCAT(IF(ISERROR(FIND(",",A1108))=FALSE,LEFT(A1108,FIND(",",A1108)-1),A1108),"-",C1108,"-",H1108),""),"")</f>
        <v/>
      </c>
      <c r="M1108" s="29" t="str">
        <f>IF(A1108&lt;&gt;"",_xlfn.CONCAT("{",IF(ISERROR(FIND(",",A1108))=FALSE,LEFT(A1108,FIND(",",A1108)-1),A1108),", ",C1108," #",H1108,"}"),"")</f>
        <v>{Kullgren, 2014 #13172}</v>
      </c>
      <c r="N1108" s="4" t="s">
        <v>1</v>
      </c>
      <c r="O1108" s="18" t="str">
        <f>IF(J1108="Yes",IF(P1108&lt;&gt;"",HYPERLINK(_xlfn.CONCAT(VLOOKUP(P1108,AF:AG,2,FALSE),"\",IF(ISERROR(FIND(",",A1108))=FALSE,LEFT(A1108,FIND(",",A1108)-1),A1108),"-",C1108,"-",H1108,".pdf"),"PDF"),""),"")</f>
        <v>PDF</v>
      </c>
      <c r="P1108" s="11" t="s">
        <v>2</v>
      </c>
      <c r="Q1108" s="3" t="s">
        <v>46</v>
      </c>
      <c r="R1108" s="3" t="s">
        <v>39</v>
      </c>
      <c r="T1108" s="18" t="str">
        <f>IF(J1108="Yes",IF(U1108&lt;&gt;"",HYPERLINK(_xlfn.CONCAT(VLOOKUP(U1108,AF:AG,2,FALSE),"\",IF(ISERROR(FIND(",",A1108))=FALSE,LEFT(A1108,FIND(",",A1108)-1),A1108),"-",C1108,"-",H1108,".pdf"),"PDF"),""),"")</f>
        <v>PDF</v>
      </c>
      <c r="U1108" s="11" t="str">
        <f>IF(R1108="0. Duplicate","SH","")</f>
        <v>SH</v>
      </c>
      <c r="V1108" s="3" t="str">
        <f>IF(R1108="0. Duplicate","Exclude","")</f>
        <v>Exclude</v>
      </c>
      <c r="W1108" s="3" t="str">
        <f>IF(R1108="0. Duplicate","0. Duplicate","")</f>
        <v>0. Duplicate</v>
      </c>
      <c r="Y1108" s="12" t="str">
        <f>IF(R1108="Include","No",IF(V1108="Include","No",""))</f>
        <v/>
      </c>
      <c r="Z1108" s="33" t="str">
        <f>IF(J1108="Yes",IF(Q1108="","",IF(Q1108="Include",IF(V1108="",IF(Y1108="No","Check for supplement","Include"),IF(V1108="Exclude","Consensus required",IF(V1108="Include",IF(Y1108="No","Check for supplement","Include"),"Check required"))),IF(Q1108="Exclude",IF(V1108="","Check required",IF(V1108="Exclude","Exclude",IF(V1108="Include","Consensus required","Check required"))),"Check required"))),IF(L1108="","","Find PDF"))</f>
        <v>Exclude</v>
      </c>
      <c r="AA1108" s="31" t="str">
        <f>IF(Z1108="Exclude",R1108,"")</f>
        <v>0. Duplicate</v>
      </c>
    </row>
    <row r="1109" spans="1:27" x14ac:dyDescent="0.25">
      <c r="A1109" s="25" t="s">
        <v>674</v>
      </c>
      <c r="B1109" s="26" t="s">
        <v>675</v>
      </c>
      <c r="C1109" s="26">
        <v>2019</v>
      </c>
      <c r="D1109" s="26" t="s">
        <v>676</v>
      </c>
      <c r="E1109" s="26">
        <v>3</v>
      </c>
      <c r="F1109" s="26">
        <v>4</v>
      </c>
      <c r="G1109" s="26" t="s">
        <v>677</v>
      </c>
      <c r="H1109" s="26">
        <v>14765</v>
      </c>
      <c r="I1109" s="26" t="s">
        <v>678</v>
      </c>
      <c r="J1109" s="11" t="s">
        <v>35</v>
      </c>
      <c r="K1109" s="18" t="str">
        <f>IF(LEFT(I1109,2)="10",HYPERLINK(_xlfn.CONCAT("https://doi.org/",I1109),"Link"),IF(I1109="","",HYPERLINK(I1109,"Link")))</f>
        <v>Link</v>
      </c>
      <c r="L1109" s="19" t="str">
        <f>IF(A1109&lt;&gt;"",IF(J1109="No",_xlfn.CONCAT(IF(ISERROR(FIND(",",A1109))=FALSE,LEFT(A1109,FIND(",",A1109)-1),A1109),"-",C1109,"-",H1109),""),"")</f>
        <v/>
      </c>
      <c r="M1109" s="29" t="str">
        <f>IF(A1109&lt;&gt;"",_xlfn.CONCAT("{",IF(ISERROR(FIND(",",A1109))=FALSE,LEFT(A1109,FIND(",",A1109)-1),A1109),", ",C1109," #",H1109,"}"),"")</f>
        <v>{Kunzler, 2019 #14765}</v>
      </c>
      <c r="N1109" s="4" t="s">
        <v>1</v>
      </c>
      <c r="O1109" s="18" t="str">
        <f>IF(J1109="Yes",IF(P1109&lt;&gt;"",HYPERLINK(_xlfn.CONCAT(VLOOKUP(P1109,AF:AG,2,FALSE),"\",IF(ISERROR(FIND(",",A1109))=FALSE,LEFT(A1109,FIND(",",A1109)-1),A1109),"-",C1109,"-",H1109,".pdf"),"PDF"),""),"")</f>
        <v>PDF</v>
      </c>
      <c r="P1109" s="11" t="s">
        <v>2</v>
      </c>
      <c r="Q1109" s="3" t="s">
        <v>46</v>
      </c>
      <c r="R1109" s="3" t="s">
        <v>49</v>
      </c>
      <c r="S1109" s="4" t="s">
        <v>76</v>
      </c>
      <c r="T1109" s="18" t="str">
        <f>IF(J1109="Yes",IF(U1109&lt;&gt;"",HYPERLINK(_xlfn.CONCAT(VLOOKUP(U1109,AF:AG,2,FALSE),"\",IF(ISERROR(FIND(",",A1109))=FALSE,LEFT(A1109,FIND(",",A1109)-1),A1109),"-",C1109,"-",H1109,".pdf"),"PDF"),""),"")</f>
        <v>PDF</v>
      </c>
      <c r="U1109" s="11" t="s">
        <v>57</v>
      </c>
      <c r="V1109" s="3" t="s">
        <v>46</v>
      </c>
      <c r="W1109" s="3" t="s">
        <v>49</v>
      </c>
      <c r="X1109" s="501" t="s">
        <v>679</v>
      </c>
      <c r="Y1109" s="12" t="str">
        <f>IF(R1109="Include","No",IF(V1109="Include","No",""))</f>
        <v/>
      </c>
      <c r="Z1109" s="33" t="str">
        <f>IF(J1109="Yes",IF(Q1109="","",IF(Q1109="Include",IF(V1109="",IF(Y1109="No","Check for supplement","Include"),IF(V1109="Exclude","Consensus required",IF(V1109="Include",IF(Y1109="No","Check for supplement","Include"),"Check required"))),IF(Q1109="Exclude",IF(V1109="","Check required",IF(V1109="Exclude","Exclude",IF(V1109="Include","Consensus required","Check required"))),"Check required"))),IF(L1109="","","Find PDF"))</f>
        <v>Exclude</v>
      </c>
      <c r="AA1109" s="31" t="str">
        <f>IF(Z1109="Exclude",R1109,"")</f>
        <v>1. No relevant outcomes</v>
      </c>
    </row>
    <row r="1110" spans="1:27" x14ac:dyDescent="0.25">
      <c r="A1110" s="25" t="s">
        <v>5432</v>
      </c>
      <c r="B1110" s="26" t="s">
        <v>5433</v>
      </c>
      <c r="C1110" s="26">
        <v>2020</v>
      </c>
      <c r="D1110" s="26" t="s">
        <v>100</v>
      </c>
      <c r="E1110" s="26">
        <v>8</v>
      </c>
      <c r="F1110" s="26">
        <v>7</v>
      </c>
      <c r="G1110" s="26" t="s">
        <v>5434</v>
      </c>
      <c r="H1110" s="26">
        <v>14094</v>
      </c>
      <c r="I1110" s="26" t="s">
        <v>5435</v>
      </c>
      <c r="J1110" s="11" t="s">
        <v>35</v>
      </c>
      <c r="K1110" s="18" t="str">
        <f>IF(LEFT(I1110,2)="10",HYPERLINK(_xlfn.CONCAT("https://doi.org/",I1110),"Link"),IF(I1110="","",HYPERLINK(I1110,"Link")))</f>
        <v>Link</v>
      </c>
      <c r="L1110" s="19" t="str">
        <f>IF(A1110&lt;&gt;"",IF(J1110="No",_xlfn.CONCAT(IF(ISERROR(FIND(",",A1110))=FALSE,LEFT(A1110,FIND(",",A1110)-1),A1110),"-",C1110,"-",H1110),""),"")</f>
        <v/>
      </c>
      <c r="M1110" s="29" t="str">
        <f>IF(A1110&lt;&gt;"",_xlfn.CONCAT("{",IF(ISERROR(FIND(",",A1110))=FALSE,LEFT(A1110,FIND(",",A1110)-1),A1110),", ",C1110," #",H1110,"}"),"")</f>
        <v>{Kwan, 2020 #14094}</v>
      </c>
      <c r="N1110" s="4" t="s">
        <v>4</v>
      </c>
      <c r="O1110" s="18" t="str">
        <f>IF(J1110="Yes",IF(P1110&lt;&gt;"",HYPERLINK(_xlfn.CONCAT(VLOOKUP(P1110,AF:AG,2,FALSE),"\",IF(ISERROR(FIND(",",A1110))=FALSE,LEFT(A1110,FIND(",",A1110)-1),A1110),"-",C1110,"-",H1110,".pdf"),"PDF"),""),"")</f>
        <v>PDF</v>
      </c>
      <c r="P1110" s="11" t="s">
        <v>2</v>
      </c>
      <c r="Q1110" s="3" t="s">
        <v>46</v>
      </c>
      <c r="R1110" s="3" t="s">
        <v>47</v>
      </c>
      <c r="S1110" s="4" t="s">
        <v>109</v>
      </c>
      <c r="T1110" s="18" t="str">
        <f>IF(J1110="Yes",IF(U1110&lt;&gt;"",HYPERLINK(_xlfn.CONCAT(VLOOKUP(U1110,AF:AG,2,FALSE),"\",IF(ISERROR(FIND(",",A1110))=FALSE,LEFT(A1110,FIND(",",A1110)-1),A1110),"-",C1110,"-",H1110,".pdf"),"PDF"),""),"")</f>
        <v>PDF</v>
      </c>
      <c r="U1110" s="11" t="s">
        <v>50</v>
      </c>
      <c r="V1110" s="382" t="s">
        <v>46</v>
      </c>
      <c r="W1110" s="383" t="s">
        <v>47</v>
      </c>
      <c r="Y1110" s="12" t="str">
        <f>IF(R1110="Include","No",IF(V1110="Include","No",""))</f>
        <v/>
      </c>
      <c r="Z1110" s="33" t="str">
        <f>IF(J1110="Yes",IF(Q1110="","",IF(Q1110="Include",IF(V1110="",IF(Y1110="No","Check for supplement","Include"),IF(V1110="Exclude","Consensus required",IF(V1110="Include",IF(Y1110="No","Check for supplement","Include"),"Check required"))),IF(Q1110="Exclude",IF(V1110="","Check required",IF(V1110="Exclude","Exclude",IF(V1110="Include","Consensus required","Check required"))),"Check required"))),IF(L1110="","","Find PDF"))</f>
        <v>Exclude</v>
      </c>
      <c r="AA1110" s="31" t="str">
        <f>IF(Z1110="Exclude",R1110,"")</f>
        <v>3. Wrong intervention</v>
      </c>
    </row>
    <row r="1111" spans="1:27" x14ac:dyDescent="0.25">
      <c r="A1111" s="25" t="s">
        <v>680</v>
      </c>
      <c r="B1111" s="26" t="s">
        <v>681</v>
      </c>
      <c r="C1111" s="26">
        <v>2022</v>
      </c>
      <c r="D1111" s="26" t="s">
        <v>552</v>
      </c>
      <c r="E1111" s="26">
        <v>10</v>
      </c>
      <c r="G1111" s="26">
        <v>805856</v>
      </c>
      <c r="H1111" s="26">
        <v>24729</v>
      </c>
      <c r="I1111" s="26" t="s">
        <v>682</v>
      </c>
      <c r="J1111" s="11" t="s">
        <v>35</v>
      </c>
      <c r="K1111" s="18" t="str">
        <f>IF(LEFT(I1111,2)="10",HYPERLINK(_xlfn.CONCAT("https://doi.org/",I1111),"Link"),IF(I1111="","",HYPERLINK(I1111,"Link")))</f>
        <v>Link</v>
      </c>
      <c r="L1111" s="19" t="str">
        <f>IF(A1111&lt;&gt;"",IF(J1111="No",_xlfn.CONCAT(IF(ISERROR(FIND(",",A1111))=FALSE,LEFT(A1111,FIND(",",A1111)-1),A1111),"-",C1111,"-",H1111),""),"")</f>
        <v/>
      </c>
      <c r="M1111" s="29" t="str">
        <f>IF(A1111&lt;&gt;"",_xlfn.CONCAT("{",IF(ISERROR(FIND(",",A1111))=FALSE,LEFT(A1111,FIND(",",A1111)-1),A1111),", ",C1111," #",H1111,"}"),"")</f>
        <v>{Kwan, 2022 #24729}</v>
      </c>
      <c r="N1111" s="4" t="s">
        <v>75</v>
      </c>
      <c r="O1111" s="18" t="str">
        <f>IF(J1111="Yes",IF(P1111&lt;&gt;"",HYPERLINK(_xlfn.CONCAT(VLOOKUP(P1111,AF:AG,2,FALSE),"\",IF(ISERROR(FIND(",",A1111))=FALSE,LEFT(A1111,FIND(",",A1111)-1),A1111),"-",C1111,"-",H1111,".pdf"),"PDF"),""),"")</f>
        <v>PDF</v>
      </c>
      <c r="P1111" s="11" t="s">
        <v>2</v>
      </c>
      <c r="Q1111" s="3" t="s">
        <v>46</v>
      </c>
      <c r="R1111" s="3" t="s">
        <v>47</v>
      </c>
      <c r="S1111" s="4" t="s">
        <v>109</v>
      </c>
      <c r="T1111" s="18" t="str">
        <f>IF(J1111="Yes",IF(U1111&lt;&gt;"",HYPERLINK(_xlfn.CONCAT(VLOOKUP(U1111,AF:AG,2,FALSE),"\",IF(ISERROR(FIND(",",A1111))=FALSE,LEFT(A1111,FIND(",",A1111)-1),A1111),"-",C1111,"-",H1111,".pdf"),"PDF"),""),"")</f>
        <v>PDF</v>
      </c>
      <c r="U1111" s="11" t="s">
        <v>57</v>
      </c>
      <c r="V1111" s="3" t="s">
        <v>46</v>
      </c>
      <c r="W1111" s="3" t="s">
        <v>47</v>
      </c>
      <c r="X1111" s="501" t="s">
        <v>116</v>
      </c>
      <c r="Y1111" s="12" t="str">
        <f>IF(R1111="Include","No",IF(V1111="Include","No",""))</f>
        <v/>
      </c>
      <c r="Z1111" s="33" t="str">
        <f>IF(J1111="Yes",IF(Q1111="","",IF(Q1111="Include",IF(V1111="",IF(Y1111="No","Check for supplement","Include"),IF(V1111="Exclude","Consensus required",IF(V1111="Include",IF(Y1111="No","Check for supplement","Include"),"Check required"))),IF(Q1111="Exclude",IF(V1111="","Check required",IF(V1111="Exclude","Exclude",IF(V1111="Include","Consensus required","Check required"))),"Check required"))),IF(L1111="","","Find PDF"))</f>
        <v>Exclude</v>
      </c>
      <c r="AA1111" s="31" t="str">
        <f>IF(Z1111="Exclude",R1111,"")</f>
        <v>3. Wrong intervention</v>
      </c>
    </row>
    <row r="1112" spans="1:27" x14ac:dyDescent="0.25">
      <c r="A1112" s="25" t="s">
        <v>7025</v>
      </c>
      <c r="B1112" s="26" t="s">
        <v>7026</v>
      </c>
      <c r="C1112" s="26">
        <v>2024</v>
      </c>
      <c r="D1112" s="26" t="s">
        <v>159</v>
      </c>
      <c r="E1112" s="26">
        <v>19</v>
      </c>
      <c r="F1112" s="26">
        <v>2</v>
      </c>
      <c r="G1112" s="26" t="s">
        <v>7027</v>
      </c>
      <c r="H1112" s="26">
        <v>14108</v>
      </c>
      <c r="I1112" s="26" t="s">
        <v>7028</v>
      </c>
      <c r="J1112" s="11" t="s">
        <v>35</v>
      </c>
      <c r="K1112" s="18" t="str">
        <f>IF(LEFT(I1112,2)="10",HYPERLINK(_xlfn.CONCAT("https://doi.org/",I1112),"Link"),IF(I1112="","",HYPERLINK(I1112,"Link")))</f>
        <v>Link</v>
      </c>
      <c r="L1112" s="19" t="str">
        <f>IF(A1112&lt;&gt;"",IF(J1112="No",_xlfn.CONCAT(IF(ISERROR(FIND(",",A1112))=FALSE,LEFT(A1112,FIND(",",A1112)-1),A1112),"-",C1112,"-",H1112),""),"")</f>
        <v/>
      </c>
      <c r="M1112" s="29" t="str">
        <f>IF(A1112&lt;&gt;"",_xlfn.CONCAT("{",IF(ISERROR(FIND(",",A1112))=FALSE,LEFT(A1112,FIND(",",A1112)-1),A1112),", ",C1112," #",H1112,"}"),"")</f>
        <v>{Kwan, 2024 #14108}</v>
      </c>
      <c r="N1112" s="4" t="s">
        <v>4</v>
      </c>
      <c r="O1112" s="18" t="str">
        <f>IF(J1112="Yes",IF(P1112&lt;&gt;"",HYPERLINK(_xlfn.CONCAT(VLOOKUP(P1112,AF:AG,2,FALSE),"\",IF(ISERROR(FIND(",",A1112))=FALSE,LEFT(A1112,FIND(",",A1112)-1),A1112),"-",C1112,"-",H1112,".pdf"),"PDF"),""),"")</f>
        <v>PDF</v>
      </c>
      <c r="P1112" s="11" t="s">
        <v>2</v>
      </c>
      <c r="Q1112" s="3" t="s">
        <v>37</v>
      </c>
      <c r="S1112" s="4" t="s">
        <v>7205</v>
      </c>
      <c r="T1112" s="18" t="str">
        <f>IF(J1112="Yes",IF(U1112&lt;&gt;"",HYPERLINK(_xlfn.CONCAT(VLOOKUP(U1112,AF:AG,2,FALSE),"\",IF(ISERROR(FIND(",",A1112))=FALSE,LEFT(A1112,FIND(",",A1112)-1),A1112),"-",C1112,"-",H1112,".pdf"),"PDF"),""),"")</f>
        <v>PDF</v>
      </c>
      <c r="U1112" s="11" t="s">
        <v>50</v>
      </c>
      <c r="V1112" s="3" t="s">
        <v>37</v>
      </c>
      <c r="Y1112" s="12" t="s">
        <v>35</v>
      </c>
      <c r="Z1112" s="33" t="str">
        <f>IF(J1112="Yes",IF(Q1112="","",IF(Q1112="Include",IF(V1112="",IF(Y1112="No","Check for supplement","Include"),IF(V1112="Exclude","Consensus required",IF(V1112="Include",IF(Y1112="No","Check for supplement","Include"),"Check required"))),IF(Q1112="Exclude",IF(V1112="","Check required",IF(V1112="Exclude","Exclude",IF(V1112="Include","Consensus required","Check required"))),"Check required"))),IF(L1112="","","Find PDF"))</f>
        <v>Include</v>
      </c>
      <c r="AA1112" s="31" t="str">
        <f>IF(Z1112="Exclude",R1112,"")</f>
        <v/>
      </c>
    </row>
    <row r="1113" spans="1:27" x14ac:dyDescent="0.25">
      <c r="A1113" s="25" t="s">
        <v>7025</v>
      </c>
      <c r="B1113" s="26" t="s">
        <v>7026</v>
      </c>
      <c r="C1113" s="26">
        <v>2024</v>
      </c>
      <c r="D1113" s="26" t="s">
        <v>159</v>
      </c>
      <c r="E1113" s="26">
        <v>19</v>
      </c>
      <c r="F1113" s="26">
        <v>2</v>
      </c>
      <c r="G1113" s="26" t="s">
        <v>7027</v>
      </c>
      <c r="H1113" s="26">
        <v>24741</v>
      </c>
      <c r="I1113" s="26" t="s">
        <v>7028</v>
      </c>
      <c r="J1113" s="11" t="s">
        <v>35</v>
      </c>
      <c r="K1113" s="18" t="str">
        <f>IF(LEFT(I1113,2)="10",HYPERLINK(_xlfn.CONCAT("https://doi.org/",I1113),"Link"),IF(I1113="","",HYPERLINK(I1113,"Link")))</f>
        <v>Link</v>
      </c>
      <c r="L1113" s="19" t="str">
        <f>IF(A1113&lt;&gt;"",IF(J1113="No",_xlfn.CONCAT(IF(ISERROR(FIND(",",A1113))=FALSE,LEFT(A1113,FIND(",",A1113)-1),A1113),"-",C1113,"-",H1113),""),"")</f>
        <v/>
      </c>
      <c r="M1113" s="29" t="str">
        <f>IF(A1113&lt;&gt;"",_xlfn.CONCAT("{",IF(ISERROR(FIND(",",A1113))=FALSE,LEFT(A1113,FIND(",",A1113)-1),A1113),", ",C1113," #",H1113,"}"),"")</f>
        <v>{Kwan, 2024 #24741}</v>
      </c>
      <c r="N1113" s="4" t="s">
        <v>75</v>
      </c>
      <c r="O1113" s="18" t="str">
        <f>IF(J1113="Yes",IF(P1113&lt;&gt;"",HYPERLINK(_xlfn.CONCAT(VLOOKUP(P1113,AF:AG,2,FALSE),"\",IF(ISERROR(FIND(",",A1113))=FALSE,LEFT(A1113,FIND(",",A1113)-1),A1113),"-",C1113,"-",H1113,".pdf"),"PDF"),""),"")</f>
        <v>PDF</v>
      </c>
      <c r="P1113" s="11" t="s">
        <v>2</v>
      </c>
      <c r="Q1113" s="3" t="s">
        <v>46</v>
      </c>
      <c r="R1113" s="3" t="s">
        <v>39</v>
      </c>
      <c r="T1113" s="18" t="str">
        <f>IF(J1113="Yes",IF(U1113&lt;&gt;"",HYPERLINK(_xlfn.CONCAT(VLOOKUP(U1113,AF:AG,2,FALSE),"\",IF(ISERROR(FIND(",",A1113))=FALSE,LEFT(A1113,FIND(",",A1113)-1),A1113),"-",C1113,"-",H1113,".pdf"),"PDF"),""),"")</f>
        <v>PDF</v>
      </c>
      <c r="U1113" s="11" t="str">
        <f>IF(R1113="0. Duplicate","SH","")</f>
        <v>SH</v>
      </c>
      <c r="V1113" s="3" t="str">
        <f>IF(R1113="0. Duplicate","Exclude","")</f>
        <v>Exclude</v>
      </c>
      <c r="W1113" s="3" t="str">
        <f>IF(R1113="0. Duplicate","0. Duplicate","")</f>
        <v>0. Duplicate</v>
      </c>
      <c r="Y1113" s="12" t="str">
        <f>IF(R1113="Include","No",IF(V1113="Include","No",""))</f>
        <v/>
      </c>
      <c r="Z1113" s="33" t="str">
        <f>IF(J1113="Yes",IF(Q1113="","",IF(Q1113="Include",IF(V1113="",IF(Y1113="No","Check for supplement","Include"),IF(V1113="Exclude","Consensus required",IF(V1113="Include",IF(Y1113="No","Check for supplement","Include"),"Check required"))),IF(Q1113="Exclude",IF(V1113="","Check required",IF(V1113="Exclude","Exclude",IF(V1113="Include","Consensus required","Check required"))),"Check required"))),IF(L1113="","","Find PDF"))</f>
        <v>Exclude</v>
      </c>
      <c r="AA1113" s="31" t="str">
        <f>IF(Z1113="Exclude",R1113,"")</f>
        <v>0. Duplicate</v>
      </c>
    </row>
    <row r="1114" spans="1:27" x14ac:dyDescent="0.25">
      <c r="A1114" s="25" t="s">
        <v>683</v>
      </c>
      <c r="B1114" s="26" t="s">
        <v>684</v>
      </c>
      <c r="C1114" s="26">
        <v>2018</v>
      </c>
      <c r="D1114" s="26" t="s">
        <v>100</v>
      </c>
      <c r="E1114" s="26">
        <v>6</v>
      </c>
      <c r="F1114" s="26">
        <v>8</v>
      </c>
      <c r="G1114" s="26" t="s">
        <v>685</v>
      </c>
      <c r="H1114" s="26">
        <v>14766</v>
      </c>
      <c r="I1114" s="26" t="s">
        <v>686</v>
      </c>
      <c r="J1114" s="11" t="s">
        <v>35</v>
      </c>
      <c r="K1114" s="18" t="str">
        <f>IF(LEFT(I1114,2)="10",HYPERLINK(_xlfn.CONCAT("https://doi.org/",I1114),"Link"),IF(I1114="","",HYPERLINK(I1114,"Link")))</f>
        <v>Link</v>
      </c>
      <c r="L1114" s="19" t="str">
        <f>IF(A1114&lt;&gt;"",IF(J1114="No",_xlfn.CONCAT(IF(ISERROR(FIND(",",A1114))=FALSE,LEFT(A1114,FIND(",",A1114)-1),A1114),"-",C1114,"-",H1114),""),"")</f>
        <v/>
      </c>
      <c r="M1114" s="29" t="str">
        <f>IF(A1114&lt;&gt;"",_xlfn.CONCAT("{",IF(ISERROR(FIND(",",A1114))=FALSE,LEFT(A1114,FIND(",",A1114)-1),A1114),", ",C1114," #",H1114,"}"),"")</f>
        <v>{Kwon, 2018 #14766}</v>
      </c>
      <c r="N1114" s="4" t="s">
        <v>1</v>
      </c>
      <c r="O1114" s="18" t="str">
        <f>IF(J1114="Yes",IF(P1114&lt;&gt;"",HYPERLINK(_xlfn.CONCAT(VLOOKUP(P1114,AF:AG,2,FALSE),"\",IF(ISERROR(FIND(",",A1114))=FALSE,LEFT(A1114,FIND(",",A1114)-1),A1114),"-",C1114,"-",H1114,".pdf"),"PDF"),""),"")</f>
        <v>PDF</v>
      </c>
      <c r="P1114" s="11" t="s">
        <v>2</v>
      </c>
      <c r="Q1114" s="3" t="s">
        <v>46</v>
      </c>
      <c r="R1114" s="3" t="s">
        <v>47</v>
      </c>
      <c r="S1114" s="4" t="s">
        <v>109</v>
      </c>
      <c r="T1114" s="18" t="str">
        <f>IF(J1114="Yes",IF(U1114&lt;&gt;"",HYPERLINK(_xlfn.CONCAT(VLOOKUP(U1114,AF:AG,2,FALSE),"\",IF(ISERROR(FIND(",",A1114))=FALSE,LEFT(A1114,FIND(",",A1114)-1),A1114),"-",C1114,"-",H1114,".pdf"),"PDF"),""),"")</f>
        <v>PDF</v>
      </c>
      <c r="U1114" s="11" t="s">
        <v>57</v>
      </c>
      <c r="V1114" s="3" t="s">
        <v>46</v>
      </c>
      <c r="W1114" s="3" t="s">
        <v>47</v>
      </c>
      <c r="X1114" s="501" t="s">
        <v>116</v>
      </c>
      <c r="Y1114" s="12" t="str">
        <f>IF(R1114="Include","No",IF(V1114="Include","No",""))</f>
        <v/>
      </c>
      <c r="Z1114" s="33" t="str">
        <f>IF(J1114="Yes",IF(Q1114="","",IF(Q1114="Include",IF(V1114="",IF(Y1114="No","Check for supplement","Include"),IF(V1114="Exclude","Consensus required",IF(V1114="Include",IF(Y1114="No","Check for supplement","Include"),"Check required"))),IF(Q1114="Exclude",IF(V1114="","Check required",IF(V1114="Exclude","Exclude",IF(V1114="Include","Consensus required","Check required"))),"Check required"))),IF(L1114="","","Find PDF"))</f>
        <v>Exclude</v>
      </c>
      <c r="AA1114" s="31" t="str">
        <f>IF(Z1114="Exclude",R1114,"")</f>
        <v>3. Wrong intervention</v>
      </c>
    </row>
    <row r="1115" spans="1:27" x14ac:dyDescent="0.25">
      <c r="A1115" s="25" t="s">
        <v>683</v>
      </c>
      <c r="B1115" s="26" t="s">
        <v>684</v>
      </c>
      <c r="C1115" s="26">
        <v>2018</v>
      </c>
      <c r="D1115" s="26" t="s">
        <v>100</v>
      </c>
      <c r="E1115" s="26">
        <v>6</v>
      </c>
      <c r="F1115" s="26">
        <v>8</v>
      </c>
      <c r="G1115" s="26" t="s">
        <v>685</v>
      </c>
      <c r="H1115" s="26">
        <v>14767</v>
      </c>
      <c r="I1115" s="26" t="s">
        <v>686</v>
      </c>
      <c r="J1115" s="11" t="s">
        <v>35</v>
      </c>
      <c r="K1115" s="18" t="str">
        <f>IF(LEFT(I1115,2)="10",HYPERLINK(_xlfn.CONCAT("https://doi.org/",I1115),"Link"),IF(I1115="","",HYPERLINK(I1115,"Link")))</f>
        <v>Link</v>
      </c>
      <c r="L1115" s="19" t="str">
        <f>IF(A1115&lt;&gt;"",IF(J1115="No",_xlfn.CONCAT(IF(ISERROR(FIND(",",A1115))=FALSE,LEFT(A1115,FIND(",",A1115)-1),A1115),"-",C1115,"-",H1115),""),"")</f>
        <v/>
      </c>
      <c r="M1115" s="29" t="str">
        <f>IF(A1115&lt;&gt;"",_xlfn.CONCAT("{",IF(ISERROR(FIND(",",A1115))=FALSE,LEFT(A1115,FIND(",",A1115)-1),A1115),", ",C1115," #",H1115,"}"),"")</f>
        <v>{Kwon, 2018 #14767}</v>
      </c>
      <c r="N1115" s="4" t="s">
        <v>1</v>
      </c>
      <c r="O1115" s="18" t="str">
        <f>IF(J1115="Yes",IF(P1115&lt;&gt;"",HYPERLINK(_xlfn.CONCAT(VLOOKUP(P1115,AF:AG,2,FALSE),"\",IF(ISERROR(FIND(",",A1115))=FALSE,LEFT(A1115,FIND(",",A1115)-1),A1115),"-",C1115,"-",H1115,".pdf"),"PDF"),""),"")</f>
        <v>PDF</v>
      </c>
      <c r="P1115" s="11" t="s">
        <v>2</v>
      </c>
      <c r="Q1115" s="3" t="s">
        <v>46</v>
      </c>
      <c r="R1115" s="3" t="s">
        <v>39</v>
      </c>
      <c r="T1115" s="18" t="str">
        <f>IF(J1115="Yes",IF(U1115&lt;&gt;"",HYPERLINK(_xlfn.CONCAT(VLOOKUP(U1115,AF:AG,2,FALSE),"\",IF(ISERROR(FIND(",",A1115))=FALSE,LEFT(A1115,FIND(",",A1115)-1),A1115),"-",C1115,"-",H1115,".pdf"),"PDF"),""),"")</f>
        <v>PDF</v>
      </c>
      <c r="U1115" s="11" t="str">
        <f>IF(R1115="0. Duplicate","SH","")</f>
        <v>SH</v>
      </c>
      <c r="V1115" s="3" t="str">
        <f>IF(R1115="0. Duplicate","Exclude","")</f>
        <v>Exclude</v>
      </c>
      <c r="W1115" s="3" t="str">
        <f>IF(R1115="0. Duplicate","0. Duplicate","")</f>
        <v>0. Duplicate</v>
      </c>
      <c r="Y1115" s="12" t="str">
        <f>IF(R1115="Include","No",IF(V1115="Include","No",""))</f>
        <v/>
      </c>
      <c r="Z1115" s="33" t="str">
        <f>IF(J1115="Yes",IF(Q1115="","",IF(Q1115="Include",IF(V1115="",IF(Y1115="No","Check for supplement","Include"),IF(V1115="Exclude","Consensus required",IF(V1115="Include",IF(Y1115="No","Check for supplement","Include"),"Check required"))),IF(Q1115="Exclude",IF(V1115="","Check required",IF(V1115="Exclude","Exclude",IF(V1115="Include","Consensus required","Check required"))),"Check required"))),IF(L1115="","","Find PDF"))</f>
        <v>Exclude</v>
      </c>
      <c r="AA1115" s="31" t="str">
        <f>IF(Z1115="Exclude",R1115,"")</f>
        <v>0. Duplicate</v>
      </c>
    </row>
    <row r="1116" spans="1:27" x14ac:dyDescent="0.25">
      <c r="A1116" s="25" t="s">
        <v>5436</v>
      </c>
      <c r="B1116" s="26" t="s">
        <v>5437</v>
      </c>
      <c r="C1116" s="26">
        <v>2024</v>
      </c>
      <c r="D1116" s="26" t="s">
        <v>530</v>
      </c>
      <c r="E1116" s="26">
        <v>26</v>
      </c>
      <c r="F1116" s="26">
        <v>1</v>
      </c>
      <c r="G1116" s="26" t="s">
        <v>5438</v>
      </c>
      <c r="H1116" s="26">
        <v>14299</v>
      </c>
      <c r="I1116" s="26" t="s">
        <v>5439</v>
      </c>
      <c r="J1116" s="11" t="s">
        <v>35</v>
      </c>
      <c r="K1116" s="18" t="str">
        <f>IF(LEFT(I1116,2)="10",HYPERLINK(_xlfn.CONCAT("https://doi.org/",I1116),"Link"),IF(I1116="","",HYPERLINK(I1116,"Link")))</f>
        <v>Link</v>
      </c>
      <c r="L1116" s="19" t="str">
        <f>IF(A1116&lt;&gt;"",IF(J1116="No",_xlfn.CONCAT(IF(ISERROR(FIND(",",A1116))=FALSE,LEFT(A1116,FIND(",",A1116)-1),A1116),"-",C1116,"-",H1116),""),"")</f>
        <v/>
      </c>
      <c r="M1116" s="29" t="str">
        <f>IF(A1116&lt;&gt;"",_xlfn.CONCAT("{",IF(ISERROR(FIND(",",A1116))=FALSE,LEFT(A1116,FIND(",",A1116)-1),A1116),", ",C1116," #",H1116,"}"),"")</f>
        <v>{Kwon, 2024 #14299}</v>
      </c>
      <c r="N1116" s="4" t="s">
        <v>4</v>
      </c>
      <c r="O1116" s="18" t="str">
        <f>IF(J1116="Yes",IF(P1116&lt;&gt;"",HYPERLINK(_xlfn.CONCAT(VLOOKUP(P1116,AF:AG,2,FALSE),"\",IF(ISERROR(FIND(",",A1116))=FALSE,LEFT(A1116,FIND(",",A1116)-1),A1116),"-",C1116,"-",H1116,".pdf"),"PDF"),""),"")</f>
        <v>PDF</v>
      </c>
      <c r="P1116" s="11" t="s">
        <v>2</v>
      </c>
      <c r="Q1116" s="3" t="s">
        <v>46</v>
      </c>
      <c r="R1116" s="3" t="s">
        <v>49</v>
      </c>
      <c r="S1116" s="4" t="s">
        <v>5440</v>
      </c>
      <c r="T1116" s="18" t="str">
        <f>IF(J1116="Yes",IF(U1116&lt;&gt;"",HYPERLINK(_xlfn.CONCAT(VLOOKUP(U1116,AF:AG,2,FALSE),"\",IF(ISERROR(FIND(",",A1116))=FALSE,LEFT(A1116,FIND(",",A1116)-1),A1116),"-",C1116,"-",H1116,".pdf"),"PDF"),""),"")</f>
        <v>PDF</v>
      </c>
      <c r="U1116" s="11" t="s">
        <v>50</v>
      </c>
      <c r="V1116" s="3" t="s">
        <v>46</v>
      </c>
      <c r="W1116" s="3" t="s">
        <v>49</v>
      </c>
      <c r="Y1116" s="12" t="str">
        <f>IF(R1116="Include","No",IF(V1116="Include","No",""))</f>
        <v/>
      </c>
      <c r="Z1116" s="33" t="str">
        <f>IF(J1116="Yes",IF(Q1116="","",IF(Q1116="Include",IF(V1116="",IF(Y1116="No","Check for supplement","Include"),IF(V1116="Exclude","Consensus required",IF(V1116="Include",IF(Y1116="No","Check for supplement","Include"),"Check required"))),IF(Q1116="Exclude",IF(V1116="","Check required",IF(V1116="Exclude","Exclude",IF(V1116="Include","Consensus required","Check required"))),"Check required"))),IF(L1116="","","Find PDF"))</f>
        <v>Exclude</v>
      </c>
      <c r="AA1116" s="31" t="str">
        <f>IF(Z1116="Exclude",R1116,"")</f>
        <v>1. No relevant outcomes</v>
      </c>
    </row>
    <row r="1117" spans="1:27" x14ac:dyDescent="0.25">
      <c r="A1117" s="25" t="s">
        <v>687</v>
      </c>
      <c r="B1117" s="26" t="s">
        <v>688</v>
      </c>
      <c r="C1117" s="26">
        <v>2015</v>
      </c>
      <c r="D1117" s="26" t="s">
        <v>365</v>
      </c>
      <c r="E1117" s="26">
        <v>15</v>
      </c>
      <c r="F1117" s="26">
        <v>1</v>
      </c>
      <c r="G1117" s="26">
        <v>1145</v>
      </c>
      <c r="H1117" s="26">
        <v>12918</v>
      </c>
      <c r="I1117" s="26" t="s">
        <v>689</v>
      </c>
      <c r="J1117" s="11" t="s">
        <v>35</v>
      </c>
      <c r="K1117" s="18" t="str">
        <f>IF(LEFT(I1117,2)="10",HYPERLINK(_xlfn.CONCAT("https://doi.org/",I1117),"Link"),IF(I1117="","",HYPERLINK(I1117,"Link")))</f>
        <v>Link</v>
      </c>
      <c r="L1117" s="19" t="str">
        <f>IF(A1117&lt;&gt;"",IF(J1117="No",_xlfn.CONCAT(IF(ISERROR(FIND(",",A1117))=FALSE,LEFT(A1117,FIND(",",A1117)-1),A1117),"-",C1117,"-",H1117),""),"")</f>
        <v/>
      </c>
      <c r="M1117" s="29" t="str">
        <f>IF(A1117&lt;&gt;"",_xlfn.CONCAT("{",IF(ISERROR(FIND(",",A1117))=FALSE,LEFT(A1117,FIND(",",A1117)-1),A1117),", ",C1117," #",H1117,"}"),"")</f>
        <v>{L, 2015 #12918}</v>
      </c>
      <c r="N1117" s="4" t="s">
        <v>1</v>
      </c>
      <c r="O1117" s="18" t="str">
        <f>IF(J1117="Yes",IF(P1117&lt;&gt;"",HYPERLINK(_xlfn.CONCAT(VLOOKUP(P1117,AF:AG,2,FALSE),"\",IF(ISERROR(FIND(",",A1117))=FALSE,LEFT(A1117,FIND(",",A1117)-1),A1117),"-",C1117,"-",H1117,".pdf"),"PDF"),""),"")</f>
        <v>PDF</v>
      </c>
      <c r="P1117" s="11" t="s">
        <v>2</v>
      </c>
      <c r="Q1117" s="3" t="s">
        <v>46</v>
      </c>
      <c r="R1117" s="3" t="s">
        <v>47</v>
      </c>
      <c r="S1117" s="4" t="s">
        <v>109</v>
      </c>
      <c r="T1117" s="18" t="str">
        <f>IF(J1117="Yes",IF(U1117&lt;&gt;"",HYPERLINK(_xlfn.CONCAT(VLOOKUP(U1117,AF:AG,2,FALSE),"\",IF(ISERROR(FIND(",",A1117))=FALSE,LEFT(A1117,FIND(",",A1117)-1),A1117),"-",C1117,"-",H1117,".pdf"),"PDF"),""),"")</f>
        <v>PDF</v>
      </c>
      <c r="U1117" s="11" t="s">
        <v>57</v>
      </c>
      <c r="V1117" s="3" t="s">
        <v>46</v>
      </c>
      <c r="W1117" s="3" t="s">
        <v>47</v>
      </c>
      <c r="X1117" s="501" t="s">
        <v>116</v>
      </c>
      <c r="Y1117" s="12" t="str">
        <f>IF(R1117="Include","No",IF(V1117="Include","No",""))</f>
        <v/>
      </c>
      <c r="Z1117" s="33" t="str">
        <f>IF(J1117="Yes",IF(Q1117="","",IF(Q1117="Include",IF(V1117="",IF(Y1117="No","Check for supplement","Include"),IF(V1117="Exclude","Consensus required",IF(V1117="Include",IF(Y1117="No","Check for supplement","Include"),"Check required"))),IF(Q1117="Exclude",IF(V1117="","Check required",IF(V1117="Exclude","Exclude",IF(V1117="Include","Consensus required","Check required"))),"Check required"))),IF(L1117="","","Find PDF"))</f>
        <v>Exclude</v>
      </c>
      <c r="AA1117" s="31" t="str">
        <f>IF(Z1117="Exclude",R1117,"")</f>
        <v>3. Wrong intervention</v>
      </c>
    </row>
    <row r="1118" spans="1:27" x14ac:dyDescent="0.25">
      <c r="A1118" s="25" t="s">
        <v>687</v>
      </c>
      <c r="B1118" s="26" t="s">
        <v>688</v>
      </c>
      <c r="C1118" s="26">
        <v>2015</v>
      </c>
      <c r="D1118" s="26" t="s">
        <v>365</v>
      </c>
      <c r="E1118" s="26">
        <v>15</v>
      </c>
      <c r="F1118" s="26">
        <v>1</v>
      </c>
      <c r="G1118" s="26">
        <v>1145</v>
      </c>
      <c r="H1118" s="26">
        <v>12919</v>
      </c>
      <c r="I1118" s="26" t="s">
        <v>689</v>
      </c>
      <c r="J1118" s="11" t="s">
        <v>35</v>
      </c>
      <c r="K1118" s="18" t="str">
        <f>IF(LEFT(I1118,2)="10",HYPERLINK(_xlfn.CONCAT("https://doi.org/",I1118),"Link"),IF(I1118="","",HYPERLINK(I1118,"Link")))</f>
        <v>Link</v>
      </c>
      <c r="L1118" s="19" t="str">
        <f>IF(A1118&lt;&gt;"",IF(J1118="No",_xlfn.CONCAT(IF(ISERROR(FIND(",",A1118))=FALSE,LEFT(A1118,FIND(",",A1118)-1),A1118),"-",C1118,"-",H1118),""),"")</f>
        <v/>
      </c>
      <c r="M1118" s="29" t="str">
        <f>IF(A1118&lt;&gt;"",_xlfn.CONCAT("{",IF(ISERROR(FIND(",",A1118))=FALSE,LEFT(A1118,FIND(",",A1118)-1),A1118),", ",C1118," #",H1118,"}"),"")</f>
        <v>{L, 2015 #12919}</v>
      </c>
      <c r="N1118" s="4" t="s">
        <v>1</v>
      </c>
      <c r="O1118" s="18" t="str">
        <f>IF(J1118="Yes",IF(P1118&lt;&gt;"",HYPERLINK(_xlfn.CONCAT(VLOOKUP(P1118,AF:AG,2,FALSE),"\",IF(ISERROR(FIND(",",A1118))=FALSE,LEFT(A1118,FIND(",",A1118)-1),A1118),"-",C1118,"-",H1118,".pdf"),"PDF"),""),"")</f>
        <v>PDF</v>
      </c>
      <c r="P1118" s="11" t="s">
        <v>2</v>
      </c>
      <c r="Q1118" s="3" t="s">
        <v>46</v>
      </c>
      <c r="R1118" s="3" t="s">
        <v>39</v>
      </c>
      <c r="T1118" s="18" t="str">
        <f>IF(J1118="Yes",IF(U1118&lt;&gt;"",HYPERLINK(_xlfn.CONCAT(VLOOKUP(U1118,AF:AG,2,FALSE),"\",IF(ISERROR(FIND(",",A1118))=FALSE,LEFT(A1118,FIND(",",A1118)-1),A1118),"-",C1118,"-",H1118,".pdf"),"PDF"),""),"")</f>
        <v>PDF</v>
      </c>
      <c r="U1118" s="11" t="str">
        <f>IF(R1118="0. Duplicate","SH","")</f>
        <v>SH</v>
      </c>
      <c r="V1118" s="3" t="str">
        <f>IF(R1118="0. Duplicate","Exclude","")</f>
        <v>Exclude</v>
      </c>
      <c r="W1118" s="3" t="str">
        <f>IF(R1118="0. Duplicate","0. Duplicate","")</f>
        <v>0. Duplicate</v>
      </c>
      <c r="Y1118" s="12" t="str">
        <f>IF(R1118="Include","No",IF(V1118="Include","No",""))</f>
        <v/>
      </c>
      <c r="Z1118" s="33" t="str">
        <f>IF(J1118="Yes",IF(Q1118="","",IF(Q1118="Include",IF(V1118="",IF(Y1118="No","Check for supplement","Include"),IF(V1118="Exclude","Consensus required",IF(V1118="Include",IF(Y1118="No","Check for supplement","Include"),"Check required"))),IF(Q1118="Exclude",IF(V1118="","Check required",IF(V1118="Exclude","Exclude",IF(V1118="Include","Consensus required","Check required"))),"Check required"))),IF(L1118="","","Find PDF"))</f>
        <v>Exclude</v>
      </c>
      <c r="AA1118" s="31" t="str">
        <f>IF(Z1118="Exclude",R1118,"")</f>
        <v>0. Duplicate</v>
      </c>
    </row>
    <row r="1119" spans="1:27" x14ac:dyDescent="0.25">
      <c r="A1119" s="25" t="s">
        <v>690</v>
      </c>
      <c r="B1119" s="26" t="s">
        <v>691</v>
      </c>
      <c r="C1119" s="26">
        <v>2017</v>
      </c>
      <c r="D1119" s="26" t="s">
        <v>396</v>
      </c>
      <c r="E1119" s="26">
        <v>32</v>
      </c>
      <c r="F1119" s="26">
        <v>5</v>
      </c>
      <c r="G1119" s="26" t="s">
        <v>692</v>
      </c>
      <c r="H1119" s="26">
        <v>13177</v>
      </c>
      <c r="I1119" s="26" t="s">
        <v>693</v>
      </c>
      <c r="J1119" s="11" t="s">
        <v>35</v>
      </c>
      <c r="K1119" s="18" t="str">
        <f>IF(LEFT(I1119,2)="10",HYPERLINK(_xlfn.CONCAT("https://doi.org/",I1119),"Link"),IF(I1119="","",HYPERLINK(I1119,"Link")))</f>
        <v>Link</v>
      </c>
      <c r="L1119" s="19" t="str">
        <f>IF(A1119&lt;&gt;"",IF(J1119="No",_xlfn.CONCAT(IF(ISERROR(FIND(",",A1119))=FALSE,LEFT(A1119,FIND(",",A1119)-1),A1119),"-",C1119,"-",H1119),""),"")</f>
        <v/>
      </c>
      <c r="M1119" s="29" t="str">
        <f>IF(A1119&lt;&gt;"",_xlfn.CONCAT("{",IF(ISERROR(FIND(",",A1119))=FALSE,LEFT(A1119,FIND(",",A1119)-1),A1119),", ",C1119," #",H1119,"}"),"")</f>
        <v>{LaChausse, 2017 #13177}</v>
      </c>
      <c r="N1119" s="4" t="s">
        <v>1</v>
      </c>
      <c r="O1119" s="18" t="str">
        <f>IF(J1119="Yes",IF(P1119&lt;&gt;"",HYPERLINK(_xlfn.CONCAT(VLOOKUP(P1119,AF:AG,2,FALSE),"\",IF(ISERROR(FIND(",",A1119))=FALSE,LEFT(A1119,FIND(",",A1119)-1),A1119),"-",C1119,"-",H1119,".pdf"),"PDF"),""),"")</f>
        <v>PDF</v>
      </c>
      <c r="P1119" s="11" t="s">
        <v>2</v>
      </c>
      <c r="Q1119" s="3" t="s">
        <v>46</v>
      </c>
      <c r="R1119" s="3" t="s">
        <v>47</v>
      </c>
      <c r="S1119" s="4" t="s">
        <v>109</v>
      </c>
      <c r="T1119" s="18" t="str">
        <f>IF(J1119="Yes",IF(U1119&lt;&gt;"",HYPERLINK(_xlfn.CONCAT(VLOOKUP(U1119,AF:AG,2,FALSE),"\",IF(ISERROR(FIND(",",A1119))=FALSE,LEFT(A1119,FIND(",",A1119)-1),A1119),"-",C1119,"-",H1119,".pdf"),"PDF"),""),"")</f>
        <v>PDF</v>
      </c>
      <c r="U1119" s="11" t="s">
        <v>57</v>
      </c>
      <c r="V1119" s="3" t="s">
        <v>46</v>
      </c>
      <c r="W1119" s="3" t="s">
        <v>47</v>
      </c>
      <c r="X1119" s="501" t="s">
        <v>116</v>
      </c>
      <c r="Y1119" s="12" t="str">
        <f>IF(R1119="Include","No",IF(V1119="Include","No",""))</f>
        <v/>
      </c>
      <c r="Z1119" s="33" t="str">
        <f>IF(J1119="Yes",IF(Q1119="","",IF(Q1119="Include",IF(V1119="",IF(Y1119="No","Check for supplement","Include"),IF(V1119="Exclude","Consensus required",IF(V1119="Include",IF(Y1119="No","Check for supplement","Include"),"Check required"))),IF(Q1119="Exclude",IF(V1119="","Check required",IF(V1119="Exclude","Exclude",IF(V1119="Include","Consensus required","Check required"))),"Check required"))),IF(L1119="","","Find PDF"))</f>
        <v>Exclude</v>
      </c>
      <c r="AA1119" s="31" t="str">
        <f>IF(Z1119="Exclude",R1119,"")</f>
        <v>3. Wrong intervention</v>
      </c>
    </row>
    <row r="1120" spans="1:27" x14ac:dyDescent="0.25">
      <c r="A1120" s="25" t="s">
        <v>690</v>
      </c>
      <c r="B1120" s="26" t="s">
        <v>691</v>
      </c>
      <c r="C1120" s="26">
        <v>2017</v>
      </c>
      <c r="D1120" s="26" t="s">
        <v>396</v>
      </c>
      <c r="E1120" s="26">
        <v>32</v>
      </c>
      <c r="F1120" s="26">
        <v>5</v>
      </c>
      <c r="G1120" s="26" t="s">
        <v>692</v>
      </c>
      <c r="H1120" s="26">
        <v>13178</v>
      </c>
      <c r="I1120" s="26" t="s">
        <v>693</v>
      </c>
      <c r="J1120" s="11" t="s">
        <v>35</v>
      </c>
      <c r="K1120" s="18" t="str">
        <f>IF(LEFT(I1120,2)="10",HYPERLINK(_xlfn.CONCAT("https://doi.org/",I1120),"Link"),IF(I1120="","",HYPERLINK(I1120,"Link")))</f>
        <v>Link</v>
      </c>
      <c r="L1120" s="19" t="str">
        <f>IF(A1120&lt;&gt;"",IF(J1120="No",_xlfn.CONCAT(IF(ISERROR(FIND(",",A1120))=FALSE,LEFT(A1120,FIND(",",A1120)-1),A1120),"-",C1120,"-",H1120),""),"")</f>
        <v/>
      </c>
      <c r="M1120" s="29" t="str">
        <f>IF(A1120&lt;&gt;"",_xlfn.CONCAT("{",IF(ISERROR(FIND(",",A1120))=FALSE,LEFT(A1120,FIND(",",A1120)-1),A1120),", ",C1120," #",H1120,"}"),"")</f>
        <v>{LaChausse, 2017 #13178}</v>
      </c>
      <c r="N1120" s="4" t="s">
        <v>1</v>
      </c>
      <c r="O1120" s="18" t="str">
        <f>IF(J1120="Yes",IF(P1120&lt;&gt;"",HYPERLINK(_xlfn.CONCAT(VLOOKUP(P1120,AF:AG,2,FALSE),"\",IF(ISERROR(FIND(",",A1120))=FALSE,LEFT(A1120,FIND(",",A1120)-1),A1120),"-",C1120,"-",H1120,".pdf"),"PDF"),""),"")</f>
        <v>PDF</v>
      </c>
      <c r="P1120" s="11" t="s">
        <v>2</v>
      </c>
      <c r="Q1120" s="3" t="s">
        <v>46</v>
      </c>
      <c r="R1120" s="3" t="s">
        <v>39</v>
      </c>
      <c r="T1120" s="18" t="str">
        <f>IF(J1120="Yes",IF(U1120&lt;&gt;"",HYPERLINK(_xlfn.CONCAT(VLOOKUP(U1120,AF:AG,2,FALSE),"\",IF(ISERROR(FIND(",",A1120))=FALSE,LEFT(A1120,FIND(",",A1120)-1),A1120),"-",C1120,"-",H1120,".pdf"),"PDF"),""),"")</f>
        <v>PDF</v>
      </c>
      <c r="U1120" s="11" t="str">
        <f>IF(R1120="0. Duplicate","SH","")</f>
        <v>SH</v>
      </c>
      <c r="V1120" s="3" t="str">
        <f>IF(R1120="0. Duplicate","Exclude","")</f>
        <v>Exclude</v>
      </c>
      <c r="W1120" s="3" t="str">
        <f>IF(R1120="0. Duplicate","0. Duplicate","")</f>
        <v>0. Duplicate</v>
      </c>
      <c r="Y1120" s="12" t="str">
        <f>IF(R1120="Include","No",IF(V1120="Include","No",""))</f>
        <v/>
      </c>
      <c r="Z1120" s="33" t="str">
        <f>IF(J1120="Yes",IF(Q1120="","",IF(Q1120="Include",IF(V1120="",IF(Y1120="No","Check for supplement","Include"),IF(V1120="Exclude","Consensus required",IF(V1120="Include",IF(Y1120="No","Check for supplement","Include"),"Check required"))),IF(Q1120="Exclude",IF(V1120="","Check required",IF(V1120="Exclude","Exclude",IF(V1120="Include","Consensus required","Check required"))),"Check required"))),IF(L1120="","","Find PDF"))</f>
        <v>Exclude</v>
      </c>
      <c r="AA1120" s="31" t="str">
        <f>IF(Z1120="Exclude",R1120,"")</f>
        <v>0. Duplicate</v>
      </c>
    </row>
    <row r="1121" spans="1:27" x14ac:dyDescent="0.25">
      <c r="A1121" s="25" t="s">
        <v>690</v>
      </c>
      <c r="B1121" s="26" t="s">
        <v>691</v>
      </c>
      <c r="C1121" s="26">
        <v>2017</v>
      </c>
      <c r="D1121" s="26" t="s">
        <v>396</v>
      </c>
      <c r="E1121" s="26">
        <v>32</v>
      </c>
      <c r="F1121" s="26">
        <v>5</v>
      </c>
      <c r="G1121" s="26" t="s">
        <v>692</v>
      </c>
      <c r="H1121" s="26">
        <v>13179</v>
      </c>
      <c r="I1121" s="26" t="s">
        <v>693</v>
      </c>
      <c r="J1121" s="11" t="s">
        <v>35</v>
      </c>
      <c r="K1121" s="18" t="str">
        <f>IF(LEFT(I1121,2)="10",HYPERLINK(_xlfn.CONCAT("https://doi.org/",I1121),"Link"),IF(I1121="","",HYPERLINK(I1121,"Link")))</f>
        <v>Link</v>
      </c>
      <c r="L1121" s="19" t="str">
        <f>IF(A1121&lt;&gt;"",IF(J1121="No",_xlfn.CONCAT(IF(ISERROR(FIND(",",A1121))=FALSE,LEFT(A1121,FIND(",",A1121)-1),A1121),"-",C1121,"-",H1121),""),"")</f>
        <v/>
      </c>
      <c r="M1121" s="29" t="str">
        <f>IF(A1121&lt;&gt;"",_xlfn.CONCAT("{",IF(ISERROR(FIND(",",A1121))=FALSE,LEFT(A1121,FIND(",",A1121)-1),A1121),", ",C1121," #",H1121,"}"),"")</f>
        <v>{LaChausse, 2017 #13179}</v>
      </c>
      <c r="N1121" s="4" t="s">
        <v>1</v>
      </c>
      <c r="O1121" s="18" t="str">
        <f>IF(J1121="Yes",IF(P1121&lt;&gt;"",HYPERLINK(_xlfn.CONCAT(VLOOKUP(P1121,AF:AG,2,FALSE),"\",IF(ISERROR(FIND(",",A1121))=FALSE,LEFT(A1121,FIND(",",A1121)-1),A1121),"-",C1121,"-",H1121,".pdf"),"PDF"),""),"")</f>
        <v>PDF</v>
      </c>
      <c r="P1121" s="11" t="s">
        <v>2</v>
      </c>
      <c r="Q1121" s="3" t="s">
        <v>46</v>
      </c>
      <c r="R1121" s="3" t="s">
        <v>39</v>
      </c>
      <c r="T1121" s="18" t="str">
        <f>IF(J1121="Yes",IF(U1121&lt;&gt;"",HYPERLINK(_xlfn.CONCAT(VLOOKUP(U1121,AF:AG,2,FALSE),"\",IF(ISERROR(FIND(",",A1121))=FALSE,LEFT(A1121,FIND(",",A1121)-1),A1121),"-",C1121,"-",H1121,".pdf"),"PDF"),""),"")</f>
        <v>PDF</v>
      </c>
      <c r="U1121" s="11" t="str">
        <f>IF(R1121="0. Duplicate","SH","")</f>
        <v>SH</v>
      </c>
      <c r="V1121" s="3" t="str">
        <f>IF(R1121="0. Duplicate","Exclude","")</f>
        <v>Exclude</v>
      </c>
      <c r="W1121" s="3" t="str">
        <f>IF(R1121="0. Duplicate","0. Duplicate","")</f>
        <v>0. Duplicate</v>
      </c>
      <c r="Y1121" s="12" t="str">
        <f>IF(R1121="Include","No",IF(V1121="Include","No",""))</f>
        <v/>
      </c>
      <c r="Z1121" s="33" t="str">
        <f>IF(J1121="Yes",IF(Q1121="","",IF(Q1121="Include",IF(V1121="",IF(Y1121="No","Check for supplement","Include"),IF(V1121="Exclude","Consensus required",IF(V1121="Include",IF(Y1121="No","Check for supplement","Include"),"Check required"))),IF(Q1121="Exclude",IF(V1121="","Check required",IF(V1121="Exclude","Exclude",IF(V1121="Include","Consensus required","Check required"))),"Check required"))),IF(L1121="","","Find PDF"))</f>
        <v>Exclude</v>
      </c>
      <c r="AA1121" s="31" t="str">
        <f>IF(Z1121="Exclude",R1121,"")</f>
        <v>0. Duplicate</v>
      </c>
    </row>
    <row r="1122" spans="1:27" x14ac:dyDescent="0.25">
      <c r="A1122" s="25" t="s">
        <v>694</v>
      </c>
      <c r="B1122" s="26" t="s">
        <v>695</v>
      </c>
      <c r="C1122" s="26">
        <v>2016</v>
      </c>
      <c r="D1122" s="26" t="s">
        <v>164</v>
      </c>
      <c r="E1122" s="26">
        <v>16</v>
      </c>
      <c r="F1122" s="26">
        <v>1</v>
      </c>
      <c r="G1122" s="26">
        <v>234</v>
      </c>
      <c r="H1122" s="26">
        <v>13180</v>
      </c>
      <c r="I1122" s="26" t="s">
        <v>696</v>
      </c>
      <c r="J1122" s="11" t="s">
        <v>35</v>
      </c>
      <c r="K1122" s="18" t="str">
        <f>IF(LEFT(I1122,2)="10",HYPERLINK(_xlfn.CONCAT("https://doi.org/",I1122),"Link"),IF(I1122="","",HYPERLINK(I1122,"Link")))</f>
        <v>Link</v>
      </c>
      <c r="L1122" s="19" t="str">
        <f>IF(A1122&lt;&gt;"",IF(J1122="No",_xlfn.CONCAT(IF(ISERROR(FIND(",",A1122))=FALSE,LEFT(A1122,FIND(",",A1122)-1),A1122),"-",C1122,"-",H1122),""),"")</f>
        <v/>
      </c>
      <c r="M1122" s="29" t="str">
        <f>IF(A1122&lt;&gt;"",_xlfn.CONCAT("{",IF(ISERROR(FIND(",",A1122))=FALSE,LEFT(A1122,FIND(",",A1122)-1),A1122),", ",C1122," #",H1122,"}"),"")</f>
        <v>{Lahart, 2016 #13180}</v>
      </c>
      <c r="N1122" s="4" t="s">
        <v>1</v>
      </c>
      <c r="O1122" s="18" t="str">
        <f>IF(J1122="Yes",IF(P1122&lt;&gt;"",HYPERLINK(_xlfn.CONCAT(VLOOKUP(P1122,AF:AG,2,FALSE),"\",IF(ISERROR(FIND(",",A1122))=FALSE,LEFT(A1122,FIND(",",A1122)-1),A1122),"-",C1122,"-",H1122,".pdf"),"PDF"),""),"")</f>
        <v>PDF</v>
      </c>
      <c r="P1122" s="11" t="s">
        <v>2</v>
      </c>
      <c r="Q1122" s="3" t="s">
        <v>46</v>
      </c>
      <c r="R1122" s="3" t="s">
        <v>47</v>
      </c>
      <c r="S1122" s="4" t="s">
        <v>109</v>
      </c>
      <c r="T1122" s="18" t="str">
        <f>IF(J1122="Yes",IF(U1122&lt;&gt;"",HYPERLINK(_xlfn.CONCAT(VLOOKUP(U1122,AF:AG,2,FALSE),"\",IF(ISERROR(FIND(",",A1122))=FALSE,LEFT(A1122,FIND(",",A1122)-1),A1122),"-",C1122,"-",H1122,".pdf"),"PDF"),""),"")</f>
        <v>PDF</v>
      </c>
      <c r="U1122" s="11" t="s">
        <v>57</v>
      </c>
      <c r="V1122" s="3" t="s">
        <v>46</v>
      </c>
      <c r="W1122" s="3" t="s">
        <v>47</v>
      </c>
      <c r="X1122" s="501" t="s">
        <v>116</v>
      </c>
      <c r="Y1122" s="12" t="str">
        <f>IF(R1122="Include","No",IF(V1122="Include","No",""))</f>
        <v/>
      </c>
      <c r="Z1122" s="33" t="str">
        <f>IF(J1122="Yes",IF(Q1122="","",IF(Q1122="Include",IF(V1122="",IF(Y1122="No","Check for supplement","Include"),IF(V1122="Exclude","Consensus required",IF(V1122="Include",IF(Y1122="No","Check for supplement","Include"),"Check required"))),IF(Q1122="Exclude",IF(V1122="","Check required",IF(V1122="Exclude","Exclude",IF(V1122="Include","Consensus required","Check required"))),"Check required"))),IF(L1122="","","Find PDF"))</f>
        <v>Exclude</v>
      </c>
      <c r="AA1122" s="31" t="str">
        <f>IF(Z1122="Exclude",R1122,"")</f>
        <v>3. Wrong intervention</v>
      </c>
    </row>
    <row r="1123" spans="1:27" x14ac:dyDescent="0.25">
      <c r="A1123" s="25" t="s">
        <v>697</v>
      </c>
      <c r="B1123" s="26" t="s">
        <v>698</v>
      </c>
      <c r="C1123" s="26">
        <v>2014</v>
      </c>
      <c r="D1123" s="26" t="s">
        <v>666</v>
      </c>
      <c r="E1123" s="26">
        <v>161</v>
      </c>
      <c r="F1123" s="26" t="s">
        <v>699</v>
      </c>
      <c r="G1123" s="26" t="s">
        <v>700</v>
      </c>
      <c r="H1123" s="26">
        <v>24703</v>
      </c>
      <c r="I1123" s="26" t="s">
        <v>701</v>
      </c>
      <c r="J1123" s="11" t="s">
        <v>35</v>
      </c>
      <c r="K1123" s="18" t="str">
        <f>IF(LEFT(I1123,2)="10",HYPERLINK(_xlfn.CONCAT("https://doi.org/",I1123),"Link"),IF(I1123="","",HYPERLINK(I1123,"Link")))</f>
        <v>Link</v>
      </c>
      <c r="L1123" s="19" t="str">
        <f>IF(A1123&lt;&gt;"",IF(J1123="No",_xlfn.CONCAT(IF(ISERROR(FIND(",",A1123))=FALSE,LEFT(A1123,FIND(",",A1123)-1),A1123),"-",C1123,"-",H1123),""),"")</f>
        <v/>
      </c>
      <c r="M1123" s="29" t="str">
        <f>IF(A1123&lt;&gt;"",_xlfn.CONCAT("{",IF(ISERROR(FIND(",",A1123))=FALSE,LEFT(A1123,FIND(",",A1123)-1),A1123),", ",C1123," #",H1123,"}"),"")</f>
        <v>{Laing, 2014 #24703}</v>
      </c>
      <c r="N1123" s="4" t="s">
        <v>36</v>
      </c>
      <c r="O1123" s="18" t="str">
        <f>IF(J1123="Yes",IF(P1123&lt;&gt;"",HYPERLINK(_xlfn.CONCAT(VLOOKUP(P1123,AF:AG,2,FALSE),"\",IF(ISERROR(FIND(",",A1123))=FALSE,LEFT(A1123,FIND(",",A1123)-1),A1123),"-",C1123,"-",H1123,".pdf"),"PDF"),""),"")</f>
        <v>PDF</v>
      </c>
      <c r="P1123" s="11" t="s">
        <v>2</v>
      </c>
      <c r="Q1123" s="3" t="s">
        <v>46</v>
      </c>
      <c r="R1123" s="3" t="s">
        <v>47</v>
      </c>
      <c r="S1123" s="4" t="s">
        <v>109</v>
      </c>
      <c r="T1123" s="18" t="str">
        <f>IF(J1123="Yes",IF(U1123&lt;&gt;"",HYPERLINK(_xlfn.CONCAT(VLOOKUP(U1123,AF:AG,2,FALSE),"\",IF(ISERROR(FIND(",",A1123))=FALSE,LEFT(A1123,FIND(",",A1123)-1),A1123),"-",C1123,"-",H1123,".pdf"),"PDF"),""),"")</f>
        <v>PDF</v>
      </c>
      <c r="U1123" s="11" t="s">
        <v>57</v>
      </c>
      <c r="V1123" s="3" t="s">
        <v>46</v>
      </c>
      <c r="W1123" s="3" t="s">
        <v>47</v>
      </c>
      <c r="X1123" s="501" t="s">
        <v>116</v>
      </c>
      <c r="Y1123" s="12" t="str">
        <f>IF(R1123="Include","No",IF(V1123="Include","No",""))</f>
        <v/>
      </c>
      <c r="Z1123" s="33" t="str">
        <f>IF(J1123="Yes",IF(Q1123="","",IF(Q1123="Include",IF(V1123="",IF(Y1123="No","Check for supplement","Include"),IF(V1123="Exclude","Consensus required",IF(V1123="Include",IF(Y1123="No","Check for supplement","Include"),"Check required"))),IF(Q1123="Exclude",IF(V1123="","Check required",IF(V1123="Exclude","Exclude",IF(V1123="Include","Consensus required","Check required"))),"Check required"))),IF(L1123="","","Find PDF"))</f>
        <v>Exclude</v>
      </c>
      <c r="AA1123" s="31" t="str">
        <f>IF(Z1123="Exclude",R1123,"")</f>
        <v>3. Wrong intervention</v>
      </c>
    </row>
    <row r="1124" spans="1:27" x14ac:dyDescent="0.25">
      <c r="A1124" s="25" t="s">
        <v>702</v>
      </c>
      <c r="B1124" s="26" t="s">
        <v>703</v>
      </c>
      <c r="C1124" s="26">
        <v>2013</v>
      </c>
      <c r="D1124" s="26" t="s">
        <v>124</v>
      </c>
      <c r="E1124" s="26">
        <v>10</v>
      </c>
      <c r="F1124" s="26">
        <v>1</v>
      </c>
      <c r="G1124" s="26">
        <v>47</v>
      </c>
      <c r="H1124" s="26">
        <v>13181</v>
      </c>
      <c r="I1124" s="26" t="s">
        <v>704</v>
      </c>
      <c r="J1124" s="11" t="s">
        <v>35</v>
      </c>
      <c r="K1124" s="18" t="str">
        <f>IF(LEFT(I1124,2)="10",HYPERLINK(_xlfn.CONCAT("https://doi.org/",I1124),"Link"),IF(I1124="","",HYPERLINK(I1124,"Link")))</f>
        <v>Link</v>
      </c>
      <c r="L1124" s="19" t="str">
        <f>IF(A1124&lt;&gt;"",IF(J1124="No",_xlfn.CONCAT(IF(ISERROR(FIND(",",A1124))=FALSE,LEFT(A1124,FIND(",",A1124)-1),A1124),"-",C1124,"-",H1124),""),"")</f>
        <v/>
      </c>
      <c r="M1124" s="29" t="str">
        <f>IF(A1124&lt;&gt;"",_xlfn.CONCAT("{",IF(ISERROR(FIND(",",A1124))=FALSE,LEFT(A1124,FIND(",",A1124)-1),A1124),", ",C1124," #",H1124,"}"),"")</f>
        <v>{Lakerveld, 2013 #13181}</v>
      </c>
      <c r="N1124" s="4" t="s">
        <v>1</v>
      </c>
      <c r="O1124" s="18" t="str">
        <f>IF(J1124="Yes",IF(P1124&lt;&gt;"",HYPERLINK(_xlfn.CONCAT(VLOOKUP(P1124,AF:AG,2,FALSE),"\",IF(ISERROR(FIND(",",A1124))=FALSE,LEFT(A1124,FIND(",",A1124)-1),A1124),"-",C1124,"-",H1124,".pdf"),"PDF"),""),"")</f>
        <v>PDF</v>
      </c>
      <c r="P1124" s="11" t="s">
        <v>2</v>
      </c>
      <c r="Q1124" s="3" t="s">
        <v>46</v>
      </c>
      <c r="R1124" s="3" t="s">
        <v>47</v>
      </c>
      <c r="S1124" s="4" t="s">
        <v>109</v>
      </c>
      <c r="T1124" s="18" t="str">
        <f>IF(J1124="Yes",IF(U1124&lt;&gt;"",HYPERLINK(_xlfn.CONCAT(VLOOKUP(U1124,AF:AG,2,FALSE),"\",IF(ISERROR(FIND(",",A1124))=FALSE,LEFT(A1124,FIND(",",A1124)-1),A1124),"-",C1124,"-",H1124,".pdf"),"PDF"),""),"")</f>
        <v>PDF</v>
      </c>
      <c r="U1124" s="11" t="s">
        <v>57</v>
      </c>
      <c r="V1124" s="3" t="s">
        <v>46</v>
      </c>
      <c r="W1124" s="3" t="s">
        <v>47</v>
      </c>
      <c r="X1124" s="501" t="s">
        <v>116</v>
      </c>
      <c r="Y1124" s="12" t="str">
        <f>IF(R1124="Include","No",IF(V1124="Include","No",""))</f>
        <v/>
      </c>
      <c r="Z1124" s="33" t="str">
        <f>IF(J1124="Yes",IF(Q1124="","",IF(Q1124="Include",IF(V1124="",IF(Y1124="No","Check for supplement","Include"),IF(V1124="Exclude","Consensus required",IF(V1124="Include",IF(Y1124="No","Check for supplement","Include"),"Check required"))),IF(Q1124="Exclude",IF(V1124="","Check required",IF(V1124="Exclude","Exclude",IF(V1124="Include","Consensus required","Check required"))),"Check required"))),IF(L1124="","","Find PDF"))</f>
        <v>Exclude</v>
      </c>
      <c r="AA1124" s="31" t="str">
        <f>IF(Z1124="Exclude",R1124,"")</f>
        <v>3. Wrong intervention</v>
      </c>
    </row>
    <row r="1125" spans="1:27" x14ac:dyDescent="0.25">
      <c r="A1125" s="25" t="s">
        <v>5441</v>
      </c>
      <c r="B1125" s="26" t="s">
        <v>5442</v>
      </c>
      <c r="C1125" s="26">
        <v>2015</v>
      </c>
      <c r="D1125" s="26" t="s">
        <v>5443</v>
      </c>
      <c r="E1125" s="26">
        <v>13</v>
      </c>
      <c r="F1125" s="26">
        <v>7</v>
      </c>
      <c r="G1125" s="26" t="s">
        <v>5444</v>
      </c>
      <c r="H1125" s="26">
        <v>14186</v>
      </c>
      <c r="I1125" s="26" t="s">
        <v>5445</v>
      </c>
      <c r="J1125" s="11" t="s">
        <v>35</v>
      </c>
      <c r="K1125" s="18" t="str">
        <f>IF(LEFT(I1125,2)="10",HYPERLINK(_xlfn.CONCAT("https://doi.org/",I1125),"Link"),IF(I1125="","",HYPERLINK(I1125,"Link")))</f>
        <v>Link</v>
      </c>
      <c r="L1125" s="19" t="str">
        <f>IF(A1125&lt;&gt;"",IF(J1125="No",_xlfn.CONCAT(IF(ISERROR(FIND(",",A1125))=FALSE,LEFT(A1125,FIND(",",A1125)-1),A1125),"-",C1125,"-",H1125),""),"")</f>
        <v/>
      </c>
      <c r="M1125" s="29" t="str">
        <f>IF(A1125&lt;&gt;"",_xlfn.CONCAT("{",IF(ISERROR(FIND(",",A1125))=FALSE,LEFT(A1125,FIND(",",A1125)-1),A1125),", ",C1125," #",H1125,"}"),"")</f>
        <v>{Lakoski, 2015 #14186}</v>
      </c>
      <c r="N1125" s="4" t="s">
        <v>4</v>
      </c>
      <c r="O1125" s="18" t="str">
        <f>IF(J1125="Yes",IF(P1125&lt;&gt;"",HYPERLINK(_xlfn.CONCAT(VLOOKUP(P1125,AF:AG,2,FALSE),"\",IF(ISERROR(FIND(",",A1125))=FALSE,LEFT(A1125,FIND(",",A1125)-1),A1125),"-",C1125,"-",H1125,".pdf"),"PDF"),""),"")</f>
        <v>PDF</v>
      </c>
      <c r="P1125" s="11" t="s">
        <v>2</v>
      </c>
      <c r="Q1125" s="3" t="s">
        <v>46</v>
      </c>
      <c r="R1125" s="3" t="s">
        <v>47</v>
      </c>
      <c r="S1125" s="4" t="s">
        <v>109</v>
      </c>
      <c r="T1125" s="18" t="str">
        <f>IF(J1125="Yes",IF(U1125&lt;&gt;"",HYPERLINK(_xlfn.CONCAT(VLOOKUP(U1125,AF:AG,2,FALSE),"\",IF(ISERROR(FIND(",",A1125))=FALSE,LEFT(A1125,FIND(",",A1125)-1),A1125),"-",C1125,"-",H1125,".pdf"),"PDF"),""),"")</f>
        <v>PDF</v>
      </c>
      <c r="U1125" s="11" t="s">
        <v>50</v>
      </c>
      <c r="V1125" s="382" t="s">
        <v>46</v>
      </c>
      <c r="W1125" s="383" t="s">
        <v>47</v>
      </c>
      <c r="Y1125" s="12" t="str">
        <f>IF(R1125="Include","No",IF(V1125="Include","No",""))</f>
        <v/>
      </c>
      <c r="Z1125" s="33" t="str">
        <f>IF(J1125="Yes",IF(Q1125="","",IF(Q1125="Include",IF(V1125="",IF(Y1125="No","Check for supplement","Include"),IF(V1125="Exclude","Consensus required",IF(V1125="Include",IF(Y1125="No","Check for supplement","Include"),"Check required"))),IF(Q1125="Exclude",IF(V1125="","Check required",IF(V1125="Exclude","Exclude",IF(V1125="Include","Consensus required","Check required"))),"Check required"))),IF(L1125="","","Find PDF"))</f>
        <v>Exclude</v>
      </c>
      <c r="AA1125" s="31" t="str">
        <f>IF(Z1125="Exclude",R1125,"")</f>
        <v>3. Wrong intervention</v>
      </c>
    </row>
    <row r="1126" spans="1:27" x14ac:dyDescent="0.25">
      <c r="A1126" s="25" t="s">
        <v>705</v>
      </c>
      <c r="B1126" s="26" t="s">
        <v>706</v>
      </c>
      <c r="C1126" s="26">
        <v>2018</v>
      </c>
      <c r="D1126" s="26" t="s">
        <v>80</v>
      </c>
      <c r="E1126" s="26">
        <v>101</v>
      </c>
      <c r="F1126" s="26">
        <v>11</v>
      </c>
      <c r="G1126" s="26" t="s">
        <v>707</v>
      </c>
      <c r="H1126" s="26">
        <v>13182</v>
      </c>
      <c r="I1126" s="26" t="s">
        <v>708</v>
      </c>
      <c r="J1126" s="11" t="s">
        <v>35</v>
      </c>
      <c r="K1126" s="18" t="str">
        <f>IF(LEFT(I1126,2)="10",HYPERLINK(_xlfn.CONCAT("https://doi.org/",I1126),"Link"),IF(I1126="","",HYPERLINK(I1126,"Link")))</f>
        <v>Link</v>
      </c>
      <c r="L1126" s="19" t="str">
        <f>IF(A1126&lt;&gt;"",IF(J1126="No",_xlfn.CONCAT(IF(ISERROR(FIND(",",A1126))=FALSE,LEFT(A1126,FIND(",",A1126)-1),A1126),"-",C1126,"-",H1126),""),"")</f>
        <v/>
      </c>
      <c r="M1126" s="29" t="str">
        <f>IF(A1126&lt;&gt;"",_xlfn.CONCAT("{",IF(ISERROR(FIND(",",A1126))=FALSE,LEFT(A1126,FIND(",",A1126)-1),A1126),", ",C1126," #",H1126,"}"),"")</f>
        <v>{Lam, 2018 #13182}</v>
      </c>
      <c r="N1126" s="4" t="s">
        <v>1</v>
      </c>
      <c r="O1126" s="18" t="str">
        <f>IF(J1126="Yes",IF(P1126&lt;&gt;"",HYPERLINK(_xlfn.CONCAT(VLOOKUP(P1126,AF:AG,2,FALSE),"\",IF(ISERROR(FIND(",",A1126))=FALSE,LEFT(A1126,FIND(",",A1126)-1),A1126),"-",C1126,"-",H1126,".pdf"),"PDF"),""),"")</f>
        <v>PDF</v>
      </c>
      <c r="P1126" s="11" t="s">
        <v>2</v>
      </c>
      <c r="Q1126" s="3" t="s">
        <v>46</v>
      </c>
      <c r="R1126" s="3" t="s">
        <v>69</v>
      </c>
      <c r="S1126" s="4" t="s">
        <v>581</v>
      </c>
      <c r="T1126" s="18" t="str">
        <f>IF(J1126="Yes",IF(U1126&lt;&gt;"",HYPERLINK(_xlfn.CONCAT(VLOOKUP(U1126,AF:AG,2,FALSE),"\",IF(ISERROR(FIND(",",A1126))=FALSE,LEFT(A1126,FIND(",",A1126)-1),A1126),"-",C1126,"-",H1126,".pdf"),"PDF"),""),"")</f>
        <v>PDF</v>
      </c>
      <c r="U1126" s="11" t="s">
        <v>57</v>
      </c>
      <c r="V1126" s="3" t="s">
        <v>46</v>
      </c>
      <c r="W1126" s="3" t="s">
        <v>47</v>
      </c>
      <c r="X1126" s="501" t="s">
        <v>116</v>
      </c>
      <c r="Y1126" s="12" t="str">
        <f>IF(R1126="Include","No",IF(V1126="Include","No",""))</f>
        <v/>
      </c>
      <c r="Z1126" s="33" t="str">
        <f>IF(J1126="Yes",IF(Q1126="","",IF(Q1126="Include",IF(V1126="",IF(Y1126="No","Check for supplement","Include"),IF(V1126="Exclude","Consensus required",IF(V1126="Include",IF(Y1126="No","Check for supplement","Include"),"Check required"))),IF(Q1126="Exclude",IF(V1126="","Check required",IF(V1126="Exclude","Exclude",IF(V1126="Include","Consensus required","Check required"))),"Check required"))),IF(L1126="","","Find PDF"))</f>
        <v>Exclude</v>
      </c>
      <c r="AA1126" s="31" t="str">
        <f>IF(Z1126="Exclude",R1126,"")</f>
        <v>4. Wrong setting</v>
      </c>
    </row>
    <row r="1127" spans="1:27" x14ac:dyDescent="0.25">
      <c r="A1127" s="25" t="s">
        <v>709</v>
      </c>
      <c r="B1127" s="26" t="s">
        <v>710</v>
      </c>
      <c r="C1127" s="26">
        <v>2018</v>
      </c>
      <c r="D1127" s="26" t="s">
        <v>530</v>
      </c>
      <c r="E1127" s="26">
        <v>20</v>
      </c>
      <c r="F1127" s="26">
        <v>7</v>
      </c>
      <c r="G1127" s="26" t="s">
        <v>711</v>
      </c>
      <c r="H1127" s="26">
        <v>13183</v>
      </c>
      <c r="I1127" s="26" t="s">
        <v>712</v>
      </c>
      <c r="J1127" s="11" t="s">
        <v>35</v>
      </c>
      <c r="K1127" s="18" t="str">
        <f>IF(LEFT(I1127,2)="10",HYPERLINK(_xlfn.CONCAT("https://doi.org/",I1127),"Link"),IF(I1127="","",HYPERLINK(I1127,"Link")))</f>
        <v>Link</v>
      </c>
      <c r="L1127" s="19" t="str">
        <f>IF(A1127&lt;&gt;"",IF(J1127="No",_xlfn.CONCAT(IF(ISERROR(FIND(",",A1127))=FALSE,LEFT(A1127,FIND(",",A1127)-1),A1127),"-",C1127,"-",H1127),""),"")</f>
        <v/>
      </c>
      <c r="M1127" s="29" t="str">
        <f>IF(A1127&lt;&gt;"",_xlfn.CONCAT("{",IF(ISERROR(FIND(",",A1127))=FALSE,LEFT(A1127,FIND(",",A1127)-1),A1127),", ",C1127," #",H1127,"}"),"")</f>
        <v>{Lambert, 2018 #13183}</v>
      </c>
      <c r="N1127" s="4" t="s">
        <v>1</v>
      </c>
      <c r="O1127" s="18" t="str">
        <f>IF(J1127="Yes",IF(P1127&lt;&gt;"",HYPERLINK(_xlfn.CONCAT(VLOOKUP(P1127,AF:AG,2,FALSE),"\",IF(ISERROR(FIND(",",A1127))=FALSE,LEFT(A1127,FIND(",",A1127)-1),A1127),"-",C1127,"-",H1127,".pdf"),"PDF"),""),"")</f>
        <v>PDF</v>
      </c>
      <c r="P1127" s="11" t="s">
        <v>2</v>
      </c>
      <c r="Q1127" s="3" t="s">
        <v>46</v>
      </c>
      <c r="R1127" s="3" t="s">
        <v>47</v>
      </c>
      <c r="S1127" s="4" t="s">
        <v>109</v>
      </c>
      <c r="T1127" s="18" t="str">
        <f>IF(J1127="Yes",IF(U1127&lt;&gt;"",HYPERLINK(_xlfn.CONCAT(VLOOKUP(U1127,AF:AG,2,FALSE),"\",IF(ISERROR(FIND(",",A1127))=FALSE,LEFT(A1127,FIND(",",A1127)-1),A1127),"-",C1127,"-",H1127,".pdf"),"PDF"),""),"")</f>
        <v>PDF</v>
      </c>
      <c r="U1127" s="11" t="s">
        <v>57</v>
      </c>
      <c r="V1127" s="3" t="s">
        <v>46</v>
      </c>
      <c r="W1127" s="3" t="s">
        <v>47</v>
      </c>
      <c r="X1127" s="501" t="s">
        <v>116</v>
      </c>
      <c r="Y1127" s="12" t="str">
        <f>IF(R1127="Include","No",IF(V1127="Include","No",""))</f>
        <v/>
      </c>
      <c r="Z1127" s="33" t="str">
        <f>IF(J1127="Yes",IF(Q1127="","",IF(Q1127="Include",IF(V1127="",IF(Y1127="No","Check for supplement","Include"),IF(V1127="Exclude","Consensus required",IF(V1127="Include",IF(Y1127="No","Check for supplement","Include"),"Check required"))),IF(Q1127="Exclude",IF(V1127="","Check required",IF(V1127="Exclude","Exclude",IF(V1127="Include","Consensus required","Check required"))),"Check required"))),IF(L1127="","","Find PDF"))</f>
        <v>Exclude</v>
      </c>
      <c r="AA1127" s="31" t="str">
        <f>IF(Z1127="Exclude",R1127,"")</f>
        <v>3. Wrong intervention</v>
      </c>
    </row>
    <row r="1128" spans="1:27" x14ac:dyDescent="0.25">
      <c r="A1128" s="25" t="s">
        <v>713</v>
      </c>
      <c r="B1128" s="26" t="s">
        <v>714</v>
      </c>
      <c r="C1128" s="26">
        <v>2022</v>
      </c>
      <c r="D1128" s="26" t="s">
        <v>124</v>
      </c>
      <c r="E1128" s="26">
        <v>19</v>
      </c>
      <c r="F1128" s="26">
        <v>1</v>
      </c>
      <c r="G1128" s="26">
        <v>49</v>
      </c>
      <c r="H1128" s="26">
        <v>13184</v>
      </c>
      <c r="I1128" s="26" t="s">
        <v>715</v>
      </c>
      <c r="J1128" s="11" t="s">
        <v>35</v>
      </c>
      <c r="K1128" s="18" t="str">
        <f>IF(LEFT(I1128,2)="10",HYPERLINK(_xlfn.CONCAT("https://doi.org/",I1128),"Link"),IF(I1128="","",HYPERLINK(I1128,"Link")))</f>
        <v>Link</v>
      </c>
      <c r="L1128" s="19" t="str">
        <f>IF(A1128&lt;&gt;"",IF(J1128="No",_xlfn.CONCAT(IF(ISERROR(FIND(",",A1128))=FALSE,LEFT(A1128,FIND(",",A1128)-1),A1128),"-",C1128,"-",H1128),""),"")</f>
        <v/>
      </c>
      <c r="M1128" s="29" t="str">
        <f>IF(A1128&lt;&gt;"",_xlfn.CONCAT("{",IF(ISERROR(FIND(",",A1128))=FALSE,LEFT(A1128,FIND(",",A1128)-1),A1128),", ",C1128," #",H1128,"}"),"")</f>
        <v>{Landais, 2022 #13184}</v>
      </c>
      <c r="N1128" s="4" t="s">
        <v>1</v>
      </c>
      <c r="O1128" s="18" t="str">
        <f>IF(J1128="Yes",IF(P1128&lt;&gt;"",HYPERLINK(_xlfn.CONCAT(VLOOKUP(P1128,AF:AG,2,FALSE),"\",IF(ISERROR(FIND(",",A1128))=FALSE,LEFT(A1128,FIND(",",A1128)-1),A1128),"-",C1128,"-",H1128,".pdf"),"PDF"),""),"")</f>
        <v>PDF</v>
      </c>
      <c r="P1128" s="11" t="s">
        <v>2</v>
      </c>
      <c r="Q1128" s="3" t="s">
        <v>46</v>
      </c>
      <c r="R1128" s="3" t="s">
        <v>47</v>
      </c>
      <c r="S1128" s="4" t="s">
        <v>109</v>
      </c>
      <c r="T1128" s="18" t="str">
        <f>IF(J1128="Yes",IF(U1128&lt;&gt;"",HYPERLINK(_xlfn.CONCAT(VLOOKUP(U1128,AF:AG,2,FALSE),"\",IF(ISERROR(FIND(",",A1128))=FALSE,LEFT(A1128,FIND(",",A1128)-1),A1128),"-",C1128,"-",H1128,".pdf"),"PDF"),""),"")</f>
        <v>PDF</v>
      </c>
      <c r="U1128" s="11" t="s">
        <v>57</v>
      </c>
      <c r="V1128" s="3" t="s">
        <v>46</v>
      </c>
      <c r="W1128" s="3" t="s">
        <v>47</v>
      </c>
      <c r="X1128" s="501" t="s">
        <v>116</v>
      </c>
      <c r="Y1128" s="12" t="str">
        <f>IF(R1128="Include","No",IF(V1128="Include","No",""))</f>
        <v/>
      </c>
      <c r="Z1128" s="33" t="str">
        <f>IF(J1128="Yes",IF(Q1128="","",IF(Q1128="Include",IF(V1128="",IF(Y1128="No","Check for supplement","Include"),IF(V1128="Exclude","Consensus required",IF(V1128="Include",IF(Y1128="No","Check for supplement","Include"),"Check required"))),IF(Q1128="Exclude",IF(V1128="","Check required",IF(V1128="Exclude","Exclude",IF(V1128="Include","Consensus required","Check required"))),"Check required"))),IF(L1128="","","Find PDF"))</f>
        <v>Exclude</v>
      </c>
      <c r="AA1128" s="31" t="str">
        <f>IF(Z1128="Exclude",R1128,"")</f>
        <v>3. Wrong intervention</v>
      </c>
    </row>
    <row r="1129" spans="1:27" x14ac:dyDescent="0.25">
      <c r="A1129" s="25" t="s">
        <v>5446</v>
      </c>
      <c r="B1129" s="26" t="s">
        <v>5447</v>
      </c>
      <c r="C1129" s="26">
        <v>2021</v>
      </c>
      <c r="D1129" s="26" t="s">
        <v>5448</v>
      </c>
      <c r="E1129" s="26">
        <v>57</v>
      </c>
      <c r="F1129" s="26">
        <v>1</v>
      </c>
      <c r="H1129" s="26">
        <v>14058</v>
      </c>
      <c r="I1129" s="26" t="s">
        <v>5449</v>
      </c>
      <c r="J1129" s="11" t="s">
        <v>35</v>
      </c>
      <c r="K1129" s="18" t="str">
        <f>IF(LEFT(I1129,2)="10",HYPERLINK(_xlfn.CONCAT("https://doi.org/",I1129),"Link"),IF(I1129="","",HYPERLINK(I1129,"Link")))</f>
        <v>Link</v>
      </c>
      <c r="L1129" s="19" t="str">
        <f>IF(A1129&lt;&gt;"",IF(J1129="No",_xlfn.CONCAT(IF(ISERROR(FIND(",",A1129))=FALSE,LEFT(A1129,FIND(",",A1129)-1),A1129),"-",C1129,"-",H1129),""),"")</f>
        <v/>
      </c>
      <c r="M1129" s="29" t="str">
        <f>IF(A1129&lt;&gt;"",_xlfn.CONCAT("{",IF(ISERROR(FIND(",",A1129))=FALSE,LEFT(A1129,FIND(",",A1129)-1),A1129),", ",C1129," #",H1129,"}"),"")</f>
        <v>{Lao, 2021 #14058}</v>
      </c>
      <c r="N1129" s="4" t="s">
        <v>4</v>
      </c>
      <c r="O1129" s="18" t="str">
        <f>IF(J1129="Yes",IF(P1129&lt;&gt;"",HYPERLINK(_xlfn.CONCAT(VLOOKUP(P1129,AF:AG,2,FALSE),"\",IF(ISERROR(FIND(",",A1129))=FALSE,LEFT(A1129,FIND(",",A1129)-1),A1129),"-",C1129,"-",H1129,".pdf"),"PDF"),""),"")</f>
        <v>PDF</v>
      </c>
      <c r="P1129" s="11" t="s">
        <v>2</v>
      </c>
      <c r="Q1129" s="3" t="s">
        <v>46</v>
      </c>
      <c r="R1129" s="3" t="s">
        <v>56</v>
      </c>
      <c r="S1129" s="4" t="s">
        <v>2604</v>
      </c>
      <c r="T1129" s="18" t="str">
        <f>IF(J1129="Yes",IF(U1129&lt;&gt;"",HYPERLINK(_xlfn.CONCAT(VLOOKUP(U1129,AF:AG,2,FALSE),"\",IF(ISERROR(FIND(",",A1129))=FALSE,LEFT(A1129,FIND(",",A1129)-1),A1129),"-",C1129,"-",H1129,".pdf"),"PDF"),""),"")</f>
        <v>PDF</v>
      </c>
      <c r="U1129" s="11" t="s">
        <v>50</v>
      </c>
      <c r="V1129" s="3" t="s">
        <v>46</v>
      </c>
      <c r="W1129" s="3" t="s">
        <v>56</v>
      </c>
      <c r="Y1129" s="12" t="str">
        <f>IF(R1129="Include","No",IF(V1129="Include","No",""))</f>
        <v/>
      </c>
      <c r="Z1129" s="33" t="str">
        <f>IF(J1129="Yes",IF(Q1129="","",IF(Q1129="Include",IF(V1129="",IF(Y1129="No","Check for supplement","Include"),IF(V1129="Exclude","Consensus required",IF(V1129="Include",IF(Y1129="No","Check for supplement","Include"),"Check required"))),IF(Q1129="Exclude",IF(V1129="","Check required",IF(V1129="Exclude","Exclude",IF(V1129="Include","Consensus required","Check required"))),"Check required"))),IF(L1129="","","Find PDF"))</f>
        <v>Exclude</v>
      </c>
      <c r="AA1129" s="31" t="str">
        <f>IF(Z1129="Exclude",R1129,"")</f>
        <v>2. Wrong country</v>
      </c>
    </row>
    <row r="1130" spans="1:27" x14ac:dyDescent="0.25">
      <c r="A1130" s="25" t="s">
        <v>716</v>
      </c>
      <c r="B1130" s="26" t="s">
        <v>717</v>
      </c>
      <c r="C1130" s="26">
        <v>2016</v>
      </c>
      <c r="D1130" s="26" t="s">
        <v>159</v>
      </c>
      <c r="E1130" s="26">
        <v>11</v>
      </c>
      <c r="F1130" s="26">
        <v>7</v>
      </c>
      <c r="G1130" s="26" t="s">
        <v>718</v>
      </c>
      <c r="H1130" s="26">
        <v>13185</v>
      </c>
      <c r="I1130" s="26" t="s">
        <v>719</v>
      </c>
      <c r="J1130" s="11" t="s">
        <v>35</v>
      </c>
      <c r="K1130" s="18" t="str">
        <f>IF(LEFT(I1130,2)="10",HYPERLINK(_xlfn.CONCAT("https://doi.org/",I1130),"Link"),IF(I1130="","",HYPERLINK(I1130,"Link")))</f>
        <v>Link</v>
      </c>
      <c r="L1130" s="19" t="str">
        <f>IF(A1130&lt;&gt;"",IF(J1130="No",_xlfn.CONCAT(IF(ISERROR(FIND(",",A1130))=FALSE,LEFT(A1130,FIND(",",A1130)-1),A1130),"-",C1130,"-",H1130),""),"")</f>
        <v/>
      </c>
      <c r="M1130" s="29" t="str">
        <f>IF(A1130&lt;&gt;"",_xlfn.CONCAT("{",IF(ISERROR(FIND(",",A1130))=FALSE,LEFT(A1130,FIND(",",A1130)-1),A1130),", ",C1130," #",H1130,"}"),"")</f>
        <v>{Lara, 2016 #13185}</v>
      </c>
      <c r="N1130" s="4" t="s">
        <v>1</v>
      </c>
      <c r="O1130" s="18" t="str">
        <f>IF(J1130="Yes",IF(P1130&lt;&gt;"",HYPERLINK(_xlfn.CONCAT(VLOOKUP(P1130,AF:AG,2,FALSE),"\",IF(ISERROR(FIND(",",A1130))=FALSE,LEFT(A1130,FIND(",",A1130)-1),A1130),"-",C1130,"-",H1130,".pdf"),"PDF"),""),"")</f>
        <v>PDF</v>
      </c>
      <c r="P1130" s="11" t="s">
        <v>2</v>
      </c>
      <c r="Q1130" s="3" t="s">
        <v>46</v>
      </c>
      <c r="R1130" s="3" t="s">
        <v>47</v>
      </c>
      <c r="S1130" s="4" t="s">
        <v>109</v>
      </c>
      <c r="T1130" s="18" t="str">
        <f>IF(J1130="Yes",IF(U1130&lt;&gt;"",HYPERLINK(_xlfn.CONCAT(VLOOKUP(U1130,AF:AG,2,FALSE),"\",IF(ISERROR(FIND(",",A1130))=FALSE,LEFT(A1130,FIND(",",A1130)-1),A1130),"-",C1130,"-",H1130,".pdf"),"PDF"),""),"")</f>
        <v>PDF</v>
      </c>
      <c r="U1130" s="11" t="s">
        <v>57</v>
      </c>
      <c r="V1130" s="3" t="s">
        <v>46</v>
      </c>
      <c r="W1130" s="3" t="s">
        <v>47</v>
      </c>
      <c r="X1130" s="501" t="s">
        <v>116</v>
      </c>
      <c r="Y1130" s="12" t="str">
        <f>IF(R1130="Include","No",IF(V1130="Include","No",""))</f>
        <v/>
      </c>
      <c r="Z1130" s="33" t="str">
        <f>IF(J1130="Yes",IF(Q1130="","",IF(Q1130="Include",IF(V1130="",IF(Y1130="No","Check for supplement","Include"),IF(V1130="Exclude","Consensus required",IF(V1130="Include",IF(Y1130="No","Check for supplement","Include"),"Check required"))),IF(Q1130="Exclude",IF(V1130="","Check required",IF(V1130="Exclude","Exclude",IF(V1130="Include","Consensus required","Check required"))),"Check required"))),IF(L1130="","","Find PDF"))</f>
        <v>Exclude</v>
      </c>
      <c r="AA1130" s="31" t="str">
        <f>IF(Z1130="Exclude",R1130,"")</f>
        <v>3. Wrong intervention</v>
      </c>
    </row>
    <row r="1131" spans="1:27" x14ac:dyDescent="0.25">
      <c r="A1131" s="25" t="s">
        <v>720</v>
      </c>
      <c r="B1131" s="26" t="s">
        <v>721</v>
      </c>
      <c r="C1131" s="26">
        <v>2020</v>
      </c>
      <c r="D1131" s="26" t="s">
        <v>564</v>
      </c>
      <c r="E1131" s="26">
        <v>20</v>
      </c>
      <c r="F1131" s="26">
        <v>1</v>
      </c>
      <c r="G1131" s="26">
        <v>412</v>
      </c>
      <c r="H1131" s="26">
        <v>13186</v>
      </c>
      <c r="I1131" s="26" t="s">
        <v>722</v>
      </c>
      <c r="J1131" s="11" t="s">
        <v>35</v>
      </c>
      <c r="K1131" s="18" t="str">
        <f>IF(LEFT(I1131,2)="10",HYPERLINK(_xlfn.CONCAT("https://doi.org/",I1131),"Link"),IF(I1131="","",HYPERLINK(I1131,"Link")))</f>
        <v>Link</v>
      </c>
      <c r="L1131" s="19" t="str">
        <f>IF(A1131&lt;&gt;"",IF(J1131="No",_xlfn.CONCAT(IF(ISERROR(FIND(",",A1131))=FALSE,LEFT(A1131,FIND(",",A1131)-1),A1131),"-",C1131,"-",H1131),""),"")</f>
        <v/>
      </c>
      <c r="M1131" s="29" t="str">
        <f>IF(A1131&lt;&gt;"",_xlfn.CONCAT("{",IF(ISERROR(FIND(",",A1131))=FALSE,LEFT(A1131,FIND(",",A1131)-1),A1131),", ",C1131," #",H1131,"}"),"")</f>
        <v>{Larsen, 2020 #13186}</v>
      </c>
      <c r="N1131" s="4" t="s">
        <v>1</v>
      </c>
      <c r="O1131" s="18" t="str">
        <f>IF(J1131="Yes",IF(P1131&lt;&gt;"",HYPERLINK(_xlfn.CONCAT(VLOOKUP(P1131,AF:AG,2,FALSE),"\",IF(ISERROR(FIND(",",A1131))=FALSE,LEFT(A1131,FIND(",",A1131)-1),A1131),"-",C1131,"-",H1131,".pdf"),"PDF"),""),"")</f>
        <v>PDF</v>
      </c>
      <c r="P1131" s="11" t="s">
        <v>2</v>
      </c>
      <c r="Q1131" s="3" t="s">
        <v>46</v>
      </c>
      <c r="R1131" s="3" t="s">
        <v>47</v>
      </c>
      <c r="S1131" s="4" t="s">
        <v>109</v>
      </c>
      <c r="T1131" s="18" t="str">
        <f>IF(J1131="Yes",IF(U1131&lt;&gt;"",HYPERLINK(_xlfn.CONCAT(VLOOKUP(U1131,AF:AG,2,FALSE),"\",IF(ISERROR(FIND(",",A1131))=FALSE,LEFT(A1131,FIND(",",A1131)-1),A1131),"-",C1131,"-",H1131,".pdf"),"PDF"),""),"")</f>
        <v>PDF</v>
      </c>
      <c r="U1131" s="11" t="s">
        <v>57</v>
      </c>
      <c r="V1131" s="3" t="s">
        <v>46</v>
      </c>
      <c r="W1131" s="3" t="s">
        <v>47</v>
      </c>
      <c r="X1131" s="501" t="s">
        <v>116</v>
      </c>
      <c r="Y1131" s="12" t="str">
        <f>IF(R1131="Include","No",IF(V1131="Include","No",""))</f>
        <v/>
      </c>
      <c r="Z1131" s="33" t="str">
        <f>IF(J1131="Yes",IF(Q1131="","",IF(Q1131="Include",IF(V1131="",IF(Y1131="No","Check for supplement","Include"),IF(V1131="Exclude","Consensus required",IF(V1131="Include",IF(Y1131="No","Check for supplement","Include"),"Check required"))),IF(Q1131="Exclude",IF(V1131="","Check required",IF(V1131="Exclude","Exclude",IF(V1131="Include","Consensus required","Check required"))),"Check required"))),IF(L1131="","","Find PDF"))</f>
        <v>Exclude</v>
      </c>
      <c r="AA1131" s="31" t="str">
        <f>IF(Z1131="Exclude",R1131,"")</f>
        <v>3. Wrong intervention</v>
      </c>
    </row>
    <row r="1132" spans="1:27" x14ac:dyDescent="0.25">
      <c r="A1132" s="25" t="s">
        <v>723</v>
      </c>
      <c r="B1132" s="26" t="s">
        <v>724</v>
      </c>
      <c r="C1132" s="26">
        <v>2021</v>
      </c>
      <c r="D1132" s="26" t="s">
        <v>725</v>
      </c>
      <c r="E1132" s="26">
        <v>18</v>
      </c>
      <c r="F1132" s="26">
        <v>1</v>
      </c>
      <c r="G1132" s="26">
        <v>12</v>
      </c>
      <c r="H1132" s="26">
        <v>13187</v>
      </c>
      <c r="I1132" s="26" t="s">
        <v>726</v>
      </c>
      <c r="J1132" s="11" t="s">
        <v>35</v>
      </c>
      <c r="K1132" s="18" t="str">
        <f>IF(LEFT(I1132,2)="10",HYPERLINK(_xlfn.CONCAT("https://doi.org/",I1132),"Link"),IF(I1132="","",HYPERLINK(I1132,"Link")))</f>
        <v>Link</v>
      </c>
      <c r="L1132" s="19" t="str">
        <f>IF(A1132&lt;&gt;"",IF(J1132="No",_xlfn.CONCAT(IF(ISERROR(FIND(",",A1132))=FALSE,LEFT(A1132,FIND(",",A1132)-1),A1132),"-",C1132,"-",H1132),""),"")</f>
        <v/>
      </c>
      <c r="M1132" s="29" t="str">
        <f>IF(A1132&lt;&gt;"",_xlfn.CONCAT("{",IF(ISERROR(FIND(",",A1132))=FALSE,LEFT(A1132,FIND(",",A1132)-1),A1132),", ",C1132," #",H1132,"}"),"")</f>
        <v>{Larsen, 2021 #13187}</v>
      </c>
      <c r="N1132" s="4" t="s">
        <v>1</v>
      </c>
      <c r="O1132" s="18" t="str">
        <f>IF(J1132="Yes",IF(P1132&lt;&gt;"",HYPERLINK(_xlfn.CONCAT(VLOOKUP(P1132,AF:AG,2,FALSE),"\",IF(ISERROR(FIND(",",A1132))=FALSE,LEFT(A1132,FIND(",",A1132)-1),A1132),"-",C1132,"-",H1132,".pdf"),"PDF"),""),"")</f>
        <v>PDF</v>
      </c>
      <c r="P1132" s="11" t="s">
        <v>2</v>
      </c>
      <c r="Q1132" s="3" t="s">
        <v>46</v>
      </c>
      <c r="R1132" s="3" t="s">
        <v>47</v>
      </c>
      <c r="S1132" s="4" t="s">
        <v>109</v>
      </c>
      <c r="T1132" s="18" t="str">
        <f>IF(J1132="Yes",IF(U1132&lt;&gt;"",HYPERLINK(_xlfn.CONCAT(VLOOKUP(U1132,AF:AG,2,FALSE),"\",IF(ISERROR(FIND(",",A1132))=FALSE,LEFT(A1132,FIND(",",A1132)-1),A1132),"-",C1132,"-",H1132,".pdf"),"PDF"),""),"")</f>
        <v>PDF</v>
      </c>
      <c r="U1132" s="11" t="s">
        <v>57</v>
      </c>
      <c r="V1132" s="3" t="s">
        <v>46</v>
      </c>
      <c r="W1132" s="3" t="s">
        <v>47</v>
      </c>
      <c r="X1132" s="501" t="s">
        <v>116</v>
      </c>
      <c r="Y1132" s="12" t="str">
        <f>IF(R1132="Include","No",IF(V1132="Include","No",""))</f>
        <v/>
      </c>
      <c r="Z1132" s="33" t="str">
        <f>IF(J1132="Yes",IF(Q1132="","",IF(Q1132="Include",IF(V1132="",IF(Y1132="No","Check for supplement","Include"),IF(V1132="Exclude","Consensus required",IF(V1132="Include",IF(Y1132="No","Check for supplement","Include"),"Check required"))),IF(Q1132="Exclude",IF(V1132="","Check required",IF(V1132="Exclude","Exclude",IF(V1132="Include","Consensus required","Check required"))),"Check required"))),IF(L1132="","","Find PDF"))</f>
        <v>Exclude</v>
      </c>
      <c r="AA1132" s="31" t="str">
        <f>IF(Z1132="Exclude",R1132,"")</f>
        <v>3. Wrong intervention</v>
      </c>
    </row>
    <row r="1133" spans="1:27" x14ac:dyDescent="0.25">
      <c r="A1133" s="25" t="s">
        <v>727</v>
      </c>
      <c r="B1133" s="26" t="s">
        <v>728</v>
      </c>
      <c r="C1133" s="26">
        <v>2016</v>
      </c>
      <c r="D1133" s="26" t="s">
        <v>192</v>
      </c>
      <c r="E1133" s="26">
        <v>89</v>
      </c>
      <c r="G1133" s="26" t="s">
        <v>729</v>
      </c>
      <c r="H1133" s="26">
        <v>13188</v>
      </c>
      <c r="I1133" s="26" t="s">
        <v>730</v>
      </c>
      <c r="J1133" s="11" t="s">
        <v>35</v>
      </c>
      <c r="K1133" s="18" t="str">
        <f>IF(LEFT(I1133,2)="10",HYPERLINK(_xlfn.CONCAT("https://doi.org/",I1133),"Link"),IF(I1133="","",HYPERLINK(I1133,"Link")))</f>
        <v>Link</v>
      </c>
      <c r="L1133" s="19" t="str">
        <f>IF(A1133&lt;&gt;"",IF(J1133="No",_xlfn.CONCAT(IF(ISERROR(FIND(",",A1133))=FALSE,LEFT(A1133,FIND(",",A1133)-1),A1133),"-",C1133,"-",H1133),""),"")</f>
        <v/>
      </c>
      <c r="M1133" s="29" t="str">
        <f>IF(A1133&lt;&gt;"",_xlfn.CONCAT("{",IF(ISERROR(FIND(",",A1133))=FALSE,LEFT(A1133,FIND(",",A1133)-1),A1133),", ",C1133," #",H1133,"}"),"")</f>
        <v>{Laska, 2016 #13188}</v>
      </c>
      <c r="N1133" s="4" t="s">
        <v>1</v>
      </c>
      <c r="O1133" s="18" t="str">
        <f>IF(J1133="Yes",IF(P1133&lt;&gt;"",HYPERLINK(_xlfn.CONCAT(VLOOKUP(P1133,AF:AG,2,FALSE),"\",IF(ISERROR(FIND(",",A1133))=FALSE,LEFT(A1133,FIND(",",A1133)-1),A1133),"-",C1133,"-",H1133,".pdf"),"PDF"),""),"")</f>
        <v>PDF</v>
      </c>
      <c r="P1133" s="11" t="s">
        <v>2</v>
      </c>
      <c r="Q1133" s="3" t="s">
        <v>46</v>
      </c>
      <c r="R1133" s="3" t="s">
        <v>47</v>
      </c>
      <c r="S1133" s="4" t="s">
        <v>109</v>
      </c>
      <c r="T1133" s="18" t="str">
        <f>IF(J1133="Yes",IF(U1133&lt;&gt;"",HYPERLINK(_xlfn.CONCAT(VLOOKUP(U1133,AF:AG,2,FALSE),"\",IF(ISERROR(FIND(",",A1133))=FALSE,LEFT(A1133,FIND(",",A1133)-1),A1133),"-",C1133,"-",H1133,".pdf"),"PDF"),""),"")</f>
        <v>PDF</v>
      </c>
      <c r="U1133" s="11" t="s">
        <v>57</v>
      </c>
      <c r="V1133" s="3" t="s">
        <v>46</v>
      </c>
      <c r="W1133" s="3" t="s">
        <v>47</v>
      </c>
      <c r="X1133" s="501" t="s">
        <v>116</v>
      </c>
      <c r="Y1133" s="12" t="str">
        <f>IF(R1133="Include","No",IF(V1133="Include","No",""))</f>
        <v/>
      </c>
      <c r="Z1133" s="33" t="str">
        <f>IF(J1133="Yes",IF(Q1133="","",IF(Q1133="Include",IF(V1133="",IF(Y1133="No","Check for supplement","Include"),IF(V1133="Exclude","Consensus required",IF(V1133="Include",IF(Y1133="No","Check for supplement","Include"),"Check required"))),IF(Q1133="Exclude",IF(V1133="","Check required",IF(V1133="Exclude","Exclude",IF(V1133="Include","Consensus required","Check required"))),"Check required"))),IF(L1133="","","Find PDF"))</f>
        <v>Exclude</v>
      </c>
      <c r="AA1133" s="31" t="str">
        <f>IF(Z1133="Exclude",R1133,"")</f>
        <v>3. Wrong intervention</v>
      </c>
    </row>
    <row r="1134" spans="1:27" x14ac:dyDescent="0.25">
      <c r="A1134" s="25" t="s">
        <v>727</v>
      </c>
      <c r="B1134" s="26" t="s">
        <v>728</v>
      </c>
      <c r="C1134" s="26">
        <v>2016</v>
      </c>
      <c r="D1134" s="26" t="s">
        <v>192</v>
      </c>
      <c r="E1134" s="26">
        <v>89</v>
      </c>
      <c r="G1134" s="26" t="s">
        <v>729</v>
      </c>
      <c r="H1134" s="26">
        <v>13189</v>
      </c>
      <c r="I1134" s="26" t="s">
        <v>730</v>
      </c>
      <c r="J1134" s="11" t="s">
        <v>35</v>
      </c>
      <c r="K1134" s="18" t="str">
        <f>IF(LEFT(I1134,2)="10",HYPERLINK(_xlfn.CONCAT("https://doi.org/",I1134),"Link"),IF(I1134="","",HYPERLINK(I1134,"Link")))</f>
        <v>Link</v>
      </c>
      <c r="L1134" s="19" t="str">
        <f>IF(A1134&lt;&gt;"",IF(J1134="No",_xlfn.CONCAT(IF(ISERROR(FIND(",",A1134))=FALSE,LEFT(A1134,FIND(",",A1134)-1),A1134),"-",C1134,"-",H1134),""),"")</f>
        <v/>
      </c>
      <c r="M1134" s="29" t="str">
        <f>IF(A1134&lt;&gt;"",_xlfn.CONCAT("{",IF(ISERROR(FIND(",",A1134))=FALSE,LEFT(A1134,FIND(",",A1134)-1),A1134),", ",C1134," #",H1134,"}"),"")</f>
        <v>{Laska, 2016 #13189}</v>
      </c>
      <c r="N1134" s="4" t="s">
        <v>1</v>
      </c>
      <c r="O1134" s="18" t="str">
        <f>IF(J1134="Yes",IF(P1134&lt;&gt;"",HYPERLINK(_xlfn.CONCAT(VLOOKUP(P1134,AF:AG,2,FALSE),"\",IF(ISERROR(FIND(",",A1134))=FALSE,LEFT(A1134,FIND(",",A1134)-1),A1134),"-",C1134,"-",H1134,".pdf"),"PDF"),""),"")</f>
        <v>PDF</v>
      </c>
      <c r="P1134" s="11" t="s">
        <v>2</v>
      </c>
      <c r="Q1134" s="3" t="s">
        <v>46</v>
      </c>
      <c r="R1134" s="3" t="s">
        <v>39</v>
      </c>
      <c r="T1134" s="18" t="str">
        <f>IF(J1134="Yes",IF(U1134&lt;&gt;"",HYPERLINK(_xlfn.CONCAT(VLOOKUP(U1134,AF:AG,2,FALSE),"\",IF(ISERROR(FIND(",",A1134))=FALSE,LEFT(A1134,FIND(",",A1134)-1),A1134),"-",C1134,"-",H1134,".pdf"),"PDF"),""),"")</f>
        <v>PDF</v>
      </c>
      <c r="U1134" s="11" t="str">
        <f>IF(R1134="0. Duplicate","SH","")</f>
        <v>SH</v>
      </c>
      <c r="V1134" s="3" t="str">
        <f>IF(R1134="0. Duplicate","Exclude","")</f>
        <v>Exclude</v>
      </c>
      <c r="W1134" s="3" t="str">
        <f>IF(R1134="0. Duplicate","0. Duplicate","")</f>
        <v>0. Duplicate</v>
      </c>
      <c r="Y1134" s="12" t="str">
        <f>IF(R1134="Include","No",IF(V1134="Include","No",""))</f>
        <v/>
      </c>
      <c r="Z1134" s="33" t="str">
        <f>IF(J1134="Yes",IF(Q1134="","",IF(Q1134="Include",IF(V1134="",IF(Y1134="No","Check for supplement","Include"),IF(V1134="Exclude","Consensus required",IF(V1134="Include",IF(Y1134="No","Check for supplement","Include"),"Check required"))),IF(Q1134="Exclude",IF(V1134="","Check required",IF(V1134="Exclude","Exclude",IF(V1134="Include","Consensus required","Check required"))),"Check required"))),IF(L1134="","","Find PDF"))</f>
        <v>Exclude</v>
      </c>
      <c r="AA1134" s="31" t="str">
        <f>IF(Z1134="Exclude",R1134,"")</f>
        <v>0. Duplicate</v>
      </c>
    </row>
    <row r="1135" spans="1:27" x14ac:dyDescent="0.25">
      <c r="A1135" s="25" t="s">
        <v>731</v>
      </c>
      <c r="B1135" s="26" t="s">
        <v>732</v>
      </c>
      <c r="C1135" s="26">
        <v>2016</v>
      </c>
      <c r="D1135" s="26" t="s">
        <v>733</v>
      </c>
      <c r="E1135" s="26">
        <v>5</v>
      </c>
      <c r="F1135" s="26">
        <v>6</v>
      </c>
      <c r="G1135" s="26" t="s">
        <v>734</v>
      </c>
      <c r="H1135" s="26">
        <v>13190</v>
      </c>
      <c r="I1135" s="26" t="s">
        <v>735</v>
      </c>
      <c r="J1135" s="11" t="s">
        <v>35</v>
      </c>
      <c r="K1135" s="18" t="str">
        <f>IF(LEFT(I1135,2)="10",HYPERLINK(_xlfn.CONCAT("https://doi.org/",I1135),"Link"),IF(I1135="","",HYPERLINK(I1135,"Link")))</f>
        <v>Link</v>
      </c>
      <c r="L1135" s="19" t="str">
        <f>IF(A1135&lt;&gt;"",IF(J1135="No",_xlfn.CONCAT(IF(ISERROR(FIND(",",A1135))=FALSE,LEFT(A1135,FIND(",",A1135)-1),A1135),"-",C1135,"-",H1135),""),"")</f>
        <v/>
      </c>
      <c r="M1135" s="29" t="str">
        <f>IF(A1135&lt;&gt;"",_xlfn.CONCAT("{",IF(ISERROR(FIND(",",A1135))=FALSE,LEFT(A1135,FIND(",",A1135)-1),A1135),", ",C1135," #",H1135,"}"),"")</f>
        <v>{Lau, 2016 #13190}</v>
      </c>
      <c r="N1135" s="4" t="s">
        <v>1</v>
      </c>
      <c r="O1135" s="18" t="str">
        <f>IF(J1135="Yes",IF(P1135&lt;&gt;"",HYPERLINK(_xlfn.CONCAT(VLOOKUP(P1135,AF:AG,2,FALSE),"\",IF(ISERROR(FIND(",",A1135))=FALSE,LEFT(A1135,FIND(",",A1135)-1),A1135),"-",C1135,"-",H1135,".pdf"),"PDF"),""),"")</f>
        <v>PDF</v>
      </c>
      <c r="P1135" s="11" t="s">
        <v>2</v>
      </c>
      <c r="Q1135" s="3" t="s">
        <v>46</v>
      </c>
      <c r="R1135" s="3" t="s">
        <v>47</v>
      </c>
      <c r="S1135" s="4" t="s">
        <v>109</v>
      </c>
      <c r="T1135" s="18" t="str">
        <f>IF(J1135="Yes",IF(U1135&lt;&gt;"",HYPERLINK(_xlfn.CONCAT(VLOOKUP(U1135,AF:AG,2,FALSE),"\",IF(ISERROR(FIND(",",A1135))=FALSE,LEFT(A1135,FIND(",",A1135)-1),A1135),"-",C1135,"-",H1135,".pdf"),"PDF"),""),"")</f>
        <v>PDF</v>
      </c>
      <c r="U1135" s="11" t="s">
        <v>57</v>
      </c>
      <c r="V1135" s="3" t="s">
        <v>46</v>
      </c>
      <c r="W1135" s="3" t="s">
        <v>47</v>
      </c>
      <c r="X1135" s="501" t="s">
        <v>116</v>
      </c>
      <c r="Y1135" s="12" t="str">
        <f>IF(R1135="Include","No",IF(V1135="Include","No",""))</f>
        <v/>
      </c>
      <c r="Z1135" s="33" t="str">
        <f>IF(J1135="Yes",IF(Q1135="","",IF(Q1135="Include",IF(V1135="",IF(Y1135="No","Check for supplement","Include"),IF(V1135="Exclude","Consensus required",IF(V1135="Include",IF(Y1135="No","Check for supplement","Include"),"Check required"))),IF(Q1135="Exclude",IF(V1135="","Check required",IF(V1135="Exclude","Exclude",IF(V1135="Include","Consensus required","Check required"))),"Check required"))),IF(L1135="","","Find PDF"))</f>
        <v>Exclude</v>
      </c>
      <c r="AA1135" s="31" t="str">
        <f>IF(Z1135="Exclude",R1135,"")</f>
        <v>3. Wrong intervention</v>
      </c>
    </row>
    <row r="1136" spans="1:27" x14ac:dyDescent="0.25">
      <c r="A1136" s="25" t="s">
        <v>736</v>
      </c>
      <c r="B1136" s="26" t="s">
        <v>737</v>
      </c>
      <c r="C1136" s="26">
        <v>2020</v>
      </c>
      <c r="D1136" s="26" t="s">
        <v>738</v>
      </c>
      <c r="E1136" s="26">
        <v>33</v>
      </c>
      <c r="F1136" s="26">
        <v>6</v>
      </c>
      <c r="G1136" s="26" t="s">
        <v>739</v>
      </c>
      <c r="H1136" s="26">
        <v>14769</v>
      </c>
      <c r="I1136" s="26" t="s">
        <v>740</v>
      </c>
      <c r="J1136" s="11" t="s">
        <v>35</v>
      </c>
      <c r="K1136" s="18" t="str">
        <f>IF(LEFT(I1136,2)="10",HYPERLINK(_xlfn.CONCAT("https://doi.org/",I1136),"Link"),IF(I1136="","",HYPERLINK(I1136,"Link")))</f>
        <v>Link</v>
      </c>
      <c r="L1136" s="19" t="str">
        <f>IF(A1136&lt;&gt;"",IF(J1136="No",_xlfn.CONCAT(IF(ISERROR(FIND(",",A1136))=FALSE,LEFT(A1136,FIND(",",A1136)-1),A1136),"-",C1136,"-",H1136),""),"")</f>
        <v/>
      </c>
      <c r="M1136" s="29" t="str">
        <f>IF(A1136&lt;&gt;"",_xlfn.CONCAT("{",IF(ISERROR(FIND(",",A1136))=FALSE,LEFT(A1136,FIND(",",A1136)-1),A1136),", ",C1136," #",H1136,"}"),"")</f>
        <v>{Lau, 2020 #14769}</v>
      </c>
      <c r="N1136" s="4" t="s">
        <v>1</v>
      </c>
      <c r="O1136" s="18" t="str">
        <f>IF(J1136="Yes",IF(P1136&lt;&gt;"",HYPERLINK(_xlfn.CONCAT(VLOOKUP(P1136,AF:AG,2,FALSE),"\",IF(ISERROR(FIND(",",A1136))=FALSE,LEFT(A1136,FIND(",",A1136)-1),A1136),"-",C1136,"-",H1136,".pdf"),"PDF"),""),"")</f>
        <v>PDF</v>
      </c>
      <c r="P1136" s="11" t="s">
        <v>2</v>
      </c>
      <c r="Q1136" s="3" t="s">
        <v>46</v>
      </c>
      <c r="R1136" s="3" t="s">
        <v>47</v>
      </c>
      <c r="S1136" s="4" t="s">
        <v>109</v>
      </c>
      <c r="T1136" s="18" t="str">
        <f>IF(J1136="Yes",IF(U1136&lt;&gt;"",HYPERLINK(_xlfn.CONCAT(VLOOKUP(U1136,AF:AG,2,FALSE),"\",IF(ISERROR(FIND(",",A1136))=FALSE,LEFT(A1136,FIND(",",A1136)-1),A1136),"-",C1136,"-",H1136,".pdf"),"PDF"),""),"")</f>
        <v>PDF</v>
      </c>
      <c r="U1136" s="11" t="s">
        <v>57</v>
      </c>
      <c r="V1136" s="3" t="s">
        <v>46</v>
      </c>
      <c r="W1136" s="3" t="s">
        <v>47</v>
      </c>
      <c r="X1136" s="501" t="s">
        <v>116</v>
      </c>
      <c r="Y1136" s="12" t="str">
        <f>IF(R1136="Include","No",IF(V1136="Include","No",""))</f>
        <v/>
      </c>
      <c r="Z1136" s="33" t="str">
        <f>IF(J1136="Yes",IF(Q1136="","",IF(Q1136="Include",IF(V1136="",IF(Y1136="No","Check for supplement","Include"),IF(V1136="Exclude","Consensus required",IF(V1136="Include",IF(Y1136="No","Check for supplement","Include"),"Check required"))),IF(Q1136="Exclude",IF(V1136="","Check required",IF(V1136="Exclude","Exclude",IF(V1136="Include","Consensus required","Check required"))),"Check required"))),IF(L1136="","","Find PDF"))</f>
        <v>Exclude</v>
      </c>
      <c r="AA1136" s="31" t="str">
        <f>IF(Z1136="Exclude",R1136,"")</f>
        <v>3. Wrong intervention</v>
      </c>
    </row>
    <row r="1137" spans="1:27" x14ac:dyDescent="0.25">
      <c r="A1137" s="25" t="s">
        <v>741</v>
      </c>
      <c r="B1137" s="26" t="s">
        <v>742</v>
      </c>
      <c r="C1137" s="26">
        <v>2017</v>
      </c>
      <c r="D1137" s="26" t="s">
        <v>743</v>
      </c>
      <c r="E1137" s="26">
        <v>88</v>
      </c>
      <c r="F1137" s="26">
        <v>3</v>
      </c>
      <c r="G1137" s="92" t="s">
        <v>744</v>
      </c>
      <c r="H1137" s="26">
        <v>13191</v>
      </c>
      <c r="I1137" s="26" t="s">
        <v>745</v>
      </c>
      <c r="J1137" s="11" t="s">
        <v>35</v>
      </c>
      <c r="K1137" s="18" t="str">
        <f>IF(LEFT(I1137,2)="10",HYPERLINK(_xlfn.CONCAT("https://doi.org/",I1137),"Link"),IF(I1137="","",HYPERLINK(I1137,"Link")))</f>
        <v>Link</v>
      </c>
      <c r="L1137" s="19" t="str">
        <f>IF(A1137&lt;&gt;"",IF(J1137="No",_xlfn.CONCAT(IF(ISERROR(FIND(",",A1137))=FALSE,LEFT(A1137,FIND(",",A1137)-1),A1137),"-",C1137,"-",H1137),""),"")</f>
        <v/>
      </c>
      <c r="M1137" s="29" t="str">
        <f>IF(A1137&lt;&gt;"",_xlfn.CONCAT("{",IF(ISERROR(FIND(",",A1137))=FALSE,LEFT(A1137,FIND(",",A1137)-1),A1137),", ",C1137," #",H1137,"}"),"")</f>
        <v>{Laukkanen, 2017 #13191}</v>
      </c>
      <c r="N1137" s="4" t="s">
        <v>1</v>
      </c>
      <c r="O1137" s="18" t="str">
        <f>IF(J1137="Yes",IF(P1137&lt;&gt;"",HYPERLINK(_xlfn.CONCAT(VLOOKUP(P1137,AF:AG,2,FALSE),"\",IF(ISERROR(FIND(",",A1137))=FALSE,LEFT(A1137,FIND(",",A1137)-1),A1137),"-",C1137,"-",H1137,".pdf"),"PDF"),""),"")</f>
        <v>PDF</v>
      </c>
      <c r="P1137" s="11" t="s">
        <v>2</v>
      </c>
      <c r="Q1137" s="3" t="s">
        <v>46</v>
      </c>
      <c r="R1137" s="3" t="s">
        <v>47</v>
      </c>
      <c r="S1137" s="4" t="s">
        <v>109</v>
      </c>
      <c r="T1137" s="18" t="str">
        <f>IF(J1137="Yes",IF(U1137&lt;&gt;"",HYPERLINK(_xlfn.CONCAT(VLOOKUP(U1137,AF:AG,2,FALSE),"\",IF(ISERROR(FIND(",",A1137))=FALSE,LEFT(A1137,FIND(",",A1137)-1),A1137),"-",C1137,"-",H1137,".pdf"),"PDF"),""),"")</f>
        <v>PDF</v>
      </c>
      <c r="U1137" s="11" t="s">
        <v>57</v>
      </c>
      <c r="V1137" s="3" t="s">
        <v>46</v>
      </c>
      <c r="W1137" s="3" t="s">
        <v>47</v>
      </c>
      <c r="X1137" s="501" t="s">
        <v>116</v>
      </c>
      <c r="Y1137" s="12" t="str">
        <f>IF(R1137="Include","No",IF(V1137="Include","No",""))</f>
        <v/>
      </c>
      <c r="Z1137" s="33" t="str">
        <f>IF(J1137="Yes",IF(Q1137="","",IF(Q1137="Include",IF(V1137="",IF(Y1137="No","Check for supplement","Include"),IF(V1137="Exclude","Consensus required",IF(V1137="Include",IF(Y1137="No","Check for supplement","Include"),"Check required"))),IF(Q1137="Exclude",IF(V1137="","Check required",IF(V1137="Exclude","Exclude",IF(V1137="Include","Consensus required","Check required"))),"Check required"))),IF(L1137="","","Find PDF"))</f>
        <v>Exclude</v>
      </c>
      <c r="AA1137" s="31" t="str">
        <f>IF(Z1137="Exclude",R1137,"")</f>
        <v>3. Wrong intervention</v>
      </c>
    </row>
    <row r="1138" spans="1:27" x14ac:dyDescent="0.25">
      <c r="A1138" s="25" t="s">
        <v>746</v>
      </c>
      <c r="B1138" s="26" t="s">
        <v>747</v>
      </c>
      <c r="C1138" s="26">
        <v>2011</v>
      </c>
      <c r="D1138" s="26" t="s">
        <v>277</v>
      </c>
      <c r="E1138" s="26">
        <v>12</v>
      </c>
      <c r="F1138" s="26">
        <v>1</v>
      </c>
      <c r="G1138" s="26">
        <v>181</v>
      </c>
      <c r="H1138" s="26">
        <v>13192</v>
      </c>
      <c r="I1138" s="26" t="s">
        <v>748</v>
      </c>
      <c r="J1138" s="11" t="s">
        <v>35</v>
      </c>
      <c r="K1138" s="18" t="str">
        <f>IF(LEFT(I1138,2)="10",HYPERLINK(_xlfn.CONCAT("https://doi.org/",I1138),"Link"),IF(I1138="","",HYPERLINK(I1138,"Link")))</f>
        <v>Link</v>
      </c>
      <c r="L1138" s="19" t="str">
        <f>IF(A1138&lt;&gt;"",IF(J1138="No",_xlfn.CONCAT(IF(ISERROR(FIND(",",A1138))=FALSE,LEFT(A1138,FIND(",",A1138)-1),A1138),"-",C1138,"-",H1138),""),"")</f>
        <v/>
      </c>
      <c r="M1138" s="29" t="str">
        <f>IF(A1138&lt;&gt;"",_xlfn.CONCAT("{",IF(ISERROR(FIND(",",A1138))=FALSE,LEFT(A1138,FIND(",",A1138)-1),A1138),", ",C1138," #",H1138,"}"),"")</f>
        <v>{Lawlor, 2011 #13192}</v>
      </c>
      <c r="N1138" s="4" t="s">
        <v>1</v>
      </c>
      <c r="O1138" s="18" t="str">
        <f>IF(J1138="Yes",IF(P1138&lt;&gt;"",HYPERLINK(_xlfn.CONCAT(VLOOKUP(P1138,AF:AG,2,FALSE),"\",IF(ISERROR(FIND(",",A1138))=FALSE,LEFT(A1138,FIND(",",A1138)-1),A1138),"-",C1138,"-",H1138,".pdf"),"PDF"),""),"")</f>
        <v>PDF</v>
      </c>
      <c r="P1138" s="11" t="s">
        <v>2</v>
      </c>
      <c r="Q1138" s="3" t="s">
        <v>46</v>
      </c>
      <c r="R1138" s="3" t="s">
        <v>47</v>
      </c>
      <c r="S1138" s="4" t="s">
        <v>109</v>
      </c>
      <c r="T1138" s="18" t="str">
        <f>IF(J1138="Yes",IF(U1138&lt;&gt;"",HYPERLINK(_xlfn.CONCAT(VLOOKUP(U1138,AF:AG,2,FALSE),"\",IF(ISERROR(FIND(",",A1138))=FALSE,LEFT(A1138,FIND(",",A1138)-1),A1138),"-",C1138,"-",H1138,".pdf"),"PDF"),""),"")</f>
        <v>PDF</v>
      </c>
      <c r="U1138" s="11" t="s">
        <v>57</v>
      </c>
      <c r="V1138" s="3" t="s">
        <v>46</v>
      </c>
      <c r="W1138" s="3" t="s">
        <v>47</v>
      </c>
      <c r="X1138" s="501" t="s">
        <v>116</v>
      </c>
      <c r="Y1138" s="12" t="str">
        <f>IF(R1138="Include","No",IF(V1138="Include","No",""))</f>
        <v/>
      </c>
      <c r="Z1138" s="33" t="str">
        <f>IF(J1138="Yes",IF(Q1138="","",IF(Q1138="Include",IF(V1138="",IF(Y1138="No","Check for supplement","Include"),IF(V1138="Exclude","Consensus required",IF(V1138="Include",IF(Y1138="No","Check for supplement","Include"),"Check required"))),IF(Q1138="Exclude",IF(V1138="","Check required",IF(V1138="Exclude","Exclude",IF(V1138="Include","Consensus required","Check required"))),"Check required"))),IF(L1138="","","Find PDF"))</f>
        <v>Exclude</v>
      </c>
      <c r="AA1138" s="31" t="str">
        <f>IF(Z1138="Exclude",R1138,"")</f>
        <v>3. Wrong intervention</v>
      </c>
    </row>
    <row r="1139" spans="1:27" x14ac:dyDescent="0.25">
      <c r="A1139" s="25" t="s">
        <v>749</v>
      </c>
      <c r="B1139" s="26" t="s">
        <v>750</v>
      </c>
      <c r="C1139" s="26">
        <v>2013</v>
      </c>
      <c r="D1139" s="26" t="s">
        <v>277</v>
      </c>
      <c r="E1139" s="26">
        <v>14</v>
      </c>
      <c r="F1139" s="26">
        <v>1</v>
      </c>
      <c r="G1139" s="26">
        <v>234</v>
      </c>
      <c r="H1139" s="26">
        <v>13193</v>
      </c>
      <c r="I1139" s="26" t="s">
        <v>751</v>
      </c>
      <c r="J1139" s="11" t="s">
        <v>35</v>
      </c>
      <c r="K1139" s="18" t="str">
        <f>IF(LEFT(I1139,2)="10",HYPERLINK(_xlfn.CONCAT("https://doi.org/",I1139),"Link"),IF(I1139="","",HYPERLINK(I1139,"Link")))</f>
        <v>Link</v>
      </c>
      <c r="L1139" s="19" t="str">
        <f>IF(A1139&lt;&gt;"",IF(J1139="No",_xlfn.CONCAT(IF(ISERROR(FIND(",",A1139))=FALSE,LEFT(A1139,FIND(",",A1139)-1),A1139),"-",C1139,"-",H1139),""),"")</f>
        <v/>
      </c>
      <c r="M1139" s="29" t="str">
        <f>IF(A1139&lt;&gt;"",_xlfn.CONCAT("{",IF(ISERROR(FIND(",",A1139))=FALSE,LEFT(A1139,FIND(",",A1139)-1),A1139),", ",C1139," #",H1139,"}"),"")</f>
        <v>{Lawlor, 2013 #13193}</v>
      </c>
      <c r="N1139" s="4" t="s">
        <v>1</v>
      </c>
      <c r="O1139" s="18" t="str">
        <f>IF(J1139="Yes",IF(P1139&lt;&gt;"",HYPERLINK(_xlfn.CONCAT(VLOOKUP(P1139,AF:AG,2,FALSE),"\",IF(ISERROR(FIND(",",A1139))=FALSE,LEFT(A1139,FIND(",",A1139)-1),A1139),"-",C1139,"-",H1139,".pdf"),"PDF"),""),"")</f>
        <v>PDF</v>
      </c>
      <c r="P1139" s="11" t="s">
        <v>2</v>
      </c>
      <c r="Q1139" s="3" t="s">
        <v>46</v>
      </c>
      <c r="R1139" s="3" t="s">
        <v>47</v>
      </c>
      <c r="S1139" s="4" t="s">
        <v>109</v>
      </c>
      <c r="T1139" s="18" t="str">
        <f>IF(J1139="Yes",IF(U1139&lt;&gt;"",HYPERLINK(_xlfn.CONCAT(VLOOKUP(U1139,AF:AG,2,FALSE),"\",IF(ISERROR(FIND(",",A1139))=FALSE,LEFT(A1139,FIND(",",A1139)-1),A1139),"-",C1139,"-",H1139,".pdf"),"PDF"),""),"")</f>
        <v>PDF</v>
      </c>
      <c r="U1139" s="11" t="s">
        <v>57</v>
      </c>
      <c r="V1139" s="3" t="s">
        <v>46</v>
      </c>
      <c r="W1139" s="3" t="s">
        <v>47</v>
      </c>
      <c r="X1139" s="501" t="s">
        <v>116</v>
      </c>
      <c r="Y1139" s="12" t="str">
        <f>IF(R1139="Include","No",IF(V1139="Include","No",""))</f>
        <v/>
      </c>
      <c r="Z1139" s="33" t="str">
        <f>IF(J1139="Yes",IF(Q1139="","",IF(Q1139="Include",IF(V1139="",IF(Y1139="No","Check for supplement","Include"),IF(V1139="Exclude","Consensus required",IF(V1139="Include",IF(Y1139="No","Check for supplement","Include"),"Check required"))),IF(Q1139="Exclude",IF(V1139="","Check required",IF(V1139="Exclude","Exclude",IF(V1139="Include","Consensus required","Check required"))),"Check required"))),IF(L1139="","","Find PDF"))</f>
        <v>Exclude</v>
      </c>
      <c r="AA1139" s="31" t="str">
        <f>IF(Z1139="Exclude",R1139,"")</f>
        <v>3. Wrong intervention</v>
      </c>
    </row>
    <row r="1140" spans="1:27" x14ac:dyDescent="0.25">
      <c r="A1140" s="25" t="s">
        <v>752</v>
      </c>
      <c r="B1140" s="26" t="s">
        <v>753</v>
      </c>
      <c r="C1140" s="26">
        <v>2019</v>
      </c>
      <c r="D1140" s="26" t="s">
        <v>42</v>
      </c>
      <c r="E1140" s="26">
        <v>16</v>
      </c>
      <c r="F1140" s="26">
        <v>9</v>
      </c>
      <c r="G1140" s="26" t="s">
        <v>754</v>
      </c>
      <c r="H1140" s="26">
        <v>13194</v>
      </c>
      <c r="I1140" s="26" t="s">
        <v>755</v>
      </c>
      <c r="J1140" s="11" t="s">
        <v>35</v>
      </c>
      <c r="K1140" s="18" t="str">
        <f>IF(LEFT(I1140,2)="10",HYPERLINK(_xlfn.CONCAT("https://doi.org/",I1140),"Link"),IF(I1140="","",HYPERLINK(I1140,"Link")))</f>
        <v>Link</v>
      </c>
      <c r="L1140" s="19" t="str">
        <f>IF(A1140&lt;&gt;"",IF(J1140="No",_xlfn.CONCAT(IF(ISERROR(FIND(",",A1140))=FALSE,LEFT(A1140,FIND(",",A1140)-1),A1140),"-",C1140,"-",H1140),""),"")</f>
        <v/>
      </c>
      <c r="M1140" s="29" t="str">
        <f>IF(A1140&lt;&gt;"",_xlfn.CONCAT("{",IF(ISERROR(FIND(",",A1140))=FALSE,LEFT(A1140,FIND(",",A1140)-1),A1140),", ",C1140," #",H1140,"}"),"")</f>
        <v>{Leach, 2019 #13194}</v>
      </c>
      <c r="N1140" s="4" t="s">
        <v>1</v>
      </c>
      <c r="O1140" s="18" t="str">
        <f>IF(J1140="Yes",IF(P1140&lt;&gt;"",HYPERLINK(_xlfn.CONCAT(VLOOKUP(P1140,AF:AG,2,FALSE),"\",IF(ISERROR(FIND(",",A1140))=FALSE,LEFT(A1140,FIND(",",A1140)-1),A1140),"-",C1140,"-",H1140,".pdf"),"PDF"),""),"")</f>
        <v>PDF</v>
      </c>
      <c r="P1140" s="11" t="s">
        <v>2</v>
      </c>
      <c r="Q1140" s="3" t="s">
        <v>46</v>
      </c>
      <c r="R1140" s="3" t="s">
        <v>47</v>
      </c>
      <c r="S1140" s="4" t="s">
        <v>109</v>
      </c>
      <c r="T1140" s="18" t="str">
        <f>IF(J1140="Yes",IF(U1140&lt;&gt;"",HYPERLINK(_xlfn.CONCAT(VLOOKUP(U1140,AF:AG,2,FALSE),"\",IF(ISERROR(FIND(",",A1140))=FALSE,LEFT(A1140,FIND(",",A1140)-1),A1140),"-",C1140,"-",H1140,".pdf"),"PDF"),""),"")</f>
        <v>PDF</v>
      </c>
      <c r="U1140" s="11" t="s">
        <v>57</v>
      </c>
      <c r="V1140" s="3" t="s">
        <v>46</v>
      </c>
      <c r="W1140" s="3" t="s">
        <v>47</v>
      </c>
      <c r="X1140" s="501" t="s">
        <v>116</v>
      </c>
      <c r="Y1140" s="12" t="str">
        <f>IF(R1140="Include","No",IF(V1140="Include","No",""))</f>
        <v/>
      </c>
      <c r="Z1140" s="33" t="str">
        <f>IF(J1140="Yes",IF(Q1140="","",IF(Q1140="Include",IF(V1140="",IF(Y1140="No","Check for supplement","Include"),IF(V1140="Exclude","Consensus required",IF(V1140="Include",IF(Y1140="No","Check for supplement","Include"),"Check required"))),IF(Q1140="Exclude",IF(V1140="","Check required",IF(V1140="Exclude","Exclude",IF(V1140="Include","Consensus required","Check required"))),"Check required"))),IF(L1140="","","Find PDF"))</f>
        <v>Exclude</v>
      </c>
      <c r="AA1140" s="31" t="str">
        <f>IF(Z1140="Exclude",R1140,"")</f>
        <v>3. Wrong intervention</v>
      </c>
    </row>
    <row r="1141" spans="1:27" x14ac:dyDescent="0.25">
      <c r="A1141" s="25" t="s">
        <v>756</v>
      </c>
      <c r="B1141" s="26" t="s">
        <v>757</v>
      </c>
      <c r="C1141" s="26">
        <v>2017</v>
      </c>
      <c r="D1141" s="26" t="s">
        <v>758</v>
      </c>
      <c r="E1141" s="26">
        <v>54</v>
      </c>
      <c r="G1141" s="26" t="s">
        <v>759</v>
      </c>
      <c r="H1141" s="26">
        <v>13195</v>
      </c>
      <c r="I1141" s="26" t="s">
        <v>760</v>
      </c>
      <c r="J1141" s="11" t="s">
        <v>35</v>
      </c>
      <c r="K1141" s="18" t="str">
        <f>IF(LEFT(I1141,2)="10",HYPERLINK(_xlfn.CONCAT("https://doi.org/",I1141),"Link"),IF(I1141="","",HYPERLINK(I1141,"Link")))</f>
        <v>Link</v>
      </c>
      <c r="L1141" s="19" t="str">
        <f>IF(A1141&lt;&gt;"",IF(J1141="No",_xlfn.CONCAT(IF(ISERROR(FIND(",",A1141))=FALSE,LEFT(A1141,FIND(",",A1141)-1),A1141),"-",C1141,"-",H1141),""),"")</f>
        <v/>
      </c>
      <c r="M1141" s="29" t="str">
        <f>IF(A1141&lt;&gt;"",_xlfn.CONCAT("{",IF(ISERROR(FIND(",",A1141))=FALSE,LEFT(A1141,FIND(",",A1141)-1),A1141),", ",C1141," #",H1141,"}"),"")</f>
        <v>{Learmonth, 2017 #13195}</v>
      </c>
      <c r="N1141" s="4" t="s">
        <v>1</v>
      </c>
      <c r="O1141" s="18" t="str">
        <f>IF(J1141="Yes",IF(P1141&lt;&gt;"",HYPERLINK(_xlfn.CONCAT(VLOOKUP(P1141,AF:AG,2,FALSE),"\",IF(ISERROR(FIND(",",A1141))=FALSE,LEFT(A1141,FIND(",",A1141)-1),A1141),"-",C1141,"-",H1141,".pdf"),"PDF"),""),"")</f>
        <v>PDF</v>
      </c>
      <c r="P1141" s="11" t="s">
        <v>2</v>
      </c>
      <c r="Q1141" s="3" t="s">
        <v>46</v>
      </c>
      <c r="R1141" s="3" t="s">
        <v>47</v>
      </c>
      <c r="S1141" s="4" t="s">
        <v>109</v>
      </c>
      <c r="T1141" s="18" t="str">
        <f>IF(J1141="Yes",IF(U1141&lt;&gt;"",HYPERLINK(_xlfn.CONCAT(VLOOKUP(U1141,AF:AG,2,FALSE),"\",IF(ISERROR(FIND(",",A1141))=FALSE,LEFT(A1141,FIND(",",A1141)-1),A1141),"-",C1141,"-",H1141,".pdf"),"PDF"),""),"")</f>
        <v>PDF</v>
      </c>
      <c r="U1141" s="11" t="s">
        <v>57</v>
      </c>
      <c r="V1141" s="3" t="s">
        <v>46</v>
      </c>
      <c r="W1141" s="3" t="s">
        <v>47</v>
      </c>
      <c r="X1141" s="501" t="s">
        <v>116</v>
      </c>
      <c r="Y1141" s="12" t="str">
        <f>IF(R1141="Include","No",IF(V1141="Include","No",""))</f>
        <v/>
      </c>
      <c r="Z1141" s="33" t="str">
        <f>IF(J1141="Yes",IF(Q1141="","",IF(Q1141="Include",IF(V1141="",IF(Y1141="No","Check for supplement","Include"),IF(V1141="Exclude","Consensus required",IF(V1141="Include",IF(Y1141="No","Check for supplement","Include"),"Check required"))),IF(Q1141="Exclude",IF(V1141="","Check required",IF(V1141="Exclude","Exclude",IF(V1141="Include","Consensus required","Check required"))),"Check required"))),IF(L1141="","","Find PDF"))</f>
        <v>Exclude</v>
      </c>
      <c r="AA1141" s="31" t="str">
        <f>IF(Z1141="Exclude",R1141,"")</f>
        <v>3. Wrong intervention</v>
      </c>
    </row>
    <row r="1142" spans="1:27" x14ac:dyDescent="0.25">
      <c r="A1142" s="25" t="s">
        <v>756</v>
      </c>
      <c r="B1142" s="26" t="s">
        <v>757</v>
      </c>
      <c r="C1142" s="26">
        <v>2017</v>
      </c>
      <c r="D1142" s="26" t="s">
        <v>758</v>
      </c>
      <c r="E1142" s="26">
        <v>54</v>
      </c>
      <c r="G1142" s="26" t="s">
        <v>759</v>
      </c>
      <c r="H1142" s="26">
        <v>13196</v>
      </c>
      <c r="I1142" s="26" t="s">
        <v>760</v>
      </c>
      <c r="J1142" s="11" t="s">
        <v>35</v>
      </c>
      <c r="K1142" s="18" t="str">
        <f>IF(LEFT(I1142,2)="10",HYPERLINK(_xlfn.CONCAT("https://doi.org/",I1142),"Link"),IF(I1142="","",HYPERLINK(I1142,"Link")))</f>
        <v>Link</v>
      </c>
      <c r="L1142" s="19" t="str">
        <f>IF(A1142&lt;&gt;"",IF(J1142="No",_xlfn.CONCAT(IF(ISERROR(FIND(",",A1142))=FALSE,LEFT(A1142,FIND(",",A1142)-1),A1142),"-",C1142,"-",H1142),""),"")</f>
        <v/>
      </c>
      <c r="M1142" s="29" t="str">
        <f>IF(A1142&lt;&gt;"",_xlfn.CONCAT("{",IF(ISERROR(FIND(",",A1142))=FALSE,LEFT(A1142,FIND(",",A1142)-1),A1142),", ",C1142," #",H1142,"}"),"")</f>
        <v>{Learmonth, 2017 #13196}</v>
      </c>
      <c r="N1142" s="4" t="s">
        <v>1</v>
      </c>
      <c r="O1142" s="18" t="str">
        <f>IF(J1142="Yes",IF(P1142&lt;&gt;"",HYPERLINK(_xlfn.CONCAT(VLOOKUP(P1142,AF:AG,2,FALSE),"\",IF(ISERROR(FIND(",",A1142))=FALSE,LEFT(A1142,FIND(",",A1142)-1),A1142),"-",C1142,"-",H1142,".pdf"),"PDF"),""),"")</f>
        <v>PDF</v>
      </c>
      <c r="P1142" s="11" t="s">
        <v>2</v>
      </c>
      <c r="Q1142" s="3" t="s">
        <v>46</v>
      </c>
      <c r="R1142" s="3" t="s">
        <v>39</v>
      </c>
      <c r="T1142" s="18" t="str">
        <f>IF(J1142="Yes",IF(U1142&lt;&gt;"",HYPERLINK(_xlfn.CONCAT(VLOOKUP(U1142,AF:AG,2,FALSE),"\",IF(ISERROR(FIND(",",A1142))=FALSE,LEFT(A1142,FIND(",",A1142)-1),A1142),"-",C1142,"-",H1142,".pdf"),"PDF"),""),"")</f>
        <v>PDF</v>
      </c>
      <c r="U1142" s="11" t="str">
        <f>IF(R1142="0. Duplicate","SH","")</f>
        <v>SH</v>
      </c>
      <c r="V1142" s="3" t="str">
        <f>IF(R1142="0. Duplicate","Exclude","")</f>
        <v>Exclude</v>
      </c>
      <c r="W1142" s="3" t="str">
        <f>IF(R1142="0. Duplicate","0. Duplicate","")</f>
        <v>0. Duplicate</v>
      </c>
      <c r="Y1142" s="12" t="str">
        <f>IF(R1142="Include","No",IF(V1142="Include","No",""))</f>
        <v/>
      </c>
      <c r="Z1142" s="33" t="str">
        <f>IF(J1142="Yes",IF(Q1142="","",IF(Q1142="Include",IF(V1142="",IF(Y1142="No","Check for supplement","Include"),IF(V1142="Exclude","Consensus required",IF(V1142="Include",IF(Y1142="No","Check for supplement","Include"),"Check required"))),IF(Q1142="Exclude",IF(V1142="","Check required",IF(V1142="Exclude","Exclude",IF(V1142="Include","Consensus required","Check required"))),"Check required"))),IF(L1142="","","Find PDF"))</f>
        <v>Exclude</v>
      </c>
      <c r="AA1142" s="31" t="str">
        <f>IF(Z1142="Exclude",R1142,"")</f>
        <v>0. Duplicate</v>
      </c>
    </row>
    <row r="1143" spans="1:27" x14ac:dyDescent="0.25">
      <c r="A1143" s="25" t="s">
        <v>761</v>
      </c>
      <c r="B1143" s="26" t="s">
        <v>762</v>
      </c>
      <c r="C1143" s="26">
        <v>2011</v>
      </c>
      <c r="D1143" s="26" t="s">
        <v>763</v>
      </c>
      <c r="E1143" s="26">
        <v>35</v>
      </c>
      <c r="F1143" s="26">
        <v>6</v>
      </c>
      <c r="G1143" s="26" t="s">
        <v>764</v>
      </c>
      <c r="H1143" s="26">
        <v>13197</v>
      </c>
      <c r="I1143" s="26" t="s">
        <v>765</v>
      </c>
      <c r="J1143" s="11" t="s">
        <v>35</v>
      </c>
      <c r="K1143" s="18" t="str">
        <f>IF(LEFT(I1143,2)="10",HYPERLINK(_xlfn.CONCAT("https://doi.org/",I1143),"Link"),IF(I1143="","",HYPERLINK(I1143,"Link")))</f>
        <v>Link</v>
      </c>
      <c r="L1143" s="19" t="str">
        <f>IF(A1143&lt;&gt;"",IF(J1143="No",_xlfn.CONCAT(IF(ISERROR(FIND(",",A1143))=FALSE,LEFT(A1143,FIND(",",A1143)-1),A1143),"-",C1143,"-",H1143),""),"")</f>
        <v/>
      </c>
      <c r="M1143" s="29" t="str">
        <f>IF(A1143&lt;&gt;"",_xlfn.CONCAT("{",IF(ISERROR(FIND(",",A1143))=FALSE,LEFT(A1143,FIND(",",A1143)-1),A1143),", ",C1143," #",H1143,"}"),"")</f>
        <v>{LeCheminant, 2011 #13197}</v>
      </c>
      <c r="N1143" s="4" t="s">
        <v>1</v>
      </c>
      <c r="O1143" s="18" t="str">
        <f>IF(J1143="Yes",IF(P1143&lt;&gt;"",HYPERLINK(_xlfn.CONCAT(VLOOKUP(P1143,AF:AG,2,FALSE),"\",IF(ISERROR(FIND(",",A1143))=FALSE,LEFT(A1143,FIND(",",A1143)-1),A1143),"-",C1143,"-",H1143,".pdf"),"PDF"),""),"")</f>
        <v>PDF</v>
      </c>
      <c r="P1143" s="11" t="s">
        <v>2</v>
      </c>
      <c r="Q1143" s="3" t="s">
        <v>46</v>
      </c>
      <c r="R1143" s="3" t="s">
        <v>47</v>
      </c>
      <c r="S1143" s="4" t="s">
        <v>109</v>
      </c>
      <c r="T1143" s="18" t="str">
        <f>IF(J1143="Yes",IF(U1143&lt;&gt;"",HYPERLINK(_xlfn.CONCAT(VLOOKUP(U1143,AF:AG,2,FALSE),"\",IF(ISERROR(FIND(",",A1143))=FALSE,LEFT(A1143,FIND(",",A1143)-1),A1143),"-",C1143,"-",H1143,".pdf"),"PDF"),""),"")</f>
        <v>PDF</v>
      </c>
      <c r="U1143" s="11" t="s">
        <v>57</v>
      </c>
      <c r="V1143" s="3" t="s">
        <v>46</v>
      </c>
      <c r="W1143" s="3" t="s">
        <v>47</v>
      </c>
      <c r="X1143" s="501" t="s">
        <v>116</v>
      </c>
      <c r="Y1143" s="12" t="str">
        <f>IF(R1143="Include","No",IF(V1143="Include","No",""))</f>
        <v/>
      </c>
      <c r="Z1143" s="33" t="str">
        <f>IF(J1143="Yes",IF(Q1143="","",IF(Q1143="Include",IF(V1143="",IF(Y1143="No","Check for supplement","Include"),IF(V1143="Exclude","Consensus required",IF(V1143="Include",IF(Y1143="No","Check for supplement","Include"),"Check required"))),IF(Q1143="Exclude",IF(V1143="","Check required",IF(V1143="Exclude","Exclude",IF(V1143="Include","Consensus required","Check required"))),"Check required"))),IF(L1143="","","Find PDF"))</f>
        <v>Exclude</v>
      </c>
      <c r="AA1143" s="31" t="str">
        <f>IF(Z1143="Exclude",R1143,"")</f>
        <v>3. Wrong intervention</v>
      </c>
    </row>
    <row r="1144" spans="1:27" x14ac:dyDescent="0.25">
      <c r="A1144" s="25" t="s">
        <v>761</v>
      </c>
      <c r="B1144" s="26" t="s">
        <v>762</v>
      </c>
      <c r="C1144" s="26">
        <v>2011</v>
      </c>
      <c r="D1144" s="26" t="s">
        <v>763</v>
      </c>
      <c r="E1144" s="26">
        <v>35</v>
      </c>
      <c r="F1144" s="26">
        <v>6</v>
      </c>
      <c r="G1144" s="26" t="s">
        <v>764</v>
      </c>
      <c r="H1144" s="26">
        <v>13198</v>
      </c>
      <c r="I1144" s="26" t="s">
        <v>765</v>
      </c>
      <c r="J1144" s="11" t="s">
        <v>35</v>
      </c>
      <c r="K1144" s="18" t="str">
        <f>IF(LEFT(I1144,2)="10",HYPERLINK(_xlfn.CONCAT("https://doi.org/",I1144),"Link"),IF(I1144="","",HYPERLINK(I1144,"Link")))</f>
        <v>Link</v>
      </c>
      <c r="L1144" s="19" t="str">
        <f>IF(A1144&lt;&gt;"",IF(J1144="No",_xlfn.CONCAT(IF(ISERROR(FIND(",",A1144))=FALSE,LEFT(A1144,FIND(",",A1144)-1),A1144),"-",C1144,"-",H1144),""),"")</f>
        <v/>
      </c>
      <c r="M1144" s="29" t="str">
        <f>IF(A1144&lt;&gt;"",_xlfn.CONCAT("{",IF(ISERROR(FIND(",",A1144))=FALSE,LEFT(A1144,FIND(",",A1144)-1),A1144),", ",C1144," #",H1144,"}"),"")</f>
        <v>{LeCheminant, 2011 #13198}</v>
      </c>
      <c r="N1144" s="4" t="s">
        <v>1</v>
      </c>
      <c r="O1144" s="18" t="str">
        <f>IF(J1144="Yes",IF(P1144&lt;&gt;"",HYPERLINK(_xlfn.CONCAT(VLOOKUP(P1144,AF:AG,2,FALSE),"\",IF(ISERROR(FIND(",",A1144))=FALSE,LEFT(A1144,FIND(",",A1144)-1),A1144),"-",C1144,"-",H1144,".pdf"),"PDF"),""),"")</f>
        <v>PDF</v>
      </c>
      <c r="P1144" s="11" t="s">
        <v>2</v>
      </c>
      <c r="Q1144" s="3" t="s">
        <v>46</v>
      </c>
      <c r="R1144" s="3" t="s">
        <v>39</v>
      </c>
      <c r="T1144" s="18" t="str">
        <f>IF(J1144="Yes",IF(U1144&lt;&gt;"",HYPERLINK(_xlfn.CONCAT(VLOOKUP(U1144,AF:AG,2,FALSE),"\",IF(ISERROR(FIND(",",A1144))=FALSE,LEFT(A1144,FIND(",",A1144)-1),A1144),"-",C1144,"-",H1144,".pdf"),"PDF"),""),"")</f>
        <v>PDF</v>
      </c>
      <c r="U1144" s="11" t="str">
        <f>IF(R1144="0. Duplicate","SH","")</f>
        <v>SH</v>
      </c>
      <c r="V1144" s="3" t="str">
        <f>IF(R1144="0. Duplicate","Exclude","")</f>
        <v>Exclude</v>
      </c>
      <c r="W1144" s="3" t="str">
        <f>IF(R1144="0. Duplicate","0. Duplicate","")</f>
        <v>0. Duplicate</v>
      </c>
      <c r="Y1144" s="12" t="str">
        <f>IF(R1144="Include","No",IF(V1144="Include","No",""))</f>
        <v/>
      </c>
      <c r="Z1144" s="33" t="str">
        <f>IF(J1144="Yes",IF(Q1144="","",IF(Q1144="Include",IF(V1144="",IF(Y1144="No","Check for supplement","Include"),IF(V1144="Exclude","Consensus required",IF(V1144="Include",IF(Y1144="No","Check for supplement","Include"),"Check required"))),IF(Q1144="Exclude",IF(V1144="","Check required",IF(V1144="Exclude","Exclude",IF(V1144="Include","Consensus required","Check required"))),"Check required"))),IF(L1144="","","Find PDF"))</f>
        <v>Exclude</v>
      </c>
      <c r="AA1144" s="31" t="str">
        <f>IF(Z1144="Exclude",R1144,"")</f>
        <v>0. Duplicate</v>
      </c>
    </row>
    <row r="1145" spans="1:27" x14ac:dyDescent="0.25">
      <c r="A1145" s="25" t="s">
        <v>766</v>
      </c>
      <c r="B1145" s="26" t="s">
        <v>767</v>
      </c>
      <c r="C1145" s="26">
        <v>2012</v>
      </c>
      <c r="D1145" s="26" t="s">
        <v>768</v>
      </c>
      <c r="E1145" s="26">
        <v>21</v>
      </c>
      <c r="F1145" s="90">
        <v>45876</v>
      </c>
      <c r="G1145" s="26" t="s">
        <v>769</v>
      </c>
      <c r="H1145" s="26">
        <v>13201</v>
      </c>
      <c r="I1145" s="26" t="s">
        <v>770</v>
      </c>
      <c r="J1145" s="11" t="s">
        <v>35</v>
      </c>
      <c r="K1145" s="18" t="str">
        <f>IF(LEFT(I1145,2)="10",HYPERLINK(_xlfn.CONCAT("https://doi.org/",I1145),"Link"),IF(I1145="","",HYPERLINK(I1145,"Link")))</f>
        <v>Link</v>
      </c>
      <c r="L1145" s="19" t="str">
        <f>IF(A1145&lt;&gt;"",IF(J1145="No",_xlfn.CONCAT(IF(ISERROR(FIND(",",A1145))=FALSE,LEFT(A1145,FIND(",",A1145)-1),A1145),"-",C1145,"-",H1145),""),"")</f>
        <v/>
      </c>
      <c r="M1145" s="29" t="str">
        <f>IF(A1145&lt;&gt;"",_xlfn.CONCAT("{",IF(ISERROR(FIND(",",A1145))=FALSE,LEFT(A1145,FIND(",",A1145)-1),A1145),", ",C1145," #",H1145,"}"),"")</f>
        <v>{Lee, 2012 #13201}</v>
      </c>
      <c r="N1145" s="4" t="s">
        <v>1</v>
      </c>
      <c r="O1145" s="18" t="str">
        <f>IF(J1145="Yes",IF(P1145&lt;&gt;"",HYPERLINK(_xlfn.CONCAT(VLOOKUP(P1145,AF:AG,2,FALSE),"\",IF(ISERROR(FIND(",",A1145))=FALSE,LEFT(A1145,FIND(",",A1145)-1),A1145),"-",C1145,"-",H1145,".pdf"),"PDF"),""),"")</f>
        <v>PDF</v>
      </c>
      <c r="P1145" s="11" t="s">
        <v>2</v>
      </c>
      <c r="Q1145" s="3" t="s">
        <v>46</v>
      </c>
      <c r="R1145" s="3" t="s">
        <v>47</v>
      </c>
      <c r="S1145" s="4" t="s">
        <v>109</v>
      </c>
      <c r="T1145" s="18" t="str">
        <f>IF(J1145="Yes",IF(U1145&lt;&gt;"",HYPERLINK(_xlfn.CONCAT(VLOOKUP(U1145,AF:AG,2,FALSE),"\",IF(ISERROR(FIND(",",A1145))=FALSE,LEFT(A1145,FIND(",",A1145)-1),A1145),"-",C1145,"-",H1145,".pdf"),"PDF"),""),"")</f>
        <v>PDF</v>
      </c>
      <c r="U1145" s="11" t="s">
        <v>57</v>
      </c>
      <c r="V1145" s="3" t="s">
        <v>46</v>
      </c>
      <c r="W1145" s="3" t="s">
        <v>47</v>
      </c>
      <c r="X1145" s="501" t="s">
        <v>116</v>
      </c>
      <c r="Y1145" s="12" t="str">
        <f>IF(R1145="Include","No",IF(V1145="Include","No",""))</f>
        <v/>
      </c>
      <c r="Z1145" s="33" t="str">
        <f>IF(J1145="Yes",IF(Q1145="","",IF(Q1145="Include",IF(V1145="",IF(Y1145="No","Check for supplement","Include"),IF(V1145="Exclude","Consensus required",IF(V1145="Include",IF(Y1145="No","Check for supplement","Include"),"Check required"))),IF(Q1145="Exclude",IF(V1145="","Check required",IF(V1145="Exclude","Exclude",IF(V1145="Include","Consensus required","Check required"))),"Check required"))),IF(L1145="","","Find PDF"))</f>
        <v>Exclude</v>
      </c>
      <c r="AA1145" s="31" t="str">
        <f>IF(Z1145="Exclude",R1145,"")</f>
        <v>3. Wrong intervention</v>
      </c>
    </row>
    <row r="1146" spans="1:27" x14ac:dyDescent="0.25">
      <c r="A1146" s="25" t="s">
        <v>766</v>
      </c>
      <c r="B1146" s="26" t="s">
        <v>767</v>
      </c>
      <c r="C1146" s="26">
        <v>2012</v>
      </c>
      <c r="D1146" s="26" t="s">
        <v>768</v>
      </c>
      <c r="E1146" s="26">
        <v>21</v>
      </c>
      <c r="F1146" s="90">
        <v>45876</v>
      </c>
      <c r="G1146" s="26" t="s">
        <v>769</v>
      </c>
      <c r="H1146" s="26">
        <v>13202</v>
      </c>
      <c r="I1146" s="26" t="s">
        <v>770</v>
      </c>
      <c r="J1146" s="11" t="s">
        <v>35</v>
      </c>
      <c r="K1146" s="18" t="str">
        <f>IF(LEFT(I1146,2)="10",HYPERLINK(_xlfn.CONCAT("https://doi.org/",I1146),"Link"),IF(I1146="","",HYPERLINK(I1146,"Link")))</f>
        <v>Link</v>
      </c>
      <c r="L1146" s="19" t="str">
        <f>IF(A1146&lt;&gt;"",IF(J1146="No",_xlfn.CONCAT(IF(ISERROR(FIND(",",A1146))=FALSE,LEFT(A1146,FIND(",",A1146)-1),A1146),"-",C1146,"-",H1146),""),"")</f>
        <v/>
      </c>
      <c r="M1146" s="29" t="str">
        <f>IF(A1146&lt;&gt;"",_xlfn.CONCAT("{",IF(ISERROR(FIND(",",A1146))=FALSE,LEFT(A1146,FIND(",",A1146)-1),A1146),", ",C1146," #",H1146,"}"),"")</f>
        <v>{Lee, 2012 #13202}</v>
      </c>
      <c r="N1146" s="4" t="s">
        <v>1</v>
      </c>
      <c r="O1146" s="18" t="str">
        <f>IF(J1146="Yes",IF(P1146&lt;&gt;"",HYPERLINK(_xlfn.CONCAT(VLOOKUP(P1146,AF:AG,2,FALSE),"\",IF(ISERROR(FIND(",",A1146))=FALSE,LEFT(A1146,FIND(",",A1146)-1),A1146),"-",C1146,"-",H1146,".pdf"),"PDF"),""),"")</f>
        <v>PDF</v>
      </c>
      <c r="P1146" s="11" t="s">
        <v>2</v>
      </c>
      <c r="Q1146" s="3" t="s">
        <v>46</v>
      </c>
      <c r="R1146" s="3" t="s">
        <v>39</v>
      </c>
      <c r="T1146" s="18" t="str">
        <f>IF(J1146="Yes",IF(U1146&lt;&gt;"",HYPERLINK(_xlfn.CONCAT(VLOOKUP(U1146,AF:AG,2,FALSE),"\",IF(ISERROR(FIND(",",A1146))=FALSE,LEFT(A1146,FIND(",",A1146)-1),A1146),"-",C1146,"-",H1146,".pdf"),"PDF"),""),"")</f>
        <v>PDF</v>
      </c>
      <c r="U1146" s="11" t="str">
        <f>IF(R1146="0. Duplicate","SH","")</f>
        <v>SH</v>
      </c>
      <c r="V1146" s="3" t="str">
        <f>IF(R1146="0. Duplicate","Exclude","")</f>
        <v>Exclude</v>
      </c>
      <c r="W1146" s="3" t="str">
        <f>IF(R1146="0. Duplicate","0. Duplicate","")</f>
        <v>0. Duplicate</v>
      </c>
      <c r="Y1146" s="12" t="str">
        <f>IF(R1146="Include","No",IF(V1146="Include","No",""))</f>
        <v/>
      </c>
      <c r="Z1146" s="33" t="str">
        <f>IF(J1146="Yes",IF(Q1146="","",IF(Q1146="Include",IF(V1146="",IF(Y1146="No","Check for supplement","Include"),IF(V1146="Exclude","Consensus required",IF(V1146="Include",IF(Y1146="No","Check for supplement","Include"),"Check required"))),IF(Q1146="Exclude",IF(V1146="","Check required",IF(V1146="Exclude","Exclude",IF(V1146="Include","Consensus required","Check required"))),"Check required"))),IF(L1146="","","Find PDF"))</f>
        <v>Exclude</v>
      </c>
      <c r="AA1146" s="31" t="str">
        <f>IF(Z1146="Exclude",R1146,"")</f>
        <v>0. Duplicate</v>
      </c>
    </row>
    <row r="1147" spans="1:27" x14ac:dyDescent="0.25">
      <c r="A1147" s="25" t="s">
        <v>766</v>
      </c>
      <c r="B1147" s="26" t="s">
        <v>767</v>
      </c>
      <c r="C1147" s="26">
        <v>2012</v>
      </c>
      <c r="D1147" s="26" t="s">
        <v>768</v>
      </c>
      <c r="E1147" s="26">
        <v>21</v>
      </c>
      <c r="F1147" s="90">
        <v>45876</v>
      </c>
      <c r="G1147" s="26" t="s">
        <v>769</v>
      </c>
      <c r="H1147" s="26">
        <v>13203</v>
      </c>
      <c r="I1147" s="26" t="s">
        <v>770</v>
      </c>
      <c r="J1147" s="11" t="s">
        <v>35</v>
      </c>
      <c r="K1147" s="18" t="str">
        <f>IF(LEFT(I1147,2)="10",HYPERLINK(_xlfn.CONCAT("https://doi.org/",I1147),"Link"),IF(I1147="","",HYPERLINK(I1147,"Link")))</f>
        <v>Link</v>
      </c>
      <c r="L1147" s="19" t="str">
        <f>IF(A1147&lt;&gt;"",IF(J1147="No",_xlfn.CONCAT(IF(ISERROR(FIND(",",A1147))=FALSE,LEFT(A1147,FIND(",",A1147)-1),A1147),"-",C1147,"-",H1147),""),"")</f>
        <v/>
      </c>
      <c r="M1147" s="29" t="str">
        <f>IF(A1147&lt;&gt;"",_xlfn.CONCAT("{",IF(ISERROR(FIND(",",A1147))=FALSE,LEFT(A1147,FIND(",",A1147)-1),A1147),", ",C1147," #",H1147,"}"),"")</f>
        <v>{Lee, 2012 #13203}</v>
      </c>
      <c r="N1147" s="4" t="s">
        <v>1</v>
      </c>
      <c r="O1147" s="18" t="str">
        <f>IF(J1147="Yes",IF(P1147&lt;&gt;"",HYPERLINK(_xlfn.CONCAT(VLOOKUP(P1147,AF:AG,2,FALSE),"\",IF(ISERROR(FIND(",",A1147))=FALSE,LEFT(A1147,FIND(",",A1147)-1),A1147),"-",C1147,"-",H1147,".pdf"),"PDF"),""),"")</f>
        <v>PDF</v>
      </c>
      <c r="P1147" s="11" t="s">
        <v>2</v>
      </c>
      <c r="Q1147" s="3" t="s">
        <v>46</v>
      </c>
      <c r="R1147" s="3" t="s">
        <v>39</v>
      </c>
      <c r="T1147" s="18" t="str">
        <f>IF(J1147="Yes",IF(U1147&lt;&gt;"",HYPERLINK(_xlfn.CONCAT(VLOOKUP(U1147,AF:AG,2,FALSE),"\",IF(ISERROR(FIND(",",A1147))=FALSE,LEFT(A1147,FIND(",",A1147)-1),A1147),"-",C1147,"-",H1147,".pdf"),"PDF"),""),"")</f>
        <v>PDF</v>
      </c>
      <c r="U1147" s="11" t="str">
        <f>IF(R1147="0. Duplicate","SH","")</f>
        <v>SH</v>
      </c>
      <c r="V1147" s="3" t="str">
        <f>IF(R1147="0. Duplicate","Exclude","")</f>
        <v>Exclude</v>
      </c>
      <c r="W1147" s="3" t="str">
        <f>IF(R1147="0. Duplicate","0. Duplicate","")</f>
        <v>0. Duplicate</v>
      </c>
      <c r="Y1147" s="12" t="str">
        <f>IF(R1147="Include","No",IF(V1147="Include","No",""))</f>
        <v/>
      </c>
      <c r="Z1147" s="33" t="str">
        <f>IF(J1147="Yes",IF(Q1147="","",IF(Q1147="Include",IF(V1147="",IF(Y1147="No","Check for supplement","Include"),IF(V1147="Exclude","Consensus required",IF(V1147="Include",IF(Y1147="No","Check for supplement","Include"),"Check required"))),IF(Q1147="Exclude",IF(V1147="","Check required",IF(V1147="Exclude","Exclude",IF(V1147="Include","Consensus required","Check required"))),"Check required"))),IF(L1147="","","Find PDF"))</f>
        <v>Exclude</v>
      </c>
      <c r="AA1147" s="31" t="str">
        <f>IF(Z1147="Exclude",R1147,"")</f>
        <v>0. Duplicate</v>
      </c>
    </row>
    <row r="1148" spans="1:27" x14ac:dyDescent="0.25">
      <c r="A1148" s="25" t="s">
        <v>766</v>
      </c>
      <c r="B1148" s="26" t="s">
        <v>767</v>
      </c>
      <c r="C1148" s="26">
        <v>2012</v>
      </c>
      <c r="D1148" s="26" t="s">
        <v>768</v>
      </c>
      <c r="E1148" s="26">
        <v>21</v>
      </c>
      <c r="F1148" s="90">
        <v>45876</v>
      </c>
      <c r="G1148" s="26" t="s">
        <v>769</v>
      </c>
      <c r="H1148" s="26">
        <v>13204</v>
      </c>
      <c r="I1148" s="26" t="s">
        <v>770</v>
      </c>
      <c r="J1148" s="11" t="s">
        <v>35</v>
      </c>
      <c r="K1148" s="18" t="str">
        <f>IF(LEFT(I1148,2)="10",HYPERLINK(_xlfn.CONCAT("https://doi.org/",I1148),"Link"),IF(I1148="","",HYPERLINK(I1148,"Link")))</f>
        <v>Link</v>
      </c>
      <c r="L1148" s="19" t="str">
        <f>IF(A1148&lt;&gt;"",IF(J1148="No",_xlfn.CONCAT(IF(ISERROR(FIND(",",A1148))=FALSE,LEFT(A1148,FIND(",",A1148)-1),A1148),"-",C1148,"-",H1148),""),"")</f>
        <v/>
      </c>
      <c r="M1148" s="29" t="str">
        <f>IF(A1148&lt;&gt;"",_xlfn.CONCAT("{",IF(ISERROR(FIND(",",A1148))=FALSE,LEFT(A1148,FIND(",",A1148)-1),A1148),", ",C1148," #",H1148,"}"),"")</f>
        <v>{Lee, 2012 #13204}</v>
      </c>
      <c r="N1148" s="4" t="s">
        <v>1</v>
      </c>
      <c r="O1148" s="18" t="str">
        <f>IF(J1148="Yes",IF(P1148&lt;&gt;"",HYPERLINK(_xlfn.CONCAT(VLOOKUP(P1148,AF:AG,2,FALSE),"\",IF(ISERROR(FIND(",",A1148))=FALSE,LEFT(A1148,FIND(",",A1148)-1),A1148),"-",C1148,"-",H1148,".pdf"),"PDF"),""),"")</f>
        <v>PDF</v>
      </c>
      <c r="P1148" s="11" t="s">
        <v>2</v>
      </c>
      <c r="Q1148" s="3" t="s">
        <v>46</v>
      </c>
      <c r="R1148" s="3" t="s">
        <v>39</v>
      </c>
      <c r="T1148" s="18" t="str">
        <f>IF(J1148="Yes",IF(U1148&lt;&gt;"",HYPERLINK(_xlfn.CONCAT(VLOOKUP(U1148,AF:AG,2,FALSE),"\",IF(ISERROR(FIND(",",A1148))=FALSE,LEFT(A1148,FIND(",",A1148)-1),A1148),"-",C1148,"-",H1148,".pdf"),"PDF"),""),"")</f>
        <v>PDF</v>
      </c>
      <c r="U1148" s="11" t="str">
        <f>IF(R1148="0. Duplicate","SH","")</f>
        <v>SH</v>
      </c>
      <c r="V1148" s="3" t="str">
        <f>IF(R1148="0. Duplicate","Exclude","")</f>
        <v>Exclude</v>
      </c>
      <c r="W1148" s="3" t="str">
        <f>IF(R1148="0. Duplicate","0. Duplicate","")</f>
        <v>0. Duplicate</v>
      </c>
      <c r="Y1148" s="12" t="str">
        <f>IF(R1148="Include","No",IF(V1148="Include","No",""))</f>
        <v/>
      </c>
      <c r="Z1148" s="33" t="str">
        <f>IF(J1148="Yes",IF(Q1148="","",IF(Q1148="Include",IF(V1148="",IF(Y1148="No","Check for supplement","Include"),IF(V1148="Exclude","Consensus required",IF(V1148="Include",IF(Y1148="No","Check for supplement","Include"),"Check required"))),IF(Q1148="Exclude",IF(V1148="","Check required",IF(V1148="Exclude","Exclude",IF(V1148="Include","Consensus required","Check required"))),"Check required"))),IF(L1148="","","Find PDF"))</f>
        <v>Exclude</v>
      </c>
      <c r="AA1148" s="31" t="str">
        <f>IF(Z1148="Exclude",R1148,"")</f>
        <v>0. Duplicate</v>
      </c>
    </row>
    <row r="1149" spans="1:27" x14ac:dyDescent="0.25">
      <c r="A1149" s="25" t="s">
        <v>766</v>
      </c>
      <c r="B1149" s="26" t="s">
        <v>767</v>
      </c>
      <c r="C1149" s="26">
        <v>2012</v>
      </c>
      <c r="D1149" s="26" t="s">
        <v>768</v>
      </c>
      <c r="E1149" s="26">
        <v>21</v>
      </c>
      <c r="F1149" s="90">
        <v>45876</v>
      </c>
      <c r="G1149" s="26" t="s">
        <v>769</v>
      </c>
      <c r="H1149" s="26">
        <v>13205</v>
      </c>
      <c r="I1149" s="26" t="s">
        <v>770</v>
      </c>
      <c r="J1149" s="11" t="s">
        <v>35</v>
      </c>
      <c r="K1149" s="18" t="str">
        <f>IF(LEFT(I1149,2)="10",HYPERLINK(_xlfn.CONCAT("https://doi.org/",I1149),"Link"),IF(I1149="","",HYPERLINK(I1149,"Link")))</f>
        <v>Link</v>
      </c>
      <c r="L1149" s="19" t="str">
        <f>IF(A1149&lt;&gt;"",IF(J1149="No",_xlfn.CONCAT(IF(ISERROR(FIND(",",A1149))=FALSE,LEFT(A1149,FIND(",",A1149)-1),A1149),"-",C1149,"-",H1149),""),"")</f>
        <v/>
      </c>
      <c r="M1149" s="29" t="str">
        <f>IF(A1149&lt;&gt;"",_xlfn.CONCAT("{",IF(ISERROR(FIND(",",A1149))=FALSE,LEFT(A1149,FIND(",",A1149)-1),A1149),", ",C1149," #",H1149,"}"),"")</f>
        <v>{Lee, 2012 #13205}</v>
      </c>
      <c r="N1149" s="4" t="s">
        <v>1</v>
      </c>
      <c r="O1149" s="18" t="str">
        <f>IF(J1149="Yes",IF(P1149&lt;&gt;"",HYPERLINK(_xlfn.CONCAT(VLOOKUP(P1149,AF:AG,2,FALSE),"\",IF(ISERROR(FIND(",",A1149))=FALSE,LEFT(A1149,FIND(",",A1149)-1),A1149),"-",C1149,"-",H1149,".pdf"),"PDF"),""),"")</f>
        <v>PDF</v>
      </c>
      <c r="P1149" s="11" t="s">
        <v>2</v>
      </c>
      <c r="Q1149" s="3" t="s">
        <v>46</v>
      </c>
      <c r="R1149" s="3" t="s">
        <v>39</v>
      </c>
      <c r="T1149" s="18" t="str">
        <f>IF(J1149="Yes",IF(U1149&lt;&gt;"",HYPERLINK(_xlfn.CONCAT(VLOOKUP(U1149,AF:AG,2,FALSE),"\",IF(ISERROR(FIND(",",A1149))=FALSE,LEFT(A1149,FIND(",",A1149)-1),A1149),"-",C1149,"-",H1149,".pdf"),"PDF"),""),"")</f>
        <v>PDF</v>
      </c>
      <c r="U1149" s="11" t="str">
        <f>IF(R1149="0. Duplicate","SH","")</f>
        <v>SH</v>
      </c>
      <c r="V1149" s="3" t="str">
        <f>IF(R1149="0. Duplicate","Exclude","")</f>
        <v>Exclude</v>
      </c>
      <c r="W1149" s="3" t="str">
        <f>IF(R1149="0. Duplicate","0. Duplicate","")</f>
        <v>0. Duplicate</v>
      </c>
      <c r="Y1149" s="12" t="str">
        <f>IF(R1149="Include","No",IF(V1149="Include","No",""))</f>
        <v/>
      </c>
      <c r="Z1149" s="33" t="str">
        <f>IF(J1149="Yes",IF(Q1149="","",IF(Q1149="Include",IF(V1149="",IF(Y1149="No","Check for supplement","Include"),IF(V1149="Exclude","Consensus required",IF(V1149="Include",IF(Y1149="No","Check for supplement","Include"),"Check required"))),IF(Q1149="Exclude",IF(V1149="","Check required",IF(V1149="Exclude","Exclude",IF(V1149="Include","Consensus required","Check required"))),"Check required"))),IF(L1149="","","Find PDF"))</f>
        <v>Exclude</v>
      </c>
      <c r="AA1149" s="31" t="str">
        <f>IF(Z1149="Exclude",R1149,"")</f>
        <v>0. Duplicate</v>
      </c>
    </row>
    <row r="1150" spans="1:27" x14ac:dyDescent="0.25">
      <c r="A1150" s="25" t="s">
        <v>771</v>
      </c>
      <c r="B1150" s="26" t="s">
        <v>772</v>
      </c>
      <c r="C1150" s="26">
        <v>2013</v>
      </c>
      <c r="D1150" s="26" t="s">
        <v>433</v>
      </c>
      <c r="E1150" s="26">
        <v>21</v>
      </c>
      <c r="F1150" s="26">
        <v>9</v>
      </c>
      <c r="G1150" s="26" t="s">
        <v>773</v>
      </c>
      <c r="H1150" s="26">
        <v>13199</v>
      </c>
      <c r="I1150" s="26" t="s">
        <v>774</v>
      </c>
      <c r="J1150" s="11" t="s">
        <v>35</v>
      </c>
      <c r="K1150" s="18" t="str">
        <f>IF(LEFT(I1150,2)="10",HYPERLINK(_xlfn.CONCAT("https://doi.org/",I1150),"Link"),IF(I1150="","",HYPERLINK(I1150,"Link")))</f>
        <v>Link</v>
      </c>
      <c r="L1150" s="19" t="str">
        <f>IF(A1150&lt;&gt;"",IF(J1150="No",_xlfn.CONCAT(IF(ISERROR(FIND(",",A1150))=FALSE,LEFT(A1150,FIND(",",A1150)-1),A1150),"-",C1150,"-",H1150),""),"")</f>
        <v/>
      </c>
      <c r="M1150" s="29" t="str">
        <f>IF(A1150&lt;&gt;"",_xlfn.CONCAT("{",IF(ISERROR(FIND(",",A1150))=FALSE,LEFT(A1150,FIND(",",A1150)-1),A1150),", ",C1150," #",H1150,"}"),"")</f>
        <v>{Lee, 2013 #13199}</v>
      </c>
      <c r="N1150" s="4" t="s">
        <v>1</v>
      </c>
      <c r="O1150" s="18" t="str">
        <f>IF(J1150="Yes",IF(P1150&lt;&gt;"",HYPERLINK(_xlfn.CONCAT(VLOOKUP(P1150,AF:AG,2,FALSE),"\",IF(ISERROR(FIND(",",A1150))=FALSE,LEFT(A1150,FIND(",",A1150)-1),A1150),"-",C1150,"-",H1150,".pdf"),"PDF"),""),"")</f>
        <v>PDF</v>
      </c>
      <c r="P1150" s="11" t="s">
        <v>2</v>
      </c>
      <c r="Q1150" s="3" t="s">
        <v>46</v>
      </c>
      <c r="R1150" s="3" t="s">
        <v>47</v>
      </c>
      <c r="S1150" s="4" t="s">
        <v>109</v>
      </c>
      <c r="T1150" s="18" t="str">
        <f>IF(J1150="Yes",IF(U1150&lt;&gt;"",HYPERLINK(_xlfn.CONCAT(VLOOKUP(U1150,AF:AG,2,FALSE),"\",IF(ISERROR(FIND(",",A1150))=FALSE,LEFT(A1150,FIND(",",A1150)-1),A1150),"-",C1150,"-",H1150,".pdf"),"PDF"),""),"")</f>
        <v>PDF</v>
      </c>
      <c r="U1150" s="11" t="s">
        <v>57</v>
      </c>
      <c r="V1150" s="3" t="s">
        <v>46</v>
      </c>
      <c r="W1150" s="3" t="s">
        <v>47</v>
      </c>
      <c r="X1150" s="501" t="s">
        <v>116</v>
      </c>
      <c r="Y1150" s="12" t="str">
        <f>IF(R1150="Include","No",IF(V1150="Include","No",""))</f>
        <v/>
      </c>
      <c r="Z1150" s="33" t="str">
        <f>IF(J1150="Yes",IF(Q1150="","",IF(Q1150="Include",IF(V1150="",IF(Y1150="No","Check for supplement","Include"),IF(V1150="Exclude","Consensus required",IF(V1150="Include",IF(Y1150="No","Check for supplement","Include"),"Check required"))),IF(Q1150="Exclude",IF(V1150="","Check required",IF(V1150="Exclude","Exclude",IF(V1150="Include","Consensus required","Check required"))),"Check required"))),IF(L1150="","","Find PDF"))</f>
        <v>Exclude</v>
      </c>
      <c r="AA1150" s="31" t="str">
        <f>IF(Z1150="Exclude",R1150,"")</f>
        <v>3. Wrong intervention</v>
      </c>
    </row>
    <row r="1151" spans="1:27" x14ac:dyDescent="0.25">
      <c r="A1151" s="25" t="s">
        <v>775</v>
      </c>
      <c r="B1151" s="26" t="s">
        <v>776</v>
      </c>
      <c r="C1151" s="26">
        <v>2014</v>
      </c>
      <c r="D1151" s="26" t="s">
        <v>777</v>
      </c>
      <c r="E1151" s="26">
        <v>51</v>
      </c>
      <c r="F1151" s="26">
        <v>12</v>
      </c>
      <c r="G1151" s="26" t="s">
        <v>778</v>
      </c>
      <c r="H1151" s="26">
        <v>13206</v>
      </c>
      <c r="I1151" s="26" t="s">
        <v>779</v>
      </c>
      <c r="J1151" s="11" t="s">
        <v>35</v>
      </c>
      <c r="K1151" s="18" t="str">
        <f>IF(LEFT(I1151,2)="10",HYPERLINK(_xlfn.CONCAT("https://doi.org/",I1151),"Link"),IF(I1151="","",HYPERLINK(I1151,"Link")))</f>
        <v>Link</v>
      </c>
      <c r="L1151" s="19" t="str">
        <f>IF(A1151&lt;&gt;"",IF(J1151="No",_xlfn.CONCAT(IF(ISERROR(FIND(",",A1151))=FALSE,LEFT(A1151,FIND(",",A1151)-1),A1151),"-",C1151,"-",H1151),""),"")</f>
        <v/>
      </c>
      <c r="M1151" s="29" t="str">
        <f>IF(A1151&lt;&gt;"",_xlfn.CONCAT("{",IF(ISERROR(FIND(",",A1151))=FALSE,LEFT(A1151,FIND(",",A1151)-1),A1151),", ",C1151," #",H1151,"}"),"")</f>
        <v>{Lee, 2014 #13206}</v>
      </c>
      <c r="N1151" s="4" t="s">
        <v>1</v>
      </c>
      <c r="O1151" s="18" t="str">
        <f>IF(J1151="Yes",IF(P1151&lt;&gt;"",HYPERLINK(_xlfn.CONCAT(VLOOKUP(P1151,AF:AG,2,FALSE),"\",IF(ISERROR(FIND(",",A1151))=FALSE,LEFT(A1151,FIND(",",A1151)-1),A1151),"-",C1151,"-",H1151,".pdf"),"PDF"),""),"")</f>
        <v>PDF</v>
      </c>
      <c r="P1151" s="11" t="s">
        <v>2</v>
      </c>
      <c r="Q1151" s="3" t="s">
        <v>46</v>
      </c>
      <c r="R1151" s="3" t="s">
        <v>47</v>
      </c>
      <c r="S1151" s="4" t="s">
        <v>109</v>
      </c>
      <c r="T1151" s="18" t="str">
        <f>IF(J1151="Yes",IF(U1151&lt;&gt;"",HYPERLINK(_xlfn.CONCAT(VLOOKUP(U1151,AF:AG,2,FALSE),"\",IF(ISERROR(FIND(",",A1151))=FALSE,LEFT(A1151,FIND(",",A1151)-1),A1151),"-",C1151,"-",H1151,".pdf"),"PDF"),""),"")</f>
        <v>PDF</v>
      </c>
      <c r="U1151" s="11" t="s">
        <v>57</v>
      </c>
      <c r="V1151" s="3" t="s">
        <v>46</v>
      </c>
      <c r="W1151" s="3" t="s">
        <v>47</v>
      </c>
      <c r="X1151" s="501" t="s">
        <v>116</v>
      </c>
      <c r="Y1151" s="12" t="str">
        <f>IF(R1151="Include","No",IF(V1151="Include","No",""))</f>
        <v/>
      </c>
      <c r="Z1151" s="33" t="str">
        <f>IF(J1151="Yes",IF(Q1151="","",IF(Q1151="Include",IF(V1151="",IF(Y1151="No","Check for supplement","Include"),IF(V1151="Exclude","Consensus required",IF(V1151="Include",IF(Y1151="No","Check for supplement","Include"),"Check required"))),IF(Q1151="Exclude",IF(V1151="","Check required",IF(V1151="Exclude","Exclude",IF(V1151="Include","Consensus required","Check required"))),"Check required"))),IF(L1151="","","Find PDF"))</f>
        <v>Exclude</v>
      </c>
      <c r="AA1151" s="31" t="str">
        <f>IF(Z1151="Exclude",R1151,"")</f>
        <v>3. Wrong intervention</v>
      </c>
    </row>
    <row r="1152" spans="1:27" x14ac:dyDescent="0.25">
      <c r="A1152" s="25" t="s">
        <v>5450</v>
      </c>
      <c r="B1152" s="26" t="s">
        <v>5451</v>
      </c>
      <c r="C1152" s="26">
        <v>2017</v>
      </c>
      <c r="D1152" s="26" t="s">
        <v>1697</v>
      </c>
      <c r="E1152" s="26">
        <v>98</v>
      </c>
      <c r="F1152" s="26">
        <v>1</v>
      </c>
      <c r="G1152" s="26" t="s">
        <v>5452</v>
      </c>
      <c r="H1152" s="26">
        <v>14278</v>
      </c>
      <c r="I1152" s="26" t="s">
        <v>5453</v>
      </c>
      <c r="J1152" s="11" t="s">
        <v>35</v>
      </c>
      <c r="K1152" s="18" t="str">
        <f>IF(LEFT(I1152,2)="10",HYPERLINK(_xlfn.CONCAT("https://doi.org/",I1152),"Link"),IF(I1152="","",HYPERLINK(I1152,"Link")))</f>
        <v>Link</v>
      </c>
      <c r="L1152" s="19" t="str">
        <f>IF(A1152&lt;&gt;"",IF(J1152="No",_xlfn.CONCAT(IF(ISERROR(FIND(",",A1152))=FALSE,LEFT(A1152,FIND(",",A1152)-1),A1152),"-",C1152,"-",H1152),""),"")</f>
        <v/>
      </c>
      <c r="M1152" s="29" t="str">
        <f>IF(A1152&lt;&gt;"",_xlfn.CONCAT("{",IF(ISERROR(FIND(",",A1152))=FALSE,LEFT(A1152,FIND(",",A1152)-1),A1152),", ",C1152," #",H1152,"}"),"")</f>
        <v>{Lee, 2017 #14278}</v>
      </c>
      <c r="N1152" s="4" t="s">
        <v>4</v>
      </c>
      <c r="O1152" s="18" t="str">
        <f>IF(J1152="Yes",IF(P1152&lt;&gt;"",HYPERLINK(_xlfn.CONCAT(VLOOKUP(P1152,AF:AG,2,FALSE),"\",IF(ISERROR(FIND(",",A1152))=FALSE,LEFT(A1152,FIND(",",A1152)-1),A1152),"-",C1152,"-",H1152,".pdf"),"PDF"),""),"")</f>
        <v>PDF</v>
      </c>
      <c r="P1152" s="11" t="s">
        <v>2</v>
      </c>
      <c r="Q1152" s="3" t="s">
        <v>46</v>
      </c>
      <c r="R1152" s="3" t="s">
        <v>47</v>
      </c>
      <c r="S1152" s="4" t="s">
        <v>109</v>
      </c>
      <c r="T1152" s="18" t="str">
        <f>IF(J1152="Yes",IF(U1152&lt;&gt;"",HYPERLINK(_xlfn.CONCAT(VLOOKUP(U1152,AF:AG,2,FALSE),"\",IF(ISERROR(FIND(",",A1152))=FALSE,LEFT(A1152,FIND(",",A1152)-1),A1152),"-",C1152,"-",H1152,".pdf"),"PDF"),""),"")</f>
        <v>PDF</v>
      </c>
      <c r="U1152" s="11" t="s">
        <v>50</v>
      </c>
      <c r="V1152" s="3" t="s">
        <v>46</v>
      </c>
      <c r="W1152" s="3" t="s">
        <v>47</v>
      </c>
      <c r="Y1152" s="12" t="str">
        <f>IF(R1152="Include","No",IF(V1152="Include","No",""))</f>
        <v/>
      </c>
      <c r="Z1152" s="33" t="str">
        <f>IF(J1152="Yes",IF(Q1152="","",IF(Q1152="Include",IF(V1152="",IF(Y1152="No","Check for supplement","Include"),IF(V1152="Exclude","Consensus required",IF(V1152="Include",IF(Y1152="No","Check for supplement","Include"),"Check required"))),IF(Q1152="Exclude",IF(V1152="","Check required",IF(V1152="Exclude","Exclude",IF(V1152="Include","Consensus required","Check required"))),"Check required"))),IF(L1152="","","Find PDF"))</f>
        <v>Exclude</v>
      </c>
      <c r="AA1152" s="31" t="str">
        <f>IF(Z1152="Exclude",R1152,"")</f>
        <v>3. Wrong intervention</v>
      </c>
    </row>
    <row r="1153" spans="1:27" x14ac:dyDescent="0.25">
      <c r="A1153" s="25" t="s">
        <v>780</v>
      </c>
      <c r="B1153" s="26" t="s">
        <v>781</v>
      </c>
      <c r="C1153" s="26">
        <v>2018</v>
      </c>
      <c r="D1153" s="26" t="s">
        <v>782</v>
      </c>
      <c r="E1153" s="26">
        <v>8</v>
      </c>
      <c r="F1153" s="26">
        <v>1</v>
      </c>
      <c r="G1153" s="26">
        <v>3642</v>
      </c>
      <c r="H1153" s="26">
        <v>13200</v>
      </c>
      <c r="I1153" s="26" t="s">
        <v>783</v>
      </c>
      <c r="J1153" s="11" t="s">
        <v>35</v>
      </c>
      <c r="K1153" s="18" t="str">
        <f>IF(LEFT(I1153,2)="10",HYPERLINK(_xlfn.CONCAT("https://doi.org/",I1153),"Link"),IF(I1153="","",HYPERLINK(I1153,"Link")))</f>
        <v>Link</v>
      </c>
      <c r="L1153" s="19" t="str">
        <f>IF(A1153&lt;&gt;"",IF(J1153="No",_xlfn.CONCAT(IF(ISERROR(FIND(",",A1153))=FALSE,LEFT(A1153,FIND(",",A1153)-1),A1153),"-",C1153,"-",H1153),""),"")</f>
        <v/>
      </c>
      <c r="M1153" s="29" t="str">
        <f>IF(A1153&lt;&gt;"",_xlfn.CONCAT("{",IF(ISERROR(FIND(",",A1153))=FALSE,LEFT(A1153,FIND(",",A1153)-1),A1153),", ",C1153," #",H1153,"}"),"")</f>
        <v>{Lee, 2018 #13200}</v>
      </c>
      <c r="N1153" s="4" t="s">
        <v>1</v>
      </c>
      <c r="O1153" s="18" t="str">
        <f>IF(J1153="Yes",IF(P1153&lt;&gt;"",HYPERLINK(_xlfn.CONCAT(VLOOKUP(P1153,AF:AG,2,FALSE),"\",IF(ISERROR(FIND(",",A1153))=FALSE,LEFT(A1153,FIND(",",A1153)-1),A1153),"-",C1153,"-",H1153,".pdf"),"PDF"),""),"")</f>
        <v>PDF</v>
      </c>
      <c r="P1153" s="11" t="s">
        <v>2</v>
      </c>
      <c r="Q1153" s="3" t="s">
        <v>46</v>
      </c>
      <c r="R1153" s="3" t="s">
        <v>47</v>
      </c>
      <c r="S1153" s="4" t="s">
        <v>109</v>
      </c>
      <c r="T1153" s="18" t="str">
        <f>IF(J1153="Yes",IF(U1153&lt;&gt;"",HYPERLINK(_xlfn.CONCAT(VLOOKUP(U1153,AF:AG,2,FALSE),"\",IF(ISERROR(FIND(",",A1153))=FALSE,LEFT(A1153,FIND(",",A1153)-1),A1153),"-",C1153,"-",H1153,".pdf"),"PDF"),""),"")</f>
        <v>PDF</v>
      </c>
      <c r="U1153" s="11" t="s">
        <v>57</v>
      </c>
      <c r="V1153" s="3" t="s">
        <v>46</v>
      </c>
      <c r="W1153" s="3" t="s">
        <v>47</v>
      </c>
      <c r="X1153" s="501" t="s">
        <v>116</v>
      </c>
      <c r="Y1153" s="12" t="str">
        <f>IF(R1153="Include","No",IF(V1153="Include","No",""))</f>
        <v/>
      </c>
      <c r="Z1153" s="33" t="str">
        <f>IF(J1153="Yes",IF(Q1153="","",IF(Q1153="Include",IF(V1153="",IF(Y1153="No","Check for supplement","Include"),IF(V1153="Exclude","Consensus required",IF(V1153="Include",IF(Y1153="No","Check for supplement","Include"),"Check required"))),IF(Q1153="Exclude",IF(V1153="","Check required",IF(V1153="Exclude","Exclude",IF(V1153="Include","Consensus required","Check required"))),"Check required"))),IF(L1153="","","Find PDF"))</f>
        <v>Exclude</v>
      </c>
      <c r="AA1153" s="31" t="str">
        <f>IF(Z1153="Exclude",R1153,"")</f>
        <v>3. Wrong intervention</v>
      </c>
    </row>
    <row r="1154" spans="1:27" x14ac:dyDescent="0.25">
      <c r="A1154" s="25" t="s">
        <v>784</v>
      </c>
      <c r="B1154" s="26" t="s">
        <v>785</v>
      </c>
      <c r="C1154" s="26">
        <v>2018</v>
      </c>
      <c r="D1154" s="26" t="s">
        <v>782</v>
      </c>
      <c r="E1154" s="26">
        <v>8</v>
      </c>
      <c r="F1154" s="26">
        <v>1</v>
      </c>
      <c r="G1154" s="26">
        <v>5731</v>
      </c>
      <c r="H1154" s="26">
        <v>14772</v>
      </c>
      <c r="I1154" s="26" t="s">
        <v>786</v>
      </c>
      <c r="J1154" s="11" t="s">
        <v>35</v>
      </c>
      <c r="K1154" s="18" t="str">
        <f>IF(LEFT(I1154,2)="10",HYPERLINK(_xlfn.CONCAT("https://doi.org/",I1154),"Link"),IF(I1154="","",HYPERLINK(I1154,"Link")))</f>
        <v>Link</v>
      </c>
      <c r="L1154" s="19" t="str">
        <f>IF(A1154&lt;&gt;"",IF(J1154="No",_xlfn.CONCAT(IF(ISERROR(FIND(",",A1154))=FALSE,LEFT(A1154,FIND(",",A1154)-1),A1154),"-",C1154,"-",H1154),""),"")</f>
        <v/>
      </c>
      <c r="M1154" s="29" t="str">
        <f>IF(A1154&lt;&gt;"",_xlfn.CONCAT("{",IF(ISERROR(FIND(",",A1154))=FALSE,LEFT(A1154,FIND(",",A1154)-1),A1154),", ",C1154," #",H1154,"}"),"")</f>
        <v>{Lee, 2018 #14772}</v>
      </c>
      <c r="N1154" s="4" t="s">
        <v>1</v>
      </c>
      <c r="O1154" s="18" t="str">
        <f>IF(J1154="Yes",IF(P1154&lt;&gt;"",HYPERLINK(_xlfn.CONCAT(VLOOKUP(P1154,AF:AG,2,FALSE),"\",IF(ISERROR(FIND(",",A1154))=FALSE,LEFT(A1154,FIND(",",A1154)-1),A1154),"-",C1154,"-",H1154,".pdf"),"PDF"),""),"")</f>
        <v>PDF</v>
      </c>
      <c r="P1154" s="11" t="s">
        <v>2</v>
      </c>
      <c r="Q1154" s="3" t="s">
        <v>46</v>
      </c>
      <c r="R1154" s="3" t="s">
        <v>47</v>
      </c>
      <c r="S1154" s="4" t="s">
        <v>109</v>
      </c>
      <c r="T1154" s="18" t="str">
        <f>IF(J1154="Yes",IF(U1154&lt;&gt;"",HYPERLINK(_xlfn.CONCAT(VLOOKUP(U1154,AF:AG,2,FALSE),"\",IF(ISERROR(FIND(",",A1154))=FALSE,LEFT(A1154,FIND(",",A1154)-1),A1154),"-",C1154,"-",H1154,".pdf"),"PDF"),""),"")</f>
        <v>PDF</v>
      </c>
      <c r="U1154" s="11" t="s">
        <v>57</v>
      </c>
      <c r="V1154" s="3" t="s">
        <v>46</v>
      </c>
      <c r="W1154" s="3" t="s">
        <v>47</v>
      </c>
      <c r="X1154" s="501" t="s">
        <v>116</v>
      </c>
      <c r="Y1154" s="12" t="str">
        <f>IF(R1154="Include","No",IF(V1154="Include","No",""))</f>
        <v/>
      </c>
      <c r="Z1154" s="33" t="str">
        <f>IF(J1154="Yes",IF(Q1154="","",IF(Q1154="Include",IF(V1154="",IF(Y1154="No","Check for supplement","Include"),IF(V1154="Exclude","Consensus required",IF(V1154="Include",IF(Y1154="No","Check for supplement","Include"),"Check required"))),IF(Q1154="Exclude",IF(V1154="","Check required",IF(V1154="Exclude","Exclude",IF(V1154="Include","Consensus required","Check required"))),"Check required"))),IF(L1154="","","Find PDF"))</f>
        <v>Exclude</v>
      </c>
      <c r="AA1154" s="31" t="str">
        <f>IF(Z1154="Exclude",R1154,"")</f>
        <v>3. Wrong intervention</v>
      </c>
    </row>
    <row r="1155" spans="1:27" x14ac:dyDescent="0.25">
      <c r="A1155" s="25" t="s">
        <v>784</v>
      </c>
      <c r="B1155" s="26" t="s">
        <v>785</v>
      </c>
      <c r="C1155" s="26">
        <v>2018</v>
      </c>
      <c r="D1155" s="26" t="s">
        <v>782</v>
      </c>
      <c r="E1155" s="26">
        <v>8</v>
      </c>
      <c r="F1155" s="26">
        <v>1</v>
      </c>
      <c r="G1155" s="26">
        <v>5731</v>
      </c>
      <c r="H1155" s="26">
        <v>14773</v>
      </c>
      <c r="I1155" s="26" t="s">
        <v>786</v>
      </c>
      <c r="J1155" s="11" t="s">
        <v>35</v>
      </c>
      <c r="K1155" s="18" t="str">
        <f>IF(LEFT(I1155,2)="10",HYPERLINK(_xlfn.CONCAT("https://doi.org/",I1155),"Link"),IF(I1155="","",HYPERLINK(I1155,"Link")))</f>
        <v>Link</v>
      </c>
      <c r="L1155" s="19" t="str">
        <f>IF(A1155&lt;&gt;"",IF(J1155="No",_xlfn.CONCAT(IF(ISERROR(FIND(",",A1155))=FALSE,LEFT(A1155,FIND(",",A1155)-1),A1155),"-",C1155,"-",H1155),""),"")</f>
        <v/>
      </c>
      <c r="M1155" s="29" t="str">
        <f>IF(A1155&lt;&gt;"",_xlfn.CONCAT("{",IF(ISERROR(FIND(",",A1155))=FALSE,LEFT(A1155,FIND(",",A1155)-1),A1155),", ",C1155," #",H1155,"}"),"")</f>
        <v>{Lee, 2018 #14773}</v>
      </c>
      <c r="N1155" s="4" t="s">
        <v>1</v>
      </c>
      <c r="O1155" s="18" t="str">
        <f>IF(J1155="Yes",IF(P1155&lt;&gt;"",HYPERLINK(_xlfn.CONCAT(VLOOKUP(P1155,AF:AG,2,FALSE),"\",IF(ISERROR(FIND(",",A1155))=FALSE,LEFT(A1155,FIND(",",A1155)-1),A1155),"-",C1155,"-",H1155,".pdf"),"PDF"),""),"")</f>
        <v>PDF</v>
      </c>
      <c r="P1155" s="11" t="s">
        <v>2</v>
      </c>
      <c r="Q1155" s="3" t="s">
        <v>46</v>
      </c>
      <c r="R1155" s="3" t="s">
        <v>39</v>
      </c>
      <c r="T1155" s="18" t="str">
        <f>IF(J1155="Yes",IF(U1155&lt;&gt;"",HYPERLINK(_xlfn.CONCAT(VLOOKUP(U1155,AF:AG,2,FALSE),"\",IF(ISERROR(FIND(",",A1155))=FALSE,LEFT(A1155,FIND(",",A1155)-1),A1155),"-",C1155,"-",H1155,".pdf"),"PDF"),""),"")</f>
        <v>PDF</v>
      </c>
      <c r="U1155" s="11" t="str">
        <f>IF(R1155="0. Duplicate","SH","")</f>
        <v>SH</v>
      </c>
      <c r="V1155" s="3" t="str">
        <f>IF(R1155="0. Duplicate","Exclude","")</f>
        <v>Exclude</v>
      </c>
      <c r="W1155" s="3" t="str">
        <f>IF(R1155="0. Duplicate","0. Duplicate","")</f>
        <v>0. Duplicate</v>
      </c>
      <c r="Y1155" s="12" t="str">
        <f>IF(R1155="Include","No",IF(V1155="Include","No",""))</f>
        <v/>
      </c>
      <c r="Z1155" s="33" t="str">
        <f>IF(J1155="Yes",IF(Q1155="","",IF(Q1155="Include",IF(V1155="",IF(Y1155="No","Check for supplement","Include"),IF(V1155="Exclude","Consensus required",IF(V1155="Include",IF(Y1155="No","Check for supplement","Include"),"Check required"))),IF(Q1155="Exclude",IF(V1155="","Check required",IF(V1155="Exclude","Exclude",IF(V1155="Include","Consensus required","Check required"))),"Check required"))),IF(L1155="","","Find PDF"))</f>
        <v>Exclude</v>
      </c>
      <c r="AA1155" s="31" t="str">
        <f>IF(Z1155="Exclude",R1155,"")</f>
        <v>0. Duplicate</v>
      </c>
    </row>
    <row r="1156" spans="1:27" x14ac:dyDescent="0.25">
      <c r="A1156" s="25" t="s">
        <v>784</v>
      </c>
      <c r="B1156" s="26" t="s">
        <v>785</v>
      </c>
      <c r="C1156" s="26">
        <v>2018</v>
      </c>
      <c r="D1156" s="26" t="s">
        <v>782</v>
      </c>
      <c r="E1156" s="26">
        <v>8</v>
      </c>
      <c r="F1156" s="26">
        <v>1</v>
      </c>
      <c r="G1156" s="26">
        <v>5731</v>
      </c>
      <c r="H1156" s="26">
        <v>14774</v>
      </c>
      <c r="I1156" s="26" t="s">
        <v>786</v>
      </c>
      <c r="J1156" s="11" t="s">
        <v>35</v>
      </c>
      <c r="K1156" s="18" t="str">
        <f>IF(LEFT(I1156,2)="10",HYPERLINK(_xlfn.CONCAT("https://doi.org/",I1156),"Link"),IF(I1156="","",HYPERLINK(I1156,"Link")))</f>
        <v>Link</v>
      </c>
      <c r="L1156" s="19" t="str">
        <f>IF(A1156&lt;&gt;"",IF(J1156="No",_xlfn.CONCAT(IF(ISERROR(FIND(",",A1156))=FALSE,LEFT(A1156,FIND(",",A1156)-1),A1156),"-",C1156,"-",H1156),""),"")</f>
        <v/>
      </c>
      <c r="M1156" s="29" t="str">
        <f>IF(A1156&lt;&gt;"",_xlfn.CONCAT("{",IF(ISERROR(FIND(",",A1156))=FALSE,LEFT(A1156,FIND(",",A1156)-1),A1156),", ",C1156," #",H1156,"}"),"")</f>
        <v>{Lee, 2018 #14774}</v>
      </c>
      <c r="N1156" s="4" t="s">
        <v>1</v>
      </c>
      <c r="O1156" s="18" t="str">
        <f>IF(J1156="Yes",IF(P1156&lt;&gt;"",HYPERLINK(_xlfn.CONCAT(VLOOKUP(P1156,AF:AG,2,FALSE),"\",IF(ISERROR(FIND(",",A1156))=FALSE,LEFT(A1156,FIND(",",A1156)-1),A1156),"-",C1156,"-",H1156,".pdf"),"PDF"),""),"")</f>
        <v>PDF</v>
      </c>
      <c r="P1156" s="11" t="s">
        <v>2</v>
      </c>
      <c r="Q1156" s="3" t="s">
        <v>46</v>
      </c>
      <c r="R1156" s="3" t="s">
        <v>39</v>
      </c>
      <c r="T1156" s="18" t="str">
        <f>IF(J1156="Yes",IF(U1156&lt;&gt;"",HYPERLINK(_xlfn.CONCAT(VLOOKUP(U1156,AF:AG,2,FALSE),"\",IF(ISERROR(FIND(",",A1156))=FALSE,LEFT(A1156,FIND(",",A1156)-1),A1156),"-",C1156,"-",H1156,".pdf"),"PDF"),""),"")</f>
        <v>PDF</v>
      </c>
      <c r="U1156" s="11" t="str">
        <f>IF(R1156="0. Duplicate","SH","")</f>
        <v>SH</v>
      </c>
      <c r="V1156" s="3" t="str">
        <f>IF(R1156="0. Duplicate","Exclude","")</f>
        <v>Exclude</v>
      </c>
      <c r="W1156" s="3" t="str">
        <f>IF(R1156="0. Duplicate","0. Duplicate","")</f>
        <v>0. Duplicate</v>
      </c>
      <c r="Y1156" s="12" t="str">
        <f>IF(R1156="Include","No",IF(V1156="Include","No",""))</f>
        <v/>
      </c>
      <c r="Z1156" s="33" t="str">
        <f>IF(J1156="Yes",IF(Q1156="","",IF(Q1156="Include",IF(V1156="",IF(Y1156="No","Check for supplement","Include"),IF(V1156="Exclude","Consensus required",IF(V1156="Include",IF(Y1156="No","Check for supplement","Include"),"Check required"))),IF(Q1156="Exclude",IF(V1156="","Check required",IF(V1156="Exclude","Exclude",IF(V1156="Include","Consensus required","Check required"))),"Check required"))),IF(L1156="","","Find PDF"))</f>
        <v>Exclude</v>
      </c>
      <c r="AA1156" s="31" t="str">
        <f>IF(Z1156="Exclude",R1156,"")</f>
        <v>0. Duplicate</v>
      </c>
    </row>
    <row r="1157" spans="1:27" x14ac:dyDescent="0.25">
      <c r="A1157" s="25" t="s">
        <v>787</v>
      </c>
      <c r="B1157" s="26" t="s">
        <v>788</v>
      </c>
      <c r="C1157" s="26">
        <v>2019</v>
      </c>
      <c r="D1157" s="26" t="s">
        <v>758</v>
      </c>
      <c r="E1157" s="26">
        <v>77</v>
      </c>
      <c r="G1157" s="92">
        <v>43313</v>
      </c>
      <c r="H1157" s="26">
        <v>13207</v>
      </c>
      <c r="I1157" s="26" t="s">
        <v>789</v>
      </c>
      <c r="J1157" s="11" t="s">
        <v>35</v>
      </c>
      <c r="K1157" s="18" t="str">
        <f>IF(LEFT(I1157,2)="10",HYPERLINK(_xlfn.CONCAT("https://doi.org/",I1157),"Link"),IF(I1157="","",HYPERLINK(I1157,"Link")))</f>
        <v>Link</v>
      </c>
      <c r="L1157" s="19" t="str">
        <f>IF(A1157&lt;&gt;"",IF(J1157="No",_xlfn.CONCAT(IF(ISERROR(FIND(",",A1157))=FALSE,LEFT(A1157,FIND(",",A1157)-1),A1157),"-",C1157,"-",H1157),""),"")</f>
        <v/>
      </c>
      <c r="M1157" s="29" t="str">
        <f>IF(A1157&lt;&gt;"",_xlfn.CONCAT("{",IF(ISERROR(FIND(",",A1157))=FALSE,LEFT(A1157,FIND(",",A1157)-1),A1157),", ",C1157," #",H1157,"}"),"")</f>
        <v>{Lee, 2019 #13207}</v>
      </c>
      <c r="N1157" s="4" t="s">
        <v>1</v>
      </c>
      <c r="O1157" s="18" t="str">
        <f>IF(J1157="Yes",IF(P1157&lt;&gt;"",HYPERLINK(_xlfn.CONCAT(VLOOKUP(P1157,AF:AG,2,FALSE),"\",IF(ISERROR(FIND(",",A1157))=FALSE,LEFT(A1157,FIND(",",A1157)-1),A1157),"-",C1157,"-",H1157,".pdf"),"PDF"),""),"")</f>
        <v>PDF</v>
      </c>
      <c r="P1157" s="11" t="s">
        <v>2</v>
      </c>
      <c r="Q1157" s="3" t="s">
        <v>46</v>
      </c>
      <c r="R1157" s="3" t="s">
        <v>47</v>
      </c>
      <c r="S1157" s="4" t="s">
        <v>109</v>
      </c>
      <c r="T1157" s="18" t="str">
        <f>IF(J1157="Yes",IF(U1157&lt;&gt;"",HYPERLINK(_xlfn.CONCAT(VLOOKUP(U1157,AF:AG,2,FALSE),"\",IF(ISERROR(FIND(",",A1157))=FALSE,LEFT(A1157,FIND(",",A1157)-1),A1157),"-",C1157,"-",H1157,".pdf"),"PDF"),""),"")</f>
        <v>PDF</v>
      </c>
      <c r="U1157" s="11" t="s">
        <v>57</v>
      </c>
      <c r="V1157" s="3" t="s">
        <v>46</v>
      </c>
      <c r="W1157" s="3" t="s">
        <v>47</v>
      </c>
      <c r="X1157" s="501" t="s">
        <v>116</v>
      </c>
      <c r="Y1157" s="12" t="str">
        <f>IF(R1157="Include","No",IF(V1157="Include","No",""))</f>
        <v/>
      </c>
      <c r="Z1157" s="33" t="str">
        <f>IF(J1157="Yes",IF(Q1157="","",IF(Q1157="Include",IF(V1157="",IF(Y1157="No","Check for supplement","Include"),IF(V1157="Exclude","Consensus required",IF(V1157="Include",IF(Y1157="No","Check for supplement","Include"),"Check required"))),IF(Q1157="Exclude",IF(V1157="","Check required",IF(V1157="Exclude","Exclude",IF(V1157="Include","Consensus required","Check required"))),"Check required"))),IF(L1157="","","Find PDF"))</f>
        <v>Exclude</v>
      </c>
      <c r="AA1157" s="31" t="str">
        <f>IF(Z1157="Exclude",R1157,"")</f>
        <v>3. Wrong intervention</v>
      </c>
    </row>
    <row r="1158" spans="1:27" x14ac:dyDescent="0.25">
      <c r="A1158" s="25" t="s">
        <v>790</v>
      </c>
      <c r="B1158" s="26" t="s">
        <v>791</v>
      </c>
      <c r="C1158" s="26">
        <v>2019</v>
      </c>
      <c r="D1158" s="26" t="s">
        <v>365</v>
      </c>
      <c r="E1158" s="26">
        <v>19</v>
      </c>
      <c r="F1158" s="26">
        <v>1</v>
      </c>
      <c r="G1158" s="26">
        <v>1587</v>
      </c>
      <c r="H1158" s="26">
        <v>13208</v>
      </c>
      <c r="I1158" s="26" t="s">
        <v>792</v>
      </c>
      <c r="J1158" s="11" t="s">
        <v>35</v>
      </c>
      <c r="K1158" s="18" t="str">
        <f>IF(LEFT(I1158,2)="10",HYPERLINK(_xlfn.CONCAT("https://doi.org/",I1158),"Link"),IF(I1158="","",HYPERLINK(I1158,"Link")))</f>
        <v>Link</v>
      </c>
      <c r="L1158" s="19" t="str">
        <f>IF(A1158&lt;&gt;"",IF(J1158="No",_xlfn.CONCAT(IF(ISERROR(FIND(",",A1158))=FALSE,LEFT(A1158,FIND(",",A1158)-1),A1158),"-",C1158,"-",H1158),""),"")</f>
        <v/>
      </c>
      <c r="M1158" s="29" t="str">
        <f>IF(A1158&lt;&gt;"",_xlfn.CONCAT("{",IF(ISERROR(FIND(",",A1158))=FALSE,LEFT(A1158,FIND(",",A1158)-1),A1158),", ",C1158," #",H1158,"}"),"")</f>
        <v>{Lee, 2019 #13208}</v>
      </c>
      <c r="N1158" s="4" t="s">
        <v>1</v>
      </c>
      <c r="O1158" s="18" t="str">
        <f>IF(J1158="Yes",IF(P1158&lt;&gt;"",HYPERLINK(_xlfn.CONCAT(VLOOKUP(P1158,AF:AG,2,FALSE),"\",IF(ISERROR(FIND(",",A1158))=FALSE,LEFT(A1158,FIND(",",A1158)-1),A1158),"-",C1158,"-",H1158,".pdf"),"PDF"),""),"")</f>
        <v>PDF</v>
      </c>
      <c r="P1158" s="11" t="s">
        <v>2</v>
      </c>
      <c r="Q1158" s="3" t="s">
        <v>46</v>
      </c>
      <c r="R1158" s="3" t="s">
        <v>47</v>
      </c>
      <c r="S1158" s="4" t="s">
        <v>109</v>
      </c>
      <c r="T1158" s="18" t="str">
        <f>IF(J1158="Yes",IF(U1158&lt;&gt;"",HYPERLINK(_xlfn.CONCAT(VLOOKUP(U1158,AF:AG,2,FALSE),"\",IF(ISERROR(FIND(",",A1158))=FALSE,LEFT(A1158,FIND(",",A1158)-1),A1158),"-",C1158,"-",H1158,".pdf"),"PDF"),""),"")</f>
        <v>PDF</v>
      </c>
      <c r="U1158" s="11" t="s">
        <v>57</v>
      </c>
      <c r="V1158" s="3" t="s">
        <v>46</v>
      </c>
      <c r="W1158" s="3" t="s">
        <v>47</v>
      </c>
      <c r="X1158" s="501" t="s">
        <v>116</v>
      </c>
      <c r="Y1158" s="12" t="str">
        <f>IF(R1158="Include","No",IF(V1158="Include","No",""))</f>
        <v/>
      </c>
      <c r="Z1158" s="33" t="str">
        <f>IF(J1158="Yes",IF(Q1158="","",IF(Q1158="Include",IF(V1158="",IF(Y1158="No","Check for supplement","Include"),IF(V1158="Exclude","Consensus required",IF(V1158="Include",IF(Y1158="No","Check for supplement","Include"),"Check required"))),IF(Q1158="Exclude",IF(V1158="","Check required",IF(V1158="Exclude","Exclude",IF(V1158="Include","Consensus required","Check required"))),"Check required"))),IF(L1158="","","Find PDF"))</f>
        <v>Exclude</v>
      </c>
      <c r="AA1158" s="31" t="str">
        <f>IF(Z1158="Exclude",R1158,"")</f>
        <v>3. Wrong intervention</v>
      </c>
    </row>
    <row r="1159" spans="1:27" x14ac:dyDescent="0.25">
      <c r="A1159" s="25" t="s">
        <v>793</v>
      </c>
      <c r="B1159" s="26" t="s">
        <v>794</v>
      </c>
      <c r="C1159" s="26">
        <v>2020</v>
      </c>
      <c r="D1159" s="26" t="s">
        <v>286</v>
      </c>
      <c r="E1159" s="26">
        <v>7</v>
      </c>
      <c r="F1159" s="26">
        <v>3</v>
      </c>
      <c r="G1159" s="26">
        <v>13</v>
      </c>
      <c r="H1159" s="26">
        <v>14777</v>
      </c>
      <c r="I1159" s="26" t="s">
        <v>795</v>
      </c>
      <c r="J1159" s="11" t="s">
        <v>35</v>
      </c>
      <c r="K1159" s="18" t="str">
        <f>IF(LEFT(I1159,2)="10",HYPERLINK(_xlfn.CONCAT("https://doi.org/",I1159),"Link"),IF(I1159="","",HYPERLINK(I1159,"Link")))</f>
        <v>Link</v>
      </c>
      <c r="L1159" s="19" t="str">
        <f>IF(A1159&lt;&gt;"",IF(J1159="No",_xlfn.CONCAT(IF(ISERROR(FIND(",",A1159))=FALSE,LEFT(A1159,FIND(",",A1159)-1),A1159),"-",C1159,"-",H1159),""),"")</f>
        <v/>
      </c>
      <c r="M1159" s="29" t="str">
        <f>IF(A1159&lt;&gt;"",_xlfn.CONCAT("{",IF(ISERROR(FIND(",",A1159))=FALSE,LEFT(A1159,FIND(",",A1159)-1),A1159),", ",C1159," #",H1159,"}"),"")</f>
        <v>{Lee, 2020 #14777}</v>
      </c>
      <c r="N1159" s="4" t="s">
        <v>1</v>
      </c>
      <c r="O1159" s="18" t="str">
        <f>IF(J1159="Yes",IF(P1159&lt;&gt;"",HYPERLINK(_xlfn.CONCAT(VLOOKUP(P1159,AF:AG,2,FALSE),"\",IF(ISERROR(FIND(",",A1159))=FALSE,LEFT(A1159,FIND(",",A1159)-1),A1159),"-",C1159,"-",H1159,".pdf"),"PDF"),""),"")</f>
        <v>PDF</v>
      </c>
      <c r="P1159" s="11" t="s">
        <v>2</v>
      </c>
      <c r="Q1159" s="3" t="s">
        <v>46</v>
      </c>
      <c r="R1159" s="3" t="s">
        <v>77</v>
      </c>
      <c r="S1159" s="4" t="s">
        <v>316</v>
      </c>
      <c r="T1159" s="18" t="str">
        <f>IF(J1159="Yes",IF(U1159&lt;&gt;"",HYPERLINK(_xlfn.CONCAT(VLOOKUP(U1159,AF:AG,2,FALSE),"\",IF(ISERROR(FIND(",",A1159))=FALSE,LEFT(A1159,FIND(",",A1159)-1),A1159),"-",C1159,"-",H1159,".pdf"),"PDF"),""),"")</f>
        <v>PDF</v>
      </c>
      <c r="U1159" s="11" t="s">
        <v>57</v>
      </c>
      <c r="V1159" s="3" t="s">
        <v>46</v>
      </c>
      <c r="W1159" s="3" t="s">
        <v>47</v>
      </c>
      <c r="X1159" s="501" t="s">
        <v>116</v>
      </c>
      <c r="Y1159" s="12" t="str">
        <f>IF(R1159="Include","No",IF(V1159="Include","No",""))</f>
        <v/>
      </c>
      <c r="Z1159" s="33" t="str">
        <f>IF(J1159="Yes",IF(Q1159="","",IF(Q1159="Include",IF(V1159="",IF(Y1159="No","Check for supplement","Include"),IF(V1159="Exclude","Consensus required",IF(V1159="Include",IF(Y1159="No","Check for supplement","Include"),"Check required"))),IF(Q1159="Exclude",IF(V1159="","Check required",IF(V1159="Exclude","Exclude",IF(V1159="Include","Consensus required","Check required"))),"Check required"))),IF(L1159="","","Find PDF"))</f>
        <v>Exclude</v>
      </c>
      <c r="AA1159" s="31" t="str">
        <f>IF(Z1159="Exclude",R1159,"")</f>
        <v>5. Wrong study design</v>
      </c>
    </row>
    <row r="1160" spans="1:27" x14ac:dyDescent="0.25">
      <c r="A1160" s="25" t="s">
        <v>796</v>
      </c>
      <c r="B1160" s="26" t="s">
        <v>797</v>
      </c>
      <c r="C1160" s="26">
        <v>2020</v>
      </c>
      <c r="D1160" s="26" t="s">
        <v>798</v>
      </c>
      <c r="E1160" s="26">
        <v>25</v>
      </c>
      <c r="F1160" s="26">
        <v>6</v>
      </c>
      <c r="G1160" s="26" t="s">
        <v>799</v>
      </c>
      <c r="H1160" s="26">
        <v>14778</v>
      </c>
      <c r="I1160" s="26" t="s">
        <v>800</v>
      </c>
      <c r="J1160" s="11" t="s">
        <v>35</v>
      </c>
      <c r="K1160" s="18" t="str">
        <f>IF(LEFT(I1160,2)="10",HYPERLINK(_xlfn.CONCAT("https://doi.org/",I1160),"Link"),IF(I1160="","",HYPERLINK(I1160,"Link")))</f>
        <v>Link</v>
      </c>
      <c r="L1160" s="19" t="str">
        <f>IF(A1160&lt;&gt;"",IF(J1160="No",_xlfn.CONCAT(IF(ISERROR(FIND(",",A1160))=FALSE,LEFT(A1160,FIND(",",A1160)-1),A1160),"-",C1160,"-",H1160),""),"")</f>
        <v/>
      </c>
      <c r="M1160" s="29" t="str">
        <f>IF(A1160&lt;&gt;"",_xlfn.CONCAT("{",IF(ISERROR(FIND(",",A1160))=FALSE,LEFT(A1160,FIND(",",A1160)-1),A1160),", ",C1160," #",H1160,"}"),"")</f>
        <v>{Lee, 2020 #14778}</v>
      </c>
      <c r="N1160" s="4" t="s">
        <v>1</v>
      </c>
      <c r="O1160" s="18" t="str">
        <f>IF(J1160="Yes",IF(P1160&lt;&gt;"",HYPERLINK(_xlfn.CONCAT(VLOOKUP(P1160,AF:AG,2,FALSE),"\",IF(ISERROR(FIND(",",A1160))=FALSE,LEFT(A1160,FIND(",",A1160)-1),A1160),"-",C1160,"-",H1160,".pdf"),"PDF"),""),"")</f>
        <v>PDF</v>
      </c>
      <c r="P1160" s="11" t="s">
        <v>2</v>
      </c>
      <c r="Q1160" s="3" t="s">
        <v>46</v>
      </c>
      <c r="R1160" s="3" t="s">
        <v>77</v>
      </c>
      <c r="S1160" s="4" t="s">
        <v>316</v>
      </c>
      <c r="T1160" s="18" t="str">
        <f>IF(J1160="Yes",IF(U1160&lt;&gt;"",HYPERLINK(_xlfn.CONCAT(VLOOKUP(U1160,AF:AG,2,FALSE),"\",IF(ISERROR(FIND(",",A1160))=FALSE,LEFT(A1160,FIND(",",A1160)-1),A1160),"-",C1160,"-",H1160,".pdf"),"PDF"),""),"")</f>
        <v>PDF</v>
      </c>
      <c r="U1160" s="11" t="s">
        <v>57</v>
      </c>
      <c r="V1160" s="3" t="s">
        <v>46</v>
      </c>
      <c r="W1160" s="3" t="s">
        <v>47</v>
      </c>
      <c r="X1160" s="501" t="s">
        <v>116</v>
      </c>
      <c r="Y1160" s="12" t="str">
        <f>IF(R1160="Include","No",IF(V1160="Include","No",""))</f>
        <v/>
      </c>
      <c r="Z1160" s="33" t="str">
        <f>IF(J1160="Yes",IF(Q1160="","",IF(Q1160="Include",IF(V1160="",IF(Y1160="No","Check for supplement","Include"),IF(V1160="Exclude","Consensus required",IF(V1160="Include",IF(Y1160="No","Check for supplement","Include"),"Check required"))),IF(Q1160="Exclude",IF(V1160="","Check required",IF(V1160="Exclude","Exclude",IF(V1160="Include","Consensus required","Check required"))),"Check required"))),IF(L1160="","","Find PDF"))</f>
        <v>Exclude</v>
      </c>
      <c r="AA1160" s="31" t="str">
        <f>IF(Z1160="Exclude",R1160,"")</f>
        <v>5. Wrong study design</v>
      </c>
    </row>
    <row r="1161" spans="1:27" x14ac:dyDescent="0.25">
      <c r="A1161" s="25" t="s">
        <v>796</v>
      </c>
      <c r="B1161" s="26" t="s">
        <v>797</v>
      </c>
      <c r="C1161" s="26">
        <v>2020</v>
      </c>
      <c r="D1161" s="26" t="s">
        <v>798</v>
      </c>
      <c r="E1161" s="26">
        <v>25</v>
      </c>
      <c r="F1161" s="26">
        <v>6</v>
      </c>
      <c r="G1161" s="26" t="s">
        <v>799</v>
      </c>
      <c r="H1161" s="26">
        <v>14779</v>
      </c>
      <c r="I1161" s="26" t="s">
        <v>800</v>
      </c>
      <c r="J1161" s="11" t="s">
        <v>35</v>
      </c>
      <c r="K1161" s="18" t="str">
        <f>IF(LEFT(I1161,2)="10",HYPERLINK(_xlfn.CONCAT("https://doi.org/",I1161),"Link"),IF(I1161="","",HYPERLINK(I1161,"Link")))</f>
        <v>Link</v>
      </c>
      <c r="L1161" s="19" t="str">
        <f>IF(A1161&lt;&gt;"",IF(J1161="No",_xlfn.CONCAT(IF(ISERROR(FIND(",",A1161))=FALSE,LEFT(A1161,FIND(",",A1161)-1),A1161),"-",C1161,"-",H1161),""),"")</f>
        <v/>
      </c>
      <c r="M1161" s="29" t="str">
        <f>IF(A1161&lt;&gt;"",_xlfn.CONCAT("{",IF(ISERROR(FIND(",",A1161))=FALSE,LEFT(A1161,FIND(",",A1161)-1),A1161),", ",C1161," #",H1161,"}"),"")</f>
        <v>{Lee, 2020 #14779}</v>
      </c>
      <c r="N1161" s="4" t="s">
        <v>1</v>
      </c>
      <c r="O1161" s="18" t="str">
        <f>IF(J1161="Yes",IF(P1161&lt;&gt;"",HYPERLINK(_xlfn.CONCAT(VLOOKUP(P1161,AF:AG,2,FALSE),"\",IF(ISERROR(FIND(",",A1161))=FALSE,LEFT(A1161,FIND(",",A1161)-1),A1161),"-",C1161,"-",H1161,".pdf"),"PDF"),""),"")</f>
        <v>PDF</v>
      </c>
      <c r="P1161" s="11" t="s">
        <v>2</v>
      </c>
      <c r="Q1161" s="3" t="s">
        <v>46</v>
      </c>
      <c r="R1161" s="3" t="s">
        <v>39</v>
      </c>
      <c r="T1161" s="18" t="str">
        <f>IF(J1161="Yes",IF(U1161&lt;&gt;"",HYPERLINK(_xlfn.CONCAT(VLOOKUP(U1161,AF:AG,2,FALSE),"\",IF(ISERROR(FIND(",",A1161))=FALSE,LEFT(A1161,FIND(",",A1161)-1),A1161),"-",C1161,"-",H1161,".pdf"),"PDF"),""),"")</f>
        <v>PDF</v>
      </c>
      <c r="U1161" s="11" t="str">
        <f>IF(R1161="0. Duplicate","SH","")</f>
        <v>SH</v>
      </c>
      <c r="V1161" s="3" t="str">
        <f>IF(R1161="0. Duplicate","Exclude","")</f>
        <v>Exclude</v>
      </c>
      <c r="W1161" s="3" t="str">
        <f>IF(R1161="0. Duplicate","0. Duplicate","")</f>
        <v>0. Duplicate</v>
      </c>
      <c r="Y1161" s="12" t="str">
        <f>IF(R1161="Include","No",IF(V1161="Include","No",""))</f>
        <v/>
      </c>
      <c r="Z1161" s="33" t="str">
        <f>IF(J1161="Yes",IF(Q1161="","",IF(Q1161="Include",IF(V1161="",IF(Y1161="No","Check for supplement","Include"),IF(V1161="Exclude","Consensus required",IF(V1161="Include",IF(Y1161="No","Check for supplement","Include"),"Check required"))),IF(Q1161="Exclude",IF(V1161="","Check required",IF(V1161="Exclude","Exclude",IF(V1161="Include","Consensus required","Check required"))),"Check required"))),IF(L1161="","","Find PDF"))</f>
        <v>Exclude</v>
      </c>
      <c r="AA1161" s="31" t="str">
        <f>IF(Z1161="Exclude",R1161,"")</f>
        <v>0. Duplicate</v>
      </c>
    </row>
    <row r="1162" spans="1:27" x14ac:dyDescent="0.25">
      <c r="A1162" s="25" t="s">
        <v>801</v>
      </c>
      <c r="B1162" s="26" t="s">
        <v>802</v>
      </c>
      <c r="C1162" s="26">
        <v>2021</v>
      </c>
      <c r="D1162" s="26" t="s">
        <v>803</v>
      </c>
      <c r="E1162" s="26">
        <v>33</v>
      </c>
      <c r="F1162" s="26">
        <v>6</v>
      </c>
      <c r="G1162" s="26" t="s">
        <v>804</v>
      </c>
      <c r="H1162" s="26">
        <v>14775</v>
      </c>
      <c r="I1162" s="26" t="s">
        <v>805</v>
      </c>
      <c r="J1162" s="11" t="s">
        <v>35</v>
      </c>
      <c r="K1162" s="18" t="str">
        <f>IF(LEFT(I1162,2)="10",HYPERLINK(_xlfn.CONCAT("https://doi.org/",I1162),"Link"),IF(I1162="","",HYPERLINK(I1162,"Link")))</f>
        <v>Link</v>
      </c>
      <c r="L1162" s="19" t="str">
        <f>IF(A1162&lt;&gt;"",IF(J1162="No",_xlfn.CONCAT(IF(ISERROR(FIND(",",A1162))=FALSE,LEFT(A1162,FIND(",",A1162)-1),A1162),"-",C1162,"-",H1162),""),"")</f>
        <v/>
      </c>
      <c r="M1162" s="29" t="str">
        <f>IF(A1162&lt;&gt;"",_xlfn.CONCAT("{",IF(ISERROR(FIND(",",A1162))=FALSE,LEFT(A1162,FIND(",",A1162)-1),A1162),", ",C1162," #",H1162,"}"),"")</f>
        <v>{Lee, 2021 #14775}</v>
      </c>
      <c r="N1162" s="4" t="s">
        <v>1</v>
      </c>
      <c r="O1162" s="18" t="str">
        <f>IF(J1162="Yes",IF(P1162&lt;&gt;"",HYPERLINK(_xlfn.CONCAT(VLOOKUP(P1162,AF:AG,2,FALSE),"\",IF(ISERROR(FIND(",",A1162))=FALSE,LEFT(A1162,FIND(",",A1162)-1),A1162),"-",C1162,"-",H1162,".pdf"),"PDF"),""),"")</f>
        <v>PDF</v>
      </c>
      <c r="P1162" s="11" t="s">
        <v>2</v>
      </c>
      <c r="Q1162" s="3" t="s">
        <v>46</v>
      </c>
      <c r="R1162" s="3" t="s">
        <v>47</v>
      </c>
      <c r="S1162" s="4" t="s">
        <v>109</v>
      </c>
      <c r="T1162" s="18" t="str">
        <f>IF(J1162="Yes",IF(U1162&lt;&gt;"",HYPERLINK(_xlfn.CONCAT(VLOOKUP(U1162,AF:AG,2,FALSE),"\",IF(ISERROR(FIND(",",A1162))=FALSE,LEFT(A1162,FIND(",",A1162)-1),A1162),"-",C1162,"-",H1162,".pdf"),"PDF"),""),"")</f>
        <v>PDF</v>
      </c>
      <c r="U1162" s="11" t="s">
        <v>57</v>
      </c>
      <c r="V1162" s="3" t="s">
        <v>46</v>
      </c>
      <c r="W1162" s="3" t="s">
        <v>47</v>
      </c>
      <c r="X1162" s="501" t="s">
        <v>116</v>
      </c>
      <c r="Y1162" s="12" t="str">
        <f>IF(R1162="Include","No",IF(V1162="Include","No",""))</f>
        <v/>
      </c>
      <c r="Z1162" s="33" t="str">
        <f>IF(J1162="Yes",IF(Q1162="","",IF(Q1162="Include",IF(V1162="",IF(Y1162="No","Check for supplement","Include"),IF(V1162="Exclude","Consensus required",IF(V1162="Include",IF(Y1162="No","Check for supplement","Include"),"Check required"))),IF(Q1162="Exclude",IF(V1162="","Check required",IF(V1162="Exclude","Exclude",IF(V1162="Include","Consensus required","Check required"))),"Check required"))),IF(L1162="","","Find PDF"))</f>
        <v>Exclude</v>
      </c>
      <c r="AA1162" s="31" t="str">
        <f>IF(Z1162="Exclude",R1162,"")</f>
        <v>3. Wrong intervention</v>
      </c>
    </row>
    <row r="1163" spans="1:27" x14ac:dyDescent="0.25">
      <c r="A1163" s="25" t="s">
        <v>801</v>
      </c>
      <c r="B1163" s="26" t="s">
        <v>802</v>
      </c>
      <c r="C1163" s="26">
        <v>2021</v>
      </c>
      <c r="D1163" s="26" t="s">
        <v>803</v>
      </c>
      <c r="E1163" s="26">
        <v>33</v>
      </c>
      <c r="F1163" s="26">
        <v>6</v>
      </c>
      <c r="G1163" s="26" t="s">
        <v>804</v>
      </c>
      <c r="H1163" s="26">
        <v>14776</v>
      </c>
      <c r="I1163" s="26" t="s">
        <v>805</v>
      </c>
      <c r="J1163" s="11" t="s">
        <v>35</v>
      </c>
      <c r="K1163" s="18" t="str">
        <f>IF(LEFT(I1163,2)="10",HYPERLINK(_xlfn.CONCAT("https://doi.org/",I1163),"Link"),IF(I1163="","",HYPERLINK(I1163,"Link")))</f>
        <v>Link</v>
      </c>
      <c r="L1163" s="19" t="str">
        <f>IF(A1163&lt;&gt;"",IF(J1163="No",_xlfn.CONCAT(IF(ISERROR(FIND(",",A1163))=FALSE,LEFT(A1163,FIND(",",A1163)-1),A1163),"-",C1163,"-",H1163),""),"")</f>
        <v/>
      </c>
      <c r="M1163" s="29" t="str">
        <f>IF(A1163&lt;&gt;"",_xlfn.CONCAT("{",IF(ISERROR(FIND(",",A1163))=FALSE,LEFT(A1163,FIND(",",A1163)-1),A1163),", ",C1163," #",H1163,"}"),"")</f>
        <v>{Lee, 2021 #14776}</v>
      </c>
      <c r="N1163" s="4" t="s">
        <v>1</v>
      </c>
      <c r="O1163" s="18" t="str">
        <f>IF(J1163="Yes",IF(P1163&lt;&gt;"",HYPERLINK(_xlfn.CONCAT(VLOOKUP(P1163,AF:AG,2,FALSE),"\",IF(ISERROR(FIND(",",A1163))=FALSE,LEFT(A1163,FIND(",",A1163)-1),A1163),"-",C1163,"-",H1163,".pdf"),"PDF"),""),"")</f>
        <v>PDF</v>
      </c>
      <c r="P1163" s="11" t="s">
        <v>2</v>
      </c>
      <c r="Q1163" s="3" t="s">
        <v>46</v>
      </c>
      <c r="R1163" s="3" t="s">
        <v>39</v>
      </c>
      <c r="T1163" s="18" t="str">
        <f>IF(J1163="Yes",IF(U1163&lt;&gt;"",HYPERLINK(_xlfn.CONCAT(VLOOKUP(U1163,AF:AG,2,FALSE),"\",IF(ISERROR(FIND(",",A1163))=FALSE,LEFT(A1163,FIND(",",A1163)-1),A1163),"-",C1163,"-",H1163,".pdf"),"PDF"),""),"")</f>
        <v>PDF</v>
      </c>
      <c r="U1163" s="11" t="str">
        <f>IF(R1163="0. Duplicate","SH","")</f>
        <v>SH</v>
      </c>
      <c r="V1163" s="3" t="str">
        <f>IF(R1163="0. Duplicate","Exclude","")</f>
        <v>Exclude</v>
      </c>
      <c r="W1163" s="3" t="str">
        <f>IF(R1163="0. Duplicate","0. Duplicate","")</f>
        <v>0. Duplicate</v>
      </c>
      <c r="Y1163" s="12" t="str">
        <f>IF(R1163="Include","No",IF(V1163="Include","No",""))</f>
        <v/>
      </c>
      <c r="Z1163" s="33" t="str">
        <f>IF(J1163="Yes",IF(Q1163="","",IF(Q1163="Include",IF(V1163="",IF(Y1163="No","Check for supplement","Include"),IF(V1163="Exclude","Consensus required",IF(V1163="Include",IF(Y1163="No","Check for supplement","Include"),"Check required"))),IF(Q1163="Exclude",IF(V1163="","Check required",IF(V1163="Exclude","Exclude",IF(V1163="Include","Consensus required","Check required"))),"Check required"))),IF(L1163="","","Find PDF"))</f>
        <v>Exclude</v>
      </c>
      <c r="AA1163" s="31" t="str">
        <f>IF(Z1163="Exclude",R1163,"")</f>
        <v>0. Duplicate</v>
      </c>
    </row>
    <row r="1164" spans="1:27" x14ac:dyDescent="0.25">
      <c r="A1164" s="25" t="s">
        <v>5454</v>
      </c>
      <c r="B1164" s="26" t="s">
        <v>5455</v>
      </c>
      <c r="C1164" s="26">
        <v>2023</v>
      </c>
      <c r="D1164" s="26" t="s">
        <v>782</v>
      </c>
      <c r="E1164" s="26">
        <v>13</v>
      </c>
      <c r="F1164" s="26">
        <v>1</v>
      </c>
      <c r="G1164" s="26">
        <v>7269</v>
      </c>
      <c r="H1164" s="26">
        <v>14277</v>
      </c>
      <c r="I1164" s="26" t="s">
        <v>5456</v>
      </c>
      <c r="J1164" s="11" t="s">
        <v>35</v>
      </c>
      <c r="K1164" s="18" t="str">
        <f>IF(LEFT(I1164,2)="10",HYPERLINK(_xlfn.CONCAT("https://doi.org/",I1164),"Link"),IF(I1164="","",HYPERLINK(I1164,"Link")))</f>
        <v>Link</v>
      </c>
      <c r="L1164" s="19" t="str">
        <f>IF(A1164&lt;&gt;"",IF(J1164="No",_xlfn.CONCAT(IF(ISERROR(FIND(",",A1164))=FALSE,LEFT(A1164,FIND(",",A1164)-1),A1164),"-",C1164,"-",H1164),""),"")</f>
        <v/>
      </c>
      <c r="M1164" s="29" t="str">
        <f>IF(A1164&lt;&gt;"",_xlfn.CONCAT("{",IF(ISERROR(FIND(",",A1164))=FALSE,LEFT(A1164,FIND(",",A1164)-1),A1164),", ",C1164," #",H1164,"}"),"")</f>
        <v>{Lee, 2023 #14277}</v>
      </c>
      <c r="N1164" s="4" t="s">
        <v>4</v>
      </c>
      <c r="O1164" s="18" t="str">
        <f>IF(J1164="Yes",IF(P1164&lt;&gt;"",HYPERLINK(_xlfn.CONCAT(VLOOKUP(P1164,AF:AG,2,FALSE),"\",IF(ISERROR(FIND(",",A1164))=FALSE,LEFT(A1164,FIND(",",A1164)-1),A1164),"-",C1164,"-",H1164,".pdf"),"PDF"),""),"")</f>
        <v>PDF</v>
      </c>
      <c r="P1164" s="11" t="s">
        <v>2</v>
      </c>
      <c r="Q1164" s="3" t="s">
        <v>46</v>
      </c>
      <c r="R1164" s="3" t="s">
        <v>47</v>
      </c>
      <c r="S1164" s="4" t="s">
        <v>109</v>
      </c>
      <c r="T1164" s="18" t="str">
        <f>IF(J1164="Yes",IF(U1164&lt;&gt;"",HYPERLINK(_xlfn.CONCAT(VLOOKUP(U1164,AF:AG,2,FALSE),"\",IF(ISERROR(FIND(",",A1164))=FALSE,LEFT(A1164,FIND(",",A1164)-1),A1164),"-",C1164,"-",H1164,".pdf"),"PDF"),""),"")</f>
        <v>PDF</v>
      </c>
      <c r="U1164" s="11" t="s">
        <v>50</v>
      </c>
      <c r="V1164" s="382" t="s">
        <v>46</v>
      </c>
      <c r="W1164" s="383" t="s">
        <v>47</v>
      </c>
      <c r="Y1164" s="12" t="str">
        <f>IF(R1164="Include","No",IF(V1164="Include","No",""))</f>
        <v/>
      </c>
      <c r="Z1164" s="33" t="str">
        <f>IF(J1164="Yes",IF(Q1164="","",IF(Q1164="Include",IF(V1164="",IF(Y1164="No","Check for supplement","Include"),IF(V1164="Exclude","Consensus required",IF(V1164="Include",IF(Y1164="No","Check for supplement","Include"),"Check required"))),IF(Q1164="Exclude",IF(V1164="","Check required",IF(V1164="Exclude","Exclude",IF(V1164="Include","Consensus required","Check required"))),"Check required"))),IF(L1164="","","Find PDF"))</f>
        <v>Exclude</v>
      </c>
      <c r="AA1164" s="31" t="str">
        <f>IF(Z1164="Exclude",R1164,"")</f>
        <v>3. Wrong intervention</v>
      </c>
    </row>
    <row r="1165" spans="1:27" x14ac:dyDescent="0.25">
      <c r="A1165" s="25" t="s">
        <v>806</v>
      </c>
      <c r="B1165" s="26" t="s">
        <v>807</v>
      </c>
      <c r="C1165" s="26">
        <v>2017</v>
      </c>
      <c r="D1165" s="26" t="s">
        <v>100</v>
      </c>
      <c r="E1165" s="26">
        <v>5</v>
      </c>
      <c r="F1165" s="26">
        <v>10</v>
      </c>
      <c r="G1165" s="26" t="s">
        <v>808</v>
      </c>
      <c r="H1165" s="26">
        <v>13209</v>
      </c>
      <c r="I1165" s="26" t="s">
        <v>809</v>
      </c>
      <c r="J1165" s="11" t="s">
        <v>35</v>
      </c>
      <c r="K1165" s="18" t="str">
        <f>IF(LEFT(I1165,2)="10",HYPERLINK(_xlfn.CONCAT("https://doi.org/",I1165),"Link"),IF(I1165="","",HYPERLINK(I1165,"Link")))</f>
        <v>Link</v>
      </c>
      <c r="L1165" s="19" t="str">
        <f>IF(A1165&lt;&gt;"",IF(J1165="No",_xlfn.CONCAT(IF(ISERROR(FIND(",",A1165))=FALSE,LEFT(A1165,FIND(",",A1165)-1),A1165),"-",C1165,"-",H1165),""),"")</f>
        <v/>
      </c>
      <c r="M1165" s="29" t="str">
        <f>IF(A1165&lt;&gt;"",_xlfn.CONCAT("{",IF(ISERROR(FIND(",",A1165))=FALSE,LEFT(A1165,FIND(",",A1165)-1),A1165),", ",C1165," #",H1165,"}"),"")</f>
        <v>{Leinonen, 2017 #13209}</v>
      </c>
      <c r="N1165" s="4" t="s">
        <v>1</v>
      </c>
      <c r="O1165" s="18" t="str">
        <f>IF(J1165="Yes",IF(P1165&lt;&gt;"",HYPERLINK(_xlfn.CONCAT(VLOOKUP(P1165,AF:AG,2,FALSE),"\",IF(ISERROR(FIND(",",A1165))=FALSE,LEFT(A1165,FIND(",",A1165)-1),A1165),"-",C1165,"-",H1165,".pdf"),"PDF"),""),"")</f>
        <v>PDF</v>
      </c>
      <c r="P1165" s="11" t="s">
        <v>2</v>
      </c>
      <c r="Q1165" s="3" t="s">
        <v>46</v>
      </c>
      <c r="R1165" s="3" t="s">
        <v>47</v>
      </c>
      <c r="S1165" s="4" t="s">
        <v>109</v>
      </c>
      <c r="T1165" s="18" t="str">
        <f>IF(J1165="Yes",IF(U1165&lt;&gt;"",HYPERLINK(_xlfn.CONCAT(VLOOKUP(U1165,AF:AG,2,FALSE),"\",IF(ISERROR(FIND(",",A1165))=FALSE,LEFT(A1165,FIND(",",A1165)-1),A1165),"-",C1165,"-",H1165,".pdf"),"PDF"),""),"")</f>
        <v>PDF</v>
      </c>
      <c r="U1165" s="11" t="s">
        <v>57</v>
      </c>
      <c r="V1165" s="3" t="s">
        <v>46</v>
      </c>
      <c r="W1165" s="3" t="s">
        <v>47</v>
      </c>
      <c r="X1165" s="501" t="s">
        <v>116</v>
      </c>
      <c r="Y1165" s="12" t="str">
        <f>IF(R1165="Include","No",IF(V1165="Include","No",""))</f>
        <v/>
      </c>
      <c r="Z1165" s="33" t="str">
        <f>IF(J1165="Yes",IF(Q1165="","",IF(Q1165="Include",IF(V1165="",IF(Y1165="No","Check for supplement","Include"),IF(V1165="Exclude","Consensus required",IF(V1165="Include",IF(Y1165="No","Check for supplement","Include"),"Check required"))),IF(Q1165="Exclude",IF(V1165="","Check required",IF(V1165="Exclude","Exclude",IF(V1165="Include","Consensus required","Check required"))),"Check required"))),IF(L1165="","","Find PDF"))</f>
        <v>Exclude</v>
      </c>
      <c r="AA1165" s="31" t="str">
        <f>IF(Z1165="Exclude",R1165,"")</f>
        <v>3. Wrong intervention</v>
      </c>
    </row>
    <row r="1166" spans="1:27" x14ac:dyDescent="0.25">
      <c r="A1166" s="25" t="s">
        <v>810</v>
      </c>
      <c r="B1166" s="26" t="s">
        <v>811</v>
      </c>
      <c r="C1166" s="26">
        <v>2020</v>
      </c>
      <c r="D1166" s="26" t="s">
        <v>365</v>
      </c>
      <c r="E1166" s="26">
        <v>20</v>
      </c>
      <c r="F1166" s="26">
        <v>1</v>
      </c>
      <c r="G1166" s="26">
        <v>523</v>
      </c>
      <c r="H1166" s="26">
        <v>13210</v>
      </c>
      <c r="I1166" s="26" t="s">
        <v>812</v>
      </c>
      <c r="J1166" s="11" t="s">
        <v>35</v>
      </c>
      <c r="K1166" s="18" t="str">
        <f>IF(LEFT(I1166,2)="10",HYPERLINK(_xlfn.CONCAT("https://doi.org/",I1166),"Link"),IF(I1166="","",HYPERLINK(I1166,"Link")))</f>
        <v>Link</v>
      </c>
      <c r="L1166" s="19" t="str">
        <f>IF(A1166&lt;&gt;"",IF(J1166="No",_xlfn.CONCAT(IF(ISERROR(FIND(",",A1166))=FALSE,LEFT(A1166,FIND(",",A1166)-1),A1166),"-",C1166,"-",H1166),""),"")</f>
        <v/>
      </c>
      <c r="M1166" s="29" t="str">
        <f>IF(A1166&lt;&gt;"",_xlfn.CONCAT("{",IF(ISERROR(FIND(",",A1166))=FALSE,LEFT(A1166,FIND(",",A1166)-1),A1166),", ",C1166," #",H1166,"}"),"")</f>
        <v>{Leis, 2020 #13210}</v>
      </c>
      <c r="N1166" s="4" t="s">
        <v>1</v>
      </c>
      <c r="O1166" s="18" t="str">
        <f>IF(J1166="Yes",IF(P1166&lt;&gt;"",HYPERLINK(_xlfn.CONCAT(VLOOKUP(P1166,AF:AG,2,FALSE),"\",IF(ISERROR(FIND(",",A1166))=FALSE,LEFT(A1166,FIND(",",A1166)-1),A1166),"-",C1166,"-",H1166,".pdf"),"PDF"),""),"")</f>
        <v>PDF</v>
      </c>
      <c r="P1166" s="11" t="s">
        <v>2</v>
      </c>
      <c r="Q1166" s="3" t="s">
        <v>46</v>
      </c>
      <c r="R1166" s="3" t="s">
        <v>47</v>
      </c>
      <c r="S1166" s="4" t="s">
        <v>109</v>
      </c>
      <c r="T1166" s="18" t="str">
        <f>IF(J1166="Yes",IF(U1166&lt;&gt;"",HYPERLINK(_xlfn.CONCAT(VLOOKUP(U1166,AF:AG,2,FALSE),"\",IF(ISERROR(FIND(",",A1166))=FALSE,LEFT(A1166,FIND(",",A1166)-1),A1166),"-",C1166,"-",H1166,".pdf"),"PDF"),""),"")</f>
        <v>PDF</v>
      </c>
      <c r="U1166" s="11" t="s">
        <v>57</v>
      </c>
      <c r="V1166" s="3" t="s">
        <v>46</v>
      </c>
      <c r="W1166" s="3" t="s">
        <v>47</v>
      </c>
      <c r="X1166" s="501" t="s">
        <v>116</v>
      </c>
      <c r="Y1166" s="12" t="str">
        <f>IF(R1166="Include","No",IF(V1166="Include","No",""))</f>
        <v/>
      </c>
      <c r="Z1166" s="33" t="str">
        <f>IF(J1166="Yes",IF(Q1166="","",IF(Q1166="Include",IF(V1166="",IF(Y1166="No","Check for supplement","Include"),IF(V1166="Exclude","Consensus required",IF(V1166="Include",IF(Y1166="No","Check for supplement","Include"),"Check required"))),IF(Q1166="Exclude",IF(V1166="","Check required",IF(V1166="Exclude","Exclude",IF(V1166="Include","Consensus required","Check required"))),"Check required"))),IF(L1166="","","Find PDF"))</f>
        <v>Exclude</v>
      </c>
      <c r="AA1166" s="31" t="str">
        <f>IF(Z1166="Exclude",R1166,"")</f>
        <v>3. Wrong intervention</v>
      </c>
    </row>
    <row r="1167" spans="1:27" x14ac:dyDescent="0.25">
      <c r="A1167" s="25" t="s">
        <v>810</v>
      </c>
      <c r="B1167" s="26" t="s">
        <v>811</v>
      </c>
      <c r="C1167" s="26">
        <v>2020</v>
      </c>
      <c r="D1167" s="26" t="s">
        <v>365</v>
      </c>
      <c r="E1167" s="26">
        <v>20</v>
      </c>
      <c r="F1167" s="26">
        <v>1</v>
      </c>
      <c r="G1167" s="26">
        <v>523</v>
      </c>
      <c r="H1167" s="26">
        <v>13211</v>
      </c>
      <c r="I1167" s="26" t="s">
        <v>812</v>
      </c>
      <c r="J1167" s="11" t="s">
        <v>35</v>
      </c>
      <c r="K1167" s="18" t="str">
        <f>IF(LEFT(I1167,2)="10",HYPERLINK(_xlfn.CONCAT("https://doi.org/",I1167),"Link"),IF(I1167="","",HYPERLINK(I1167,"Link")))</f>
        <v>Link</v>
      </c>
      <c r="L1167" s="19" t="str">
        <f>IF(A1167&lt;&gt;"",IF(J1167="No",_xlfn.CONCAT(IF(ISERROR(FIND(",",A1167))=FALSE,LEFT(A1167,FIND(",",A1167)-1),A1167),"-",C1167,"-",H1167),""),"")</f>
        <v/>
      </c>
      <c r="M1167" s="29" t="str">
        <f>IF(A1167&lt;&gt;"",_xlfn.CONCAT("{",IF(ISERROR(FIND(",",A1167))=FALSE,LEFT(A1167,FIND(",",A1167)-1),A1167),", ",C1167," #",H1167,"}"),"")</f>
        <v>{Leis, 2020 #13211}</v>
      </c>
      <c r="N1167" s="4" t="s">
        <v>1</v>
      </c>
      <c r="O1167" s="18" t="str">
        <f>IF(J1167="Yes",IF(P1167&lt;&gt;"",HYPERLINK(_xlfn.CONCAT(VLOOKUP(P1167,AF:AG,2,FALSE),"\",IF(ISERROR(FIND(",",A1167))=FALSE,LEFT(A1167,FIND(",",A1167)-1),A1167),"-",C1167,"-",H1167,".pdf"),"PDF"),""),"")</f>
        <v>PDF</v>
      </c>
      <c r="P1167" s="11" t="s">
        <v>2</v>
      </c>
      <c r="Q1167" s="3" t="s">
        <v>46</v>
      </c>
      <c r="R1167" s="3" t="s">
        <v>39</v>
      </c>
      <c r="T1167" s="18" t="str">
        <f>IF(J1167="Yes",IF(U1167&lt;&gt;"",HYPERLINK(_xlfn.CONCAT(VLOOKUP(U1167,AF:AG,2,FALSE),"\",IF(ISERROR(FIND(",",A1167))=FALSE,LEFT(A1167,FIND(",",A1167)-1),A1167),"-",C1167,"-",H1167,".pdf"),"PDF"),""),"")</f>
        <v>PDF</v>
      </c>
      <c r="U1167" s="11" t="str">
        <f>IF(R1167="0. Duplicate","SH","")</f>
        <v>SH</v>
      </c>
      <c r="V1167" s="3" t="str">
        <f>IF(R1167="0. Duplicate","Exclude","")</f>
        <v>Exclude</v>
      </c>
      <c r="W1167" s="3" t="str">
        <f>IF(R1167="0. Duplicate","0. Duplicate","")</f>
        <v>0. Duplicate</v>
      </c>
      <c r="Y1167" s="12" t="str">
        <f>IF(R1167="Include","No",IF(V1167="Include","No",""))</f>
        <v/>
      </c>
      <c r="Z1167" s="33" t="str">
        <f>IF(J1167="Yes",IF(Q1167="","",IF(Q1167="Include",IF(V1167="",IF(Y1167="No","Check for supplement","Include"),IF(V1167="Exclude","Consensus required",IF(V1167="Include",IF(Y1167="No","Check for supplement","Include"),"Check required"))),IF(Q1167="Exclude",IF(V1167="","Check required",IF(V1167="Exclude","Exclude",IF(V1167="Include","Consensus required","Check required"))),"Check required"))),IF(L1167="","","Find PDF"))</f>
        <v>Exclude</v>
      </c>
      <c r="AA1167" s="31" t="str">
        <f>IF(Z1167="Exclude",R1167,"")</f>
        <v>0. Duplicate</v>
      </c>
    </row>
    <row r="1168" spans="1:27" x14ac:dyDescent="0.25">
      <c r="A1168" s="25" t="s">
        <v>813</v>
      </c>
      <c r="B1168" s="26" t="s">
        <v>814</v>
      </c>
      <c r="C1168" s="26">
        <v>2010</v>
      </c>
      <c r="D1168" s="26" t="s">
        <v>340</v>
      </c>
      <c r="E1168" s="26">
        <v>62</v>
      </c>
      <c r="F1168" s="26">
        <v>5</v>
      </c>
      <c r="G1168" s="26" t="s">
        <v>815</v>
      </c>
      <c r="H1168" s="26">
        <v>13212</v>
      </c>
      <c r="I1168" s="26" t="s">
        <v>816</v>
      </c>
      <c r="J1168" s="11" t="s">
        <v>35</v>
      </c>
      <c r="K1168" s="18" t="str">
        <f>IF(LEFT(I1168,2)="10",HYPERLINK(_xlfn.CONCAT("https://doi.org/",I1168),"Link"),IF(I1168="","",HYPERLINK(I1168,"Link")))</f>
        <v>Link</v>
      </c>
      <c r="L1168" s="19" t="str">
        <f>IF(A1168&lt;&gt;"",IF(J1168="No",_xlfn.CONCAT(IF(ISERROR(FIND(",",A1168))=FALSE,LEFT(A1168,FIND(",",A1168)-1),A1168),"-",C1168,"-",H1168),""),"")</f>
        <v/>
      </c>
      <c r="M1168" s="29" t="str">
        <f>IF(A1168&lt;&gt;"",_xlfn.CONCAT("{",IF(ISERROR(FIND(",",A1168))=FALSE,LEFT(A1168,FIND(",",A1168)-1),A1168),", ",C1168," #",H1168,"}"),"")</f>
        <v>{Lelieveld, 2010 #13212}</v>
      </c>
      <c r="N1168" s="4" t="s">
        <v>1</v>
      </c>
      <c r="O1168" s="18" t="str">
        <f>IF(J1168="Yes",IF(P1168&lt;&gt;"",HYPERLINK(_xlfn.CONCAT(VLOOKUP(P1168,AF:AG,2,FALSE),"\",IF(ISERROR(FIND(",",A1168))=FALSE,LEFT(A1168,FIND(",",A1168)-1),A1168),"-",C1168,"-",H1168,".pdf"),"PDF"),""),"")</f>
        <v>PDF</v>
      </c>
      <c r="P1168" s="11" t="s">
        <v>2</v>
      </c>
      <c r="Q1168" s="3" t="s">
        <v>46</v>
      </c>
      <c r="R1168" s="3" t="s">
        <v>47</v>
      </c>
      <c r="S1168" s="4" t="s">
        <v>109</v>
      </c>
      <c r="T1168" s="18" t="str">
        <f>IF(J1168="Yes",IF(U1168&lt;&gt;"",HYPERLINK(_xlfn.CONCAT(VLOOKUP(U1168,AF:AG,2,FALSE),"\",IF(ISERROR(FIND(",",A1168))=FALSE,LEFT(A1168,FIND(",",A1168)-1),A1168),"-",C1168,"-",H1168,".pdf"),"PDF"),""),"")</f>
        <v>PDF</v>
      </c>
      <c r="U1168" s="11" t="s">
        <v>57</v>
      </c>
      <c r="V1168" s="3" t="s">
        <v>46</v>
      </c>
      <c r="W1168" s="3" t="s">
        <v>47</v>
      </c>
      <c r="X1168" s="501" t="s">
        <v>116</v>
      </c>
      <c r="Y1168" s="12" t="str">
        <f>IF(R1168="Include","No",IF(V1168="Include","No",""))</f>
        <v/>
      </c>
      <c r="Z1168" s="33" t="str">
        <f>IF(J1168="Yes",IF(Q1168="","",IF(Q1168="Include",IF(V1168="",IF(Y1168="No","Check for supplement","Include"),IF(V1168="Exclude","Consensus required",IF(V1168="Include",IF(Y1168="No","Check for supplement","Include"),"Check required"))),IF(Q1168="Exclude",IF(V1168="","Check required",IF(V1168="Exclude","Exclude",IF(V1168="Include","Consensus required","Check required"))),"Check required"))),IF(L1168="","","Find PDF"))</f>
        <v>Exclude</v>
      </c>
      <c r="AA1168" s="31" t="str">
        <f>IF(Z1168="Exclude",R1168,"")</f>
        <v>3. Wrong intervention</v>
      </c>
    </row>
    <row r="1169" spans="1:27" x14ac:dyDescent="0.25">
      <c r="A1169" s="25" t="s">
        <v>817</v>
      </c>
      <c r="B1169" s="26" t="s">
        <v>818</v>
      </c>
      <c r="C1169" s="26">
        <v>2018</v>
      </c>
      <c r="D1169" s="26" t="s">
        <v>819</v>
      </c>
      <c r="E1169" s="26">
        <v>50</v>
      </c>
      <c r="F1169" s="26">
        <v>10</v>
      </c>
      <c r="G1169" s="26" t="s">
        <v>820</v>
      </c>
      <c r="H1169" s="26">
        <v>14782</v>
      </c>
      <c r="I1169" s="26" t="s">
        <v>821</v>
      </c>
      <c r="J1169" s="11" t="s">
        <v>35</v>
      </c>
      <c r="K1169" s="18" t="str">
        <f>IF(LEFT(I1169,2)="10",HYPERLINK(_xlfn.CONCAT("https://doi.org/",I1169),"Link"),IF(I1169="","",HYPERLINK(I1169,"Link")))</f>
        <v>Link</v>
      </c>
      <c r="L1169" s="19" t="str">
        <f>IF(A1169&lt;&gt;"",IF(J1169="No",_xlfn.CONCAT(IF(ISERROR(FIND(",",A1169))=FALSE,LEFT(A1169,FIND(",",A1169)-1),A1169),"-",C1169,"-",H1169),""),"")</f>
        <v/>
      </c>
      <c r="M1169" s="29" t="str">
        <f>IF(A1169&lt;&gt;"",_xlfn.CONCAT("{",IF(ISERROR(FIND(",",A1169))=FALSE,LEFT(A1169,FIND(",",A1169)-1),A1169),", ",C1169," #",H1169,"}"),"")</f>
        <v>{Lendraitiene, 2018 #14782}</v>
      </c>
      <c r="N1169" s="4" t="s">
        <v>1</v>
      </c>
      <c r="O1169" s="18" t="str">
        <f>IF(J1169="Yes",IF(P1169&lt;&gt;"",HYPERLINK(_xlfn.CONCAT(VLOOKUP(P1169,AF:AG,2,FALSE),"\",IF(ISERROR(FIND(",",A1169))=FALSE,LEFT(A1169,FIND(",",A1169)-1),A1169),"-",C1169,"-",H1169,".pdf"),"PDF"),""),"")</f>
        <v>PDF</v>
      </c>
      <c r="P1169" s="11" t="s">
        <v>2</v>
      </c>
      <c r="Q1169" s="3" t="s">
        <v>46</v>
      </c>
      <c r="R1169" s="3" t="s">
        <v>47</v>
      </c>
      <c r="S1169" s="4" t="s">
        <v>109</v>
      </c>
      <c r="T1169" s="18" t="str">
        <f>IF(J1169="Yes",IF(U1169&lt;&gt;"",HYPERLINK(_xlfn.CONCAT(VLOOKUP(U1169,AF:AG,2,FALSE),"\",IF(ISERROR(FIND(",",A1169))=FALSE,LEFT(A1169,FIND(",",A1169)-1),A1169),"-",C1169,"-",H1169,".pdf"),"PDF"),""),"")</f>
        <v>PDF</v>
      </c>
      <c r="U1169" s="11" t="s">
        <v>57</v>
      </c>
      <c r="V1169" s="3" t="s">
        <v>46</v>
      </c>
      <c r="W1169" s="3" t="s">
        <v>77</v>
      </c>
      <c r="X1169" s="501" t="s">
        <v>446</v>
      </c>
      <c r="Y1169" s="12" t="str">
        <f>IF(R1169="Include","No",IF(V1169="Include","No",""))</f>
        <v/>
      </c>
      <c r="Z1169" s="33" t="str">
        <f>IF(J1169="Yes",IF(Q1169="","",IF(Q1169="Include",IF(V1169="",IF(Y1169="No","Check for supplement","Include"),IF(V1169="Exclude","Consensus required",IF(V1169="Include",IF(Y1169="No","Check for supplement","Include"),"Check required"))),IF(Q1169="Exclude",IF(V1169="","Check required",IF(V1169="Exclude","Exclude",IF(V1169="Include","Consensus required","Check required"))),"Check required"))),IF(L1169="","","Find PDF"))</f>
        <v>Exclude</v>
      </c>
      <c r="AA1169" s="31" t="str">
        <f>IF(Z1169="Exclude",R1169,"")</f>
        <v>3. Wrong intervention</v>
      </c>
    </row>
    <row r="1170" spans="1:27" x14ac:dyDescent="0.25">
      <c r="A1170" s="25" t="s">
        <v>7076</v>
      </c>
      <c r="B1170" s="26" t="s">
        <v>7077</v>
      </c>
      <c r="C1170" s="26">
        <v>2025</v>
      </c>
      <c r="D1170" s="26" t="s">
        <v>100</v>
      </c>
      <c r="E1170" s="26">
        <v>13</v>
      </c>
      <c r="F1170" s="26" t="s">
        <v>3</v>
      </c>
      <c r="G1170" s="26" t="s">
        <v>7078</v>
      </c>
      <c r="H1170" s="26">
        <v>15448</v>
      </c>
      <c r="I1170" s="26" t="s">
        <v>7079</v>
      </c>
      <c r="J1170" s="11" t="s">
        <v>35</v>
      </c>
      <c r="K1170" s="18" t="str">
        <f>IF(LEFT(I1170,2)="10",HYPERLINK(_xlfn.CONCAT("https://doi.org/",I1170),"Link"),IF(I1170="","",HYPERLINK(I1170,"Link")))</f>
        <v>Link</v>
      </c>
      <c r="L1170" s="19" t="str">
        <f>IF(A1170&lt;&gt;"",IF(J1170="No",_xlfn.CONCAT(IF(ISERROR(FIND(",",A1170))=FALSE,LEFT(A1170,FIND(",",A1170)-1),A1170),"-",C1170,"-",H1170),""),"")</f>
        <v/>
      </c>
      <c r="M1170" s="29" t="str">
        <f>IF(A1170&lt;&gt;"",_xlfn.CONCAT("{",IF(ISERROR(FIND(",",A1170))=FALSE,LEFT(A1170,FIND(",",A1170)-1),A1170),", ",C1170," #",H1170,"}"),"")</f>
        <v>{Leng, 2025 #15448}</v>
      </c>
      <c r="N1170" s="4" t="s">
        <v>75</v>
      </c>
      <c r="O1170" s="18" t="str">
        <f>IF(J1170="Yes",IF(P1170&lt;&gt;"",HYPERLINK(_xlfn.CONCAT(VLOOKUP(P1170,AF:AG,2,FALSE),"\",IF(ISERROR(FIND(",",A1170))=FALSE,LEFT(A1170,FIND(",",A1170)-1),A1170),"-",C1170,"-",H1170,".pdf"),"PDF"),""),"")</f>
        <v>PDF</v>
      </c>
      <c r="P1170" s="11" t="s">
        <v>2</v>
      </c>
      <c r="Q1170" s="3" t="s">
        <v>37</v>
      </c>
      <c r="T1170" s="18" t="str">
        <f>IF(J1170="Yes",IF(U1170&lt;&gt;"",HYPERLINK(_xlfn.CONCAT(VLOOKUP(U1170,AF:AG,2,FALSE),"\",IF(ISERROR(FIND(",",A1170))=FALSE,LEFT(A1170,FIND(",",A1170)-1),A1170),"-",C1170,"-",H1170,".pdf"),"PDF"),""),"")</f>
        <v>PDF</v>
      </c>
      <c r="U1170" s="11" t="s">
        <v>57</v>
      </c>
      <c r="V1170" s="3" t="s">
        <v>37</v>
      </c>
      <c r="X1170" s="501" t="s">
        <v>7080</v>
      </c>
      <c r="Y1170" s="12" t="s">
        <v>35</v>
      </c>
      <c r="Z1170" s="33" t="str">
        <f>IF(J1170="Yes",IF(Q1170="","",IF(Q1170="Include",IF(V1170="",IF(Y1170="No","Check for supplement","Include"),IF(V1170="Exclude","Consensus required",IF(V1170="Include",IF(Y1170="No","Check for supplement","Include"),"Check required"))),IF(Q1170="Exclude",IF(V1170="","Check required",IF(V1170="Exclude","Exclude",IF(V1170="Include","Consensus required","Check required"))),"Check required"))),IF(L1170="","","Find PDF"))</f>
        <v>Include</v>
      </c>
      <c r="AA1170" s="31" t="str">
        <f>IF(Z1170="Exclude",R1170,"")</f>
        <v/>
      </c>
    </row>
    <row r="1171" spans="1:27" x14ac:dyDescent="0.25">
      <c r="A1171" s="25" t="s">
        <v>822</v>
      </c>
      <c r="B1171" s="26" t="s">
        <v>823</v>
      </c>
      <c r="C1171" s="26">
        <v>2013</v>
      </c>
      <c r="D1171" s="26" t="s">
        <v>824</v>
      </c>
      <c r="E1171" s="26">
        <v>19</v>
      </c>
      <c r="F1171" s="26">
        <v>1</v>
      </c>
      <c r="G1171" s="26" t="s">
        <v>825</v>
      </c>
      <c r="H1171" s="26">
        <v>13213</v>
      </c>
      <c r="I1171" s="26" t="s">
        <v>826</v>
      </c>
      <c r="J1171" s="11" t="s">
        <v>35</v>
      </c>
      <c r="K1171" s="18" t="str">
        <f>IF(LEFT(I1171,2)="10",HYPERLINK(_xlfn.CONCAT("https://doi.org/",I1171),"Link"),IF(I1171="","",HYPERLINK(I1171,"Link")))</f>
        <v>Link</v>
      </c>
      <c r="L1171" s="19" t="str">
        <f>IF(A1171&lt;&gt;"",IF(J1171="No",_xlfn.CONCAT(IF(ISERROR(FIND(",",A1171))=FALSE,LEFT(A1171,FIND(",",A1171)-1),A1171),"-",C1171,"-",H1171),""),"")</f>
        <v/>
      </c>
      <c r="M1171" s="29" t="str">
        <f>IF(A1171&lt;&gt;"",_xlfn.CONCAT("{",IF(ISERROR(FIND(",",A1171))=FALSE,LEFT(A1171,FIND(",",A1171)-1),A1171),", ",C1171," #",H1171,"}"),"")</f>
        <v>{Lennox, 2013 #13213}</v>
      </c>
      <c r="N1171" s="4" t="s">
        <v>1</v>
      </c>
      <c r="O1171" s="18" t="str">
        <f>IF(J1171="Yes",IF(P1171&lt;&gt;"",HYPERLINK(_xlfn.CONCAT(VLOOKUP(P1171,AF:AG,2,FALSE),"\",IF(ISERROR(FIND(",",A1171))=FALSE,LEFT(A1171,FIND(",",A1171)-1),A1171),"-",C1171,"-",H1171,".pdf"),"PDF"),""),"")</f>
        <v>PDF</v>
      </c>
      <c r="P1171" s="11" t="s">
        <v>2</v>
      </c>
      <c r="Q1171" s="3" t="s">
        <v>46</v>
      </c>
      <c r="R1171" s="3" t="s">
        <v>47</v>
      </c>
      <c r="S1171" s="4" t="s">
        <v>109</v>
      </c>
      <c r="T1171" s="18" t="str">
        <f>IF(J1171="Yes",IF(U1171&lt;&gt;"",HYPERLINK(_xlfn.CONCAT(VLOOKUP(U1171,AF:AG,2,FALSE),"\",IF(ISERROR(FIND(",",A1171))=FALSE,LEFT(A1171,FIND(",",A1171)-1),A1171),"-",C1171,"-",H1171,".pdf"),"PDF"),""),"")</f>
        <v>PDF</v>
      </c>
      <c r="U1171" s="11" t="s">
        <v>57</v>
      </c>
      <c r="V1171" s="3" t="s">
        <v>46</v>
      </c>
      <c r="W1171" s="3" t="s">
        <v>47</v>
      </c>
      <c r="X1171" s="501" t="s">
        <v>116</v>
      </c>
      <c r="Y1171" s="12" t="str">
        <f>IF(R1171="Include","No",IF(V1171="Include","No",""))</f>
        <v/>
      </c>
      <c r="Z1171" s="33" t="str">
        <f>IF(J1171="Yes",IF(Q1171="","",IF(Q1171="Include",IF(V1171="",IF(Y1171="No","Check for supplement","Include"),IF(V1171="Exclude","Consensus required",IF(V1171="Include",IF(Y1171="No","Check for supplement","Include"),"Check required"))),IF(Q1171="Exclude",IF(V1171="","Check required",IF(V1171="Exclude","Exclude",IF(V1171="Include","Consensus required","Check required"))),"Check required"))),IF(L1171="","","Find PDF"))</f>
        <v>Exclude</v>
      </c>
      <c r="AA1171" s="31" t="str">
        <f>IF(Z1171="Exclude",R1171,"")</f>
        <v>3. Wrong intervention</v>
      </c>
    </row>
    <row r="1172" spans="1:27" x14ac:dyDescent="0.25">
      <c r="A1172" s="25" t="s">
        <v>827</v>
      </c>
      <c r="B1172" s="26" t="s">
        <v>828</v>
      </c>
      <c r="C1172" s="26">
        <v>2021</v>
      </c>
      <c r="D1172" s="26" t="s">
        <v>119</v>
      </c>
      <c r="E1172" s="26">
        <v>53</v>
      </c>
      <c r="F1172" s="26">
        <v>8</v>
      </c>
      <c r="G1172" s="26" t="s">
        <v>829</v>
      </c>
      <c r="H1172" s="26">
        <v>13214</v>
      </c>
      <c r="I1172" s="26" t="s">
        <v>830</v>
      </c>
      <c r="J1172" s="11" t="s">
        <v>35</v>
      </c>
      <c r="K1172" s="18" t="str">
        <f>IF(LEFT(I1172,2)="10",HYPERLINK(_xlfn.CONCAT("https://doi.org/",I1172),"Link"),IF(I1172="","",HYPERLINK(I1172,"Link")))</f>
        <v>Link</v>
      </c>
      <c r="L1172" s="19" t="str">
        <f>IF(A1172&lt;&gt;"",IF(J1172="No",_xlfn.CONCAT(IF(ISERROR(FIND(",",A1172))=FALSE,LEFT(A1172,FIND(",",A1172)-1),A1172),"-",C1172,"-",H1172),""),"")</f>
        <v/>
      </c>
      <c r="M1172" s="29" t="str">
        <f>IF(A1172&lt;&gt;"",_xlfn.CONCAT("{",IF(ISERROR(FIND(",",A1172))=FALSE,LEFT(A1172,FIND(",",A1172)-1),A1172),", ",C1172," #",H1172,"}"),"")</f>
        <v>{Leskinen, 2021 #13214}</v>
      </c>
      <c r="N1172" s="4" t="s">
        <v>1</v>
      </c>
      <c r="O1172" s="18" t="str">
        <f>IF(J1172="Yes",IF(P1172&lt;&gt;"",HYPERLINK(_xlfn.CONCAT(VLOOKUP(P1172,AF:AG,2,FALSE),"\",IF(ISERROR(FIND(",",A1172))=FALSE,LEFT(A1172,FIND(",",A1172)-1),A1172),"-",C1172,"-",H1172,".pdf"),"PDF"),""),"")</f>
        <v>PDF</v>
      </c>
      <c r="P1172" s="11" t="s">
        <v>2</v>
      </c>
      <c r="Q1172" s="3" t="s">
        <v>46</v>
      </c>
      <c r="R1172" s="3" t="s">
        <v>47</v>
      </c>
      <c r="S1172" s="4" t="s">
        <v>109</v>
      </c>
      <c r="T1172" s="18" t="str">
        <f>IF(J1172="Yes",IF(U1172&lt;&gt;"",HYPERLINK(_xlfn.CONCAT(VLOOKUP(U1172,AF:AG,2,FALSE),"\",IF(ISERROR(FIND(",",A1172))=FALSE,LEFT(A1172,FIND(",",A1172)-1),A1172),"-",C1172,"-",H1172,".pdf"),"PDF"),""),"")</f>
        <v>PDF</v>
      </c>
      <c r="U1172" s="11" t="s">
        <v>57</v>
      </c>
      <c r="V1172" s="3" t="s">
        <v>46</v>
      </c>
      <c r="W1172" s="3" t="s">
        <v>47</v>
      </c>
      <c r="X1172" s="501" t="s">
        <v>831</v>
      </c>
      <c r="Y1172" s="12" t="str">
        <f>IF(R1172="Include","No",IF(V1172="Include","No",""))</f>
        <v/>
      </c>
      <c r="Z1172" s="33" t="str">
        <f>IF(J1172="Yes",IF(Q1172="","",IF(Q1172="Include",IF(V1172="",IF(Y1172="No","Check for supplement","Include"),IF(V1172="Exclude","Consensus required",IF(V1172="Include",IF(Y1172="No","Check for supplement","Include"),"Check required"))),IF(Q1172="Exclude",IF(V1172="","Check required",IF(V1172="Exclude","Exclude",IF(V1172="Include","Consensus required","Check required"))),"Check required"))),IF(L1172="","","Find PDF"))</f>
        <v>Exclude</v>
      </c>
      <c r="AA1172" s="31" t="str">
        <f>IF(Z1172="Exclude",R1172,"")</f>
        <v>3. Wrong intervention</v>
      </c>
    </row>
    <row r="1173" spans="1:27" x14ac:dyDescent="0.25">
      <c r="A1173" s="25" t="s">
        <v>827</v>
      </c>
      <c r="B1173" s="26" t="s">
        <v>828</v>
      </c>
      <c r="C1173" s="26">
        <v>2021</v>
      </c>
      <c r="D1173" s="26" t="s">
        <v>119</v>
      </c>
      <c r="E1173" s="26">
        <v>53</v>
      </c>
      <c r="F1173" s="26">
        <v>8</v>
      </c>
      <c r="G1173" s="26" t="s">
        <v>829</v>
      </c>
      <c r="H1173" s="26">
        <v>13215</v>
      </c>
      <c r="I1173" s="26" t="s">
        <v>830</v>
      </c>
      <c r="J1173" s="11" t="s">
        <v>35</v>
      </c>
      <c r="K1173" s="18" t="str">
        <f>IF(LEFT(I1173,2)="10",HYPERLINK(_xlfn.CONCAT("https://doi.org/",I1173),"Link"),IF(I1173="","",HYPERLINK(I1173,"Link")))</f>
        <v>Link</v>
      </c>
      <c r="L1173" s="19" t="str">
        <f>IF(A1173&lt;&gt;"",IF(J1173="No",_xlfn.CONCAT(IF(ISERROR(FIND(",",A1173))=FALSE,LEFT(A1173,FIND(",",A1173)-1),A1173),"-",C1173,"-",H1173),""),"")</f>
        <v/>
      </c>
      <c r="M1173" s="29" t="str">
        <f>IF(A1173&lt;&gt;"",_xlfn.CONCAT("{",IF(ISERROR(FIND(",",A1173))=FALSE,LEFT(A1173,FIND(",",A1173)-1),A1173),", ",C1173," #",H1173,"}"),"")</f>
        <v>{Leskinen, 2021 #13215}</v>
      </c>
      <c r="N1173" s="4" t="s">
        <v>1</v>
      </c>
      <c r="O1173" s="18" t="str">
        <f>IF(J1173="Yes",IF(P1173&lt;&gt;"",HYPERLINK(_xlfn.CONCAT(VLOOKUP(P1173,AF:AG,2,FALSE),"\",IF(ISERROR(FIND(",",A1173))=FALSE,LEFT(A1173,FIND(",",A1173)-1),A1173),"-",C1173,"-",H1173,".pdf"),"PDF"),""),"")</f>
        <v>PDF</v>
      </c>
      <c r="P1173" s="11" t="s">
        <v>2</v>
      </c>
      <c r="Q1173" s="3" t="s">
        <v>46</v>
      </c>
      <c r="R1173" s="3" t="s">
        <v>39</v>
      </c>
      <c r="T1173" s="18" t="str">
        <f>IF(J1173="Yes",IF(U1173&lt;&gt;"",HYPERLINK(_xlfn.CONCAT(VLOOKUP(U1173,AF:AG,2,FALSE),"\",IF(ISERROR(FIND(",",A1173))=FALSE,LEFT(A1173,FIND(",",A1173)-1),A1173),"-",C1173,"-",H1173,".pdf"),"PDF"),""),"")</f>
        <v>PDF</v>
      </c>
      <c r="U1173" s="11" t="str">
        <f>IF(R1173="0. Duplicate","SH","")</f>
        <v>SH</v>
      </c>
      <c r="V1173" s="3" t="str">
        <f>IF(R1173="0. Duplicate","Exclude","")</f>
        <v>Exclude</v>
      </c>
      <c r="W1173" s="3" t="str">
        <f>IF(R1173="0. Duplicate","0. Duplicate","")</f>
        <v>0. Duplicate</v>
      </c>
      <c r="Y1173" s="12" t="str">
        <f>IF(R1173="Include","No",IF(V1173="Include","No",""))</f>
        <v/>
      </c>
      <c r="Z1173" s="33" t="str">
        <f>IF(J1173="Yes",IF(Q1173="","",IF(Q1173="Include",IF(V1173="",IF(Y1173="No","Check for supplement","Include"),IF(V1173="Exclude","Consensus required",IF(V1173="Include",IF(Y1173="No","Check for supplement","Include"),"Check required"))),IF(Q1173="Exclude",IF(V1173="","Check required",IF(V1173="Exclude","Exclude",IF(V1173="Include","Consensus required","Check required"))),"Check required"))),IF(L1173="","","Find PDF"))</f>
        <v>Exclude</v>
      </c>
      <c r="AA1173" s="31" t="str">
        <f>IF(Z1173="Exclude",R1173,"")</f>
        <v>0. Duplicate</v>
      </c>
    </row>
    <row r="1174" spans="1:27" x14ac:dyDescent="0.25">
      <c r="A1174" s="25" t="s">
        <v>832</v>
      </c>
      <c r="B1174" s="26" t="s">
        <v>833</v>
      </c>
      <c r="C1174" s="26">
        <v>2012</v>
      </c>
      <c r="D1174" s="26" t="s">
        <v>834</v>
      </c>
      <c r="E1174" s="26">
        <v>12</v>
      </c>
      <c r="G1174" s="26">
        <v>13</v>
      </c>
      <c r="H1174" s="26">
        <v>14784</v>
      </c>
      <c r="I1174" s="26" t="s">
        <v>835</v>
      </c>
      <c r="J1174" s="11" t="s">
        <v>35</v>
      </c>
      <c r="K1174" s="18" t="str">
        <f>IF(LEFT(I1174,2)="10",HYPERLINK(_xlfn.CONCAT("https://doi.org/",I1174),"Link"),IF(I1174="","",HYPERLINK(I1174,"Link")))</f>
        <v>Link</v>
      </c>
      <c r="L1174" s="19" t="str">
        <f>IF(A1174&lt;&gt;"",IF(J1174="No",_xlfn.CONCAT(IF(ISERROR(FIND(",",A1174))=FALSE,LEFT(A1174,FIND(",",A1174)-1),A1174),"-",C1174,"-",H1174),""),"")</f>
        <v/>
      </c>
      <c r="M1174" s="29" t="str">
        <f>IF(A1174&lt;&gt;"",_xlfn.CONCAT("{",IF(ISERROR(FIND(",",A1174))=FALSE,LEFT(A1174,FIND(",",A1174)-1),A1174),", ",C1174," #",H1174,"}"),"")</f>
        <v>{Levy, 2012 #14784}</v>
      </c>
      <c r="N1174" s="4" t="s">
        <v>1</v>
      </c>
      <c r="O1174" s="18" t="str">
        <f>IF(J1174="Yes",IF(P1174&lt;&gt;"",HYPERLINK(_xlfn.CONCAT(VLOOKUP(P1174,AF:AG,2,FALSE),"\",IF(ISERROR(FIND(",",A1174))=FALSE,LEFT(A1174,FIND(",",A1174)-1),A1174),"-",C1174,"-",H1174,".pdf"),"PDF"),""),"")</f>
        <v>PDF</v>
      </c>
      <c r="P1174" s="11" t="s">
        <v>2</v>
      </c>
      <c r="Q1174" s="3" t="s">
        <v>46</v>
      </c>
      <c r="R1174" s="3" t="s">
        <v>47</v>
      </c>
      <c r="S1174" s="4" t="s">
        <v>109</v>
      </c>
      <c r="T1174" s="18" t="str">
        <f>IF(J1174="Yes",IF(U1174&lt;&gt;"",HYPERLINK(_xlfn.CONCAT(VLOOKUP(U1174,AF:AG,2,FALSE),"\",IF(ISERROR(FIND(",",A1174))=FALSE,LEFT(A1174,FIND(",",A1174)-1),A1174),"-",C1174,"-",H1174,".pdf"),"PDF"),""),"")</f>
        <v>PDF</v>
      </c>
      <c r="U1174" s="11" t="s">
        <v>57</v>
      </c>
      <c r="V1174" s="3" t="s">
        <v>46</v>
      </c>
      <c r="W1174" s="3" t="s">
        <v>47</v>
      </c>
      <c r="X1174" s="501" t="s">
        <v>116</v>
      </c>
      <c r="Y1174" s="12" t="str">
        <f>IF(R1174="Include","No",IF(V1174="Include","No",""))</f>
        <v/>
      </c>
      <c r="Z1174" s="33" t="str">
        <f>IF(J1174="Yes",IF(Q1174="","",IF(Q1174="Include",IF(V1174="",IF(Y1174="No","Check for supplement","Include"),IF(V1174="Exclude","Consensus required",IF(V1174="Include",IF(Y1174="No","Check for supplement","Include"),"Check required"))),IF(Q1174="Exclude",IF(V1174="","Check required",IF(V1174="Exclude","Exclude",IF(V1174="Include","Consensus required","Check required"))),"Check required"))),IF(L1174="","","Find PDF"))</f>
        <v>Exclude</v>
      </c>
      <c r="AA1174" s="31" t="str">
        <f>IF(Z1174="Exclude",R1174,"")</f>
        <v>3. Wrong intervention</v>
      </c>
    </row>
    <row r="1175" spans="1:27" x14ac:dyDescent="0.25">
      <c r="A1175" s="25" t="s">
        <v>836</v>
      </c>
      <c r="B1175" s="26" t="s">
        <v>837</v>
      </c>
      <c r="C1175" s="26">
        <v>2022</v>
      </c>
      <c r="D1175" s="26" t="s">
        <v>838</v>
      </c>
      <c r="E1175" s="26">
        <v>7</v>
      </c>
      <c r="F1175" s="26">
        <v>6</v>
      </c>
      <c r="G1175" s="26" t="s">
        <v>839</v>
      </c>
      <c r="H1175" s="26">
        <v>13216</v>
      </c>
      <c r="I1175" s="26" t="s">
        <v>840</v>
      </c>
      <c r="J1175" s="11" t="s">
        <v>35</v>
      </c>
      <c r="K1175" s="18" t="str">
        <f>IF(LEFT(I1175,2)="10",HYPERLINK(_xlfn.CONCAT("https://doi.org/",I1175),"Link"),IF(I1175="","",HYPERLINK(I1175,"Link")))</f>
        <v>Link</v>
      </c>
      <c r="L1175" s="19" t="str">
        <f>IF(A1175&lt;&gt;"",IF(J1175="No",_xlfn.CONCAT(IF(ISERROR(FIND(",",A1175))=FALSE,LEFT(A1175,FIND(",",A1175)-1),A1175),"-",C1175,"-",H1175),""),"")</f>
        <v/>
      </c>
      <c r="M1175" s="29" t="str">
        <f>IF(A1175&lt;&gt;"",_xlfn.CONCAT("{",IF(ISERROR(FIND(",",A1175))=FALSE,LEFT(A1175,FIND(",",A1175)-1),A1175),", ",C1175," #",H1175,"}"),"")</f>
        <v>{Lewey, 2022 #13216}</v>
      </c>
      <c r="N1175" s="4" t="s">
        <v>1</v>
      </c>
      <c r="O1175" s="18" t="str">
        <f>IF(J1175="Yes",IF(P1175&lt;&gt;"",HYPERLINK(_xlfn.CONCAT(VLOOKUP(P1175,AF:AG,2,FALSE),"\",IF(ISERROR(FIND(",",A1175))=FALSE,LEFT(A1175,FIND(",",A1175)-1),A1175),"-",C1175,"-",H1175,".pdf"),"PDF"),""),"")</f>
        <v>PDF</v>
      </c>
      <c r="P1175" s="11" t="s">
        <v>2</v>
      </c>
      <c r="Q1175" s="3" t="s">
        <v>46</v>
      </c>
      <c r="R1175" s="3" t="s">
        <v>47</v>
      </c>
      <c r="S1175" s="4" t="s">
        <v>109</v>
      </c>
      <c r="T1175" s="18" t="str">
        <f>IF(J1175="Yes",IF(U1175&lt;&gt;"",HYPERLINK(_xlfn.CONCAT(VLOOKUP(U1175,AF:AG,2,FALSE),"\",IF(ISERROR(FIND(",",A1175))=FALSE,LEFT(A1175,FIND(",",A1175)-1),A1175),"-",C1175,"-",H1175,".pdf"),"PDF"),""),"")</f>
        <v>PDF</v>
      </c>
      <c r="U1175" s="11" t="s">
        <v>57</v>
      </c>
      <c r="V1175" s="3" t="s">
        <v>46</v>
      </c>
      <c r="W1175" s="3" t="s">
        <v>47</v>
      </c>
      <c r="X1175" s="501" t="s">
        <v>116</v>
      </c>
      <c r="Y1175" s="12" t="str">
        <f>IF(R1175="Include","No",IF(V1175="Include","No",""))</f>
        <v/>
      </c>
      <c r="Z1175" s="33" t="str">
        <f>IF(J1175="Yes",IF(Q1175="","",IF(Q1175="Include",IF(V1175="",IF(Y1175="No","Check for supplement","Include"),IF(V1175="Exclude","Consensus required",IF(V1175="Include",IF(Y1175="No","Check for supplement","Include"),"Check required"))),IF(Q1175="Exclude",IF(V1175="","Check required",IF(V1175="Exclude","Exclude",IF(V1175="Include","Consensus required","Check required"))),"Check required"))),IF(L1175="","","Find PDF"))</f>
        <v>Exclude</v>
      </c>
      <c r="AA1175" s="31" t="str">
        <f>IF(Z1175="Exclude",R1175,"")</f>
        <v>3. Wrong intervention</v>
      </c>
    </row>
    <row r="1176" spans="1:27" x14ac:dyDescent="0.25">
      <c r="A1176" s="25" t="s">
        <v>841</v>
      </c>
      <c r="B1176" s="26" t="s">
        <v>842</v>
      </c>
      <c r="C1176" s="26">
        <v>2013</v>
      </c>
      <c r="D1176" s="26" t="s">
        <v>95</v>
      </c>
      <c r="E1176" s="26">
        <v>45</v>
      </c>
      <c r="F1176" s="26">
        <v>2</v>
      </c>
      <c r="G1176" s="26" t="s">
        <v>843</v>
      </c>
      <c r="H1176" s="26">
        <v>14785</v>
      </c>
      <c r="I1176" s="26" t="s">
        <v>844</v>
      </c>
      <c r="J1176" s="11" t="s">
        <v>35</v>
      </c>
      <c r="K1176" s="18" t="str">
        <f>IF(LEFT(I1176,2)="10",HYPERLINK(_xlfn.CONCAT("https://doi.org/",I1176),"Link"),IF(I1176="","",HYPERLINK(I1176,"Link")))</f>
        <v>Link</v>
      </c>
      <c r="L1176" s="19" t="str">
        <f>IF(A1176&lt;&gt;"",IF(J1176="No",_xlfn.CONCAT(IF(ISERROR(FIND(",",A1176))=FALSE,LEFT(A1176,FIND(",",A1176)-1),A1176),"-",C1176,"-",H1176),""),"")</f>
        <v/>
      </c>
      <c r="M1176" s="29" t="str">
        <f>IF(A1176&lt;&gt;"",_xlfn.CONCAT("{",IF(ISERROR(FIND(",",A1176))=FALSE,LEFT(A1176,FIND(",",A1176)-1),A1176),", ",C1176," #",H1176,"}"),"")</f>
        <v>{Lewis, 2013 #14785}</v>
      </c>
      <c r="N1176" s="4" t="s">
        <v>1</v>
      </c>
      <c r="O1176" s="18" t="str">
        <f>IF(J1176="Yes",IF(P1176&lt;&gt;"",HYPERLINK(_xlfn.CONCAT(VLOOKUP(P1176,AF:AG,2,FALSE),"\",IF(ISERROR(FIND(",",A1176))=FALSE,LEFT(A1176,FIND(",",A1176)-1),A1176),"-",C1176,"-",H1176,".pdf"),"PDF"),""),"")</f>
        <v>PDF</v>
      </c>
      <c r="P1176" s="11" t="s">
        <v>2</v>
      </c>
      <c r="Q1176" s="3" t="s">
        <v>46</v>
      </c>
      <c r="R1176" s="3" t="s">
        <v>47</v>
      </c>
      <c r="S1176" s="4" t="s">
        <v>300</v>
      </c>
      <c r="T1176" s="18" t="str">
        <f>IF(J1176="Yes",IF(U1176&lt;&gt;"",HYPERLINK(_xlfn.CONCAT(VLOOKUP(U1176,AF:AG,2,FALSE),"\",IF(ISERROR(FIND(",",A1176))=FALSE,LEFT(A1176,FIND(",",A1176)-1),A1176),"-",C1176,"-",H1176,".pdf"),"PDF"),""),"")</f>
        <v>PDF</v>
      </c>
      <c r="U1176" s="11" t="s">
        <v>57</v>
      </c>
      <c r="V1176" s="3" t="s">
        <v>46</v>
      </c>
      <c r="W1176" s="3" t="s">
        <v>47</v>
      </c>
      <c r="X1176" s="501" t="s">
        <v>116</v>
      </c>
      <c r="Y1176" s="12" t="str">
        <f>IF(R1176="Include","No",IF(V1176="Include","No",""))</f>
        <v/>
      </c>
      <c r="Z1176" s="33" t="str">
        <f>IF(J1176="Yes",IF(Q1176="","",IF(Q1176="Include",IF(V1176="",IF(Y1176="No","Check for supplement","Include"),IF(V1176="Exclude","Consensus required",IF(V1176="Include",IF(Y1176="No","Check for supplement","Include"),"Check required"))),IF(Q1176="Exclude",IF(V1176="","Check required",IF(V1176="Exclude","Exclude",IF(V1176="Include","Consensus required","Check required"))),"Check required"))),IF(L1176="","","Find PDF"))</f>
        <v>Exclude</v>
      </c>
      <c r="AA1176" s="31" t="str">
        <f>IF(Z1176="Exclude",R1176,"")</f>
        <v>3. Wrong intervention</v>
      </c>
    </row>
    <row r="1177" spans="1:27" x14ac:dyDescent="0.25">
      <c r="A1177" s="25" t="s">
        <v>845</v>
      </c>
      <c r="B1177" s="26" t="s">
        <v>846</v>
      </c>
      <c r="C1177" s="26">
        <v>2020</v>
      </c>
      <c r="D1177" s="26" t="s">
        <v>60</v>
      </c>
      <c r="E1177" s="26">
        <v>17</v>
      </c>
      <c r="F1177" s="26">
        <v>18</v>
      </c>
      <c r="G1177" s="26" t="s">
        <v>847</v>
      </c>
      <c r="H1177" s="26">
        <v>13217</v>
      </c>
      <c r="I1177" s="26" t="s">
        <v>848</v>
      </c>
      <c r="J1177" s="11" t="s">
        <v>35</v>
      </c>
      <c r="K1177" s="18" t="str">
        <f>IF(LEFT(I1177,2)="10",HYPERLINK(_xlfn.CONCAT("https://doi.org/",I1177),"Link"),IF(I1177="","",HYPERLINK(I1177,"Link")))</f>
        <v>Link</v>
      </c>
      <c r="L1177" s="19" t="str">
        <f>IF(A1177&lt;&gt;"",IF(J1177="No",_xlfn.CONCAT(IF(ISERROR(FIND(",",A1177))=FALSE,LEFT(A1177,FIND(",",A1177)-1),A1177),"-",C1177,"-",H1177),""),"")</f>
        <v/>
      </c>
      <c r="M1177" s="29" t="str">
        <f>IF(A1177&lt;&gt;"",_xlfn.CONCAT("{",IF(ISERROR(FIND(",",A1177))=FALSE,LEFT(A1177,FIND(",",A1177)-1),A1177),", ",C1177," #",H1177,"}"),"")</f>
        <v>{Lewis, 2020 #13217}</v>
      </c>
      <c r="N1177" s="4" t="s">
        <v>1</v>
      </c>
      <c r="O1177" s="18" t="str">
        <f>IF(J1177="Yes",IF(P1177&lt;&gt;"",HYPERLINK(_xlfn.CONCAT(VLOOKUP(P1177,AF:AG,2,FALSE),"\",IF(ISERROR(FIND(",",A1177))=FALSE,LEFT(A1177,FIND(",",A1177)-1),A1177),"-",C1177,"-",H1177,".pdf"),"PDF"),""),"")</f>
        <v>PDF</v>
      </c>
      <c r="P1177" s="11" t="s">
        <v>2</v>
      </c>
      <c r="Q1177" s="3" t="s">
        <v>46</v>
      </c>
      <c r="R1177" s="3" t="s">
        <v>47</v>
      </c>
      <c r="S1177" s="4" t="s">
        <v>109</v>
      </c>
      <c r="T1177" s="18" t="str">
        <f>IF(J1177="Yes",IF(U1177&lt;&gt;"",HYPERLINK(_xlfn.CONCAT(VLOOKUP(U1177,AF:AG,2,FALSE),"\",IF(ISERROR(FIND(",",A1177))=FALSE,LEFT(A1177,FIND(",",A1177)-1),A1177),"-",C1177,"-",H1177,".pdf"),"PDF"),""),"")</f>
        <v>PDF</v>
      </c>
      <c r="U1177" s="11" t="s">
        <v>57</v>
      </c>
      <c r="V1177" s="3" t="s">
        <v>46</v>
      </c>
      <c r="W1177" s="3" t="s">
        <v>47</v>
      </c>
      <c r="X1177" s="501" t="s">
        <v>116</v>
      </c>
      <c r="Y1177" s="12" t="str">
        <f>IF(R1177="Include","No",IF(V1177="Include","No",""))</f>
        <v/>
      </c>
      <c r="Z1177" s="33" t="str">
        <f>IF(J1177="Yes",IF(Q1177="","",IF(Q1177="Include",IF(V1177="",IF(Y1177="No","Check for supplement","Include"),IF(V1177="Exclude","Consensus required",IF(V1177="Include",IF(Y1177="No","Check for supplement","Include"),"Check required"))),IF(Q1177="Exclude",IF(V1177="","Check required",IF(V1177="Exclude","Exclude",IF(V1177="Include","Consensus required","Check required"))),"Check required"))),IF(L1177="","","Find PDF"))</f>
        <v>Exclude</v>
      </c>
      <c r="AA1177" s="31" t="str">
        <f>IF(Z1177="Exclude",R1177,"")</f>
        <v>3. Wrong intervention</v>
      </c>
    </row>
    <row r="1178" spans="1:27" x14ac:dyDescent="0.25">
      <c r="A1178" s="25" t="s">
        <v>845</v>
      </c>
      <c r="B1178" s="26" t="s">
        <v>846</v>
      </c>
      <c r="C1178" s="26">
        <v>2020</v>
      </c>
      <c r="D1178" s="26" t="s">
        <v>60</v>
      </c>
      <c r="E1178" s="26">
        <v>17</v>
      </c>
      <c r="F1178" s="26">
        <v>18</v>
      </c>
      <c r="G1178" s="26" t="s">
        <v>847</v>
      </c>
      <c r="H1178" s="26">
        <v>13218</v>
      </c>
      <c r="I1178" s="26" t="s">
        <v>848</v>
      </c>
      <c r="J1178" s="11" t="s">
        <v>35</v>
      </c>
      <c r="K1178" s="18" t="str">
        <f>IF(LEFT(I1178,2)="10",HYPERLINK(_xlfn.CONCAT("https://doi.org/",I1178),"Link"),IF(I1178="","",HYPERLINK(I1178,"Link")))</f>
        <v>Link</v>
      </c>
      <c r="L1178" s="19" t="str">
        <f>IF(A1178&lt;&gt;"",IF(J1178="No",_xlfn.CONCAT(IF(ISERROR(FIND(",",A1178))=FALSE,LEFT(A1178,FIND(",",A1178)-1),A1178),"-",C1178,"-",H1178),""),"")</f>
        <v/>
      </c>
      <c r="M1178" s="29" t="str">
        <f>IF(A1178&lt;&gt;"",_xlfn.CONCAT("{",IF(ISERROR(FIND(",",A1178))=FALSE,LEFT(A1178,FIND(",",A1178)-1),A1178),", ",C1178," #",H1178,"}"),"")</f>
        <v>{Lewis, 2020 #13218}</v>
      </c>
      <c r="N1178" s="4" t="s">
        <v>1</v>
      </c>
      <c r="O1178" s="18" t="str">
        <f>IF(J1178="Yes",IF(P1178&lt;&gt;"",HYPERLINK(_xlfn.CONCAT(VLOOKUP(P1178,AF:AG,2,FALSE),"\",IF(ISERROR(FIND(",",A1178))=FALSE,LEFT(A1178,FIND(",",A1178)-1),A1178),"-",C1178,"-",H1178,".pdf"),"PDF"),""),"")</f>
        <v>PDF</v>
      </c>
      <c r="P1178" s="11" t="s">
        <v>2</v>
      </c>
      <c r="Q1178" s="3" t="s">
        <v>46</v>
      </c>
      <c r="R1178" s="3" t="s">
        <v>39</v>
      </c>
      <c r="T1178" s="18" t="str">
        <f>IF(J1178="Yes",IF(U1178&lt;&gt;"",HYPERLINK(_xlfn.CONCAT(VLOOKUP(U1178,AF:AG,2,FALSE),"\",IF(ISERROR(FIND(",",A1178))=FALSE,LEFT(A1178,FIND(",",A1178)-1),A1178),"-",C1178,"-",H1178,".pdf"),"PDF"),""),"")</f>
        <v>PDF</v>
      </c>
      <c r="U1178" s="11" t="str">
        <f>IF(R1178="0. Duplicate","SH","")</f>
        <v>SH</v>
      </c>
      <c r="V1178" s="3" t="str">
        <f>IF(R1178="0. Duplicate","Exclude","")</f>
        <v>Exclude</v>
      </c>
      <c r="W1178" s="3" t="str">
        <f>IF(R1178="0. Duplicate","0. Duplicate","")</f>
        <v>0. Duplicate</v>
      </c>
      <c r="Y1178" s="12" t="str">
        <f>IF(R1178="Include","No",IF(V1178="Include","No",""))</f>
        <v/>
      </c>
      <c r="Z1178" s="33" t="str">
        <f>IF(J1178="Yes",IF(Q1178="","",IF(Q1178="Include",IF(V1178="",IF(Y1178="No","Check for supplement","Include"),IF(V1178="Exclude","Consensus required",IF(V1178="Include",IF(Y1178="No","Check for supplement","Include"),"Check required"))),IF(Q1178="Exclude",IF(V1178="","Check required",IF(V1178="Exclude","Exclude",IF(V1178="Include","Consensus required","Check required"))),"Check required"))),IF(L1178="","","Find PDF"))</f>
        <v>Exclude</v>
      </c>
      <c r="AA1178" s="31" t="str">
        <f>IF(Z1178="Exclude",R1178,"")</f>
        <v>0. Duplicate</v>
      </c>
    </row>
    <row r="1179" spans="1:27" x14ac:dyDescent="0.25">
      <c r="A1179" s="25" t="s">
        <v>849</v>
      </c>
      <c r="B1179" s="26" t="s">
        <v>850</v>
      </c>
      <c r="C1179" s="26">
        <v>2013</v>
      </c>
      <c r="D1179" s="26" t="s">
        <v>851</v>
      </c>
      <c r="E1179" s="26">
        <v>22</v>
      </c>
      <c r="F1179" s="26">
        <v>11</v>
      </c>
      <c r="G1179" s="26" t="s">
        <v>852</v>
      </c>
      <c r="H1179" s="26">
        <v>13219</v>
      </c>
      <c r="I1179" s="26" t="s">
        <v>853</v>
      </c>
      <c r="J1179" s="11" t="s">
        <v>35</v>
      </c>
      <c r="K1179" s="18" t="str">
        <f>IF(LEFT(I1179,2)="10",HYPERLINK(_xlfn.CONCAT("https://doi.org/",I1179),"Link"),IF(I1179="","",HYPERLINK(I1179,"Link")))</f>
        <v>Link</v>
      </c>
      <c r="L1179" s="19" t="str">
        <f>IF(A1179&lt;&gt;"",IF(J1179="No",_xlfn.CONCAT(IF(ISERROR(FIND(",",A1179))=FALSE,LEFT(A1179,FIND(",",A1179)-1),A1179),"-",C1179,"-",H1179),""),"")</f>
        <v/>
      </c>
      <c r="M1179" s="29" t="str">
        <f>IF(A1179&lt;&gt;"",_xlfn.CONCAT("{",IF(ISERROR(FIND(",",A1179))=FALSE,LEFT(A1179,FIND(",",A1179)-1),A1179),", ",C1179," #",H1179,"}"),"")</f>
        <v>{Li, 2013 #13219}</v>
      </c>
      <c r="N1179" s="4" t="s">
        <v>1</v>
      </c>
      <c r="O1179" s="18" t="str">
        <f>IF(J1179="Yes",IF(P1179&lt;&gt;"",HYPERLINK(_xlfn.CONCAT(VLOOKUP(P1179,AF:AG,2,FALSE),"\",IF(ISERROR(FIND(",",A1179))=FALSE,LEFT(A1179,FIND(",",A1179)-1),A1179),"-",C1179,"-",H1179,".pdf"),"PDF"),""),"")</f>
        <v>PDF</v>
      </c>
      <c r="P1179" s="11" t="s">
        <v>2</v>
      </c>
      <c r="Q1179" s="3" t="s">
        <v>46</v>
      </c>
      <c r="R1179" s="3" t="s">
        <v>47</v>
      </c>
      <c r="S1179" s="4" t="s">
        <v>109</v>
      </c>
      <c r="T1179" s="18" t="str">
        <f>IF(J1179="Yes",IF(U1179&lt;&gt;"",HYPERLINK(_xlfn.CONCAT(VLOOKUP(U1179,AF:AG,2,FALSE),"\",IF(ISERROR(FIND(",",A1179))=FALSE,LEFT(A1179,FIND(",",A1179)-1),A1179),"-",C1179,"-",H1179,".pdf"),"PDF"),""),"")</f>
        <v>PDF</v>
      </c>
      <c r="U1179" s="11" t="s">
        <v>57</v>
      </c>
      <c r="V1179" s="3" t="s">
        <v>46</v>
      </c>
      <c r="W1179" s="3" t="s">
        <v>47</v>
      </c>
      <c r="X1179" s="501" t="s">
        <v>116</v>
      </c>
      <c r="Y1179" s="12" t="str">
        <f>IF(R1179="Include","No",IF(V1179="Include","No",""))</f>
        <v/>
      </c>
      <c r="Z1179" s="33" t="str">
        <f>IF(J1179="Yes",IF(Q1179="","",IF(Q1179="Include",IF(V1179="",IF(Y1179="No","Check for supplement","Include"),IF(V1179="Exclude","Consensus required",IF(V1179="Include",IF(Y1179="No","Check for supplement","Include"),"Check required"))),IF(Q1179="Exclude",IF(V1179="","Check required",IF(V1179="Exclude","Exclude",IF(V1179="Include","Consensus required","Check required"))),"Check required"))),IF(L1179="","","Find PDF"))</f>
        <v>Exclude</v>
      </c>
      <c r="AA1179" s="31" t="str">
        <f>IF(Z1179="Exclude",R1179,"")</f>
        <v>3. Wrong intervention</v>
      </c>
    </row>
    <row r="1180" spans="1:27" x14ac:dyDescent="0.25">
      <c r="A1180" s="25" t="s">
        <v>854</v>
      </c>
      <c r="B1180" s="26" t="s">
        <v>855</v>
      </c>
      <c r="C1180" s="26">
        <v>2017</v>
      </c>
      <c r="D1180" s="26" t="s">
        <v>856</v>
      </c>
      <c r="E1180" s="26">
        <v>59</v>
      </c>
      <c r="F1180" s="26">
        <v>6</v>
      </c>
      <c r="G1180" s="26" t="s">
        <v>857</v>
      </c>
      <c r="H1180" s="26">
        <v>13220</v>
      </c>
      <c r="I1180" s="26" t="s">
        <v>858</v>
      </c>
      <c r="J1180" s="11" t="s">
        <v>35</v>
      </c>
      <c r="K1180" s="18" t="str">
        <f>IF(LEFT(I1180,2)="10",HYPERLINK(_xlfn.CONCAT("https://doi.org/",I1180),"Link"),IF(I1180="","",HYPERLINK(I1180,"Link")))</f>
        <v>Link</v>
      </c>
      <c r="L1180" s="19" t="str">
        <f>IF(A1180&lt;&gt;"",IF(J1180="No",_xlfn.CONCAT(IF(ISERROR(FIND(",",A1180))=FALSE,LEFT(A1180,FIND(",",A1180)-1),A1180),"-",C1180,"-",H1180),""),"")</f>
        <v/>
      </c>
      <c r="M1180" s="29" t="str">
        <f>IF(A1180&lt;&gt;"",_xlfn.CONCAT("{",IF(ISERROR(FIND(",",A1180))=FALSE,LEFT(A1180,FIND(",",A1180)-1),A1180),", ",C1180," #",H1180,"}"),"")</f>
        <v>{Li, 2017 #13220}</v>
      </c>
      <c r="N1180" s="4" t="s">
        <v>1</v>
      </c>
      <c r="O1180" s="18" t="str">
        <f>IF(J1180="Yes",IF(P1180&lt;&gt;"",HYPERLINK(_xlfn.CONCAT(VLOOKUP(P1180,AF:AG,2,FALSE),"\",IF(ISERROR(FIND(",",A1180))=FALSE,LEFT(A1180,FIND(",",A1180)-1),A1180),"-",C1180,"-",H1180,".pdf"),"PDF"),""),"")</f>
        <v>PDF</v>
      </c>
      <c r="P1180" s="11" t="s">
        <v>2</v>
      </c>
      <c r="Q1180" s="3" t="s">
        <v>46</v>
      </c>
      <c r="R1180" s="3" t="s">
        <v>47</v>
      </c>
      <c r="S1180" s="4" t="s">
        <v>109</v>
      </c>
      <c r="T1180" s="18" t="str">
        <f>IF(J1180="Yes",IF(U1180&lt;&gt;"",HYPERLINK(_xlfn.CONCAT(VLOOKUP(U1180,AF:AG,2,FALSE),"\",IF(ISERROR(FIND(",",A1180))=FALSE,LEFT(A1180,FIND(",",A1180)-1),A1180),"-",C1180,"-",H1180,".pdf"),"PDF"),""),"")</f>
        <v>PDF</v>
      </c>
      <c r="U1180" s="11" t="s">
        <v>57</v>
      </c>
      <c r="V1180" s="3" t="s">
        <v>46</v>
      </c>
      <c r="W1180" s="3" t="s">
        <v>47</v>
      </c>
      <c r="X1180" s="501" t="s">
        <v>116</v>
      </c>
      <c r="Y1180" s="12" t="str">
        <f>IF(R1180="Include","No",IF(V1180="Include","No",""))</f>
        <v/>
      </c>
      <c r="Z1180" s="33" t="str">
        <f>IF(J1180="Yes",IF(Q1180="","",IF(Q1180="Include",IF(V1180="",IF(Y1180="No","Check for supplement","Include"),IF(V1180="Exclude","Consensus required",IF(V1180="Include",IF(Y1180="No","Check for supplement","Include"),"Check required"))),IF(Q1180="Exclude",IF(V1180="","Check required",IF(V1180="Exclude","Exclude",IF(V1180="Include","Consensus required","Check required"))),"Check required"))),IF(L1180="","","Find PDF"))</f>
        <v>Exclude</v>
      </c>
      <c r="AA1180" s="31" t="str">
        <f>IF(Z1180="Exclude",R1180,"")</f>
        <v>3. Wrong intervention</v>
      </c>
    </row>
    <row r="1181" spans="1:27" x14ac:dyDescent="0.25">
      <c r="A1181" s="25" t="s">
        <v>859</v>
      </c>
      <c r="B1181" s="26" t="s">
        <v>860</v>
      </c>
      <c r="C1181" s="26">
        <v>2017</v>
      </c>
      <c r="D1181" s="26" t="s">
        <v>100</v>
      </c>
      <c r="E1181" s="26">
        <v>5</v>
      </c>
      <c r="F1181" s="26">
        <v>6</v>
      </c>
      <c r="G1181" s="26" t="s">
        <v>861</v>
      </c>
      <c r="H1181" s="26">
        <v>13225</v>
      </c>
      <c r="I1181" s="26" t="s">
        <v>862</v>
      </c>
      <c r="J1181" s="11" t="s">
        <v>35</v>
      </c>
      <c r="K1181" s="18" t="str">
        <f>IF(LEFT(I1181,2)="10",HYPERLINK(_xlfn.CONCAT("https://doi.org/",I1181),"Link"),IF(I1181="","",HYPERLINK(I1181,"Link")))</f>
        <v>Link</v>
      </c>
      <c r="L1181" s="19" t="str">
        <f>IF(A1181&lt;&gt;"",IF(J1181="No",_xlfn.CONCAT(IF(ISERROR(FIND(",",A1181))=FALSE,LEFT(A1181,FIND(",",A1181)-1),A1181),"-",C1181,"-",H1181),""),"")</f>
        <v/>
      </c>
      <c r="M1181" s="29" t="str">
        <f>IF(A1181&lt;&gt;"",_xlfn.CONCAT("{",IF(ISERROR(FIND(",",A1181))=FALSE,LEFT(A1181,FIND(",",A1181)-1),A1181),", ",C1181," #",H1181,"}"),"")</f>
        <v>{Li, 2017 #13225}</v>
      </c>
      <c r="N1181" s="4" t="s">
        <v>1</v>
      </c>
      <c r="O1181" s="18" t="str">
        <f>IF(J1181="Yes",IF(P1181&lt;&gt;"",HYPERLINK(_xlfn.CONCAT(VLOOKUP(P1181,AF:AG,2,FALSE),"\",IF(ISERROR(FIND(",",A1181))=FALSE,LEFT(A1181,FIND(",",A1181)-1),A1181),"-",C1181,"-",H1181,".pdf"),"PDF"),""),"")</f>
        <v>PDF</v>
      </c>
      <c r="P1181" s="11" t="s">
        <v>2</v>
      </c>
      <c r="Q1181" s="3" t="s">
        <v>46</v>
      </c>
      <c r="R1181" s="3" t="s">
        <v>47</v>
      </c>
      <c r="S1181" s="4" t="s">
        <v>109</v>
      </c>
      <c r="T1181" s="18" t="str">
        <f>IF(J1181="Yes",IF(U1181&lt;&gt;"",HYPERLINK(_xlfn.CONCAT(VLOOKUP(U1181,AF:AG,2,FALSE),"\",IF(ISERROR(FIND(",",A1181))=FALSE,LEFT(A1181,FIND(",",A1181)-1),A1181),"-",C1181,"-",H1181,".pdf"),"PDF"),""),"")</f>
        <v>PDF</v>
      </c>
      <c r="U1181" s="11" t="s">
        <v>57</v>
      </c>
      <c r="V1181" s="3" t="s">
        <v>46</v>
      </c>
      <c r="W1181" s="3" t="s">
        <v>47</v>
      </c>
      <c r="X1181" s="501" t="s">
        <v>116</v>
      </c>
      <c r="Y1181" s="12" t="str">
        <f>IF(R1181="Include","No",IF(V1181="Include","No",""))</f>
        <v/>
      </c>
      <c r="Z1181" s="33" t="str">
        <f>IF(J1181="Yes",IF(Q1181="","",IF(Q1181="Include",IF(V1181="",IF(Y1181="No","Check for supplement","Include"),IF(V1181="Exclude","Consensus required",IF(V1181="Include",IF(Y1181="No","Check for supplement","Include"),"Check required"))),IF(Q1181="Exclude",IF(V1181="","Check required",IF(V1181="Exclude","Exclude",IF(V1181="Include","Consensus required","Check required"))),"Check required"))),IF(L1181="","","Find PDF"))</f>
        <v>Exclude</v>
      </c>
      <c r="AA1181" s="31" t="str">
        <f>IF(Z1181="Exclude",R1181,"")</f>
        <v>3. Wrong intervention</v>
      </c>
    </row>
    <row r="1182" spans="1:27" x14ac:dyDescent="0.25">
      <c r="A1182" s="25" t="s">
        <v>863</v>
      </c>
      <c r="B1182" s="26" t="s">
        <v>864</v>
      </c>
      <c r="C1182" s="26">
        <v>2018</v>
      </c>
      <c r="D1182" s="26" t="s">
        <v>530</v>
      </c>
      <c r="E1182" s="26">
        <v>20</v>
      </c>
      <c r="F1182" s="26">
        <v>4</v>
      </c>
      <c r="G1182" s="26" t="s">
        <v>865</v>
      </c>
      <c r="H1182" s="26">
        <v>13226</v>
      </c>
      <c r="I1182" s="26" t="s">
        <v>866</v>
      </c>
      <c r="J1182" s="11" t="s">
        <v>35</v>
      </c>
      <c r="K1182" s="18" t="str">
        <f>IF(LEFT(I1182,2)="10",HYPERLINK(_xlfn.CONCAT("https://doi.org/",I1182),"Link"),IF(I1182="","",HYPERLINK(I1182,"Link")))</f>
        <v>Link</v>
      </c>
      <c r="L1182" s="19" t="str">
        <f>IF(A1182&lt;&gt;"",IF(J1182="No",_xlfn.CONCAT(IF(ISERROR(FIND(",",A1182))=FALSE,LEFT(A1182,FIND(",",A1182)-1),A1182),"-",C1182,"-",H1182),""),"")</f>
        <v/>
      </c>
      <c r="M1182" s="29" t="str">
        <f>IF(A1182&lt;&gt;"",_xlfn.CONCAT("{",IF(ISERROR(FIND(",",A1182))=FALSE,LEFT(A1182,FIND(",",A1182)-1),A1182),", ",C1182," #",H1182,"}"),"")</f>
        <v>{Li, 2018 #13226}</v>
      </c>
      <c r="N1182" s="4" t="s">
        <v>1</v>
      </c>
      <c r="O1182" s="18" t="str">
        <f>IF(J1182="Yes",IF(P1182&lt;&gt;"",HYPERLINK(_xlfn.CONCAT(VLOOKUP(P1182,AF:AG,2,FALSE),"\",IF(ISERROR(FIND(",",A1182))=FALSE,LEFT(A1182,FIND(",",A1182)-1),A1182),"-",C1182,"-",H1182,".pdf"),"PDF"),""),"")</f>
        <v>PDF</v>
      </c>
      <c r="P1182" s="11" t="s">
        <v>2</v>
      </c>
      <c r="Q1182" s="3" t="s">
        <v>46</v>
      </c>
      <c r="R1182" s="3" t="s">
        <v>47</v>
      </c>
      <c r="S1182" s="4" t="s">
        <v>109</v>
      </c>
      <c r="T1182" s="18" t="str">
        <f>IF(J1182="Yes",IF(U1182&lt;&gt;"",HYPERLINK(_xlfn.CONCAT(VLOOKUP(U1182,AF:AG,2,FALSE),"\",IF(ISERROR(FIND(",",A1182))=FALSE,LEFT(A1182,FIND(",",A1182)-1),A1182),"-",C1182,"-",H1182,".pdf"),"PDF"),""),"")</f>
        <v>PDF</v>
      </c>
      <c r="U1182" s="11" t="s">
        <v>57</v>
      </c>
      <c r="V1182" s="3" t="s">
        <v>46</v>
      </c>
      <c r="W1182" s="3" t="s">
        <v>47</v>
      </c>
      <c r="X1182" s="501" t="s">
        <v>116</v>
      </c>
      <c r="Y1182" s="12" t="str">
        <f>IF(R1182="Include","No",IF(V1182="Include","No",""))</f>
        <v/>
      </c>
      <c r="Z1182" s="33" t="str">
        <f>IF(J1182="Yes",IF(Q1182="","",IF(Q1182="Include",IF(V1182="",IF(Y1182="No","Check for supplement","Include"),IF(V1182="Exclude","Consensus required",IF(V1182="Include",IF(Y1182="No","Check for supplement","Include"),"Check required"))),IF(Q1182="Exclude",IF(V1182="","Check required",IF(V1182="Exclude","Exclude",IF(V1182="Include","Consensus required","Check required"))),"Check required"))),IF(L1182="","","Find PDF"))</f>
        <v>Exclude</v>
      </c>
      <c r="AA1182" s="31" t="str">
        <f>IF(Z1182="Exclude",R1182,"")</f>
        <v>3. Wrong intervention</v>
      </c>
    </row>
    <row r="1183" spans="1:27" x14ac:dyDescent="0.25">
      <c r="A1183" s="25" t="s">
        <v>863</v>
      </c>
      <c r="B1183" s="26" t="s">
        <v>864</v>
      </c>
      <c r="C1183" s="26">
        <v>2018</v>
      </c>
      <c r="D1183" s="26" t="s">
        <v>530</v>
      </c>
      <c r="E1183" s="26">
        <v>20</v>
      </c>
      <c r="F1183" s="26">
        <v>4</v>
      </c>
      <c r="G1183" s="26" t="s">
        <v>865</v>
      </c>
      <c r="H1183" s="26">
        <v>13227</v>
      </c>
      <c r="I1183" s="26" t="s">
        <v>866</v>
      </c>
      <c r="J1183" s="11" t="s">
        <v>35</v>
      </c>
      <c r="K1183" s="18" t="str">
        <f>IF(LEFT(I1183,2)="10",HYPERLINK(_xlfn.CONCAT("https://doi.org/",I1183),"Link"),IF(I1183="","",HYPERLINK(I1183,"Link")))</f>
        <v>Link</v>
      </c>
      <c r="L1183" s="19" t="str">
        <f>IF(A1183&lt;&gt;"",IF(J1183="No",_xlfn.CONCAT(IF(ISERROR(FIND(",",A1183))=FALSE,LEFT(A1183,FIND(",",A1183)-1),A1183),"-",C1183,"-",H1183),""),"")</f>
        <v/>
      </c>
      <c r="M1183" s="29" t="str">
        <f>IF(A1183&lt;&gt;"",_xlfn.CONCAT("{",IF(ISERROR(FIND(",",A1183))=FALSE,LEFT(A1183,FIND(",",A1183)-1),A1183),", ",C1183," #",H1183,"}"),"")</f>
        <v>{Li, 2018 #13227}</v>
      </c>
      <c r="N1183" s="4" t="s">
        <v>1</v>
      </c>
      <c r="O1183" s="18" t="str">
        <f>IF(J1183="Yes",IF(P1183&lt;&gt;"",HYPERLINK(_xlfn.CONCAT(VLOOKUP(P1183,AF:AG,2,FALSE),"\",IF(ISERROR(FIND(",",A1183))=FALSE,LEFT(A1183,FIND(",",A1183)-1),A1183),"-",C1183,"-",H1183,".pdf"),"PDF"),""),"")</f>
        <v>PDF</v>
      </c>
      <c r="P1183" s="11" t="s">
        <v>2</v>
      </c>
      <c r="Q1183" s="3" t="s">
        <v>46</v>
      </c>
      <c r="R1183" s="3" t="s">
        <v>39</v>
      </c>
      <c r="T1183" s="18" t="str">
        <f>IF(J1183="Yes",IF(U1183&lt;&gt;"",HYPERLINK(_xlfn.CONCAT(VLOOKUP(U1183,AF:AG,2,FALSE),"\",IF(ISERROR(FIND(",",A1183))=FALSE,LEFT(A1183,FIND(",",A1183)-1),A1183),"-",C1183,"-",H1183,".pdf"),"PDF"),""),"")</f>
        <v>PDF</v>
      </c>
      <c r="U1183" s="11" t="str">
        <f>IF(R1183="0. Duplicate","SH","")</f>
        <v>SH</v>
      </c>
      <c r="V1183" s="3" t="str">
        <f>IF(R1183="0. Duplicate","Exclude","")</f>
        <v>Exclude</v>
      </c>
      <c r="W1183" s="3" t="str">
        <f>IF(R1183="0. Duplicate","0. Duplicate","")</f>
        <v>0. Duplicate</v>
      </c>
      <c r="Y1183" s="12" t="str">
        <f>IF(R1183="Include","No",IF(V1183="Include","No",""))</f>
        <v/>
      </c>
      <c r="Z1183" s="33" t="str">
        <f>IF(J1183="Yes",IF(Q1183="","",IF(Q1183="Include",IF(V1183="",IF(Y1183="No","Check for supplement","Include"),IF(V1183="Exclude","Consensus required",IF(V1183="Include",IF(Y1183="No","Check for supplement","Include"),"Check required"))),IF(Q1183="Exclude",IF(V1183="","Check required",IF(V1183="Exclude","Exclude",IF(V1183="Include","Consensus required","Check required"))),"Check required"))),IF(L1183="","","Find PDF"))</f>
        <v>Exclude</v>
      </c>
      <c r="AA1183" s="31" t="str">
        <f>IF(Z1183="Exclude",R1183,"")</f>
        <v>0. Duplicate</v>
      </c>
    </row>
    <row r="1184" spans="1:27" x14ac:dyDescent="0.25">
      <c r="A1184" s="25" t="s">
        <v>867</v>
      </c>
      <c r="B1184" s="26" t="s">
        <v>868</v>
      </c>
      <c r="C1184" s="26">
        <v>2020</v>
      </c>
      <c r="D1184" s="26" t="s">
        <v>340</v>
      </c>
      <c r="E1184" s="26">
        <v>72</v>
      </c>
      <c r="F1184" s="26">
        <v>12</v>
      </c>
      <c r="G1184" s="26" t="s">
        <v>869</v>
      </c>
      <c r="H1184" s="26">
        <v>13221</v>
      </c>
      <c r="I1184" s="26" t="s">
        <v>870</v>
      </c>
      <c r="J1184" s="11" t="s">
        <v>35</v>
      </c>
      <c r="K1184" s="18" t="str">
        <f>IF(LEFT(I1184,2)="10",HYPERLINK(_xlfn.CONCAT("https://doi.org/",I1184),"Link"),IF(I1184="","",HYPERLINK(I1184,"Link")))</f>
        <v>Link</v>
      </c>
      <c r="L1184" s="19" t="str">
        <f>IF(A1184&lt;&gt;"",IF(J1184="No",_xlfn.CONCAT(IF(ISERROR(FIND(",",A1184))=FALSE,LEFT(A1184,FIND(",",A1184)-1),A1184),"-",C1184,"-",H1184),""),"")</f>
        <v/>
      </c>
      <c r="M1184" s="29" t="str">
        <f>IF(A1184&lt;&gt;"",_xlfn.CONCAT("{",IF(ISERROR(FIND(",",A1184))=FALSE,LEFT(A1184,FIND(",",A1184)-1),A1184),", ",C1184," #",H1184,"}"),"")</f>
        <v>{Li, 2020 #13221}</v>
      </c>
      <c r="N1184" s="4" t="s">
        <v>1</v>
      </c>
      <c r="O1184" s="18" t="str">
        <f>IF(J1184="Yes",IF(P1184&lt;&gt;"",HYPERLINK(_xlfn.CONCAT(VLOOKUP(P1184,AF:AG,2,FALSE),"\",IF(ISERROR(FIND(",",A1184))=FALSE,LEFT(A1184,FIND(",",A1184)-1),A1184),"-",C1184,"-",H1184,".pdf"),"PDF"),""),"")</f>
        <v>PDF</v>
      </c>
      <c r="P1184" s="11" t="s">
        <v>2</v>
      </c>
      <c r="Q1184" s="3" t="s">
        <v>46</v>
      </c>
      <c r="R1184" s="3" t="s">
        <v>47</v>
      </c>
      <c r="S1184" s="4" t="s">
        <v>109</v>
      </c>
      <c r="T1184" s="18" t="str">
        <f>IF(J1184="Yes",IF(U1184&lt;&gt;"",HYPERLINK(_xlfn.CONCAT(VLOOKUP(U1184,AF:AG,2,FALSE),"\",IF(ISERROR(FIND(",",A1184))=FALSE,LEFT(A1184,FIND(",",A1184)-1),A1184),"-",C1184,"-",H1184,".pdf"),"PDF"),""),"")</f>
        <v>PDF</v>
      </c>
      <c r="U1184" s="11" t="s">
        <v>57</v>
      </c>
      <c r="V1184" s="3" t="s">
        <v>46</v>
      </c>
      <c r="W1184" s="3" t="s">
        <v>47</v>
      </c>
      <c r="X1184" s="501" t="s">
        <v>116</v>
      </c>
      <c r="Y1184" s="12" t="str">
        <f>IF(R1184="Include","No",IF(V1184="Include","No",""))</f>
        <v/>
      </c>
      <c r="Z1184" s="33" t="str">
        <f>IF(J1184="Yes",IF(Q1184="","",IF(Q1184="Include",IF(V1184="",IF(Y1184="No","Check for supplement","Include"),IF(V1184="Exclude","Consensus required",IF(V1184="Include",IF(Y1184="No","Check for supplement","Include"),"Check required"))),IF(Q1184="Exclude",IF(V1184="","Check required",IF(V1184="Exclude","Exclude",IF(V1184="Include","Consensus required","Check required"))),"Check required"))),IF(L1184="","","Find PDF"))</f>
        <v>Exclude</v>
      </c>
      <c r="AA1184" s="31" t="str">
        <f>IF(Z1184="Exclude",R1184,"")</f>
        <v>3. Wrong intervention</v>
      </c>
    </row>
    <row r="1185" spans="1:27" x14ac:dyDescent="0.25">
      <c r="A1185" s="25" t="s">
        <v>867</v>
      </c>
      <c r="B1185" s="26" t="s">
        <v>868</v>
      </c>
      <c r="C1185" s="26">
        <v>2020</v>
      </c>
      <c r="D1185" s="26" t="s">
        <v>340</v>
      </c>
      <c r="E1185" s="26">
        <v>72</v>
      </c>
      <c r="F1185" s="26">
        <v>12</v>
      </c>
      <c r="G1185" s="26" t="s">
        <v>869</v>
      </c>
      <c r="H1185" s="26">
        <v>13222</v>
      </c>
      <c r="I1185" s="26" t="s">
        <v>870</v>
      </c>
      <c r="J1185" s="11" t="s">
        <v>35</v>
      </c>
      <c r="K1185" s="18" t="str">
        <f>IF(LEFT(I1185,2)="10",HYPERLINK(_xlfn.CONCAT("https://doi.org/",I1185),"Link"),IF(I1185="","",HYPERLINK(I1185,"Link")))</f>
        <v>Link</v>
      </c>
      <c r="L1185" s="19" t="str">
        <f>IF(A1185&lt;&gt;"",IF(J1185="No",_xlfn.CONCAT(IF(ISERROR(FIND(",",A1185))=FALSE,LEFT(A1185,FIND(",",A1185)-1),A1185),"-",C1185,"-",H1185),""),"")</f>
        <v/>
      </c>
      <c r="M1185" s="29" t="str">
        <f>IF(A1185&lt;&gt;"",_xlfn.CONCAT("{",IF(ISERROR(FIND(",",A1185))=FALSE,LEFT(A1185,FIND(",",A1185)-1),A1185),", ",C1185," #",H1185,"}"),"")</f>
        <v>{Li, 2020 #13222}</v>
      </c>
      <c r="N1185" s="4" t="s">
        <v>1</v>
      </c>
      <c r="O1185" s="18" t="str">
        <f>IF(J1185="Yes",IF(P1185&lt;&gt;"",HYPERLINK(_xlfn.CONCAT(VLOOKUP(P1185,AF:AG,2,FALSE),"\",IF(ISERROR(FIND(",",A1185))=FALSE,LEFT(A1185,FIND(",",A1185)-1),A1185),"-",C1185,"-",H1185,".pdf"),"PDF"),""),"")</f>
        <v>PDF</v>
      </c>
      <c r="P1185" s="11" t="s">
        <v>2</v>
      </c>
      <c r="Q1185" s="3" t="s">
        <v>46</v>
      </c>
      <c r="R1185" s="3" t="s">
        <v>39</v>
      </c>
      <c r="T1185" s="18" t="str">
        <f>IF(J1185="Yes",IF(U1185&lt;&gt;"",HYPERLINK(_xlfn.CONCAT(VLOOKUP(U1185,AF:AG,2,FALSE),"\",IF(ISERROR(FIND(",",A1185))=FALSE,LEFT(A1185,FIND(",",A1185)-1),A1185),"-",C1185,"-",H1185,".pdf"),"PDF"),""),"")</f>
        <v>PDF</v>
      </c>
      <c r="U1185" s="11" t="str">
        <f>IF(R1185="0. Duplicate","SH","")</f>
        <v>SH</v>
      </c>
      <c r="V1185" s="3" t="str">
        <f>IF(R1185="0. Duplicate","Exclude","")</f>
        <v>Exclude</v>
      </c>
      <c r="W1185" s="3" t="str">
        <f>IF(R1185="0. Duplicate","0. Duplicate","")</f>
        <v>0. Duplicate</v>
      </c>
      <c r="Y1185" s="12" t="str">
        <f>IF(R1185="Include","No",IF(V1185="Include","No",""))</f>
        <v/>
      </c>
      <c r="Z1185" s="33" t="str">
        <f>IF(J1185="Yes",IF(Q1185="","",IF(Q1185="Include",IF(V1185="",IF(Y1185="No","Check for supplement","Include"),IF(V1185="Exclude","Consensus required",IF(V1185="Include",IF(Y1185="No","Check for supplement","Include"),"Check required"))),IF(Q1185="Exclude",IF(V1185="","Check required",IF(V1185="Exclude","Exclude",IF(V1185="Include","Consensus required","Check required"))),"Check required"))),IF(L1185="","","Find PDF"))</f>
        <v>Exclude</v>
      </c>
      <c r="AA1185" s="31" t="str">
        <f>IF(Z1185="Exclude",R1185,"")</f>
        <v>0. Duplicate</v>
      </c>
    </row>
    <row r="1186" spans="1:27" x14ac:dyDescent="0.25">
      <c r="A1186" s="25" t="s">
        <v>871</v>
      </c>
      <c r="B1186" s="26" t="s">
        <v>872</v>
      </c>
      <c r="C1186" s="26">
        <v>2020</v>
      </c>
      <c r="D1186" s="26" t="s">
        <v>100</v>
      </c>
      <c r="E1186" s="26">
        <v>8</v>
      </c>
      <c r="F1186" s="26">
        <v>7</v>
      </c>
      <c r="G1186" s="26" t="s">
        <v>873</v>
      </c>
      <c r="H1186" s="26">
        <v>13223</v>
      </c>
      <c r="I1186" s="26" t="s">
        <v>874</v>
      </c>
      <c r="J1186" s="11" t="s">
        <v>35</v>
      </c>
      <c r="K1186" s="18" t="str">
        <f>IF(LEFT(I1186,2)="10",HYPERLINK(_xlfn.CONCAT("https://doi.org/",I1186),"Link"),IF(I1186="","",HYPERLINK(I1186,"Link")))</f>
        <v>Link</v>
      </c>
      <c r="L1186" s="19" t="str">
        <f>IF(A1186&lt;&gt;"",IF(J1186="No",_xlfn.CONCAT(IF(ISERROR(FIND(",",A1186))=FALSE,LEFT(A1186,FIND(",",A1186)-1),A1186),"-",C1186,"-",H1186),""),"")</f>
        <v/>
      </c>
      <c r="M1186" s="29" t="str">
        <f>IF(A1186&lt;&gt;"",_xlfn.CONCAT("{",IF(ISERROR(FIND(",",A1186))=FALSE,LEFT(A1186,FIND(",",A1186)-1),A1186),", ",C1186," #",H1186,"}"),"")</f>
        <v>{Li, 2020 #13223}</v>
      </c>
      <c r="N1186" s="4" t="s">
        <v>1</v>
      </c>
      <c r="O1186" s="18" t="str">
        <f>IF(J1186="Yes",IF(P1186&lt;&gt;"",HYPERLINK(_xlfn.CONCAT(VLOOKUP(P1186,AF:AG,2,FALSE),"\",IF(ISERROR(FIND(",",A1186))=FALSE,LEFT(A1186,FIND(",",A1186)-1),A1186),"-",C1186,"-",H1186,".pdf"),"PDF"),""),"")</f>
        <v>PDF</v>
      </c>
      <c r="P1186" s="11" t="s">
        <v>2</v>
      </c>
      <c r="Q1186" s="3" t="s">
        <v>46</v>
      </c>
      <c r="R1186" s="3" t="s">
        <v>47</v>
      </c>
      <c r="S1186" s="4" t="s">
        <v>109</v>
      </c>
      <c r="T1186" s="18" t="str">
        <f>IF(J1186="Yes",IF(U1186&lt;&gt;"",HYPERLINK(_xlfn.CONCAT(VLOOKUP(U1186,AF:AG,2,FALSE),"\",IF(ISERROR(FIND(",",A1186))=FALSE,LEFT(A1186,FIND(",",A1186)-1),A1186),"-",C1186,"-",H1186,".pdf"),"PDF"),""),"")</f>
        <v>PDF</v>
      </c>
      <c r="U1186" s="11" t="s">
        <v>57</v>
      </c>
      <c r="V1186" s="3" t="s">
        <v>46</v>
      </c>
      <c r="W1186" s="3" t="s">
        <v>47</v>
      </c>
      <c r="X1186" s="501" t="s">
        <v>116</v>
      </c>
      <c r="Y1186" s="12" t="str">
        <f>IF(R1186="Include","No",IF(V1186="Include","No",""))</f>
        <v/>
      </c>
      <c r="Z1186" s="33" t="str">
        <f>IF(J1186="Yes",IF(Q1186="","",IF(Q1186="Include",IF(V1186="",IF(Y1186="No","Check for supplement","Include"),IF(V1186="Exclude","Consensus required",IF(V1186="Include",IF(Y1186="No","Check for supplement","Include"),"Check required"))),IF(Q1186="Exclude",IF(V1186="","Check required",IF(V1186="Exclude","Exclude",IF(V1186="Include","Consensus required","Check required"))),"Check required"))),IF(L1186="","","Find PDF"))</f>
        <v>Exclude</v>
      </c>
      <c r="AA1186" s="31" t="str">
        <f>IF(Z1186="Exclude",R1186,"")</f>
        <v>3. Wrong intervention</v>
      </c>
    </row>
    <row r="1187" spans="1:27" x14ac:dyDescent="0.25">
      <c r="A1187" s="25" t="s">
        <v>871</v>
      </c>
      <c r="B1187" s="26" t="s">
        <v>872</v>
      </c>
      <c r="C1187" s="26">
        <v>2020</v>
      </c>
      <c r="D1187" s="26" t="s">
        <v>100</v>
      </c>
      <c r="E1187" s="26">
        <v>8</v>
      </c>
      <c r="F1187" s="26">
        <v>7</v>
      </c>
      <c r="G1187" s="26" t="s">
        <v>873</v>
      </c>
      <c r="H1187" s="26">
        <v>13224</v>
      </c>
      <c r="I1187" s="26" t="s">
        <v>874</v>
      </c>
      <c r="J1187" s="11" t="s">
        <v>35</v>
      </c>
      <c r="K1187" s="18" t="str">
        <f>IF(LEFT(I1187,2)="10",HYPERLINK(_xlfn.CONCAT("https://doi.org/",I1187),"Link"),IF(I1187="","",HYPERLINK(I1187,"Link")))</f>
        <v>Link</v>
      </c>
      <c r="L1187" s="19" t="str">
        <f>IF(A1187&lt;&gt;"",IF(J1187="No",_xlfn.CONCAT(IF(ISERROR(FIND(",",A1187))=FALSE,LEFT(A1187,FIND(",",A1187)-1),A1187),"-",C1187,"-",H1187),""),"")</f>
        <v/>
      </c>
      <c r="M1187" s="29" t="str">
        <f>IF(A1187&lt;&gt;"",_xlfn.CONCAT("{",IF(ISERROR(FIND(",",A1187))=FALSE,LEFT(A1187,FIND(",",A1187)-1),A1187),", ",C1187," #",H1187,"}"),"")</f>
        <v>{Li, 2020 #13224}</v>
      </c>
      <c r="N1187" s="4" t="s">
        <v>1</v>
      </c>
      <c r="O1187" s="18" t="str">
        <f>IF(J1187="Yes",IF(P1187&lt;&gt;"",HYPERLINK(_xlfn.CONCAT(VLOOKUP(P1187,AF:AG,2,FALSE),"\",IF(ISERROR(FIND(",",A1187))=FALSE,LEFT(A1187,FIND(",",A1187)-1),A1187),"-",C1187,"-",H1187,".pdf"),"PDF"),""),"")</f>
        <v>PDF</v>
      </c>
      <c r="P1187" s="11" t="s">
        <v>2</v>
      </c>
      <c r="Q1187" s="3" t="s">
        <v>46</v>
      </c>
      <c r="R1187" s="3" t="s">
        <v>39</v>
      </c>
      <c r="T1187" s="18" t="str">
        <f>IF(J1187="Yes",IF(U1187&lt;&gt;"",HYPERLINK(_xlfn.CONCAT(VLOOKUP(U1187,AF:AG,2,FALSE),"\",IF(ISERROR(FIND(",",A1187))=FALSE,LEFT(A1187,FIND(",",A1187)-1),A1187),"-",C1187,"-",H1187,".pdf"),"PDF"),""),"")</f>
        <v>PDF</v>
      </c>
      <c r="U1187" s="11" t="str">
        <f>IF(R1187="0. Duplicate","SH","")</f>
        <v>SH</v>
      </c>
      <c r="V1187" s="3" t="str">
        <f>IF(R1187="0. Duplicate","Exclude","")</f>
        <v>Exclude</v>
      </c>
      <c r="W1187" s="3" t="str">
        <f>IF(R1187="0. Duplicate","0. Duplicate","")</f>
        <v>0. Duplicate</v>
      </c>
      <c r="Y1187" s="12" t="str">
        <f>IF(R1187="Include","No",IF(V1187="Include","No",""))</f>
        <v/>
      </c>
      <c r="Z1187" s="33" t="str">
        <f>IF(J1187="Yes",IF(Q1187="","",IF(Q1187="Include",IF(V1187="",IF(Y1187="No","Check for supplement","Include"),IF(V1187="Exclude","Consensus required",IF(V1187="Include",IF(Y1187="No","Check for supplement","Include"),"Check required"))),IF(Q1187="Exclude",IF(V1187="","Check required",IF(V1187="Exclude","Exclude",IF(V1187="Include","Consensus required","Check required"))),"Check required"))),IF(L1187="","","Find PDF"))</f>
        <v>Exclude</v>
      </c>
      <c r="AA1187" s="31" t="str">
        <f>IF(Z1187="Exclude",R1187,"")</f>
        <v>0. Duplicate</v>
      </c>
    </row>
    <row r="1188" spans="1:27" x14ac:dyDescent="0.25">
      <c r="A1188" s="25" t="s">
        <v>875</v>
      </c>
      <c r="B1188" s="26" t="s">
        <v>876</v>
      </c>
      <c r="C1188" s="26">
        <v>2020</v>
      </c>
      <c r="D1188" s="26" t="s">
        <v>530</v>
      </c>
      <c r="E1188" s="26">
        <v>22</v>
      </c>
      <c r="F1188" s="26">
        <v>12</v>
      </c>
      <c r="G1188" s="26" t="s">
        <v>877</v>
      </c>
      <c r="H1188" s="26">
        <v>13228</v>
      </c>
      <c r="I1188" s="26" t="s">
        <v>878</v>
      </c>
      <c r="J1188" s="11" t="s">
        <v>35</v>
      </c>
      <c r="K1188" s="18" t="str">
        <f>IF(LEFT(I1188,2)="10",HYPERLINK(_xlfn.CONCAT("https://doi.org/",I1188),"Link"),IF(I1188="","",HYPERLINK(I1188,"Link")))</f>
        <v>Link</v>
      </c>
      <c r="L1188" s="19" t="str">
        <f>IF(A1188&lt;&gt;"",IF(J1188="No",_xlfn.CONCAT(IF(ISERROR(FIND(",",A1188))=FALSE,LEFT(A1188,FIND(",",A1188)-1),A1188),"-",C1188,"-",H1188),""),"")</f>
        <v/>
      </c>
      <c r="M1188" s="29" t="str">
        <f>IF(A1188&lt;&gt;"",_xlfn.CONCAT("{",IF(ISERROR(FIND(",",A1188))=FALSE,LEFT(A1188,FIND(",",A1188)-1),A1188),", ",C1188," #",H1188,"}"),"")</f>
        <v>{Li, 2020 #13228}</v>
      </c>
      <c r="N1188" s="4" t="s">
        <v>1</v>
      </c>
      <c r="O1188" s="18" t="str">
        <f>IF(J1188="Yes",IF(P1188&lt;&gt;"",HYPERLINK(_xlfn.CONCAT(VLOOKUP(P1188,AF:AG,2,FALSE),"\",IF(ISERROR(FIND(",",A1188))=FALSE,LEFT(A1188,FIND(",",A1188)-1),A1188),"-",C1188,"-",H1188,".pdf"),"PDF"),""),"")</f>
        <v>PDF</v>
      </c>
      <c r="P1188" s="11" t="s">
        <v>2</v>
      </c>
      <c r="Q1188" s="3" t="s">
        <v>46</v>
      </c>
      <c r="R1188" s="3" t="s">
        <v>47</v>
      </c>
      <c r="S1188" s="4" t="s">
        <v>109</v>
      </c>
      <c r="T1188" s="18" t="str">
        <f>IF(J1188="Yes",IF(U1188&lt;&gt;"",HYPERLINK(_xlfn.CONCAT(VLOOKUP(U1188,AF:AG,2,FALSE),"\",IF(ISERROR(FIND(",",A1188))=FALSE,LEFT(A1188,FIND(",",A1188)-1),A1188),"-",C1188,"-",H1188,".pdf"),"PDF"),""),"")</f>
        <v>PDF</v>
      </c>
      <c r="U1188" s="11" t="s">
        <v>57</v>
      </c>
      <c r="V1188" s="3" t="s">
        <v>46</v>
      </c>
      <c r="W1188" s="3" t="s">
        <v>47</v>
      </c>
      <c r="X1188" s="501" t="s">
        <v>116</v>
      </c>
      <c r="Y1188" s="12" t="str">
        <f>IF(R1188="Include","No",IF(V1188="Include","No",""))</f>
        <v/>
      </c>
      <c r="Z1188" s="33" t="str">
        <f>IF(J1188="Yes",IF(Q1188="","",IF(Q1188="Include",IF(V1188="",IF(Y1188="No","Check for supplement","Include"),IF(V1188="Exclude","Consensus required",IF(V1188="Include",IF(Y1188="No","Check for supplement","Include"),"Check required"))),IF(Q1188="Exclude",IF(V1188="","Check required",IF(V1188="Exclude","Exclude",IF(V1188="Include","Consensus required","Check required"))),"Check required"))),IF(L1188="","","Find PDF"))</f>
        <v>Exclude</v>
      </c>
      <c r="AA1188" s="31" t="str">
        <f>IF(Z1188="Exclude",R1188,"")</f>
        <v>3. Wrong intervention</v>
      </c>
    </row>
    <row r="1189" spans="1:27" x14ac:dyDescent="0.25">
      <c r="A1189" s="25" t="s">
        <v>5457</v>
      </c>
      <c r="B1189" s="26" t="s">
        <v>5458</v>
      </c>
      <c r="C1189" s="26">
        <v>2024</v>
      </c>
      <c r="D1189" s="26" t="s">
        <v>5372</v>
      </c>
      <c r="E1189" s="26">
        <v>42</v>
      </c>
      <c r="F1189" s="26">
        <v>16</v>
      </c>
      <c r="H1189" s="26">
        <v>14065</v>
      </c>
      <c r="I1189" s="26" t="s">
        <v>5459</v>
      </c>
      <c r="J1189" s="11" t="s">
        <v>35</v>
      </c>
      <c r="K1189" s="18" t="str">
        <f>IF(LEFT(I1189,2)="10",HYPERLINK(_xlfn.CONCAT("https://doi.org/",I1189),"Link"),IF(I1189="","",HYPERLINK(I1189,"Link")))</f>
        <v>Link</v>
      </c>
      <c r="L1189" s="19" t="str">
        <f>IF(A1189&lt;&gt;"",IF(J1189="No",_xlfn.CONCAT(IF(ISERROR(FIND(",",A1189))=FALSE,LEFT(A1189,FIND(",",A1189)-1),A1189),"-",C1189,"-",H1189),""),"")</f>
        <v/>
      </c>
      <c r="M1189" s="29" t="str">
        <f>IF(A1189&lt;&gt;"",_xlfn.CONCAT("{",IF(ISERROR(FIND(",",A1189))=FALSE,LEFT(A1189,FIND(",",A1189)-1),A1189),", ",C1189," #",H1189,"}"),"")</f>
        <v>{Li, 2024 #14065}</v>
      </c>
      <c r="N1189" s="4" t="s">
        <v>4</v>
      </c>
      <c r="O1189" s="18" t="str">
        <f>IF(J1189="Yes",IF(P1189&lt;&gt;"",HYPERLINK(_xlfn.CONCAT(VLOOKUP(P1189,AF:AG,2,FALSE),"\",IF(ISERROR(FIND(",",A1189))=FALSE,LEFT(A1189,FIND(",",A1189)-1),A1189),"-",C1189,"-",H1189,".pdf"),"PDF"),""),"")</f>
        <v>PDF</v>
      </c>
      <c r="P1189" s="11" t="s">
        <v>2</v>
      </c>
      <c r="Q1189" s="3" t="s">
        <v>46</v>
      </c>
      <c r="R1189" s="3" t="s">
        <v>49</v>
      </c>
      <c r="S1189" s="4" t="s">
        <v>5460</v>
      </c>
      <c r="T1189" s="18" t="str">
        <f>IF(J1189="Yes",IF(U1189&lt;&gt;"",HYPERLINK(_xlfn.CONCAT(VLOOKUP(U1189,AF:AG,2,FALSE),"\",IF(ISERROR(FIND(",",A1189))=FALSE,LEFT(A1189,FIND(",",A1189)-1),A1189),"-",C1189,"-",H1189,".pdf"),"PDF"),""),"")</f>
        <v>PDF</v>
      </c>
      <c r="U1189" s="11" t="s">
        <v>50</v>
      </c>
      <c r="V1189" s="3" t="s">
        <v>46</v>
      </c>
      <c r="W1189" s="3" t="s">
        <v>49</v>
      </c>
      <c r="Y1189" s="12" t="str">
        <f>IF(R1189="Include","No",IF(V1189="Include","No",""))</f>
        <v/>
      </c>
      <c r="Z1189" s="33" t="str">
        <f>IF(J1189="Yes",IF(Q1189="","",IF(Q1189="Include",IF(V1189="",IF(Y1189="No","Check for supplement","Include"),IF(V1189="Exclude","Consensus required",IF(V1189="Include",IF(Y1189="No","Check for supplement","Include"),"Check required"))),IF(Q1189="Exclude",IF(V1189="","Check required",IF(V1189="Exclude","Exclude",IF(V1189="Include","Consensus required","Check required"))),"Check required"))),IF(L1189="","","Find PDF"))</f>
        <v>Exclude</v>
      </c>
      <c r="AA1189" s="31" t="str">
        <f>IF(Z1189="Exclude",R1189,"")</f>
        <v>1. No relevant outcomes</v>
      </c>
    </row>
    <row r="1190" spans="1:27" x14ac:dyDescent="0.25">
      <c r="A1190" s="25" t="s">
        <v>5461</v>
      </c>
      <c r="B1190" s="26" t="s">
        <v>5462</v>
      </c>
      <c r="C1190" s="26">
        <v>2024</v>
      </c>
      <c r="D1190" s="26" t="s">
        <v>552</v>
      </c>
      <c r="E1190" s="26">
        <v>12</v>
      </c>
      <c r="G1190" s="26">
        <v>1389297</v>
      </c>
      <c r="H1190" s="26">
        <v>14080</v>
      </c>
      <c r="I1190" s="26" t="s">
        <v>5463</v>
      </c>
      <c r="J1190" s="11" t="s">
        <v>35</v>
      </c>
      <c r="K1190" s="18" t="str">
        <f>IF(LEFT(I1190,2)="10",HYPERLINK(_xlfn.CONCAT("https://doi.org/",I1190),"Link"),IF(I1190="","",HYPERLINK(I1190,"Link")))</f>
        <v>Link</v>
      </c>
      <c r="L1190" s="19" t="str">
        <f>IF(A1190&lt;&gt;"",IF(J1190="No",_xlfn.CONCAT(IF(ISERROR(FIND(",",A1190))=FALSE,LEFT(A1190,FIND(",",A1190)-1),A1190),"-",C1190,"-",H1190),""),"")</f>
        <v/>
      </c>
      <c r="M1190" s="29" t="str">
        <f>IF(A1190&lt;&gt;"",_xlfn.CONCAT("{",IF(ISERROR(FIND(",",A1190))=FALSE,LEFT(A1190,FIND(",",A1190)-1),A1190),", ",C1190," #",H1190,"}"),"")</f>
        <v>{Li, 2024 #14080}</v>
      </c>
      <c r="N1190" s="4" t="s">
        <v>4</v>
      </c>
      <c r="O1190" s="18" t="str">
        <f>IF(J1190="Yes",IF(P1190&lt;&gt;"",HYPERLINK(_xlfn.CONCAT(VLOOKUP(P1190,AF:AG,2,FALSE),"\",IF(ISERROR(FIND(",",A1190))=FALSE,LEFT(A1190,FIND(",",A1190)-1),A1190),"-",C1190,"-",H1190,".pdf"),"PDF"),""),"")</f>
        <v>PDF</v>
      </c>
      <c r="P1190" s="11" t="s">
        <v>2</v>
      </c>
      <c r="Q1190" s="3" t="s">
        <v>46</v>
      </c>
      <c r="R1190" s="3" t="s">
        <v>47</v>
      </c>
      <c r="S1190" s="4" t="s">
        <v>109</v>
      </c>
      <c r="T1190" s="18" t="str">
        <f>IF(J1190="Yes",IF(U1190&lt;&gt;"",HYPERLINK(_xlfn.CONCAT(VLOOKUP(U1190,AF:AG,2,FALSE),"\",IF(ISERROR(FIND(",",A1190))=FALSE,LEFT(A1190,FIND(",",A1190)-1),A1190),"-",C1190,"-",H1190,".pdf"),"PDF"),""),"")</f>
        <v>PDF</v>
      </c>
      <c r="U1190" s="11" t="s">
        <v>50</v>
      </c>
      <c r="V1190" s="3" t="s">
        <v>46</v>
      </c>
      <c r="W1190" s="3" t="s">
        <v>47</v>
      </c>
      <c r="Y1190" s="12" t="str">
        <f>IF(R1190="Include","No",IF(V1190="Include","No",""))</f>
        <v/>
      </c>
      <c r="Z1190" s="33" t="str">
        <f>IF(J1190="Yes",IF(Q1190="","",IF(Q1190="Include",IF(V1190="",IF(Y1190="No","Check for supplement","Include"),IF(V1190="Exclude","Consensus required",IF(V1190="Include",IF(Y1190="No","Check for supplement","Include"),"Check required"))),IF(Q1190="Exclude",IF(V1190="","Check required",IF(V1190="Exclude","Exclude",IF(V1190="Include","Consensus required","Check required"))),"Check required"))),IF(L1190="","","Find PDF"))</f>
        <v>Exclude</v>
      </c>
      <c r="AA1190" s="31" t="str">
        <f>IF(Z1190="Exclude",R1190,"")</f>
        <v>3. Wrong intervention</v>
      </c>
    </row>
    <row r="1191" spans="1:27" x14ac:dyDescent="0.25">
      <c r="A1191" s="25" t="s">
        <v>7081</v>
      </c>
      <c r="B1191" s="26" t="s">
        <v>7082</v>
      </c>
      <c r="C1191" s="26">
        <v>2024</v>
      </c>
      <c r="D1191" s="26" t="s">
        <v>3</v>
      </c>
      <c r="G1191" s="26" t="s">
        <v>1210</v>
      </c>
      <c r="H1191" s="26">
        <v>24727</v>
      </c>
      <c r="I1191" s="26" t="s">
        <v>7083</v>
      </c>
      <c r="J1191" s="11" t="s">
        <v>35</v>
      </c>
      <c r="K1191" s="18" t="str">
        <f>IF(LEFT(I1191,2)="10",HYPERLINK(_xlfn.CONCAT("https://doi.org/",I1191),"Link"),IF(I1191="","",HYPERLINK(I1191,"Link")))</f>
        <v>Link</v>
      </c>
      <c r="L1191" s="19" t="str">
        <f>IF(A1191&lt;&gt;"",IF(J1191="No",_xlfn.CONCAT(IF(ISERROR(FIND(",",A1191))=FALSE,LEFT(A1191,FIND(",",A1191)-1),A1191),"-",C1191,"-",H1191),""),"")</f>
        <v/>
      </c>
      <c r="M1191" s="29" t="str">
        <f>IF(A1191&lt;&gt;"",_xlfn.CONCAT("{",IF(ISERROR(FIND(",",A1191))=FALSE,LEFT(A1191,FIND(",",A1191)-1),A1191),", ",C1191," #",H1191,"}"),"")</f>
        <v>{Liang, 2024 #24727}</v>
      </c>
      <c r="N1191" s="4" t="s">
        <v>75</v>
      </c>
      <c r="O1191" s="18" t="str">
        <f>IF(J1191="Yes",IF(P1191&lt;&gt;"",HYPERLINK(_xlfn.CONCAT(VLOOKUP(P1191,AF:AG,2,FALSE),"\",IF(ISERROR(FIND(",",A1191))=FALSE,LEFT(A1191,FIND(",",A1191)-1),A1191),"-",C1191,"-",H1191,".pdf"),"PDF"),""),"")</f>
        <v>PDF</v>
      </c>
      <c r="P1191" s="11" t="s">
        <v>2</v>
      </c>
      <c r="Q1191" s="3" t="s">
        <v>37</v>
      </c>
      <c r="T1191" s="18" t="str">
        <f>IF(J1191="Yes",IF(U1191&lt;&gt;"",HYPERLINK(_xlfn.CONCAT(VLOOKUP(U1191,AF:AG,2,FALSE),"\",IF(ISERROR(FIND(",",A1191))=FALSE,LEFT(A1191,FIND(",",A1191)-1),A1191),"-",C1191,"-",H1191,".pdf"),"PDF"),""),"")</f>
        <v>PDF</v>
      </c>
      <c r="U1191" s="11" t="s">
        <v>57</v>
      </c>
      <c r="V1191" s="3" t="s">
        <v>37</v>
      </c>
      <c r="X1191" s="501" t="s">
        <v>7084</v>
      </c>
      <c r="Y1191" s="12" t="s">
        <v>35</v>
      </c>
      <c r="Z1191" s="33" t="str">
        <f>IF(J1191="Yes",IF(Q1191="","",IF(Q1191="Include",IF(V1191="",IF(Y1191="No","Check for supplement","Include"),IF(V1191="Exclude","Consensus required",IF(V1191="Include",IF(Y1191="No","Check for supplement","Include"),"Check required"))),IF(Q1191="Exclude",IF(V1191="","Check required",IF(V1191="Exclude","Exclude",IF(V1191="Include","Consensus required","Check required"))),"Check required"))),IF(L1191="","","Find PDF"))</f>
        <v>Include</v>
      </c>
      <c r="AA1191" s="31" t="str">
        <f>IF(Z1191="Exclude",R1191,"")</f>
        <v/>
      </c>
    </row>
    <row r="1192" spans="1:27" x14ac:dyDescent="0.25">
      <c r="A1192" s="25" t="s">
        <v>7081</v>
      </c>
      <c r="B1192" s="26" t="s">
        <v>7085</v>
      </c>
      <c r="C1192" s="26">
        <v>2025</v>
      </c>
      <c r="D1192" s="26" t="s">
        <v>89</v>
      </c>
      <c r="E1192" s="26">
        <v>14</v>
      </c>
      <c r="G1192" s="26" t="s">
        <v>7086</v>
      </c>
      <c r="H1192" s="26">
        <v>24739</v>
      </c>
      <c r="I1192" s="26" t="s">
        <v>7087</v>
      </c>
      <c r="J1192" s="11" t="s">
        <v>35</v>
      </c>
      <c r="K1192" s="18" t="str">
        <f>IF(LEFT(I1192,2)="10",HYPERLINK(_xlfn.CONCAT("https://doi.org/",I1192),"Link"),IF(I1192="","",HYPERLINK(I1192,"Link")))</f>
        <v>Link</v>
      </c>
      <c r="L1192" s="19" t="str">
        <f>IF(A1192&lt;&gt;"",IF(J1192="No",_xlfn.CONCAT(IF(ISERROR(FIND(",",A1192))=FALSE,LEFT(A1192,FIND(",",A1192)-1),A1192),"-",C1192,"-",H1192),""),"")</f>
        <v/>
      </c>
      <c r="M1192" s="29" t="str">
        <f>IF(A1192&lt;&gt;"",_xlfn.CONCAT("{",IF(ISERROR(FIND(",",A1192))=FALSE,LEFT(A1192,FIND(",",A1192)-1),A1192),", ",C1192," #",H1192,"}"),"")</f>
        <v>{Liang, 2025 #24739}</v>
      </c>
      <c r="N1192" s="4" t="s">
        <v>75</v>
      </c>
      <c r="O1192" s="18" t="str">
        <f>IF(J1192="Yes",IF(P1192&lt;&gt;"",HYPERLINK(_xlfn.CONCAT(VLOOKUP(P1192,AF:AG,2,FALSE),"\",IF(ISERROR(FIND(",",A1192))=FALSE,LEFT(A1192,FIND(",",A1192)-1),A1192),"-",C1192,"-",H1192,".pdf"),"PDF"),""),"")</f>
        <v>PDF</v>
      </c>
      <c r="P1192" s="11" t="s">
        <v>2</v>
      </c>
      <c r="Q1192" s="3" t="s">
        <v>37</v>
      </c>
      <c r="T1192" s="18" t="str">
        <f>IF(J1192="Yes",IF(U1192&lt;&gt;"",HYPERLINK(_xlfn.CONCAT(VLOOKUP(U1192,AF:AG,2,FALSE),"\",IF(ISERROR(FIND(",",A1192))=FALSE,LEFT(A1192,FIND(",",A1192)-1),A1192),"-",C1192,"-",H1192,".pdf"),"PDF"),""),"")</f>
        <v>PDF</v>
      </c>
      <c r="U1192" s="11" t="s">
        <v>57</v>
      </c>
      <c r="V1192" s="3" t="s">
        <v>37</v>
      </c>
      <c r="X1192" s="501" t="s">
        <v>7084</v>
      </c>
      <c r="Y1192" s="12" t="s">
        <v>35</v>
      </c>
      <c r="Z1192" s="33" t="str">
        <f>IF(J1192="Yes",IF(Q1192="","",IF(Q1192="Include",IF(V1192="",IF(Y1192="No","Check for supplement","Include"),IF(V1192="Exclude","Consensus required",IF(V1192="Include",IF(Y1192="No","Check for supplement","Include"),"Check required"))),IF(Q1192="Exclude",IF(V1192="","Check required",IF(V1192="Exclude","Exclude",IF(V1192="Include","Consensus required","Check required"))),"Check required"))),IF(L1192="","","Find PDF"))</f>
        <v>Include</v>
      </c>
      <c r="AA1192" s="31" t="str">
        <f>IF(Z1192="Exclude",R1192,"")</f>
        <v/>
      </c>
    </row>
    <row r="1193" spans="1:27" x14ac:dyDescent="0.25">
      <c r="A1193" s="25" t="s">
        <v>879</v>
      </c>
      <c r="B1193" s="26" t="s">
        <v>880</v>
      </c>
      <c r="C1193" s="26">
        <v>2020</v>
      </c>
      <c r="D1193" s="26" t="s">
        <v>676</v>
      </c>
      <c r="E1193" s="26">
        <v>4</v>
      </c>
      <c r="F1193" s="26">
        <v>1</v>
      </c>
      <c r="G1193" s="92">
        <v>44562</v>
      </c>
      <c r="H1193" s="26">
        <v>15077</v>
      </c>
      <c r="I1193" s="26" t="s">
        <v>881</v>
      </c>
      <c r="J1193" s="11" t="s">
        <v>35</v>
      </c>
      <c r="K1193" s="18" t="str">
        <f>IF(LEFT(I1193,2)="10",HYPERLINK(_xlfn.CONCAT("https://doi.org/",I1193),"Link"),IF(I1193="","",HYPERLINK(I1193,"Link")))</f>
        <v>Link</v>
      </c>
      <c r="L1193" s="19" t="str">
        <f>IF(A1193&lt;&gt;"",IF(J1193="No",_xlfn.CONCAT(IF(ISERROR(FIND(",",A1193))=FALSE,LEFT(A1193,FIND(",",A1193)-1),A1193),"-",C1193,"-",H1193),""),"")</f>
        <v/>
      </c>
      <c r="M1193" s="29" t="str">
        <f>IF(A1193&lt;&gt;"",_xlfn.CONCAT("{",IF(ISERROR(FIND(",",A1193))=FALSE,LEFT(A1193,FIND(",",A1193)-1),A1193),", ",C1193," #",H1193,"}"),"")</f>
        <v>{Liao, 2020 #15077}</v>
      </c>
      <c r="N1193" s="4" t="s">
        <v>1</v>
      </c>
      <c r="O1193" s="18" t="str">
        <f>IF(J1193="Yes",IF(P1193&lt;&gt;"",HYPERLINK(_xlfn.CONCAT(VLOOKUP(P1193,AF:AG,2,FALSE),"\",IF(ISERROR(FIND(",",A1193))=FALSE,LEFT(A1193,FIND(",",A1193)-1),A1193),"-",C1193,"-",H1193,".pdf"),"PDF"),""),"")</f>
        <v>PDF</v>
      </c>
      <c r="P1193" s="11" t="s">
        <v>2</v>
      </c>
      <c r="Q1193" s="3" t="s">
        <v>46</v>
      </c>
      <c r="R1193" s="3" t="s">
        <v>77</v>
      </c>
      <c r="S1193" s="4" t="s">
        <v>316</v>
      </c>
      <c r="T1193" s="18" t="str">
        <f>IF(J1193="Yes",IF(U1193&lt;&gt;"",HYPERLINK(_xlfn.CONCAT(VLOOKUP(U1193,AF:AG,2,FALSE),"\",IF(ISERROR(FIND(",",A1193))=FALSE,LEFT(A1193,FIND(",",A1193)-1),A1193),"-",C1193,"-",H1193,".pdf"),"PDF"),""),"")</f>
        <v>PDF</v>
      </c>
      <c r="U1193" s="11" t="s">
        <v>57</v>
      </c>
      <c r="V1193" s="3" t="s">
        <v>46</v>
      </c>
      <c r="W1193" s="3" t="s">
        <v>77</v>
      </c>
      <c r="X1193" s="501" t="s">
        <v>882</v>
      </c>
      <c r="Y1193" s="12" t="str">
        <f>IF(R1193="Include","No",IF(V1193="Include","No",""))</f>
        <v/>
      </c>
      <c r="Z1193" s="33" t="str">
        <f>IF(J1193="Yes",IF(Q1193="","",IF(Q1193="Include",IF(V1193="",IF(Y1193="No","Check for supplement","Include"),IF(V1193="Exclude","Consensus required",IF(V1193="Include",IF(Y1193="No","Check for supplement","Include"),"Check required"))),IF(Q1193="Exclude",IF(V1193="","Check required",IF(V1193="Exclude","Exclude",IF(V1193="Include","Consensus required","Check required"))),"Check required"))),IF(L1193="","","Find PDF"))</f>
        <v>Exclude</v>
      </c>
      <c r="AA1193" s="31" t="str">
        <f>IF(Z1193="Exclude",R1193,"")</f>
        <v>5. Wrong study design</v>
      </c>
    </row>
    <row r="1194" spans="1:27" x14ac:dyDescent="0.25">
      <c r="A1194" s="25" t="s">
        <v>883</v>
      </c>
      <c r="B1194" s="26" t="s">
        <v>884</v>
      </c>
      <c r="C1194" s="26">
        <v>2014</v>
      </c>
      <c r="D1194" s="26" t="s">
        <v>885</v>
      </c>
      <c r="E1194" s="26">
        <v>22</v>
      </c>
      <c r="F1194" s="26">
        <v>4</v>
      </c>
      <c r="G1194" s="26" t="s">
        <v>886</v>
      </c>
      <c r="H1194" s="26">
        <v>13229</v>
      </c>
      <c r="I1194" s="26" t="s">
        <v>887</v>
      </c>
      <c r="J1194" s="11" t="s">
        <v>35</v>
      </c>
      <c r="K1194" s="18" t="str">
        <f>IF(LEFT(I1194,2)="10",HYPERLINK(_xlfn.CONCAT("https://doi.org/",I1194),"Link"),IF(I1194="","",HYPERLINK(I1194,"Link")))</f>
        <v>Link</v>
      </c>
      <c r="L1194" s="19" t="str">
        <f>IF(A1194&lt;&gt;"",IF(J1194="No",_xlfn.CONCAT(IF(ISERROR(FIND(",",A1194))=FALSE,LEFT(A1194,FIND(",",A1194)-1),A1194),"-",C1194,"-",H1194),""),"")</f>
        <v/>
      </c>
      <c r="M1194" s="29" t="str">
        <f>IF(A1194&lt;&gt;"",_xlfn.CONCAT("{",IF(ISERROR(FIND(",",A1194))=FALSE,LEFT(A1194,FIND(",",A1194)-1),A1194),", ",C1194," #",H1194,"}"),"")</f>
        <v>{Lilienthal, 2014 #13229}</v>
      </c>
      <c r="N1194" s="4" t="s">
        <v>1</v>
      </c>
      <c r="O1194" s="18" t="str">
        <f>IF(J1194="Yes",IF(P1194&lt;&gt;"",HYPERLINK(_xlfn.CONCAT(VLOOKUP(P1194,AF:AG,2,FALSE),"\",IF(ISERROR(FIND(",",A1194))=FALSE,LEFT(A1194,FIND(",",A1194)-1),A1194),"-",C1194,"-",H1194,".pdf"),"PDF"),""),"")</f>
        <v>PDF</v>
      </c>
      <c r="P1194" s="11" t="s">
        <v>2</v>
      </c>
      <c r="Q1194" s="3" t="s">
        <v>46</v>
      </c>
      <c r="R1194" s="3" t="s">
        <v>47</v>
      </c>
      <c r="S1194" s="4" t="s">
        <v>109</v>
      </c>
      <c r="T1194" s="18" t="str">
        <f>IF(J1194="Yes",IF(U1194&lt;&gt;"",HYPERLINK(_xlfn.CONCAT(VLOOKUP(U1194,AF:AG,2,FALSE),"\",IF(ISERROR(FIND(",",A1194))=FALSE,LEFT(A1194,FIND(",",A1194)-1),A1194),"-",C1194,"-",H1194,".pdf"),"PDF"),""),"")</f>
        <v>PDF</v>
      </c>
      <c r="U1194" s="11" t="s">
        <v>57</v>
      </c>
      <c r="V1194" s="3" t="s">
        <v>46</v>
      </c>
      <c r="W1194" s="3" t="s">
        <v>47</v>
      </c>
      <c r="X1194" s="501" t="s">
        <v>116</v>
      </c>
      <c r="Y1194" s="12" t="str">
        <f>IF(R1194="Include","No",IF(V1194="Include","No",""))</f>
        <v/>
      </c>
      <c r="Z1194" s="33" t="str">
        <f>IF(J1194="Yes",IF(Q1194="","",IF(Q1194="Include",IF(V1194="",IF(Y1194="No","Check for supplement","Include"),IF(V1194="Exclude","Consensus required",IF(V1194="Include",IF(Y1194="No","Check for supplement","Include"),"Check required"))),IF(Q1194="Exclude",IF(V1194="","Check required",IF(V1194="Exclude","Exclude",IF(V1194="Include","Consensus required","Check required"))),"Check required"))),IF(L1194="","","Find PDF"))</f>
        <v>Exclude</v>
      </c>
      <c r="AA1194" s="31" t="str">
        <f>IF(Z1194="Exclude",R1194,"")</f>
        <v>3. Wrong intervention</v>
      </c>
    </row>
    <row r="1195" spans="1:27" x14ac:dyDescent="0.25">
      <c r="A1195" s="25" t="s">
        <v>888</v>
      </c>
      <c r="B1195" s="26" t="s">
        <v>889</v>
      </c>
      <c r="C1195" s="26">
        <v>2021</v>
      </c>
      <c r="D1195" s="26" t="s">
        <v>890</v>
      </c>
      <c r="E1195" s="26">
        <v>4</v>
      </c>
      <c r="F1195" s="26">
        <v>6</v>
      </c>
      <c r="G1195" s="26" t="s">
        <v>891</v>
      </c>
      <c r="H1195" s="26">
        <v>13230</v>
      </c>
      <c r="I1195" s="26" t="s">
        <v>892</v>
      </c>
      <c r="J1195" s="11" t="s">
        <v>35</v>
      </c>
      <c r="K1195" s="18" t="str">
        <f>IF(LEFT(I1195,2)="10",HYPERLINK(_xlfn.CONCAT("https://doi.org/",I1195),"Link"),IF(I1195="","",HYPERLINK(I1195,"Link")))</f>
        <v>Link</v>
      </c>
      <c r="L1195" s="19" t="str">
        <f>IF(A1195&lt;&gt;"",IF(J1195="No",_xlfn.CONCAT(IF(ISERROR(FIND(",",A1195))=FALSE,LEFT(A1195,FIND(",",A1195)-1),A1195),"-",C1195,"-",H1195),""),"")</f>
        <v/>
      </c>
      <c r="M1195" s="29" t="str">
        <f>IF(A1195&lt;&gt;"",_xlfn.CONCAT("{",IF(ISERROR(FIND(",",A1195))=FALSE,LEFT(A1195,FIND(",",A1195)-1),A1195),", ",C1195," #",H1195,"}"),"")</f>
        <v>{Lim, 2021 #13230}</v>
      </c>
      <c r="N1195" s="4" t="s">
        <v>1</v>
      </c>
      <c r="O1195" s="18" t="str">
        <f>IF(J1195="Yes",IF(P1195&lt;&gt;"",HYPERLINK(_xlfn.CONCAT(VLOOKUP(P1195,AF:AG,2,FALSE),"\",IF(ISERROR(FIND(",",A1195))=FALSE,LEFT(A1195,FIND(",",A1195)-1),A1195),"-",C1195,"-",H1195,".pdf"),"PDF"),""),"")</f>
        <v>PDF</v>
      </c>
      <c r="P1195" s="11" t="s">
        <v>2</v>
      </c>
      <c r="Q1195" s="3" t="s">
        <v>46</v>
      </c>
      <c r="R1195" s="3" t="s">
        <v>39</v>
      </c>
      <c r="T1195" s="18" t="str">
        <f>IF(J1195="Yes",IF(U1195&lt;&gt;"",HYPERLINK(_xlfn.CONCAT(VLOOKUP(U1195,AF:AG,2,FALSE),"\",IF(ISERROR(FIND(",",A1195))=FALSE,LEFT(A1195,FIND(",",A1195)-1),A1195),"-",C1195,"-",H1195,".pdf"),"PDF"),""),"")</f>
        <v>PDF</v>
      </c>
      <c r="U1195" s="11" t="str">
        <f>IF(R1195="0. Duplicate","SH","")</f>
        <v>SH</v>
      </c>
      <c r="V1195" s="3" t="str">
        <f>IF(R1195="0. Duplicate","Exclude","")</f>
        <v>Exclude</v>
      </c>
      <c r="W1195" s="3" t="str">
        <f>IF(R1195="0. Duplicate","0. Duplicate","")</f>
        <v>0. Duplicate</v>
      </c>
      <c r="Y1195" s="12" t="str">
        <f>IF(R1195="Include","No",IF(V1195="Include","No",""))</f>
        <v/>
      </c>
      <c r="Z1195" s="33" t="str">
        <f>IF(J1195="Yes",IF(Q1195="","",IF(Q1195="Include",IF(V1195="",IF(Y1195="No","Check for supplement","Include"),IF(V1195="Exclude","Consensus required",IF(V1195="Include",IF(Y1195="No","Check for supplement","Include"),"Check required"))),IF(Q1195="Exclude",IF(V1195="","Check required",IF(V1195="Exclude","Exclude",IF(V1195="Include","Consensus required","Check required"))),"Check required"))),IF(L1195="","","Find PDF"))</f>
        <v>Exclude</v>
      </c>
      <c r="AA1195" s="31" t="str">
        <f>IF(Z1195="Exclude",R1195,"")</f>
        <v>0. Duplicate</v>
      </c>
    </row>
    <row r="1196" spans="1:27" x14ac:dyDescent="0.25">
      <c r="A1196" s="25" t="s">
        <v>888</v>
      </c>
      <c r="B1196" s="26" t="s">
        <v>889</v>
      </c>
      <c r="C1196" s="26">
        <v>2021</v>
      </c>
      <c r="D1196" s="26" t="s">
        <v>890</v>
      </c>
      <c r="E1196" s="26">
        <v>4</v>
      </c>
      <c r="F1196" s="26">
        <v>6</v>
      </c>
      <c r="G1196" s="26" t="s">
        <v>891</v>
      </c>
      <c r="H1196" s="26">
        <v>13231</v>
      </c>
      <c r="I1196" s="26" t="s">
        <v>892</v>
      </c>
      <c r="J1196" s="11" t="s">
        <v>35</v>
      </c>
      <c r="K1196" s="18" t="str">
        <f>IF(LEFT(I1196,2)="10",HYPERLINK(_xlfn.CONCAT("https://doi.org/",I1196),"Link"),IF(I1196="","",HYPERLINK(I1196,"Link")))</f>
        <v>Link</v>
      </c>
      <c r="L1196" s="19" t="str">
        <f>IF(A1196&lt;&gt;"",IF(J1196="No",_xlfn.CONCAT(IF(ISERROR(FIND(",",A1196))=FALSE,LEFT(A1196,FIND(",",A1196)-1),A1196),"-",C1196,"-",H1196),""),"")</f>
        <v/>
      </c>
      <c r="M1196" s="29" t="str">
        <f>IF(A1196&lt;&gt;"",_xlfn.CONCAT("{",IF(ISERROR(FIND(",",A1196))=FALSE,LEFT(A1196,FIND(",",A1196)-1),A1196),", ",C1196," #",H1196,"}"),"")</f>
        <v>{Lim, 2021 #13231}</v>
      </c>
      <c r="N1196" s="4" t="s">
        <v>1</v>
      </c>
      <c r="O1196" s="18" t="str">
        <f>IF(J1196="Yes",IF(P1196&lt;&gt;"",HYPERLINK(_xlfn.CONCAT(VLOOKUP(P1196,AF:AG,2,FALSE),"\",IF(ISERROR(FIND(",",A1196))=FALSE,LEFT(A1196,FIND(",",A1196)-1),A1196),"-",C1196,"-",H1196,".pdf"),"PDF"),""),"")</f>
        <v>PDF</v>
      </c>
      <c r="P1196" s="11" t="s">
        <v>2</v>
      </c>
      <c r="Q1196" s="3" t="s">
        <v>46</v>
      </c>
      <c r="R1196" s="3" t="s">
        <v>47</v>
      </c>
      <c r="S1196" s="4" t="s">
        <v>109</v>
      </c>
      <c r="T1196" s="18" t="str">
        <f>IF(J1196="Yes",IF(U1196&lt;&gt;"",HYPERLINK(_xlfn.CONCAT(VLOOKUP(U1196,AF:AG,2,FALSE),"\",IF(ISERROR(FIND(",",A1196))=FALSE,LEFT(A1196,FIND(",",A1196)-1),A1196),"-",C1196,"-",H1196,".pdf"),"PDF"),""),"")</f>
        <v>PDF</v>
      </c>
      <c r="U1196" s="11" t="s">
        <v>57</v>
      </c>
      <c r="V1196" s="3" t="s">
        <v>46</v>
      </c>
      <c r="W1196" s="3" t="s">
        <v>47</v>
      </c>
      <c r="X1196" s="501" t="s">
        <v>116</v>
      </c>
      <c r="Y1196" s="12" t="str">
        <f>IF(R1196="Include","No",IF(V1196="Include","No",""))</f>
        <v/>
      </c>
      <c r="Z1196" s="33" t="str">
        <f>IF(J1196="Yes",IF(Q1196="","",IF(Q1196="Include",IF(V1196="",IF(Y1196="No","Check for supplement","Include"),IF(V1196="Exclude","Consensus required",IF(V1196="Include",IF(Y1196="No","Check for supplement","Include"),"Check required"))),IF(Q1196="Exclude",IF(V1196="","Check required",IF(V1196="Exclude","Exclude",IF(V1196="Include","Consensus required","Check required"))),"Check required"))),IF(L1196="","","Find PDF"))</f>
        <v>Exclude</v>
      </c>
      <c r="AA1196" s="31" t="str">
        <f>IF(Z1196="Exclude",R1196,"")</f>
        <v>3. Wrong intervention</v>
      </c>
    </row>
    <row r="1197" spans="1:27" x14ac:dyDescent="0.25">
      <c r="A1197" s="25" t="s">
        <v>888</v>
      </c>
      <c r="B1197" s="26" t="s">
        <v>889</v>
      </c>
      <c r="C1197" s="26">
        <v>2021</v>
      </c>
      <c r="D1197" s="26" t="s">
        <v>890</v>
      </c>
      <c r="E1197" s="26">
        <v>4</v>
      </c>
      <c r="F1197" s="26">
        <v>6</v>
      </c>
      <c r="G1197" s="26" t="s">
        <v>891</v>
      </c>
      <c r="H1197" s="26">
        <v>13232</v>
      </c>
      <c r="I1197" s="26" t="s">
        <v>892</v>
      </c>
      <c r="J1197" s="11" t="s">
        <v>35</v>
      </c>
      <c r="K1197" s="18" t="str">
        <f>IF(LEFT(I1197,2)="10",HYPERLINK(_xlfn.CONCAT("https://doi.org/",I1197),"Link"),IF(I1197="","",HYPERLINK(I1197,"Link")))</f>
        <v>Link</v>
      </c>
      <c r="L1197" s="19" t="str">
        <f>IF(A1197&lt;&gt;"",IF(J1197="No",_xlfn.CONCAT(IF(ISERROR(FIND(",",A1197))=FALSE,LEFT(A1197,FIND(",",A1197)-1),A1197),"-",C1197,"-",H1197),""),"")</f>
        <v/>
      </c>
      <c r="M1197" s="29" t="str">
        <f>IF(A1197&lt;&gt;"",_xlfn.CONCAT("{",IF(ISERROR(FIND(",",A1197))=FALSE,LEFT(A1197,FIND(",",A1197)-1),A1197),", ",C1197," #",H1197,"}"),"")</f>
        <v>{Lim, 2021 #13232}</v>
      </c>
      <c r="N1197" s="4" t="s">
        <v>1</v>
      </c>
      <c r="O1197" s="18" t="str">
        <f>IF(J1197="Yes",IF(P1197&lt;&gt;"",HYPERLINK(_xlfn.CONCAT(VLOOKUP(P1197,AF:AG,2,FALSE),"\",IF(ISERROR(FIND(",",A1197))=FALSE,LEFT(A1197,FIND(",",A1197)-1),A1197),"-",C1197,"-",H1197,".pdf"),"PDF"),""),"")</f>
        <v>PDF</v>
      </c>
      <c r="P1197" s="11" t="s">
        <v>2</v>
      </c>
      <c r="Q1197" s="3" t="s">
        <v>46</v>
      </c>
      <c r="R1197" s="3" t="s">
        <v>39</v>
      </c>
      <c r="T1197" s="18" t="str">
        <f>IF(J1197="Yes",IF(U1197&lt;&gt;"",HYPERLINK(_xlfn.CONCAT(VLOOKUP(U1197,AF:AG,2,FALSE),"\",IF(ISERROR(FIND(",",A1197))=FALSE,LEFT(A1197,FIND(",",A1197)-1),A1197),"-",C1197,"-",H1197,".pdf"),"PDF"),""),"")</f>
        <v>PDF</v>
      </c>
      <c r="U1197" s="11" t="str">
        <f>IF(R1197="0. Duplicate","SH","")</f>
        <v>SH</v>
      </c>
      <c r="V1197" s="3" t="str">
        <f>IF(R1197="0. Duplicate","Exclude","")</f>
        <v>Exclude</v>
      </c>
      <c r="W1197" s="3" t="str">
        <f>IF(R1197="0. Duplicate","0. Duplicate","")</f>
        <v>0. Duplicate</v>
      </c>
      <c r="Y1197" s="12" t="str">
        <f>IF(R1197="Include","No",IF(V1197="Include","No",""))</f>
        <v/>
      </c>
      <c r="Z1197" s="33" t="str">
        <f>IF(J1197="Yes",IF(Q1197="","",IF(Q1197="Include",IF(V1197="",IF(Y1197="No","Check for supplement","Include"),IF(V1197="Exclude","Consensus required",IF(V1197="Include",IF(Y1197="No","Check for supplement","Include"),"Check required"))),IF(Q1197="Exclude",IF(V1197="","Check required",IF(V1197="Exclude","Exclude",IF(V1197="Include","Consensus required","Check required"))),"Check required"))),IF(L1197="","","Find PDF"))</f>
        <v>Exclude</v>
      </c>
      <c r="AA1197" s="31" t="str">
        <f>IF(Z1197="Exclude",R1197,"")</f>
        <v>0. Duplicate</v>
      </c>
    </row>
    <row r="1198" spans="1:27" x14ac:dyDescent="0.25">
      <c r="A1198" s="25" t="s">
        <v>893</v>
      </c>
      <c r="B1198" s="26" t="s">
        <v>894</v>
      </c>
      <c r="C1198" s="26">
        <v>2014</v>
      </c>
      <c r="D1198" s="26" t="s">
        <v>308</v>
      </c>
      <c r="E1198" s="26">
        <v>37</v>
      </c>
      <c r="F1198" s="26">
        <v>2</v>
      </c>
      <c r="G1198" s="26" t="s">
        <v>895</v>
      </c>
      <c r="H1198" s="26">
        <v>14789</v>
      </c>
      <c r="I1198" s="26" t="s">
        <v>896</v>
      </c>
      <c r="J1198" s="11" t="s">
        <v>35</v>
      </c>
      <c r="K1198" s="18" t="str">
        <f>IF(LEFT(I1198,2)="10",HYPERLINK(_xlfn.CONCAT("https://doi.org/",I1198),"Link"),IF(I1198="","",HYPERLINK(I1198,"Link")))</f>
        <v>Link</v>
      </c>
      <c r="L1198" s="19" t="str">
        <f>IF(A1198&lt;&gt;"",IF(J1198="No",_xlfn.CONCAT(IF(ISERROR(FIND(",",A1198))=FALSE,LEFT(A1198,FIND(",",A1198)-1),A1198),"-",C1198,"-",H1198),""),"")</f>
        <v/>
      </c>
      <c r="M1198" s="29" t="str">
        <f>IF(A1198&lt;&gt;"",_xlfn.CONCAT("{",IF(ISERROR(FIND(",",A1198))=FALSE,LEFT(A1198,FIND(",",A1198)-1),A1198),", ",C1198," #",H1198,"}"),"")</f>
        <v>{Lin, 2014 #14789}</v>
      </c>
      <c r="N1198" s="4" t="s">
        <v>1</v>
      </c>
      <c r="O1198" s="18" t="str">
        <f>IF(J1198="Yes",IF(P1198&lt;&gt;"",HYPERLINK(_xlfn.CONCAT(VLOOKUP(P1198,AF:AG,2,FALSE),"\",IF(ISERROR(FIND(",",A1198))=FALSE,LEFT(A1198,FIND(",",A1198)-1),A1198),"-",C1198,"-",H1198,".pdf"),"PDF"),""),"")</f>
        <v>PDF</v>
      </c>
      <c r="P1198" s="11" t="s">
        <v>2</v>
      </c>
      <c r="Q1198" s="3" t="s">
        <v>46</v>
      </c>
      <c r="R1198" s="3" t="s">
        <v>47</v>
      </c>
      <c r="S1198" s="4" t="s">
        <v>109</v>
      </c>
      <c r="T1198" s="18" t="str">
        <f>IF(J1198="Yes",IF(U1198&lt;&gt;"",HYPERLINK(_xlfn.CONCAT(VLOOKUP(U1198,AF:AG,2,FALSE),"\",IF(ISERROR(FIND(",",A1198))=FALSE,LEFT(A1198,FIND(",",A1198)-1),A1198),"-",C1198,"-",H1198,".pdf"),"PDF"),""),"")</f>
        <v>PDF</v>
      </c>
      <c r="U1198" s="11" t="s">
        <v>57</v>
      </c>
      <c r="V1198" s="3" t="s">
        <v>46</v>
      </c>
      <c r="W1198" s="3" t="s">
        <v>47</v>
      </c>
      <c r="X1198" s="501" t="s">
        <v>116</v>
      </c>
      <c r="Y1198" s="12" t="str">
        <f>IF(R1198="Include","No",IF(V1198="Include","No",""))</f>
        <v/>
      </c>
      <c r="Z1198" s="33" t="str">
        <f>IF(J1198="Yes",IF(Q1198="","",IF(Q1198="Include",IF(V1198="",IF(Y1198="No","Check for supplement","Include"),IF(V1198="Exclude","Consensus required",IF(V1198="Include",IF(Y1198="No","Check for supplement","Include"),"Check required"))),IF(Q1198="Exclude",IF(V1198="","Check required",IF(V1198="Exclude","Exclude",IF(V1198="Include","Consensus required","Check required"))),"Check required"))),IF(L1198="","","Find PDF"))</f>
        <v>Exclude</v>
      </c>
      <c r="AA1198" s="31" t="str">
        <f>IF(Z1198="Exclude",R1198,"")</f>
        <v>3. Wrong intervention</v>
      </c>
    </row>
    <row r="1199" spans="1:27" x14ac:dyDescent="0.25">
      <c r="A1199" s="25" t="s">
        <v>897</v>
      </c>
      <c r="B1199" s="26" t="s">
        <v>898</v>
      </c>
      <c r="C1199" s="26">
        <v>2021</v>
      </c>
      <c r="D1199" s="26" t="s">
        <v>349</v>
      </c>
      <c r="E1199" s="26">
        <v>77</v>
      </c>
      <c r="F1199" s="26">
        <v>8</v>
      </c>
      <c r="G1199" s="26" t="s">
        <v>899</v>
      </c>
      <c r="H1199" s="26">
        <v>13233</v>
      </c>
      <c r="I1199" s="26" t="s">
        <v>900</v>
      </c>
      <c r="J1199" s="11" t="s">
        <v>35</v>
      </c>
      <c r="K1199" s="18" t="str">
        <f>IF(LEFT(I1199,2)="10",HYPERLINK(_xlfn.CONCAT("https://doi.org/",I1199),"Link"),IF(I1199="","",HYPERLINK(I1199,"Link")))</f>
        <v>Link</v>
      </c>
      <c r="L1199" s="19" t="str">
        <f>IF(A1199&lt;&gt;"",IF(J1199="No",_xlfn.CONCAT(IF(ISERROR(FIND(",",A1199))=FALSE,LEFT(A1199,FIND(",",A1199)-1),A1199),"-",C1199,"-",H1199),""),"")</f>
        <v/>
      </c>
      <c r="M1199" s="29" t="str">
        <f>IF(A1199&lt;&gt;"",_xlfn.CONCAT("{",IF(ISERROR(FIND(",",A1199))=FALSE,LEFT(A1199,FIND(",",A1199)-1),A1199),", ",C1199," #",H1199,"}"),"")</f>
        <v>{Lin, 2021 #13233}</v>
      </c>
      <c r="N1199" s="4" t="s">
        <v>1</v>
      </c>
      <c r="O1199" s="18" t="str">
        <f>IF(J1199="Yes",IF(P1199&lt;&gt;"",HYPERLINK(_xlfn.CONCAT(VLOOKUP(P1199,AF:AG,2,FALSE),"\",IF(ISERROR(FIND(",",A1199))=FALSE,LEFT(A1199,FIND(",",A1199)-1),A1199),"-",C1199,"-",H1199,".pdf"),"PDF"),""),"")</f>
        <v>PDF</v>
      </c>
      <c r="P1199" s="11" t="s">
        <v>2</v>
      </c>
      <c r="Q1199" s="3" t="s">
        <v>46</v>
      </c>
      <c r="R1199" s="3" t="s">
        <v>47</v>
      </c>
      <c r="S1199" s="4" t="s">
        <v>109</v>
      </c>
      <c r="T1199" s="18" t="str">
        <f>IF(J1199="Yes",IF(U1199&lt;&gt;"",HYPERLINK(_xlfn.CONCAT(VLOOKUP(U1199,AF:AG,2,FALSE),"\",IF(ISERROR(FIND(",",A1199))=FALSE,LEFT(A1199,FIND(",",A1199)-1),A1199),"-",C1199,"-",H1199,".pdf"),"PDF"),""),"")</f>
        <v>PDF</v>
      </c>
      <c r="U1199" s="11" t="s">
        <v>57</v>
      </c>
      <c r="V1199" s="3" t="s">
        <v>46</v>
      </c>
      <c r="W1199" s="3" t="s">
        <v>47</v>
      </c>
      <c r="X1199" s="501" t="s">
        <v>116</v>
      </c>
      <c r="Y1199" s="12" t="str">
        <f>IF(R1199="Include","No",IF(V1199="Include","No",""))</f>
        <v/>
      </c>
      <c r="Z1199" s="33" t="str">
        <f>IF(J1199="Yes",IF(Q1199="","",IF(Q1199="Include",IF(V1199="",IF(Y1199="No","Check for supplement","Include"),IF(V1199="Exclude","Consensus required",IF(V1199="Include",IF(Y1199="No","Check for supplement","Include"),"Check required"))),IF(Q1199="Exclude",IF(V1199="","Check required",IF(V1199="Exclude","Exclude",IF(V1199="Include","Consensus required","Check required"))),"Check required"))),IF(L1199="","","Find PDF"))</f>
        <v>Exclude</v>
      </c>
      <c r="AA1199" s="31" t="str">
        <f>IF(Z1199="Exclude",R1199,"")</f>
        <v>3. Wrong intervention</v>
      </c>
    </row>
    <row r="1200" spans="1:27" x14ac:dyDescent="0.25">
      <c r="A1200" s="25" t="s">
        <v>901</v>
      </c>
      <c r="B1200" s="26" t="s">
        <v>902</v>
      </c>
      <c r="C1200" s="26">
        <v>2022</v>
      </c>
      <c r="D1200" s="26" t="s">
        <v>903</v>
      </c>
      <c r="E1200" s="26">
        <v>42</v>
      </c>
      <c r="F1200" s="26">
        <v>6</v>
      </c>
      <c r="G1200" s="26" t="s">
        <v>904</v>
      </c>
      <c r="H1200" s="26">
        <v>15078</v>
      </c>
      <c r="I1200" s="26" t="s">
        <v>905</v>
      </c>
      <c r="J1200" s="11" t="s">
        <v>35</v>
      </c>
      <c r="K1200" s="18" t="str">
        <f>IF(LEFT(I1200,2)="10",HYPERLINK(_xlfn.CONCAT("https://doi.org/",I1200),"Link"),IF(I1200="","",HYPERLINK(I1200,"Link")))</f>
        <v>Link</v>
      </c>
      <c r="L1200" s="19" t="str">
        <f>IF(A1200&lt;&gt;"",IF(J1200="No",_xlfn.CONCAT(IF(ISERROR(FIND(",",A1200))=FALSE,LEFT(A1200,FIND(",",A1200)-1),A1200),"-",C1200,"-",H1200),""),"")</f>
        <v/>
      </c>
      <c r="M1200" s="29" t="str">
        <f>IF(A1200&lt;&gt;"",_xlfn.CONCAT("{",IF(ISERROR(FIND(",",A1200))=FALSE,LEFT(A1200,FIND(",",A1200)-1),A1200),", ",C1200," #",H1200,"}"),"")</f>
        <v>{Lin, 2022 #15078}</v>
      </c>
      <c r="N1200" s="4" t="s">
        <v>1</v>
      </c>
      <c r="O1200" s="18" t="str">
        <f>IF(J1200="Yes",IF(P1200&lt;&gt;"",HYPERLINK(_xlfn.CONCAT(VLOOKUP(P1200,AF:AG,2,FALSE),"\",IF(ISERROR(FIND(",",A1200))=FALSE,LEFT(A1200,FIND(",",A1200)-1),A1200),"-",C1200,"-",H1200,".pdf"),"PDF"),""),"")</f>
        <v>PDF</v>
      </c>
      <c r="P1200" s="11" t="s">
        <v>2</v>
      </c>
      <c r="Q1200" s="3" t="s">
        <v>46</v>
      </c>
      <c r="R1200" s="3" t="s">
        <v>49</v>
      </c>
      <c r="S1200" s="4" t="s">
        <v>76</v>
      </c>
      <c r="T1200" s="18" t="str">
        <f>IF(J1200="Yes",IF(U1200&lt;&gt;"",HYPERLINK(_xlfn.CONCAT(VLOOKUP(U1200,AF:AG,2,FALSE),"\",IF(ISERROR(FIND(",",A1200))=FALSE,LEFT(A1200,FIND(",",A1200)-1),A1200),"-",C1200,"-",H1200,".pdf"),"PDF"),""),"")</f>
        <v>PDF</v>
      </c>
      <c r="U1200" s="11" t="s">
        <v>57</v>
      </c>
      <c r="V1200" s="3" t="s">
        <v>46</v>
      </c>
      <c r="W1200" s="3" t="s">
        <v>47</v>
      </c>
      <c r="X1200" s="501" t="s">
        <v>116</v>
      </c>
      <c r="Y1200" s="12" t="str">
        <f>IF(R1200="Include","No",IF(V1200="Include","No",""))</f>
        <v/>
      </c>
      <c r="Z1200" s="33" t="str">
        <f>IF(J1200="Yes",IF(Q1200="","",IF(Q1200="Include",IF(V1200="",IF(Y1200="No","Check for supplement","Include"),IF(V1200="Exclude","Consensus required",IF(V1200="Include",IF(Y1200="No","Check for supplement","Include"),"Check required"))),IF(Q1200="Exclude",IF(V1200="","Check required",IF(V1200="Exclude","Exclude",IF(V1200="Include","Consensus required","Check required"))),"Check required"))),IF(L1200="","","Find PDF"))</f>
        <v>Exclude</v>
      </c>
      <c r="AA1200" s="31" t="str">
        <f>IF(Z1200="Exclude",R1200,"")</f>
        <v>1. No relevant outcomes</v>
      </c>
    </row>
    <row r="1201" spans="1:27" x14ac:dyDescent="0.25">
      <c r="A1201" s="25" t="s">
        <v>906</v>
      </c>
      <c r="B1201" s="26" t="s">
        <v>907</v>
      </c>
      <c r="C1201" s="26">
        <v>2021</v>
      </c>
      <c r="D1201" s="26" t="s">
        <v>908</v>
      </c>
      <c r="E1201" s="26">
        <v>2</v>
      </c>
      <c r="F1201" s="26">
        <v>1</v>
      </c>
      <c r="G1201" s="26" t="s">
        <v>909</v>
      </c>
      <c r="H1201" s="26">
        <v>13234</v>
      </c>
      <c r="I1201" s="26" t="s">
        <v>910</v>
      </c>
      <c r="J1201" s="11" t="s">
        <v>35</v>
      </c>
      <c r="K1201" s="18" t="str">
        <f>IF(LEFT(I1201,2)="10",HYPERLINK(_xlfn.CONCAT("https://doi.org/",I1201),"Link"),IF(I1201="","",HYPERLINK(I1201,"Link")))</f>
        <v>Link</v>
      </c>
      <c r="L1201" s="19" t="str">
        <f>IF(A1201&lt;&gt;"",IF(J1201="No",_xlfn.CONCAT(IF(ISERROR(FIND(",",A1201))=FALSE,LEFT(A1201,FIND(",",A1201)-1),A1201),"-",C1201,"-",H1201),""),"")</f>
        <v/>
      </c>
      <c r="M1201" s="29" t="str">
        <f>IF(A1201&lt;&gt;"",_xlfn.CONCAT("{",IF(ISERROR(FIND(",",A1201))=FALSE,LEFT(A1201,FIND(",",A1201)-1),A1201),", ",C1201," #",H1201,"}"),"")</f>
        <v>{Lindman, 2021 #13234}</v>
      </c>
      <c r="N1201" s="4" t="s">
        <v>1</v>
      </c>
      <c r="O1201" s="18" t="str">
        <f>IF(J1201="Yes",IF(P1201&lt;&gt;"",HYPERLINK(_xlfn.CONCAT(VLOOKUP(P1201,AF:AG,2,FALSE),"\",IF(ISERROR(FIND(",",A1201))=FALSE,LEFT(A1201,FIND(",",A1201)-1),A1201),"-",C1201,"-",H1201,".pdf"),"PDF"),""),"")</f>
        <v>PDF</v>
      </c>
      <c r="P1201" s="11" t="s">
        <v>2</v>
      </c>
      <c r="Q1201" s="3" t="s">
        <v>46</v>
      </c>
      <c r="R1201" s="3" t="s">
        <v>47</v>
      </c>
      <c r="S1201" s="4" t="s">
        <v>109</v>
      </c>
      <c r="T1201" s="18" t="str">
        <f>IF(J1201="Yes",IF(U1201&lt;&gt;"",HYPERLINK(_xlfn.CONCAT(VLOOKUP(U1201,AF:AG,2,FALSE),"\",IF(ISERROR(FIND(",",A1201))=FALSE,LEFT(A1201,FIND(",",A1201)-1),A1201),"-",C1201,"-",H1201,".pdf"),"PDF"),""),"")</f>
        <v>PDF</v>
      </c>
      <c r="U1201" s="11" t="s">
        <v>57</v>
      </c>
      <c r="V1201" s="3" t="s">
        <v>46</v>
      </c>
      <c r="W1201" s="3" t="s">
        <v>47</v>
      </c>
      <c r="X1201" s="501" t="s">
        <v>116</v>
      </c>
      <c r="Y1201" s="12" t="str">
        <f>IF(R1201="Include","No",IF(V1201="Include","No",""))</f>
        <v/>
      </c>
      <c r="Z1201" s="33" t="str">
        <f>IF(J1201="Yes",IF(Q1201="","",IF(Q1201="Include",IF(V1201="",IF(Y1201="No","Check for supplement","Include"),IF(V1201="Exclude","Consensus required",IF(V1201="Include",IF(Y1201="No","Check for supplement","Include"),"Check required"))),IF(Q1201="Exclude",IF(V1201="","Check required",IF(V1201="Exclude","Exclude",IF(V1201="Include","Consensus required","Check required"))),"Check required"))),IF(L1201="","","Find PDF"))</f>
        <v>Exclude</v>
      </c>
      <c r="AA1201" s="31" t="str">
        <f>IF(Z1201="Exclude",R1201,"")</f>
        <v>3. Wrong intervention</v>
      </c>
    </row>
    <row r="1202" spans="1:27" x14ac:dyDescent="0.25">
      <c r="A1202" s="25" t="s">
        <v>911</v>
      </c>
      <c r="B1202" s="26" t="s">
        <v>912</v>
      </c>
      <c r="C1202" s="26">
        <v>2020</v>
      </c>
      <c r="D1202" s="26" t="s">
        <v>913</v>
      </c>
      <c r="E1202" s="26">
        <v>19</v>
      </c>
      <c r="G1202" s="26">
        <v>1534735420914970</v>
      </c>
      <c r="H1202" s="26">
        <v>13235</v>
      </c>
      <c r="I1202" s="26" t="s">
        <v>914</v>
      </c>
      <c r="J1202" s="11" t="s">
        <v>35</v>
      </c>
      <c r="K1202" s="18" t="str">
        <f>IF(LEFT(I1202,2)="10",HYPERLINK(_xlfn.CONCAT("https://doi.org/",I1202),"Link"),IF(I1202="","",HYPERLINK(I1202,"Link")))</f>
        <v>Link</v>
      </c>
      <c r="L1202" s="19" t="str">
        <f>IF(A1202&lt;&gt;"",IF(J1202="No",_xlfn.CONCAT(IF(ISERROR(FIND(",",A1202))=FALSE,LEFT(A1202,FIND(",",A1202)-1),A1202),"-",C1202,"-",H1202),""),"")</f>
        <v/>
      </c>
      <c r="M1202" s="29" t="str">
        <f>IF(A1202&lt;&gt;"",_xlfn.CONCAT("{",IF(ISERROR(FIND(",",A1202))=FALSE,LEFT(A1202,FIND(",",A1202)-1),A1202),", ",C1202," #",H1202,"}"),"")</f>
        <v>{Lion, 2020 #13235}</v>
      </c>
      <c r="N1202" s="4" t="s">
        <v>1</v>
      </c>
      <c r="O1202" s="18" t="str">
        <f>IF(J1202="Yes",IF(P1202&lt;&gt;"",HYPERLINK(_xlfn.CONCAT(VLOOKUP(P1202,AF:AG,2,FALSE),"\",IF(ISERROR(FIND(",",A1202))=FALSE,LEFT(A1202,FIND(",",A1202)-1),A1202),"-",C1202,"-",H1202,".pdf"),"PDF"),""),"")</f>
        <v>PDF</v>
      </c>
      <c r="P1202" s="11" t="s">
        <v>2</v>
      </c>
      <c r="Q1202" s="3" t="s">
        <v>46</v>
      </c>
      <c r="R1202" s="3" t="s">
        <v>47</v>
      </c>
      <c r="S1202" s="4" t="s">
        <v>109</v>
      </c>
      <c r="T1202" s="18" t="str">
        <f>IF(J1202="Yes",IF(U1202&lt;&gt;"",HYPERLINK(_xlfn.CONCAT(VLOOKUP(U1202,AF:AG,2,FALSE),"\",IF(ISERROR(FIND(",",A1202))=FALSE,LEFT(A1202,FIND(",",A1202)-1),A1202),"-",C1202,"-",H1202,".pdf"),"PDF"),""),"")</f>
        <v>PDF</v>
      </c>
      <c r="U1202" s="11" t="s">
        <v>57</v>
      </c>
      <c r="V1202" s="3" t="s">
        <v>46</v>
      </c>
      <c r="W1202" s="3" t="s">
        <v>47</v>
      </c>
      <c r="X1202" s="501" t="s">
        <v>116</v>
      </c>
      <c r="Y1202" s="12" t="str">
        <f>IF(R1202="Include","No",IF(V1202="Include","No",""))</f>
        <v/>
      </c>
      <c r="Z1202" s="33" t="str">
        <f>IF(J1202="Yes",IF(Q1202="","",IF(Q1202="Include",IF(V1202="",IF(Y1202="No","Check for supplement","Include"),IF(V1202="Exclude","Consensus required",IF(V1202="Include",IF(Y1202="No","Check for supplement","Include"),"Check required"))),IF(Q1202="Exclude",IF(V1202="","Check required",IF(V1202="Exclude","Exclude",IF(V1202="Include","Consensus required","Check required"))),"Check required"))),IF(L1202="","","Find PDF"))</f>
        <v>Exclude</v>
      </c>
      <c r="AA1202" s="31" t="str">
        <f>IF(Z1202="Exclude",R1202,"")</f>
        <v>3. Wrong intervention</v>
      </c>
    </row>
    <row r="1203" spans="1:27" x14ac:dyDescent="0.25">
      <c r="A1203" s="25" t="s">
        <v>911</v>
      </c>
      <c r="B1203" s="26" t="s">
        <v>912</v>
      </c>
      <c r="C1203" s="26">
        <v>2020</v>
      </c>
      <c r="D1203" s="26" t="s">
        <v>913</v>
      </c>
      <c r="E1203" s="26">
        <v>19</v>
      </c>
      <c r="G1203" s="26">
        <v>1534735420914970</v>
      </c>
      <c r="H1203" s="26">
        <v>13236</v>
      </c>
      <c r="I1203" s="26" t="s">
        <v>914</v>
      </c>
      <c r="J1203" s="11" t="s">
        <v>35</v>
      </c>
      <c r="K1203" s="18" t="str">
        <f>IF(LEFT(I1203,2)="10",HYPERLINK(_xlfn.CONCAT("https://doi.org/",I1203),"Link"),IF(I1203="","",HYPERLINK(I1203,"Link")))</f>
        <v>Link</v>
      </c>
      <c r="L1203" s="19" t="str">
        <f>IF(A1203&lt;&gt;"",IF(J1203="No",_xlfn.CONCAT(IF(ISERROR(FIND(",",A1203))=FALSE,LEFT(A1203,FIND(",",A1203)-1),A1203),"-",C1203,"-",H1203),""),"")</f>
        <v/>
      </c>
      <c r="M1203" s="29" t="str">
        <f>IF(A1203&lt;&gt;"",_xlfn.CONCAT("{",IF(ISERROR(FIND(",",A1203))=FALSE,LEFT(A1203,FIND(",",A1203)-1),A1203),", ",C1203," #",H1203,"}"),"")</f>
        <v>{Lion, 2020 #13236}</v>
      </c>
      <c r="N1203" s="4" t="s">
        <v>1</v>
      </c>
      <c r="O1203" s="18" t="str">
        <f>IF(J1203="Yes",IF(P1203&lt;&gt;"",HYPERLINK(_xlfn.CONCAT(VLOOKUP(P1203,AF:AG,2,FALSE),"\",IF(ISERROR(FIND(",",A1203))=FALSE,LEFT(A1203,FIND(",",A1203)-1),A1203),"-",C1203,"-",H1203,".pdf"),"PDF"),""),"")</f>
        <v>PDF</v>
      </c>
      <c r="P1203" s="11" t="s">
        <v>2</v>
      </c>
      <c r="Q1203" s="3" t="s">
        <v>46</v>
      </c>
      <c r="R1203" s="3" t="s">
        <v>39</v>
      </c>
      <c r="T1203" s="18" t="str">
        <f>IF(J1203="Yes",IF(U1203&lt;&gt;"",HYPERLINK(_xlfn.CONCAT(VLOOKUP(U1203,AF:AG,2,FALSE),"\",IF(ISERROR(FIND(",",A1203))=FALSE,LEFT(A1203,FIND(",",A1203)-1),A1203),"-",C1203,"-",H1203,".pdf"),"PDF"),""),"")</f>
        <v>PDF</v>
      </c>
      <c r="U1203" s="11" t="str">
        <f>IF(R1203="0. Duplicate","SH","")</f>
        <v>SH</v>
      </c>
      <c r="V1203" s="3" t="str">
        <f>IF(R1203="0. Duplicate","Exclude","")</f>
        <v>Exclude</v>
      </c>
      <c r="W1203" s="3" t="str">
        <f>IF(R1203="0. Duplicate","0. Duplicate","")</f>
        <v>0. Duplicate</v>
      </c>
      <c r="Y1203" s="12" t="str">
        <f>IF(R1203="Include","No",IF(V1203="Include","No",""))</f>
        <v/>
      </c>
      <c r="Z1203" s="33" t="str">
        <f>IF(J1203="Yes",IF(Q1203="","",IF(Q1203="Include",IF(V1203="",IF(Y1203="No","Check for supplement","Include"),IF(V1203="Exclude","Consensus required",IF(V1203="Include",IF(Y1203="No","Check for supplement","Include"),"Check required"))),IF(Q1203="Exclude",IF(V1203="","Check required",IF(V1203="Exclude","Exclude",IF(V1203="Include","Consensus required","Check required"))),"Check required"))),IF(L1203="","","Find PDF"))</f>
        <v>Exclude</v>
      </c>
      <c r="AA1203" s="31" t="str">
        <f>IF(Z1203="Exclude",R1203,"")</f>
        <v>0. Duplicate</v>
      </c>
    </row>
    <row r="1204" spans="1:27" x14ac:dyDescent="0.25">
      <c r="A1204" s="25" t="s">
        <v>915</v>
      </c>
      <c r="B1204" s="26" t="s">
        <v>916</v>
      </c>
      <c r="C1204" s="26">
        <v>2020</v>
      </c>
      <c r="D1204" s="26" t="s">
        <v>530</v>
      </c>
      <c r="E1204" s="26">
        <v>22</v>
      </c>
      <c r="F1204" s="26">
        <v>4</v>
      </c>
      <c r="G1204" s="26" t="s">
        <v>917</v>
      </c>
      <c r="H1204" s="26">
        <v>13237</v>
      </c>
      <c r="I1204" s="26" t="s">
        <v>918</v>
      </c>
      <c r="J1204" s="11" t="s">
        <v>35</v>
      </c>
      <c r="K1204" s="18" t="str">
        <f>IF(LEFT(I1204,2)="10",HYPERLINK(_xlfn.CONCAT("https://doi.org/",I1204),"Link"),IF(I1204="","",HYPERLINK(I1204,"Link")))</f>
        <v>Link</v>
      </c>
      <c r="L1204" s="19" t="str">
        <f>IF(A1204&lt;&gt;"",IF(J1204="No",_xlfn.CONCAT(IF(ISERROR(FIND(",",A1204))=FALSE,LEFT(A1204,FIND(",",A1204)-1),A1204),"-",C1204,"-",H1204),""),"")</f>
        <v/>
      </c>
      <c r="M1204" s="29" t="str">
        <f>IF(A1204&lt;&gt;"",_xlfn.CONCAT("{",IF(ISERROR(FIND(",",A1204))=FALSE,LEFT(A1204,FIND(",",A1204)-1),A1204),", ",C1204," #",H1204,"}"),"")</f>
        <v>{Lison, 2020 #13237}</v>
      </c>
      <c r="N1204" s="4" t="s">
        <v>1</v>
      </c>
      <c r="O1204" s="18" t="str">
        <f>IF(J1204="Yes",IF(P1204&lt;&gt;"",HYPERLINK(_xlfn.CONCAT(VLOOKUP(P1204,AF:AG,2,FALSE),"\",IF(ISERROR(FIND(",",A1204))=FALSE,LEFT(A1204,FIND(",",A1204)-1),A1204),"-",C1204,"-",H1204,".pdf"),"PDF"),""),"")</f>
        <v>PDF</v>
      </c>
      <c r="P1204" s="11" t="s">
        <v>2</v>
      </c>
      <c r="Q1204" s="3" t="s">
        <v>46</v>
      </c>
      <c r="R1204" s="3" t="s">
        <v>47</v>
      </c>
      <c r="S1204" s="4" t="s">
        <v>109</v>
      </c>
      <c r="T1204" s="18" t="str">
        <f>IF(J1204="Yes",IF(U1204&lt;&gt;"",HYPERLINK(_xlfn.CONCAT(VLOOKUP(U1204,AF:AG,2,FALSE),"\",IF(ISERROR(FIND(",",A1204))=FALSE,LEFT(A1204,FIND(",",A1204)-1),A1204),"-",C1204,"-",H1204,".pdf"),"PDF"),""),"")</f>
        <v>PDF</v>
      </c>
      <c r="U1204" s="11" t="s">
        <v>57</v>
      </c>
      <c r="V1204" s="3" t="s">
        <v>46</v>
      </c>
      <c r="W1204" s="3" t="s">
        <v>47</v>
      </c>
      <c r="X1204" s="501" t="s">
        <v>116</v>
      </c>
      <c r="Y1204" s="12" t="str">
        <f>IF(R1204="Include","No",IF(V1204="Include","No",""))</f>
        <v/>
      </c>
      <c r="Z1204" s="33" t="str">
        <f>IF(J1204="Yes",IF(Q1204="","",IF(Q1204="Include",IF(V1204="",IF(Y1204="No","Check for supplement","Include"),IF(V1204="Exclude","Consensus required",IF(V1204="Include",IF(Y1204="No","Check for supplement","Include"),"Check required"))),IF(Q1204="Exclude",IF(V1204="","Check required",IF(V1204="Exclude","Exclude",IF(V1204="Include","Consensus required","Check required"))),"Check required"))),IF(L1204="","","Find PDF"))</f>
        <v>Exclude</v>
      </c>
      <c r="AA1204" s="31" t="str">
        <f>IF(Z1204="Exclude",R1204,"")</f>
        <v>3. Wrong intervention</v>
      </c>
    </row>
    <row r="1205" spans="1:27" x14ac:dyDescent="0.25">
      <c r="A1205" s="25" t="s">
        <v>919</v>
      </c>
      <c r="B1205" s="26" t="s">
        <v>920</v>
      </c>
      <c r="C1205" s="26">
        <v>2023</v>
      </c>
      <c r="D1205" s="26" t="s">
        <v>921</v>
      </c>
      <c r="E1205" s="26">
        <v>7</v>
      </c>
      <c r="F1205" s="26">
        <v>1</v>
      </c>
      <c r="G1205" s="26" t="s">
        <v>922</v>
      </c>
      <c r="H1205" s="26">
        <v>13238</v>
      </c>
      <c r="I1205" s="26" t="s">
        <v>923</v>
      </c>
      <c r="J1205" s="11" t="s">
        <v>35</v>
      </c>
      <c r="K1205" s="18" t="str">
        <f>IF(LEFT(I1205,2)="10",HYPERLINK(_xlfn.CONCAT("https://doi.org/",I1205),"Link"),IF(I1205="","",HYPERLINK(I1205,"Link")))</f>
        <v>Link</v>
      </c>
      <c r="L1205" s="19" t="str">
        <f>IF(A1205&lt;&gt;"",IF(J1205="No",_xlfn.CONCAT(IF(ISERROR(FIND(",",A1205))=FALSE,LEFT(A1205,FIND(",",A1205)-1),A1205),"-",C1205,"-",H1205),""),"")</f>
        <v/>
      </c>
      <c r="M1205" s="29" t="str">
        <f>IF(A1205&lt;&gt;"",_xlfn.CONCAT("{",IF(ISERROR(FIND(",",A1205))=FALSE,LEFT(A1205,FIND(",",A1205)-1),A1205),", ",C1205," #",H1205,"}"),"")</f>
        <v>{Litt, 2023 #13238}</v>
      </c>
      <c r="N1205" s="4" t="s">
        <v>1</v>
      </c>
      <c r="O1205" s="18" t="str">
        <f>IF(J1205="Yes",IF(P1205&lt;&gt;"",HYPERLINK(_xlfn.CONCAT(VLOOKUP(P1205,AF:AG,2,FALSE),"\",IF(ISERROR(FIND(",",A1205))=FALSE,LEFT(A1205,FIND(",",A1205)-1),A1205),"-",C1205,"-",H1205,".pdf"),"PDF"),""),"")</f>
        <v>PDF</v>
      </c>
      <c r="P1205" s="11" t="s">
        <v>2</v>
      </c>
      <c r="Q1205" s="3" t="s">
        <v>46</v>
      </c>
      <c r="R1205" s="3" t="s">
        <v>47</v>
      </c>
      <c r="S1205" s="4" t="s">
        <v>109</v>
      </c>
      <c r="T1205" s="18" t="str">
        <f>IF(J1205="Yes",IF(U1205&lt;&gt;"",HYPERLINK(_xlfn.CONCAT(VLOOKUP(U1205,AF:AG,2,FALSE),"\",IF(ISERROR(FIND(",",A1205))=FALSE,LEFT(A1205,FIND(",",A1205)-1),A1205),"-",C1205,"-",H1205,".pdf"),"PDF"),""),"")</f>
        <v>PDF</v>
      </c>
      <c r="U1205" s="11" t="s">
        <v>57</v>
      </c>
      <c r="V1205" s="3" t="s">
        <v>46</v>
      </c>
      <c r="W1205" s="3" t="s">
        <v>47</v>
      </c>
      <c r="X1205" s="501" t="s">
        <v>116</v>
      </c>
      <c r="Y1205" s="12" t="str">
        <f>IF(R1205="Include","No",IF(V1205="Include","No",""))</f>
        <v/>
      </c>
      <c r="Z1205" s="33" t="str">
        <f>IF(J1205="Yes",IF(Q1205="","",IF(Q1205="Include",IF(V1205="",IF(Y1205="No","Check for supplement","Include"),IF(V1205="Exclude","Consensus required",IF(V1205="Include",IF(Y1205="No","Check for supplement","Include"),"Check required"))),IF(Q1205="Exclude",IF(V1205="","Check required",IF(V1205="Exclude","Exclude",IF(V1205="Include","Consensus required","Check required"))),"Check required"))),IF(L1205="","","Find PDF"))</f>
        <v>Exclude</v>
      </c>
      <c r="AA1205" s="31" t="str">
        <f>IF(Z1205="Exclude",R1205,"")</f>
        <v>3. Wrong intervention</v>
      </c>
    </row>
    <row r="1206" spans="1:27" x14ac:dyDescent="0.25">
      <c r="A1206" s="25" t="s">
        <v>5464</v>
      </c>
      <c r="B1206" s="26" t="s">
        <v>5465</v>
      </c>
      <c r="C1206" s="26">
        <v>2014</v>
      </c>
      <c r="D1206" s="26" t="s">
        <v>365</v>
      </c>
      <c r="E1206" s="26">
        <v>14</v>
      </c>
      <c r="G1206" s="26">
        <v>48</v>
      </c>
      <c r="H1206" s="26">
        <v>14070</v>
      </c>
      <c r="I1206" s="26" t="s">
        <v>5466</v>
      </c>
      <c r="J1206" s="11" t="s">
        <v>35</v>
      </c>
      <c r="K1206" s="18" t="str">
        <f>IF(LEFT(I1206,2)="10",HYPERLINK(_xlfn.CONCAT("https://doi.org/",I1206),"Link"),IF(I1206="","",HYPERLINK(I1206,"Link")))</f>
        <v>Link</v>
      </c>
      <c r="L1206" s="19" t="str">
        <f>IF(A1206&lt;&gt;"",IF(J1206="No",_xlfn.CONCAT(IF(ISERROR(FIND(",",A1206))=FALSE,LEFT(A1206,FIND(",",A1206)-1),A1206),"-",C1206,"-",H1206),""),"")</f>
        <v/>
      </c>
      <c r="M1206" s="29" t="str">
        <f>IF(A1206&lt;&gt;"",_xlfn.CONCAT("{",IF(ISERROR(FIND(",",A1206))=FALSE,LEFT(A1206,FIND(",",A1206)-1),A1206),", ",C1206," #",H1206,"}"),"")</f>
        <v>{Liu, 2014 #14070}</v>
      </c>
      <c r="N1206" s="4" t="s">
        <v>4</v>
      </c>
      <c r="O1206" s="18" t="str">
        <f>IF(J1206="Yes",IF(P1206&lt;&gt;"",HYPERLINK(_xlfn.CONCAT(VLOOKUP(P1206,AF:AG,2,FALSE),"\",IF(ISERROR(FIND(",",A1206))=FALSE,LEFT(A1206,FIND(",",A1206)-1),A1206),"-",C1206,"-",H1206,".pdf"),"PDF"),""),"")</f>
        <v>PDF</v>
      </c>
      <c r="P1206" s="11" t="s">
        <v>2</v>
      </c>
      <c r="Q1206" s="3" t="s">
        <v>46</v>
      </c>
      <c r="R1206" s="3" t="s">
        <v>47</v>
      </c>
      <c r="S1206" s="4" t="s">
        <v>109</v>
      </c>
      <c r="T1206" s="18" t="str">
        <f>IF(J1206="Yes",IF(U1206&lt;&gt;"",HYPERLINK(_xlfn.CONCAT(VLOOKUP(U1206,AF:AG,2,FALSE),"\",IF(ISERROR(FIND(",",A1206))=FALSE,LEFT(A1206,FIND(",",A1206)-1),A1206),"-",C1206,"-",H1206,".pdf"),"PDF"),""),"")</f>
        <v>PDF</v>
      </c>
      <c r="U1206" s="11" t="s">
        <v>50</v>
      </c>
      <c r="V1206" s="3" t="s">
        <v>46</v>
      </c>
      <c r="W1206" s="3" t="s">
        <v>47</v>
      </c>
      <c r="Y1206" s="12" t="str">
        <f>IF(R1206="Include","No",IF(V1206="Include","No",""))</f>
        <v/>
      </c>
      <c r="Z1206" s="33" t="str">
        <f>IF(J1206="Yes",IF(Q1206="","",IF(Q1206="Include",IF(V1206="",IF(Y1206="No","Check for supplement","Include"),IF(V1206="Exclude","Consensus required",IF(V1206="Include",IF(Y1206="No","Check for supplement","Include"),"Check required"))),IF(Q1206="Exclude",IF(V1206="","Check required",IF(V1206="Exclude","Exclude",IF(V1206="Include","Consensus required","Check required"))),"Check required"))),IF(L1206="","","Find PDF"))</f>
        <v>Exclude</v>
      </c>
      <c r="AA1206" s="31" t="str">
        <f>IF(Z1206="Exclude",R1206,"")</f>
        <v>3. Wrong intervention</v>
      </c>
    </row>
    <row r="1207" spans="1:27" x14ac:dyDescent="0.25">
      <c r="A1207" s="25" t="s">
        <v>924</v>
      </c>
      <c r="B1207" s="26" t="s">
        <v>925</v>
      </c>
      <c r="C1207" s="26">
        <v>2020</v>
      </c>
      <c r="D1207" s="26" t="s">
        <v>467</v>
      </c>
      <c r="E1207" s="26">
        <v>370</v>
      </c>
      <c r="G1207" s="26" t="s">
        <v>926</v>
      </c>
      <c r="H1207" s="26">
        <v>15079</v>
      </c>
      <c r="I1207" s="26" t="s">
        <v>927</v>
      </c>
      <c r="J1207" s="11" t="s">
        <v>35</v>
      </c>
      <c r="K1207" s="18" t="str">
        <f>IF(LEFT(I1207,2)="10",HYPERLINK(_xlfn.CONCAT("https://doi.org/",I1207),"Link"),IF(I1207="","",HYPERLINK(I1207,"Link")))</f>
        <v>Link</v>
      </c>
      <c r="L1207" s="19" t="str">
        <f>IF(A1207&lt;&gt;"",IF(J1207="No",_xlfn.CONCAT(IF(ISERROR(FIND(",",A1207))=FALSE,LEFT(A1207,FIND(",",A1207)-1),A1207),"-",C1207,"-",H1207),""),"")</f>
        <v/>
      </c>
      <c r="M1207" s="29" t="str">
        <f>IF(A1207&lt;&gt;"",_xlfn.CONCAT("{",IF(ISERROR(FIND(",",A1207))=FALSE,LEFT(A1207,FIND(",",A1207)-1),A1207),", ",C1207," #",H1207,"}"),"")</f>
        <v>{Liu, 2020 #15079}</v>
      </c>
      <c r="N1207" s="4" t="s">
        <v>1</v>
      </c>
      <c r="O1207" s="18" t="str">
        <f>IF(J1207="Yes",IF(P1207&lt;&gt;"",HYPERLINK(_xlfn.CONCAT(VLOOKUP(P1207,AF:AG,2,FALSE),"\",IF(ISERROR(FIND(",",A1207))=FALSE,LEFT(A1207,FIND(",",A1207)-1),A1207),"-",C1207,"-",H1207,".pdf"),"PDF"),""),"")</f>
        <v>PDF</v>
      </c>
      <c r="P1207" s="11" t="s">
        <v>2</v>
      </c>
      <c r="Q1207" s="3" t="s">
        <v>46</v>
      </c>
      <c r="R1207" s="3" t="s">
        <v>77</v>
      </c>
      <c r="S1207" s="4" t="s">
        <v>316</v>
      </c>
      <c r="T1207" s="18" t="str">
        <f>IF(J1207="Yes",IF(U1207&lt;&gt;"",HYPERLINK(_xlfn.CONCAT(VLOOKUP(U1207,AF:AG,2,FALSE),"\",IF(ISERROR(FIND(",",A1207))=FALSE,LEFT(A1207,FIND(",",A1207)-1),A1207),"-",C1207,"-",H1207,".pdf"),"PDF"),""),"")</f>
        <v>PDF</v>
      </c>
      <c r="U1207" s="11" t="s">
        <v>57</v>
      </c>
      <c r="V1207" s="3" t="s">
        <v>46</v>
      </c>
      <c r="W1207" s="3" t="s">
        <v>77</v>
      </c>
      <c r="X1207" s="501" t="s">
        <v>928</v>
      </c>
      <c r="Y1207" s="12" t="str">
        <f>IF(R1207="Include","No",IF(V1207="Include","No",""))</f>
        <v/>
      </c>
      <c r="Z1207" s="33" t="str">
        <f>IF(J1207="Yes",IF(Q1207="","",IF(Q1207="Include",IF(V1207="",IF(Y1207="No","Check for supplement","Include"),IF(V1207="Exclude","Consensus required",IF(V1207="Include",IF(Y1207="No","Check for supplement","Include"),"Check required"))),IF(Q1207="Exclude",IF(V1207="","Check required",IF(V1207="Exclude","Exclude",IF(V1207="Include","Consensus required","Check required"))),"Check required"))),IF(L1207="","","Find PDF"))</f>
        <v>Exclude</v>
      </c>
      <c r="AA1207" s="31" t="str">
        <f>IF(Z1207="Exclude",R1207,"")</f>
        <v>5. Wrong study design</v>
      </c>
    </row>
    <row r="1208" spans="1:27" x14ac:dyDescent="0.25">
      <c r="A1208" s="25" t="s">
        <v>929</v>
      </c>
      <c r="B1208" s="26" t="s">
        <v>930</v>
      </c>
      <c r="C1208" s="26">
        <v>2021</v>
      </c>
      <c r="D1208" s="26" t="s">
        <v>60</v>
      </c>
      <c r="E1208" s="26">
        <v>18</v>
      </c>
      <c r="F1208" s="26">
        <v>19</v>
      </c>
      <c r="G1208" s="26" t="s">
        <v>931</v>
      </c>
      <c r="H1208" s="26">
        <v>13239</v>
      </c>
      <c r="I1208" s="26" t="s">
        <v>932</v>
      </c>
      <c r="J1208" s="11" t="s">
        <v>35</v>
      </c>
      <c r="K1208" s="18" t="str">
        <f>IF(LEFT(I1208,2)="10",HYPERLINK(_xlfn.CONCAT("https://doi.org/",I1208),"Link"),IF(I1208="","",HYPERLINK(I1208,"Link")))</f>
        <v>Link</v>
      </c>
      <c r="L1208" s="19" t="str">
        <f>IF(A1208&lt;&gt;"",IF(J1208="No",_xlfn.CONCAT(IF(ISERROR(FIND(",",A1208))=FALSE,LEFT(A1208,FIND(",",A1208)-1),A1208),"-",C1208,"-",H1208),""),"")</f>
        <v/>
      </c>
      <c r="M1208" s="29" t="str">
        <f>IF(A1208&lt;&gt;"",_xlfn.CONCAT("{",IF(ISERROR(FIND(",",A1208))=FALSE,LEFT(A1208,FIND(",",A1208)-1),A1208),", ",C1208," #",H1208,"}"),"")</f>
        <v>{Liu, 2021 #13239}</v>
      </c>
      <c r="N1208" s="4" t="s">
        <v>1</v>
      </c>
      <c r="O1208" s="18" t="str">
        <f>IF(J1208="Yes",IF(P1208&lt;&gt;"",HYPERLINK(_xlfn.CONCAT(VLOOKUP(P1208,AF:AG,2,FALSE),"\",IF(ISERROR(FIND(",",A1208))=FALSE,LEFT(A1208,FIND(",",A1208)-1),A1208),"-",C1208,"-",H1208,".pdf"),"PDF"),""),"")</f>
        <v>PDF</v>
      </c>
      <c r="P1208" s="11" t="s">
        <v>2</v>
      </c>
      <c r="Q1208" s="3" t="s">
        <v>46</v>
      </c>
      <c r="R1208" s="3" t="s">
        <v>47</v>
      </c>
      <c r="S1208" s="4" t="s">
        <v>109</v>
      </c>
      <c r="T1208" s="18" t="str">
        <f>IF(J1208="Yes",IF(U1208&lt;&gt;"",HYPERLINK(_xlfn.CONCAT(VLOOKUP(U1208,AF:AG,2,FALSE),"\",IF(ISERROR(FIND(",",A1208))=FALSE,LEFT(A1208,FIND(",",A1208)-1),A1208),"-",C1208,"-",H1208,".pdf"),"PDF"),""),"")</f>
        <v>PDF</v>
      </c>
      <c r="U1208" s="11" t="s">
        <v>57</v>
      </c>
      <c r="V1208" s="3" t="s">
        <v>46</v>
      </c>
      <c r="W1208" s="3" t="s">
        <v>47</v>
      </c>
      <c r="X1208" s="501" t="s">
        <v>116</v>
      </c>
      <c r="Y1208" s="12" t="str">
        <f>IF(R1208="Include","No",IF(V1208="Include","No",""))</f>
        <v/>
      </c>
      <c r="Z1208" s="33" t="str">
        <f>IF(J1208="Yes",IF(Q1208="","",IF(Q1208="Include",IF(V1208="",IF(Y1208="No","Check for supplement","Include"),IF(V1208="Exclude","Consensus required",IF(V1208="Include",IF(Y1208="No","Check for supplement","Include"),"Check required"))),IF(Q1208="Exclude",IF(V1208="","Check required",IF(V1208="Exclude","Exclude",IF(V1208="Include","Consensus required","Check required"))),"Check required"))),IF(L1208="","","Find PDF"))</f>
        <v>Exclude</v>
      </c>
      <c r="AA1208" s="31" t="str">
        <f>IF(Z1208="Exclude",R1208,"")</f>
        <v>3. Wrong intervention</v>
      </c>
    </row>
    <row r="1209" spans="1:27" x14ac:dyDescent="0.25">
      <c r="A1209" s="25" t="s">
        <v>933</v>
      </c>
      <c r="B1209" s="26" t="s">
        <v>934</v>
      </c>
      <c r="C1209" s="26">
        <v>2021</v>
      </c>
      <c r="D1209" s="26" t="s">
        <v>935</v>
      </c>
      <c r="E1209" s="26">
        <v>29</v>
      </c>
      <c r="F1209" s="26">
        <v>4</v>
      </c>
      <c r="G1209" s="26" t="s">
        <v>936</v>
      </c>
      <c r="H1209" s="26">
        <v>14790</v>
      </c>
      <c r="I1209" s="26" t="s">
        <v>937</v>
      </c>
      <c r="J1209" s="11" t="s">
        <v>35</v>
      </c>
      <c r="K1209" s="18" t="str">
        <f>IF(LEFT(I1209,2)="10",HYPERLINK(_xlfn.CONCAT("https://doi.org/",I1209),"Link"),IF(I1209="","",HYPERLINK(I1209,"Link")))</f>
        <v>Link</v>
      </c>
      <c r="L1209" s="19" t="str">
        <f>IF(A1209&lt;&gt;"",IF(J1209="No",_xlfn.CONCAT(IF(ISERROR(FIND(",",A1209))=FALSE,LEFT(A1209,FIND(",",A1209)-1),A1209),"-",C1209,"-",H1209),""),"")</f>
        <v/>
      </c>
      <c r="M1209" s="29" t="str">
        <f>IF(A1209&lt;&gt;"",_xlfn.CONCAT("{",IF(ISERROR(FIND(",",A1209))=FALSE,LEFT(A1209,FIND(",",A1209)-1),A1209),", ",C1209," #",H1209,"}"),"")</f>
        <v>{Liu, 2021 #14790}</v>
      </c>
      <c r="N1209" s="4" t="s">
        <v>1</v>
      </c>
      <c r="O1209" s="18" t="str">
        <f>IF(J1209="Yes",IF(P1209&lt;&gt;"",HYPERLINK(_xlfn.CONCAT(VLOOKUP(P1209,AF:AG,2,FALSE),"\",IF(ISERROR(FIND(",",A1209))=FALSE,LEFT(A1209,FIND(",",A1209)-1),A1209),"-",C1209,"-",H1209,".pdf"),"PDF"),""),"")</f>
        <v>PDF</v>
      </c>
      <c r="P1209" s="11" t="s">
        <v>2</v>
      </c>
      <c r="Q1209" s="3" t="s">
        <v>46</v>
      </c>
      <c r="R1209" s="3" t="s">
        <v>47</v>
      </c>
      <c r="S1209" s="4" t="s">
        <v>109</v>
      </c>
      <c r="T1209" s="18" t="str">
        <f>IF(J1209="Yes",IF(U1209&lt;&gt;"",HYPERLINK(_xlfn.CONCAT(VLOOKUP(U1209,AF:AG,2,FALSE),"\",IF(ISERROR(FIND(",",A1209))=FALSE,LEFT(A1209,FIND(",",A1209)-1),A1209),"-",C1209,"-",H1209,".pdf"),"PDF"),""),"")</f>
        <v>PDF</v>
      </c>
      <c r="U1209" s="11" t="s">
        <v>57</v>
      </c>
      <c r="V1209" s="3" t="s">
        <v>46</v>
      </c>
      <c r="W1209" s="3" t="s">
        <v>47</v>
      </c>
      <c r="X1209" s="501" t="s">
        <v>116</v>
      </c>
      <c r="Y1209" s="12" t="str">
        <f>IF(R1209="Include","No",IF(V1209="Include","No",""))</f>
        <v/>
      </c>
      <c r="Z1209" s="33" t="str">
        <f>IF(J1209="Yes",IF(Q1209="","",IF(Q1209="Include",IF(V1209="",IF(Y1209="No","Check for supplement","Include"),IF(V1209="Exclude","Consensus required",IF(V1209="Include",IF(Y1209="No","Check for supplement","Include"),"Check required"))),IF(Q1209="Exclude",IF(V1209="","Check required",IF(V1209="Exclude","Exclude",IF(V1209="Include","Consensus required","Check required"))),"Check required"))),IF(L1209="","","Find PDF"))</f>
        <v>Exclude</v>
      </c>
      <c r="AA1209" s="31" t="str">
        <f>IF(Z1209="Exclude",R1209,"")</f>
        <v>3. Wrong intervention</v>
      </c>
    </row>
    <row r="1210" spans="1:27" x14ac:dyDescent="0.25">
      <c r="A1210" s="25" t="s">
        <v>933</v>
      </c>
      <c r="B1210" s="26" t="s">
        <v>934</v>
      </c>
      <c r="C1210" s="26">
        <v>2021</v>
      </c>
      <c r="D1210" s="26" t="s">
        <v>935</v>
      </c>
      <c r="E1210" s="26">
        <v>29</v>
      </c>
      <c r="F1210" s="26">
        <v>4</v>
      </c>
      <c r="G1210" s="26" t="s">
        <v>936</v>
      </c>
      <c r="H1210" s="26">
        <v>14791</v>
      </c>
      <c r="I1210" s="26" t="s">
        <v>937</v>
      </c>
      <c r="J1210" s="11" t="s">
        <v>35</v>
      </c>
      <c r="K1210" s="18" t="str">
        <f>IF(LEFT(I1210,2)="10",HYPERLINK(_xlfn.CONCAT("https://doi.org/",I1210),"Link"),IF(I1210="","",HYPERLINK(I1210,"Link")))</f>
        <v>Link</v>
      </c>
      <c r="L1210" s="19" t="str">
        <f>IF(A1210&lt;&gt;"",IF(J1210="No",_xlfn.CONCAT(IF(ISERROR(FIND(",",A1210))=FALSE,LEFT(A1210,FIND(",",A1210)-1),A1210),"-",C1210,"-",H1210),""),"")</f>
        <v/>
      </c>
      <c r="M1210" s="29" t="str">
        <f>IF(A1210&lt;&gt;"",_xlfn.CONCAT("{",IF(ISERROR(FIND(",",A1210))=FALSE,LEFT(A1210,FIND(",",A1210)-1),A1210),", ",C1210," #",H1210,"}"),"")</f>
        <v>{Liu, 2021 #14791}</v>
      </c>
      <c r="N1210" s="4" t="s">
        <v>1</v>
      </c>
      <c r="O1210" s="18" t="str">
        <f>IF(J1210="Yes",IF(P1210&lt;&gt;"",HYPERLINK(_xlfn.CONCAT(VLOOKUP(P1210,AF:AG,2,FALSE),"\",IF(ISERROR(FIND(",",A1210))=FALSE,LEFT(A1210,FIND(",",A1210)-1),A1210),"-",C1210,"-",H1210,".pdf"),"PDF"),""),"")</f>
        <v>PDF</v>
      </c>
      <c r="P1210" s="11" t="s">
        <v>2</v>
      </c>
      <c r="Q1210" s="3" t="s">
        <v>46</v>
      </c>
      <c r="R1210" s="3" t="s">
        <v>39</v>
      </c>
      <c r="T1210" s="18" t="str">
        <f>IF(J1210="Yes",IF(U1210&lt;&gt;"",HYPERLINK(_xlfn.CONCAT(VLOOKUP(U1210,AF:AG,2,FALSE),"\",IF(ISERROR(FIND(",",A1210))=FALSE,LEFT(A1210,FIND(",",A1210)-1),A1210),"-",C1210,"-",H1210,".pdf"),"PDF"),""),"")</f>
        <v>PDF</v>
      </c>
      <c r="U1210" s="11" t="str">
        <f>IF(R1210="0. Duplicate","SH","")</f>
        <v>SH</v>
      </c>
      <c r="V1210" s="3" t="str">
        <f>IF(R1210="0. Duplicate","Exclude","")</f>
        <v>Exclude</v>
      </c>
      <c r="W1210" s="3" t="str">
        <f>IF(R1210="0. Duplicate","0. Duplicate","")</f>
        <v>0. Duplicate</v>
      </c>
      <c r="Y1210" s="12" t="str">
        <f>IF(R1210="Include","No",IF(V1210="Include","No",""))</f>
        <v/>
      </c>
      <c r="Z1210" s="33" t="str">
        <f>IF(J1210="Yes",IF(Q1210="","",IF(Q1210="Include",IF(V1210="",IF(Y1210="No","Check for supplement","Include"),IF(V1210="Exclude","Consensus required",IF(V1210="Include",IF(Y1210="No","Check for supplement","Include"),"Check required"))),IF(Q1210="Exclude",IF(V1210="","Check required",IF(V1210="Exclude","Exclude",IF(V1210="Include","Consensus required","Check required"))),"Check required"))),IF(L1210="","","Find PDF"))</f>
        <v>Exclude</v>
      </c>
      <c r="AA1210" s="31" t="str">
        <f>IF(Z1210="Exclude",R1210,"")</f>
        <v>0. Duplicate</v>
      </c>
    </row>
    <row r="1211" spans="1:27" x14ac:dyDescent="0.25">
      <c r="A1211" s="25" t="s">
        <v>2601</v>
      </c>
      <c r="B1211" s="26" t="s">
        <v>2602</v>
      </c>
      <c r="C1211" s="26">
        <v>2022</v>
      </c>
      <c r="D1211" s="26" t="s">
        <v>3</v>
      </c>
      <c r="G1211" s="26" t="s">
        <v>1210</v>
      </c>
      <c r="H1211" s="26">
        <v>26797</v>
      </c>
      <c r="I1211" s="26" t="s">
        <v>2603</v>
      </c>
      <c r="J1211" s="11" t="s">
        <v>35</v>
      </c>
      <c r="K1211" s="18" t="str">
        <f>IF(LEFT(I1211,2)="10",HYPERLINK(_xlfn.CONCAT("https://doi.org/",I1211),"Link"),IF(I1211="","",HYPERLINK(I1211,"Link")))</f>
        <v>Link</v>
      </c>
      <c r="L1211" s="19" t="str">
        <f>IF(A1211&lt;&gt;"",IF(J1211="No",_xlfn.CONCAT(IF(ISERROR(FIND(",",A1211))=FALSE,LEFT(A1211,FIND(",",A1211)-1),A1211),"-",C1211,"-",H1211),""),"")</f>
        <v/>
      </c>
      <c r="M1211" s="29" t="str">
        <f>IF(A1211&lt;&gt;"",_xlfn.CONCAT("{",IF(ISERROR(FIND(",",A1211))=FALSE,LEFT(A1211,FIND(",",A1211)-1),A1211),", ",C1211," #",H1211,"}"),"")</f>
        <v>{Liu, 2022 #26797}</v>
      </c>
      <c r="N1211" s="4" t="s">
        <v>45</v>
      </c>
      <c r="O1211" s="18" t="str">
        <f>IF(J1211="Yes",IF(P1211&lt;&gt;"",HYPERLINK(_xlfn.CONCAT(VLOOKUP(P1211,AF:AG,2,FALSE),"\",IF(ISERROR(FIND(",",A1211))=FALSE,LEFT(A1211,FIND(",",A1211)-1),A1211),"-",C1211,"-",H1211,".pdf"),"PDF"),""),"")</f>
        <v>PDF</v>
      </c>
      <c r="P1211" s="11" t="s">
        <v>2</v>
      </c>
      <c r="Q1211" s="3" t="s">
        <v>46</v>
      </c>
      <c r="R1211" s="3" t="s">
        <v>56</v>
      </c>
      <c r="S1211" s="4" t="s">
        <v>2604</v>
      </c>
      <c r="T1211" s="18" t="str">
        <f>IF(J1211="Yes",IF(U1211&lt;&gt;"",HYPERLINK(_xlfn.CONCAT(VLOOKUP(U1211,AF:AG,2,FALSE),"\",IF(ISERROR(FIND(",",A1211))=FALSE,LEFT(A1211,FIND(",",A1211)-1),A1211),"-",C1211,"-",H1211,".pdf"),"PDF"),""),"")</f>
        <v>PDF</v>
      </c>
      <c r="U1211" s="11" t="s">
        <v>38</v>
      </c>
      <c r="V1211" s="3" t="s">
        <v>46</v>
      </c>
      <c r="W1211" s="3" t="s">
        <v>56</v>
      </c>
      <c r="Y1211" s="12" t="str">
        <f>IF(R1211="Include","No",IF(V1211="Include","No",""))</f>
        <v/>
      </c>
      <c r="Z1211" s="33" t="str">
        <f>IF(J1211="Yes",IF(Q1211="","",IF(Q1211="Include",IF(V1211="",IF(Y1211="No","Check for supplement","Include"),IF(V1211="Exclude","Consensus required",IF(V1211="Include",IF(Y1211="No","Check for supplement","Include"),"Check required"))),IF(Q1211="Exclude",IF(V1211="","Check required",IF(V1211="Exclude","Exclude",IF(V1211="Include","Consensus required","Check required"))),"Check required"))),IF(L1211="","","Find PDF"))</f>
        <v>Exclude</v>
      </c>
      <c r="AA1211" s="31" t="str">
        <f>IF(Z1211="Exclude",R1211,"")</f>
        <v>2. Wrong country</v>
      </c>
    </row>
    <row r="1212" spans="1:27" x14ac:dyDescent="0.25">
      <c r="A1212" s="25" t="s">
        <v>2601</v>
      </c>
      <c r="B1212" s="26" t="s">
        <v>2605</v>
      </c>
      <c r="C1212" s="26">
        <v>2023</v>
      </c>
      <c r="D1212" s="26" t="s">
        <v>530</v>
      </c>
      <c r="E1212" s="26">
        <v>25</v>
      </c>
      <c r="G1212" s="26" t="s">
        <v>2606</v>
      </c>
      <c r="H1212" s="26">
        <v>26804</v>
      </c>
      <c r="I1212" s="26" t="s">
        <v>2607</v>
      </c>
      <c r="J1212" s="11" t="s">
        <v>35</v>
      </c>
      <c r="K1212" s="18" t="str">
        <f>IF(LEFT(I1212,2)="10",HYPERLINK(_xlfn.CONCAT("https://doi.org/",I1212),"Link"),IF(I1212="","",HYPERLINK(I1212,"Link")))</f>
        <v>Link</v>
      </c>
      <c r="L1212" s="19" t="str">
        <f>IF(A1212&lt;&gt;"",IF(J1212="No",_xlfn.CONCAT(IF(ISERROR(FIND(",",A1212))=FALSE,LEFT(A1212,FIND(",",A1212)-1),A1212),"-",C1212,"-",H1212),""),"")</f>
        <v/>
      </c>
      <c r="M1212" s="29" t="str">
        <f>IF(A1212&lt;&gt;"",_xlfn.CONCAT("{",IF(ISERROR(FIND(",",A1212))=FALSE,LEFT(A1212,FIND(",",A1212)-1),A1212),", ",C1212," #",H1212,"}"),"")</f>
        <v>{Liu, 2023 #26804}</v>
      </c>
      <c r="N1212" s="4" t="s">
        <v>45</v>
      </c>
      <c r="O1212" s="18" t="str">
        <f>IF(J1212="Yes",IF(P1212&lt;&gt;"",HYPERLINK(_xlfn.CONCAT(VLOOKUP(P1212,AF:AG,2,FALSE),"\",IF(ISERROR(FIND(",",A1212))=FALSE,LEFT(A1212,FIND(",",A1212)-1),A1212),"-",C1212,"-",H1212,".pdf"),"PDF"),""),"")</f>
        <v>PDF</v>
      </c>
      <c r="P1212" s="11" t="s">
        <v>2</v>
      </c>
      <c r="Q1212" s="3" t="s">
        <v>46</v>
      </c>
      <c r="R1212" s="3" t="s">
        <v>56</v>
      </c>
      <c r="S1212" s="4" t="s">
        <v>2604</v>
      </c>
      <c r="T1212" s="18" t="str">
        <f>IF(J1212="Yes",IF(U1212&lt;&gt;"",HYPERLINK(_xlfn.CONCAT(VLOOKUP(U1212,AF:AG,2,FALSE),"\",IF(ISERROR(FIND(",",A1212))=FALSE,LEFT(A1212,FIND(",",A1212)-1),A1212),"-",C1212,"-",H1212,".pdf"),"PDF"),""),"")</f>
        <v>PDF</v>
      </c>
      <c r="U1212" s="11" t="s">
        <v>38</v>
      </c>
      <c r="V1212" s="3" t="s">
        <v>46</v>
      </c>
      <c r="W1212" s="3" t="s">
        <v>56</v>
      </c>
      <c r="Y1212" s="12" t="str">
        <f>IF(R1212="Include","No",IF(V1212="Include","No",""))</f>
        <v/>
      </c>
      <c r="Z1212" s="33" t="str">
        <f>IF(J1212="Yes",IF(Q1212="","",IF(Q1212="Include",IF(V1212="",IF(Y1212="No","Check for supplement","Include"),IF(V1212="Exclude","Consensus required",IF(V1212="Include",IF(Y1212="No","Check for supplement","Include"),"Check required"))),IF(Q1212="Exclude",IF(V1212="","Check required",IF(V1212="Exclude","Exclude",IF(V1212="Include","Consensus required","Check required"))),"Check required"))),IF(L1212="","","Find PDF"))</f>
        <v>Exclude</v>
      </c>
      <c r="AA1212" s="31" t="str">
        <f>IF(Z1212="Exclude",R1212,"")</f>
        <v>2. Wrong country</v>
      </c>
    </row>
    <row r="1213" spans="1:27" x14ac:dyDescent="0.25">
      <c r="A1213" s="25" t="s">
        <v>938</v>
      </c>
      <c r="B1213" s="26" t="s">
        <v>939</v>
      </c>
      <c r="C1213" s="26">
        <v>2017</v>
      </c>
      <c r="D1213" s="26" t="s">
        <v>940</v>
      </c>
      <c r="E1213" s="26">
        <v>8</v>
      </c>
      <c r="F1213" s="26">
        <v>4</v>
      </c>
      <c r="G1213" s="26" t="s">
        <v>941</v>
      </c>
      <c r="H1213" s="26">
        <v>13240</v>
      </c>
      <c r="I1213" s="26" t="s">
        <v>942</v>
      </c>
      <c r="J1213" s="11" t="s">
        <v>35</v>
      </c>
      <c r="K1213" s="18" t="str">
        <f>IF(LEFT(I1213,2)="10",HYPERLINK(_xlfn.CONCAT("https://doi.org/",I1213),"Link"),IF(I1213="","",HYPERLINK(I1213,"Link")))</f>
        <v>Link</v>
      </c>
      <c r="L1213" s="19" t="str">
        <f>IF(A1213&lt;&gt;"",IF(J1213="No",_xlfn.CONCAT(IF(ISERROR(FIND(",",A1213))=FALSE,LEFT(A1213,FIND(",",A1213)-1),A1213),"-",C1213,"-",H1213),""),"")</f>
        <v/>
      </c>
      <c r="M1213" s="29" t="str">
        <f>IF(A1213&lt;&gt;"",_xlfn.CONCAT("{",IF(ISERROR(FIND(",",A1213))=FALSE,LEFT(A1213,FIND(",",A1213)-1),A1213),", ",C1213," #",H1213,"}"),"")</f>
        <v>{Liukkonen, 2017 #13240}</v>
      </c>
      <c r="N1213" s="4" t="s">
        <v>1</v>
      </c>
      <c r="O1213" s="18" t="str">
        <f>IF(J1213="Yes",IF(P1213&lt;&gt;"",HYPERLINK(_xlfn.CONCAT(VLOOKUP(P1213,AF:AG,2,FALSE),"\",IF(ISERROR(FIND(",",A1213))=FALSE,LEFT(A1213,FIND(",",A1213)-1),A1213),"-",C1213,"-",H1213,".pdf"),"PDF"),""),"")</f>
        <v>PDF</v>
      </c>
      <c r="P1213" s="11" t="s">
        <v>2</v>
      </c>
      <c r="Q1213" s="3" t="s">
        <v>46</v>
      </c>
      <c r="R1213" s="3" t="s">
        <v>47</v>
      </c>
      <c r="S1213" s="4" t="s">
        <v>109</v>
      </c>
      <c r="T1213" s="18" t="str">
        <f>IF(J1213="Yes",IF(U1213&lt;&gt;"",HYPERLINK(_xlfn.CONCAT(VLOOKUP(U1213,AF:AG,2,FALSE),"\",IF(ISERROR(FIND(",",A1213))=FALSE,LEFT(A1213,FIND(",",A1213)-1),A1213),"-",C1213,"-",H1213,".pdf"),"PDF"),""),"")</f>
        <v>PDF</v>
      </c>
      <c r="U1213" s="11" t="s">
        <v>57</v>
      </c>
      <c r="V1213" s="3" t="s">
        <v>46</v>
      </c>
      <c r="W1213" s="3" t="s">
        <v>47</v>
      </c>
      <c r="X1213" s="501" t="s">
        <v>116</v>
      </c>
      <c r="Y1213" s="12" t="str">
        <f>IF(R1213="Include","No",IF(V1213="Include","No",""))</f>
        <v/>
      </c>
      <c r="Z1213" s="33" t="str">
        <f>IF(J1213="Yes",IF(Q1213="","",IF(Q1213="Include",IF(V1213="",IF(Y1213="No","Check for supplement","Include"),IF(V1213="Exclude","Consensus required",IF(V1213="Include",IF(Y1213="No","Check for supplement","Include"),"Check required"))),IF(Q1213="Exclude",IF(V1213="","Check required",IF(V1213="Exclude","Exclude",IF(V1213="Include","Consensus required","Check required"))),"Check required"))),IF(L1213="","","Find PDF"))</f>
        <v>Exclude</v>
      </c>
      <c r="AA1213" s="31" t="str">
        <f>IF(Z1213="Exclude",R1213,"")</f>
        <v>3. Wrong intervention</v>
      </c>
    </row>
    <row r="1214" spans="1:27" x14ac:dyDescent="0.25">
      <c r="A1214" s="25" t="s">
        <v>943</v>
      </c>
      <c r="B1214" s="26" t="s">
        <v>944</v>
      </c>
      <c r="C1214" s="26">
        <v>2015</v>
      </c>
      <c r="D1214" s="26" t="s">
        <v>945</v>
      </c>
      <c r="E1214" s="26">
        <v>121</v>
      </c>
      <c r="F1214" s="26">
        <v>15</v>
      </c>
      <c r="G1214" s="26" t="s">
        <v>946</v>
      </c>
      <c r="H1214" s="26">
        <v>13241</v>
      </c>
      <c r="I1214" s="26" t="s">
        <v>947</v>
      </c>
      <c r="J1214" s="11" t="s">
        <v>35</v>
      </c>
      <c r="K1214" s="18" t="str">
        <f>IF(LEFT(I1214,2)="10",HYPERLINK(_xlfn.CONCAT("https://doi.org/",I1214),"Link"),IF(I1214="","",HYPERLINK(I1214,"Link")))</f>
        <v>Link</v>
      </c>
      <c r="L1214" s="19" t="str">
        <f>IF(A1214&lt;&gt;"",IF(J1214="No",_xlfn.CONCAT(IF(ISERROR(FIND(",",A1214))=FALSE,LEFT(A1214,FIND(",",A1214)-1),A1214),"-",C1214,"-",H1214),""),"")</f>
        <v/>
      </c>
      <c r="M1214" s="29" t="str">
        <f>IF(A1214&lt;&gt;"",_xlfn.CONCAT("{",IF(ISERROR(FIND(",",A1214))=FALSE,LEFT(A1214,FIND(",",A1214)-1),A1214),", ",C1214," #",H1214,"}"),"")</f>
        <v>{Livingston, 2015 #13241}</v>
      </c>
      <c r="N1214" s="4" t="s">
        <v>1</v>
      </c>
      <c r="O1214" s="18" t="str">
        <f>IF(J1214="Yes",IF(P1214&lt;&gt;"",HYPERLINK(_xlfn.CONCAT(VLOOKUP(P1214,AF:AG,2,FALSE),"\",IF(ISERROR(FIND(",",A1214))=FALSE,LEFT(A1214,FIND(",",A1214)-1),A1214),"-",C1214,"-",H1214,".pdf"),"PDF"),""),"")</f>
        <v>PDF</v>
      </c>
      <c r="P1214" s="11" t="s">
        <v>2</v>
      </c>
      <c r="Q1214" s="3" t="s">
        <v>46</v>
      </c>
      <c r="R1214" s="3" t="s">
        <v>47</v>
      </c>
      <c r="S1214" s="4" t="s">
        <v>109</v>
      </c>
      <c r="T1214" s="18" t="str">
        <f>IF(J1214="Yes",IF(U1214&lt;&gt;"",HYPERLINK(_xlfn.CONCAT(VLOOKUP(U1214,AF:AG,2,FALSE),"\",IF(ISERROR(FIND(",",A1214))=FALSE,LEFT(A1214,FIND(",",A1214)-1),A1214),"-",C1214,"-",H1214,".pdf"),"PDF"),""),"")</f>
        <v>PDF</v>
      </c>
      <c r="U1214" s="11" t="s">
        <v>57</v>
      </c>
      <c r="V1214" s="3" t="s">
        <v>46</v>
      </c>
      <c r="W1214" s="3" t="s">
        <v>47</v>
      </c>
      <c r="X1214" s="501" t="s">
        <v>116</v>
      </c>
      <c r="Y1214" s="12" t="str">
        <f>IF(R1214="Include","No",IF(V1214="Include","No",""))</f>
        <v/>
      </c>
      <c r="Z1214" s="33" t="str">
        <f>IF(J1214="Yes",IF(Q1214="","",IF(Q1214="Include",IF(V1214="",IF(Y1214="No","Check for supplement","Include"),IF(V1214="Exclude","Consensus required",IF(V1214="Include",IF(Y1214="No","Check for supplement","Include"),"Check required"))),IF(Q1214="Exclude",IF(V1214="","Check required",IF(V1214="Exclude","Exclude",IF(V1214="Include","Consensus required","Check required"))),"Check required"))),IF(L1214="","","Find PDF"))</f>
        <v>Exclude</v>
      </c>
      <c r="AA1214" s="31" t="str">
        <f>IF(Z1214="Exclude",R1214,"")</f>
        <v>3. Wrong intervention</v>
      </c>
    </row>
    <row r="1215" spans="1:27" x14ac:dyDescent="0.25">
      <c r="A1215" s="25" t="s">
        <v>948</v>
      </c>
      <c r="B1215" s="26" t="s">
        <v>949</v>
      </c>
      <c r="C1215" s="26">
        <v>2011</v>
      </c>
      <c r="D1215" s="26" t="s">
        <v>950</v>
      </c>
      <c r="E1215" s="26">
        <v>65</v>
      </c>
      <c r="F1215" s="26">
        <v>10</v>
      </c>
      <c r="G1215" s="26" t="s">
        <v>951</v>
      </c>
      <c r="H1215" s="26">
        <v>13242</v>
      </c>
      <c r="I1215" s="26" t="s">
        <v>952</v>
      </c>
      <c r="J1215" s="11" t="s">
        <v>35</v>
      </c>
      <c r="K1215" s="18" t="str">
        <f>IF(LEFT(I1215,2)="10",HYPERLINK(_xlfn.CONCAT("https://doi.org/",I1215),"Link"),IF(I1215="","",HYPERLINK(I1215,"Link")))</f>
        <v>Link</v>
      </c>
      <c r="L1215" s="19" t="str">
        <f>IF(A1215&lt;&gt;"",IF(J1215="No",_xlfn.CONCAT(IF(ISERROR(FIND(",",A1215))=FALSE,LEFT(A1215,FIND(",",A1215)-1),A1215),"-",C1215,"-",H1215),""),"")</f>
        <v/>
      </c>
      <c r="M1215" s="29" t="str">
        <f>IF(A1215&lt;&gt;"",_xlfn.CONCAT("{",IF(ISERROR(FIND(",",A1215))=FALSE,LEFT(A1215,FIND(",",A1215)-1),A1215),", ",C1215," #",H1215,"}"),"")</f>
        <v>{Llargues, 2011 #13242}</v>
      </c>
      <c r="N1215" s="4" t="s">
        <v>1</v>
      </c>
      <c r="O1215" s="18" t="str">
        <f>IF(J1215="Yes",IF(P1215&lt;&gt;"",HYPERLINK(_xlfn.CONCAT(VLOOKUP(P1215,AF:AG,2,FALSE),"\",IF(ISERROR(FIND(",",A1215))=FALSE,LEFT(A1215,FIND(",",A1215)-1),A1215),"-",C1215,"-",H1215,".pdf"),"PDF"),""),"")</f>
        <v>PDF</v>
      </c>
      <c r="P1215" s="11" t="s">
        <v>2</v>
      </c>
      <c r="Q1215" s="3" t="s">
        <v>46</v>
      </c>
      <c r="R1215" s="3" t="s">
        <v>47</v>
      </c>
      <c r="S1215" s="4" t="s">
        <v>109</v>
      </c>
      <c r="T1215" s="18" t="str">
        <f>IF(J1215="Yes",IF(U1215&lt;&gt;"",HYPERLINK(_xlfn.CONCAT(VLOOKUP(U1215,AF:AG,2,FALSE),"\",IF(ISERROR(FIND(",",A1215))=FALSE,LEFT(A1215,FIND(",",A1215)-1),A1215),"-",C1215,"-",H1215,".pdf"),"PDF"),""),"")</f>
        <v>PDF</v>
      </c>
      <c r="U1215" s="11" t="s">
        <v>57</v>
      </c>
      <c r="V1215" s="3" t="s">
        <v>46</v>
      </c>
      <c r="W1215" s="3" t="s">
        <v>47</v>
      </c>
      <c r="X1215" s="501" t="s">
        <v>116</v>
      </c>
      <c r="Y1215" s="12" t="str">
        <f>IF(R1215="Include","No",IF(V1215="Include","No",""))</f>
        <v/>
      </c>
      <c r="Z1215" s="33" t="str">
        <f>IF(J1215="Yes",IF(Q1215="","",IF(Q1215="Include",IF(V1215="",IF(Y1215="No","Check for supplement","Include"),IF(V1215="Exclude","Consensus required",IF(V1215="Include",IF(Y1215="No","Check for supplement","Include"),"Check required"))),IF(Q1215="Exclude",IF(V1215="","Check required",IF(V1215="Exclude","Exclude",IF(V1215="Include","Consensus required","Check required"))),"Check required"))),IF(L1215="","","Find PDF"))</f>
        <v>Exclude</v>
      </c>
      <c r="AA1215" s="31" t="str">
        <f>IF(Z1215="Exclude",R1215,"")</f>
        <v>3. Wrong intervention</v>
      </c>
    </row>
    <row r="1216" spans="1:27" x14ac:dyDescent="0.25">
      <c r="A1216" s="25" t="s">
        <v>953</v>
      </c>
      <c r="B1216" s="26" t="s">
        <v>954</v>
      </c>
      <c r="C1216" s="26">
        <v>2012</v>
      </c>
      <c r="D1216" s="26" t="s">
        <v>955</v>
      </c>
      <c r="E1216" s="26">
        <v>59</v>
      </c>
      <c r="F1216" s="26">
        <v>5</v>
      </c>
      <c r="G1216" s="26" t="s">
        <v>956</v>
      </c>
      <c r="H1216" s="26">
        <v>13243</v>
      </c>
      <c r="I1216" s="26" t="s">
        <v>957</v>
      </c>
      <c r="J1216" s="11" t="s">
        <v>35</v>
      </c>
      <c r="K1216" s="18" t="str">
        <f>IF(LEFT(I1216,2)="10",HYPERLINK(_xlfn.CONCAT("https://doi.org/",I1216),"Link"),IF(I1216="","",HYPERLINK(I1216,"Link")))</f>
        <v>Link</v>
      </c>
      <c r="L1216" s="19" t="str">
        <f>IF(A1216&lt;&gt;"",IF(J1216="No",_xlfn.CONCAT(IF(ISERROR(FIND(",",A1216))=FALSE,LEFT(A1216,FIND(",",A1216)-1),A1216),"-",C1216,"-",H1216),""),"")</f>
        <v/>
      </c>
      <c r="M1216" s="29" t="str">
        <f>IF(A1216&lt;&gt;"",_xlfn.CONCAT("{",IF(ISERROR(FIND(",",A1216))=FALSE,LEFT(A1216,FIND(",",A1216)-1),A1216),", ",C1216," #",H1216,"}"),"")</f>
        <v>{Llargues, 2012 #13243}</v>
      </c>
      <c r="N1216" s="4" t="s">
        <v>1</v>
      </c>
      <c r="O1216" s="18" t="str">
        <f>IF(J1216="Yes",IF(P1216&lt;&gt;"",HYPERLINK(_xlfn.CONCAT(VLOOKUP(P1216,AF:AG,2,FALSE),"\",IF(ISERROR(FIND(",",A1216))=FALSE,LEFT(A1216,FIND(",",A1216)-1),A1216),"-",C1216,"-",H1216,".pdf"),"PDF"),""),"")</f>
        <v>PDF</v>
      </c>
      <c r="P1216" s="11" t="s">
        <v>2</v>
      </c>
      <c r="Q1216" s="3" t="s">
        <v>46</v>
      </c>
      <c r="R1216" s="3" t="s">
        <v>47</v>
      </c>
      <c r="S1216" s="4" t="s">
        <v>109</v>
      </c>
      <c r="T1216" s="18" t="str">
        <f>IF(J1216="Yes",IF(U1216&lt;&gt;"",HYPERLINK(_xlfn.CONCAT(VLOOKUP(U1216,AF:AG,2,FALSE),"\",IF(ISERROR(FIND(",",A1216))=FALSE,LEFT(A1216,FIND(",",A1216)-1),A1216),"-",C1216,"-",H1216,".pdf"),"PDF"),""),"")</f>
        <v>PDF</v>
      </c>
      <c r="U1216" s="11" t="s">
        <v>57</v>
      </c>
      <c r="V1216" s="3" t="s">
        <v>46</v>
      </c>
      <c r="W1216" s="3" t="s">
        <v>47</v>
      </c>
      <c r="X1216" s="501" t="s">
        <v>116</v>
      </c>
      <c r="Y1216" s="12" t="str">
        <f>IF(R1216="Include","No",IF(V1216="Include","No",""))</f>
        <v/>
      </c>
      <c r="Z1216" s="33" t="str">
        <f>IF(J1216="Yes",IF(Q1216="","",IF(Q1216="Include",IF(V1216="",IF(Y1216="No","Check for supplement","Include"),IF(V1216="Exclude","Consensus required",IF(V1216="Include",IF(Y1216="No","Check for supplement","Include"),"Check required"))),IF(Q1216="Exclude",IF(V1216="","Check required",IF(V1216="Exclude","Exclude",IF(V1216="Include","Consensus required","Check required"))),"Check required"))),IF(L1216="","","Find PDF"))</f>
        <v>Exclude</v>
      </c>
      <c r="AA1216" s="31" t="str">
        <f>IF(Z1216="Exclude",R1216,"")</f>
        <v>3. Wrong intervention</v>
      </c>
    </row>
    <row r="1217" spans="1:27" x14ac:dyDescent="0.25">
      <c r="A1217" s="25" t="s">
        <v>958</v>
      </c>
      <c r="B1217" s="26" t="s">
        <v>959</v>
      </c>
      <c r="C1217" s="26">
        <v>2014</v>
      </c>
      <c r="D1217" s="26" t="s">
        <v>65</v>
      </c>
      <c r="E1217" s="26">
        <v>4</v>
      </c>
      <c r="F1217" s="26">
        <v>11</v>
      </c>
      <c r="G1217" s="26" t="s">
        <v>960</v>
      </c>
      <c r="H1217" s="26">
        <v>13244</v>
      </c>
      <c r="I1217" s="26" t="s">
        <v>961</v>
      </c>
      <c r="J1217" s="11" t="s">
        <v>35</v>
      </c>
      <c r="K1217" s="18" t="str">
        <f>IF(LEFT(I1217,2)="10",HYPERLINK(_xlfn.CONCAT("https://doi.org/",I1217),"Link"),IF(I1217="","",HYPERLINK(I1217,"Link")))</f>
        <v>Link</v>
      </c>
      <c r="L1217" s="19" t="str">
        <f>IF(A1217&lt;&gt;"",IF(J1217="No",_xlfn.CONCAT(IF(ISERROR(FIND(",",A1217))=FALSE,LEFT(A1217,FIND(",",A1217)-1),A1217),"-",C1217,"-",H1217),""),"")</f>
        <v/>
      </c>
      <c r="M1217" s="29" t="str">
        <f>IF(A1217&lt;&gt;"",_xlfn.CONCAT("{",IF(ISERROR(FIND(",",A1217))=FALSE,LEFT(A1217,FIND(",",A1217)-1),A1217),", ",C1217," #",H1217,"}"),"")</f>
        <v>{Llaurado, 2014 #13244}</v>
      </c>
      <c r="N1217" s="4" t="s">
        <v>1</v>
      </c>
      <c r="O1217" s="18" t="str">
        <f>IF(J1217="Yes",IF(P1217&lt;&gt;"",HYPERLINK(_xlfn.CONCAT(VLOOKUP(P1217,AF:AG,2,FALSE),"\",IF(ISERROR(FIND(",",A1217))=FALSE,LEFT(A1217,FIND(",",A1217)-1),A1217),"-",C1217,"-",H1217,".pdf"),"PDF"),""),"")</f>
        <v>PDF</v>
      </c>
      <c r="P1217" s="11" t="s">
        <v>2</v>
      </c>
      <c r="Q1217" s="3" t="s">
        <v>46</v>
      </c>
      <c r="R1217" s="3" t="s">
        <v>47</v>
      </c>
      <c r="S1217" s="4" t="s">
        <v>109</v>
      </c>
      <c r="T1217" s="18" t="str">
        <f>IF(J1217="Yes",IF(U1217&lt;&gt;"",HYPERLINK(_xlfn.CONCAT(VLOOKUP(U1217,AF:AG,2,FALSE),"\",IF(ISERROR(FIND(",",A1217))=FALSE,LEFT(A1217,FIND(",",A1217)-1),A1217),"-",C1217,"-",H1217,".pdf"),"PDF"),""),"")</f>
        <v>PDF</v>
      </c>
      <c r="U1217" s="11" t="s">
        <v>57</v>
      </c>
      <c r="V1217" s="3" t="s">
        <v>46</v>
      </c>
      <c r="W1217" s="3" t="s">
        <v>47</v>
      </c>
      <c r="X1217" s="501" t="s">
        <v>116</v>
      </c>
      <c r="Y1217" s="12" t="str">
        <f>IF(R1217="Include","No",IF(V1217="Include","No",""))</f>
        <v/>
      </c>
      <c r="Z1217" s="33" t="str">
        <f>IF(J1217="Yes",IF(Q1217="","",IF(Q1217="Include",IF(V1217="",IF(Y1217="No","Check for supplement","Include"),IF(V1217="Exclude","Consensus required",IF(V1217="Include",IF(Y1217="No","Check for supplement","Include"),"Check required"))),IF(Q1217="Exclude",IF(V1217="","Check required",IF(V1217="Exclude","Exclude",IF(V1217="Include","Consensus required","Check required"))),"Check required"))),IF(L1217="","","Find PDF"))</f>
        <v>Exclude</v>
      </c>
      <c r="AA1217" s="31" t="str">
        <f>IF(Z1217="Exclude",R1217,"")</f>
        <v>3. Wrong intervention</v>
      </c>
    </row>
    <row r="1218" spans="1:27" x14ac:dyDescent="0.25">
      <c r="A1218" s="25" t="s">
        <v>962</v>
      </c>
      <c r="B1218" s="26" t="s">
        <v>963</v>
      </c>
      <c r="C1218" s="26">
        <v>2012</v>
      </c>
      <c r="D1218" s="26" t="s">
        <v>65</v>
      </c>
      <c r="E1218" s="26">
        <v>2</v>
      </c>
      <c r="F1218" s="26">
        <v>3</v>
      </c>
      <c r="H1218" s="26">
        <v>13246</v>
      </c>
      <c r="I1218" s="26" t="s">
        <v>964</v>
      </c>
      <c r="J1218" s="11" t="s">
        <v>35</v>
      </c>
      <c r="K1218" s="18" t="str">
        <f>IF(LEFT(I1218,2)="10",HYPERLINK(_xlfn.CONCAT("https://doi.org/",I1218),"Link"),IF(I1218="","",HYPERLINK(I1218,"Link")))</f>
        <v>Link</v>
      </c>
      <c r="L1218" s="19" t="str">
        <f>IF(A1218&lt;&gt;"",IF(J1218="No",_xlfn.CONCAT(IF(ISERROR(FIND(",",A1218))=FALSE,LEFT(A1218,FIND(",",A1218)-1),A1218),"-",C1218,"-",H1218),""),"")</f>
        <v/>
      </c>
      <c r="M1218" s="29" t="str">
        <f>IF(A1218&lt;&gt;"",_xlfn.CONCAT("{",IF(ISERROR(FIND(",",A1218))=FALSE,LEFT(A1218,FIND(",",A1218)-1),A1218),", ",C1218," #",H1218,"}"),"")</f>
        <v>{Lloyd, 2012 #13246}</v>
      </c>
      <c r="N1218" s="4" t="s">
        <v>1</v>
      </c>
      <c r="O1218" s="18" t="str">
        <f>IF(J1218="Yes",IF(P1218&lt;&gt;"",HYPERLINK(_xlfn.CONCAT(VLOOKUP(P1218,AF:AG,2,FALSE),"\",IF(ISERROR(FIND(",",A1218))=FALSE,LEFT(A1218,FIND(",",A1218)-1),A1218),"-",C1218,"-",H1218,".pdf"),"PDF"),""),"")</f>
        <v>PDF</v>
      </c>
      <c r="P1218" s="11" t="s">
        <v>2</v>
      </c>
      <c r="Q1218" s="3" t="s">
        <v>46</v>
      </c>
      <c r="R1218" s="3" t="s">
        <v>47</v>
      </c>
      <c r="S1218" s="4" t="s">
        <v>109</v>
      </c>
      <c r="T1218" s="18" t="str">
        <f>IF(J1218="Yes",IF(U1218&lt;&gt;"",HYPERLINK(_xlfn.CONCAT(VLOOKUP(U1218,AF:AG,2,FALSE),"\",IF(ISERROR(FIND(",",A1218))=FALSE,LEFT(A1218,FIND(",",A1218)-1),A1218),"-",C1218,"-",H1218,".pdf"),"PDF"),""),"")</f>
        <v>PDF</v>
      </c>
      <c r="U1218" s="11" t="s">
        <v>57</v>
      </c>
      <c r="V1218" s="3" t="s">
        <v>46</v>
      </c>
      <c r="W1218" s="3" t="s">
        <v>47</v>
      </c>
      <c r="X1218" s="501" t="s">
        <v>116</v>
      </c>
      <c r="Y1218" s="12" t="str">
        <f>IF(R1218="Include","No",IF(V1218="Include","No",""))</f>
        <v/>
      </c>
      <c r="Z1218" s="33" t="str">
        <f>IF(J1218="Yes",IF(Q1218="","",IF(Q1218="Include",IF(V1218="",IF(Y1218="No","Check for supplement","Include"),IF(V1218="Exclude","Consensus required",IF(V1218="Include",IF(Y1218="No","Check for supplement","Include"),"Check required"))),IF(Q1218="Exclude",IF(V1218="","Check required",IF(V1218="Exclude","Exclude",IF(V1218="Include","Consensus required","Check required"))),"Check required"))),IF(L1218="","","Find PDF"))</f>
        <v>Exclude</v>
      </c>
      <c r="AA1218" s="31" t="str">
        <f>IF(Z1218="Exclude",R1218,"")</f>
        <v>3. Wrong intervention</v>
      </c>
    </row>
    <row r="1219" spans="1:27" x14ac:dyDescent="0.25">
      <c r="A1219" s="25" t="s">
        <v>965</v>
      </c>
      <c r="B1219" s="26" t="s">
        <v>966</v>
      </c>
      <c r="C1219" s="26">
        <v>2015</v>
      </c>
      <c r="D1219" s="26" t="s">
        <v>42</v>
      </c>
      <c r="E1219" s="26">
        <v>12</v>
      </c>
      <c r="F1219" s="26">
        <v>9</v>
      </c>
      <c r="G1219" s="26" t="s">
        <v>967</v>
      </c>
      <c r="H1219" s="26">
        <v>13245</v>
      </c>
      <c r="I1219" s="26" t="s">
        <v>968</v>
      </c>
      <c r="J1219" s="11" t="s">
        <v>35</v>
      </c>
      <c r="K1219" s="18" t="str">
        <f>IF(LEFT(I1219,2)="10",HYPERLINK(_xlfn.CONCAT("https://doi.org/",I1219),"Link"),IF(I1219="","",HYPERLINK(I1219,"Link")))</f>
        <v>Link</v>
      </c>
      <c r="L1219" s="19" t="str">
        <f>IF(A1219&lt;&gt;"",IF(J1219="No",_xlfn.CONCAT(IF(ISERROR(FIND(",",A1219))=FALSE,LEFT(A1219,FIND(",",A1219)-1),A1219),"-",C1219,"-",H1219),""),"")</f>
        <v/>
      </c>
      <c r="M1219" s="29" t="str">
        <f>IF(A1219&lt;&gt;"",_xlfn.CONCAT("{",IF(ISERROR(FIND(",",A1219))=FALSE,LEFT(A1219,FIND(",",A1219)-1),A1219),", ",C1219," #",H1219,"}"),"")</f>
        <v>{Lloyd, 2015 #13245}</v>
      </c>
      <c r="N1219" s="4" t="s">
        <v>1</v>
      </c>
      <c r="O1219" s="18" t="str">
        <f>IF(J1219="Yes",IF(P1219&lt;&gt;"",HYPERLINK(_xlfn.CONCAT(VLOOKUP(P1219,AF:AG,2,FALSE),"\",IF(ISERROR(FIND(",",A1219))=FALSE,LEFT(A1219,FIND(",",A1219)-1),A1219),"-",C1219,"-",H1219,".pdf"),"PDF"),""),"")</f>
        <v>PDF</v>
      </c>
      <c r="P1219" s="11" t="s">
        <v>2</v>
      </c>
      <c r="Q1219" s="3" t="s">
        <v>46</v>
      </c>
      <c r="R1219" s="3" t="s">
        <v>47</v>
      </c>
      <c r="S1219" s="4" t="s">
        <v>109</v>
      </c>
      <c r="T1219" s="18" t="str">
        <f>IF(J1219="Yes",IF(U1219&lt;&gt;"",HYPERLINK(_xlfn.CONCAT(VLOOKUP(U1219,AF:AG,2,FALSE),"\",IF(ISERROR(FIND(",",A1219))=FALSE,LEFT(A1219,FIND(",",A1219)-1),A1219),"-",C1219,"-",H1219,".pdf"),"PDF"),""),"")</f>
        <v>PDF</v>
      </c>
      <c r="U1219" s="11" t="s">
        <v>57</v>
      </c>
      <c r="V1219" s="3" t="s">
        <v>46</v>
      </c>
      <c r="W1219" s="3" t="s">
        <v>47</v>
      </c>
      <c r="X1219" s="501" t="s">
        <v>116</v>
      </c>
      <c r="Y1219" s="12" t="str">
        <f>IF(R1219="Include","No",IF(V1219="Include","No",""))</f>
        <v/>
      </c>
      <c r="Z1219" s="33" t="str">
        <f>IF(J1219="Yes",IF(Q1219="","",IF(Q1219="Include",IF(V1219="",IF(Y1219="No","Check for supplement","Include"),IF(V1219="Exclude","Consensus required",IF(V1219="Include",IF(Y1219="No","Check for supplement","Include"),"Check required"))),IF(Q1219="Exclude",IF(V1219="","Check required",IF(V1219="Exclude","Exclude",IF(V1219="Include","Consensus required","Check required"))),"Check required"))),IF(L1219="","","Find PDF"))</f>
        <v>Exclude</v>
      </c>
      <c r="AA1219" s="31" t="str">
        <f>IF(Z1219="Exclude",R1219,"")</f>
        <v>3. Wrong intervention</v>
      </c>
    </row>
    <row r="1220" spans="1:27" x14ac:dyDescent="0.25">
      <c r="A1220" s="25" t="s">
        <v>969</v>
      </c>
      <c r="B1220" s="26" t="s">
        <v>970</v>
      </c>
      <c r="C1220" s="26">
        <v>2020</v>
      </c>
      <c r="D1220" s="26" t="s">
        <v>60</v>
      </c>
      <c r="E1220" s="26">
        <v>18</v>
      </c>
      <c r="F1220" s="26">
        <v>1</v>
      </c>
      <c r="G1220" s="26" t="s">
        <v>971</v>
      </c>
      <c r="H1220" s="26">
        <v>13247</v>
      </c>
      <c r="I1220" s="26" t="s">
        <v>972</v>
      </c>
      <c r="J1220" s="11" t="s">
        <v>35</v>
      </c>
      <c r="K1220" s="18" t="str">
        <f>IF(LEFT(I1220,2)="10",HYPERLINK(_xlfn.CONCAT("https://doi.org/",I1220),"Link"),IF(I1220="","",HYPERLINK(I1220,"Link")))</f>
        <v>Link</v>
      </c>
      <c r="L1220" s="19" t="str">
        <f>IF(A1220&lt;&gt;"",IF(J1220="No",_xlfn.CONCAT(IF(ISERROR(FIND(",",A1220))=FALSE,LEFT(A1220,FIND(",",A1220)-1),A1220),"-",C1220,"-",H1220),""),"")</f>
        <v/>
      </c>
      <c r="M1220" s="29" t="str">
        <f>IF(A1220&lt;&gt;"",_xlfn.CONCAT("{",IF(ISERROR(FIND(",",A1220))=FALSE,LEFT(A1220,FIND(",",A1220)-1),A1220),", ",C1220," #",H1220,"}"),"")</f>
        <v>{Lo, 2020 #13247}</v>
      </c>
      <c r="N1220" s="4" t="s">
        <v>1</v>
      </c>
      <c r="O1220" s="18" t="str">
        <f>IF(J1220="Yes",IF(P1220&lt;&gt;"",HYPERLINK(_xlfn.CONCAT(VLOOKUP(P1220,AF:AG,2,FALSE),"\",IF(ISERROR(FIND(",",A1220))=FALSE,LEFT(A1220,FIND(",",A1220)-1),A1220),"-",C1220,"-",H1220,".pdf"),"PDF"),""),"")</f>
        <v>PDF</v>
      </c>
      <c r="P1220" s="11" t="s">
        <v>2</v>
      </c>
      <c r="Q1220" s="3" t="s">
        <v>46</v>
      </c>
      <c r="R1220" s="3" t="s">
        <v>47</v>
      </c>
      <c r="S1220" s="4" t="s">
        <v>109</v>
      </c>
      <c r="T1220" s="18" t="str">
        <f>IF(J1220="Yes",IF(U1220&lt;&gt;"",HYPERLINK(_xlfn.CONCAT(VLOOKUP(U1220,AF:AG,2,FALSE),"\",IF(ISERROR(FIND(",",A1220))=FALSE,LEFT(A1220,FIND(",",A1220)-1),A1220),"-",C1220,"-",H1220,".pdf"),"PDF"),""),"")</f>
        <v>PDF</v>
      </c>
      <c r="U1220" s="11" t="s">
        <v>57</v>
      </c>
      <c r="V1220" s="3" t="s">
        <v>46</v>
      </c>
      <c r="W1220" s="3" t="s">
        <v>47</v>
      </c>
      <c r="X1220" s="501" t="s">
        <v>116</v>
      </c>
      <c r="Y1220" s="12" t="str">
        <f>IF(R1220="Include","No",IF(V1220="Include","No",""))</f>
        <v/>
      </c>
      <c r="Z1220" s="33" t="str">
        <f>IF(J1220="Yes",IF(Q1220="","",IF(Q1220="Include",IF(V1220="",IF(Y1220="No","Check for supplement","Include"),IF(V1220="Exclude","Consensus required",IF(V1220="Include",IF(Y1220="No","Check for supplement","Include"),"Check required"))),IF(Q1220="Exclude",IF(V1220="","Check required",IF(V1220="Exclude","Exclude",IF(V1220="Include","Consensus required","Check required"))),"Check required"))),IF(L1220="","","Find PDF"))</f>
        <v>Exclude</v>
      </c>
      <c r="AA1220" s="31" t="str">
        <f>IF(Z1220="Exclude",R1220,"")</f>
        <v>3. Wrong intervention</v>
      </c>
    </row>
    <row r="1221" spans="1:27" x14ac:dyDescent="0.25">
      <c r="A1221" s="25" t="s">
        <v>969</v>
      </c>
      <c r="B1221" s="26" t="s">
        <v>970</v>
      </c>
      <c r="C1221" s="26">
        <v>2020</v>
      </c>
      <c r="D1221" s="26" t="s">
        <v>60</v>
      </c>
      <c r="E1221" s="26">
        <v>18</v>
      </c>
      <c r="F1221" s="26">
        <v>1</v>
      </c>
      <c r="G1221" s="26" t="s">
        <v>971</v>
      </c>
      <c r="H1221" s="26">
        <v>13248</v>
      </c>
      <c r="I1221" s="26" t="s">
        <v>972</v>
      </c>
      <c r="J1221" s="11" t="s">
        <v>35</v>
      </c>
      <c r="K1221" s="18" t="str">
        <f>IF(LEFT(I1221,2)="10",HYPERLINK(_xlfn.CONCAT("https://doi.org/",I1221),"Link"),IF(I1221="","",HYPERLINK(I1221,"Link")))</f>
        <v>Link</v>
      </c>
      <c r="L1221" s="19" t="str">
        <f>IF(A1221&lt;&gt;"",IF(J1221="No",_xlfn.CONCAT(IF(ISERROR(FIND(",",A1221))=FALSE,LEFT(A1221,FIND(",",A1221)-1),A1221),"-",C1221,"-",H1221),""),"")</f>
        <v/>
      </c>
      <c r="M1221" s="29" t="str">
        <f>IF(A1221&lt;&gt;"",_xlfn.CONCAT("{",IF(ISERROR(FIND(",",A1221))=FALSE,LEFT(A1221,FIND(",",A1221)-1),A1221),", ",C1221," #",H1221,"}"),"")</f>
        <v>{Lo, 2020 #13248}</v>
      </c>
      <c r="N1221" s="4" t="s">
        <v>1</v>
      </c>
      <c r="O1221" s="18" t="str">
        <f>IF(J1221="Yes",IF(P1221&lt;&gt;"",HYPERLINK(_xlfn.CONCAT(VLOOKUP(P1221,AF:AG,2,FALSE),"\",IF(ISERROR(FIND(",",A1221))=FALSE,LEFT(A1221,FIND(",",A1221)-1),A1221),"-",C1221,"-",H1221,".pdf"),"PDF"),""),"")</f>
        <v>PDF</v>
      </c>
      <c r="P1221" s="11" t="s">
        <v>2</v>
      </c>
      <c r="Q1221" s="3" t="s">
        <v>46</v>
      </c>
      <c r="R1221" s="3" t="s">
        <v>39</v>
      </c>
      <c r="T1221" s="18" t="str">
        <f>IF(J1221="Yes",IF(U1221&lt;&gt;"",HYPERLINK(_xlfn.CONCAT(VLOOKUP(U1221,AF:AG,2,FALSE),"\",IF(ISERROR(FIND(",",A1221))=FALSE,LEFT(A1221,FIND(",",A1221)-1),A1221),"-",C1221,"-",H1221,".pdf"),"PDF"),""),"")</f>
        <v>PDF</v>
      </c>
      <c r="U1221" s="11" t="str">
        <f>IF(R1221="0. Duplicate","SH","")</f>
        <v>SH</v>
      </c>
      <c r="V1221" s="3" t="str">
        <f>IF(R1221="0. Duplicate","Exclude","")</f>
        <v>Exclude</v>
      </c>
      <c r="W1221" s="3" t="str">
        <f>IF(R1221="0. Duplicate","0. Duplicate","")</f>
        <v>0. Duplicate</v>
      </c>
      <c r="Y1221" s="12" t="str">
        <f>IF(R1221="Include","No",IF(V1221="Include","No",""))</f>
        <v/>
      </c>
      <c r="Z1221" s="33" t="str">
        <f>IF(J1221="Yes",IF(Q1221="","",IF(Q1221="Include",IF(V1221="",IF(Y1221="No","Check for supplement","Include"),IF(V1221="Exclude","Consensus required",IF(V1221="Include",IF(Y1221="No","Check for supplement","Include"),"Check required"))),IF(Q1221="Exclude",IF(V1221="","Check required",IF(V1221="Exclude","Exclude",IF(V1221="Include","Consensus required","Check required"))),"Check required"))),IF(L1221="","","Find PDF"))</f>
        <v>Exclude</v>
      </c>
      <c r="AA1221" s="31" t="str">
        <f>IF(Z1221="Exclude",R1221,"")</f>
        <v>0. Duplicate</v>
      </c>
    </row>
    <row r="1222" spans="1:27" x14ac:dyDescent="0.25">
      <c r="A1222" s="25" t="s">
        <v>973</v>
      </c>
      <c r="B1222" s="26" t="s">
        <v>974</v>
      </c>
      <c r="C1222" s="26">
        <v>2018</v>
      </c>
      <c r="D1222" s="26" t="s">
        <v>975</v>
      </c>
      <c r="E1222" s="26">
        <v>197</v>
      </c>
      <c r="H1222" s="26">
        <v>13287</v>
      </c>
      <c r="I1222" s="26" t="s">
        <v>976</v>
      </c>
      <c r="J1222" s="11" t="s">
        <v>35</v>
      </c>
      <c r="K1222" s="18" t="str">
        <f>IF(LEFT(I1222,2)="10",HYPERLINK(_xlfn.CONCAT("https://doi.org/",I1222),"Link"),IF(I1222="","",HYPERLINK(I1222,"Link")))</f>
        <v>Link</v>
      </c>
      <c r="L1222" s="19" t="str">
        <f>IF(A1222&lt;&gt;"",IF(J1222="No",_xlfn.CONCAT(IF(ISERROR(FIND(",",A1222))=FALSE,LEFT(A1222,FIND(",",A1222)-1),A1222),"-",C1222,"-",H1222),""),"")</f>
        <v/>
      </c>
      <c r="M1222" s="29" t="str">
        <f>IF(A1222&lt;&gt;"",_xlfn.CONCAT("{",IF(ISERROR(FIND(",",A1222))=FALSE,LEFT(A1222,FIND(",",A1222)-1),A1222),", ",C1222," #",H1222,"}"),"")</f>
        <v>{Loeckx, 2018 #13287}</v>
      </c>
      <c r="N1222" s="4" t="s">
        <v>1</v>
      </c>
      <c r="O1222" s="18" t="str">
        <f>IF(J1222="Yes",IF(P1222&lt;&gt;"",HYPERLINK(_xlfn.CONCAT(VLOOKUP(P1222,AF:AG,2,FALSE),"\",IF(ISERROR(FIND(",",A1222))=FALSE,LEFT(A1222,FIND(",",A1222)-1),A1222),"-",C1222,"-",H1222,".pdf"),"PDF"),""),"")</f>
        <v>PDF</v>
      </c>
      <c r="P1222" s="11" t="s">
        <v>2</v>
      </c>
      <c r="Q1222" s="3" t="s">
        <v>46</v>
      </c>
      <c r="R1222" s="3" t="s">
        <v>47</v>
      </c>
      <c r="S1222" s="4" t="s">
        <v>109</v>
      </c>
      <c r="T1222" s="18" t="str">
        <f>IF(J1222="Yes",IF(U1222&lt;&gt;"",HYPERLINK(_xlfn.CONCAT(VLOOKUP(U1222,AF:AG,2,FALSE),"\",IF(ISERROR(FIND(",",A1222))=FALSE,LEFT(A1222,FIND(",",A1222)-1),A1222),"-",C1222,"-",H1222,".pdf"),"PDF"),""),"")</f>
        <v>PDF</v>
      </c>
      <c r="U1222" s="11" t="s">
        <v>57</v>
      </c>
      <c r="V1222" s="3" t="s">
        <v>46</v>
      </c>
      <c r="W1222" s="3" t="s">
        <v>47</v>
      </c>
      <c r="X1222" s="501" t="s">
        <v>116</v>
      </c>
      <c r="Y1222" s="12" t="str">
        <f>IF(R1222="Include","No",IF(V1222="Include","No",""))</f>
        <v/>
      </c>
      <c r="Z1222" s="33" t="str">
        <f>IF(J1222="Yes",IF(Q1222="","",IF(Q1222="Include",IF(V1222="",IF(Y1222="No","Check for supplement","Include"),IF(V1222="Exclude","Consensus required",IF(V1222="Include",IF(Y1222="No","Check for supplement","Include"),"Check required"))),IF(Q1222="Exclude",IF(V1222="","Check required",IF(V1222="Exclude","Exclude",IF(V1222="Include","Consensus required","Check required"))),"Check required"))),IF(L1222="","","Find PDF"))</f>
        <v>Exclude</v>
      </c>
      <c r="AA1222" s="31" t="str">
        <f>IF(Z1222="Exclude",R1222,"")</f>
        <v>3. Wrong intervention</v>
      </c>
    </row>
    <row r="1223" spans="1:27" x14ac:dyDescent="0.25">
      <c r="A1223" s="25" t="s">
        <v>977</v>
      </c>
      <c r="B1223" s="26" t="s">
        <v>978</v>
      </c>
      <c r="C1223" s="26">
        <v>2010</v>
      </c>
      <c r="D1223" s="26" t="s">
        <v>467</v>
      </c>
      <c r="E1223" s="26">
        <v>341</v>
      </c>
      <c r="G1223" s="26" t="s">
        <v>979</v>
      </c>
      <c r="H1223" s="26">
        <v>13249</v>
      </c>
      <c r="I1223" s="26" t="s">
        <v>980</v>
      </c>
      <c r="J1223" s="11" t="s">
        <v>35</v>
      </c>
      <c r="K1223" s="18" t="str">
        <f>IF(LEFT(I1223,2)="10",HYPERLINK(_xlfn.CONCAT("https://doi.org/",I1223),"Link"),IF(I1223="","",HYPERLINK(I1223,"Link")))</f>
        <v>Link</v>
      </c>
      <c r="L1223" s="19" t="str">
        <f>IF(A1223&lt;&gt;"",IF(J1223="No",_xlfn.CONCAT(IF(ISERROR(FIND(",",A1223))=FALSE,LEFT(A1223,FIND(",",A1223)-1),A1223),"-",C1223,"-",H1223),""),"")</f>
        <v/>
      </c>
      <c r="M1223" s="29" t="str">
        <f>IF(A1223&lt;&gt;"",_xlfn.CONCAT("{",IF(ISERROR(FIND(",",A1223))=FALSE,LEFT(A1223,FIND(",",A1223)-1),A1223),", ",C1223," #",H1223,"}"),"")</f>
        <v>{Lombard, 2010 #13249}</v>
      </c>
      <c r="N1223" s="4" t="s">
        <v>1</v>
      </c>
      <c r="O1223" s="18" t="str">
        <f>IF(J1223="Yes",IF(P1223&lt;&gt;"",HYPERLINK(_xlfn.CONCAT(VLOOKUP(P1223,AF:AG,2,FALSE),"\",IF(ISERROR(FIND(",",A1223))=FALSE,LEFT(A1223,FIND(",",A1223)-1),A1223),"-",C1223,"-",H1223,".pdf"),"PDF"),""),"")</f>
        <v>PDF</v>
      </c>
      <c r="P1223" s="11" t="s">
        <v>2</v>
      </c>
      <c r="Q1223" s="3" t="s">
        <v>46</v>
      </c>
      <c r="R1223" s="3" t="s">
        <v>47</v>
      </c>
      <c r="S1223" s="4" t="s">
        <v>109</v>
      </c>
      <c r="T1223" s="18" t="str">
        <f>IF(J1223="Yes",IF(U1223&lt;&gt;"",HYPERLINK(_xlfn.CONCAT(VLOOKUP(U1223,AF:AG,2,FALSE),"\",IF(ISERROR(FIND(",",A1223))=FALSE,LEFT(A1223,FIND(",",A1223)-1),A1223),"-",C1223,"-",H1223,".pdf"),"PDF"),""),"")</f>
        <v>PDF</v>
      </c>
      <c r="U1223" s="11" t="s">
        <v>57</v>
      </c>
      <c r="V1223" s="3" t="s">
        <v>46</v>
      </c>
      <c r="W1223" s="3" t="s">
        <v>47</v>
      </c>
      <c r="X1223" s="501" t="s">
        <v>116</v>
      </c>
      <c r="Y1223" s="12" t="str">
        <f>IF(R1223="Include","No",IF(V1223="Include","No",""))</f>
        <v/>
      </c>
      <c r="Z1223" s="33" t="str">
        <f>IF(J1223="Yes",IF(Q1223="","",IF(Q1223="Include",IF(V1223="",IF(Y1223="No","Check for supplement","Include"),IF(V1223="Exclude","Consensus required",IF(V1223="Include",IF(Y1223="No","Check for supplement","Include"),"Check required"))),IF(Q1223="Exclude",IF(V1223="","Check required",IF(V1223="Exclude","Exclude",IF(V1223="Include","Consensus required","Check required"))),"Check required"))),IF(L1223="","","Find PDF"))</f>
        <v>Exclude</v>
      </c>
      <c r="AA1223" s="31" t="str">
        <f>IF(Z1223="Exclude",R1223,"")</f>
        <v>3. Wrong intervention</v>
      </c>
    </row>
    <row r="1224" spans="1:27" x14ac:dyDescent="0.25">
      <c r="A1224" s="25" t="s">
        <v>981</v>
      </c>
      <c r="B1224" s="26" t="s">
        <v>982</v>
      </c>
      <c r="C1224" s="26">
        <v>2019</v>
      </c>
      <c r="D1224" s="26" t="s">
        <v>177</v>
      </c>
      <c r="E1224" s="26">
        <v>53</v>
      </c>
      <c r="F1224" s="26">
        <v>6</v>
      </c>
      <c r="G1224" s="26" t="s">
        <v>983</v>
      </c>
      <c r="H1224" s="26">
        <v>13250</v>
      </c>
      <c r="I1224" s="26" t="s">
        <v>984</v>
      </c>
      <c r="J1224" s="11" t="s">
        <v>35</v>
      </c>
      <c r="K1224" s="18" t="str">
        <f>IF(LEFT(I1224,2)="10",HYPERLINK(_xlfn.CONCAT("https://doi.org/",I1224),"Link"),IF(I1224="","",HYPERLINK(I1224,"Link")))</f>
        <v>Link</v>
      </c>
      <c r="L1224" s="19" t="str">
        <f>IF(A1224&lt;&gt;"",IF(J1224="No",_xlfn.CONCAT(IF(ISERROR(FIND(",",A1224))=FALSE,LEFT(A1224,FIND(",",A1224)-1),A1224),"-",C1224,"-",H1224),""),"")</f>
        <v/>
      </c>
      <c r="M1224" s="29" t="str">
        <f>IF(A1224&lt;&gt;"",_xlfn.CONCAT("{",IF(ISERROR(FIND(",",A1224))=FALSE,LEFT(A1224,FIND(",",A1224)-1),A1224),", ",C1224," #",H1224,"}"),"")</f>
        <v>{Lonsdale, 2019 #13250}</v>
      </c>
      <c r="N1224" s="4" t="s">
        <v>1</v>
      </c>
      <c r="O1224" s="18" t="str">
        <f>IF(J1224="Yes",IF(P1224&lt;&gt;"",HYPERLINK(_xlfn.CONCAT(VLOOKUP(P1224,AF:AG,2,FALSE),"\",IF(ISERROR(FIND(",",A1224))=FALSE,LEFT(A1224,FIND(",",A1224)-1),A1224),"-",C1224,"-",H1224,".pdf"),"PDF"),""),"")</f>
        <v>PDF</v>
      </c>
      <c r="P1224" s="11" t="s">
        <v>2</v>
      </c>
      <c r="Q1224" s="3" t="s">
        <v>46</v>
      </c>
      <c r="R1224" s="3" t="s">
        <v>47</v>
      </c>
      <c r="S1224" s="4" t="s">
        <v>109</v>
      </c>
      <c r="T1224" s="18" t="str">
        <f>IF(J1224="Yes",IF(U1224&lt;&gt;"",HYPERLINK(_xlfn.CONCAT(VLOOKUP(U1224,AF:AG,2,FALSE),"\",IF(ISERROR(FIND(",",A1224))=FALSE,LEFT(A1224,FIND(",",A1224)-1),A1224),"-",C1224,"-",H1224,".pdf"),"PDF"),""),"")</f>
        <v>PDF</v>
      </c>
      <c r="U1224" s="11" t="s">
        <v>57</v>
      </c>
      <c r="V1224" s="3" t="s">
        <v>46</v>
      </c>
      <c r="W1224" s="3" t="s">
        <v>47</v>
      </c>
      <c r="X1224" s="501" t="s">
        <v>116</v>
      </c>
      <c r="Y1224" s="12" t="str">
        <f>IF(R1224="Include","No",IF(V1224="Include","No",""))</f>
        <v/>
      </c>
      <c r="Z1224" s="33" t="str">
        <f>IF(J1224="Yes",IF(Q1224="","",IF(Q1224="Include",IF(V1224="",IF(Y1224="No","Check for supplement","Include"),IF(V1224="Exclude","Consensus required",IF(V1224="Include",IF(Y1224="No","Check for supplement","Include"),"Check required"))),IF(Q1224="Exclude",IF(V1224="","Check required",IF(V1224="Exclude","Exclude",IF(V1224="Include","Consensus required","Check required"))),"Check required"))),IF(L1224="","","Find PDF"))</f>
        <v>Exclude</v>
      </c>
      <c r="AA1224" s="31" t="str">
        <f>IF(Z1224="Exclude",R1224,"")</f>
        <v>3. Wrong intervention</v>
      </c>
    </row>
    <row r="1225" spans="1:27" x14ac:dyDescent="0.25">
      <c r="A1225" s="25" t="s">
        <v>981</v>
      </c>
      <c r="B1225" s="26" t="s">
        <v>982</v>
      </c>
      <c r="C1225" s="26">
        <v>2019</v>
      </c>
      <c r="D1225" s="26" t="s">
        <v>177</v>
      </c>
      <c r="E1225" s="26">
        <v>53</v>
      </c>
      <c r="F1225" s="26">
        <v>6</v>
      </c>
      <c r="G1225" s="26" t="s">
        <v>983</v>
      </c>
      <c r="H1225" s="26">
        <v>13251</v>
      </c>
      <c r="I1225" s="26" t="s">
        <v>984</v>
      </c>
      <c r="J1225" s="11" t="s">
        <v>35</v>
      </c>
      <c r="K1225" s="18" t="str">
        <f>IF(LEFT(I1225,2)="10",HYPERLINK(_xlfn.CONCAT("https://doi.org/",I1225),"Link"),IF(I1225="","",HYPERLINK(I1225,"Link")))</f>
        <v>Link</v>
      </c>
      <c r="L1225" s="19" t="str">
        <f>IF(A1225&lt;&gt;"",IF(J1225="No",_xlfn.CONCAT(IF(ISERROR(FIND(",",A1225))=FALSE,LEFT(A1225,FIND(",",A1225)-1),A1225),"-",C1225,"-",H1225),""),"")</f>
        <v/>
      </c>
      <c r="M1225" s="29" t="str">
        <f>IF(A1225&lt;&gt;"",_xlfn.CONCAT("{",IF(ISERROR(FIND(",",A1225))=FALSE,LEFT(A1225,FIND(",",A1225)-1),A1225),", ",C1225," #",H1225,"}"),"")</f>
        <v>{Lonsdale, 2019 #13251}</v>
      </c>
      <c r="N1225" s="4" t="s">
        <v>1</v>
      </c>
      <c r="O1225" s="18" t="str">
        <f>IF(J1225="Yes",IF(P1225&lt;&gt;"",HYPERLINK(_xlfn.CONCAT(VLOOKUP(P1225,AF:AG,2,FALSE),"\",IF(ISERROR(FIND(",",A1225))=FALSE,LEFT(A1225,FIND(",",A1225)-1),A1225),"-",C1225,"-",H1225,".pdf"),"PDF"),""),"")</f>
        <v>PDF</v>
      </c>
      <c r="P1225" s="11" t="s">
        <v>2</v>
      </c>
      <c r="Q1225" s="3" t="s">
        <v>46</v>
      </c>
      <c r="R1225" s="3" t="s">
        <v>39</v>
      </c>
      <c r="T1225" s="18" t="str">
        <f>IF(J1225="Yes",IF(U1225&lt;&gt;"",HYPERLINK(_xlfn.CONCAT(VLOOKUP(U1225,AF:AG,2,FALSE),"\",IF(ISERROR(FIND(",",A1225))=FALSE,LEFT(A1225,FIND(",",A1225)-1),A1225),"-",C1225,"-",H1225,".pdf"),"PDF"),""),"")</f>
        <v>PDF</v>
      </c>
      <c r="U1225" s="11" t="str">
        <f>IF(R1225="0. Duplicate","SH","")</f>
        <v>SH</v>
      </c>
      <c r="V1225" s="3" t="str">
        <f>IF(R1225="0. Duplicate","Exclude","")</f>
        <v>Exclude</v>
      </c>
      <c r="W1225" s="3" t="str">
        <f>IF(R1225="0. Duplicate","0. Duplicate","")</f>
        <v>0. Duplicate</v>
      </c>
      <c r="Y1225" s="12" t="str">
        <f>IF(R1225="Include","No",IF(V1225="Include","No",""))</f>
        <v/>
      </c>
      <c r="Z1225" s="33" t="str">
        <f>IF(J1225="Yes",IF(Q1225="","",IF(Q1225="Include",IF(V1225="",IF(Y1225="No","Check for supplement","Include"),IF(V1225="Exclude","Consensus required",IF(V1225="Include",IF(Y1225="No","Check for supplement","Include"),"Check required"))),IF(Q1225="Exclude",IF(V1225="","Check required",IF(V1225="Exclude","Exclude",IF(V1225="Include","Consensus required","Check required"))),"Check required"))),IF(L1225="","","Find PDF"))</f>
        <v>Exclude</v>
      </c>
      <c r="AA1225" s="31" t="str">
        <f>IF(Z1225="Exclude",R1225,"")</f>
        <v>0. Duplicate</v>
      </c>
    </row>
    <row r="1226" spans="1:27" x14ac:dyDescent="0.25">
      <c r="A1226" s="25" t="s">
        <v>985</v>
      </c>
      <c r="B1226" s="26" t="s">
        <v>986</v>
      </c>
      <c r="C1226" s="26">
        <v>2013</v>
      </c>
      <c r="D1226" s="26" t="s">
        <v>987</v>
      </c>
      <c r="E1226" s="26">
        <v>369</v>
      </c>
      <c r="F1226" s="26">
        <v>2</v>
      </c>
      <c r="G1226" s="26" t="s">
        <v>988</v>
      </c>
      <c r="H1226" s="26">
        <v>24688</v>
      </c>
      <c r="I1226" s="26" t="s">
        <v>989</v>
      </c>
      <c r="J1226" s="11" t="s">
        <v>35</v>
      </c>
      <c r="K1226" s="18" t="str">
        <f>IF(LEFT(I1226,2)="10",HYPERLINK(_xlfn.CONCAT("https://doi.org/",I1226),"Link"),IF(I1226="","",HYPERLINK(I1226,"Link")))</f>
        <v>Link</v>
      </c>
      <c r="L1226" s="19" t="str">
        <f>IF(A1226&lt;&gt;"",IF(J1226="No",_xlfn.CONCAT(IF(ISERROR(FIND(",",A1226))=FALSE,LEFT(A1226,FIND(",",A1226)-1),A1226),"-",C1226,"-",H1226),""),"")</f>
        <v/>
      </c>
      <c r="M1226" s="29" t="str">
        <f>IF(A1226&lt;&gt;"",_xlfn.CONCAT("{",IF(ISERROR(FIND(",",A1226))=FALSE,LEFT(A1226,FIND(",",A1226)-1),A1226),", ",C1226," #",H1226,"}"),"")</f>
        <v>{Look, 2013 #24688}</v>
      </c>
      <c r="N1226" s="4" t="s">
        <v>36</v>
      </c>
      <c r="O1226" s="18" t="str">
        <f>IF(J1226="Yes",IF(P1226&lt;&gt;"",HYPERLINK(_xlfn.CONCAT(VLOOKUP(P1226,AF:AG,2,FALSE),"\",IF(ISERROR(FIND(",",A1226))=FALSE,LEFT(A1226,FIND(",",A1226)-1),A1226),"-",C1226,"-",H1226,".pdf"),"PDF"),""),"")</f>
        <v>PDF</v>
      </c>
      <c r="P1226" s="11" t="s">
        <v>2</v>
      </c>
      <c r="Q1226" s="3" t="s">
        <v>46</v>
      </c>
      <c r="R1226" s="3" t="s">
        <v>47</v>
      </c>
      <c r="S1226" s="4" t="s">
        <v>109</v>
      </c>
      <c r="T1226" s="18" t="str">
        <f>IF(J1226="Yes",IF(U1226&lt;&gt;"",HYPERLINK(_xlfn.CONCAT(VLOOKUP(U1226,AF:AG,2,FALSE),"\",IF(ISERROR(FIND(",",A1226))=FALSE,LEFT(A1226,FIND(",",A1226)-1),A1226),"-",C1226,"-",H1226,".pdf"),"PDF"),""),"")</f>
        <v>PDF</v>
      </c>
      <c r="U1226" s="11" t="s">
        <v>57</v>
      </c>
      <c r="V1226" s="3" t="s">
        <v>46</v>
      </c>
      <c r="W1226" s="3" t="s">
        <v>47</v>
      </c>
      <c r="X1226" s="501" t="s">
        <v>116</v>
      </c>
      <c r="Y1226" s="12" t="str">
        <f>IF(R1226="Include","No",IF(V1226="Include","No",""))</f>
        <v/>
      </c>
      <c r="Z1226" s="33" t="str">
        <f>IF(J1226="Yes",IF(Q1226="","",IF(Q1226="Include",IF(V1226="",IF(Y1226="No","Check for supplement","Include"),IF(V1226="Exclude","Consensus required",IF(V1226="Include",IF(Y1226="No","Check for supplement","Include"),"Check required"))),IF(Q1226="Exclude",IF(V1226="","Check required",IF(V1226="Exclude","Exclude",IF(V1226="Include","Consensus required","Check required"))),"Check required"))),IF(L1226="","","Find PDF"))</f>
        <v>Exclude</v>
      </c>
      <c r="AA1226" s="31" t="str">
        <f>IF(Z1226="Exclude",R1226,"")</f>
        <v>3. Wrong intervention</v>
      </c>
    </row>
    <row r="1227" spans="1:27" x14ac:dyDescent="0.25">
      <c r="A1227" s="25" t="s">
        <v>990</v>
      </c>
      <c r="B1227" s="26" t="s">
        <v>991</v>
      </c>
      <c r="C1227" s="26">
        <v>2018</v>
      </c>
      <c r="D1227" s="26" t="s">
        <v>530</v>
      </c>
      <c r="E1227" s="26">
        <v>20</v>
      </c>
      <c r="F1227" s="26">
        <v>2</v>
      </c>
      <c r="G1227" s="26" t="s">
        <v>992</v>
      </c>
      <c r="H1227" s="26">
        <v>13252</v>
      </c>
      <c r="I1227" s="26" t="s">
        <v>993</v>
      </c>
      <c r="J1227" s="11" t="s">
        <v>35</v>
      </c>
      <c r="K1227" s="18" t="str">
        <f>IF(LEFT(I1227,2)="10",HYPERLINK(_xlfn.CONCAT("https://doi.org/",I1227),"Link"),IF(I1227="","",HYPERLINK(I1227,"Link")))</f>
        <v>Link</v>
      </c>
      <c r="L1227" s="19" t="str">
        <f>IF(A1227&lt;&gt;"",IF(J1227="No",_xlfn.CONCAT(IF(ISERROR(FIND(",",A1227))=FALSE,LEFT(A1227,FIND(",",A1227)-1),A1227),"-",C1227,"-",H1227),""),"")</f>
        <v/>
      </c>
      <c r="M1227" s="29" t="str">
        <f>IF(A1227&lt;&gt;"",_xlfn.CONCAT("{",IF(ISERROR(FIND(",",A1227))=FALSE,LEFT(A1227,FIND(",",A1227)-1),A1227),", ",C1227," #",H1227,"}"),"")</f>
        <v>{Looyestyn, 2018 #13252}</v>
      </c>
      <c r="N1227" s="4" t="s">
        <v>1</v>
      </c>
      <c r="O1227" s="18" t="str">
        <f>IF(J1227="Yes",IF(P1227&lt;&gt;"",HYPERLINK(_xlfn.CONCAT(VLOOKUP(P1227,AF:AG,2,FALSE),"\",IF(ISERROR(FIND(",",A1227))=FALSE,LEFT(A1227,FIND(",",A1227)-1),A1227),"-",C1227,"-",H1227,".pdf"),"PDF"),""),"")</f>
        <v>PDF</v>
      </c>
      <c r="P1227" s="11" t="s">
        <v>2</v>
      </c>
      <c r="Q1227" s="3" t="s">
        <v>46</v>
      </c>
      <c r="R1227" s="3" t="s">
        <v>47</v>
      </c>
      <c r="S1227" s="4" t="s">
        <v>109</v>
      </c>
      <c r="T1227" s="18" t="str">
        <f>IF(J1227="Yes",IF(U1227&lt;&gt;"",HYPERLINK(_xlfn.CONCAT(VLOOKUP(U1227,AF:AG,2,FALSE),"\",IF(ISERROR(FIND(",",A1227))=FALSE,LEFT(A1227,FIND(",",A1227)-1),A1227),"-",C1227,"-",H1227,".pdf"),"PDF"),""),"")</f>
        <v>PDF</v>
      </c>
      <c r="U1227" s="11" t="s">
        <v>57</v>
      </c>
      <c r="V1227" s="3" t="s">
        <v>46</v>
      </c>
      <c r="W1227" s="3" t="s">
        <v>47</v>
      </c>
      <c r="X1227" s="501" t="s">
        <v>116</v>
      </c>
      <c r="Y1227" s="12" t="str">
        <f>IF(R1227="Include","No",IF(V1227="Include","No",""))</f>
        <v/>
      </c>
      <c r="Z1227" s="33" t="str">
        <f>IF(J1227="Yes",IF(Q1227="","",IF(Q1227="Include",IF(V1227="",IF(Y1227="No","Check for supplement","Include"),IF(V1227="Exclude","Consensus required",IF(V1227="Include",IF(Y1227="No","Check for supplement","Include"),"Check required"))),IF(Q1227="Exclude",IF(V1227="","Check required",IF(V1227="Exclude","Exclude",IF(V1227="Include","Consensus required","Check required"))),"Check required"))),IF(L1227="","","Find PDF"))</f>
        <v>Exclude</v>
      </c>
      <c r="AA1227" s="31" t="str">
        <f>IF(Z1227="Exclude",R1227,"")</f>
        <v>3. Wrong intervention</v>
      </c>
    </row>
    <row r="1228" spans="1:27" x14ac:dyDescent="0.25">
      <c r="A1228" s="25" t="s">
        <v>990</v>
      </c>
      <c r="B1228" s="26" t="s">
        <v>991</v>
      </c>
      <c r="C1228" s="26">
        <v>2018</v>
      </c>
      <c r="D1228" s="26" t="s">
        <v>530</v>
      </c>
      <c r="E1228" s="26">
        <v>20</v>
      </c>
      <c r="F1228" s="26">
        <v>2</v>
      </c>
      <c r="G1228" s="26" t="s">
        <v>992</v>
      </c>
      <c r="H1228" s="26">
        <v>13253</v>
      </c>
      <c r="I1228" s="26" t="s">
        <v>993</v>
      </c>
      <c r="J1228" s="11" t="s">
        <v>35</v>
      </c>
      <c r="K1228" s="18" t="str">
        <f>IF(LEFT(I1228,2)="10",HYPERLINK(_xlfn.CONCAT("https://doi.org/",I1228),"Link"),IF(I1228="","",HYPERLINK(I1228,"Link")))</f>
        <v>Link</v>
      </c>
      <c r="L1228" s="19" t="str">
        <f>IF(A1228&lt;&gt;"",IF(J1228="No",_xlfn.CONCAT(IF(ISERROR(FIND(",",A1228))=FALSE,LEFT(A1228,FIND(",",A1228)-1),A1228),"-",C1228,"-",H1228),""),"")</f>
        <v/>
      </c>
      <c r="M1228" s="29" t="str">
        <f>IF(A1228&lt;&gt;"",_xlfn.CONCAT("{",IF(ISERROR(FIND(",",A1228))=FALSE,LEFT(A1228,FIND(",",A1228)-1),A1228),", ",C1228," #",H1228,"}"),"")</f>
        <v>{Looyestyn, 2018 #13253}</v>
      </c>
      <c r="N1228" s="4" t="s">
        <v>1</v>
      </c>
      <c r="O1228" s="18" t="str">
        <f>IF(J1228="Yes",IF(P1228&lt;&gt;"",HYPERLINK(_xlfn.CONCAT(VLOOKUP(P1228,AF:AG,2,FALSE),"\",IF(ISERROR(FIND(",",A1228))=FALSE,LEFT(A1228,FIND(",",A1228)-1),A1228),"-",C1228,"-",H1228,".pdf"),"PDF"),""),"")</f>
        <v>PDF</v>
      </c>
      <c r="P1228" s="11" t="s">
        <v>2</v>
      </c>
      <c r="Q1228" s="3" t="s">
        <v>46</v>
      </c>
      <c r="R1228" s="3" t="s">
        <v>39</v>
      </c>
      <c r="T1228" s="18" t="str">
        <f>IF(J1228="Yes",IF(U1228&lt;&gt;"",HYPERLINK(_xlfn.CONCAT(VLOOKUP(U1228,AF:AG,2,FALSE),"\",IF(ISERROR(FIND(",",A1228))=FALSE,LEFT(A1228,FIND(",",A1228)-1),A1228),"-",C1228,"-",H1228,".pdf"),"PDF"),""),"")</f>
        <v>PDF</v>
      </c>
      <c r="U1228" s="11" t="str">
        <f>IF(R1228="0. Duplicate","SH","")</f>
        <v>SH</v>
      </c>
      <c r="V1228" s="3" t="str">
        <f>IF(R1228="0. Duplicate","Exclude","")</f>
        <v>Exclude</v>
      </c>
      <c r="W1228" s="3" t="str">
        <f>IF(R1228="0. Duplicate","0. Duplicate","")</f>
        <v>0. Duplicate</v>
      </c>
      <c r="Y1228" s="12" t="str">
        <f>IF(R1228="Include","No",IF(V1228="Include","No",""))</f>
        <v/>
      </c>
      <c r="Z1228" s="33" t="str">
        <f>IF(J1228="Yes",IF(Q1228="","",IF(Q1228="Include",IF(V1228="",IF(Y1228="No","Check for supplement","Include"),IF(V1228="Exclude","Consensus required",IF(V1228="Include",IF(Y1228="No","Check for supplement","Include"),"Check required"))),IF(Q1228="Exclude",IF(V1228="","Check required",IF(V1228="Exclude","Exclude",IF(V1228="Include","Consensus required","Check required"))),"Check required"))),IF(L1228="","","Find PDF"))</f>
        <v>Exclude</v>
      </c>
      <c r="AA1228" s="31" t="str">
        <f>IF(Z1228="Exclude",R1228,"")</f>
        <v>0. Duplicate</v>
      </c>
    </row>
    <row r="1229" spans="1:27" x14ac:dyDescent="0.25">
      <c r="A1229" s="25" t="s">
        <v>990</v>
      </c>
      <c r="B1229" s="26" t="s">
        <v>991</v>
      </c>
      <c r="C1229" s="26">
        <v>2018</v>
      </c>
      <c r="D1229" s="26" t="s">
        <v>530</v>
      </c>
      <c r="E1229" s="26">
        <v>20</v>
      </c>
      <c r="F1229" s="26">
        <v>2</v>
      </c>
      <c r="G1229" s="26" t="s">
        <v>992</v>
      </c>
      <c r="H1229" s="26">
        <v>13254</v>
      </c>
      <c r="I1229" s="26" t="s">
        <v>993</v>
      </c>
      <c r="J1229" s="11" t="s">
        <v>35</v>
      </c>
      <c r="K1229" s="18" t="str">
        <f>IF(LEFT(I1229,2)="10",HYPERLINK(_xlfn.CONCAT("https://doi.org/",I1229),"Link"),IF(I1229="","",HYPERLINK(I1229,"Link")))</f>
        <v>Link</v>
      </c>
      <c r="L1229" s="19" t="str">
        <f>IF(A1229&lt;&gt;"",IF(J1229="No",_xlfn.CONCAT(IF(ISERROR(FIND(",",A1229))=FALSE,LEFT(A1229,FIND(",",A1229)-1),A1229),"-",C1229,"-",H1229),""),"")</f>
        <v/>
      </c>
      <c r="M1229" s="29" t="str">
        <f>IF(A1229&lt;&gt;"",_xlfn.CONCAT("{",IF(ISERROR(FIND(",",A1229))=FALSE,LEFT(A1229,FIND(",",A1229)-1),A1229),", ",C1229," #",H1229,"}"),"")</f>
        <v>{Looyestyn, 2018 #13254}</v>
      </c>
      <c r="N1229" s="4" t="s">
        <v>1</v>
      </c>
      <c r="O1229" s="18" t="str">
        <f>IF(J1229="Yes",IF(P1229&lt;&gt;"",HYPERLINK(_xlfn.CONCAT(VLOOKUP(P1229,AF:AG,2,FALSE),"\",IF(ISERROR(FIND(",",A1229))=FALSE,LEFT(A1229,FIND(",",A1229)-1),A1229),"-",C1229,"-",H1229,".pdf"),"PDF"),""),"")</f>
        <v>PDF</v>
      </c>
      <c r="P1229" s="11" t="s">
        <v>2</v>
      </c>
      <c r="Q1229" s="3" t="s">
        <v>46</v>
      </c>
      <c r="R1229" s="3" t="s">
        <v>39</v>
      </c>
      <c r="T1229" s="18" t="str">
        <f>IF(J1229="Yes",IF(U1229&lt;&gt;"",HYPERLINK(_xlfn.CONCAT(VLOOKUP(U1229,AF:AG,2,FALSE),"\",IF(ISERROR(FIND(",",A1229))=FALSE,LEFT(A1229,FIND(",",A1229)-1),A1229),"-",C1229,"-",H1229,".pdf"),"PDF"),""),"")</f>
        <v>PDF</v>
      </c>
      <c r="U1229" s="11" t="str">
        <f>IF(R1229="0. Duplicate","SH","")</f>
        <v>SH</v>
      </c>
      <c r="V1229" s="3" t="str">
        <f>IF(R1229="0. Duplicate","Exclude","")</f>
        <v>Exclude</v>
      </c>
      <c r="W1229" s="3" t="str">
        <f>IF(R1229="0. Duplicate","0. Duplicate","")</f>
        <v>0. Duplicate</v>
      </c>
      <c r="Y1229" s="12" t="str">
        <f>IF(R1229="Include","No",IF(V1229="Include","No",""))</f>
        <v/>
      </c>
      <c r="Z1229" s="33" t="str">
        <f>IF(J1229="Yes",IF(Q1229="","",IF(Q1229="Include",IF(V1229="",IF(Y1229="No","Check for supplement","Include"),IF(V1229="Exclude","Consensus required",IF(V1229="Include",IF(Y1229="No","Check for supplement","Include"),"Check required"))),IF(Q1229="Exclude",IF(V1229="","Check required",IF(V1229="Exclude","Exclude",IF(V1229="Include","Consensus required","Check required"))),"Check required"))),IF(L1229="","","Find PDF"))</f>
        <v>Exclude</v>
      </c>
      <c r="AA1229" s="31" t="str">
        <f>IF(Z1229="Exclude",R1229,"")</f>
        <v>0. Duplicate</v>
      </c>
    </row>
    <row r="1230" spans="1:27" x14ac:dyDescent="0.25">
      <c r="A1230" s="25" t="s">
        <v>994</v>
      </c>
      <c r="B1230" s="26" t="s">
        <v>995</v>
      </c>
      <c r="C1230" s="26">
        <v>2018</v>
      </c>
      <c r="D1230" s="26" t="s">
        <v>340</v>
      </c>
      <c r="E1230" s="26">
        <v>70</v>
      </c>
      <c r="F1230" s="26">
        <v>5</v>
      </c>
      <c r="G1230" s="26" t="s">
        <v>996</v>
      </c>
      <c r="H1230" s="26">
        <v>13255</v>
      </c>
      <c r="I1230" s="26" t="s">
        <v>997</v>
      </c>
      <c r="J1230" s="11" t="s">
        <v>35</v>
      </c>
      <c r="K1230" s="18" t="str">
        <f>IF(LEFT(I1230,2)="10",HYPERLINK(_xlfn.CONCAT("https://doi.org/",I1230),"Link"),IF(I1230="","",HYPERLINK(I1230,"Link")))</f>
        <v>Link</v>
      </c>
      <c r="L1230" s="19" t="str">
        <f>IF(A1230&lt;&gt;"",IF(J1230="No",_xlfn.CONCAT(IF(ISERROR(FIND(",",A1230))=FALSE,LEFT(A1230,FIND(",",A1230)-1),A1230),"-",C1230,"-",H1230),""),"")</f>
        <v/>
      </c>
      <c r="M1230" s="29" t="str">
        <f>IF(A1230&lt;&gt;"",_xlfn.CONCAT("{",IF(ISERROR(FIND(",",A1230))=FALSE,LEFT(A1230,FIND(",",A1230)-1),A1230),", ",C1230," #",H1230,"}"),"")</f>
        <v>{Losina, 2018 #13255}</v>
      </c>
      <c r="N1230" s="4" t="s">
        <v>1</v>
      </c>
      <c r="O1230" s="18" t="str">
        <f>IF(J1230="Yes",IF(P1230&lt;&gt;"",HYPERLINK(_xlfn.CONCAT(VLOOKUP(P1230,AF:AG,2,FALSE),"\",IF(ISERROR(FIND(",",A1230))=FALSE,LEFT(A1230,FIND(",",A1230)-1),A1230),"-",C1230,"-",H1230,".pdf"),"PDF"),""),"")</f>
        <v>PDF</v>
      </c>
      <c r="P1230" s="11" t="s">
        <v>2</v>
      </c>
      <c r="Q1230" s="3" t="s">
        <v>46</v>
      </c>
      <c r="R1230" s="3" t="s">
        <v>47</v>
      </c>
      <c r="S1230" s="4" t="s">
        <v>109</v>
      </c>
      <c r="T1230" s="18" t="str">
        <f>IF(J1230="Yes",IF(U1230&lt;&gt;"",HYPERLINK(_xlfn.CONCAT(VLOOKUP(U1230,AF:AG,2,FALSE),"\",IF(ISERROR(FIND(",",A1230))=FALSE,LEFT(A1230,FIND(",",A1230)-1),A1230),"-",C1230,"-",H1230,".pdf"),"PDF"),""),"")</f>
        <v>PDF</v>
      </c>
      <c r="U1230" s="11" t="s">
        <v>57</v>
      </c>
      <c r="V1230" s="3" t="s">
        <v>46</v>
      </c>
      <c r="W1230" s="3" t="s">
        <v>47</v>
      </c>
      <c r="X1230" s="501" t="s">
        <v>116</v>
      </c>
      <c r="Y1230" s="12" t="str">
        <f>IF(R1230="Include","No",IF(V1230="Include","No",""))</f>
        <v/>
      </c>
      <c r="Z1230" s="33" t="str">
        <f>IF(J1230="Yes",IF(Q1230="","",IF(Q1230="Include",IF(V1230="",IF(Y1230="No","Check for supplement","Include"),IF(V1230="Exclude","Consensus required",IF(V1230="Include",IF(Y1230="No","Check for supplement","Include"),"Check required"))),IF(Q1230="Exclude",IF(V1230="","Check required",IF(V1230="Exclude","Exclude",IF(V1230="Include","Consensus required","Check required"))),"Check required"))),IF(L1230="","","Find PDF"))</f>
        <v>Exclude</v>
      </c>
      <c r="AA1230" s="31" t="str">
        <f>IF(Z1230="Exclude",R1230,"")</f>
        <v>3. Wrong intervention</v>
      </c>
    </row>
    <row r="1231" spans="1:27" x14ac:dyDescent="0.25">
      <c r="A1231" s="25" t="s">
        <v>998</v>
      </c>
      <c r="B1231" s="26" t="s">
        <v>999</v>
      </c>
      <c r="C1231" s="26">
        <v>2015</v>
      </c>
      <c r="D1231" s="26" t="s">
        <v>1000</v>
      </c>
      <c r="E1231" s="26">
        <v>35</v>
      </c>
      <c r="F1231" s="26">
        <v>5</v>
      </c>
      <c r="G1231" s="92" t="s">
        <v>1001</v>
      </c>
      <c r="H1231" s="26">
        <v>13256</v>
      </c>
      <c r="I1231" s="26" t="s">
        <v>1002</v>
      </c>
      <c r="J1231" s="11" t="s">
        <v>35</v>
      </c>
      <c r="K1231" s="18" t="str">
        <f>IF(LEFT(I1231,2)="10",HYPERLINK(_xlfn.CONCAT("https://doi.org/",I1231),"Link"),IF(I1231="","",HYPERLINK(I1231,"Link")))</f>
        <v>Link</v>
      </c>
      <c r="L1231" s="19" t="str">
        <f>IF(A1231&lt;&gt;"",IF(J1231="No",_xlfn.CONCAT(IF(ISERROR(FIND(",",A1231))=FALSE,LEFT(A1231,FIND(",",A1231)-1),A1231),"-",C1231,"-",H1231),""),"")</f>
        <v/>
      </c>
      <c r="M1231" s="29" t="str">
        <f>IF(A1231&lt;&gt;"",_xlfn.CONCAT("{",IF(ISERROR(FIND(",",A1231))=FALSE,LEFT(A1231,FIND(",",A1231)-1),A1231),", ",C1231," #",H1231,"}"),"")</f>
        <v>{Low, 2015 #13256}</v>
      </c>
      <c r="N1231" s="4" t="s">
        <v>1</v>
      </c>
      <c r="O1231" s="18" t="str">
        <f>IF(J1231="Yes",IF(P1231&lt;&gt;"",HYPERLINK(_xlfn.CONCAT(VLOOKUP(P1231,AF:AG,2,FALSE),"\",IF(ISERROR(FIND(",",A1231))=FALSE,LEFT(A1231,FIND(",",A1231)-1),A1231),"-",C1231,"-",H1231,".pdf"),"PDF"),""),"")</f>
        <v>PDF</v>
      </c>
      <c r="P1231" s="11" t="s">
        <v>2</v>
      </c>
      <c r="Q1231" s="3" t="s">
        <v>46</v>
      </c>
      <c r="R1231" s="3" t="s">
        <v>47</v>
      </c>
      <c r="S1231" s="4" t="s">
        <v>109</v>
      </c>
      <c r="T1231" s="18" t="str">
        <f>IF(J1231="Yes",IF(U1231&lt;&gt;"",HYPERLINK(_xlfn.CONCAT(VLOOKUP(U1231,AF:AG,2,FALSE),"\",IF(ISERROR(FIND(",",A1231))=FALSE,LEFT(A1231,FIND(",",A1231)-1),A1231),"-",C1231,"-",H1231,".pdf"),"PDF"),""),"")</f>
        <v>PDF</v>
      </c>
      <c r="U1231" s="11" t="s">
        <v>57</v>
      </c>
      <c r="V1231" s="3" t="s">
        <v>46</v>
      </c>
      <c r="W1231" s="3" t="s">
        <v>47</v>
      </c>
      <c r="X1231" s="501" t="s">
        <v>116</v>
      </c>
      <c r="Y1231" s="12" t="str">
        <f>IF(R1231="Include","No",IF(V1231="Include","No",""))</f>
        <v/>
      </c>
      <c r="Z1231" s="33" t="str">
        <f>IF(J1231="Yes",IF(Q1231="","",IF(Q1231="Include",IF(V1231="",IF(Y1231="No","Check for supplement","Include"),IF(V1231="Exclude","Consensus required",IF(V1231="Include",IF(Y1231="No","Check for supplement","Include"),"Check required"))),IF(Q1231="Exclude",IF(V1231="","Check required",IF(V1231="Exclude","Exclude",IF(V1231="Include","Consensus required","Check required"))),"Check required"))),IF(L1231="","","Find PDF"))</f>
        <v>Exclude</v>
      </c>
      <c r="AA1231" s="31" t="str">
        <f>IF(Z1231="Exclude",R1231,"")</f>
        <v>3. Wrong intervention</v>
      </c>
    </row>
    <row r="1232" spans="1:27" x14ac:dyDescent="0.25">
      <c r="A1232" s="25" t="s">
        <v>1003</v>
      </c>
      <c r="B1232" s="26" t="s">
        <v>1004</v>
      </c>
      <c r="C1232" s="26">
        <v>2023</v>
      </c>
      <c r="D1232" s="26" t="s">
        <v>1005</v>
      </c>
      <c r="E1232" s="26">
        <v>14</v>
      </c>
      <c r="G1232" s="26">
        <v>1095315</v>
      </c>
      <c r="H1232" s="26">
        <v>13257</v>
      </c>
      <c r="I1232" s="26" t="s">
        <v>1006</v>
      </c>
      <c r="J1232" s="11" t="s">
        <v>35</v>
      </c>
      <c r="K1232" s="18" t="str">
        <f>IF(LEFT(I1232,2)="10",HYPERLINK(_xlfn.CONCAT("https://doi.org/",I1232),"Link"),IF(I1232="","",HYPERLINK(I1232,"Link")))</f>
        <v>Link</v>
      </c>
      <c r="L1232" s="19" t="str">
        <f>IF(A1232&lt;&gt;"",IF(J1232="No",_xlfn.CONCAT(IF(ISERROR(FIND(",",A1232))=FALSE,LEFT(A1232,FIND(",",A1232)-1),A1232),"-",C1232,"-",H1232),""),"")</f>
        <v/>
      </c>
      <c r="M1232" s="29" t="str">
        <f>IF(A1232&lt;&gt;"",_xlfn.CONCAT("{",IF(ISERROR(FIND(",",A1232))=FALSE,LEFT(A1232,FIND(",",A1232)-1),A1232),", ",C1232," #",H1232,"}"),"")</f>
        <v>{Lu, 2023 #13257}</v>
      </c>
      <c r="N1232" s="4" t="s">
        <v>1</v>
      </c>
      <c r="O1232" s="18" t="str">
        <f>IF(J1232="Yes",IF(P1232&lt;&gt;"",HYPERLINK(_xlfn.CONCAT(VLOOKUP(P1232,AF:AG,2,FALSE),"\",IF(ISERROR(FIND(",",A1232))=FALSE,LEFT(A1232,FIND(",",A1232)-1),A1232),"-",C1232,"-",H1232,".pdf"),"PDF"),""),"")</f>
        <v>PDF</v>
      </c>
      <c r="P1232" s="11" t="s">
        <v>2</v>
      </c>
      <c r="Q1232" s="3" t="s">
        <v>46</v>
      </c>
      <c r="R1232" s="3" t="s">
        <v>47</v>
      </c>
      <c r="S1232" s="4" t="s">
        <v>109</v>
      </c>
      <c r="T1232" s="18" t="str">
        <f>IF(J1232="Yes",IF(U1232&lt;&gt;"",HYPERLINK(_xlfn.CONCAT(VLOOKUP(U1232,AF:AG,2,FALSE),"\",IF(ISERROR(FIND(",",A1232))=FALSE,LEFT(A1232,FIND(",",A1232)-1),A1232),"-",C1232,"-",H1232,".pdf"),"PDF"),""),"")</f>
        <v>PDF</v>
      </c>
      <c r="U1232" s="11" t="s">
        <v>57</v>
      </c>
      <c r="V1232" s="3" t="s">
        <v>46</v>
      </c>
      <c r="W1232" s="3" t="s">
        <v>47</v>
      </c>
      <c r="X1232" s="501" t="s">
        <v>116</v>
      </c>
      <c r="Y1232" s="12" t="str">
        <f>IF(R1232="Include","No",IF(V1232="Include","No",""))</f>
        <v/>
      </c>
      <c r="Z1232" s="33" t="str">
        <f>IF(J1232="Yes",IF(Q1232="","",IF(Q1232="Include",IF(V1232="",IF(Y1232="No","Check for supplement","Include"),IF(V1232="Exclude","Consensus required",IF(V1232="Include",IF(Y1232="No","Check for supplement","Include"),"Check required"))),IF(Q1232="Exclude",IF(V1232="","Check required",IF(V1232="Exclude","Exclude",IF(V1232="Include","Consensus required","Check required"))),"Check required"))),IF(L1232="","","Find PDF"))</f>
        <v>Exclude</v>
      </c>
      <c r="AA1232" s="31" t="str">
        <f>IF(Z1232="Exclude",R1232,"")</f>
        <v>3. Wrong intervention</v>
      </c>
    </row>
    <row r="1233" spans="1:27" x14ac:dyDescent="0.25">
      <c r="A1233" s="25" t="s">
        <v>1007</v>
      </c>
      <c r="B1233" s="26" t="s">
        <v>1008</v>
      </c>
      <c r="C1233" s="26">
        <v>2010</v>
      </c>
      <c r="D1233" s="26" t="s">
        <v>365</v>
      </c>
      <c r="E1233" s="26">
        <v>10</v>
      </c>
      <c r="F1233" s="26">
        <v>1</v>
      </c>
      <c r="G1233" s="26">
        <v>652</v>
      </c>
      <c r="H1233" s="26">
        <v>13259</v>
      </c>
      <c r="I1233" s="26" t="s">
        <v>1009</v>
      </c>
      <c r="J1233" s="11" t="s">
        <v>35</v>
      </c>
      <c r="K1233" s="18" t="str">
        <f>IF(LEFT(I1233,2)="10",HYPERLINK(_xlfn.CONCAT("https://doi.org/",I1233),"Link"),IF(I1233="","",HYPERLINK(I1233,"Link")))</f>
        <v>Link</v>
      </c>
      <c r="L1233" s="19" t="str">
        <f>IF(A1233&lt;&gt;"",IF(J1233="No",_xlfn.CONCAT(IF(ISERROR(FIND(",",A1233))=FALSE,LEFT(A1233,FIND(",",A1233)-1),A1233),"-",C1233,"-",H1233),""),"")</f>
        <v/>
      </c>
      <c r="M1233" s="29" t="str">
        <f>IF(A1233&lt;&gt;"",_xlfn.CONCAT("{",IF(ISERROR(FIND(",",A1233))=FALSE,LEFT(A1233,FIND(",",A1233)-1),A1233),", ",C1233," #",H1233,"}"),"")</f>
        <v>{Lubans, 2010 #13259}</v>
      </c>
      <c r="N1233" s="4" t="s">
        <v>1</v>
      </c>
      <c r="O1233" s="18" t="str">
        <f>IF(J1233="Yes",IF(P1233&lt;&gt;"",HYPERLINK(_xlfn.CONCAT(VLOOKUP(P1233,AF:AG,2,FALSE),"\",IF(ISERROR(FIND(",",A1233))=FALSE,LEFT(A1233,FIND(",",A1233)-1),A1233),"-",C1233,"-",H1233,".pdf"),"PDF"),""),"")</f>
        <v>PDF</v>
      </c>
      <c r="P1233" s="11" t="s">
        <v>2</v>
      </c>
      <c r="Q1233" s="3" t="s">
        <v>46</v>
      </c>
      <c r="R1233" s="3" t="s">
        <v>47</v>
      </c>
      <c r="S1233" s="4" t="s">
        <v>109</v>
      </c>
      <c r="T1233" s="18" t="str">
        <f>IF(J1233="Yes",IF(U1233&lt;&gt;"",HYPERLINK(_xlfn.CONCAT(VLOOKUP(U1233,AF:AG,2,FALSE),"\",IF(ISERROR(FIND(",",A1233))=FALSE,LEFT(A1233,FIND(",",A1233)-1),A1233),"-",C1233,"-",H1233,".pdf"),"PDF"),""),"")</f>
        <v>PDF</v>
      </c>
      <c r="U1233" s="11" t="s">
        <v>57</v>
      </c>
      <c r="V1233" s="3" t="s">
        <v>46</v>
      </c>
      <c r="W1233" s="3" t="s">
        <v>47</v>
      </c>
      <c r="X1233" s="501" t="s">
        <v>116</v>
      </c>
      <c r="Y1233" s="12" t="str">
        <f>IF(R1233="Include","No",IF(V1233="Include","No",""))</f>
        <v/>
      </c>
      <c r="Z1233" s="33" t="str">
        <f>IF(J1233="Yes",IF(Q1233="","",IF(Q1233="Include",IF(V1233="",IF(Y1233="No","Check for supplement","Include"),IF(V1233="Exclude","Consensus required",IF(V1233="Include",IF(Y1233="No","Check for supplement","Include"),"Check required"))),IF(Q1233="Exclude",IF(V1233="","Check required",IF(V1233="Exclude","Exclude",IF(V1233="Include","Consensus required","Check required"))),"Check required"))),IF(L1233="","","Find PDF"))</f>
        <v>Exclude</v>
      </c>
      <c r="AA1233" s="31" t="str">
        <f>IF(Z1233="Exclude",R1233,"")</f>
        <v>3. Wrong intervention</v>
      </c>
    </row>
    <row r="1234" spans="1:27" x14ac:dyDescent="0.25">
      <c r="A1234" s="25" t="s">
        <v>1010</v>
      </c>
      <c r="B1234" s="26" t="s">
        <v>1011</v>
      </c>
      <c r="C1234" s="26">
        <v>2011</v>
      </c>
      <c r="D1234" s="26" t="s">
        <v>192</v>
      </c>
      <c r="E1234" s="26">
        <v>52</v>
      </c>
      <c r="F1234" s="90">
        <v>45750</v>
      </c>
      <c r="G1234" s="26" t="s">
        <v>1012</v>
      </c>
      <c r="H1234" s="26">
        <v>13258</v>
      </c>
      <c r="I1234" s="26" t="s">
        <v>1013</v>
      </c>
      <c r="J1234" s="11" t="s">
        <v>35</v>
      </c>
      <c r="K1234" s="18" t="str">
        <f>IF(LEFT(I1234,2)="10",HYPERLINK(_xlfn.CONCAT("https://doi.org/",I1234),"Link"),IF(I1234="","",HYPERLINK(I1234,"Link")))</f>
        <v>Link</v>
      </c>
      <c r="L1234" s="19" t="str">
        <f>IF(A1234&lt;&gt;"",IF(J1234="No",_xlfn.CONCAT(IF(ISERROR(FIND(",",A1234))=FALSE,LEFT(A1234,FIND(",",A1234)-1),A1234),"-",C1234,"-",H1234),""),"")</f>
        <v/>
      </c>
      <c r="M1234" s="29" t="str">
        <f>IF(A1234&lt;&gt;"",_xlfn.CONCAT("{",IF(ISERROR(FIND(",",A1234))=FALSE,LEFT(A1234,FIND(",",A1234)-1),A1234),", ",C1234," #",H1234,"}"),"")</f>
        <v>{Lubans, 2011 #13258}</v>
      </c>
      <c r="N1234" s="4" t="s">
        <v>1</v>
      </c>
      <c r="O1234" s="18" t="str">
        <f>IF(J1234="Yes",IF(P1234&lt;&gt;"",HYPERLINK(_xlfn.CONCAT(VLOOKUP(P1234,AF:AG,2,FALSE),"\",IF(ISERROR(FIND(",",A1234))=FALSE,LEFT(A1234,FIND(",",A1234)-1),A1234),"-",C1234,"-",H1234,".pdf"),"PDF"),""),"")</f>
        <v>PDF</v>
      </c>
      <c r="P1234" s="11" t="s">
        <v>2</v>
      </c>
      <c r="Q1234" s="3" t="s">
        <v>46</v>
      </c>
      <c r="R1234" s="3" t="s">
        <v>47</v>
      </c>
      <c r="S1234" s="4" t="s">
        <v>109</v>
      </c>
      <c r="T1234" s="18" t="str">
        <f>IF(J1234="Yes",IF(U1234&lt;&gt;"",HYPERLINK(_xlfn.CONCAT(VLOOKUP(U1234,AF:AG,2,FALSE),"\",IF(ISERROR(FIND(",",A1234))=FALSE,LEFT(A1234,FIND(",",A1234)-1),A1234),"-",C1234,"-",H1234,".pdf"),"PDF"),""),"")</f>
        <v>PDF</v>
      </c>
      <c r="U1234" s="11" t="s">
        <v>57</v>
      </c>
      <c r="V1234" s="3" t="s">
        <v>46</v>
      </c>
      <c r="W1234" s="3" t="s">
        <v>47</v>
      </c>
      <c r="X1234" s="501" t="s">
        <v>116</v>
      </c>
      <c r="Y1234" s="12" t="str">
        <f>IF(R1234="Include","No",IF(V1234="Include","No",""))</f>
        <v/>
      </c>
      <c r="Z1234" s="33" t="str">
        <f>IF(J1234="Yes",IF(Q1234="","",IF(Q1234="Include",IF(V1234="",IF(Y1234="No","Check for supplement","Include"),IF(V1234="Exclude","Consensus required",IF(V1234="Include",IF(Y1234="No","Check for supplement","Include"),"Check required"))),IF(Q1234="Exclude",IF(V1234="","Check required",IF(V1234="Exclude","Exclude",IF(V1234="Include","Consensus required","Check required"))),"Check required"))),IF(L1234="","","Find PDF"))</f>
        <v>Exclude</v>
      </c>
      <c r="AA1234" s="31" t="str">
        <f>IF(Z1234="Exclude",R1234,"")</f>
        <v>3. Wrong intervention</v>
      </c>
    </row>
    <row r="1235" spans="1:27" x14ac:dyDescent="0.25">
      <c r="A1235" s="25" t="s">
        <v>1014</v>
      </c>
      <c r="B1235" s="26" t="s">
        <v>1015</v>
      </c>
      <c r="C1235" s="26">
        <v>2012</v>
      </c>
      <c r="D1235" s="26" t="s">
        <v>1016</v>
      </c>
      <c r="E1235" s="26">
        <v>166</v>
      </c>
      <c r="F1235" s="26">
        <v>9</v>
      </c>
      <c r="G1235" s="26" t="s">
        <v>1017</v>
      </c>
      <c r="H1235" s="26">
        <v>13260</v>
      </c>
      <c r="I1235" s="26" t="s">
        <v>1018</v>
      </c>
      <c r="J1235" s="11" t="s">
        <v>35</v>
      </c>
      <c r="K1235" s="18" t="str">
        <f>IF(LEFT(I1235,2)="10",HYPERLINK(_xlfn.CONCAT("https://doi.org/",I1235),"Link"),IF(I1235="","",HYPERLINK(I1235,"Link")))</f>
        <v>Link</v>
      </c>
      <c r="L1235" s="19" t="str">
        <f>IF(A1235&lt;&gt;"",IF(J1235="No",_xlfn.CONCAT(IF(ISERROR(FIND(",",A1235))=FALSE,LEFT(A1235,FIND(",",A1235)-1),A1235),"-",C1235,"-",H1235),""),"")</f>
        <v/>
      </c>
      <c r="M1235" s="29" t="str">
        <f>IF(A1235&lt;&gt;"",_xlfn.CONCAT("{",IF(ISERROR(FIND(",",A1235))=FALSE,LEFT(A1235,FIND(",",A1235)-1),A1235),", ",C1235," #",H1235,"}"),"")</f>
        <v>{Lubans, 2012 #13260}</v>
      </c>
      <c r="N1235" s="4" t="s">
        <v>1</v>
      </c>
      <c r="O1235" s="18" t="str">
        <f>IF(J1235="Yes",IF(P1235&lt;&gt;"",HYPERLINK(_xlfn.CONCAT(VLOOKUP(P1235,AF:AG,2,FALSE),"\",IF(ISERROR(FIND(",",A1235))=FALSE,LEFT(A1235,FIND(",",A1235)-1),A1235),"-",C1235,"-",H1235,".pdf"),"PDF"),""),"")</f>
        <v>PDF</v>
      </c>
      <c r="P1235" s="11" t="s">
        <v>2</v>
      </c>
      <c r="Q1235" s="3" t="s">
        <v>46</v>
      </c>
      <c r="R1235" s="3" t="s">
        <v>47</v>
      </c>
      <c r="S1235" s="4" t="s">
        <v>109</v>
      </c>
      <c r="T1235" s="18" t="str">
        <f>IF(J1235="Yes",IF(U1235&lt;&gt;"",HYPERLINK(_xlfn.CONCAT(VLOOKUP(U1235,AF:AG,2,FALSE),"\",IF(ISERROR(FIND(",",A1235))=FALSE,LEFT(A1235,FIND(",",A1235)-1),A1235),"-",C1235,"-",H1235,".pdf"),"PDF"),""),"")</f>
        <v>PDF</v>
      </c>
      <c r="U1235" s="11" t="s">
        <v>57</v>
      </c>
      <c r="V1235" s="3" t="s">
        <v>46</v>
      </c>
      <c r="W1235" s="3" t="s">
        <v>47</v>
      </c>
      <c r="X1235" s="501" t="s">
        <v>116</v>
      </c>
      <c r="Y1235" s="12" t="str">
        <f>IF(R1235="Include","No",IF(V1235="Include","No",""))</f>
        <v/>
      </c>
      <c r="Z1235" s="33" t="str">
        <f>IF(J1235="Yes",IF(Q1235="","",IF(Q1235="Include",IF(V1235="",IF(Y1235="No","Check for supplement","Include"),IF(V1235="Exclude","Consensus required",IF(V1235="Include",IF(Y1235="No","Check for supplement","Include"),"Check required"))),IF(Q1235="Exclude",IF(V1235="","Check required",IF(V1235="Exclude","Exclude",IF(V1235="Include","Consensus required","Check required"))),"Check required"))),IF(L1235="","","Find PDF"))</f>
        <v>Exclude</v>
      </c>
      <c r="AA1235" s="31" t="str">
        <f>IF(Z1235="Exclude",R1235,"")</f>
        <v>3. Wrong intervention</v>
      </c>
    </row>
    <row r="1236" spans="1:27" x14ac:dyDescent="0.25">
      <c r="A1236" s="25" t="s">
        <v>1014</v>
      </c>
      <c r="B1236" s="26" t="s">
        <v>1015</v>
      </c>
      <c r="C1236" s="26">
        <v>2012</v>
      </c>
      <c r="D1236" s="26" t="s">
        <v>1016</v>
      </c>
      <c r="E1236" s="26">
        <v>166</v>
      </c>
      <c r="F1236" s="26">
        <v>9</v>
      </c>
      <c r="G1236" s="26" t="s">
        <v>1017</v>
      </c>
      <c r="H1236" s="26">
        <v>13261</v>
      </c>
      <c r="I1236" s="26" t="s">
        <v>1018</v>
      </c>
      <c r="J1236" s="11" t="s">
        <v>35</v>
      </c>
      <c r="K1236" s="18" t="str">
        <f>IF(LEFT(I1236,2)="10",HYPERLINK(_xlfn.CONCAT("https://doi.org/",I1236),"Link"),IF(I1236="","",HYPERLINK(I1236,"Link")))</f>
        <v>Link</v>
      </c>
      <c r="L1236" s="19" t="str">
        <f>IF(A1236&lt;&gt;"",IF(J1236="No",_xlfn.CONCAT(IF(ISERROR(FIND(",",A1236))=FALSE,LEFT(A1236,FIND(",",A1236)-1),A1236),"-",C1236,"-",H1236),""),"")</f>
        <v/>
      </c>
      <c r="M1236" s="29" t="str">
        <f>IF(A1236&lt;&gt;"",_xlfn.CONCAT("{",IF(ISERROR(FIND(",",A1236))=FALSE,LEFT(A1236,FIND(",",A1236)-1),A1236),", ",C1236," #",H1236,"}"),"")</f>
        <v>{Lubans, 2012 #13261}</v>
      </c>
      <c r="N1236" s="4" t="s">
        <v>1</v>
      </c>
      <c r="O1236" s="18" t="str">
        <f>IF(J1236="Yes",IF(P1236&lt;&gt;"",HYPERLINK(_xlfn.CONCAT(VLOOKUP(P1236,AF:AG,2,FALSE),"\",IF(ISERROR(FIND(",",A1236))=FALSE,LEFT(A1236,FIND(",",A1236)-1),A1236),"-",C1236,"-",H1236,".pdf"),"PDF"),""),"")</f>
        <v>PDF</v>
      </c>
      <c r="P1236" s="11" t="s">
        <v>2</v>
      </c>
      <c r="Q1236" s="3" t="s">
        <v>46</v>
      </c>
      <c r="R1236" s="3" t="s">
        <v>39</v>
      </c>
      <c r="T1236" s="18" t="str">
        <f>IF(J1236="Yes",IF(U1236&lt;&gt;"",HYPERLINK(_xlfn.CONCAT(VLOOKUP(U1236,AF:AG,2,FALSE),"\",IF(ISERROR(FIND(",",A1236))=FALSE,LEFT(A1236,FIND(",",A1236)-1),A1236),"-",C1236,"-",H1236,".pdf"),"PDF"),""),"")</f>
        <v>PDF</v>
      </c>
      <c r="U1236" s="11" t="str">
        <f>IF(R1236="0. Duplicate","SH","")</f>
        <v>SH</v>
      </c>
      <c r="V1236" s="3" t="str">
        <f>IF(R1236="0. Duplicate","Exclude","")</f>
        <v>Exclude</v>
      </c>
      <c r="W1236" s="3" t="str">
        <f>IF(R1236="0. Duplicate","0. Duplicate","")</f>
        <v>0. Duplicate</v>
      </c>
      <c r="Y1236" s="12" t="str">
        <f>IF(R1236="Include","No",IF(V1236="Include","No",""))</f>
        <v/>
      </c>
      <c r="Z1236" s="33" t="str">
        <f>IF(J1236="Yes",IF(Q1236="","",IF(Q1236="Include",IF(V1236="",IF(Y1236="No","Check for supplement","Include"),IF(V1236="Exclude","Consensus required",IF(V1236="Include",IF(Y1236="No","Check for supplement","Include"),"Check required"))),IF(Q1236="Exclude",IF(V1236="","Check required",IF(V1236="Exclude","Exclude",IF(V1236="Include","Consensus required","Check required"))),"Check required"))),IF(L1236="","","Find PDF"))</f>
        <v>Exclude</v>
      </c>
      <c r="AA1236" s="31" t="str">
        <f>IF(Z1236="Exclude",R1236,"")</f>
        <v>0. Duplicate</v>
      </c>
    </row>
    <row r="1237" spans="1:27" x14ac:dyDescent="0.25">
      <c r="A1237" s="25" t="s">
        <v>1014</v>
      </c>
      <c r="B1237" s="26" t="s">
        <v>1015</v>
      </c>
      <c r="C1237" s="26">
        <v>2012</v>
      </c>
      <c r="D1237" s="26" t="s">
        <v>1016</v>
      </c>
      <c r="E1237" s="26">
        <v>166</v>
      </c>
      <c r="F1237" s="26">
        <v>9</v>
      </c>
      <c r="G1237" s="26" t="s">
        <v>1017</v>
      </c>
      <c r="H1237" s="26">
        <v>13262</v>
      </c>
      <c r="I1237" s="26" t="s">
        <v>1018</v>
      </c>
      <c r="J1237" s="11" t="s">
        <v>35</v>
      </c>
      <c r="K1237" s="18" t="str">
        <f>IF(LEFT(I1237,2)="10",HYPERLINK(_xlfn.CONCAT("https://doi.org/",I1237),"Link"),IF(I1237="","",HYPERLINK(I1237,"Link")))</f>
        <v>Link</v>
      </c>
      <c r="L1237" s="19" t="str">
        <f>IF(A1237&lt;&gt;"",IF(J1237="No",_xlfn.CONCAT(IF(ISERROR(FIND(",",A1237))=FALSE,LEFT(A1237,FIND(",",A1237)-1),A1237),"-",C1237,"-",H1237),""),"")</f>
        <v/>
      </c>
      <c r="M1237" s="29" t="str">
        <f>IF(A1237&lt;&gt;"",_xlfn.CONCAT("{",IF(ISERROR(FIND(",",A1237))=FALSE,LEFT(A1237,FIND(",",A1237)-1),A1237),", ",C1237," #",H1237,"}"),"")</f>
        <v>{Lubans, 2012 #13262}</v>
      </c>
      <c r="N1237" s="4" t="s">
        <v>1</v>
      </c>
      <c r="O1237" s="18" t="str">
        <f>IF(J1237="Yes",IF(P1237&lt;&gt;"",HYPERLINK(_xlfn.CONCAT(VLOOKUP(P1237,AF:AG,2,FALSE),"\",IF(ISERROR(FIND(",",A1237))=FALSE,LEFT(A1237,FIND(",",A1237)-1),A1237),"-",C1237,"-",H1237,".pdf"),"PDF"),""),"")</f>
        <v>PDF</v>
      </c>
      <c r="P1237" s="11" t="s">
        <v>2</v>
      </c>
      <c r="Q1237" s="3" t="s">
        <v>46</v>
      </c>
      <c r="R1237" s="3" t="s">
        <v>39</v>
      </c>
      <c r="T1237" s="18" t="str">
        <f>IF(J1237="Yes",IF(U1237&lt;&gt;"",HYPERLINK(_xlfn.CONCAT(VLOOKUP(U1237,AF:AG,2,FALSE),"\",IF(ISERROR(FIND(",",A1237))=FALSE,LEFT(A1237,FIND(",",A1237)-1),A1237),"-",C1237,"-",H1237,".pdf"),"PDF"),""),"")</f>
        <v>PDF</v>
      </c>
      <c r="U1237" s="11" t="str">
        <f>IF(R1237="0. Duplicate","SH","")</f>
        <v>SH</v>
      </c>
      <c r="V1237" s="3" t="str">
        <f>IF(R1237="0. Duplicate","Exclude","")</f>
        <v>Exclude</v>
      </c>
      <c r="W1237" s="3" t="str">
        <f>IF(R1237="0. Duplicate","0. Duplicate","")</f>
        <v>0. Duplicate</v>
      </c>
      <c r="Y1237" s="12" t="str">
        <f>IF(R1237="Include","No",IF(V1237="Include","No",""))</f>
        <v/>
      </c>
      <c r="Z1237" s="33" t="str">
        <f>IF(J1237="Yes",IF(Q1237="","",IF(Q1237="Include",IF(V1237="",IF(Y1237="No","Check for supplement","Include"),IF(V1237="Exclude","Consensus required",IF(V1237="Include",IF(Y1237="No","Check for supplement","Include"),"Check required"))),IF(Q1237="Exclude",IF(V1237="","Check required",IF(V1237="Exclude","Exclude",IF(V1237="Include","Consensus required","Check required"))),"Check required"))),IF(L1237="","","Find PDF"))</f>
        <v>Exclude</v>
      </c>
      <c r="AA1237" s="31" t="str">
        <f>IF(Z1237="Exclude",R1237,"")</f>
        <v>0. Duplicate</v>
      </c>
    </row>
    <row r="1238" spans="1:27" x14ac:dyDescent="0.25">
      <c r="A1238" s="25" t="s">
        <v>1014</v>
      </c>
      <c r="B1238" s="26" t="s">
        <v>1015</v>
      </c>
      <c r="C1238" s="26">
        <v>2012</v>
      </c>
      <c r="D1238" s="26" t="s">
        <v>1016</v>
      </c>
      <c r="E1238" s="26">
        <v>166</v>
      </c>
      <c r="F1238" s="26">
        <v>9</v>
      </c>
      <c r="G1238" s="26" t="s">
        <v>1017</v>
      </c>
      <c r="H1238" s="26">
        <v>13263</v>
      </c>
      <c r="I1238" s="26" t="s">
        <v>1018</v>
      </c>
      <c r="J1238" s="11" t="s">
        <v>35</v>
      </c>
      <c r="K1238" s="18" t="str">
        <f>IF(LEFT(I1238,2)="10",HYPERLINK(_xlfn.CONCAT("https://doi.org/",I1238),"Link"),IF(I1238="","",HYPERLINK(I1238,"Link")))</f>
        <v>Link</v>
      </c>
      <c r="L1238" s="19" t="str">
        <f>IF(A1238&lt;&gt;"",IF(J1238="No",_xlfn.CONCAT(IF(ISERROR(FIND(",",A1238))=FALSE,LEFT(A1238,FIND(",",A1238)-1),A1238),"-",C1238,"-",H1238),""),"")</f>
        <v/>
      </c>
      <c r="M1238" s="29" t="str">
        <f>IF(A1238&lt;&gt;"",_xlfn.CONCAT("{",IF(ISERROR(FIND(",",A1238))=FALSE,LEFT(A1238,FIND(",",A1238)-1),A1238),", ",C1238," #",H1238,"}"),"")</f>
        <v>{Lubans, 2012 #13263}</v>
      </c>
      <c r="N1238" s="4" t="s">
        <v>1</v>
      </c>
      <c r="O1238" s="18" t="str">
        <f>IF(J1238="Yes",IF(P1238&lt;&gt;"",HYPERLINK(_xlfn.CONCAT(VLOOKUP(P1238,AF:AG,2,FALSE),"\",IF(ISERROR(FIND(",",A1238))=FALSE,LEFT(A1238,FIND(",",A1238)-1),A1238),"-",C1238,"-",H1238,".pdf"),"PDF"),""),"")</f>
        <v>PDF</v>
      </c>
      <c r="P1238" s="11" t="s">
        <v>2</v>
      </c>
      <c r="Q1238" s="3" t="s">
        <v>46</v>
      </c>
      <c r="R1238" s="3" t="s">
        <v>39</v>
      </c>
      <c r="T1238" s="18" t="str">
        <f>IF(J1238="Yes",IF(U1238&lt;&gt;"",HYPERLINK(_xlfn.CONCAT(VLOOKUP(U1238,AF:AG,2,FALSE),"\",IF(ISERROR(FIND(",",A1238))=FALSE,LEFT(A1238,FIND(",",A1238)-1),A1238),"-",C1238,"-",H1238,".pdf"),"PDF"),""),"")</f>
        <v>PDF</v>
      </c>
      <c r="U1238" s="11" t="str">
        <f>IF(R1238="0. Duplicate","SH","")</f>
        <v>SH</v>
      </c>
      <c r="V1238" s="3" t="str">
        <f>IF(R1238="0. Duplicate","Exclude","")</f>
        <v>Exclude</v>
      </c>
      <c r="W1238" s="3" t="str">
        <f>IF(R1238="0. Duplicate","0. Duplicate","")</f>
        <v>0. Duplicate</v>
      </c>
      <c r="Y1238" s="12" t="str">
        <f>IF(R1238="Include","No",IF(V1238="Include","No",""))</f>
        <v/>
      </c>
      <c r="Z1238" s="33" t="str">
        <f>IF(J1238="Yes",IF(Q1238="","",IF(Q1238="Include",IF(V1238="",IF(Y1238="No","Check for supplement","Include"),IF(V1238="Exclude","Consensus required",IF(V1238="Include",IF(Y1238="No","Check for supplement","Include"),"Check required"))),IF(Q1238="Exclude",IF(V1238="","Check required",IF(V1238="Exclude","Exclude",IF(V1238="Include","Consensus required","Check required"))),"Check required"))),IF(L1238="","","Find PDF"))</f>
        <v>Exclude</v>
      </c>
      <c r="AA1238" s="31" t="str">
        <f>IF(Z1238="Exclude",R1238,"")</f>
        <v>0. Duplicate</v>
      </c>
    </row>
    <row r="1239" spans="1:27" x14ac:dyDescent="0.25">
      <c r="A1239" s="25" t="s">
        <v>1019</v>
      </c>
      <c r="B1239" s="26" t="s">
        <v>1020</v>
      </c>
      <c r="C1239" s="26">
        <v>2016</v>
      </c>
      <c r="D1239" s="26" t="s">
        <v>124</v>
      </c>
      <c r="E1239" s="26">
        <v>13</v>
      </c>
      <c r="F1239" s="26">
        <v>1</v>
      </c>
      <c r="G1239" s="26">
        <v>92</v>
      </c>
      <c r="H1239" s="26">
        <v>13265</v>
      </c>
      <c r="I1239" s="26" t="s">
        <v>1021</v>
      </c>
      <c r="J1239" s="11" t="s">
        <v>35</v>
      </c>
      <c r="K1239" s="18" t="str">
        <f>IF(LEFT(I1239,2)="10",HYPERLINK(_xlfn.CONCAT("https://doi.org/",I1239),"Link"),IF(I1239="","",HYPERLINK(I1239,"Link")))</f>
        <v>Link</v>
      </c>
      <c r="L1239" s="19" t="str">
        <f>IF(A1239&lt;&gt;"",IF(J1239="No",_xlfn.CONCAT(IF(ISERROR(FIND(",",A1239))=FALSE,LEFT(A1239,FIND(",",A1239)-1),A1239),"-",C1239,"-",H1239),""),"")</f>
        <v/>
      </c>
      <c r="M1239" s="29" t="str">
        <f>IF(A1239&lt;&gt;"",_xlfn.CONCAT("{",IF(ISERROR(FIND(",",A1239))=FALSE,LEFT(A1239,FIND(",",A1239)-1),A1239),", ",C1239," #",H1239,"}"),"")</f>
        <v>{Lubans, 2016 #13265}</v>
      </c>
      <c r="N1239" s="4" t="s">
        <v>1</v>
      </c>
      <c r="O1239" s="18" t="str">
        <f>IF(J1239="Yes",IF(P1239&lt;&gt;"",HYPERLINK(_xlfn.CONCAT(VLOOKUP(P1239,AF:AG,2,FALSE),"\",IF(ISERROR(FIND(",",A1239))=FALSE,LEFT(A1239,FIND(",",A1239)-1),A1239),"-",C1239,"-",H1239,".pdf"),"PDF"),""),"")</f>
        <v>PDF</v>
      </c>
      <c r="P1239" s="11" t="s">
        <v>2</v>
      </c>
      <c r="Q1239" s="3" t="s">
        <v>46</v>
      </c>
      <c r="R1239" s="3" t="s">
        <v>47</v>
      </c>
      <c r="S1239" s="4" t="s">
        <v>109</v>
      </c>
      <c r="T1239" s="18" t="str">
        <f>IF(J1239="Yes",IF(U1239&lt;&gt;"",HYPERLINK(_xlfn.CONCAT(VLOOKUP(U1239,AF:AG,2,FALSE),"\",IF(ISERROR(FIND(",",A1239))=FALSE,LEFT(A1239,FIND(",",A1239)-1),A1239),"-",C1239,"-",H1239,".pdf"),"PDF"),""),"")</f>
        <v>PDF</v>
      </c>
      <c r="U1239" s="11" t="s">
        <v>57</v>
      </c>
      <c r="V1239" s="3" t="s">
        <v>46</v>
      </c>
      <c r="W1239" s="3" t="s">
        <v>47</v>
      </c>
      <c r="X1239" s="501" t="s">
        <v>116</v>
      </c>
      <c r="Y1239" s="12" t="str">
        <f>IF(R1239="Include","No",IF(V1239="Include","No",""))</f>
        <v/>
      </c>
      <c r="Z1239" s="33" t="str">
        <f>IF(J1239="Yes",IF(Q1239="","",IF(Q1239="Include",IF(V1239="",IF(Y1239="No","Check for supplement","Include"),IF(V1239="Exclude","Consensus required",IF(V1239="Include",IF(Y1239="No","Check for supplement","Include"),"Check required"))),IF(Q1239="Exclude",IF(V1239="","Check required",IF(V1239="Exclude","Exclude",IF(V1239="Include","Consensus required","Check required"))),"Check required"))),IF(L1239="","","Find PDF"))</f>
        <v>Exclude</v>
      </c>
      <c r="AA1239" s="31" t="str">
        <f>IF(Z1239="Exclude",R1239,"")</f>
        <v>3. Wrong intervention</v>
      </c>
    </row>
    <row r="1240" spans="1:27" x14ac:dyDescent="0.25">
      <c r="A1240" s="25" t="s">
        <v>1019</v>
      </c>
      <c r="B1240" s="26" t="s">
        <v>1020</v>
      </c>
      <c r="C1240" s="26">
        <v>2016</v>
      </c>
      <c r="D1240" s="26" t="s">
        <v>124</v>
      </c>
      <c r="E1240" s="26">
        <v>13</v>
      </c>
      <c r="F1240" s="26">
        <v>1</v>
      </c>
      <c r="G1240" s="26">
        <v>92</v>
      </c>
      <c r="H1240" s="26">
        <v>13266</v>
      </c>
      <c r="I1240" s="26" t="s">
        <v>1021</v>
      </c>
      <c r="J1240" s="11" t="s">
        <v>35</v>
      </c>
      <c r="K1240" s="18" t="str">
        <f>IF(LEFT(I1240,2)="10",HYPERLINK(_xlfn.CONCAT("https://doi.org/",I1240),"Link"),IF(I1240="","",HYPERLINK(I1240,"Link")))</f>
        <v>Link</v>
      </c>
      <c r="L1240" s="19" t="str">
        <f>IF(A1240&lt;&gt;"",IF(J1240="No",_xlfn.CONCAT(IF(ISERROR(FIND(",",A1240))=FALSE,LEFT(A1240,FIND(",",A1240)-1),A1240),"-",C1240,"-",H1240),""),"")</f>
        <v/>
      </c>
      <c r="M1240" s="29" t="str">
        <f>IF(A1240&lt;&gt;"",_xlfn.CONCAT("{",IF(ISERROR(FIND(",",A1240))=FALSE,LEFT(A1240,FIND(",",A1240)-1),A1240),", ",C1240," #",H1240,"}"),"")</f>
        <v>{Lubans, 2016 #13266}</v>
      </c>
      <c r="N1240" s="4" t="s">
        <v>1</v>
      </c>
      <c r="O1240" s="18" t="str">
        <f>IF(J1240="Yes",IF(P1240&lt;&gt;"",HYPERLINK(_xlfn.CONCAT(VLOOKUP(P1240,AF:AG,2,FALSE),"\",IF(ISERROR(FIND(",",A1240))=FALSE,LEFT(A1240,FIND(",",A1240)-1),A1240),"-",C1240,"-",H1240,".pdf"),"PDF"),""),"")</f>
        <v>PDF</v>
      </c>
      <c r="P1240" s="11" t="s">
        <v>2</v>
      </c>
      <c r="Q1240" s="3" t="s">
        <v>46</v>
      </c>
      <c r="R1240" s="3" t="s">
        <v>39</v>
      </c>
      <c r="T1240" s="18" t="str">
        <f>IF(J1240="Yes",IF(U1240&lt;&gt;"",HYPERLINK(_xlfn.CONCAT(VLOOKUP(U1240,AF:AG,2,FALSE),"\",IF(ISERROR(FIND(",",A1240))=FALSE,LEFT(A1240,FIND(",",A1240)-1),A1240),"-",C1240,"-",H1240,".pdf"),"PDF"),""),"")</f>
        <v>PDF</v>
      </c>
      <c r="U1240" s="11" t="str">
        <f>IF(R1240="0. Duplicate","SH","")</f>
        <v>SH</v>
      </c>
      <c r="V1240" s="3" t="str">
        <f>IF(R1240="0. Duplicate","Exclude","")</f>
        <v>Exclude</v>
      </c>
      <c r="W1240" s="3" t="str">
        <f>IF(R1240="0. Duplicate","0. Duplicate","")</f>
        <v>0. Duplicate</v>
      </c>
      <c r="Y1240" s="12" t="str">
        <f>IF(R1240="Include","No",IF(V1240="Include","No",""))</f>
        <v/>
      </c>
      <c r="Z1240" s="33" t="str">
        <f>IF(J1240="Yes",IF(Q1240="","",IF(Q1240="Include",IF(V1240="",IF(Y1240="No","Check for supplement","Include"),IF(V1240="Exclude","Consensus required",IF(V1240="Include",IF(Y1240="No","Check for supplement","Include"),"Check required"))),IF(Q1240="Exclude",IF(V1240="","Check required",IF(V1240="Exclude","Exclude",IF(V1240="Include","Consensus required","Check required"))),"Check required"))),IF(L1240="","","Find PDF"))</f>
        <v>Exclude</v>
      </c>
      <c r="AA1240" s="31" t="str">
        <f>IF(Z1240="Exclude",R1240,"")</f>
        <v>0. Duplicate</v>
      </c>
    </row>
    <row r="1241" spans="1:27" x14ac:dyDescent="0.25">
      <c r="A1241" s="25" t="s">
        <v>1019</v>
      </c>
      <c r="B1241" s="26" t="s">
        <v>1020</v>
      </c>
      <c r="C1241" s="26">
        <v>2016</v>
      </c>
      <c r="D1241" s="26" t="s">
        <v>124</v>
      </c>
      <c r="E1241" s="26">
        <v>13</v>
      </c>
      <c r="F1241" s="26">
        <v>1</v>
      </c>
      <c r="G1241" s="26">
        <v>92</v>
      </c>
      <c r="H1241" s="26">
        <v>13267</v>
      </c>
      <c r="I1241" s="26" t="s">
        <v>1021</v>
      </c>
      <c r="J1241" s="11" t="s">
        <v>35</v>
      </c>
      <c r="K1241" s="18" t="str">
        <f>IF(LEFT(I1241,2)="10",HYPERLINK(_xlfn.CONCAT("https://doi.org/",I1241),"Link"),IF(I1241="","",HYPERLINK(I1241,"Link")))</f>
        <v>Link</v>
      </c>
      <c r="L1241" s="19" t="str">
        <f>IF(A1241&lt;&gt;"",IF(J1241="No",_xlfn.CONCAT(IF(ISERROR(FIND(",",A1241))=FALSE,LEFT(A1241,FIND(",",A1241)-1),A1241),"-",C1241,"-",H1241),""),"")</f>
        <v/>
      </c>
      <c r="M1241" s="29" t="str">
        <f>IF(A1241&lt;&gt;"",_xlfn.CONCAT("{",IF(ISERROR(FIND(",",A1241))=FALSE,LEFT(A1241,FIND(",",A1241)-1),A1241),", ",C1241," #",H1241,"}"),"")</f>
        <v>{Lubans, 2016 #13267}</v>
      </c>
      <c r="N1241" s="4" t="s">
        <v>1</v>
      </c>
      <c r="O1241" s="18" t="str">
        <f>IF(J1241="Yes",IF(P1241&lt;&gt;"",HYPERLINK(_xlfn.CONCAT(VLOOKUP(P1241,AF:AG,2,FALSE),"\",IF(ISERROR(FIND(",",A1241))=FALSE,LEFT(A1241,FIND(",",A1241)-1),A1241),"-",C1241,"-",H1241,".pdf"),"PDF"),""),"")</f>
        <v>PDF</v>
      </c>
      <c r="P1241" s="11" t="s">
        <v>2</v>
      </c>
      <c r="Q1241" s="3" t="s">
        <v>46</v>
      </c>
      <c r="R1241" s="3" t="s">
        <v>39</v>
      </c>
      <c r="T1241" s="18" t="str">
        <f>IF(J1241="Yes",IF(U1241&lt;&gt;"",HYPERLINK(_xlfn.CONCAT(VLOOKUP(U1241,AF:AG,2,FALSE),"\",IF(ISERROR(FIND(",",A1241))=FALSE,LEFT(A1241,FIND(",",A1241)-1),A1241),"-",C1241,"-",H1241,".pdf"),"PDF"),""),"")</f>
        <v>PDF</v>
      </c>
      <c r="U1241" s="11" t="str">
        <f>IF(R1241="0. Duplicate","SH","")</f>
        <v>SH</v>
      </c>
      <c r="V1241" s="3" t="str">
        <f>IF(R1241="0. Duplicate","Exclude","")</f>
        <v>Exclude</v>
      </c>
      <c r="W1241" s="3" t="str">
        <f>IF(R1241="0. Duplicate","0. Duplicate","")</f>
        <v>0. Duplicate</v>
      </c>
      <c r="Y1241" s="12" t="str">
        <f>IF(R1241="Include","No",IF(V1241="Include","No",""))</f>
        <v/>
      </c>
      <c r="Z1241" s="33" t="str">
        <f>IF(J1241="Yes",IF(Q1241="","",IF(Q1241="Include",IF(V1241="",IF(Y1241="No","Check for supplement","Include"),IF(V1241="Exclude","Consensus required",IF(V1241="Include",IF(Y1241="No","Check for supplement","Include"),"Check required"))),IF(Q1241="Exclude",IF(V1241="","Check required",IF(V1241="Exclude","Exclude",IF(V1241="Include","Consensus required","Check required"))),"Check required"))),IF(L1241="","","Find PDF"))</f>
        <v>Exclude</v>
      </c>
      <c r="AA1241" s="31" t="str">
        <f>IF(Z1241="Exclude",R1241,"")</f>
        <v>0. Duplicate</v>
      </c>
    </row>
    <row r="1242" spans="1:27" x14ac:dyDescent="0.25">
      <c r="A1242" s="25" t="s">
        <v>1022</v>
      </c>
      <c r="B1242" s="26" t="s">
        <v>1023</v>
      </c>
      <c r="C1242" s="26">
        <v>2020</v>
      </c>
      <c r="D1242" s="26" t="s">
        <v>177</v>
      </c>
      <c r="E1242" s="26">
        <v>55</v>
      </c>
      <c r="F1242" s="26">
        <v>13</v>
      </c>
      <c r="G1242" s="26" t="s">
        <v>1024</v>
      </c>
      <c r="H1242" s="26">
        <v>13264</v>
      </c>
      <c r="I1242" s="26" t="s">
        <v>1025</v>
      </c>
      <c r="J1242" s="11" t="s">
        <v>35</v>
      </c>
      <c r="K1242" s="18" t="str">
        <f>IF(LEFT(I1242,2)="10",HYPERLINK(_xlfn.CONCAT("https://doi.org/",I1242),"Link"),IF(I1242="","",HYPERLINK(I1242,"Link")))</f>
        <v>Link</v>
      </c>
      <c r="L1242" s="19" t="str">
        <f>IF(A1242&lt;&gt;"",IF(J1242="No",_xlfn.CONCAT(IF(ISERROR(FIND(",",A1242))=FALSE,LEFT(A1242,FIND(",",A1242)-1),A1242),"-",C1242,"-",H1242),""),"")</f>
        <v/>
      </c>
      <c r="M1242" s="29" t="str">
        <f>IF(A1242&lt;&gt;"",_xlfn.CONCAT("{",IF(ISERROR(FIND(",",A1242))=FALSE,LEFT(A1242,FIND(",",A1242)-1),A1242),", ",C1242," #",H1242,"}"),"")</f>
        <v>{Lubans, 2020 #13264}</v>
      </c>
      <c r="N1242" s="4" t="s">
        <v>1</v>
      </c>
      <c r="O1242" s="18" t="str">
        <f>IF(J1242="Yes",IF(P1242&lt;&gt;"",HYPERLINK(_xlfn.CONCAT(VLOOKUP(P1242,AF:AG,2,FALSE),"\",IF(ISERROR(FIND(",",A1242))=FALSE,LEFT(A1242,FIND(",",A1242)-1),A1242),"-",C1242,"-",H1242,".pdf"),"PDF"),""),"")</f>
        <v>PDF</v>
      </c>
      <c r="P1242" s="11" t="s">
        <v>2</v>
      </c>
      <c r="Q1242" s="3" t="s">
        <v>46</v>
      </c>
      <c r="R1242" s="3" t="s">
        <v>47</v>
      </c>
      <c r="S1242" s="4" t="s">
        <v>109</v>
      </c>
      <c r="T1242" s="18" t="str">
        <f>IF(J1242="Yes",IF(U1242&lt;&gt;"",HYPERLINK(_xlfn.CONCAT(VLOOKUP(U1242,AF:AG,2,FALSE),"\",IF(ISERROR(FIND(",",A1242))=FALSE,LEFT(A1242,FIND(",",A1242)-1),A1242),"-",C1242,"-",H1242,".pdf"),"PDF"),""),"")</f>
        <v>PDF</v>
      </c>
      <c r="U1242" s="11" t="s">
        <v>57</v>
      </c>
      <c r="V1242" s="3" t="s">
        <v>46</v>
      </c>
      <c r="W1242" s="3" t="s">
        <v>47</v>
      </c>
      <c r="X1242" s="501" t="s">
        <v>116</v>
      </c>
      <c r="Y1242" s="12" t="str">
        <f>IF(R1242="Include","No",IF(V1242="Include","No",""))</f>
        <v/>
      </c>
      <c r="Z1242" s="33" t="str">
        <f>IF(J1242="Yes",IF(Q1242="","",IF(Q1242="Include",IF(V1242="",IF(Y1242="No","Check for supplement","Include"),IF(V1242="Exclude","Consensus required",IF(V1242="Include",IF(Y1242="No","Check for supplement","Include"),"Check required"))),IF(Q1242="Exclude",IF(V1242="","Check required",IF(V1242="Exclude","Exclude",IF(V1242="Include","Consensus required","Check required"))),"Check required"))),IF(L1242="","","Find PDF"))</f>
        <v>Exclude</v>
      </c>
      <c r="AA1242" s="31" t="str">
        <f>IF(Z1242="Exclude",R1242,"")</f>
        <v>3. Wrong intervention</v>
      </c>
    </row>
    <row r="1243" spans="1:27" x14ac:dyDescent="0.25">
      <c r="A1243" s="25" t="s">
        <v>1026</v>
      </c>
      <c r="B1243" s="26" t="s">
        <v>1027</v>
      </c>
      <c r="C1243" s="26">
        <v>2020</v>
      </c>
      <c r="D1243" s="26" t="s">
        <v>100</v>
      </c>
      <c r="E1243" s="26">
        <v>8</v>
      </c>
      <c r="F1243" s="26">
        <v>11</v>
      </c>
      <c r="G1243" s="26" t="s">
        <v>1028</v>
      </c>
      <c r="H1243" s="26">
        <v>13270</v>
      </c>
      <c r="I1243" s="26" t="s">
        <v>1029</v>
      </c>
      <c r="J1243" s="11" t="s">
        <v>35</v>
      </c>
      <c r="K1243" s="18" t="str">
        <f>IF(LEFT(I1243,2)="10",HYPERLINK(_xlfn.CONCAT("https://doi.org/",I1243),"Link"),IF(I1243="","",HYPERLINK(I1243,"Link")))</f>
        <v>Link</v>
      </c>
      <c r="L1243" s="19" t="str">
        <f>IF(A1243&lt;&gt;"",IF(J1243="No",_xlfn.CONCAT(IF(ISERROR(FIND(",",A1243))=FALSE,LEFT(A1243,FIND(",",A1243)-1),A1243),"-",C1243,"-",H1243),""),"")</f>
        <v/>
      </c>
      <c r="M1243" s="29" t="str">
        <f>IF(A1243&lt;&gt;"",_xlfn.CONCAT("{",IF(ISERROR(FIND(",",A1243))=FALSE,LEFT(A1243,FIND(",",A1243)-1),A1243),", ",C1243," #",H1243,"}"),"")</f>
        <v>{Lugones-Sanchez, 2020 #13270}</v>
      </c>
      <c r="N1243" s="4" t="s">
        <v>1</v>
      </c>
      <c r="O1243" s="18" t="str">
        <f>IF(J1243="Yes",IF(P1243&lt;&gt;"",HYPERLINK(_xlfn.CONCAT(VLOOKUP(P1243,AF:AG,2,FALSE),"\",IF(ISERROR(FIND(",",A1243))=FALSE,LEFT(A1243,FIND(",",A1243)-1),A1243),"-",C1243,"-",H1243,".pdf"),"PDF"),""),"")</f>
        <v>PDF</v>
      </c>
      <c r="P1243" s="11" t="s">
        <v>2</v>
      </c>
      <c r="Q1243" s="3" t="s">
        <v>46</v>
      </c>
      <c r="R1243" s="3" t="s">
        <v>47</v>
      </c>
      <c r="S1243" s="4" t="s">
        <v>109</v>
      </c>
      <c r="T1243" s="18" t="str">
        <f>IF(J1243="Yes",IF(U1243&lt;&gt;"",HYPERLINK(_xlfn.CONCAT(VLOOKUP(U1243,AF:AG,2,FALSE),"\",IF(ISERROR(FIND(",",A1243))=FALSE,LEFT(A1243,FIND(",",A1243)-1),A1243),"-",C1243,"-",H1243,".pdf"),"PDF"),""),"")</f>
        <v>PDF</v>
      </c>
      <c r="U1243" s="11" t="s">
        <v>57</v>
      </c>
      <c r="V1243" s="3" t="s">
        <v>46</v>
      </c>
      <c r="W1243" s="3" t="s">
        <v>47</v>
      </c>
      <c r="X1243" s="501" t="s">
        <v>116</v>
      </c>
      <c r="Y1243" s="12" t="str">
        <f>IF(R1243="Include","No",IF(V1243="Include","No",""))</f>
        <v/>
      </c>
      <c r="Z1243" s="33" t="str">
        <f>IF(J1243="Yes",IF(Q1243="","",IF(Q1243="Include",IF(V1243="",IF(Y1243="No","Check for supplement","Include"),IF(V1243="Exclude","Consensus required",IF(V1243="Include",IF(Y1243="No","Check for supplement","Include"),"Check required"))),IF(Q1243="Exclude",IF(V1243="","Check required",IF(V1243="Exclude","Exclude",IF(V1243="Include","Consensus required","Check required"))),"Check required"))),IF(L1243="","","Find PDF"))</f>
        <v>Exclude</v>
      </c>
      <c r="AA1243" s="31" t="str">
        <f>IF(Z1243="Exclude",R1243,"")</f>
        <v>3. Wrong intervention</v>
      </c>
    </row>
    <row r="1244" spans="1:27" x14ac:dyDescent="0.25">
      <c r="A1244" s="25" t="s">
        <v>1030</v>
      </c>
      <c r="B1244" s="26" t="s">
        <v>1031</v>
      </c>
      <c r="C1244" s="26">
        <v>2022</v>
      </c>
      <c r="D1244" s="26" t="s">
        <v>530</v>
      </c>
      <c r="E1244" s="26">
        <v>24</v>
      </c>
      <c r="F1244" s="26">
        <v>2</v>
      </c>
      <c r="G1244" s="26" t="s">
        <v>1032</v>
      </c>
      <c r="H1244" s="26">
        <v>13268</v>
      </c>
      <c r="I1244" s="26" t="s">
        <v>1033</v>
      </c>
      <c r="J1244" s="11" t="s">
        <v>35</v>
      </c>
      <c r="K1244" s="18" t="str">
        <f>IF(LEFT(I1244,2)="10",HYPERLINK(_xlfn.CONCAT("https://doi.org/",I1244),"Link"),IF(I1244="","",HYPERLINK(I1244,"Link")))</f>
        <v>Link</v>
      </c>
      <c r="L1244" s="19" t="str">
        <f>IF(A1244&lt;&gt;"",IF(J1244="No",_xlfn.CONCAT(IF(ISERROR(FIND(",",A1244))=FALSE,LEFT(A1244,FIND(",",A1244)-1),A1244),"-",C1244,"-",H1244),""),"")</f>
        <v/>
      </c>
      <c r="M1244" s="29" t="str">
        <f>IF(A1244&lt;&gt;"",_xlfn.CONCAT("{",IF(ISERROR(FIND(",",A1244))=FALSE,LEFT(A1244,FIND(",",A1244)-1),A1244),", ",C1244," #",H1244,"}"),"")</f>
        <v>{Lugones-Sanchez, 2022 #13268}</v>
      </c>
      <c r="N1244" s="4" t="s">
        <v>1</v>
      </c>
      <c r="O1244" s="18" t="str">
        <f>IF(J1244="Yes",IF(P1244&lt;&gt;"",HYPERLINK(_xlfn.CONCAT(VLOOKUP(P1244,AF:AG,2,FALSE),"\",IF(ISERROR(FIND(",",A1244))=FALSE,LEFT(A1244,FIND(",",A1244)-1),A1244),"-",C1244,"-",H1244,".pdf"),"PDF"),""),"")</f>
        <v>PDF</v>
      </c>
      <c r="P1244" s="11" t="s">
        <v>2</v>
      </c>
      <c r="Q1244" s="3" t="s">
        <v>46</v>
      </c>
      <c r="R1244" s="3" t="s">
        <v>47</v>
      </c>
      <c r="S1244" s="4" t="s">
        <v>109</v>
      </c>
      <c r="T1244" s="18" t="str">
        <f>IF(J1244="Yes",IF(U1244&lt;&gt;"",HYPERLINK(_xlfn.CONCAT(VLOOKUP(U1244,AF:AG,2,FALSE),"\",IF(ISERROR(FIND(",",A1244))=FALSE,LEFT(A1244,FIND(",",A1244)-1),A1244),"-",C1244,"-",H1244,".pdf"),"PDF"),""),"")</f>
        <v>PDF</v>
      </c>
      <c r="U1244" s="11" t="s">
        <v>57</v>
      </c>
      <c r="V1244" s="3" t="s">
        <v>46</v>
      </c>
      <c r="W1244" s="3" t="s">
        <v>47</v>
      </c>
      <c r="X1244" s="501" t="s">
        <v>116</v>
      </c>
      <c r="Y1244" s="12" t="str">
        <f>IF(R1244="Include","No",IF(V1244="Include","No",""))</f>
        <v/>
      </c>
      <c r="Z1244" s="33" t="str">
        <f>IF(J1244="Yes",IF(Q1244="","",IF(Q1244="Include",IF(V1244="",IF(Y1244="No","Check for supplement","Include"),IF(V1244="Exclude","Consensus required",IF(V1244="Include",IF(Y1244="No","Check for supplement","Include"),"Check required"))),IF(Q1244="Exclude",IF(V1244="","Check required",IF(V1244="Exclude","Exclude",IF(V1244="Include","Consensus required","Check required"))),"Check required"))),IF(L1244="","","Find PDF"))</f>
        <v>Exclude</v>
      </c>
      <c r="AA1244" s="31" t="str">
        <f>IF(Z1244="Exclude",R1244,"")</f>
        <v>3. Wrong intervention</v>
      </c>
    </row>
    <row r="1245" spans="1:27" x14ac:dyDescent="0.25">
      <c r="A1245" s="25" t="s">
        <v>1030</v>
      </c>
      <c r="B1245" s="26" t="s">
        <v>1031</v>
      </c>
      <c r="C1245" s="26">
        <v>2022</v>
      </c>
      <c r="D1245" s="26" t="s">
        <v>530</v>
      </c>
      <c r="E1245" s="26">
        <v>24</v>
      </c>
      <c r="F1245" s="26">
        <v>2</v>
      </c>
      <c r="G1245" s="26" t="s">
        <v>1032</v>
      </c>
      <c r="H1245" s="26">
        <v>13269</v>
      </c>
      <c r="I1245" s="26" t="s">
        <v>1033</v>
      </c>
      <c r="J1245" s="11" t="s">
        <v>35</v>
      </c>
      <c r="K1245" s="18" t="str">
        <f>IF(LEFT(I1245,2)="10",HYPERLINK(_xlfn.CONCAT("https://doi.org/",I1245),"Link"),IF(I1245="","",HYPERLINK(I1245,"Link")))</f>
        <v>Link</v>
      </c>
      <c r="L1245" s="19" t="str">
        <f>IF(A1245&lt;&gt;"",IF(J1245="No",_xlfn.CONCAT(IF(ISERROR(FIND(",",A1245))=FALSE,LEFT(A1245,FIND(",",A1245)-1),A1245),"-",C1245,"-",H1245),""),"")</f>
        <v/>
      </c>
      <c r="M1245" s="29" t="str">
        <f>IF(A1245&lt;&gt;"",_xlfn.CONCAT("{",IF(ISERROR(FIND(",",A1245))=FALSE,LEFT(A1245,FIND(",",A1245)-1),A1245),", ",C1245," #",H1245,"}"),"")</f>
        <v>{Lugones-Sanchez, 2022 #13269}</v>
      </c>
      <c r="N1245" s="4" t="s">
        <v>1</v>
      </c>
      <c r="O1245" s="18" t="str">
        <f>IF(J1245="Yes",IF(P1245&lt;&gt;"",HYPERLINK(_xlfn.CONCAT(VLOOKUP(P1245,AF:AG,2,FALSE),"\",IF(ISERROR(FIND(",",A1245))=FALSE,LEFT(A1245,FIND(",",A1245)-1),A1245),"-",C1245,"-",H1245,".pdf"),"PDF"),""),"")</f>
        <v>PDF</v>
      </c>
      <c r="P1245" s="11" t="s">
        <v>2</v>
      </c>
      <c r="Q1245" s="3" t="s">
        <v>46</v>
      </c>
      <c r="R1245" s="3" t="s">
        <v>39</v>
      </c>
      <c r="T1245" s="18" t="str">
        <f>IF(J1245="Yes",IF(U1245&lt;&gt;"",HYPERLINK(_xlfn.CONCAT(VLOOKUP(U1245,AF:AG,2,FALSE),"\",IF(ISERROR(FIND(",",A1245))=FALSE,LEFT(A1245,FIND(",",A1245)-1),A1245),"-",C1245,"-",H1245,".pdf"),"PDF"),""),"")</f>
        <v>PDF</v>
      </c>
      <c r="U1245" s="11" t="str">
        <f>IF(R1245="0. Duplicate","SH","")</f>
        <v>SH</v>
      </c>
      <c r="V1245" s="3" t="str">
        <f>IF(R1245="0. Duplicate","Exclude","")</f>
        <v>Exclude</v>
      </c>
      <c r="W1245" s="3" t="str">
        <f>IF(R1245="0. Duplicate","0. Duplicate","")</f>
        <v>0. Duplicate</v>
      </c>
      <c r="Y1245" s="12" t="str">
        <f>IF(R1245="Include","No",IF(V1245="Include","No",""))</f>
        <v/>
      </c>
      <c r="Z1245" s="33" t="str">
        <f>IF(J1245="Yes",IF(Q1245="","",IF(Q1245="Include",IF(V1245="",IF(Y1245="No","Check for supplement","Include"),IF(V1245="Exclude","Consensus required",IF(V1245="Include",IF(Y1245="No","Check for supplement","Include"),"Check required"))),IF(Q1245="Exclude",IF(V1245="","Check required",IF(V1245="Exclude","Exclude",IF(V1245="Include","Consensus required","Check required"))),"Check required"))),IF(L1245="","","Find PDF"))</f>
        <v>Exclude</v>
      </c>
      <c r="AA1245" s="31" t="str">
        <f>IF(Z1245="Exclude",R1245,"")</f>
        <v>0. Duplicate</v>
      </c>
    </row>
    <row r="1246" spans="1:27" x14ac:dyDescent="0.25">
      <c r="A1246" s="25" t="s">
        <v>5467</v>
      </c>
      <c r="B1246" s="26" t="s">
        <v>5468</v>
      </c>
      <c r="C1246" s="26">
        <v>2014</v>
      </c>
      <c r="D1246" s="26" t="s">
        <v>5469</v>
      </c>
      <c r="E1246" s="26">
        <v>33</v>
      </c>
      <c r="F1246" s="26">
        <v>5</v>
      </c>
      <c r="G1246" s="26" t="s">
        <v>5470</v>
      </c>
      <c r="H1246" s="26">
        <v>14204</v>
      </c>
      <c r="I1246" s="26" t="s">
        <v>5471</v>
      </c>
      <c r="J1246" s="11" t="s">
        <v>35</v>
      </c>
      <c r="K1246" s="18" t="str">
        <f>IF(LEFT(I1246,2)="10",HYPERLINK(_xlfn.CONCAT("https://doi.org/",I1246),"Link"),IF(I1246="","",HYPERLINK(I1246,"Link")))</f>
        <v>Link</v>
      </c>
      <c r="L1246" s="19" t="str">
        <f>IF(A1246&lt;&gt;"",IF(J1246="No",_xlfn.CONCAT(IF(ISERROR(FIND(",",A1246))=FALSE,LEFT(A1246,FIND(",",A1246)-1),A1246),"-",C1246,"-",H1246),""),"")</f>
        <v/>
      </c>
      <c r="M1246" s="29" t="str">
        <f>IF(A1246&lt;&gt;"",_xlfn.CONCAT("{",IF(ISERROR(FIND(",",A1246))=FALSE,LEFT(A1246,FIND(",",A1246)-1),A1246),", ",C1246," #",H1246,"}"),"")</f>
        <v>{Luley, 2014 #14204}</v>
      </c>
      <c r="N1246" s="4" t="s">
        <v>4</v>
      </c>
      <c r="O1246" s="18" t="str">
        <f>IF(J1246="Yes",IF(P1246&lt;&gt;"",HYPERLINK(_xlfn.CONCAT(VLOOKUP(P1246,AF:AG,2,FALSE),"\",IF(ISERROR(FIND(",",A1246))=FALSE,LEFT(A1246,FIND(",",A1246)-1),A1246),"-",C1246,"-",H1246,".pdf"),"PDF"),""),"")</f>
        <v>PDF</v>
      </c>
      <c r="P1246" s="11" t="s">
        <v>2</v>
      </c>
      <c r="Q1246" s="3" t="s">
        <v>46</v>
      </c>
      <c r="R1246" s="3" t="s">
        <v>47</v>
      </c>
      <c r="S1246" s="4" t="s">
        <v>109</v>
      </c>
      <c r="T1246" s="18" t="str">
        <f>IF(J1246="Yes",IF(U1246&lt;&gt;"",HYPERLINK(_xlfn.CONCAT(VLOOKUP(U1246,AF:AG,2,FALSE),"\",IF(ISERROR(FIND(",",A1246))=FALSE,LEFT(A1246,FIND(",",A1246)-1),A1246),"-",C1246,"-",H1246,".pdf"),"PDF"),""),"")</f>
        <v>PDF</v>
      </c>
      <c r="U1246" s="11" t="s">
        <v>50</v>
      </c>
      <c r="V1246" s="3" t="s">
        <v>46</v>
      </c>
      <c r="W1246" s="3" t="s">
        <v>47</v>
      </c>
      <c r="Y1246" s="12" t="str">
        <f>IF(R1246="Include","No",IF(V1246="Include","No",""))</f>
        <v/>
      </c>
      <c r="Z1246" s="33" t="str">
        <f>IF(J1246="Yes",IF(Q1246="","",IF(Q1246="Include",IF(V1246="",IF(Y1246="No","Check for supplement","Include"),IF(V1246="Exclude","Consensus required",IF(V1246="Include",IF(Y1246="No","Check for supplement","Include"),"Check required"))),IF(Q1246="Exclude",IF(V1246="","Check required",IF(V1246="Exclude","Exclude",IF(V1246="Include","Consensus required","Check required"))),"Check required"))),IF(L1246="","","Find PDF"))</f>
        <v>Exclude</v>
      </c>
      <c r="AA1246" s="31" t="str">
        <f>IF(Z1246="Exclude",R1246,"")</f>
        <v>3. Wrong intervention</v>
      </c>
    </row>
    <row r="1247" spans="1:27" x14ac:dyDescent="0.25">
      <c r="A1247" s="25" t="s">
        <v>1034</v>
      </c>
      <c r="B1247" s="26" t="s">
        <v>1035</v>
      </c>
      <c r="C1247" s="26">
        <v>2020</v>
      </c>
      <c r="D1247" s="26" t="s">
        <v>277</v>
      </c>
      <c r="E1247" s="26">
        <v>21</v>
      </c>
      <c r="F1247" s="26">
        <v>1</v>
      </c>
      <c r="G1247" s="26">
        <v>793</v>
      </c>
      <c r="H1247" s="26">
        <v>13271</v>
      </c>
      <c r="I1247" s="26" t="s">
        <v>1036</v>
      </c>
      <c r="J1247" s="11" t="s">
        <v>35</v>
      </c>
      <c r="K1247" s="18" t="str">
        <f>IF(LEFT(I1247,2)="10",HYPERLINK(_xlfn.CONCAT("https://doi.org/",I1247),"Link"),IF(I1247="","",HYPERLINK(I1247,"Link")))</f>
        <v>Link</v>
      </c>
      <c r="L1247" s="19" t="str">
        <f>IF(A1247&lt;&gt;"",IF(J1247="No",_xlfn.CONCAT(IF(ISERROR(FIND(",",A1247))=FALSE,LEFT(A1247,FIND(",",A1247)-1),A1247),"-",C1247,"-",H1247),""),"")</f>
        <v/>
      </c>
      <c r="M1247" s="29" t="str">
        <f>IF(A1247&lt;&gt;"",_xlfn.CONCAT("{",IF(ISERROR(FIND(",",A1247))=FALSE,LEFT(A1247,FIND(",",A1247)-1),A1247),", ",C1247," #",H1247,"}"),"")</f>
        <v>{Lundqvist, 2020 #13271}</v>
      </c>
      <c r="N1247" s="4" t="s">
        <v>1</v>
      </c>
      <c r="O1247" s="18" t="str">
        <f>IF(J1247="Yes",IF(P1247&lt;&gt;"",HYPERLINK(_xlfn.CONCAT(VLOOKUP(P1247,AF:AG,2,FALSE),"\",IF(ISERROR(FIND(",",A1247))=FALSE,LEFT(A1247,FIND(",",A1247)-1),A1247),"-",C1247,"-",H1247,".pdf"),"PDF"),""),"")</f>
        <v>PDF</v>
      </c>
      <c r="P1247" s="11" t="s">
        <v>2</v>
      </c>
      <c r="Q1247" s="3" t="s">
        <v>46</v>
      </c>
      <c r="R1247" s="3" t="s">
        <v>69</v>
      </c>
      <c r="S1247" s="4" t="s">
        <v>581</v>
      </c>
      <c r="T1247" s="18" t="str">
        <f>IF(J1247="Yes",IF(U1247&lt;&gt;"",HYPERLINK(_xlfn.CONCAT(VLOOKUP(U1247,AF:AG,2,FALSE),"\",IF(ISERROR(FIND(",",A1247))=FALSE,LEFT(A1247,FIND(",",A1247)-1),A1247),"-",C1247,"-",H1247,".pdf"),"PDF"),""),"")</f>
        <v>PDF</v>
      </c>
      <c r="U1247" s="11" t="s">
        <v>57</v>
      </c>
      <c r="V1247" s="3" t="s">
        <v>46</v>
      </c>
      <c r="W1247" s="3" t="s">
        <v>47</v>
      </c>
      <c r="X1247" s="501" t="s">
        <v>116</v>
      </c>
      <c r="Y1247" s="12" t="str">
        <f>IF(R1247="Include","No",IF(V1247="Include","No",""))</f>
        <v/>
      </c>
      <c r="Z1247" s="33" t="str">
        <f>IF(J1247="Yes",IF(Q1247="","",IF(Q1247="Include",IF(V1247="",IF(Y1247="No","Check for supplement","Include"),IF(V1247="Exclude","Consensus required",IF(V1247="Include",IF(Y1247="No","Check for supplement","Include"),"Check required"))),IF(Q1247="Exclude",IF(V1247="","Check required",IF(V1247="Exclude","Exclude",IF(V1247="Include","Consensus required","Check required"))),"Check required"))),IF(L1247="","","Find PDF"))</f>
        <v>Exclude</v>
      </c>
      <c r="AA1247" s="31" t="str">
        <f>IF(Z1247="Exclude",R1247,"")</f>
        <v>4. Wrong setting</v>
      </c>
    </row>
    <row r="1248" spans="1:27" x14ac:dyDescent="0.25">
      <c r="A1248" s="25" t="s">
        <v>1037</v>
      </c>
      <c r="B1248" s="26" t="s">
        <v>1038</v>
      </c>
      <c r="C1248" s="26">
        <v>2011</v>
      </c>
      <c r="D1248" s="26" t="s">
        <v>1039</v>
      </c>
      <c r="E1248" s="26">
        <v>8</v>
      </c>
      <c r="F1248" s="26">
        <v>5</v>
      </c>
      <c r="G1248" s="26" t="s">
        <v>1040</v>
      </c>
      <c r="H1248" s="26">
        <v>14796</v>
      </c>
      <c r="I1248" s="26" t="s">
        <v>1041</v>
      </c>
      <c r="J1248" s="11" t="s">
        <v>35</v>
      </c>
      <c r="K1248" s="18" t="str">
        <f>IF(LEFT(I1248,2)="10",HYPERLINK(_xlfn.CONCAT("https://doi.org/",I1248),"Link"),IF(I1248="","",HYPERLINK(I1248,"Link")))</f>
        <v>Link</v>
      </c>
      <c r="L1248" s="19" t="str">
        <f>IF(A1248&lt;&gt;"",IF(J1248="No",_xlfn.CONCAT(IF(ISERROR(FIND(",",A1248))=FALSE,LEFT(A1248,FIND(",",A1248)-1),A1248),"-",C1248,"-",H1248),""),"")</f>
        <v/>
      </c>
      <c r="M1248" s="29" t="str">
        <f>IF(A1248&lt;&gt;"",_xlfn.CONCAT("{",IF(ISERROR(FIND(",",A1248))=FALSE,LEFT(A1248,FIND(",",A1248)-1),A1248),", ",C1248," #",H1248,"}"),"")</f>
        <v>{Luoto, 2011 #14796}</v>
      </c>
      <c r="N1248" s="4" t="s">
        <v>1</v>
      </c>
      <c r="O1248" s="18" t="str">
        <f>IF(J1248="Yes",IF(P1248&lt;&gt;"",HYPERLINK(_xlfn.CONCAT(VLOOKUP(P1248,AF:AG,2,FALSE),"\",IF(ISERROR(FIND(",",A1248))=FALSE,LEFT(A1248,FIND(",",A1248)-1),A1248),"-",C1248,"-",H1248,".pdf"),"PDF"),""),"")</f>
        <v>PDF</v>
      </c>
      <c r="P1248" s="11" t="s">
        <v>2</v>
      </c>
      <c r="Q1248" s="3" t="s">
        <v>46</v>
      </c>
      <c r="R1248" s="3" t="s">
        <v>47</v>
      </c>
      <c r="S1248" s="4" t="s">
        <v>109</v>
      </c>
      <c r="T1248" s="18" t="str">
        <f>IF(J1248="Yes",IF(U1248&lt;&gt;"",HYPERLINK(_xlfn.CONCAT(VLOOKUP(U1248,AF:AG,2,FALSE),"\",IF(ISERROR(FIND(",",A1248))=FALSE,LEFT(A1248,FIND(",",A1248)-1),A1248),"-",C1248,"-",H1248,".pdf"),"PDF"),""),"")</f>
        <v>PDF</v>
      </c>
      <c r="U1248" s="11" t="s">
        <v>57</v>
      </c>
      <c r="V1248" s="3" t="s">
        <v>46</v>
      </c>
      <c r="W1248" s="3" t="s">
        <v>47</v>
      </c>
      <c r="X1248" s="501" t="s">
        <v>116</v>
      </c>
      <c r="Y1248" s="12" t="str">
        <f>IF(R1248="Include","No",IF(V1248="Include","No",""))</f>
        <v/>
      </c>
      <c r="Z1248" s="33" t="str">
        <f>IF(J1248="Yes",IF(Q1248="","",IF(Q1248="Include",IF(V1248="",IF(Y1248="No","Check for supplement","Include"),IF(V1248="Exclude","Consensus required",IF(V1248="Include",IF(Y1248="No","Check for supplement","Include"),"Check required"))),IF(Q1248="Exclude",IF(V1248="","Check required",IF(V1248="Exclude","Exclude",IF(V1248="Include","Consensus required","Check required"))),"Check required"))),IF(L1248="","","Find PDF"))</f>
        <v>Exclude</v>
      </c>
      <c r="AA1248" s="31" t="str">
        <f>IF(Z1248="Exclude",R1248,"")</f>
        <v>3. Wrong intervention</v>
      </c>
    </row>
    <row r="1249" spans="1:27" x14ac:dyDescent="0.25">
      <c r="A1249" s="25" t="s">
        <v>1042</v>
      </c>
      <c r="B1249" s="26" t="s">
        <v>1043</v>
      </c>
      <c r="C1249" s="26">
        <v>2023</v>
      </c>
      <c r="D1249" s="26" t="s">
        <v>1044</v>
      </c>
      <c r="E1249" s="26">
        <v>7</v>
      </c>
      <c r="G1249" s="26" t="s">
        <v>1045</v>
      </c>
      <c r="H1249" s="26">
        <v>13272</v>
      </c>
      <c r="I1249" s="26" t="s">
        <v>1046</v>
      </c>
      <c r="J1249" s="11" t="s">
        <v>35</v>
      </c>
      <c r="K1249" s="18" t="str">
        <f>IF(LEFT(I1249,2)="10",HYPERLINK(_xlfn.CONCAT("https://doi.org/",I1249),"Link"),IF(I1249="","",HYPERLINK(I1249,"Link")))</f>
        <v>Link</v>
      </c>
      <c r="L1249" s="19" t="str">
        <f>IF(A1249&lt;&gt;"",IF(J1249="No",_xlfn.CONCAT(IF(ISERROR(FIND(",",A1249))=FALSE,LEFT(A1249,FIND(",",A1249)-1),A1249),"-",C1249,"-",H1249),""),"")</f>
        <v/>
      </c>
      <c r="M1249" s="29" t="str">
        <f>IF(A1249&lt;&gt;"",_xlfn.CONCAT("{",IF(ISERROR(FIND(",",A1249))=FALSE,LEFT(A1249,FIND(",",A1249)-1),A1249),", ",C1249," #",H1249,"}"),"")</f>
        <v>{Lurbe, 2023 #13272}</v>
      </c>
      <c r="N1249" s="4" t="s">
        <v>1</v>
      </c>
      <c r="O1249" s="18" t="str">
        <f>IF(J1249="Yes",IF(P1249&lt;&gt;"",HYPERLINK(_xlfn.CONCAT(VLOOKUP(P1249,AF:AG,2,FALSE),"\",IF(ISERROR(FIND(",",A1249))=FALSE,LEFT(A1249,FIND(",",A1249)-1),A1249),"-",C1249,"-",H1249,".pdf"),"PDF"),""),"")</f>
        <v>PDF</v>
      </c>
      <c r="P1249" s="11" t="s">
        <v>2</v>
      </c>
      <c r="Q1249" s="3" t="s">
        <v>46</v>
      </c>
      <c r="R1249" s="3" t="s">
        <v>47</v>
      </c>
      <c r="S1249" s="4" t="s">
        <v>109</v>
      </c>
      <c r="T1249" s="18" t="str">
        <f>IF(J1249="Yes",IF(U1249&lt;&gt;"",HYPERLINK(_xlfn.CONCAT(VLOOKUP(U1249,AF:AG,2,FALSE),"\",IF(ISERROR(FIND(",",A1249))=FALSE,LEFT(A1249,FIND(",",A1249)-1),A1249),"-",C1249,"-",H1249,".pdf"),"PDF"),""),"")</f>
        <v>PDF</v>
      </c>
      <c r="U1249" s="11" t="s">
        <v>57</v>
      </c>
      <c r="V1249" s="3" t="s">
        <v>46</v>
      </c>
      <c r="W1249" s="3" t="s">
        <v>47</v>
      </c>
      <c r="X1249" s="501" t="s">
        <v>116</v>
      </c>
      <c r="Y1249" s="12" t="str">
        <f>IF(R1249="Include","No",IF(V1249="Include","No",""))</f>
        <v/>
      </c>
      <c r="Z1249" s="33" t="str">
        <f>IF(J1249="Yes",IF(Q1249="","",IF(Q1249="Include",IF(V1249="",IF(Y1249="No","Check for supplement","Include"),IF(V1249="Exclude","Consensus required",IF(V1249="Include",IF(Y1249="No","Check for supplement","Include"),"Check required"))),IF(Q1249="Exclude",IF(V1249="","Check required",IF(V1249="Exclude","Exclude",IF(V1249="Include","Consensus required","Check required"))),"Check required"))),IF(L1249="","","Find PDF"))</f>
        <v>Exclude</v>
      </c>
      <c r="AA1249" s="31" t="str">
        <f>IF(Z1249="Exclude",R1249,"")</f>
        <v>3. Wrong intervention</v>
      </c>
    </row>
    <row r="1250" spans="1:27" x14ac:dyDescent="0.25">
      <c r="A1250" s="25" t="s">
        <v>1042</v>
      </c>
      <c r="B1250" s="26" t="s">
        <v>1043</v>
      </c>
      <c r="C1250" s="26">
        <v>2023</v>
      </c>
      <c r="D1250" s="26" t="s">
        <v>1044</v>
      </c>
      <c r="E1250" s="26">
        <v>7</v>
      </c>
      <c r="G1250" s="26" t="s">
        <v>1045</v>
      </c>
      <c r="H1250" s="26">
        <v>14148</v>
      </c>
      <c r="I1250" s="26" t="s">
        <v>1046</v>
      </c>
      <c r="J1250" s="11" t="s">
        <v>35</v>
      </c>
      <c r="K1250" s="18" t="str">
        <f>IF(LEFT(I1250,2)="10",HYPERLINK(_xlfn.CONCAT("https://doi.org/",I1250),"Link"),IF(I1250="","",HYPERLINK(I1250,"Link")))</f>
        <v>Link</v>
      </c>
      <c r="L1250" s="19" t="str">
        <f>IF(A1250&lt;&gt;"",IF(J1250="No",_xlfn.CONCAT(IF(ISERROR(FIND(",",A1250))=FALSE,LEFT(A1250,FIND(",",A1250)-1),A1250),"-",C1250,"-",H1250),""),"")</f>
        <v/>
      </c>
      <c r="M1250" s="29" t="str">
        <f>IF(A1250&lt;&gt;"",_xlfn.CONCAT("{",IF(ISERROR(FIND(",",A1250))=FALSE,LEFT(A1250,FIND(",",A1250)-1),A1250),", ",C1250," #",H1250,"}"),"")</f>
        <v>{Lurbe, 2023 #14148}</v>
      </c>
      <c r="N1250" s="4" t="s">
        <v>4</v>
      </c>
      <c r="O1250" s="18" t="str">
        <f>IF(J1250="Yes",IF(P1250&lt;&gt;"",HYPERLINK(_xlfn.CONCAT(VLOOKUP(P1250,AF:AG,2,FALSE),"\",IF(ISERROR(FIND(",",A1250))=FALSE,LEFT(A1250,FIND(",",A1250)-1),A1250),"-",C1250,"-",H1250,".pdf"),"PDF"),""),"")</f>
        <v>PDF</v>
      </c>
      <c r="P1250" s="11" t="s">
        <v>2</v>
      </c>
      <c r="Q1250" s="3" t="s">
        <v>46</v>
      </c>
      <c r="R1250" s="3" t="s">
        <v>39</v>
      </c>
      <c r="T1250" s="18" t="str">
        <f>IF(J1250="Yes",IF(U1250&lt;&gt;"",HYPERLINK(_xlfn.CONCAT(VLOOKUP(U1250,AF:AG,2,FALSE),"\",IF(ISERROR(FIND(",",A1250))=FALSE,LEFT(A1250,FIND(",",A1250)-1),A1250),"-",C1250,"-",H1250,".pdf"),"PDF"),""),"")</f>
        <v>PDF</v>
      </c>
      <c r="U1250" s="11" t="s">
        <v>50</v>
      </c>
      <c r="V1250" s="3" t="s">
        <v>46</v>
      </c>
      <c r="W1250" s="3" t="s">
        <v>39</v>
      </c>
      <c r="Y1250" s="12" t="str">
        <f>IF(R1250="Include","No",IF(V1250="Include","No",""))</f>
        <v/>
      </c>
      <c r="Z1250" s="33" t="str">
        <f>IF(J1250="Yes",IF(Q1250="","",IF(Q1250="Include",IF(V1250="",IF(Y1250="No","Check for supplement","Include"),IF(V1250="Exclude","Consensus required",IF(V1250="Include",IF(Y1250="No","Check for supplement","Include"),"Check required"))),IF(Q1250="Exclude",IF(V1250="","Check required",IF(V1250="Exclude","Exclude",IF(V1250="Include","Consensus required","Check required"))),"Check required"))),IF(L1250="","","Find PDF"))</f>
        <v>Exclude</v>
      </c>
      <c r="AA1250" s="31" t="str">
        <f>IF(Z1250="Exclude",R1250,"")</f>
        <v>0. Duplicate</v>
      </c>
    </row>
    <row r="1251" spans="1:27" x14ac:dyDescent="0.25">
      <c r="A1251" s="25" t="s">
        <v>1047</v>
      </c>
      <c r="B1251" s="26" t="s">
        <v>1048</v>
      </c>
      <c r="C1251" s="26">
        <v>2021</v>
      </c>
      <c r="D1251" s="26" t="s">
        <v>1049</v>
      </c>
      <c r="E1251" s="26">
        <v>9</v>
      </c>
      <c r="F1251" s="26">
        <v>3</v>
      </c>
      <c r="G1251" s="26" t="s">
        <v>1050</v>
      </c>
      <c r="H1251" s="26">
        <v>13273</v>
      </c>
      <c r="I1251" s="26" t="s">
        <v>1051</v>
      </c>
      <c r="J1251" s="11" t="s">
        <v>35</v>
      </c>
      <c r="K1251" s="18" t="str">
        <f>IF(LEFT(I1251,2)="10",HYPERLINK(_xlfn.CONCAT("https://doi.org/",I1251),"Link"),IF(I1251="","",HYPERLINK(I1251,"Link")))</f>
        <v>Link</v>
      </c>
      <c r="L1251" s="19" t="str">
        <f>IF(A1251&lt;&gt;"",IF(J1251="No",_xlfn.CONCAT(IF(ISERROR(FIND(",",A1251))=FALSE,LEFT(A1251,FIND(",",A1251)-1),A1251),"-",C1251,"-",H1251),""),"")</f>
        <v/>
      </c>
      <c r="M1251" s="29" t="str">
        <f>IF(A1251&lt;&gt;"",_xlfn.CONCAT("{",IF(ISERROR(FIND(",",A1251))=FALSE,LEFT(A1251,FIND(",",A1251)-1),A1251),", ",C1251," #",H1251,"}"),"")</f>
        <v>{Lustrek, 2021 #13273}</v>
      </c>
      <c r="N1251" s="4" t="s">
        <v>1</v>
      </c>
      <c r="O1251" s="18" t="str">
        <f>IF(J1251="Yes",IF(P1251&lt;&gt;"",HYPERLINK(_xlfn.CONCAT(VLOOKUP(P1251,AF:AG,2,FALSE),"\",IF(ISERROR(FIND(",",A1251))=FALSE,LEFT(A1251,FIND(",",A1251)-1),A1251),"-",C1251,"-",H1251,".pdf"),"PDF"),""),"")</f>
        <v>PDF</v>
      </c>
      <c r="P1251" s="11" t="s">
        <v>2</v>
      </c>
      <c r="Q1251" s="3" t="s">
        <v>46</v>
      </c>
      <c r="R1251" s="3" t="s">
        <v>49</v>
      </c>
      <c r="S1251" s="4" t="s">
        <v>1052</v>
      </c>
      <c r="T1251" s="18" t="str">
        <f>IF(J1251="Yes",IF(U1251&lt;&gt;"",HYPERLINK(_xlfn.CONCAT(VLOOKUP(U1251,AF:AG,2,FALSE),"\",IF(ISERROR(FIND(",",A1251))=FALSE,LEFT(A1251,FIND(",",A1251)-1),A1251),"-",C1251,"-",H1251,".pdf"),"PDF"),""),"")</f>
        <v>PDF</v>
      </c>
      <c r="U1251" s="11" t="s">
        <v>57</v>
      </c>
      <c r="V1251" s="3" t="s">
        <v>46</v>
      </c>
      <c r="W1251" s="3" t="s">
        <v>49</v>
      </c>
      <c r="X1251" s="501" t="s">
        <v>1053</v>
      </c>
      <c r="Y1251" s="12" t="str">
        <f>IF(R1251="Include","No",IF(V1251="Include","No",""))</f>
        <v/>
      </c>
      <c r="Z1251" s="33" t="str">
        <f>IF(J1251="Yes",IF(Q1251="","",IF(Q1251="Include",IF(V1251="",IF(Y1251="No","Check for supplement","Include"),IF(V1251="Exclude","Consensus required",IF(V1251="Include",IF(Y1251="No","Check for supplement","Include"),"Check required"))),IF(Q1251="Exclude",IF(V1251="","Check required",IF(V1251="Exclude","Exclude",IF(V1251="Include","Consensus required","Check required"))),"Check required"))),IF(L1251="","","Find PDF"))</f>
        <v>Exclude</v>
      </c>
      <c r="AA1251" s="31" t="str">
        <f>IF(Z1251="Exclude",R1251,"")</f>
        <v>1. No relevant outcomes</v>
      </c>
    </row>
    <row r="1252" spans="1:27" x14ac:dyDescent="0.25">
      <c r="A1252" s="25" t="s">
        <v>2608</v>
      </c>
      <c r="B1252" s="26" t="s">
        <v>2609</v>
      </c>
      <c r="C1252" s="26">
        <v>2025</v>
      </c>
      <c r="D1252" s="26" t="s">
        <v>758</v>
      </c>
      <c r="E1252" s="26">
        <v>152</v>
      </c>
      <c r="G1252" s="26">
        <v>107879</v>
      </c>
      <c r="H1252" s="26">
        <v>26805</v>
      </c>
      <c r="I1252" s="26" t="s">
        <v>2610</v>
      </c>
      <c r="J1252" s="11" t="s">
        <v>35</v>
      </c>
      <c r="K1252" s="18" t="str">
        <f>IF(LEFT(I1252,2)="10",HYPERLINK(_xlfn.CONCAT("https://doi.org/",I1252),"Link"),IF(I1252="","",HYPERLINK(I1252,"Link")))</f>
        <v>Link</v>
      </c>
      <c r="L1252" s="19" t="str">
        <f>IF(A1252&lt;&gt;"",IF(J1252="No",_xlfn.CONCAT(IF(ISERROR(FIND(",",A1252))=FALSE,LEFT(A1252,FIND(",",A1252)-1),A1252),"-",C1252,"-",H1252),""),"")</f>
        <v/>
      </c>
      <c r="M1252" s="29" t="str">
        <f>IF(A1252&lt;&gt;"",_xlfn.CONCAT("{",IF(ISERROR(FIND(",",A1252))=FALSE,LEFT(A1252,FIND(",",A1252)-1),A1252),", ",C1252," #",H1252,"}"),"")</f>
        <v>{Lyles, 2025 #26805}</v>
      </c>
      <c r="N1252" s="4" t="s">
        <v>45</v>
      </c>
      <c r="O1252" s="18" t="str">
        <f>IF(J1252="Yes",IF(P1252&lt;&gt;"",HYPERLINK(_xlfn.CONCAT(VLOOKUP(P1252,AF:AG,2,FALSE),"\",IF(ISERROR(FIND(",",A1252))=FALSE,LEFT(A1252,FIND(",",A1252)-1),A1252),"-",C1252,"-",H1252,".pdf"),"PDF"),""),"")</f>
        <v>PDF</v>
      </c>
      <c r="P1252" s="11" t="s">
        <v>2</v>
      </c>
      <c r="Q1252" s="3" t="s">
        <v>46</v>
      </c>
      <c r="R1252" s="3" t="s">
        <v>47</v>
      </c>
      <c r="S1252" s="4" t="s">
        <v>109</v>
      </c>
      <c r="T1252" s="18" t="str">
        <f>IF(J1252="Yes",IF(U1252&lt;&gt;"",HYPERLINK(_xlfn.CONCAT(VLOOKUP(U1252,AF:AG,2,FALSE),"\",IF(ISERROR(FIND(",",A1252))=FALSE,LEFT(A1252,FIND(",",A1252)-1),A1252),"-",C1252,"-",H1252,".pdf"),"PDF"),""),"")</f>
        <v>PDF</v>
      </c>
      <c r="U1252" s="11" t="s">
        <v>38</v>
      </c>
      <c r="V1252" s="3" t="s">
        <v>46</v>
      </c>
      <c r="W1252" s="3" t="s">
        <v>47</v>
      </c>
      <c r="Y1252" s="12" t="str">
        <f>IF(R1252="Include","No",IF(V1252="Include","No",""))</f>
        <v/>
      </c>
      <c r="Z1252" s="33" t="str">
        <f>IF(J1252="Yes",IF(Q1252="","",IF(Q1252="Include",IF(V1252="",IF(Y1252="No","Check for supplement","Include"),IF(V1252="Exclude","Consensus required",IF(V1252="Include",IF(Y1252="No","Check for supplement","Include"),"Check required"))),IF(Q1252="Exclude",IF(V1252="","Check required",IF(V1252="Exclude","Exclude",IF(V1252="Include","Consensus required","Check required"))),"Check required"))),IF(L1252="","","Find PDF"))</f>
        <v>Exclude</v>
      </c>
      <c r="AA1252" s="31" t="str">
        <f>IF(Z1252="Exclude",R1252,"")</f>
        <v>3. Wrong intervention</v>
      </c>
    </row>
    <row r="1253" spans="1:27" x14ac:dyDescent="0.25">
      <c r="A1253" s="25" t="s">
        <v>1054</v>
      </c>
      <c r="B1253" s="26" t="s">
        <v>1055</v>
      </c>
      <c r="C1253" s="26">
        <v>2014</v>
      </c>
      <c r="D1253" s="26" t="s">
        <v>945</v>
      </c>
      <c r="E1253" s="26">
        <v>120</v>
      </c>
      <c r="F1253" s="26">
        <v>17</v>
      </c>
      <c r="G1253" s="26" t="s">
        <v>1056</v>
      </c>
      <c r="H1253" s="26">
        <v>13274</v>
      </c>
      <c r="I1253" s="26" t="s">
        <v>1057</v>
      </c>
      <c r="J1253" s="11" t="s">
        <v>35</v>
      </c>
      <c r="K1253" s="18" t="str">
        <f>IF(LEFT(I1253,2)="10",HYPERLINK(_xlfn.CONCAT("https://doi.org/",I1253),"Link"),IF(I1253="","",HYPERLINK(I1253,"Link")))</f>
        <v>Link</v>
      </c>
      <c r="L1253" s="19" t="str">
        <f>IF(A1253&lt;&gt;"",IF(J1253="No",_xlfn.CONCAT(IF(ISERROR(FIND(",",A1253))=FALSE,LEFT(A1253,FIND(",",A1253)-1),A1253),"-",C1253,"-",H1253),""),"")</f>
        <v/>
      </c>
      <c r="M1253" s="29" t="str">
        <f>IF(A1253&lt;&gt;"",_xlfn.CONCAT("{",IF(ISERROR(FIND(",",A1253))=FALSE,LEFT(A1253,FIND(",",A1253)-1),A1253),", ",C1253," #",H1253,"}"),"")</f>
        <v>{Lynch, 2014 #13274}</v>
      </c>
      <c r="N1253" s="4" t="s">
        <v>1</v>
      </c>
      <c r="O1253" s="18" t="str">
        <f>IF(J1253="Yes",IF(P1253&lt;&gt;"",HYPERLINK(_xlfn.CONCAT(VLOOKUP(P1253,AF:AG,2,FALSE),"\",IF(ISERROR(FIND(",",A1253))=FALSE,LEFT(A1253,FIND(",",A1253)-1),A1253),"-",C1253,"-",H1253,".pdf"),"PDF"),""),"")</f>
        <v>PDF</v>
      </c>
      <c r="P1253" s="11" t="s">
        <v>2</v>
      </c>
      <c r="Q1253" s="3" t="s">
        <v>46</v>
      </c>
      <c r="R1253" s="3" t="s">
        <v>47</v>
      </c>
      <c r="S1253" s="4" t="s">
        <v>109</v>
      </c>
      <c r="T1253" s="18" t="str">
        <f>IF(J1253="Yes",IF(U1253&lt;&gt;"",HYPERLINK(_xlfn.CONCAT(VLOOKUP(U1253,AF:AG,2,FALSE),"\",IF(ISERROR(FIND(",",A1253))=FALSE,LEFT(A1253,FIND(",",A1253)-1),A1253),"-",C1253,"-",H1253,".pdf"),"PDF"),""),"")</f>
        <v>PDF</v>
      </c>
      <c r="U1253" s="11" t="s">
        <v>57</v>
      </c>
      <c r="V1253" s="3" t="s">
        <v>46</v>
      </c>
      <c r="W1253" s="3" t="s">
        <v>47</v>
      </c>
      <c r="X1253" s="501" t="s">
        <v>116</v>
      </c>
      <c r="Y1253" s="12" t="str">
        <f>IF(R1253="Include","No",IF(V1253="Include","No",""))</f>
        <v/>
      </c>
      <c r="Z1253" s="33" t="str">
        <f>IF(J1253="Yes",IF(Q1253="","",IF(Q1253="Include",IF(V1253="",IF(Y1253="No","Check for supplement","Include"),IF(V1253="Exclude","Consensus required",IF(V1253="Include",IF(Y1253="No","Check for supplement","Include"),"Check required"))),IF(Q1253="Exclude",IF(V1253="","Check required",IF(V1253="Exclude","Exclude",IF(V1253="Include","Consensus required","Check required"))),"Check required"))),IF(L1253="","","Find PDF"))</f>
        <v>Exclude</v>
      </c>
      <c r="AA1253" s="31" t="str">
        <f>IF(Z1253="Exclude",R1253,"")</f>
        <v>3. Wrong intervention</v>
      </c>
    </row>
    <row r="1254" spans="1:27" x14ac:dyDescent="0.25">
      <c r="A1254" s="25" t="s">
        <v>1054</v>
      </c>
      <c r="B1254" s="26" t="s">
        <v>1055</v>
      </c>
      <c r="C1254" s="26">
        <v>2014</v>
      </c>
      <c r="D1254" s="26" t="s">
        <v>945</v>
      </c>
      <c r="E1254" s="26">
        <v>120</v>
      </c>
      <c r="F1254" s="26">
        <v>17</v>
      </c>
      <c r="G1254" s="26" t="s">
        <v>1056</v>
      </c>
      <c r="H1254" s="26">
        <v>13275</v>
      </c>
      <c r="I1254" s="26" t="s">
        <v>1057</v>
      </c>
      <c r="J1254" s="11" t="s">
        <v>35</v>
      </c>
      <c r="K1254" s="18" t="str">
        <f>IF(LEFT(I1254,2)="10",HYPERLINK(_xlfn.CONCAT("https://doi.org/",I1254),"Link"),IF(I1254="","",HYPERLINK(I1254,"Link")))</f>
        <v>Link</v>
      </c>
      <c r="L1254" s="19" t="str">
        <f>IF(A1254&lt;&gt;"",IF(J1254="No",_xlfn.CONCAT(IF(ISERROR(FIND(",",A1254))=FALSE,LEFT(A1254,FIND(",",A1254)-1),A1254),"-",C1254,"-",H1254),""),"")</f>
        <v/>
      </c>
      <c r="M1254" s="29" t="str">
        <f>IF(A1254&lt;&gt;"",_xlfn.CONCAT("{",IF(ISERROR(FIND(",",A1254))=FALSE,LEFT(A1254,FIND(",",A1254)-1),A1254),", ",C1254," #",H1254,"}"),"")</f>
        <v>{Lynch, 2014 #13275}</v>
      </c>
      <c r="N1254" s="4" t="s">
        <v>1</v>
      </c>
      <c r="O1254" s="18" t="str">
        <f>IF(J1254="Yes",IF(P1254&lt;&gt;"",HYPERLINK(_xlfn.CONCAT(VLOOKUP(P1254,AF:AG,2,FALSE),"\",IF(ISERROR(FIND(",",A1254))=FALSE,LEFT(A1254,FIND(",",A1254)-1),A1254),"-",C1254,"-",H1254,".pdf"),"PDF"),""),"")</f>
        <v>PDF</v>
      </c>
      <c r="P1254" s="11" t="s">
        <v>2</v>
      </c>
      <c r="Q1254" s="3" t="s">
        <v>46</v>
      </c>
      <c r="R1254" s="3" t="s">
        <v>39</v>
      </c>
      <c r="T1254" s="18" t="str">
        <f>IF(J1254="Yes",IF(U1254&lt;&gt;"",HYPERLINK(_xlfn.CONCAT(VLOOKUP(U1254,AF:AG,2,FALSE),"\",IF(ISERROR(FIND(",",A1254))=FALSE,LEFT(A1254,FIND(",",A1254)-1),A1254),"-",C1254,"-",H1254,".pdf"),"PDF"),""),"")</f>
        <v>PDF</v>
      </c>
      <c r="U1254" s="11" t="str">
        <f>IF(R1254="0. Duplicate","SH","")</f>
        <v>SH</v>
      </c>
      <c r="V1254" s="3" t="str">
        <f>IF(R1254="0. Duplicate","Exclude","")</f>
        <v>Exclude</v>
      </c>
      <c r="W1254" s="3" t="str">
        <f>IF(R1254="0. Duplicate","0. Duplicate","")</f>
        <v>0. Duplicate</v>
      </c>
      <c r="Y1254" s="12" t="str">
        <f>IF(R1254="Include","No",IF(V1254="Include","No",""))</f>
        <v/>
      </c>
      <c r="Z1254" s="33" t="str">
        <f>IF(J1254="Yes",IF(Q1254="","",IF(Q1254="Include",IF(V1254="",IF(Y1254="No","Check for supplement","Include"),IF(V1254="Exclude","Consensus required",IF(V1254="Include",IF(Y1254="No","Check for supplement","Include"),"Check required"))),IF(Q1254="Exclude",IF(V1254="","Check required",IF(V1254="Exclude","Exclude",IF(V1254="Include","Consensus required","Check required"))),"Check required"))),IF(L1254="","","Find PDF"))</f>
        <v>Exclude</v>
      </c>
      <c r="AA1254" s="31" t="str">
        <f>IF(Z1254="Exclude",R1254,"")</f>
        <v>0. Duplicate</v>
      </c>
    </row>
    <row r="1255" spans="1:27" x14ac:dyDescent="0.25">
      <c r="A1255" s="25" t="s">
        <v>1058</v>
      </c>
      <c r="B1255" s="26" t="s">
        <v>1059</v>
      </c>
      <c r="C1255" s="26">
        <v>2019</v>
      </c>
      <c r="D1255" s="26" t="s">
        <v>945</v>
      </c>
      <c r="E1255" s="26">
        <v>125</v>
      </c>
      <c r="F1255" s="26">
        <v>16</v>
      </c>
      <c r="G1255" s="26" t="s">
        <v>1060</v>
      </c>
      <c r="H1255" s="26">
        <v>13276</v>
      </c>
      <c r="I1255" s="26" t="s">
        <v>1061</v>
      </c>
      <c r="J1255" s="11" t="s">
        <v>35</v>
      </c>
      <c r="K1255" s="18" t="str">
        <f>IF(LEFT(I1255,2)="10",HYPERLINK(_xlfn.CONCAT("https://doi.org/",I1255),"Link"),IF(I1255="","",HYPERLINK(I1255,"Link")))</f>
        <v>Link</v>
      </c>
      <c r="L1255" s="19" t="str">
        <f>IF(A1255&lt;&gt;"",IF(J1255="No",_xlfn.CONCAT(IF(ISERROR(FIND(",",A1255))=FALSE,LEFT(A1255,FIND(",",A1255)-1),A1255),"-",C1255,"-",H1255),""),"")</f>
        <v/>
      </c>
      <c r="M1255" s="29" t="str">
        <f>IF(A1255&lt;&gt;"",_xlfn.CONCAT("{",IF(ISERROR(FIND(",",A1255))=FALSE,LEFT(A1255,FIND(",",A1255)-1),A1255),", ",C1255," #",H1255,"}"),"")</f>
        <v>{Lynch, 2019 #13276}</v>
      </c>
      <c r="N1255" s="4" t="s">
        <v>1</v>
      </c>
      <c r="O1255" s="18" t="str">
        <f>IF(J1255="Yes",IF(P1255&lt;&gt;"",HYPERLINK(_xlfn.CONCAT(VLOOKUP(P1255,AF:AG,2,FALSE),"\",IF(ISERROR(FIND(",",A1255))=FALSE,LEFT(A1255,FIND(",",A1255)-1),A1255),"-",C1255,"-",H1255,".pdf"),"PDF"),""),"")</f>
        <v>PDF</v>
      </c>
      <c r="P1255" s="11" t="s">
        <v>2</v>
      </c>
      <c r="Q1255" s="3" t="s">
        <v>46</v>
      </c>
      <c r="R1255" s="3" t="s">
        <v>47</v>
      </c>
      <c r="S1255" s="4" t="s">
        <v>109</v>
      </c>
      <c r="T1255" s="18" t="str">
        <f>IF(J1255="Yes",IF(U1255&lt;&gt;"",HYPERLINK(_xlfn.CONCAT(VLOOKUP(U1255,AF:AG,2,FALSE),"\",IF(ISERROR(FIND(",",A1255))=FALSE,LEFT(A1255,FIND(",",A1255)-1),A1255),"-",C1255,"-",H1255,".pdf"),"PDF"),""),"")</f>
        <v>PDF</v>
      </c>
      <c r="U1255" s="11" t="s">
        <v>57</v>
      </c>
      <c r="V1255" s="3" t="s">
        <v>46</v>
      </c>
      <c r="W1255" s="3" t="s">
        <v>47</v>
      </c>
      <c r="X1255" s="501" t="s">
        <v>116</v>
      </c>
      <c r="Y1255" s="12" t="str">
        <f>IF(R1255="Include","No",IF(V1255="Include","No",""))</f>
        <v/>
      </c>
      <c r="Z1255" s="33" t="str">
        <f>IF(J1255="Yes",IF(Q1255="","",IF(Q1255="Include",IF(V1255="",IF(Y1255="No","Check for supplement","Include"),IF(V1255="Exclude","Consensus required",IF(V1255="Include",IF(Y1255="No","Check for supplement","Include"),"Check required"))),IF(Q1255="Exclude",IF(V1255="","Check required",IF(V1255="Exclude","Exclude",IF(V1255="Include","Consensus required","Check required"))),"Check required"))),IF(L1255="","","Find PDF"))</f>
        <v>Exclude</v>
      </c>
      <c r="AA1255" s="31" t="str">
        <f>IF(Z1255="Exclude",R1255,"")</f>
        <v>3. Wrong intervention</v>
      </c>
    </row>
    <row r="1256" spans="1:27" x14ac:dyDescent="0.25">
      <c r="A1256" s="25" t="s">
        <v>1062</v>
      </c>
      <c r="B1256" s="26" t="s">
        <v>1063</v>
      </c>
      <c r="C1256" s="26">
        <v>2019</v>
      </c>
      <c r="D1256" s="26" t="s">
        <v>945</v>
      </c>
      <c r="E1256" s="26">
        <v>125</v>
      </c>
      <c r="F1256" s="26">
        <v>16</v>
      </c>
      <c r="G1256" s="26" t="s">
        <v>1064</v>
      </c>
      <c r="H1256" s="26">
        <v>13277</v>
      </c>
      <c r="I1256" s="26" t="s">
        <v>1065</v>
      </c>
      <c r="J1256" s="11" t="s">
        <v>35</v>
      </c>
      <c r="K1256" s="18" t="str">
        <f>IF(LEFT(I1256,2)="10",HYPERLINK(_xlfn.CONCAT("https://doi.org/",I1256),"Link"),IF(I1256="","",HYPERLINK(I1256,"Link")))</f>
        <v>Link</v>
      </c>
      <c r="L1256" s="19" t="str">
        <f>IF(A1256&lt;&gt;"",IF(J1256="No",_xlfn.CONCAT(IF(ISERROR(FIND(",",A1256))=FALSE,LEFT(A1256,FIND(",",A1256)-1),A1256),"-",C1256,"-",H1256),""),"")</f>
        <v/>
      </c>
      <c r="M1256" s="29" t="str">
        <f>IF(A1256&lt;&gt;"",_xlfn.CONCAT("{",IF(ISERROR(FIND(",",A1256))=FALSE,LEFT(A1256,FIND(",",A1256)-1),A1256),", ",C1256," #",H1256,"}"),"")</f>
        <v>{Lynch, 2019 #13277}</v>
      </c>
      <c r="N1256" s="4" t="s">
        <v>1</v>
      </c>
      <c r="O1256" s="18" t="str">
        <f>IF(J1256="Yes",IF(P1256&lt;&gt;"",HYPERLINK(_xlfn.CONCAT(VLOOKUP(P1256,AF:AG,2,FALSE),"\",IF(ISERROR(FIND(",",A1256))=FALSE,LEFT(A1256,FIND(",",A1256)-1),A1256),"-",C1256,"-",H1256,".pdf"),"PDF"),""),"")</f>
        <v>PDF</v>
      </c>
      <c r="P1256" s="11" t="s">
        <v>2</v>
      </c>
      <c r="Q1256" s="3" t="s">
        <v>46</v>
      </c>
      <c r="R1256" s="3" t="s">
        <v>47</v>
      </c>
      <c r="S1256" s="4" t="s">
        <v>109</v>
      </c>
      <c r="T1256" s="18" t="str">
        <f>IF(J1256="Yes",IF(U1256&lt;&gt;"",HYPERLINK(_xlfn.CONCAT(VLOOKUP(U1256,AF:AG,2,FALSE),"\",IF(ISERROR(FIND(",",A1256))=FALSE,LEFT(A1256,FIND(",",A1256)-1),A1256),"-",C1256,"-",H1256,".pdf"),"PDF"),""),"")</f>
        <v>PDF</v>
      </c>
      <c r="U1256" s="11" t="s">
        <v>57</v>
      </c>
      <c r="V1256" s="3" t="s">
        <v>46</v>
      </c>
      <c r="W1256" s="3" t="s">
        <v>47</v>
      </c>
      <c r="X1256" s="501" t="s">
        <v>116</v>
      </c>
      <c r="Y1256" s="12" t="str">
        <f>IF(R1256="Include","No",IF(V1256="Include","No",""))</f>
        <v/>
      </c>
      <c r="Z1256" s="33" t="str">
        <f>IF(J1256="Yes",IF(Q1256="","",IF(Q1256="Include",IF(V1256="",IF(Y1256="No","Check for supplement","Include"),IF(V1256="Exclude","Consensus required",IF(V1256="Include",IF(Y1256="No","Check for supplement","Include"),"Check required"))),IF(Q1256="Exclude",IF(V1256="","Check required",IF(V1256="Exclude","Exclude",IF(V1256="Include","Consensus required","Check required"))),"Check required"))),IF(L1256="","","Find PDF"))</f>
        <v>Exclude</v>
      </c>
      <c r="AA1256" s="31" t="str">
        <f>IF(Z1256="Exclude",R1256,"")</f>
        <v>3. Wrong intervention</v>
      </c>
    </row>
    <row r="1257" spans="1:27" x14ac:dyDescent="0.25">
      <c r="A1257" s="25" t="s">
        <v>1062</v>
      </c>
      <c r="B1257" s="26" t="s">
        <v>1063</v>
      </c>
      <c r="C1257" s="26">
        <v>2019</v>
      </c>
      <c r="D1257" s="26" t="s">
        <v>945</v>
      </c>
      <c r="E1257" s="26">
        <v>125</v>
      </c>
      <c r="F1257" s="26">
        <v>16</v>
      </c>
      <c r="G1257" s="26" t="s">
        <v>1064</v>
      </c>
      <c r="H1257" s="26">
        <v>13278</v>
      </c>
      <c r="I1257" s="26" t="s">
        <v>1065</v>
      </c>
      <c r="J1257" s="11" t="s">
        <v>35</v>
      </c>
      <c r="K1257" s="18" t="str">
        <f>IF(LEFT(I1257,2)="10",HYPERLINK(_xlfn.CONCAT("https://doi.org/",I1257),"Link"),IF(I1257="","",HYPERLINK(I1257,"Link")))</f>
        <v>Link</v>
      </c>
      <c r="L1257" s="19" t="str">
        <f>IF(A1257&lt;&gt;"",IF(J1257="No",_xlfn.CONCAT(IF(ISERROR(FIND(",",A1257))=FALSE,LEFT(A1257,FIND(",",A1257)-1),A1257),"-",C1257,"-",H1257),""),"")</f>
        <v/>
      </c>
      <c r="M1257" s="29" t="str">
        <f>IF(A1257&lt;&gt;"",_xlfn.CONCAT("{",IF(ISERROR(FIND(",",A1257))=FALSE,LEFT(A1257,FIND(",",A1257)-1),A1257),", ",C1257," #",H1257,"}"),"")</f>
        <v>{Lynch, 2019 #13278}</v>
      </c>
      <c r="N1257" s="4" t="s">
        <v>1</v>
      </c>
      <c r="O1257" s="18" t="str">
        <f>IF(J1257="Yes",IF(P1257&lt;&gt;"",HYPERLINK(_xlfn.CONCAT(VLOOKUP(P1257,AF:AG,2,FALSE),"\",IF(ISERROR(FIND(",",A1257))=FALSE,LEFT(A1257,FIND(",",A1257)-1),A1257),"-",C1257,"-",H1257,".pdf"),"PDF"),""),"")</f>
        <v>PDF</v>
      </c>
      <c r="P1257" s="11" t="s">
        <v>2</v>
      </c>
      <c r="Q1257" s="3" t="s">
        <v>46</v>
      </c>
      <c r="R1257" s="3" t="s">
        <v>39</v>
      </c>
      <c r="T1257" s="18" t="str">
        <f>IF(J1257="Yes",IF(U1257&lt;&gt;"",HYPERLINK(_xlfn.CONCAT(VLOOKUP(U1257,AF:AG,2,FALSE),"\",IF(ISERROR(FIND(",",A1257))=FALSE,LEFT(A1257,FIND(",",A1257)-1),A1257),"-",C1257,"-",H1257,".pdf"),"PDF"),""),"")</f>
        <v>PDF</v>
      </c>
      <c r="U1257" s="11" t="str">
        <f>IF(R1257="0. Duplicate","SH","")</f>
        <v>SH</v>
      </c>
      <c r="V1257" s="3" t="str">
        <f>IF(R1257="0. Duplicate","Exclude","")</f>
        <v>Exclude</v>
      </c>
      <c r="W1257" s="3" t="str">
        <f>IF(R1257="0. Duplicate","0. Duplicate","")</f>
        <v>0. Duplicate</v>
      </c>
      <c r="Y1257" s="12" t="str">
        <f>IF(R1257="Include","No",IF(V1257="Include","No",""))</f>
        <v/>
      </c>
      <c r="Z1257" s="33" t="str">
        <f>IF(J1257="Yes",IF(Q1257="","",IF(Q1257="Include",IF(V1257="",IF(Y1257="No","Check for supplement","Include"),IF(V1257="Exclude","Consensus required",IF(V1257="Include",IF(Y1257="No","Check for supplement","Include"),"Check required"))),IF(Q1257="Exclude",IF(V1257="","Check required",IF(V1257="Exclude","Exclude",IF(V1257="Include","Consensus required","Check required"))),"Check required"))),IF(L1257="","","Find PDF"))</f>
        <v>Exclude</v>
      </c>
      <c r="AA1257" s="31" t="str">
        <f>IF(Z1257="Exclude",R1257,"")</f>
        <v>0. Duplicate</v>
      </c>
    </row>
    <row r="1258" spans="1:27" x14ac:dyDescent="0.25">
      <c r="A1258" s="25" t="s">
        <v>1062</v>
      </c>
      <c r="B1258" s="26" t="s">
        <v>1063</v>
      </c>
      <c r="C1258" s="26">
        <v>2019</v>
      </c>
      <c r="D1258" s="26" t="s">
        <v>945</v>
      </c>
      <c r="E1258" s="26">
        <v>125</v>
      </c>
      <c r="F1258" s="26">
        <v>16</v>
      </c>
      <c r="G1258" s="26" t="s">
        <v>1064</v>
      </c>
      <c r="H1258" s="26">
        <v>13279</v>
      </c>
      <c r="I1258" s="26" t="s">
        <v>1065</v>
      </c>
      <c r="J1258" s="11" t="s">
        <v>35</v>
      </c>
      <c r="K1258" s="18" t="str">
        <f>IF(LEFT(I1258,2)="10",HYPERLINK(_xlfn.CONCAT("https://doi.org/",I1258),"Link"),IF(I1258="","",HYPERLINK(I1258,"Link")))</f>
        <v>Link</v>
      </c>
      <c r="L1258" s="19" t="str">
        <f>IF(A1258&lt;&gt;"",IF(J1258="No",_xlfn.CONCAT(IF(ISERROR(FIND(",",A1258))=FALSE,LEFT(A1258,FIND(",",A1258)-1),A1258),"-",C1258,"-",H1258),""),"")</f>
        <v/>
      </c>
      <c r="M1258" s="29" t="str">
        <f>IF(A1258&lt;&gt;"",_xlfn.CONCAT("{",IF(ISERROR(FIND(",",A1258))=FALSE,LEFT(A1258,FIND(",",A1258)-1),A1258),", ",C1258," #",H1258,"}"),"")</f>
        <v>{Lynch, 2019 #13279}</v>
      </c>
      <c r="N1258" s="4" t="s">
        <v>1</v>
      </c>
      <c r="O1258" s="18" t="str">
        <f>IF(J1258="Yes",IF(P1258&lt;&gt;"",HYPERLINK(_xlfn.CONCAT(VLOOKUP(P1258,AF:AG,2,FALSE),"\",IF(ISERROR(FIND(",",A1258))=FALSE,LEFT(A1258,FIND(",",A1258)-1),A1258),"-",C1258,"-",H1258,".pdf"),"PDF"),""),"")</f>
        <v>PDF</v>
      </c>
      <c r="P1258" s="11" t="s">
        <v>2</v>
      </c>
      <c r="Q1258" s="3" t="s">
        <v>46</v>
      </c>
      <c r="R1258" s="3" t="s">
        <v>39</v>
      </c>
      <c r="T1258" s="18" t="str">
        <f>IF(J1258="Yes",IF(U1258&lt;&gt;"",HYPERLINK(_xlfn.CONCAT(VLOOKUP(U1258,AF:AG,2,FALSE),"\",IF(ISERROR(FIND(",",A1258))=FALSE,LEFT(A1258,FIND(",",A1258)-1),A1258),"-",C1258,"-",H1258,".pdf"),"PDF"),""),"")</f>
        <v>PDF</v>
      </c>
      <c r="U1258" s="11" t="str">
        <f>IF(R1258="0. Duplicate","SH","")</f>
        <v>SH</v>
      </c>
      <c r="V1258" s="3" t="str">
        <f>IF(R1258="0. Duplicate","Exclude","")</f>
        <v>Exclude</v>
      </c>
      <c r="W1258" s="3" t="str">
        <f>IF(R1258="0. Duplicate","0. Duplicate","")</f>
        <v>0. Duplicate</v>
      </c>
      <c r="Y1258" s="12" t="str">
        <f>IF(R1258="Include","No",IF(V1258="Include","No",""))</f>
        <v/>
      </c>
      <c r="Z1258" s="33" t="str">
        <f>IF(J1258="Yes",IF(Q1258="","",IF(Q1258="Include",IF(V1258="",IF(Y1258="No","Check for supplement","Include"),IF(V1258="Exclude","Consensus required",IF(V1258="Include",IF(Y1258="No","Check for supplement","Include"),"Check required"))),IF(Q1258="Exclude",IF(V1258="","Check required",IF(V1258="Exclude","Exclude",IF(V1258="Include","Consensus required","Check required"))),"Check required"))),IF(L1258="","","Find PDF"))</f>
        <v>Exclude</v>
      </c>
      <c r="AA1258" s="31" t="str">
        <f>IF(Z1258="Exclude",R1258,"")</f>
        <v>0. Duplicate</v>
      </c>
    </row>
    <row r="1259" spans="1:27" x14ac:dyDescent="0.25">
      <c r="A1259" s="25" t="s">
        <v>1062</v>
      </c>
      <c r="B1259" s="26" t="s">
        <v>1063</v>
      </c>
      <c r="C1259" s="26">
        <v>2019</v>
      </c>
      <c r="D1259" s="26" t="s">
        <v>945</v>
      </c>
      <c r="E1259" s="26">
        <v>125</v>
      </c>
      <c r="F1259" s="26">
        <v>16</v>
      </c>
      <c r="G1259" s="26" t="s">
        <v>1064</v>
      </c>
      <c r="H1259" s="26">
        <v>13280</v>
      </c>
      <c r="I1259" s="26" t="s">
        <v>1065</v>
      </c>
      <c r="J1259" s="11" t="s">
        <v>35</v>
      </c>
      <c r="K1259" s="18" t="str">
        <f>IF(LEFT(I1259,2)="10",HYPERLINK(_xlfn.CONCAT("https://doi.org/",I1259),"Link"),IF(I1259="","",HYPERLINK(I1259,"Link")))</f>
        <v>Link</v>
      </c>
      <c r="L1259" s="19" t="str">
        <f>IF(A1259&lt;&gt;"",IF(J1259="No",_xlfn.CONCAT(IF(ISERROR(FIND(",",A1259))=FALSE,LEFT(A1259,FIND(",",A1259)-1),A1259),"-",C1259,"-",H1259),""),"")</f>
        <v/>
      </c>
      <c r="M1259" s="29" t="str">
        <f>IF(A1259&lt;&gt;"",_xlfn.CONCAT("{",IF(ISERROR(FIND(",",A1259))=FALSE,LEFT(A1259,FIND(",",A1259)-1),A1259),", ",C1259," #",H1259,"}"),"")</f>
        <v>{Lynch, 2019 #13280}</v>
      </c>
      <c r="N1259" s="4" t="s">
        <v>1</v>
      </c>
      <c r="O1259" s="18" t="str">
        <f>IF(J1259="Yes",IF(P1259&lt;&gt;"",HYPERLINK(_xlfn.CONCAT(VLOOKUP(P1259,AF:AG,2,FALSE),"\",IF(ISERROR(FIND(",",A1259))=FALSE,LEFT(A1259,FIND(",",A1259)-1),A1259),"-",C1259,"-",H1259,".pdf"),"PDF"),""),"")</f>
        <v>PDF</v>
      </c>
      <c r="P1259" s="11" t="s">
        <v>2</v>
      </c>
      <c r="Q1259" s="3" t="s">
        <v>46</v>
      </c>
      <c r="R1259" s="3" t="s">
        <v>39</v>
      </c>
      <c r="T1259" s="18" t="str">
        <f>IF(J1259="Yes",IF(U1259&lt;&gt;"",HYPERLINK(_xlfn.CONCAT(VLOOKUP(U1259,AF:AG,2,FALSE),"\",IF(ISERROR(FIND(",",A1259))=FALSE,LEFT(A1259,FIND(",",A1259)-1),A1259),"-",C1259,"-",H1259,".pdf"),"PDF"),""),"")</f>
        <v>PDF</v>
      </c>
      <c r="U1259" s="11" t="str">
        <f>IF(R1259="0. Duplicate","SH","")</f>
        <v>SH</v>
      </c>
      <c r="V1259" s="3" t="str">
        <f>IF(R1259="0. Duplicate","Exclude","")</f>
        <v>Exclude</v>
      </c>
      <c r="W1259" s="3" t="str">
        <f>IF(R1259="0. Duplicate","0. Duplicate","")</f>
        <v>0. Duplicate</v>
      </c>
      <c r="Y1259" s="12" t="str">
        <f>IF(R1259="Include","No",IF(V1259="Include","No",""))</f>
        <v/>
      </c>
      <c r="Z1259" s="33" t="str">
        <f>IF(J1259="Yes",IF(Q1259="","",IF(Q1259="Include",IF(V1259="",IF(Y1259="No","Check for supplement","Include"),IF(V1259="Exclude","Consensus required",IF(V1259="Include",IF(Y1259="No","Check for supplement","Include"),"Check required"))),IF(Q1259="Exclude",IF(V1259="","Check required",IF(V1259="Exclude","Exclude",IF(V1259="Include","Consensus required","Check required"))),"Check required"))),IF(L1259="","","Find PDF"))</f>
        <v>Exclude</v>
      </c>
      <c r="AA1259" s="31" t="str">
        <f>IF(Z1259="Exclude",R1259,"")</f>
        <v>0. Duplicate</v>
      </c>
    </row>
    <row r="1260" spans="1:27" x14ac:dyDescent="0.25">
      <c r="A1260" s="25" t="s">
        <v>1062</v>
      </c>
      <c r="B1260" s="26" t="s">
        <v>1063</v>
      </c>
      <c r="C1260" s="26">
        <v>2019</v>
      </c>
      <c r="D1260" s="26" t="s">
        <v>945</v>
      </c>
      <c r="E1260" s="26">
        <v>125</v>
      </c>
      <c r="F1260" s="26">
        <v>16</v>
      </c>
      <c r="G1260" s="26" t="s">
        <v>1064</v>
      </c>
      <c r="H1260" s="26">
        <v>13281</v>
      </c>
      <c r="I1260" s="26" t="s">
        <v>1065</v>
      </c>
      <c r="J1260" s="11" t="s">
        <v>35</v>
      </c>
      <c r="K1260" s="18" t="str">
        <f>IF(LEFT(I1260,2)="10",HYPERLINK(_xlfn.CONCAT("https://doi.org/",I1260),"Link"),IF(I1260="","",HYPERLINK(I1260,"Link")))</f>
        <v>Link</v>
      </c>
      <c r="L1260" s="19" t="str">
        <f>IF(A1260&lt;&gt;"",IF(J1260="No",_xlfn.CONCAT(IF(ISERROR(FIND(",",A1260))=FALSE,LEFT(A1260,FIND(",",A1260)-1),A1260),"-",C1260,"-",H1260),""),"")</f>
        <v/>
      </c>
      <c r="M1260" s="29" t="str">
        <f>IF(A1260&lt;&gt;"",_xlfn.CONCAT("{",IF(ISERROR(FIND(",",A1260))=FALSE,LEFT(A1260,FIND(",",A1260)-1),A1260),", ",C1260," #",H1260,"}"),"")</f>
        <v>{Lynch, 2019 #13281}</v>
      </c>
      <c r="N1260" s="4" t="s">
        <v>1</v>
      </c>
      <c r="O1260" s="18" t="str">
        <f>IF(J1260="Yes",IF(P1260&lt;&gt;"",HYPERLINK(_xlfn.CONCAT(VLOOKUP(P1260,AF:AG,2,FALSE),"\",IF(ISERROR(FIND(",",A1260))=FALSE,LEFT(A1260,FIND(",",A1260)-1),A1260),"-",C1260,"-",H1260,".pdf"),"PDF"),""),"")</f>
        <v>PDF</v>
      </c>
      <c r="P1260" s="11" t="s">
        <v>2</v>
      </c>
      <c r="Q1260" s="3" t="s">
        <v>46</v>
      </c>
      <c r="R1260" s="3" t="s">
        <v>39</v>
      </c>
      <c r="T1260" s="18" t="str">
        <f>IF(J1260="Yes",IF(U1260&lt;&gt;"",HYPERLINK(_xlfn.CONCAT(VLOOKUP(U1260,AF:AG,2,FALSE),"\",IF(ISERROR(FIND(",",A1260))=FALSE,LEFT(A1260,FIND(",",A1260)-1),A1260),"-",C1260,"-",H1260,".pdf"),"PDF"),""),"")</f>
        <v>PDF</v>
      </c>
      <c r="U1260" s="11" t="str">
        <f>IF(R1260="0. Duplicate","SH","")</f>
        <v>SH</v>
      </c>
      <c r="V1260" s="3" t="str">
        <f>IF(R1260="0. Duplicate","Exclude","")</f>
        <v>Exclude</v>
      </c>
      <c r="W1260" s="3" t="str">
        <f>IF(R1260="0. Duplicate","0. Duplicate","")</f>
        <v>0. Duplicate</v>
      </c>
      <c r="Y1260" s="12" t="str">
        <f>IF(R1260="Include","No",IF(V1260="Include","No",""))</f>
        <v/>
      </c>
      <c r="Z1260" s="33" t="str">
        <f>IF(J1260="Yes",IF(Q1260="","",IF(Q1260="Include",IF(V1260="",IF(Y1260="No","Check for supplement","Include"),IF(V1260="Exclude","Consensus required",IF(V1260="Include",IF(Y1260="No","Check for supplement","Include"),"Check required"))),IF(Q1260="Exclude",IF(V1260="","Check required",IF(V1260="Exclude","Exclude",IF(V1260="Include","Consensus required","Check required"))),"Check required"))),IF(L1260="","","Find PDF"))</f>
        <v>Exclude</v>
      </c>
      <c r="AA1260" s="31" t="str">
        <f>IF(Z1260="Exclude",R1260,"")</f>
        <v>0. Duplicate</v>
      </c>
    </row>
    <row r="1261" spans="1:27" x14ac:dyDescent="0.25">
      <c r="A1261" s="25" t="s">
        <v>1062</v>
      </c>
      <c r="B1261" s="26" t="s">
        <v>1063</v>
      </c>
      <c r="C1261" s="26">
        <v>2019</v>
      </c>
      <c r="D1261" s="26" t="s">
        <v>945</v>
      </c>
      <c r="E1261" s="26">
        <v>125</v>
      </c>
      <c r="F1261" s="26">
        <v>16</v>
      </c>
      <c r="G1261" s="26" t="s">
        <v>1064</v>
      </c>
      <c r="H1261" s="26">
        <v>13282</v>
      </c>
      <c r="I1261" s="26" t="s">
        <v>1065</v>
      </c>
      <c r="J1261" s="11" t="s">
        <v>35</v>
      </c>
      <c r="K1261" s="18" t="str">
        <f>IF(LEFT(I1261,2)="10",HYPERLINK(_xlfn.CONCAT("https://doi.org/",I1261),"Link"),IF(I1261="","",HYPERLINK(I1261,"Link")))</f>
        <v>Link</v>
      </c>
      <c r="L1261" s="19" t="str">
        <f>IF(A1261&lt;&gt;"",IF(J1261="No",_xlfn.CONCAT(IF(ISERROR(FIND(",",A1261))=FALSE,LEFT(A1261,FIND(",",A1261)-1),A1261),"-",C1261,"-",H1261),""),"")</f>
        <v/>
      </c>
      <c r="M1261" s="29" t="str">
        <f>IF(A1261&lt;&gt;"",_xlfn.CONCAT("{",IF(ISERROR(FIND(",",A1261))=FALSE,LEFT(A1261,FIND(",",A1261)-1),A1261),", ",C1261," #",H1261,"}"),"")</f>
        <v>{Lynch, 2019 #13282}</v>
      </c>
      <c r="N1261" s="4" t="s">
        <v>1</v>
      </c>
      <c r="O1261" s="18" t="str">
        <f>IF(J1261="Yes",IF(P1261&lt;&gt;"",HYPERLINK(_xlfn.CONCAT(VLOOKUP(P1261,AF:AG,2,FALSE),"\",IF(ISERROR(FIND(",",A1261))=FALSE,LEFT(A1261,FIND(",",A1261)-1),A1261),"-",C1261,"-",H1261,".pdf"),"PDF"),""),"")</f>
        <v>PDF</v>
      </c>
      <c r="P1261" s="11" t="s">
        <v>2</v>
      </c>
      <c r="Q1261" s="3" t="s">
        <v>46</v>
      </c>
      <c r="R1261" s="3" t="s">
        <v>39</v>
      </c>
      <c r="T1261" s="18" t="str">
        <f>IF(J1261="Yes",IF(U1261&lt;&gt;"",HYPERLINK(_xlfn.CONCAT(VLOOKUP(U1261,AF:AG,2,FALSE),"\",IF(ISERROR(FIND(",",A1261))=FALSE,LEFT(A1261,FIND(",",A1261)-1),A1261),"-",C1261,"-",H1261,".pdf"),"PDF"),""),"")</f>
        <v>PDF</v>
      </c>
      <c r="U1261" s="11" t="str">
        <f>IF(R1261="0. Duplicate","SH","")</f>
        <v>SH</v>
      </c>
      <c r="V1261" s="3" t="str">
        <f>IF(R1261="0. Duplicate","Exclude","")</f>
        <v>Exclude</v>
      </c>
      <c r="W1261" s="3" t="str">
        <f>IF(R1261="0. Duplicate","0. Duplicate","")</f>
        <v>0. Duplicate</v>
      </c>
      <c r="Y1261" s="12" t="str">
        <f>IF(R1261="Include","No",IF(V1261="Include","No",""))</f>
        <v/>
      </c>
      <c r="Z1261" s="33" t="str">
        <f>IF(J1261="Yes",IF(Q1261="","",IF(Q1261="Include",IF(V1261="",IF(Y1261="No","Check for supplement","Include"),IF(V1261="Exclude","Consensus required",IF(V1261="Include",IF(Y1261="No","Check for supplement","Include"),"Check required"))),IF(Q1261="Exclude",IF(V1261="","Check required",IF(V1261="Exclude","Exclude",IF(V1261="Include","Consensus required","Check required"))),"Check required"))),IF(L1261="","","Find PDF"))</f>
        <v>Exclude</v>
      </c>
      <c r="AA1261" s="31" t="str">
        <f>IF(Z1261="Exclude",R1261,"")</f>
        <v>0. Duplicate</v>
      </c>
    </row>
    <row r="1262" spans="1:27" x14ac:dyDescent="0.25">
      <c r="A1262" s="25" t="s">
        <v>1066</v>
      </c>
      <c r="B1262" s="26" t="s">
        <v>1067</v>
      </c>
      <c r="C1262" s="26">
        <v>2017</v>
      </c>
      <c r="D1262" s="26" t="s">
        <v>100</v>
      </c>
      <c r="E1262" s="26">
        <v>5</v>
      </c>
      <c r="F1262" s="26">
        <v>3</v>
      </c>
      <c r="G1262" s="26" t="s">
        <v>1068</v>
      </c>
      <c r="H1262" s="26">
        <v>13283</v>
      </c>
      <c r="I1262" s="26" t="s">
        <v>1069</v>
      </c>
      <c r="J1262" s="11" t="s">
        <v>35</v>
      </c>
      <c r="K1262" s="18" t="str">
        <f>IF(LEFT(I1262,2)="10",HYPERLINK(_xlfn.CONCAT("https://doi.org/",I1262),"Link"),IF(I1262="","",HYPERLINK(I1262,"Link")))</f>
        <v>Link</v>
      </c>
      <c r="L1262" s="19" t="str">
        <f>IF(A1262&lt;&gt;"",IF(J1262="No",_xlfn.CONCAT(IF(ISERROR(FIND(",",A1262))=FALSE,LEFT(A1262,FIND(",",A1262)-1),A1262),"-",C1262,"-",H1262),""),"")</f>
        <v/>
      </c>
      <c r="M1262" s="29" t="str">
        <f>IF(A1262&lt;&gt;"",_xlfn.CONCAT("{",IF(ISERROR(FIND(",",A1262))=FALSE,LEFT(A1262,FIND(",",A1262)-1),A1262),", ",C1262," #",H1262,"}"),"")</f>
        <v>{Lyons, 2017 #13283}</v>
      </c>
      <c r="N1262" s="4" t="s">
        <v>1</v>
      </c>
      <c r="O1262" s="18" t="str">
        <f>IF(J1262="Yes",IF(P1262&lt;&gt;"",HYPERLINK(_xlfn.CONCAT(VLOOKUP(P1262,AF:AG,2,FALSE),"\",IF(ISERROR(FIND(",",A1262))=FALSE,LEFT(A1262,FIND(",",A1262)-1),A1262),"-",C1262,"-",H1262,".pdf"),"PDF"),""),"")</f>
        <v>PDF</v>
      </c>
      <c r="P1262" s="11" t="s">
        <v>2</v>
      </c>
      <c r="Q1262" s="3" t="s">
        <v>46</v>
      </c>
      <c r="R1262" s="3" t="s">
        <v>47</v>
      </c>
      <c r="S1262" s="4" t="s">
        <v>109</v>
      </c>
      <c r="T1262" s="18" t="str">
        <f>IF(J1262="Yes",IF(U1262&lt;&gt;"",HYPERLINK(_xlfn.CONCAT(VLOOKUP(U1262,AF:AG,2,FALSE),"\",IF(ISERROR(FIND(",",A1262))=FALSE,LEFT(A1262,FIND(",",A1262)-1),A1262),"-",C1262,"-",H1262,".pdf"),"PDF"),""),"")</f>
        <v>PDF</v>
      </c>
      <c r="U1262" s="11" t="s">
        <v>57</v>
      </c>
      <c r="V1262" s="3" t="s">
        <v>46</v>
      </c>
      <c r="W1262" s="3" t="s">
        <v>47</v>
      </c>
      <c r="X1262" s="501" t="s">
        <v>116</v>
      </c>
      <c r="Y1262" s="12" t="str">
        <f>IF(R1262="Include","No",IF(V1262="Include","No",""))</f>
        <v/>
      </c>
      <c r="Z1262" s="33" t="str">
        <f>IF(J1262="Yes",IF(Q1262="","",IF(Q1262="Include",IF(V1262="",IF(Y1262="No","Check for supplement","Include"),IF(V1262="Exclude","Consensus required",IF(V1262="Include",IF(Y1262="No","Check for supplement","Include"),"Check required"))),IF(Q1262="Exclude",IF(V1262="","Check required",IF(V1262="Exclude","Exclude",IF(V1262="Include","Consensus required","Check required"))),"Check required"))),IF(L1262="","","Find PDF"))</f>
        <v>Exclude</v>
      </c>
      <c r="AA1262" s="31" t="str">
        <f>IF(Z1262="Exclude",R1262,"")</f>
        <v>3. Wrong intervention</v>
      </c>
    </row>
    <row r="1263" spans="1:27" x14ac:dyDescent="0.25">
      <c r="A1263" s="25" t="s">
        <v>1066</v>
      </c>
      <c r="B1263" s="26" t="s">
        <v>1067</v>
      </c>
      <c r="C1263" s="26">
        <v>2017</v>
      </c>
      <c r="D1263" s="26" t="s">
        <v>100</v>
      </c>
      <c r="E1263" s="26">
        <v>5</v>
      </c>
      <c r="F1263" s="26">
        <v>3</v>
      </c>
      <c r="G1263" s="26" t="s">
        <v>1068</v>
      </c>
      <c r="H1263" s="26">
        <v>13284</v>
      </c>
      <c r="I1263" s="26" t="s">
        <v>1069</v>
      </c>
      <c r="J1263" s="11" t="s">
        <v>35</v>
      </c>
      <c r="K1263" s="18" t="str">
        <f>IF(LEFT(I1263,2)="10",HYPERLINK(_xlfn.CONCAT("https://doi.org/",I1263),"Link"),IF(I1263="","",HYPERLINK(I1263,"Link")))</f>
        <v>Link</v>
      </c>
      <c r="L1263" s="19" t="str">
        <f>IF(A1263&lt;&gt;"",IF(J1263="No",_xlfn.CONCAT(IF(ISERROR(FIND(",",A1263))=FALSE,LEFT(A1263,FIND(",",A1263)-1),A1263),"-",C1263,"-",H1263),""),"")</f>
        <v/>
      </c>
      <c r="M1263" s="29" t="str">
        <f>IF(A1263&lt;&gt;"",_xlfn.CONCAT("{",IF(ISERROR(FIND(",",A1263))=FALSE,LEFT(A1263,FIND(",",A1263)-1),A1263),", ",C1263," #",H1263,"}"),"")</f>
        <v>{Lyons, 2017 #13284}</v>
      </c>
      <c r="N1263" s="4" t="s">
        <v>1</v>
      </c>
      <c r="O1263" s="18" t="str">
        <f>IF(J1263="Yes",IF(P1263&lt;&gt;"",HYPERLINK(_xlfn.CONCAT(VLOOKUP(P1263,AF:AG,2,FALSE),"\",IF(ISERROR(FIND(",",A1263))=FALSE,LEFT(A1263,FIND(",",A1263)-1),A1263),"-",C1263,"-",H1263,".pdf"),"PDF"),""),"")</f>
        <v>PDF</v>
      </c>
      <c r="P1263" s="11" t="s">
        <v>2</v>
      </c>
      <c r="Q1263" s="3" t="s">
        <v>46</v>
      </c>
      <c r="R1263" s="3" t="s">
        <v>39</v>
      </c>
      <c r="T1263" s="18" t="str">
        <f>IF(J1263="Yes",IF(U1263&lt;&gt;"",HYPERLINK(_xlfn.CONCAT(VLOOKUP(U1263,AF:AG,2,FALSE),"\",IF(ISERROR(FIND(",",A1263))=FALSE,LEFT(A1263,FIND(",",A1263)-1),A1263),"-",C1263,"-",H1263,".pdf"),"PDF"),""),"")</f>
        <v>PDF</v>
      </c>
      <c r="U1263" s="11" t="str">
        <f>IF(R1263="0. Duplicate","SH","")</f>
        <v>SH</v>
      </c>
      <c r="V1263" s="3" t="str">
        <f>IF(R1263="0. Duplicate","Exclude","")</f>
        <v>Exclude</v>
      </c>
      <c r="W1263" s="3" t="str">
        <f>IF(R1263="0. Duplicate","0. Duplicate","")</f>
        <v>0. Duplicate</v>
      </c>
      <c r="Y1263" s="12" t="str">
        <f>IF(R1263="Include","No",IF(V1263="Include","No",""))</f>
        <v/>
      </c>
      <c r="Z1263" s="33" t="str">
        <f>IF(J1263="Yes",IF(Q1263="","",IF(Q1263="Include",IF(V1263="",IF(Y1263="No","Check for supplement","Include"),IF(V1263="Exclude","Consensus required",IF(V1263="Include",IF(Y1263="No","Check for supplement","Include"),"Check required"))),IF(Q1263="Exclude",IF(V1263="","Check required",IF(V1263="Exclude","Exclude",IF(V1263="Include","Consensus required","Check required"))),"Check required"))),IF(L1263="","","Find PDF"))</f>
        <v>Exclude</v>
      </c>
      <c r="AA1263" s="31" t="str">
        <f>IF(Z1263="Exclude",R1263,"")</f>
        <v>0. Duplicate</v>
      </c>
    </row>
    <row r="1264" spans="1:27" x14ac:dyDescent="0.25">
      <c r="A1264" s="25" t="s">
        <v>1070</v>
      </c>
      <c r="B1264" s="26" t="s">
        <v>1071</v>
      </c>
      <c r="C1264" s="26">
        <v>2020</v>
      </c>
      <c r="D1264" s="26" t="s">
        <v>1072</v>
      </c>
      <c r="E1264" s="26">
        <v>14</v>
      </c>
      <c r="F1264" s="26">
        <v>5</v>
      </c>
      <c r="G1264" s="26" t="s">
        <v>1073</v>
      </c>
      <c r="H1264" s="26">
        <v>14798</v>
      </c>
      <c r="I1264" s="26" t="s">
        <v>1074</v>
      </c>
      <c r="J1264" s="11" t="s">
        <v>35</v>
      </c>
      <c r="K1264" s="18" t="str">
        <f>IF(LEFT(I1264,2)="10",HYPERLINK(_xlfn.CONCAT("https://doi.org/",I1264),"Link"),IF(I1264="","",HYPERLINK(I1264,"Link")))</f>
        <v>Link</v>
      </c>
      <c r="L1264" s="19" t="str">
        <f>IF(A1264&lt;&gt;"",IF(J1264="No",_xlfn.CONCAT(IF(ISERROR(FIND(",",A1264))=FALSE,LEFT(A1264,FIND(",",A1264)-1),A1264),"-",C1264,"-",H1264),""),"")</f>
        <v/>
      </c>
      <c r="M1264" s="29" t="str">
        <f>IF(A1264&lt;&gt;"",_xlfn.CONCAT("{",IF(ISERROR(FIND(",",A1264))=FALSE,LEFT(A1264,FIND(",",A1264)-1),A1264),", ",C1264," #",H1264,"}"),"")</f>
        <v>{Lystrup, 2020 #14798}</v>
      </c>
      <c r="N1264" s="4" t="s">
        <v>1</v>
      </c>
      <c r="O1264" s="18" t="str">
        <f>IF(J1264="Yes",IF(P1264&lt;&gt;"",HYPERLINK(_xlfn.CONCAT(VLOOKUP(P1264,AF:AG,2,FALSE),"\",IF(ISERROR(FIND(",",A1264))=FALSE,LEFT(A1264,FIND(",",A1264)-1),A1264),"-",C1264,"-",H1264,".pdf"),"PDF"),""),"")</f>
        <v>PDF</v>
      </c>
      <c r="P1264" s="11" t="s">
        <v>2</v>
      </c>
      <c r="Q1264" s="3" t="s">
        <v>46</v>
      </c>
      <c r="R1264" s="3" t="s">
        <v>47</v>
      </c>
      <c r="S1264" s="4" t="s">
        <v>109</v>
      </c>
      <c r="T1264" s="18" t="str">
        <f>IF(J1264="Yes",IF(U1264&lt;&gt;"",HYPERLINK(_xlfn.CONCAT(VLOOKUP(U1264,AF:AG,2,FALSE),"\",IF(ISERROR(FIND(",",A1264))=FALSE,LEFT(A1264,FIND(",",A1264)-1),A1264),"-",C1264,"-",H1264,".pdf"),"PDF"),""),"")</f>
        <v>PDF</v>
      </c>
      <c r="U1264" s="11" t="s">
        <v>57</v>
      </c>
      <c r="V1264" s="3" t="s">
        <v>46</v>
      </c>
      <c r="W1264" s="3" t="s">
        <v>47</v>
      </c>
      <c r="X1264" s="501" t="s">
        <v>116</v>
      </c>
      <c r="Y1264" s="12" t="str">
        <f>IF(R1264="Include","No",IF(V1264="Include","No",""))</f>
        <v/>
      </c>
      <c r="Z1264" s="33" t="str">
        <f>IF(J1264="Yes",IF(Q1264="","",IF(Q1264="Include",IF(V1264="",IF(Y1264="No","Check for supplement","Include"),IF(V1264="Exclude","Consensus required",IF(V1264="Include",IF(Y1264="No","Check for supplement","Include"),"Check required"))),IF(Q1264="Exclude",IF(V1264="","Check required",IF(V1264="Exclude","Exclude",IF(V1264="Include","Consensus required","Check required"))),"Check required"))),IF(L1264="","","Find PDF"))</f>
        <v>Exclude</v>
      </c>
      <c r="AA1264" s="31" t="str">
        <f>IF(Z1264="Exclude",R1264,"")</f>
        <v>3. Wrong intervention</v>
      </c>
    </row>
    <row r="1265" spans="1:27" x14ac:dyDescent="0.25">
      <c r="A1265" s="25" t="s">
        <v>1075</v>
      </c>
      <c r="B1265" s="26" t="s">
        <v>1076</v>
      </c>
      <c r="C1265" s="26">
        <v>2019</v>
      </c>
      <c r="D1265" s="26" t="s">
        <v>1077</v>
      </c>
      <c r="E1265" s="26">
        <v>49</v>
      </c>
      <c r="F1265" s="26">
        <v>7</v>
      </c>
      <c r="G1265" s="26" t="s">
        <v>1078</v>
      </c>
      <c r="H1265" s="26">
        <v>13081</v>
      </c>
      <c r="I1265" s="26" t="s">
        <v>1079</v>
      </c>
      <c r="J1265" s="11" t="s">
        <v>35</v>
      </c>
      <c r="K1265" s="18" t="str">
        <f>IF(LEFT(I1265,2)="10",HYPERLINK(_xlfn.CONCAT("https://doi.org/",I1265),"Link"),IF(I1265="","",HYPERLINK(I1265,"Link")))</f>
        <v>Link</v>
      </c>
      <c r="L1265" s="19" t="str">
        <f>IF(A1265&lt;&gt;"",IF(J1265="No",_xlfn.CONCAT(IF(ISERROR(FIND(",",A1265))=FALSE,LEFT(A1265,FIND(",",A1265)-1),A1265),"-",C1265,"-",H1265),""),"")</f>
        <v/>
      </c>
      <c r="M1265" s="29" t="str">
        <f>IF(A1265&lt;&gt;"",_xlfn.CONCAT("{",IF(ISERROR(FIND(",",A1265))=FALSE,LEFT(A1265,FIND(",",A1265)-1),A1265),", ",C1265," #",H1265,"}"),"")</f>
        <v>{Ma, 2019 #13081}</v>
      </c>
      <c r="N1265" s="4" t="s">
        <v>1</v>
      </c>
      <c r="O1265" s="18" t="str">
        <f>IF(J1265="Yes",IF(P1265&lt;&gt;"",HYPERLINK(_xlfn.CONCAT(VLOOKUP(P1265,AF:AG,2,FALSE),"\",IF(ISERROR(FIND(",",A1265))=FALSE,LEFT(A1265,FIND(",",A1265)-1),A1265),"-",C1265,"-",H1265,".pdf"),"PDF"),""),"")</f>
        <v>PDF</v>
      </c>
      <c r="P1265" s="11" t="s">
        <v>2</v>
      </c>
      <c r="Q1265" s="3" t="s">
        <v>46</v>
      </c>
      <c r="R1265" s="3" t="s">
        <v>47</v>
      </c>
      <c r="S1265" s="4" t="s">
        <v>109</v>
      </c>
      <c r="T1265" s="18" t="str">
        <f>IF(J1265="Yes",IF(U1265&lt;&gt;"",HYPERLINK(_xlfn.CONCAT(VLOOKUP(U1265,AF:AG,2,FALSE),"\",IF(ISERROR(FIND(",",A1265))=FALSE,LEFT(A1265,FIND(",",A1265)-1),A1265),"-",C1265,"-",H1265,".pdf"),"PDF"),""),"")</f>
        <v>PDF</v>
      </c>
      <c r="U1265" s="11" t="s">
        <v>57</v>
      </c>
      <c r="V1265" s="3" t="s">
        <v>46</v>
      </c>
      <c r="W1265" s="3" t="s">
        <v>47</v>
      </c>
      <c r="X1265" s="501" t="s">
        <v>116</v>
      </c>
      <c r="Y1265" s="12" t="str">
        <f>IF(R1265="Include","No",IF(V1265="Include","No",""))</f>
        <v/>
      </c>
      <c r="Z1265" s="33" t="str">
        <f>IF(J1265="Yes",IF(Q1265="","",IF(Q1265="Include",IF(V1265="",IF(Y1265="No","Check for supplement","Include"),IF(V1265="Exclude","Consensus required",IF(V1265="Include",IF(Y1265="No","Check for supplement","Include"),"Check required"))),IF(Q1265="Exclude",IF(V1265="","Check required",IF(V1265="Exclude","Exclude",IF(V1265="Include","Consensus required","Check required"))),"Check required"))),IF(L1265="","","Find PDF"))</f>
        <v>Exclude</v>
      </c>
      <c r="AA1265" s="31" t="str">
        <f>IF(Z1265="Exclude",R1265,"")</f>
        <v>3. Wrong intervention</v>
      </c>
    </row>
    <row r="1266" spans="1:27" x14ac:dyDescent="0.25">
      <c r="A1266" s="25" t="s">
        <v>1075</v>
      </c>
      <c r="B1266" s="26" t="s">
        <v>1076</v>
      </c>
      <c r="C1266" s="26">
        <v>2019</v>
      </c>
      <c r="D1266" s="26" t="s">
        <v>1077</v>
      </c>
      <c r="E1266" s="26">
        <v>49</v>
      </c>
      <c r="F1266" s="26">
        <v>7</v>
      </c>
      <c r="G1266" s="26" t="s">
        <v>1078</v>
      </c>
      <c r="H1266" s="26">
        <v>13082</v>
      </c>
      <c r="I1266" s="26" t="s">
        <v>1079</v>
      </c>
      <c r="J1266" s="11" t="s">
        <v>35</v>
      </c>
      <c r="K1266" s="18" t="str">
        <f>IF(LEFT(I1266,2)="10",HYPERLINK(_xlfn.CONCAT("https://doi.org/",I1266),"Link"),IF(I1266="","",HYPERLINK(I1266,"Link")))</f>
        <v>Link</v>
      </c>
      <c r="L1266" s="19" t="str">
        <f>IF(A1266&lt;&gt;"",IF(J1266="No",_xlfn.CONCAT(IF(ISERROR(FIND(",",A1266))=FALSE,LEFT(A1266,FIND(",",A1266)-1),A1266),"-",C1266,"-",H1266),""),"")</f>
        <v/>
      </c>
      <c r="M1266" s="29" t="str">
        <f>IF(A1266&lt;&gt;"",_xlfn.CONCAT("{",IF(ISERROR(FIND(",",A1266))=FALSE,LEFT(A1266,FIND(",",A1266)-1),A1266),", ",C1266," #",H1266,"}"),"")</f>
        <v>{Ma, 2019 #13082}</v>
      </c>
      <c r="N1266" s="4" t="s">
        <v>1</v>
      </c>
      <c r="O1266" s="18" t="str">
        <f>IF(J1266="Yes",IF(P1266&lt;&gt;"",HYPERLINK(_xlfn.CONCAT(VLOOKUP(P1266,AF:AG,2,FALSE),"\",IF(ISERROR(FIND(",",A1266))=FALSE,LEFT(A1266,FIND(",",A1266)-1),A1266),"-",C1266,"-",H1266,".pdf"),"PDF"),""),"")</f>
        <v>PDF</v>
      </c>
      <c r="P1266" s="11" t="s">
        <v>2</v>
      </c>
      <c r="Q1266" s="3" t="s">
        <v>46</v>
      </c>
      <c r="R1266" s="3" t="s">
        <v>39</v>
      </c>
      <c r="T1266" s="18" t="str">
        <f>IF(J1266="Yes",IF(U1266&lt;&gt;"",HYPERLINK(_xlfn.CONCAT(VLOOKUP(U1266,AF:AG,2,FALSE),"\",IF(ISERROR(FIND(",",A1266))=FALSE,LEFT(A1266,FIND(",",A1266)-1),A1266),"-",C1266,"-",H1266,".pdf"),"PDF"),""),"")</f>
        <v>PDF</v>
      </c>
      <c r="U1266" s="11" t="str">
        <f>IF(R1266="0. Duplicate","SH","")</f>
        <v>SH</v>
      </c>
      <c r="V1266" s="3" t="str">
        <f>IF(R1266="0. Duplicate","Exclude","")</f>
        <v>Exclude</v>
      </c>
      <c r="W1266" s="3" t="str">
        <f>IF(R1266="0. Duplicate","0. Duplicate","")</f>
        <v>0. Duplicate</v>
      </c>
      <c r="Y1266" s="12" t="str">
        <f>IF(R1266="Include","No",IF(V1266="Include","No",""))</f>
        <v/>
      </c>
      <c r="Z1266" s="33" t="str">
        <f>IF(J1266="Yes",IF(Q1266="","",IF(Q1266="Include",IF(V1266="",IF(Y1266="No","Check for supplement","Include"),IF(V1266="Exclude","Consensus required",IF(V1266="Include",IF(Y1266="No","Check for supplement","Include"),"Check required"))),IF(Q1266="Exclude",IF(V1266="","Check required",IF(V1266="Exclude","Exclude",IF(V1266="Include","Consensus required","Check required"))),"Check required"))),IF(L1266="","","Find PDF"))</f>
        <v>Exclude</v>
      </c>
      <c r="AA1266" s="31" t="str">
        <f>IF(Z1266="Exclude",R1266,"")</f>
        <v>0. Duplicate</v>
      </c>
    </row>
    <row r="1267" spans="1:27" x14ac:dyDescent="0.25">
      <c r="A1267" s="25" t="s">
        <v>1080</v>
      </c>
      <c r="B1267" s="26" t="s">
        <v>1081</v>
      </c>
      <c r="C1267" s="26">
        <v>2021</v>
      </c>
      <c r="D1267" s="26" t="s">
        <v>60</v>
      </c>
      <c r="E1267" s="26">
        <v>18</v>
      </c>
      <c r="F1267" s="26">
        <v>21</v>
      </c>
      <c r="G1267" s="26" t="s">
        <v>1082</v>
      </c>
      <c r="H1267" s="26">
        <v>13288</v>
      </c>
      <c r="I1267" s="26" t="s">
        <v>1083</v>
      </c>
      <c r="J1267" s="11" t="s">
        <v>35</v>
      </c>
      <c r="K1267" s="18" t="str">
        <f>IF(LEFT(I1267,2)="10",HYPERLINK(_xlfn.CONCAT("https://doi.org/",I1267),"Link"),IF(I1267="","",HYPERLINK(I1267,"Link")))</f>
        <v>Link</v>
      </c>
      <c r="L1267" s="19" t="str">
        <f>IF(A1267&lt;&gt;"",IF(J1267="No",_xlfn.CONCAT(IF(ISERROR(FIND(",",A1267))=FALSE,LEFT(A1267,FIND(",",A1267)-1),A1267),"-",C1267,"-",H1267),""),"")</f>
        <v/>
      </c>
      <c r="M1267" s="29" t="str">
        <f>IF(A1267&lt;&gt;"",_xlfn.CONCAT("{",IF(ISERROR(FIND(",",A1267))=FALSE,LEFT(A1267,FIND(",",A1267)-1),A1267),", ",C1267," #",H1267,"}"),"")</f>
        <v>{Ma, 2021 #13288}</v>
      </c>
      <c r="N1267" s="4" t="s">
        <v>1</v>
      </c>
      <c r="O1267" s="18" t="str">
        <f>IF(J1267="Yes",IF(P1267&lt;&gt;"",HYPERLINK(_xlfn.CONCAT(VLOOKUP(P1267,AF:AG,2,FALSE),"\",IF(ISERROR(FIND(",",A1267))=FALSE,LEFT(A1267,FIND(",",A1267)-1),A1267),"-",C1267,"-",H1267,".pdf"),"PDF"),""),"")</f>
        <v>PDF</v>
      </c>
      <c r="P1267" s="11" t="s">
        <v>2</v>
      </c>
      <c r="Q1267" s="3" t="s">
        <v>46</v>
      </c>
      <c r="R1267" s="3" t="s">
        <v>47</v>
      </c>
      <c r="S1267" s="4" t="s">
        <v>109</v>
      </c>
      <c r="T1267" s="18" t="str">
        <f>IF(J1267="Yes",IF(U1267&lt;&gt;"",HYPERLINK(_xlfn.CONCAT(VLOOKUP(U1267,AF:AG,2,FALSE),"\",IF(ISERROR(FIND(",",A1267))=FALSE,LEFT(A1267,FIND(",",A1267)-1),A1267),"-",C1267,"-",H1267,".pdf"),"PDF"),""),"")</f>
        <v>PDF</v>
      </c>
      <c r="U1267" s="11" t="s">
        <v>57</v>
      </c>
      <c r="V1267" s="3" t="s">
        <v>46</v>
      </c>
      <c r="W1267" s="3" t="s">
        <v>47</v>
      </c>
      <c r="X1267" s="501" t="s">
        <v>116</v>
      </c>
      <c r="Y1267" s="12" t="str">
        <f>IF(R1267="Include","No",IF(V1267="Include","No",""))</f>
        <v/>
      </c>
      <c r="Z1267" s="33" t="str">
        <f>IF(J1267="Yes",IF(Q1267="","",IF(Q1267="Include",IF(V1267="",IF(Y1267="No","Check for supplement","Include"),IF(V1267="Exclude","Consensus required",IF(V1267="Include",IF(Y1267="No","Check for supplement","Include"),"Check required"))),IF(Q1267="Exclude",IF(V1267="","Check required",IF(V1267="Exclude","Exclude",IF(V1267="Include","Consensus required","Check required"))),"Check required"))),IF(L1267="","","Find PDF"))</f>
        <v>Exclude</v>
      </c>
      <c r="AA1267" s="31" t="str">
        <f>IF(Z1267="Exclude",R1267,"")</f>
        <v>3. Wrong intervention</v>
      </c>
    </row>
    <row r="1268" spans="1:27" x14ac:dyDescent="0.25">
      <c r="A1268" s="25" t="s">
        <v>1080</v>
      </c>
      <c r="B1268" s="26" t="s">
        <v>1081</v>
      </c>
      <c r="C1268" s="26">
        <v>2021</v>
      </c>
      <c r="D1268" s="26" t="s">
        <v>60</v>
      </c>
      <c r="E1268" s="26">
        <v>18</v>
      </c>
      <c r="F1268" s="26">
        <v>21</v>
      </c>
      <c r="G1268" s="26" t="s">
        <v>1082</v>
      </c>
      <c r="H1268" s="26">
        <v>13289</v>
      </c>
      <c r="I1268" s="26" t="s">
        <v>1083</v>
      </c>
      <c r="J1268" s="11" t="s">
        <v>35</v>
      </c>
      <c r="K1268" s="18" t="str">
        <f>IF(LEFT(I1268,2)="10",HYPERLINK(_xlfn.CONCAT("https://doi.org/",I1268),"Link"),IF(I1268="","",HYPERLINK(I1268,"Link")))</f>
        <v>Link</v>
      </c>
      <c r="L1268" s="19" t="str">
        <f>IF(A1268&lt;&gt;"",IF(J1268="No",_xlfn.CONCAT(IF(ISERROR(FIND(",",A1268))=FALSE,LEFT(A1268,FIND(",",A1268)-1),A1268),"-",C1268,"-",H1268),""),"")</f>
        <v/>
      </c>
      <c r="M1268" s="29" t="str">
        <f>IF(A1268&lt;&gt;"",_xlfn.CONCAT("{",IF(ISERROR(FIND(",",A1268))=FALSE,LEFT(A1268,FIND(",",A1268)-1),A1268),", ",C1268," #",H1268,"}"),"")</f>
        <v>{Ma, 2021 #13289}</v>
      </c>
      <c r="N1268" s="4" t="s">
        <v>1</v>
      </c>
      <c r="O1268" s="18" t="str">
        <f>IF(J1268="Yes",IF(P1268&lt;&gt;"",HYPERLINK(_xlfn.CONCAT(VLOOKUP(P1268,AF:AG,2,FALSE),"\",IF(ISERROR(FIND(",",A1268))=FALSE,LEFT(A1268,FIND(",",A1268)-1),A1268),"-",C1268,"-",H1268,".pdf"),"PDF"),""),"")</f>
        <v>PDF</v>
      </c>
      <c r="P1268" s="11" t="s">
        <v>2</v>
      </c>
      <c r="Q1268" s="3" t="s">
        <v>46</v>
      </c>
      <c r="R1268" s="3" t="s">
        <v>39</v>
      </c>
      <c r="T1268" s="18" t="str">
        <f>IF(J1268="Yes",IF(U1268&lt;&gt;"",HYPERLINK(_xlfn.CONCAT(VLOOKUP(U1268,AF:AG,2,FALSE),"\",IF(ISERROR(FIND(",",A1268))=FALSE,LEFT(A1268,FIND(",",A1268)-1),A1268),"-",C1268,"-",H1268,".pdf"),"PDF"),""),"")</f>
        <v>PDF</v>
      </c>
      <c r="U1268" s="11" t="str">
        <f>IF(R1268="0. Duplicate","SH","")</f>
        <v>SH</v>
      </c>
      <c r="V1268" s="3" t="str">
        <f>IF(R1268="0. Duplicate","Exclude","")</f>
        <v>Exclude</v>
      </c>
      <c r="W1268" s="3" t="str">
        <f>IF(R1268="0. Duplicate","0. Duplicate","")</f>
        <v>0. Duplicate</v>
      </c>
      <c r="Y1268" s="12" t="str">
        <f>IF(R1268="Include","No",IF(V1268="Include","No",""))</f>
        <v/>
      </c>
      <c r="Z1268" s="33" t="str">
        <f>IF(J1268="Yes",IF(Q1268="","",IF(Q1268="Include",IF(V1268="",IF(Y1268="No","Check for supplement","Include"),IF(V1268="Exclude","Consensus required",IF(V1268="Include",IF(Y1268="No","Check for supplement","Include"),"Check required"))),IF(Q1268="Exclude",IF(V1268="","Check required",IF(V1268="Exclude","Exclude",IF(V1268="Include","Consensus required","Check required"))),"Check required"))),IF(L1268="","","Find PDF"))</f>
        <v>Exclude</v>
      </c>
      <c r="AA1268" s="31" t="str">
        <f>IF(Z1268="Exclude",R1268,"")</f>
        <v>0. Duplicate</v>
      </c>
    </row>
    <row r="1269" spans="1:27" x14ac:dyDescent="0.25">
      <c r="A1269" s="25" t="s">
        <v>1080</v>
      </c>
      <c r="B1269" s="26" t="s">
        <v>1081</v>
      </c>
      <c r="C1269" s="26">
        <v>2021</v>
      </c>
      <c r="D1269" s="26" t="s">
        <v>60</v>
      </c>
      <c r="E1269" s="26">
        <v>18</v>
      </c>
      <c r="F1269" s="26">
        <v>21</v>
      </c>
      <c r="G1269" s="26" t="s">
        <v>1082</v>
      </c>
      <c r="H1269" s="26">
        <v>13290</v>
      </c>
      <c r="I1269" s="26" t="s">
        <v>1083</v>
      </c>
      <c r="J1269" s="11" t="s">
        <v>35</v>
      </c>
      <c r="K1269" s="18" t="str">
        <f>IF(LEFT(I1269,2)="10",HYPERLINK(_xlfn.CONCAT("https://doi.org/",I1269),"Link"),IF(I1269="","",HYPERLINK(I1269,"Link")))</f>
        <v>Link</v>
      </c>
      <c r="L1269" s="19" t="str">
        <f>IF(A1269&lt;&gt;"",IF(J1269="No",_xlfn.CONCAT(IF(ISERROR(FIND(",",A1269))=FALSE,LEFT(A1269,FIND(",",A1269)-1),A1269),"-",C1269,"-",H1269),""),"")</f>
        <v/>
      </c>
      <c r="M1269" s="29" t="str">
        <f>IF(A1269&lt;&gt;"",_xlfn.CONCAT("{",IF(ISERROR(FIND(",",A1269))=FALSE,LEFT(A1269,FIND(",",A1269)-1),A1269),", ",C1269," #",H1269,"}"),"")</f>
        <v>{Ma, 2021 #13290}</v>
      </c>
      <c r="N1269" s="4" t="s">
        <v>1</v>
      </c>
      <c r="O1269" s="18" t="str">
        <f>IF(J1269="Yes",IF(P1269&lt;&gt;"",HYPERLINK(_xlfn.CONCAT(VLOOKUP(P1269,AF:AG,2,FALSE),"\",IF(ISERROR(FIND(",",A1269))=FALSE,LEFT(A1269,FIND(",",A1269)-1),A1269),"-",C1269,"-",H1269,".pdf"),"PDF"),""),"")</f>
        <v>PDF</v>
      </c>
      <c r="P1269" s="11" t="s">
        <v>2</v>
      </c>
      <c r="Q1269" s="3" t="s">
        <v>46</v>
      </c>
      <c r="R1269" s="3" t="s">
        <v>39</v>
      </c>
      <c r="T1269" s="18" t="str">
        <f>IF(J1269="Yes",IF(U1269&lt;&gt;"",HYPERLINK(_xlfn.CONCAT(VLOOKUP(U1269,AF:AG,2,FALSE),"\",IF(ISERROR(FIND(",",A1269))=FALSE,LEFT(A1269,FIND(",",A1269)-1),A1269),"-",C1269,"-",H1269,".pdf"),"PDF"),""),"")</f>
        <v>PDF</v>
      </c>
      <c r="U1269" s="11" t="str">
        <f>IF(R1269="0. Duplicate","SH","")</f>
        <v>SH</v>
      </c>
      <c r="V1269" s="3" t="str">
        <f>IF(R1269="0. Duplicate","Exclude","")</f>
        <v>Exclude</v>
      </c>
      <c r="W1269" s="3" t="str">
        <f>IF(R1269="0. Duplicate","0. Duplicate","")</f>
        <v>0. Duplicate</v>
      </c>
      <c r="Y1269" s="12" t="str">
        <f>IF(R1269="Include","No",IF(V1269="Include","No",""))</f>
        <v/>
      </c>
      <c r="Z1269" s="33" t="str">
        <f>IF(J1269="Yes",IF(Q1269="","",IF(Q1269="Include",IF(V1269="",IF(Y1269="No","Check for supplement","Include"),IF(V1269="Exclude","Consensus required",IF(V1269="Include",IF(Y1269="No","Check for supplement","Include"),"Check required"))),IF(Q1269="Exclude",IF(V1269="","Check required",IF(V1269="Exclude","Exclude",IF(V1269="Include","Consensus required","Check required"))),"Check required"))),IF(L1269="","","Find PDF"))</f>
        <v>Exclude</v>
      </c>
      <c r="AA1269" s="31" t="str">
        <f>IF(Z1269="Exclude",R1269,"")</f>
        <v>0. Duplicate</v>
      </c>
    </row>
    <row r="1270" spans="1:27" x14ac:dyDescent="0.25">
      <c r="A1270" s="25" t="s">
        <v>5472</v>
      </c>
      <c r="B1270" s="26" t="s">
        <v>5473</v>
      </c>
      <c r="C1270" s="26">
        <v>2024</v>
      </c>
      <c r="D1270" s="26" t="s">
        <v>5321</v>
      </c>
      <c r="E1270" s="26">
        <v>315</v>
      </c>
      <c r="G1270" s="26" t="s">
        <v>5474</v>
      </c>
      <c r="H1270" s="26">
        <v>14195</v>
      </c>
      <c r="I1270" s="26" t="s">
        <v>5475</v>
      </c>
      <c r="J1270" s="11" t="s">
        <v>35</v>
      </c>
      <c r="K1270" s="18" t="str">
        <f>IF(LEFT(I1270,2)="10",HYPERLINK(_xlfn.CONCAT("https://doi.org/",I1270),"Link"),IF(I1270="","",HYPERLINK(I1270,"Link")))</f>
        <v>Link</v>
      </c>
      <c r="L1270" s="19" t="str">
        <f>IF(A1270&lt;&gt;"",IF(J1270="No",_xlfn.CONCAT(IF(ISERROR(FIND(",",A1270))=FALSE,LEFT(A1270,FIND(",",A1270)-1),A1270),"-",C1270,"-",H1270),""),"")</f>
        <v/>
      </c>
      <c r="M1270" s="29" t="str">
        <f>IF(A1270&lt;&gt;"",_xlfn.CONCAT("{",IF(ISERROR(FIND(",",A1270))=FALSE,LEFT(A1270,FIND(",",A1270)-1),A1270),", ",C1270," #",H1270,"}"),"")</f>
        <v>{Ma, 2024 #14195}</v>
      </c>
      <c r="N1270" s="4" t="s">
        <v>4</v>
      </c>
      <c r="O1270" s="18" t="str">
        <f>IF(J1270="Yes",IF(P1270&lt;&gt;"",HYPERLINK(_xlfn.CONCAT(VLOOKUP(P1270,AF:AG,2,FALSE),"\",IF(ISERROR(FIND(",",A1270))=FALSE,LEFT(A1270,FIND(",",A1270)-1),A1270),"-",C1270,"-",H1270,".pdf"),"PDF"),""),"")</f>
        <v>PDF</v>
      </c>
      <c r="P1270" s="11" t="s">
        <v>2</v>
      </c>
      <c r="Q1270" s="3" t="s">
        <v>46</v>
      </c>
      <c r="R1270" s="3" t="s">
        <v>77</v>
      </c>
      <c r="S1270" s="4" t="s">
        <v>316</v>
      </c>
      <c r="T1270" s="18" t="str">
        <f>IF(J1270="Yes",IF(U1270&lt;&gt;"",HYPERLINK(_xlfn.CONCAT(VLOOKUP(U1270,AF:AG,2,FALSE),"\",IF(ISERROR(FIND(",",A1270))=FALSE,LEFT(A1270,FIND(",",A1270)-1),A1270),"-",C1270,"-",H1270,".pdf"),"PDF"),""),"")</f>
        <v>PDF</v>
      </c>
      <c r="U1270" s="11" t="s">
        <v>50</v>
      </c>
      <c r="V1270" s="3" t="s">
        <v>46</v>
      </c>
      <c r="W1270" s="3" t="s">
        <v>77</v>
      </c>
      <c r="Y1270" s="12" t="str">
        <f>IF(R1270="Include","No",IF(V1270="Include","No",""))</f>
        <v/>
      </c>
      <c r="Z1270" s="33" t="str">
        <f>IF(J1270="Yes",IF(Q1270="","",IF(Q1270="Include",IF(V1270="",IF(Y1270="No","Check for supplement","Include"),IF(V1270="Exclude","Consensus required",IF(V1270="Include",IF(Y1270="No","Check for supplement","Include"),"Check required"))),IF(Q1270="Exclude",IF(V1270="","Check required",IF(V1270="Exclude","Exclude",IF(V1270="Include","Consensus required","Check required"))),"Check required"))),IF(L1270="","","Find PDF"))</f>
        <v>Exclude</v>
      </c>
      <c r="AA1270" s="31" t="str">
        <f>IF(Z1270="Exclude",R1270,"")</f>
        <v>5. Wrong study design</v>
      </c>
    </row>
    <row r="1271" spans="1:27" x14ac:dyDescent="0.25">
      <c r="A1271" s="25" t="s">
        <v>1084</v>
      </c>
      <c r="B1271" s="26" t="s">
        <v>1085</v>
      </c>
      <c r="C1271" s="26">
        <v>2018</v>
      </c>
      <c r="D1271" s="26" t="s">
        <v>1086</v>
      </c>
      <c r="E1271" s="26">
        <v>30</v>
      </c>
      <c r="F1271" s="26" t="s">
        <v>1087</v>
      </c>
      <c r="G1271" s="26" t="s">
        <v>1088</v>
      </c>
      <c r="H1271" s="26">
        <v>13291</v>
      </c>
      <c r="I1271" s="26" t="s">
        <v>1089</v>
      </c>
      <c r="J1271" s="11" t="s">
        <v>35</v>
      </c>
      <c r="K1271" s="18" t="str">
        <f>IF(LEFT(I1271,2)="10",HYPERLINK(_xlfn.CONCAT("https://doi.org/",I1271),"Link"),IF(I1271="","",HYPERLINK(I1271,"Link")))</f>
        <v>Link</v>
      </c>
      <c r="L1271" s="19" t="str">
        <f>IF(A1271&lt;&gt;"",IF(J1271="No",_xlfn.CONCAT(IF(ISERROR(FIND(",",A1271))=FALSE,LEFT(A1271,FIND(",",A1271)-1),A1271),"-",C1271,"-",H1271),""),"")</f>
        <v/>
      </c>
      <c r="M1271" s="29" t="str">
        <f>IF(A1271&lt;&gt;"",_xlfn.CONCAT("{",IF(ISERROR(FIND(",",A1271))=FALSE,LEFT(A1271,FIND(",",A1271)-1),A1271),", ",C1271," #",H1271,"}"),"")</f>
        <v>{Mabweazara, 2018 #13291}</v>
      </c>
      <c r="N1271" s="4" t="s">
        <v>1</v>
      </c>
      <c r="O1271" s="18" t="str">
        <f>IF(J1271="Yes",IF(P1271&lt;&gt;"",HYPERLINK(_xlfn.CONCAT(VLOOKUP(P1271,AF:AG,2,FALSE),"\",IF(ISERROR(FIND(",",A1271))=FALSE,LEFT(A1271,FIND(",",A1271)-1),A1271),"-",C1271,"-",H1271,".pdf"),"PDF"),""),"")</f>
        <v>PDF</v>
      </c>
      <c r="P1271" s="11" t="s">
        <v>2</v>
      </c>
      <c r="Q1271" s="3" t="s">
        <v>46</v>
      </c>
      <c r="R1271" s="3" t="s">
        <v>56</v>
      </c>
      <c r="S1271" s="4" t="s">
        <v>1090</v>
      </c>
      <c r="T1271" s="18" t="str">
        <f>IF(J1271="Yes",IF(U1271&lt;&gt;"",HYPERLINK(_xlfn.CONCAT(VLOOKUP(U1271,AF:AG,2,FALSE),"\",IF(ISERROR(FIND(",",A1271))=FALSE,LEFT(A1271,FIND(",",A1271)-1),A1271),"-",C1271,"-",H1271,".pdf"),"PDF"),""),"")</f>
        <v>PDF</v>
      </c>
      <c r="U1271" s="11" t="s">
        <v>57</v>
      </c>
      <c r="V1271" s="3" t="s">
        <v>46</v>
      </c>
      <c r="W1271" s="3" t="s">
        <v>47</v>
      </c>
      <c r="X1271" s="501" t="s">
        <v>116</v>
      </c>
      <c r="Y1271" s="12" t="str">
        <f>IF(R1271="Include","No",IF(V1271="Include","No",""))</f>
        <v/>
      </c>
      <c r="Z1271" s="33" t="str">
        <f>IF(J1271="Yes",IF(Q1271="","",IF(Q1271="Include",IF(V1271="",IF(Y1271="No","Check for supplement","Include"),IF(V1271="Exclude","Consensus required",IF(V1271="Include",IF(Y1271="No","Check for supplement","Include"),"Check required"))),IF(Q1271="Exclude",IF(V1271="","Check required",IF(V1271="Exclude","Exclude",IF(V1271="Include","Consensus required","Check required"))),"Check required"))),IF(L1271="","","Find PDF"))</f>
        <v>Exclude</v>
      </c>
      <c r="AA1271" s="31" t="str">
        <f>IF(Z1271="Exclude",R1271,"")</f>
        <v>2. Wrong country</v>
      </c>
    </row>
    <row r="1272" spans="1:27" x14ac:dyDescent="0.25">
      <c r="A1272" s="25" t="s">
        <v>1091</v>
      </c>
      <c r="B1272" s="26" t="s">
        <v>1092</v>
      </c>
      <c r="C1272" s="26">
        <v>2017</v>
      </c>
      <c r="D1272" s="26" t="s">
        <v>42</v>
      </c>
      <c r="E1272" s="26">
        <v>14</v>
      </c>
      <c r="F1272" s="26">
        <v>9</v>
      </c>
      <c r="G1272" s="26" t="s">
        <v>1093</v>
      </c>
      <c r="H1272" s="26">
        <v>13292</v>
      </c>
      <c r="I1272" s="26" t="s">
        <v>1094</v>
      </c>
      <c r="J1272" s="11" t="s">
        <v>35</v>
      </c>
      <c r="K1272" s="18" t="str">
        <f>IF(LEFT(I1272,2)="10",HYPERLINK(_xlfn.CONCAT("https://doi.org/",I1272),"Link"),IF(I1272="","",HYPERLINK(I1272,"Link")))</f>
        <v>Link</v>
      </c>
      <c r="L1272" s="19" t="str">
        <f>IF(A1272&lt;&gt;"",IF(J1272="No",_xlfn.CONCAT(IF(ISERROR(FIND(",",A1272))=FALSE,LEFT(A1272,FIND(",",A1272)-1),A1272),"-",C1272,"-",H1272),""),"")</f>
        <v/>
      </c>
      <c r="M1272" s="29" t="str">
        <f>IF(A1272&lt;&gt;"",_xlfn.CONCAT("{",IF(ISERROR(FIND(",",A1272))=FALSE,LEFT(A1272,FIND(",",A1272)-1),A1272),", ",C1272," #",H1272,"}"),"")</f>
        <v>{MacEwen, 2017 #13292}</v>
      </c>
      <c r="N1272" s="4" t="s">
        <v>1</v>
      </c>
      <c r="O1272" s="18" t="str">
        <f>IF(J1272="Yes",IF(P1272&lt;&gt;"",HYPERLINK(_xlfn.CONCAT(VLOOKUP(P1272,AF:AG,2,FALSE),"\",IF(ISERROR(FIND(",",A1272))=FALSE,LEFT(A1272,FIND(",",A1272)-1),A1272),"-",C1272,"-",H1272,".pdf"),"PDF"),""),"")</f>
        <v>PDF</v>
      </c>
      <c r="P1272" s="11" t="s">
        <v>2</v>
      </c>
      <c r="Q1272" s="3" t="s">
        <v>46</v>
      </c>
      <c r="R1272" s="3" t="s">
        <v>47</v>
      </c>
      <c r="S1272" s="4" t="s">
        <v>109</v>
      </c>
      <c r="T1272" s="18" t="str">
        <f>IF(J1272="Yes",IF(U1272&lt;&gt;"",HYPERLINK(_xlfn.CONCAT(VLOOKUP(U1272,AF:AG,2,FALSE),"\",IF(ISERROR(FIND(",",A1272))=FALSE,LEFT(A1272,FIND(",",A1272)-1),A1272),"-",C1272,"-",H1272,".pdf"),"PDF"),""),"")</f>
        <v>PDF</v>
      </c>
      <c r="U1272" s="11" t="s">
        <v>57</v>
      </c>
      <c r="V1272" s="3" t="s">
        <v>46</v>
      </c>
      <c r="W1272" s="3" t="s">
        <v>47</v>
      </c>
      <c r="X1272" s="501" t="s">
        <v>116</v>
      </c>
      <c r="Y1272" s="12" t="str">
        <f>IF(R1272="Include","No",IF(V1272="Include","No",""))</f>
        <v/>
      </c>
      <c r="Z1272" s="33" t="str">
        <f>IF(J1272="Yes",IF(Q1272="","",IF(Q1272="Include",IF(V1272="",IF(Y1272="No","Check for supplement","Include"),IF(V1272="Exclude","Consensus required",IF(V1272="Include",IF(Y1272="No","Check for supplement","Include"),"Check required"))),IF(Q1272="Exclude",IF(V1272="","Check required",IF(V1272="Exclude","Exclude",IF(V1272="Include","Consensus required","Check required"))),"Check required"))),IF(L1272="","","Find PDF"))</f>
        <v>Exclude</v>
      </c>
      <c r="AA1272" s="31" t="str">
        <f>IF(Z1272="Exclude",R1272,"")</f>
        <v>3. Wrong intervention</v>
      </c>
    </row>
    <row r="1273" spans="1:27" x14ac:dyDescent="0.25">
      <c r="A1273" s="25" t="s">
        <v>1095</v>
      </c>
      <c r="B1273" s="26" t="s">
        <v>1096</v>
      </c>
      <c r="C1273" s="26">
        <v>2010</v>
      </c>
      <c r="D1273" s="26" t="s">
        <v>763</v>
      </c>
      <c r="E1273" s="26">
        <v>34</v>
      </c>
      <c r="F1273" s="26">
        <v>6</v>
      </c>
      <c r="G1273" s="26" t="s">
        <v>1097</v>
      </c>
      <c r="H1273" s="26">
        <v>13294</v>
      </c>
      <c r="I1273" s="26" t="s">
        <v>1098</v>
      </c>
      <c r="J1273" s="11" t="s">
        <v>35</v>
      </c>
      <c r="K1273" s="18" t="str">
        <f>IF(LEFT(I1273,2)="10",HYPERLINK(_xlfn.CONCAT("https://doi.org/",I1273),"Link"),IF(I1273="","",HYPERLINK(I1273,"Link")))</f>
        <v>Link</v>
      </c>
      <c r="L1273" s="19" t="str">
        <f>IF(A1273&lt;&gt;"",IF(J1273="No",_xlfn.CONCAT(IF(ISERROR(FIND(",",A1273))=FALSE,LEFT(A1273,FIND(",",A1273)-1),A1273),"-",C1273,"-",H1273),""),"")</f>
        <v/>
      </c>
      <c r="M1273" s="29" t="str">
        <f>IF(A1273&lt;&gt;"",_xlfn.CONCAT("{",IF(ISERROR(FIND(",",A1273))=FALSE,LEFT(A1273,FIND(",",A1273)-1),A1273),", ",C1273," #",H1273,"}"),"")</f>
        <v>{MacKinnon, 2010 #13294}</v>
      </c>
      <c r="N1273" s="4" t="s">
        <v>1</v>
      </c>
      <c r="O1273" s="18" t="str">
        <f>IF(J1273="Yes",IF(P1273&lt;&gt;"",HYPERLINK(_xlfn.CONCAT(VLOOKUP(P1273,AF:AG,2,FALSE),"\",IF(ISERROR(FIND(",",A1273))=FALSE,LEFT(A1273,FIND(",",A1273)-1),A1273),"-",C1273,"-",H1273,".pdf"),"PDF"),""),"")</f>
        <v>PDF</v>
      </c>
      <c r="P1273" s="11" t="s">
        <v>2</v>
      </c>
      <c r="Q1273" s="3" t="s">
        <v>46</v>
      </c>
      <c r="R1273" s="3" t="s">
        <v>47</v>
      </c>
      <c r="S1273" s="4" t="s">
        <v>109</v>
      </c>
      <c r="T1273" s="18" t="str">
        <f>IF(J1273="Yes",IF(U1273&lt;&gt;"",HYPERLINK(_xlfn.CONCAT(VLOOKUP(U1273,AF:AG,2,FALSE),"\",IF(ISERROR(FIND(",",A1273))=FALSE,LEFT(A1273,FIND(",",A1273)-1),A1273),"-",C1273,"-",H1273,".pdf"),"PDF"),""),"")</f>
        <v>PDF</v>
      </c>
      <c r="U1273" s="11" t="s">
        <v>57</v>
      </c>
      <c r="V1273" s="3" t="s">
        <v>46</v>
      </c>
      <c r="W1273" s="3" t="s">
        <v>47</v>
      </c>
      <c r="X1273" s="501" t="s">
        <v>116</v>
      </c>
      <c r="Y1273" s="12" t="str">
        <f>IF(R1273="Include","No",IF(V1273="Include","No",""))</f>
        <v/>
      </c>
      <c r="Z1273" s="33" t="str">
        <f>IF(J1273="Yes",IF(Q1273="","",IF(Q1273="Include",IF(V1273="",IF(Y1273="No","Check for supplement","Include"),IF(V1273="Exclude","Consensus required",IF(V1273="Include",IF(Y1273="No","Check for supplement","Include"),"Check required"))),IF(Q1273="Exclude",IF(V1273="","Check required",IF(V1273="Exclude","Exclude",IF(V1273="Include","Consensus required","Check required"))),"Check required"))),IF(L1273="","","Find PDF"))</f>
        <v>Exclude</v>
      </c>
      <c r="AA1273" s="31" t="str">
        <f>IF(Z1273="Exclude",R1273,"")</f>
        <v>3. Wrong intervention</v>
      </c>
    </row>
    <row r="1274" spans="1:27" x14ac:dyDescent="0.25">
      <c r="A1274" s="25" t="s">
        <v>1099</v>
      </c>
      <c r="B1274" s="26" t="s">
        <v>1100</v>
      </c>
      <c r="C1274" s="26">
        <v>2012</v>
      </c>
      <c r="D1274" s="26" t="s">
        <v>1101</v>
      </c>
      <c r="H1274" s="26">
        <v>13295</v>
      </c>
      <c r="I1274" s="26" t="s">
        <v>1102</v>
      </c>
      <c r="J1274" s="11" t="s">
        <v>35</v>
      </c>
      <c r="K1274" s="18" t="str">
        <f>IF(LEFT(I1274,2)="10",HYPERLINK(_xlfn.CONCAT("https://doi.org/",I1274),"Link"),IF(I1274="","",HYPERLINK(I1274,"Link")))</f>
        <v>Link</v>
      </c>
      <c r="L1274" s="19" t="str">
        <f>IF(A1274&lt;&gt;"",IF(J1274="No",_xlfn.CONCAT(IF(ISERROR(FIND(",",A1274))=FALSE,LEFT(A1274,FIND(",",A1274)-1),A1274),"-",C1274,"-",H1274),""),"")</f>
        <v/>
      </c>
      <c r="M1274" s="29" t="str">
        <f>IF(A1274&lt;&gt;"",_xlfn.CONCAT("{",IF(ISERROR(FIND(",",A1274))=FALSE,LEFT(A1274,FIND(",",A1274)-1),A1274),", ",C1274," #",H1274,"}"),"")</f>
        <v>{Mackintosh, 2012 #13295}</v>
      </c>
      <c r="N1274" s="4" t="s">
        <v>1</v>
      </c>
      <c r="O1274" s="18" t="str">
        <f>IF(J1274="Yes",IF(P1274&lt;&gt;"",HYPERLINK(_xlfn.CONCAT(VLOOKUP(P1274,AF:AG,2,FALSE),"\",IF(ISERROR(FIND(",",A1274))=FALSE,LEFT(A1274,FIND(",",A1274)-1),A1274),"-",C1274,"-",H1274,".pdf"),"PDF"),""),"")</f>
        <v>PDF</v>
      </c>
      <c r="P1274" s="11" t="s">
        <v>2</v>
      </c>
      <c r="Q1274" s="3" t="s">
        <v>46</v>
      </c>
      <c r="R1274" s="3" t="s">
        <v>47</v>
      </c>
      <c r="S1274" s="4" t="s">
        <v>109</v>
      </c>
      <c r="T1274" s="18" t="str">
        <f>IF(J1274="Yes",IF(U1274&lt;&gt;"",HYPERLINK(_xlfn.CONCAT(VLOOKUP(U1274,AF:AG,2,FALSE),"\",IF(ISERROR(FIND(",",A1274))=FALSE,LEFT(A1274,FIND(",",A1274)-1),A1274),"-",C1274,"-",H1274,".pdf"),"PDF"),""),"")</f>
        <v>PDF</v>
      </c>
      <c r="U1274" s="11" t="s">
        <v>57</v>
      </c>
      <c r="V1274" s="3" t="s">
        <v>46</v>
      </c>
      <c r="W1274" s="3" t="s">
        <v>47</v>
      </c>
      <c r="X1274" s="501" t="s">
        <v>116</v>
      </c>
      <c r="Y1274" s="12" t="str">
        <f>IF(R1274="Include","No",IF(V1274="Include","No",""))</f>
        <v/>
      </c>
      <c r="Z1274" s="33" t="str">
        <f>IF(J1274="Yes",IF(Q1274="","",IF(Q1274="Include",IF(V1274="",IF(Y1274="No","Check for supplement","Include"),IF(V1274="Exclude","Consensus required",IF(V1274="Include",IF(Y1274="No","Check for supplement","Include"),"Check required"))),IF(Q1274="Exclude",IF(V1274="","Check required",IF(V1274="Exclude","Exclude",IF(V1274="Include","Consensus required","Check required"))),"Check required"))),IF(L1274="","","Find PDF"))</f>
        <v>Exclude</v>
      </c>
      <c r="AA1274" s="31" t="str">
        <f>IF(Z1274="Exclude",R1274,"")</f>
        <v>3. Wrong intervention</v>
      </c>
    </row>
    <row r="1275" spans="1:27" x14ac:dyDescent="0.25">
      <c r="A1275" s="25" t="s">
        <v>1103</v>
      </c>
      <c r="B1275" s="26" t="s">
        <v>1104</v>
      </c>
      <c r="C1275" s="26">
        <v>2011</v>
      </c>
      <c r="D1275" s="26" t="s">
        <v>1105</v>
      </c>
      <c r="E1275" s="26">
        <v>94</v>
      </c>
      <c r="F1275" s="26">
        <v>1</v>
      </c>
      <c r="G1275" s="26" t="s">
        <v>1106</v>
      </c>
      <c r="H1275" s="26">
        <v>13296</v>
      </c>
      <c r="I1275" s="26" t="s">
        <v>1107</v>
      </c>
      <c r="J1275" s="11" t="s">
        <v>35</v>
      </c>
      <c r="K1275" s="18" t="str">
        <f>IF(LEFT(I1275,2)="10",HYPERLINK(_xlfn.CONCAT("https://doi.org/",I1275),"Link"),IF(I1275="","",HYPERLINK(I1275,"Link")))</f>
        <v>Link</v>
      </c>
      <c r="L1275" s="19" t="str">
        <f>IF(A1275&lt;&gt;"",IF(J1275="No",_xlfn.CONCAT(IF(ISERROR(FIND(",",A1275))=FALSE,LEFT(A1275,FIND(",",A1275)-1),A1275),"-",C1275,"-",H1275),""),"")</f>
        <v/>
      </c>
      <c r="M1275" s="29" t="str">
        <f>IF(A1275&lt;&gt;"",_xlfn.CONCAT("{",IF(ISERROR(FIND(",",A1275))=FALSE,LEFT(A1275,FIND(",",A1275)-1),A1275),", ",C1275," #",H1275,"}"),"")</f>
        <v>{Maddison, 2011 #13296}</v>
      </c>
      <c r="N1275" s="4" t="s">
        <v>1</v>
      </c>
      <c r="O1275" s="18" t="str">
        <f>IF(J1275="Yes",IF(P1275&lt;&gt;"",HYPERLINK(_xlfn.CONCAT(VLOOKUP(P1275,AF:AG,2,FALSE),"\",IF(ISERROR(FIND(",",A1275))=FALSE,LEFT(A1275,FIND(",",A1275)-1),A1275),"-",C1275,"-",H1275,".pdf"),"PDF"),""),"")</f>
        <v>PDF</v>
      </c>
      <c r="P1275" s="11" t="s">
        <v>2</v>
      </c>
      <c r="Q1275" s="3" t="s">
        <v>46</v>
      </c>
      <c r="R1275" s="3" t="s">
        <v>47</v>
      </c>
      <c r="S1275" s="4" t="s">
        <v>109</v>
      </c>
      <c r="T1275" s="18" t="str">
        <f>IF(J1275="Yes",IF(U1275&lt;&gt;"",HYPERLINK(_xlfn.CONCAT(VLOOKUP(U1275,AF:AG,2,FALSE),"\",IF(ISERROR(FIND(",",A1275))=FALSE,LEFT(A1275,FIND(",",A1275)-1),A1275),"-",C1275,"-",H1275,".pdf"),"PDF"),""),"")</f>
        <v>PDF</v>
      </c>
      <c r="U1275" s="11" t="s">
        <v>57</v>
      </c>
      <c r="V1275" s="3" t="s">
        <v>46</v>
      </c>
      <c r="W1275" s="3" t="s">
        <v>47</v>
      </c>
      <c r="X1275" s="501" t="s">
        <v>116</v>
      </c>
      <c r="Y1275" s="12" t="str">
        <f>IF(R1275="Include","No",IF(V1275="Include","No",""))</f>
        <v/>
      </c>
      <c r="Z1275" s="33" t="str">
        <f>IF(J1275="Yes",IF(Q1275="","",IF(Q1275="Include",IF(V1275="",IF(Y1275="No","Check for supplement","Include"),IF(V1275="Exclude","Consensus required",IF(V1275="Include",IF(Y1275="No","Check for supplement","Include"),"Check required"))),IF(Q1275="Exclude",IF(V1275="","Check required",IF(V1275="Exclude","Exclude",IF(V1275="Include","Consensus required","Check required"))),"Check required"))),IF(L1275="","","Find PDF"))</f>
        <v>Exclude</v>
      </c>
      <c r="AA1275" s="31" t="str">
        <f>IF(Z1275="Exclude",R1275,"")</f>
        <v>3. Wrong intervention</v>
      </c>
    </row>
    <row r="1276" spans="1:27" x14ac:dyDescent="0.25">
      <c r="A1276" s="25" t="s">
        <v>1103</v>
      </c>
      <c r="B1276" s="26" t="s">
        <v>1104</v>
      </c>
      <c r="C1276" s="26">
        <v>2011</v>
      </c>
      <c r="D1276" s="26" t="s">
        <v>1105</v>
      </c>
      <c r="E1276" s="26">
        <v>94</v>
      </c>
      <c r="F1276" s="26">
        <v>1</v>
      </c>
      <c r="G1276" s="26" t="s">
        <v>1106</v>
      </c>
      <c r="H1276" s="26">
        <v>13297</v>
      </c>
      <c r="I1276" s="26" t="s">
        <v>1107</v>
      </c>
      <c r="J1276" s="11" t="s">
        <v>35</v>
      </c>
      <c r="K1276" s="18" t="str">
        <f>IF(LEFT(I1276,2)="10",HYPERLINK(_xlfn.CONCAT("https://doi.org/",I1276),"Link"),IF(I1276="","",HYPERLINK(I1276,"Link")))</f>
        <v>Link</v>
      </c>
      <c r="L1276" s="19" t="str">
        <f>IF(A1276&lt;&gt;"",IF(J1276="No",_xlfn.CONCAT(IF(ISERROR(FIND(",",A1276))=FALSE,LEFT(A1276,FIND(",",A1276)-1),A1276),"-",C1276,"-",H1276),""),"")</f>
        <v/>
      </c>
      <c r="M1276" s="29" t="str">
        <f>IF(A1276&lt;&gt;"",_xlfn.CONCAT("{",IF(ISERROR(FIND(",",A1276))=FALSE,LEFT(A1276,FIND(",",A1276)-1),A1276),", ",C1276," #",H1276,"}"),"")</f>
        <v>{Maddison, 2011 #13297}</v>
      </c>
      <c r="N1276" s="4" t="s">
        <v>1</v>
      </c>
      <c r="O1276" s="18" t="str">
        <f>IF(J1276="Yes",IF(P1276&lt;&gt;"",HYPERLINK(_xlfn.CONCAT(VLOOKUP(P1276,AF:AG,2,FALSE),"\",IF(ISERROR(FIND(",",A1276))=FALSE,LEFT(A1276,FIND(",",A1276)-1),A1276),"-",C1276,"-",H1276,".pdf"),"PDF"),""),"")</f>
        <v>PDF</v>
      </c>
      <c r="P1276" s="11" t="s">
        <v>2</v>
      </c>
      <c r="Q1276" s="3" t="s">
        <v>46</v>
      </c>
      <c r="R1276" s="3" t="s">
        <v>39</v>
      </c>
      <c r="T1276" s="18" t="str">
        <f>IF(J1276="Yes",IF(U1276&lt;&gt;"",HYPERLINK(_xlfn.CONCAT(VLOOKUP(U1276,AF:AG,2,FALSE),"\",IF(ISERROR(FIND(",",A1276))=FALSE,LEFT(A1276,FIND(",",A1276)-1),A1276),"-",C1276,"-",H1276,".pdf"),"PDF"),""),"")</f>
        <v>PDF</v>
      </c>
      <c r="U1276" s="11" t="str">
        <f>IF(R1276="0. Duplicate","SH","")</f>
        <v>SH</v>
      </c>
      <c r="V1276" s="3" t="str">
        <f>IF(R1276="0. Duplicate","Exclude","")</f>
        <v>Exclude</v>
      </c>
      <c r="W1276" s="3" t="str">
        <f>IF(R1276="0. Duplicate","0. Duplicate","")</f>
        <v>0. Duplicate</v>
      </c>
      <c r="Y1276" s="12" t="str">
        <f>IF(R1276="Include","No",IF(V1276="Include","No",""))</f>
        <v/>
      </c>
      <c r="Z1276" s="33" t="str">
        <f>IF(J1276="Yes",IF(Q1276="","",IF(Q1276="Include",IF(V1276="",IF(Y1276="No","Check for supplement","Include"),IF(V1276="Exclude","Consensus required",IF(V1276="Include",IF(Y1276="No","Check for supplement","Include"),"Check required"))),IF(Q1276="Exclude",IF(V1276="","Check required",IF(V1276="Exclude","Exclude",IF(V1276="Include","Consensus required","Check required"))),"Check required"))),IF(L1276="","","Find PDF"))</f>
        <v>Exclude</v>
      </c>
      <c r="AA1276" s="31" t="str">
        <f>IF(Z1276="Exclude",R1276,"")</f>
        <v>0. Duplicate</v>
      </c>
    </row>
    <row r="1277" spans="1:27" x14ac:dyDescent="0.25">
      <c r="A1277" s="25" t="s">
        <v>1103</v>
      </c>
      <c r="B1277" s="26" t="s">
        <v>1104</v>
      </c>
      <c r="C1277" s="26">
        <v>2011</v>
      </c>
      <c r="D1277" s="26" t="s">
        <v>1105</v>
      </c>
      <c r="E1277" s="26">
        <v>94</v>
      </c>
      <c r="F1277" s="26">
        <v>1</v>
      </c>
      <c r="G1277" s="26" t="s">
        <v>1106</v>
      </c>
      <c r="H1277" s="26">
        <v>13298</v>
      </c>
      <c r="I1277" s="26" t="s">
        <v>1107</v>
      </c>
      <c r="J1277" s="11" t="s">
        <v>35</v>
      </c>
      <c r="K1277" s="18" t="str">
        <f>IF(LEFT(I1277,2)="10",HYPERLINK(_xlfn.CONCAT("https://doi.org/",I1277),"Link"),IF(I1277="","",HYPERLINK(I1277,"Link")))</f>
        <v>Link</v>
      </c>
      <c r="L1277" s="19" t="str">
        <f>IF(A1277&lt;&gt;"",IF(J1277="No",_xlfn.CONCAT(IF(ISERROR(FIND(",",A1277))=FALSE,LEFT(A1277,FIND(",",A1277)-1),A1277),"-",C1277,"-",H1277),""),"")</f>
        <v/>
      </c>
      <c r="M1277" s="29" t="str">
        <f>IF(A1277&lt;&gt;"",_xlfn.CONCAT("{",IF(ISERROR(FIND(",",A1277))=FALSE,LEFT(A1277,FIND(",",A1277)-1),A1277),", ",C1277," #",H1277,"}"),"")</f>
        <v>{Maddison, 2011 #13298}</v>
      </c>
      <c r="N1277" s="4" t="s">
        <v>1</v>
      </c>
      <c r="O1277" s="18" t="str">
        <f>IF(J1277="Yes",IF(P1277&lt;&gt;"",HYPERLINK(_xlfn.CONCAT(VLOOKUP(P1277,AF:AG,2,FALSE),"\",IF(ISERROR(FIND(",",A1277))=FALSE,LEFT(A1277,FIND(",",A1277)-1),A1277),"-",C1277,"-",H1277,".pdf"),"PDF"),""),"")</f>
        <v>PDF</v>
      </c>
      <c r="P1277" s="11" t="s">
        <v>2</v>
      </c>
      <c r="Q1277" s="3" t="s">
        <v>46</v>
      </c>
      <c r="R1277" s="3" t="s">
        <v>39</v>
      </c>
      <c r="T1277" s="18" t="str">
        <f>IF(J1277="Yes",IF(U1277&lt;&gt;"",HYPERLINK(_xlfn.CONCAT(VLOOKUP(U1277,AF:AG,2,FALSE),"\",IF(ISERROR(FIND(",",A1277))=FALSE,LEFT(A1277,FIND(",",A1277)-1),A1277),"-",C1277,"-",H1277,".pdf"),"PDF"),""),"")</f>
        <v>PDF</v>
      </c>
      <c r="U1277" s="11" t="str">
        <f>IF(R1277="0. Duplicate","SH","")</f>
        <v>SH</v>
      </c>
      <c r="V1277" s="3" t="str">
        <f>IF(R1277="0. Duplicate","Exclude","")</f>
        <v>Exclude</v>
      </c>
      <c r="W1277" s="3" t="str">
        <f>IF(R1277="0. Duplicate","0. Duplicate","")</f>
        <v>0. Duplicate</v>
      </c>
      <c r="Y1277" s="12" t="str">
        <f>IF(R1277="Include","No",IF(V1277="Include","No",""))</f>
        <v/>
      </c>
      <c r="Z1277" s="33" t="str">
        <f>IF(J1277="Yes",IF(Q1277="","",IF(Q1277="Include",IF(V1277="",IF(Y1277="No","Check for supplement","Include"),IF(V1277="Exclude","Consensus required",IF(V1277="Include",IF(Y1277="No","Check for supplement","Include"),"Check required"))),IF(Q1277="Exclude",IF(V1277="","Check required",IF(V1277="Exclude","Exclude",IF(V1277="Include","Consensus required","Check required"))),"Check required"))),IF(L1277="","","Find PDF"))</f>
        <v>Exclude</v>
      </c>
      <c r="AA1277" s="31" t="str">
        <f>IF(Z1277="Exclude",R1277,"")</f>
        <v>0. Duplicate</v>
      </c>
    </row>
    <row r="1278" spans="1:27" x14ac:dyDescent="0.25">
      <c r="A1278" s="25" t="s">
        <v>1108</v>
      </c>
      <c r="B1278" s="26" t="s">
        <v>1109</v>
      </c>
      <c r="C1278" s="26">
        <v>2014</v>
      </c>
      <c r="D1278" s="26" t="s">
        <v>95</v>
      </c>
      <c r="E1278" s="26">
        <v>48</v>
      </c>
      <c r="F1278" s="26">
        <v>2</v>
      </c>
      <c r="G1278" s="26" t="s">
        <v>1110</v>
      </c>
      <c r="H1278" s="26">
        <v>13300</v>
      </c>
      <c r="I1278" s="26" t="s">
        <v>1111</v>
      </c>
      <c r="J1278" s="11" t="s">
        <v>35</v>
      </c>
      <c r="K1278" s="18" t="str">
        <f>IF(LEFT(I1278,2)="10",HYPERLINK(_xlfn.CONCAT("https://doi.org/",I1278),"Link"),IF(I1278="","",HYPERLINK(I1278,"Link")))</f>
        <v>Link</v>
      </c>
      <c r="L1278" s="19" t="str">
        <f>IF(A1278&lt;&gt;"",IF(J1278="No",_xlfn.CONCAT(IF(ISERROR(FIND(",",A1278))=FALSE,LEFT(A1278,FIND(",",A1278)-1),A1278),"-",C1278,"-",H1278),""),"")</f>
        <v/>
      </c>
      <c r="M1278" s="29" t="str">
        <f>IF(A1278&lt;&gt;"",_xlfn.CONCAT("{",IF(ISERROR(FIND(",",A1278))=FALSE,LEFT(A1278,FIND(",",A1278)-1),A1278),", ",C1278," #",H1278,"}"),"")</f>
        <v>{Maddison, 2014 #13300}</v>
      </c>
      <c r="N1278" s="4" t="s">
        <v>1</v>
      </c>
      <c r="O1278" s="18" t="str">
        <f>IF(J1278="Yes",IF(P1278&lt;&gt;"",HYPERLINK(_xlfn.CONCAT(VLOOKUP(P1278,AF:AG,2,FALSE),"\",IF(ISERROR(FIND(",",A1278))=FALSE,LEFT(A1278,FIND(",",A1278)-1),A1278),"-",C1278,"-",H1278,".pdf"),"PDF"),""),"")</f>
        <v>PDF</v>
      </c>
      <c r="P1278" s="11" t="s">
        <v>2</v>
      </c>
      <c r="Q1278" s="3" t="s">
        <v>46</v>
      </c>
      <c r="R1278" s="3" t="s">
        <v>47</v>
      </c>
      <c r="S1278" s="4" t="s">
        <v>109</v>
      </c>
      <c r="T1278" s="18" t="str">
        <f>IF(J1278="Yes",IF(U1278&lt;&gt;"",HYPERLINK(_xlfn.CONCAT(VLOOKUP(U1278,AF:AG,2,FALSE),"\",IF(ISERROR(FIND(",",A1278))=FALSE,LEFT(A1278,FIND(",",A1278)-1),A1278),"-",C1278,"-",H1278,".pdf"),"PDF"),""),"")</f>
        <v>PDF</v>
      </c>
      <c r="U1278" s="11" t="s">
        <v>57</v>
      </c>
      <c r="V1278" s="3" t="s">
        <v>46</v>
      </c>
      <c r="W1278" s="3" t="s">
        <v>47</v>
      </c>
      <c r="X1278" s="501" t="s">
        <v>116</v>
      </c>
      <c r="Y1278" s="12" t="str">
        <f>IF(R1278="Include","No",IF(V1278="Include","No",""))</f>
        <v/>
      </c>
      <c r="Z1278" s="33" t="str">
        <f>IF(J1278="Yes",IF(Q1278="","",IF(Q1278="Include",IF(V1278="",IF(Y1278="No","Check for supplement","Include"),IF(V1278="Exclude","Consensus required",IF(V1278="Include",IF(Y1278="No","Check for supplement","Include"),"Check required"))),IF(Q1278="Exclude",IF(V1278="","Check required",IF(V1278="Exclude","Exclude",IF(V1278="Include","Consensus required","Check required"))),"Check required"))),IF(L1278="","","Find PDF"))</f>
        <v>Exclude</v>
      </c>
      <c r="AA1278" s="31" t="str">
        <f>IF(Z1278="Exclude",R1278,"")</f>
        <v>3. Wrong intervention</v>
      </c>
    </row>
    <row r="1279" spans="1:27" x14ac:dyDescent="0.25">
      <c r="A1279" s="25" t="s">
        <v>5476</v>
      </c>
      <c r="B1279" s="26" t="s">
        <v>5477</v>
      </c>
      <c r="C1279" s="26">
        <v>2014</v>
      </c>
      <c r="D1279" s="26" t="s">
        <v>124</v>
      </c>
      <c r="E1279" s="26">
        <v>11</v>
      </c>
      <c r="G1279" s="26">
        <v>111</v>
      </c>
      <c r="H1279" s="26">
        <v>14187</v>
      </c>
      <c r="I1279" s="26" t="s">
        <v>5478</v>
      </c>
      <c r="J1279" s="11" t="s">
        <v>35</v>
      </c>
      <c r="K1279" s="18" t="str">
        <f>IF(LEFT(I1279,2)="10",HYPERLINK(_xlfn.CONCAT("https://doi.org/",I1279),"Link"),IF(I1279="","",HYPERLINK(I1279,"Link")))</f>
        <v>Link</v>
      </c>
      <c r="L1279" s="19" t="str">
        <f>IF(A1279&lt;&gt;"",IF(J1279="No",_xlfn.CONCAT(IF(ISERROR(FIND(",",A1279))=FALSE,LEFT(A1279,FIND(",",A1279)-1),A1279),"-",C1279,"-",H1279),""),"")</f>
        <v/>
      </c>
      <c r="M1279" s="29" t="str">
        <f>IF(A1279&lt;&gt;"",_xlfn.CONCAT("{",IF(ISERROR(FIND(",",A1279))=FALSE,LEFT(A1279,FIND(",",A1279)-1),A1279),", ",C1279," #",H1279,"}"),"")</f>
        <v>{Maddison, 2014 #14187}</v>
      </c>
      <c r="N1279" s="4" t="s">
        <v>4</v>
      </c>
      <c r="O1279" s="18" t="str">
        <f>IF(J1279="Yes",IF(P1279&lt;&gt;"",HYPERLINK(_xlfn.CONCAT(VLOOKUP(P1279,AF:AG,2,FALSE),"\",IF(ISERROR(FIND(",",A1279))=FALSE,LEFT(A1279,FIND(",",A1279)-1),A1279),"-",C1279,"-",H1279,".pdf"),"PDF"),""),"")</f>
        <v>PDF</v>
      </c>
      <c r="P1279" s="11" t="s">
        <v>2</v>
      </c>
      <c r="Q1279" s="3" t="s">
        <v>46</v>
      </c>
      <c r="R1279" s="3" t="s">
        <v>47</v>
      </c>
      <c r="S1279" s="4" t="s">
        <v>109</v>
      </c>
      <c r="T1279" s="18" t="str">
        <f>IF(J1279="Yes",IF(U1279&lt;&gt;"",HYPERLINK(_xlfn.CONCAT(VLOOKUP(U1279,AF:AG,2,FALSE),"\",IF(ISERROR(FIND(",",A1279))=FALSE,LEFT(A1279,FIND(",",A1279)-1),A1279),"-",C1279,"-",H1279,".pdf"),"PDF"),""),"")</f>
        <v>PDF</v>
      </c>
      <c r="U1279" s="11" t="s">
        <v>50</v>
      </c>
      <c r="V1279" s="3" t="s">
        <v>46</v>
      </c>
      <c r="W1279" s="3" t="s">
        <v>47</v>
      </c>
      <c r="Y1279" s="12" t="str">
        <f>IF(R1279="Include","No",IF(V1279="Include","No",""))</f>
        <v/>
      </c>
      <c r="Z1279" s="33" t="str">
        <f>IF(J1279="Yes",IF(Q1279="","",IF(Q1279="Include",IF(V1279="",IF(Y1279="No","Check for supplement","Include"),IF(V1279="Exclude","Consensus required",IF(V1279="Include",IF(Y1279="No","Check for supplement","Include"),"Check required"))),IF(Q1279="Exclude",IF(V1279="","Check required",IF(V1279="Exclude","Exclude",IF(V1279="Include","Consensus required","Check required"))),"Check required"))),IF(L1279="","","Find PDF"))</f>
        <v>Exclude</v>
      </c>
      <c r="AA1279" s="31" t="str">
        <f>IF(Z1279="Exclude",R1279,"")</f>
        <v>3. Wrong intervention</v>
      </c>
    </row>
    <row r="1280" spans="1:27" x14ac:dyDescent="0.25">
      <c r="A1280" s="25" t="s">
        <v>1112</v>
      </c>
      <c r="B1280" s="26" t="s">
        <v>1113</v>
      </c>
      <c r="C1280" s="26">
        <v>2019</v>
      </c>
      <c r="D1280" s="26" t="s">
        <v>1114</v>
      </c>
      <c r="E1280" s="26">
        <v>105</v>
      </c>
      <c r="F1280" s="26">
        <v>2</v>
      </c>
      <c r="G1280" s="26" t="s">
        <v>1115</v>
      </c>
      <c r="H1280" s="26">
        <v>13299</v>
      </c>
      <c r="I1280" s="26" t="s">
        <v>1116</v>
      </c>
      <c r="J1280" s="11" t="s">
        <v>35</v>
      </c>
      <c r="K1280" s="18" t="str">
        <f>IF(LEFT(I1280,2)="10",HYPERLINK(_xlfn.CONCAT("https://doi.org/",I1280),"Link"),IF(I1280="","",HYPERLINK(I1280,"Link")))</f>
        <v>Link</v>
      </c>
      <c r="L1280" s="19" t="str">
        <f>IF(A1280&lt;&gt;"",IF(J1280="No",_xlfn.CONCAT(IF(ISERROR(FIND(",",A1280))=FALSE,LEFT(A1280,FIND(",",A1280)-1),A1280),"-",C1280,"-",H1280),""),"")</f>
        <v/>
      </c>
      <c r="M1280" s="29" t="str">
        <f>IF(A1280&lt;&gt;"",_xlfn.CONCAT("{",IF(ISERROR(FIND(",",A1280))=FALSE,LEFT(A1280,FIND(",",A1280)-1),A1280),", ",C1280," #",H1280,"}"),"")</f>
        <v>{Maddison, 2019 #13299}</v>
      </c>
      <c r="N1280" s="4" t="s">
        <v>1</v>
      </c>
      <c r="O1280" s="18" t="str">
        <f>IF(J1280="Yes",IF(P1280&lt;&gt;"",HYPERLINK(_xlfn.CONCAT(VLOOKUP(P1280,AF:AG,2,FALSE),"\",IF(ISERROR(FIND(",",A1280))=FALSE,LEFT(A1280,FIND(",",A1280)-1),A1280),"-",C1280,"-",H1280,".pdf"),"PDF"),""),"")</f>
        <v>PDF</v>
      </c>
      <c r="P1280" s="11" t="s">
        <v>2</v>
      </c>
      <c r="Q1280" s="3" t="s">
        <v>46</v>
      </c>
      <c r="R1280" s="3" t="s">
        <v>47</v>
      </c>
      <c r="S1280" s="4" t="s">
        <v>109</v>
      </c>
      <c r="T1280" s="18" t="str">
        <f>IF(J1280="Yes",IF(U1280&lt;&gt;"",HYPERLINK(_xlfn.CONCAT(VLOOKUP(U1280,AF:AG,2,FALSE),"\",IF(ISERROR(FIND(",",A1280))=FALSE,LEFT(A1280,FIND(",",A1280)-1),A1280),"-",C1280,"-",H1280,".pdf"),"PDF"),""),"")</f>
        <v>PDF</v>
      </c>
      <c r="U1280" s="11" t="s">
        <v>57</v>
      </c>
      <c r="V1280" s="3" t="s">
        <v>46</v>
      </c>
      <c r="W1280" s="3" t="s">
        <v>47</v>
      </c>
      <c r="X1280" s="501" t="s">
        <v>116</v>
      </c>
      <c r="Y1280" s="12" t="str">
        <f>IF(R1280="Include","No",IF(V1280="Include","No",""))</f>
        <v/>
      </c>
      <c r="Z1280" s="33" t="str">
        <f>IF(J1280="Yes",IF(Q1280="","",IF(Q1280="Include",IF(V1280="",IF(Y1280="No","Check for supplement","Include"),IF(V1280="Exclude","Consensus required",IF(V1280="Include",IF(Y1280="No","Check for supplement","Include"),"Check required"))),IF(Q1280="Exclude",IF(V1280="","Check required",IF(V1280="Exclude","Exclude",IF(V1280="Include","Consensus required","Check required"))),"Check required"))),IF(L1280="","","Find PDF"))</f>
        <v>Exclude</v>
      </c>
      <c r="AA1280" s="31" t="str">
        <f>IF(Z1280="Exclude",R1280,"")</f>
        <v>3. Wrong intervention</v>
      </c>
    </row>
    <row r="1281" spans="1:27" x14ac:dyDescent="0.25">
      <c r="A1281" s="25" t="s">
        <v>1117</v>
      </c>
      <c r="B1281" s="26" t="s">
        <v>1118</v>
      </c>
      <c r="C1281" s="26">
        <v>2013</v>
      </c>
      <c r="D1281" s="26" t="s">
        <v>1119</v>
      </c>
      <c r="E1281" s="26">
        <v>167</v>
      </c>
      <c r="F1281" s="26">
        <v>4</v>
      </c>
      <c r="G1281" s="26" t="s">
        <v>1120</v>
      </c>
      <c r="H1281" s="26">
        <v>13303</v>
      </c>
      <c r="I1281" s="26" t="s">
        <v>1121</v>
      </c>
      <c r="J1281" s="11" t="s">
        <v>35</v>
      </c>
      <c r="K1281" s="18" t="str">
        <f>IF(LEFT(I1281,2)="10",HYPERLINK(_xlfn.CONCAT("https://doi.org/",I1281),"Link"),IF(I1281="","",HYPERLINK(I1281,"Link")))</f>
        <v>Link</v>
      </c>
      <c r="L1281" s="19" t="str">
        <f>IF(A1281&lt;&gt;"",IF(J1281="No",_xlfn.CONCAT(IF(ISERROR(FIND(",",A1281))=FALSE,LEFT(A1281,FIND(",",A1281)-1),A1281),"-",C1281,"-",H1281),""),"")</f>
        <v/>
      </c>
      <c r="M1281" s="29" t="str">
        <f>IF(A1281&lt;&gt;"",_xlfn.CONCAT("{",IF(ISERROR(FIND(",",A1281))=FALSE,LEFT(A1281,FIND(",",A1281)-1),A1281),", ",C1281," #",H1281,"}"),"")</f>
        <v>{Madsen, 2013 #13303}</v>
      </c>
      <c r="N1281" s="4" t="s">
        <v>1</v>
      </c>
      <c r="O1281" s="18" t="str">
        <f>IF(J1281="Yes",IF(P1281&lt;&gt;"",HYPERLINK(_xlfn.CONCAT(VLOOKUP(P1281,AF:AG,2,FALSE),"\",IF(ISERROR(FIND(",",A1281))=FALSE,LEFT(A1281,FIND(",",A1281)-1),A1281),"-",C1281,"-",H1281,".pdf"),"PDF"),""),"")</f>
        <v>PDF</v>
      </c>
      <c r="P1281" s="11" t="s">
        <v>2</v>
      </c>
      <c r="Q1281" s="3" t="s">
        <v>46</v>
      </c>
      <c r="R1281" s="3" t="s">
        <v>47</v>
      </c>
      <c r="S1281" s="4" t="s">
        <v>109</v>
      </c>
      <c r="T1281" s="18" t="str">
        <f>IF(J1281="Yes",IF(U1281&lt;&gt;"",HYPERLINK(_xlfn.CONCAT(VLOOKUP(U1281,AF:AG,2,FALSE),"\",IF(ISERROR(FIND(",",A1281))=FALSE,LEFT(A1281,FIND(",",A1281)-1),A1281),"-",C1281,"-",H1281,".pdf"),"PDF"),""),"")</f>
        <v>PDF</v>
      </c>
      <c r="U1281" s="11" t="s">
        <v>57</v>
      </c>
      <c r="V1281" s="3" t="s">
        <v>46</v>
      </c>
      <c r="W1281" s="3" t="s">
        <v>47</v>
      </c>
      <c r="X1281" s="501" t="s">
        <v>116</v>
      </c>
      <c r="Y1281" s="12" t="str">
        <f>IF(R1281="Include","No",IF(V1281="Include","No",""))</f>
        <v/>
      </c>
      <c r="Z1281" s="33" t="str">
        <f>IF(J1281="Yes",IF(Q1281="","",IF(Q1281="Include",IF(V1281="",IF(Y1281="No","Check for supplement","Include"),IF(V1281="Exclude","Consensus required",IF(V1281="Include",IF(Y1281="No","Check for supplement","Include"),"Check required"))),IF(Q1281="Exclude",IF(V1281="","Check required",IF(V1281="Exclude","Exclude",IF(V1281="Include","Consensus required","Check required"))),"Check required"))),IF(L1281="","","Find PDF"))</f>
        <v>Exclude</v>
      </c>
      <c r="AA1281" s="31" t="str">
        <f>IF(Z1281="Exclude",R1281,"")</f>
        <v>3. Wrong intervention</v>
      </c>
    </row>
    <row r="1282" spans="1:27" x14ac:dyDescent="0.25">
      <c r="A1282" s="25" t="s">
        <v>1122</v>
      </c>
      <c r="B1282" s="26" t="s">
        <v>1123</v>
      </c>
      <c r="C1282" s="26">
        <v>2015</v>
      </c>
      <c r="D1282" s="26" t="s">
        <v>1124</v>
      </c>
      <c r="E1282" s="26">
        <v>11</v>
      </c>
      <c r="F1282" s="26">
        <v>4</v>
      </c>
      <c r="G1282" s="26" t="s">
        <v>692</v>
      </c>
      <c r="H1282" s="26">
        <v>13301</v>
      </c>
      <c r="I1282" s="26" t="s">
        <v>1125</v>
      </c>
      <c r="J1282" s="11" t="s">
        <v>35</v>
      </c>
      <c r="K1282" s="18" t="str">
        <f>IF(LEFT(I1282,2)="10",HYPERLINK(_xlfn.CONCAT("https://doi.org/",I1282),"Link"),IF(I1282="","",HYPERLINK(I1282,"Link")))</f>
        <v>Link</v>
      </c>
      <c r="L1282" s="19" t="str">
        <f>IF(A1282&lt;&gt;"",IF(J1282="No",_xlfn.CONCAT(IF(ISERROR(FIND(",",A1282))=FALSE,LEFT(A1282,FIND(",",A1282)-1),A1282),"-",C1282,"-",H1282),""),"")</f>
        <v/>
      </c>
      <c r="M1282" s="29" t="str">
        <f>IF(A1282&lt;&gt;"",_xlfn.CONCAT("{",IF(ISERROR(FIND(",",A1282))=FALSE,LEFT(A1282,FIND(",",A1282)-1),A1282),", ",C1282," #",H1282,"}"),"")</f>
        <v>{Madsen, 2015 #13301}</v>
      </c>
      <c r="N1282" s="4" t="s">
        <v>1</v>
      </c>
      <c r="O1282" s="18" t="str">
        <f>IF(J1282="Yes",IF(P1282&lt;&gt;"",HYPERLINK(_xlfn.CONCAT(VLOOKUP(P1282,AF:AG,2,FALSE),"\",IF(ISERROR(FIND(",",A1282))=FALSE,LEFT(A1282,FIND(",",A1282)-1),A1282),"-",C1282,"-",H1282,".pdf"),"PDF"),""),"")</f>
        <v>PDF</v>
      </c>
      <c r="P1282" s="11" t="s">
        <v>2</v>
      </c>
      <c r="Q1282" s="3" t="s">
        <v>46</v>
      </c>
      <c r="R1282" s="3" t="s">
        <v>47</v>
      </c>
      <c r="S1282" s="4" t="s">
        <v>109</v>
      </c>
      <c r="T1282" s="18" t="str">
        <f>IF(J1282="Yes",IF(U1282&lt;&gt;"",HYPERLINK(_xlfn.CONCAT(VLOOKUP(U1282,AF:AG,2,FALSE),"\",IF(ISERROR(FIND(",",A1282))=FALSE,LEFT(A1282,FIND(",",A1282)-1),A1282),"-",C1282,"-",H1282,".pdf"),"PDF"),""),"")</f>
        <v>PDF</v>
      </c>
      <c r="U1282" s="11" t="s">
        <v>57</v>
      </c>
      <c r="V1282" s="3" t="s">
        <v>46</v>
      </c>
      <c r="W1282" s="3" t="s">
        <v>47</v>
      </c>
      <c r="X1282" s="501" t="s">
        <v>116</v>
      </c>
      <c r="Y1282" s="12" t="str">
        <f>IF(R1282="Include","No",IF(V1282="Include","No",""))</f>
        <v/>
      </c>
      <c r="Z1282" s="33" t="str">
        <f>IF(J1282="Yes",IF(Q1282="","",IF(Q1282="Include",IF(V1282="",IF(Y1282="No","Check for supplement","Include"),IF(V1282="Exclude","Consensus required",IF(V1282="Include",IF(Y1282="No","Check for supplement","Include"),"Check required"))),IF(Q1282="Exclude",IF(V1282="","Check required",IF(V1282="Exclude","Exclude",IF(V1282="Include","Consensus required","Check required"))),"Check required"))),IF(L1282="","","Find PDF"))</f>
        <v>Exclude</v>
      </c>
      <c r="AA1282" s="31" t="str">
        <f>IF(Z1282="Exclude",R1282,"")</f>
        <v>3. Wrong intervention</v>
      </c>
    </row>
    <row r="1283" spans="1:27" x14ac:dyDescent="0.25">
      <c r="A1283" s="25" t="s">
        <v>1122</v>
      </c>
      <c r="B1283" s="26" t="s">
        <v>1123</v>
      </c>
      <c r="C1283" s="26">
        <v>2015</v>
      </c>
      <c r="D1283" s="26" t="s">
        <v>1124</v>
      </c>
      <c r="E1283" s="26">
        <v>11</v>
      </c>
      <c r="F1283" s="26">
        <v>4</v>
      </c>
      <c r="G1283" s="26" t="s">
        <v>692</v>
      </c>
      <c r="H1283" s="26">
        <v>13302</v>
      </c>
      <c r="I1283" s="26" t="s">
        <v>1125</v>
      </c>
      <c r="J1283" s="11" t="s">
        <v>35</v>
      </c>
      <c r="K1283" s="18" t="str">
        <f>IF(LEFT(I1283,2)="10",HYPERLINK(_xlfn.CONCAT("https://doi.org/",I1283),"Link"),IF(I1283="","",HYPERLINK(I1283,"Link")))</f>
        <v>Link</v>
      </c>
      <c r="L1283" s="19" t="str">
        <f>IF(A1283&lt;&gt;"",IF(J1283="No",_xlfn.CONCAT(IF(ISERROR(FIND(",",A1283))=FALSE,LEFT(A1283,FIND(",",A1283)-1),A1283),"-",C1283,"-",H1283),""),"")</f>
        <v/>
      </c>
      <c r="M1283" s="29" t="str">
        <f>IF(A1283&lt;&gt;"",_xlfn.CONCAT("{",IF(ISERROR(FIND(",",A1283))=FALSE,LEFT(A1283,FIND(",",A1283)-1),A1283),", ",C1283," #",H1283,"}"),"")</f>
        <v>{Madsen, 2015 #13302}</v>
      </c>
      <c r="N1283" s="4" t="s">
        <v>1</v>
      </c>
      <c r="O1283" s="18" t="str">
        <f>IF(J1283="Yes",IF(P1283&lt;&gt;"",HYPERLINK(_xlfn.CONCAT(VLOOKUP(P1283,AF:AG,2,FALSE),"\",IF(ISERROR(FIND(",",A1283))=FALSE,LEFT(A1283,FIND(",",A1283)-1),A1283),"-",C1283,"-",H1283,".pdf"),"PDF"),""),"")</f>
        <v>PDF</v>
      </c>
      <c r="P1283" s="11" t="s">
        <v>2</v>
      </c>
      <c r="Q1283" s="3" t="s">
        <v>46</v>
      </c>
      <c r="R1283" s="3" t="s">
        <v>39</v>
      </c>
      <c r="T1283" s="18" t="str">
        <f>IF(J1283="Yes",IF(U1283&lt;&gt;"",HYPERLINK(_xlfn.CONCAT(VLOOKUP(U1283,AF:AG,2,FALSE),"\",IF(ISERROR(FIND(",",A1283))=FALSE,LEFT(A1283,FIND(",",A1283)-1),A1283),"-",C1283,"-",H1283,".pdf"),"PDF"),""),"")</f>
        <v>PDF</v>
      </c>
      <c r="U1283" s="11" t="str">
        <f>IF(R1283="0. Duplicate","SH","")</f>
        <v>SH</v>
      </c>
      <c r="V1283" s="3" t="str">
        <f>IF(R1283="0. Duplicate","Exclude","")</f>
        <v>Exclude</v>
      </c>
      <c r="W1283" s="3" t="str">
        <f>IF(R1283="0. Duplicate","0. Duplicate","")</f>
        <v>0. Duplicate</v>
      </c>
      <c r="Y1283" s="12" t="str">
        <f>IF(R1283="Include","No",IF(V1283="Include","No",""))</f>
        <v/>
      </c>
      <c r="Z1283" s="33" t="str">
        <f>IF(J1283="Yes",IF(Q1283="","",IF(Q1283="Include",IF(V1283="",IF(Y1283="No","Check for supplement","Include"),IF(V1283="Exclude","Consensus required",IF(V1283="Include",IF(Y1283="No","Check for supplement","Include"),"Check required"))),IF(Q1283="Exclude",IF(V1283="","Check required",IF(V1283="Exclude","Exclude",IF(V1283="Include","Consensus required","Check required"))),"Check required"))),IF(L1283="","","Find PDF"))</f>
        <v>Exclude</v>
      </c>
      <c r="AA1283" s="31" t="str">
        <f>IF(Z1283="Exclude",R1283,"")</f>
        <v>0. Duplicate</v>
      </c>
    </row>
    <row r="1284" spans="1:27" x14ac:dyDescent="0.25">
      <c r="A1284" s="25" t="s">
        <v>1126</v>
      </c>
      <c r="B1284" s="26" t="s">
        <v>1123</v>
      </c>
      <c r="C1284" s="26">
        <v>2015</v>
      </c>
      <c r="D1284" s="26" t="s">
        <v>1124</v>
      </c>
      <c r="E1284" s="26">
        <v>11</v>
      </c>
      <c r="F1284" s="26">
        <v>4</v>
      </c>
      <c r="G1284" s="26" t="s">
        <v>692</v>
      </c>
      <c r="H1284" s="26">
        <v>14802</v>
      </c>
      <c r="I1284" s="26" t="s">
        <v>1127</v>
      </c>
      <c r="J1284" s="11" t="s">
        <v>35</v>
      </c>
      <c r="K1284" s="18" t="str">
        <f>IF(LEFT(I1284,2)="10",HYPERLINK(_xlfn.CONCAT("https://doi.org/",I1284),"Link"),IF(I1284="","",HYPERLINK(I1284,"Link")))</f>
        <v>Link</v>
      </c>
      <c r="L1284" s="19" t="str">
        <f>IF(A1284&lt;&gt;"",IF(J1284="No",_xlfn.CONCAT(IF(ISERROR(FIND(",",A1284))=FALSE,LEFT(A1284,FIND(",",A1284)-1),A1284),"-",C1284,"-",H1284),""),"")</f>
        <v/>
      </c>
      <c r="M1284" s="29" t="str">
        <f>IF(A1284&lt;&gt;"",_xlfn.CONCAT("{",IF(ISERROR(FIND(",",A1284))=FALSE,LEFT(A1284,FIND(",",A1284)-1),A1284),", ",C1284," #",H1284,"}"),"")</f>
        <v>{Madsen, 2015 #14802}</v>
      </c>
      <c r="N1284" s="4" t="s">
        <v>1</v>
      </c>
      <c r="O1284" s="18" t="str">
        <f>IF(J1284="Yes",IF(P1284&lt;&gt;"",HYPERLINK(_xlfn.CONCAT(VLOOKUP(P1284,AF:AG,2,FALSE),"\",IF(ISERROR(FIND(",",A1284))=FALSE,LEFT(A1284,FIND(",",A1284)-1),A1284),"-",C1284,"-",H1284,".pdf"),"PDF"),""),"")</f>
        <v>PDF</v>
      </c>
      <c r="P1284" s="11" t="s">
        <v>2</v>
      </c>
      <c r="Q1284" s="3" t="s">
        <v>46</v>
      </c>
      <c r="R1284" s="3" t="s">
        <v>47</v>
      </c>
      <c r="S1284" s="4" t="s">
        <v>109</v>
      </c>
      <c r="T1284" s="18" t="str">
        <f>IF(J1284="Yes",IF(U1284&lt;&gt;"",HYPERLINK(_xlfn.CONCAT(VLOOKUP(U1284,AF:AG,2,FALSE),"\",IF(ISERROR(FIND(",",A1284))=FALSE,LEFT(A1284,FIND(",",A1284)-1),A1284),"-",C1284,"-",H1284,".pdf"),"PDF"),""),"")</f>
        <v>PDF</v>
      </c>
      <c r="U1284" s="11" t="s">
        <v>57</v>
      </c>
      <c r="V1284" s="3" t="s">
        <v>46</v>
      </c>
      <c r="W1284" s="3" t="s">
        <v>47</v>
      </c>
      <c r="X1284" s="501" t="s">
        <v>116</v>
      </c>
      <c r="Y1284" s="12" t="str">
        <f>IF(R1284="Include","No",IF(V1284="Include","No",""))</f>
        <v/>
      </c>
      <c r="Z1284" s="33" t="str">
        <f>IF(J1284="Yes",IF(Q1284="","",IF(Q1284="Include",IF(V1284="",IF(Y1284="No","Check for supplement","Include"),IF(V1284="Exclude","Consensus required",IF(V1284="Include",IF(Y1284="No","Check for supplement","Include"),"Check required"))),IF(Q1284="Exclude",IF(V1284="","Check required",IF(V1284="Exclude","Exclude",IF(V1284="Include","Consensus required","Check required"))),"Check required"))),IF(L1284="","","Find PDF"))</f>
        <v>Exclude</v>
      </c>
      <c r="AA1284" s="31" t="str">
        <f>IF(Z1284="Exclude",R1284,"")</f>
        <v>3. Wrong intervention</v>
      </c>
    </row>
    <row r="1285" spans="1:27" x14ac:dyDescent="0.25">
      <c r="A1285" s="25" t="s">
        <v>1128</v>
      </c>
      <c r="B1285" s="26" t="s">
        <v>1129</v>
      </c>
      <c r="C1285" s="26">
        <v>2011</v>
      </c>
      <c r="D1285" s="26" t="s">
        <v>124</v>
      </c>
      <c r="E1285" s="26">
        <v>8</v>
      </c>
      <c r="G1285" s="26">
        <v>138</v>
      </c>
      <c r="H1285" s="26">
        <v>13304</v>
      </c>
      <c r="I1285" s="26" t="s">
        <v>1130</v>
      </c>
      <c r="J1285" s="11" t="s">
        <v>35</v>
      </c>
      <c r="K1285" s="18" t="str">
        <f>IF(LEFT(I1285,2)="10",HYPERLINK(_xlfn.CONCAT("https://doi.org/",I1285),"Link"),IF(I1285="","",HYPERLINK(I1285,"Link")))</f>
        <v>Link</v>
      </c>
      <c r="L1285" s="19" t="str">
        <f>IF(A1285&lt;&gt;"",IF(J1285="No",_xlfn.CONCAT(IF(ISERROR(FIND(",",A1285))=FALSE,LEFT(A1285,FIND(",",A1285)-1),A1285),"-",C1285,"-",H1285),""),"")</f>
        <v/>
      </c>
      <c r="M1285" s="29" t="str">
        <f>IF(A1285&lt;&gt;"",_xlfn.CONCAT("{",IF(ISERROR(FIND(",",A1285))=FALSE,LEFT(A1285,FIND(",",A1285)-1),A1285),", ",C1285," #",H1285,"}"),"")</f>
        <v>{Magnusson, 2011 #13304}</v>
      </c>
      <c r="N1285" s="4" t="s">
        <v>1</v>
      </c>
      <c r="O1285" s="18" t="str">
        <f>IF(J1285="Yes",IF(P1285&lt;&gt;"",HYPERLINK(_xlfn.CONCAT(VLOOKUP(P1285,AF:AG,2,FALSE),"\",IF(ISERROR(FIND(",",A1285))=FALSE,LEFT(A1285,FIND(",",A1285)-1),A1285),"-",C1285,"-",H1285,".pdf"),"PDF"),""),"")</f>
        <v>PDF</v>
      </c>
      <c r="P1285" s="11" t="s">
        <v>2</v>
      </c>
      <c r="Q1285" s="3" t="s">
        <v>46</v>
      </c>
      <c r="R1285" s="3" t="s">
        <v>47</v>
      </c>
      <c r="S1285" s="4" t="s">
        <v>109</v>
      </c>
      <c r="T1285" s="18" t="str">
        <f>IF(J1285="Yes",IF(U1285&lt;&gt;"",HYPERLINK(_xlfn.CONCAT(VLOOKUP(U1285,AF:AG,2,FALSE),"\",IF(ISERROR(FIND(",",A1285))=FALSE,LEFT(A1285,FIND(",",A1285)-1),A1285),"-",C1285,"-",H1285,".pdf"),"PDF"),""),"")</f>
        <v>PDF</v>
      </c>
      <c r="U1285" s="11" t="s">
        <v>57</v>
      </c>
      <c r="V1285" s="3" t="s">
        <v>46</v>
      </c>
      <c r="W1285" s="3" t="s">
        <v>47</v>
      </c>
      <c r="X1285" s="501" t="s">
        <v>116</v>
      </c>
      <c r="Y1285" s="12" t="str">
        <f>IF(R1285="Include","No",IF(V1285="Include","No",""))</f>
        <v/>
      </c>
      <c r="Z1285" s="33" t="str">
        <f>IF(J1285="Yes",IF(Q1285="","",IF(Q1285="Include",IF(V1285="",IF(Y1285="No","Check for supplement","Include"),IF(V1285="Exclude","Consensus required",IF(V1285="Include",IF(Y1285="No","Check for supplement","Include"),"Check required"))),IF(Q1285="Exclude",IF(V1285="","Check required",IF(V1285="Exclude","Exclude",IF(V1285="Include","Consensus required","Check required"))),"Check required"))),IF(L1285="","","Find PDF"))</f>
        <v>Exclude</v>
      </c>
      <c r="AA1285" s="31" t="str">
        <f>IF(Z1285="Exclude",R1285,"")</f>
        <v>3. Wrong intervention</v>
      </c>
    </row>
    <row r="1286" spans="1:27" x14ac:dyDescent="0.25">
      <c r="A1286" s="25" t="s">
        <v>1131</v>
      </c>
      <c r="B1286" s="26" t="s">
        <v>1132</v>
      </c>
      <c r="C1286" s="26">
        <v>2015</v>
      </c>
      <c r="D1286" s="26" t="s">
        <v>530</v>
      </c>
      <c r="E1286" s="26">
        <v>17</v>
      </c>
      <c r="F1286" s="26">
        <v>7</v>
      </c>
      <c r="G1286" s="26" t="s">
        <v>1133</v>
      </c>
      <c r="H1286" s="26">
        <v>13305</v>
      </c>
      <c r="I1286" s="26" t="s">
        <v>1134</v>
      </c>
      <c r="J1286" s="11" t="s">
        <v>35</v>
      </c>
      <c r="K1286" s="18" t="str">
        <f>IF(LEFT(I1286,2)="10",HYPERLINK(_xlfn.CONCAT("https://doi.org/",I1286),"Link"),IF(I1286="","",HYPERLINK(I1286,"Link")))</f>
        <v>Link</v>
      </c>
      <c r="L1286" s="19" t="str">
        <f>IF(A1286&lt;&gt;"",IF(J1286="No",_xlfn.CONCAT(IF(ISERROR(FIND(",",A1286))=FALSE,LEFT(A1286,FIND(",",A1286)-1),A1286),"-",C1286,"-",H1286),""),"")</f>
        <v/>
      </c>
      <c r="M1286" s="29" t="str">
        <f>IF(A1286&lt;&gt;"",_xlfn.CONCAT("{",IF(ISERROR(FIND(",",A1286))=FALSE,LEFT(A1286,FIND(",",A1286)-1),A1286),", ",C1286," #",H1286,"}"),"")</f>
        <v>{Maher, 2015 #13305}</v>
      </c>
      <c r="N1286" s="4" t="s">
        <v>1</v>
      </c>
      <c r="O1286" s="18" t="str">
        <f>IF(J1286="Yes",IF(P1286&lt;&gt;"",HYPERLINK(_xlfn.CONCAT(VLOOKUP(P1286,AF:AG,2,FALSE),"\",IF(ISERROR(FIND(",",A1286))=FALSE,LEFT(A1286,FIND(",",A1286)-1),A1286),"-",C1286,"-",H1286,".pdf"),"PDF"),""),"")</f>
        <v>PDF</v>
      </c>
      <c r="P1286" s="11" t="s">
        <v>2</v>
      </c>
      <c r="Q1286" s="3" t="s">
        <v>46</v>
      </c>
      <c r="R1286" s="3" t="s">
        <v>47</v>
      </c>
      <c r="S1286" s="4" t="s">
        <v>109</v>
      </c>
      <c r="T1286" s="18" t="str">
        <f>IF(J1286="Yes",IF(U1286&lt;&gt;"",HYPERLINK(_xlfn.CONCAT(VLOOKUP(U1286,AF:AG,2,FALSE),"\",IF(ISERROR(FIND(",",A1286))=FALSE,LEFT(A1286,FIND(",",A1286)-1),A1286),"-",C1286,"-",H1286,".pdf"),"PDF"),""),"")</f>
        <v>PDF</v>
      </c>
      <c r="U1286" s="11" t="s">
        <v>57</v>
      </c>
      <c r="V1286" s="3" t="s">
        <v>46</v>
      </c>
      <c r="W1286" s="3" t="s">
        <v>47</v>
      </c>
      <c r="X1286" s="501" t="s">
        <v>116</v>
      </c>
      <c r="Y1286" s="12" t="str">
        <f>IF(R1286="Include","No",IF(V1286="Include","No",""))</f>
        <v/>
      </c>
      <c r="Z1286" s="33" t="str">
        <f>IF(J1286="Yes",IF(Q1286="","",IF(Q1286="Include",IF(V1286="",IF(Y1286="No","Check for supplement","Include"),IF(V1286="Exclude","Consensus required",IF(V1286="Include",IF(Y1286="No","Check for supplement","Include"),"Check required"))),IF(Q1286="Exclude",IF(V1286="","Check required",IF(V1286="Exclude","Exclude",IF(V1286="Include","Consensus required","Check required"))),"Check required"))),IF(L1286="","","Find PDF"))</f>
        <v>Exclude</v>
      </c>
      <c r="AA1286" s="31" t="str">
        <f>IF(Z1286="Exclude",R1286,"")</f>
        <v>3. Wrong intervention</v>
      </c>
    </row>
    <row r="1287" spans="1:27" x14ac:dyDescent="0.25">
      <c r="A1287" s="25" t="s">
        <v>1131</v>
      </c>
      <c r="B1287" s="26" t="s">
        <v>1132</v>
      </c>
      <c r="C1287" s="26">
        <v>2015</v>
      </c>
      <c r="D1287" s="26" t="s">
        <v>530</v>
      </c>
      <c r="E1287" s="26">
        <v>17</v>
      </c>
      <c r="F1287" s="26">
        <v>7</v>
      </c>
      <c r="G1287" s="92" t="s">
        <v>1133</v>
      </c>
      <c r="H1287" s="26">
        <v>13306</v>
      </c>
      <c r="I1287" s="26" t="s">
        <v>1134</v>
      </c>
      <c r="J1287" s="11" t="s">
        <v>35</v>
      </c>
      <c r="K1287" s="18" t="str">
        <f>IF(LEFT(I1287,2)="10",HYPERLINK(_xlfn.CONCAT("https://doi.org/",I1287),"Link"),IF(I1287="","",HYPERLINK(I1287,"Link")))</f>
        <v>Link</v>
      </c>
      <c r="L1287" s="19" t="str">
        <f>IF(A1287&lt;&gt;"",IF(J1287="No",_xlfn.CONCAT(IF(ISERROR(FIND(",",A1287))=FALSE,LEFT(A1287,FIND(",",A1287)-1),A1287),"-",C1287,"-",H1287),""),"")</f>
        <v/>
      </c>
      <c r="M1287" s="29" t="str">
        <f>IF(A1287&lt;&gt;"",_xlfn.CONCAT("{",IF(ISERROR(FIND(",",A1287))=FALSE,LEFT(A1287,FIND(",",A1287)-1),A1287),", ",C1287," #",H1287,"}"),"")</f>
        <v>{Maher, 2015 #13306}</v>
      </c>
      <c r="N1287" s="4" t="s">
        <v>1</v>
      </c>
      <c r="O1287" s="18" t="str">
        <f>IF(J1287="Yes",IF(P1287&lt;&gt;"",HYPERLINK(_xlfn.CONCAT(VLOOKUP(P1287,AF:AG,2,FALSE),"\",IF(ISERROR(FIND(",",A1287))=FALSE,LEFT(A1287,FIND(",",A1287)-1),A1287),"-",C1287,"-",H1287,".pdf"),"PDF"),""),"")</f>
        <v>PDF</v>
      </c>
      <c r="P1287" s="11" t="s">
        <v>2</v>
      </c>
      <c r="Q1287" s="3" t="s">
        <v>46</v>
      </c>
      <c r="R1287" s="3" t="s">
        <v>39</v>
      </c>
      <c r="T1287" s="18" t="str">
        <f>IF(J1287="Yes",IF(U1287&lt;&gt;"",HYPERLINK(_xlfn.CONCAT(VLOOKUP(U1287,AF:AG,2,FALSE),"\",IF(ISERROR(FIND(",",A1287))=FALSE,LEFT(A1287,FIND(",",A1287)-1),A1287),"-",C1287,"-",H1287,".pdf"),"PDF"),""),"")</f>
        <v>PDF</v>
      </c>
      <c r="U1287" s="11" t="str">
        <f>IF(R1287="0. Duplicate","SH","")</f>
        <v>SH</v>
      </c>
      <c r="V1287" s="3" t="str">
        <f>IF(R1287="0. Duplicate","Exclude","")</f>
        <v>Exclude</v>
      </c>
      <c r="W1287" s="3" t="str">
        <f>IF(R1287="0. Duplicate","0. Duplicate","")</f>
        <v>0. Duplicate</v>
      </c>
      <c r="Y1287" s="12" t="str">
        <f>IF(R1287="Include","No",IF(V1287="Include","No",""))</f>
        <v/>
      </c>
      <c r="Z1287" s="33" t="str">
        <f>IF(J1287="Yes",IF(Q1287="","",IF(Q1287="Include",IF(V1287="",IF(Y1287="No","Check for supplement","Include"),IF(V1287="Exclude","Consensus required",IF(V1287="Include",IF(Y1287="No","Check for supplement","Include"),"Check required"))),IF(Q1287="Exclude",IF(V1287="","Check required",IF(V1287="Exclude","Exclude",IF(V1287="Include","Consensus required","Check required"))),"Check required"))),IF(L1287="","","Find PDF"))</f>
        <v>Exclude</v>
      </c>
      <c r="AA1287" s="31" t="str">
        <f>IF(Z1287="Exclude",R1287,"")</f>
        <v>0. Duplicate</v>
      </c>
    </row>
    <row r="1288" spans="1:27" x14ac:dyDescent="0.25">
      <c r="A1288" s="25" t="s">
        <v>1131</v>
      </c>
      <c r="B1288" s="26" t="s">
        <v>1132</v>
      </c>
      <c r="C1288" s="26">
        <v>2015</v>
      </c>
      <c r="D1288" s="26" t="s">
        <v>530</v>
      </c>
      <c r="E1288" s="26">
        <v>17</v>
      </c>
      <c r="F1288" s="26">
        <v>7</v>
      </c>
      <c r="G1288" s="26" t="s">
        <v>1133</v>
      </c>
      <c r="H1288" s="26">
        <v>13307</v>
      </c>
      <c r="I1288" s="26" t="s">
        <v>1134</v>
      </c>
      <c r="J1288" s="11" t="s">
        <v>35</v>
      </c>
      <c r="K1288" s="18" t="str">
        <f>IF(LEFT(I1288,2)="10",HYPERLINK(_xlfn.CONCAT("https://doi.org/",I1288),"Link"),IF(I1288="","",HYPERLINK(I1288,"Link")))</f>
        <v>Link</v>
      </c>
      <c r="L1288" s="19" t="str">
        <f>IF(A1288&lt;&gt;"",IF(J1288="No",_xlfn.CONCAT(IF(ISERROR(FIND(",",A1288))=FALSE,LEFT(A1288,FIND(",",A1288)-1),A1288),"-",C1288,"-",H1288),""),"")</f>
        <v/>
      </c>
      <c r="M1288" s="29" t="str">
        <f>IF(A1288&lt;&gt;"",_xlfn.CONCAT("{",IF(ISERROR(FIND(",",A1288))=FALSE,LEFT(A1288,FIND(",",A1288)-1),A1288),", ",C1288," #",H1288,"}"),"")</f>
        <v>{Maher, 2015 #13307}</v>
      </c>
      <c r="N1288" s="4" t="s">
        <v>1</v>
      </c>
      <c r="O1288" s="18" t="str">
        <f>IF(J1288="Yes",IF(P1288&lt;&gt;"",HYPERLINK(_xlfn.CONCAT(VLOOKUP(P1288,AF:AG,2,FALSE),"\",IF(ISERROR(FIND(",",A1288))=FALSE,LEFT(A1288,FIND(",",A1288)-1),A1288),"-",C1288,"-",H1288,".pdf"),"PDF"),""),"")</f>
        <v>PDF</v>
      </c>
      <c r="P1288" s="11" t="s">
        <v>2</v>
      </c>
      <c r="Q1288" s="3" t="s">
        <v>46</v>
      </c>
      <c r="R1288" s="3" t="s">
        <v>39</v>
      </c>
      <c r="T1288" s="18" t="str">
        <f>IF(J1288="Yes",IF(U1288&lt;&gt;"",HYPERLINK(_xlfn.CONCAT(VLOOKUP(U1288,AF:AG,2,FALSE),"\",IF(ISERROR(FIND(",",A1288))=FALSE,LEFT(A1288,FIND(",",A1288)-1),A1288),"-",C1288,"-",H1288,".pdf"),"PDF"),""),"")</f>
        <v>PDF</v>
      </c>
      <c r="U1288" s="11" t="str">
        <f>IF(R1288="0. Duplicate","SH","")</f>
        <v>SH</v>
      </c>
      <c r="V1288" s="3" t="str">
        <f>IF(R1288="0. Duplicate","Exclude","")</f>
        <v>Exclude</v>
      </c>
      <c r="W1288" s="3" t="str">
        <f>IF(R1288="0. Duplicate","0. Duplicate","")</f>
        <v>0. Duplicate</v>
      </c>
      <c r="Y1288" s="12" t="str">
        <f>IF(R1288="Include","No",IF(V1288="Include","No",""))</f>
        <v/>
      </c>
      <c r="Z1288" s="33" t="str">
        <f>IF(J1288="Yes",IF(Q1288="","",IF(Q1288="Include",IF(V1288="",IF(Y1288="No","Check for supplement","Include"),IF(V1288="Exclude","Consensus required",IF(V1288="Include",IF(Y1288="No","Check for supplement","Include"),"Check required"))),IF(Q1288="Exclude",IF(V1288="","Check required",IF(V1288="Exclude","Exclude",IF(V1288="Include","Consensus required","Check required"))),"Check required"))),IF(L1288="","","Find PDF"))</f>
        <v>Exclude</v>
      </c>
      <c r="AA1288" s="31" t="str">
        <f>IF(Z1288="Exclude",R1288,"")</f>
        <v>0. Duplicate</v>
      </c>
    </row>
    <row r="1289" spans="1:27" x14ac:dyDescent="0.25">
      <c r="A1289" s="25" t="s">
        <v>1135</v>
      </c>
      <c r="B1289" s="26" t="s">
        <v>1136</v>
      </c>
      <c r="C1289" s="26">
        <v>2017</v>
      </c>
      <c r="D1289" s="26" t="s">
        <v>493</v>
      </c>
      <c r="E1289" s="26">
        <v>7</v>
      </c>
      <c r="F1289" s="26">
        <v>1</v>
      </c>
      <c r="G1289" s="26" t="s">
        <v>1137</v>
      </c>
      <c r="H1289" s="26">
        <v>13308</v>
      </c>
      <c r="I1289" s="26" t="s">
        <v>1138</v>
      </c>
      <c r="J1289" s="11" t="s">
        <v>35</v>
      </c>
      <c r="K1289" s="18" t="str">
        <f>IF(LEFT(I1289,2)="10",HYPERLINK(_xlfn.CONCAT("https://doi.org/",I1289),"Link"),IF(I1289="","",HYPERLINK(I1289,"Link")))</f>
        <v>Link</v>
      </c>
      <c r="L1289" s="19" t="str">
        <f>IF(A1289&lt;&gt;"",IF(J1289="No",_xlfn.CONCAT(IF(ISERROR(FIND(",",A1289))=FALSE,LEFT(A1289,FIND(",",A1289)-1),A1289),"-",C1289,"-",H1289),""),"")</f>
        <v/>
      </c>
      <c r="M1289" s="29" t="str">
        <f>IF(A1289&lt;&gt;"",_xlfn.CONCAT("{",IF(ISERROR(FIND(",",A1289))=FALSE,LEFT(A1289,FIND(",",A1289)-1),A1289),", ",C1289," #",H1289,"}"),"")</f>
        <v>{Maher, 2017 #13308}</v>
      </c>
      <c r="N1289" s="4" t="s">
        <v>1</v>
      </c>
      <c r="O1289" s="18" t="str">
        <f>IF(J1289="Yes",IF(P1289&lt;&gt;"",HYPERLINK(_xlfn.CONCAT(VLOOKUP(P1289,AF:AG,2,FALSE),"\",IF(ISERROR(FIND(",",A1289))=FALSE,LEFT(A1289,FIND(",",A1289)-1),A1289),"-",C1289,"-",H1289,".pdf"),"PDF"),""),"")</f>
        <v>PDF</v>
      </c>
      <c r="P1289" s="11" t="s">
        <v>2</v>
      </c>
      <c r="Q1289" s="3" t="s">
        <v>46</v>
      </c>
      <c r="R1289" s="3" t="s">
        <v>47</v>
      </c>
      <c r="S1289" s="4" t="s">
        <v>109</v>
      </c>
      <c r="T1289" s="18" t="str">
        <f>IF(J1289="Yes",IF(U1289&lt;&gt;"",HYPERLINK(_xlfn.CONCAT(VLOOKUP(U1289,AF:AG,2,FALSE),"\",IF(ISERROR(FIND(",",A1289))=FALSE,LEFT(A1289,FIND(",",A1289)-1),A1289),"-",C1289,"-",H1289,".pdf"),"PDF"),""),"")</f>
        <v>PDF</v>
      </c>
      <c r="U1289" s="11" t="s">
        <v>57</v>
      </c>
      <c r="V1289" s="3" t="s">
        <v>46</v>
      </c>
      <c r="W1289" s="3" t="s">
        <v>47</v>
      </c>
      <c r="X1289" s="501" t="s">
        <v>116</v>
      </c>
      <c r="Y1289" s="12" t="str">
        <f>IF(R1289="Include","No",IF(V1289="Include","No",""))</f>
        <v/>
      </c>
      <c r="Z1289" s="33" t="str">
        <f>IF(J1289="Yes",IF(Q1289="","",IF(Q1289="Include",IF(V1289="",IF(Y1289="No","Check for supplement","Include"),IF(V1289="Exclude","Consensus required",IF(V1289="Include",IF(Y1289="No","Check for supplement","Include"),"Check required"))),IF(Q1289="Exclude",IF(V1289="","Check required",IF(V1289="Exclude","Exclude",IF(V1289="Include","Consensus required","Check required"))),"Check required"))),IF(L1289="","","Find PDF"))</f>
        <v>Exclude</v>
      </c>
      <c r="AA1289" s="31" t="str">
        <f>IF(Z1289="Exclude",R1289,"")</f>
        <v>3. Wrong intervention</v>
      </c>
    </row>
    <row r="1290" spans="1:27" x14ac:dyDescent="0.25">
      <c r="A1290" s="25" t="s">
        <v>1139</v>
      </c>
      <c r="B1290" s="26" t="s">
        <v>1140</v>
      </c>
      <c r="C1290" s="26">
        <v>2020</v>
      </c>
      <c r="D1290" s="26" t="s">
        <v>100</v>
      </c>
      <c r="E1290" s="26">
        <v>8</v>
      </c>
      <c r="F1290" s="26">
        <v>7</v>
      </c>
      <c r="G1290" s="26" t="s">
        <v>1141</v>
      </c>
      <c r="H1290" s="26">
        <v>15081</v>
      </c>
      <c r="I1290" s="26" t="s">
        <v>1142</v>
      </c>
      <c r="J1290" s="11" t="s">
        <v>35</v>
      </c>
      <c r="K1290" s="18" t="str">
        <f>IF(LEFT(I1290,2)="10",HYPERLINK(_xlfn.CONCAT("https://doi.org/",I1290),"Link"),IF(I1290="","",HYPERLINK(I1290,"Link")))</f>
        <v>Link</v>
      </c>
      <c r="L1290" s="19" t="str">
        <f>IF(A1290&lt;&gt;"",IF(J1290="No",_xlfn.CONCAT(IF(ISERROR(FIND(",",A1290))=FALSE,LEFT(A1290,FIND(",",A1290)-1),A1290),"-",C1290,"-",H1290),""),"")</f>
        <v/>
      </c>
      <c r="M1290" s="29" t="str">
        <f>IF(A1290&lt;&gt;"",_xlfn.CONCAT("{",IF(ISERROR(FIND(",",A1290))=FALSE,LEFT(A1290,FIND(",",A1290)-1),A1290),", ",C1290," #",H1290,"}"),"")</f>
        <v>{Maher, 2020 #15081}</v>
      </c>
      <c r="N1290" s="4" t="s">
        <v>1</v>
      </c>
      <c r="O1290" s="18" t="str">
        <f>IF(J1290="Yes",IF(P1290&lt;&gt;"",HYPERLINK(_xlfn.CONCAT(VLOOKUP(P1290,AF:AG,2,FALSE),"\",IF(ISERROR(FIND(",",A1290))=FALSE,LEFT(A1290,FIND(",",A1290)-1),A1290),"-",C1290,"-",H1290,".pdf"),"PDF"),""),"")</f>
        <v>PDF</v>
      </c>
      <c r="P1290" s="11" t="s">
        <v>2</v>
      </c>
      <c r="Q1290" s="3" t="s">
        <v>46</v>
      </c>
      <c r="R1290" s="3" t="s">
        <v>77</v>
      </c>
      <c r="S1290" s="4" t="s">
        <v>316</v>
      </c>
      <c r="T1290" s="18" t="str">
        <f>IF(J1290="Yes",IF(U1290&lt;&gt;"",HYPERLINK(_xlfn.CONCAT(VLOOKUP(U1290,AF:AG,2,FALSE),"\",IF(ISERROR(FIND(",",A1290))=FALSE,LEFT(A1290,FIND(",",A1290)-1),A1290),"-",C1290,"-",H1290,".pdf"),"PDF"),""),"")</f>
        <v>PDF</v>
      </c>
      <c r="U1290" s="11" t="s">
        <v>57</v>
      </c>
      <c r="V1290" s="3" t="s">
        <v>46</v>
      </c>
      <c r="W1290" s="3" t="s">
        <v>77</v>
      </c>
      <c r="X1290" s="501" t="s">
        <v>1143</v>
      </c>
      <c r="Y1290" s="12" t="str">
        <f>IF(R1290="Include","No",IF(V1290="Include","No",""))</f>
        <v/>
      </c>
      <c r="Z1290" s="33" t="str">
        <f>IF(J1290="Yes",IF(Q1290="","",IF(Q1290="Include",IF(V1290="",IF(Y1290="No","Check for supplement","Include"),IF(V1290="Exclude","Consensus required",IF(V1290="Include",IF(Y1290="No","Check for supplement","Include"),"Check required"))),IF(Q1290="Exclude",IF(V1290="","Check required",IF(V1290="Exclude","Exclude",IF(V1290="Include","Consensus required","Check required"))),"Check required"))),IF(L1290="","","Find PDF"))</f>
        <v>Exclude</v>
      </c>
      <c r="AA1290" s="31" t="str">
        <f>IF(Z1290="Exclude",R1290,"")</f>
        <v>5. Wrong study design</v>
      </c>
    </row>
    <row r="1291" spans="1:27" x14ac:dyDescent="0.25">
      <c r="A1291" s="25" t="s">
        <v>5479</v>
      </c>
      <c r="B1291" s="26" t="s">
        <v>5480</v>
      </c>
      <c r="C1291" s="26">
        <v>2022</v>
      </c>
      <c r="D1291" s="26" t="s">
        <v>277</v>
      </c>
      <c r="E1291" s="26">
        <v>23</v>
      </c>
      <c r="F1291" s="26">
        <v>1</v>
      </c>
      <c r="G1291" s="26">
        <v>617</v>
      </c>
      <c r="H1291" s="26">
        <v>14050</v>
      </c>
      <c r="I1291" s="26" t="s">
        <v>5481</v>
      </c>
      <c r="J1291" s="11" t="s">
        <v>35</v>
      </c>
      <c r="K1291" s="18" t="str">
        <f>IF(LEFT(I1291,2)="10",HYPERLINK(_xlfn.CONCAT("https://doi.org/",I1291),"Link"),IF(I1291="","",HYPERLINK(I1291,"Link")))</f>
        <v>Link</v>
      </c>
      <c r="L1291" s="19" t="str">
        <f>IF(A1291&lt;&gt;"",IF(J1291="No",_xlfn.CONCAT(IF(ISERROR(FIND(",",A1291))=FALSE,LEFT(A1291,FIND(",",A1291)-1),A1291),"-",C1291,"-",H1291),""),"")</f>
        <v/>
      </c>
      <c r="M1291" s="29" t="str">
        <f>IF(A1291&lt;&gt;"",_xlfn.CONCAT("{",IF(ISERROR(FIND(",",A1291))=FALSE,LEFT(A1291,FIND(",",A1291)-1),A1291),", ",C1291," #",H1291,"}"),"")</f>
        <v>{Mahs, 2022 #14050}</v>
      </c>
      <c r="N1291" s="4" t="s">
        <v>4</v>
      </c>
      <c r="O1291" s="18" t="str">
        <f>IF(J1291="Yes",IF(P1291&lt;&gt;"",HYPERLINK(_xlfn.CONCAT(VLOOKUP(P1291,AF:AG,2,FALSE),"\",IF(ISERROR(FIND(",",A1291))=FALSE,LEFT(A1291,FIND(",",A1291)-1),A1291),"-",C1291,"-",H1291,".pdf"),"PDF"),""),"")</f>
        <v>PDF</v>
      </c>
      <c r="P1291" s="11" t="s">
        <v>2</v>
      </c>
      <c r="Q1291" s="3" t="s">
        <v>46</v>
      </c>
      <c r="R1291" s="3" t="s">
        <v>47</v>
      </c>
      <c r="S1291" s="4" t="s">
        <v>109</v>
      </c>
      <c r="T1291" s="18" t="str">
        <f>IF(J1291="Yes",IF(U1291&lt;&gt;"",HYPERLINK(_xlfn.CONCAT(VLOOKUP(U1291,AF:AG,2,FALSE),"\",IF(ISERROR(FIND(",",A1291))=FALSE,LEFT(A1291,FIND(",",A1291)-1),A1291),"-",C1291,"-",H1291,".pdf"),"PDF"),""),"")</f>
        <v>PDF</v>
      </c>
      <c r="U1291" s="11" t="s">
        <v>50</v>
      </c>
      <c r="V1291" s="3" t="s">
        <v>46</v>
      </c>
      <c r="W1291" s="3" t="s">
        <v>47</v>
      </c>
      <c r="Y1291" s="12" t="str">
        <f>IF(R1291="Include","No",IF(V1291="Include","No",""))</f>
        <v/>
      </c>
      <c r="Z1291" s="33" t="str">
        <f>IF(J1291="Yes",IF(Q1291="","",IF(Q1291="Include",IF(V1291="",IF(Y1291="No","Check for supplement","Include"),IF(V1291="Exclude","Consensus required",IF(V1291="Include",IF(Y1291="No","Check for supplement","Include"),"Check required"))),IF(Q1291="Exclude",IF(V1291="","Check required",IF(V1291="Exclude","Exclude",IF(V1291="Include","Consensus required","Check required"))),"Check required"))),IF(L1291="","","Find PDF"))</f>
        <v>Exclude</v>
      </c>
      <c r="AA1291" s="31" t="str">
        <f>IF(Z1291="Exclude",R1291,"")</f>
        <v>3. Wrong intervention</v>
      </c>
    </row>
    <row r="1292" spans="1:27" x14ac:dyDescent="0.25">
      <c r="A1292" s="25" t="s">
        <v>1144</v>
      </c>
      <c r="B1292" s="26" t="s">
        <v>1145</v>
      </c>
      <c r="C1292" s="26">
        <v>2010</v>
      </c>
      <c r="D1292" s="26" t="s">
        <v>1146</v>
      </c>
      <c r="E1292" s="26">
        <v>15</v>
      </c>
      <c r="F1292" s="26">
        <v>6</v>
      </c>
      <c r="G1292" s="26" t="s">
        <v>1147</v>
      </c>
      <c r="H1292" s="26">
        <v>13311</v>
      </c>
      <c r="I1292" s="26" t="s">
        <v>1148</v>
      </c>
      <c r="J1292" s="11" t="s">
        <v>35</v>
      </c>
      <c r="K1292" s="18" t="str">
        <f>IF(LEFT(I1292,2)="10",HYPERLINK(_xlfn.CONCAT("https://doi.org/",I1292),"Link"),IF(I1292="","",HYPERLINK(I1292,"Link")))</f>
        <v>Link</v>
      </c>
      <c r="L1292" s="19" t="str">
        <f>IF(A1292&lt;&gt;"",IF(J1292="No",_xlfn.CONCAT(IF(ISERROR(FIND(",",A1292))=FALSE,LEFT(A1292,FIND(",",A1292)-1),A1292),"-",C1292,"-",H1292),""),"")</f>
        <v/>
      </c>
      <c r="M1292" s="29" t="str">
        <f>IF(A1292&lt;&gt;"",_xlfn.CONCAT("{",IF(ISERROR(FIND(",",A1292))=FALSE,LEFT(A1292,FIND(",",A1292)-1),A1292),", ",C1292," #",H1292,"}"),"")</f>
        <v>{Mailey, 2010 #13311}</v>
      </c>
      <c r="N1292" s="4" t="s">
        <v>1</v>
      </c>
      <c r="O1292" s="18" t="str">
        <f>IF(J1292="Yes",IF(P1292&lt;&gt;"",HYPERLINK(_xlfn.CONCAT(VLOOKUP(P1292,AF:AG,2,FALSE),"\",IF(ISERROR(FIND(",",A1292))=FALSE,LEFT(A1292,FIND(",",A1292)-1),A1292),"-",C1292,"-",H1292,".pdf"),"PDF"),""),"")</f>
        <v>PDF</v>
      </c>
      <c r="P1292" s="11" t="s">
        <v>2</v>
      </c>
      <c r="Q1292" s="3" t="s">
        <v>46</v>
      </c>
      <c r="R1292" s="3" t="s">
        <v>47</v>
      </c>
      <c r="S1292" s="4" t="s">
        <v>109</v>
      </c>
      <c r="T1292" s="18" t="str">
        <f>IF(J1292="Yes",IF(U1292&lt;&gt;"",HYPERLINK(_xlfn.CONCAT(VLOOKUP(U1292,AF:AG,2,FALSE),"\",IF(ISERROR(FIND(",",A1292))=FALSE,LEFT(A1292,FIND(",",A1292)-1),A1292),"-",C1292,"-",H1292,".pdf"),"PDF"),""),"")</f>
        <v>PDF</v>
      </c>
      <c r="U1292" s="11" t="s">
        <v>57</v>
      </c>
      <c r="V1292" s="3" t="s">
        <v>46</v>
      </c>
      <c r="W1292" s="3" t="s">
        <v>47</v>
      </c>
      <c r="X1292" s="501" t="s">
        <v>116</v>
      </c>
      <c r="Y1292" s="12" t="str">
        <f>IF(R1292="Include","No",IF(V1292="Include","No",""))</f>
        <v/>
      </c>
      <c r="Z1292" s="33" t="str">
        <f>IF(J1292="Yes",IF(Q1292="","",IF(Q1292="Include",IF(V1292="",IF(Y1292="No","Check for supplement","Include"),IF(V1292="Exclude","Consensus required",IF(V1292="Include",IF(Y1292="No","Check for supplement","Include"),"Check required"))),IF(Q1292="Exclude",IF(V1292="","Check required",IF(V1292="Exclude","Exclude",IF(V1292="Include","Consensus required","Check required"))),"Check required"))),IF(L1292="","","Find PDF"))</f>
        <v>Exclude</v>
      </c>
      <c r="AA1292" s="31" t="str">
        <f>IF(Z1292="Exclude",R1292,"")</f>
        <v>3. Wrong intervention</v>
      </c>
    </row>
    <row r="1293" spans="1:27" x14ac:dyDescent="0.25">
      <c r="A1293" s="25" t="s">
        <v>1144</v>
      </c>
      <c r="B1293" s="26" t="s">
        <v>1145</v>
      </c>
      <c r="C1293" s="26">
        <v>2010</v>
      </c>
      <c r="D1293" s="26" t="s">
        <v>1146</v>
      </c>
      <c r="E1293" s="26">
        <v>15</v>
      </c>
      <c r="F1293" s="26">
        <v>6</v>
      </c>
      <c r="G1293" s="26" t="s">
        <v>1147</v>
      </c>
      <c r="H1293" s="26">
        <v>13312</v>
      </c>
      <c r="I1293" s="26" t="s">
        <v>1148</v>
      </c>
      <c r="J1293" s="11" t="s">
        <v>35</v>
      </c>
      <c r="K1293" s="18" t="str">
        <f>IF(LEFT(I1293,2)="10",HYPERLINK(_xlfn.CONCAT("https://doi.org/",I1293),"Link"),IF(I1293="","",HYPERLINK(I1293,"Link")))</f>
        <v>Link</v>
      </c>
      <c r="L1293" s="19" t="str">
        <f>IF(A1293&lt;&gt;"",IF(J1293="No",_xlfn.CONCAT(IF(ISERROR(FIND(",",A1293))=FALSE,LEFT(A1293,FIND(",",A1293)-1),A1293),"-",C1293,"-",H1293),""),"")</f>
        <v/>
      </c>
      <c r="M1293" s="29" t="str">
        <f>IF(A1293&lt;&gt;"",_xlfn.CONCAT("{",IF(ISERROR(FIND(",",A1293))=FALSE,LEFT(A1293,FIND(",",A1293)-1),A1293),", ",C1293," #",H1293,"}"),"")</f>
        <v>{Mailey, 2010 #13312}</v>
      </c>
      <c r="N1293" s="4" t="s">
        <v>1</v>
      </c>
      <c r="O1293" s="18" t="str">
        <f>IF(J1293="Yes",IF(P1293&lt;&gt;"",HYPERLINK(_xlfn.CONCAT(VLOOKUP(P1293,AF:AG,2,FALSE),"\",IF(ISERROR(FIND(",",A1293))=FALSE,LEFT(A1293,FIND(",",A1293)-1),A1293),"-",C1293,"-",H1293,".pdf"),"PDF"),""),"")</f>
        <v>PDF</v>
      </c>
      <c r="P1293" s="11" t="s">
        <v>2</v>
      </c>
      <c r="Q1293" s="3" t="s">
        <v>46</v>
      </c>
      <c r="R1293" s="3" t="s">
        <v>39</v>
      </c>
      <c r="T1293" s="18" t="str">
        <f>IF(J1293="Yes",IF(U1293&lt;&gt;"",HYPERLINK(_xlfn.CONCAT(VLOOKUP(U1293,AF:AG,2,FALSE),"\",IF(ISERROR(FIND(",",A1293))=FALSE,LEFT(A1293,FIND(",",A1293)-1),A1293),"-",C1293,"-",H1293,".pdf"),"PDF"),""),"")</f>
        <v>PDF</v>
      </c>
      <c r="U1293" s="11" t="str">
        <f>IF(R1293="0. Duplicate","SH","")</f>
        <v>SH</v>
      </c>
      <c r="V1293" s="3" t="str">
        <f>IF(R1293="0. Duplicate","Exclude","")</f>
        <v>Exclude</v>
      </c>
      <c r="W1293" s="3" t="str">
        <f>IF(R1293="0. Duplicate","0. Duplicate","")</f>
        <v>0. Duplicate</v>
      </c>
      <c r="Y1293" s="12" t="str">
        <f>IF(R1293="Include","No",IF(V1293="Include","No",""))</f>
        <v/>
      </c>
      <c r="Z1293" s="33" t="str">
        <f>IF(J1293="Yes",IF(Q1293="","",IF(Q1293="Include",IF(V1293="",IF(Y1293="No","Check for supplement","Include"),IF(V1293="Exclude","Consensus required",IF(V1293="Include",IF(Y1293="No","Check for supplement","Include"),"Check required"))),IF(Q1293="Exclude",IF(V1293="","Check required",IF(V1293="Exclude","Exclude",IF(V1293="Include","Consensus required","Check required"))),"Check required"))),IF(L1293="","","Find PDF"))</f>
        <v>Exclude</v>
      </c>
      <c r="AA1293" s="31" t="str">
        <f>IF(Z1293="Exclude",R1293,"")</f>
        <v>0. Duplicate</v>
      </c>
    </row>
    <row r="1294" spans="1:27" x14ac:dyDescent="0.25">
      <c r="A1294" s="25" t="s">
        <v>1144</v>
      </c>
      <c r="B1294" s="26" t="s">
        <v>1145</v>
      </c>
      <c r="C1294" s="26">
        <v>2010</v>
      </c>
      <c r="D1294" s="26" t="s">
        <v>1146</v>
      </c>
      <c r="E1294" s="26">
        <v>15</v>
      </c>
      <c r="F1294" s="26">
        <v>6</v>
      </c>
      <c r="G1294" s="26" t="s">
        <v>1147</v>
      </c>
      <c r="H1294" s="26">
        <v>13313</v>
      </c>
      <c r="I1294" s="26" t="s">
        <v>1148</v>
      </c>
      <c r="J1294" s="11" t="s">
        <v>35</v>
      </c>
      <c r="K1294" s="18" t="str">
        <f>IF(LEFT(I1294,2)="10",HYPERLINK(_xlfn.CONCAT("https://doi.org/",I1294),"Link"),IF(I1294="","",HYPERLINK(I1294,"Link")))</f>
        <v>Link</v>
      </c>
      <c r="L1294" s="19" t="str">
        <f>IF(A1294&lt;&gt;"",IF(J1294="No",_xlfn.CONCAT(IF(ISERROR(FIND(",",A1294))=FALSE,LEFT(A1294,FIND(",",A1294)-1),A1294),"-",C1294,"-",H1294),""),"")</f>
        <v/>
      </c>
      <c r="M1294" s="29" t="str">
        <f>IF(A1294&lt;&gt;"",_xlfn.CONCAT("{",IF(ISERROR(FIND(",",A1294))=FALSE,LEFT(A1294,FIND(",",A1294)-1),A1294),", ",C1294," #",H1294,"}"),"")</f>
        <v>{Mailey, 2010 #13313}</v>
      </c>
      <c r="N1294" s="4" t="s">
        <v>1</v>
      </c>
      <c r="O1294" s="18" t="str">
        <f>IF(J1294="Yes",IF(P1294&lt;&gt;"",HYPERLINK(_xlfn.CONCAT(VLOOKUP(P1294,AF:AG,2,FALSE),"\",IF(ISERROR(FIND(",",A1294))=FALSE,LEFT(A1294,FIND(",",A1294)-1),A1294),"-",C1294,"-",H1294,".pdf"),"PDF"),""),"")</f>
        <v>PDF</v>
      </c>
      <c r="P1294" s="11" t="s">
        <v>2</v>
      </c>
      <c r="Q1294" s="3" t="s">
        <v>46</v>
      </c>
      <c r="R1294" s="3" t="s">
        <v>39</v>
      </c>
      <c r="T1294" s="18" t="str">
        <f>IF(J1294="Yes",IF(U1294&lt;&gt;"",HYPERLINK(_xlfn.CONCAT(VLOOKUP(U1294,AF:AG,2,FALSE),"\",IF(ISERROR(FIND(",",A1294))=FALSE,LEFT(A1294,FIND(",",A1294)-1),A1294),"-",C1294,"-",H1294,".pdf"),"PDF"),""),"")</f>
        <v>PDF</v>
      </c>
      <c r="U1294" s="11" t="str">
        <f>IF(R1294="0. Duplicate","SH","")</f>
        <v>SH</v>
      </c>
      <c r="V1294" s="3" t="str">
        <f>IF(R1294="0. Duplicate","Exclude","")</f>
        <v>Exclude</v>
      </c>
      <c r="W1294" s="3" t="str">
        <f>IF(R1294="0. Duplicate","0. Duplicate","")</f>
        <v>0. Duplicate</v>
      </c>
      <c r="Y1294" s="12" t="str">
        <f>IF(R1294="Include","No",IF(V1294="Include","No",""))</f>
        <v/>
      </c>
      <c r="Z1294" s="33" t="str">
        <f>IF(J1294="Yes",IF(Q1294="","",IF(Q1294="Include",IF(V1294="",IF(Y1294="No","Check for supplement","Include"),IF(V1294="Exclude","Consensus required",IF(V1294="Include",IF(Y1294="No","Check for supplement","Include"),"Check required"))),IF(Q1294="Exclude",IF(V1294="","Check required",IF(V1294="Exclude","Exclude",IF(V1294="Include","Consensus required","Check required"))),"Check required"))),IF(L1294="","","Find PDF"))</f>
        <v>Exclude</v>
      </c>
      <c r="AA1294" s="31" t="str">
        <f>IF(Z1294="Exclude",R1294,"")</f>
        <v>0. Duplicate</v>
      </c>
    </row>
    <row r="1295" spans="1:27" x14ac:dyDescent="0.25">
      <c r="A1295" s="25" t="s">
        <v>1149</v>
      </c>
      <c r="B1295" s="26" t="s">
        <v>1150</v>
      </c>
      <c r="C1295" s="26">
        <v>2016</v>
      </c>
      <c r="D1295" s="26" t="s">
        <v>42</v>
      </c>
      <c r="E1295" s="26">
        <v>13</v>
      </c>
      <c r="F1295" s="26">
        <v>8</v>
      </c>
      <c r="G1295" s="26" t="s">
        <v>1151</v>
      </c>
      <c r="H1295" s="26">
        <v>13309</v>
      </c>
      <c r="I1295" s="26" t="s">
        <v>1152</v>
      </c>
      <c r="J1295" s="11" t="s">
        <v>35</v>
      </c>
      <c r="K1295" s="18" t="str">
        <f>IF(LEFT(I1295,2)="10",HYPERLINK(_xlfn.CONCAT("https://doi.org/",I1295),"Link"),IF(I1295="","",HYPERLINK(I1295,"Link")))</f>
        <v>Link</v>
      </c>
      <c r="L1295" s="19" t="str">
        <f>IF(A1295&lt;&gt;"",IF(J1295="No",_xlfn.CONCAT(IF(ISERROR(FIND(",",A1295))=FALSE,LEFT(A1295,FIND(",",A1295)-1),A1295),"-",C1295,"-",H1295),""),"")</f>
        <v/>
      </c>
      <c r="M1295" s="29" t="str">
        <f>IF(A1295&lt;&gt;"",_xlfn.CONCAT("{",IF(ISERROR(FIND(",",A1295))=FALSE,LEFT(A1295,FIND(",",A1295)-1),A1295),", ",C1295," #",H1295,"}"),"")</f>
        <v>{Mailey, 2016 #13309}</v>
      </c>
      <c r="N1295" s="4" t="s">
        <v>1</v>
      </c>
      <c r="O1295" s="18" t="str">
        <f>IF(J1295="Yes",IF(P1295&lt;&gt;"",HYPERLINK(_xlfn.CONCAT(VLOOKUP(P1295,AF:AG,2,FALSE),"\",IF(ISERROR(FIND(",",A1295))=FALSE,LEFT(A1295,FIND(",",A1295)-1),A1295),"-",C1295,"-",H1295,".pdf"),"PDF"),""),"")</f>
        <v>PDF</v>
      </c>
      <c r="P1295" s="11" t="s">
        <v>2</v>
      </c>
      <c r="Q1295" s="3" t="s">
        <v>46</v>
      </c>
      <c r="R1295" s="3" t="s">
        <v>47</v>
      </c>
      <c r="S1295" s="4" t="s">
        <v>109</v>
      </c>
      <c r="T1295" s="18" t="str">
        <f>IF(J1295="Yes",IF(U1295&lt;&gt;"",HYPERLINK(_xlfn.CONCAT(VLOOKUP(U1295,AF:AG,2,FALSE),"\",IF(ISERROR(FIND(",",A1295))=FALSE,LEFT(A1295,FIND(",",A1295)-1),A1295),"-",C1295,"-",H1295,".pdf"),"PDF"),""),"")</f>
        <v>PDF</v>
      </c>
      <c r="U1295" s="11" t="s">
        <v>57</v>
      </c>
      <c r="V1295" s="3" t="s">
        <v>46</v>
      </c>
      <c r="W1295" s="3" t="s">
        <v>47</v>
      </c>
      <c r="X1295" s="501" t="s">
        <v>116</v>
      </c>
      <c r="Y1295" s="12" t="str">
        <f>IF(R1295="Include","No",IF(V1295="Include","No",""))</f>
        <v/>
      </c>
      <c r="Z1295" s="33" t="str">
        <f>IF(J1295="Yes",IF(Q1295="","",IF(Q1295="Include",IF(V1295="",IF(Y1295="No","Check for supplement","Include"),IF(V1295="Exclude","Consensus required",IF(V1295="Include",IF(Y1295="No","Check for supplement","Include"),"Check required"))),IF(Q1295="Exclude",IF(V1295="","Check required",IF(V1295="Exclude","Exclude",IF(V1295="Include","Consensus required","Check required"))),"Check required"))),IF(L1295="","","Find PDF"))</f>
        <v>Exclude</v>
      </c>
      <c r="AA1295" s="31" t="str">
        <f>IF(Z1295="Exclude",R1295,"")</f>
        <v>3. Wrong intervention</v>
      </c>
    </row>
    <row r="1296" spans="1:27" x14ac:dyDescent="0.25">
      <c r="A1296" s="25" t="s">
        <v>1153</v>
      </c>
      <c r="B1296" s="26" t="s">
        <v>1154</v>
      </c>
      <c r="C1296" s="26">
        <v>2022</v>
      </c>
      <c r="D1296" s="26" t="s">
        <v>856</v>
      </c>
      <c r="E1296" s="26">
        <v>64</v>
      </c>
      <c r="F1296" s="26">
        <v>2</v>
      </c>
      <c r="G1296" s="26" t="s">
        <v>1155</v>
      </c>
      <c r="H1296" s="26">
        <v>13310</v>
      </c>
      <c r="I1296" s="26" t="s">
        <v>1156</v>
      </c>
      <c r="J1296" s="11" t="s">
        <v>35</v>
      </c>
      <c r="K1296" s="18" t="str">
        <f>IF(LEFT(I1296,2)="10",HYPERLINK(_xlfn.CONCAT("https://doi.org/",I1296),"Link"),IF(I1296="","",HYPERLINK(I1296,"Link")))</f>
        <v>Link</v>
      </c>
      <c r="L1296" s="19" t="str">
        <f>IF(A1296&lt;&gt;"",IF(J1296="No",_xlfn.CONCAT(IF(ISERROR(FIND(",",A1296))=FALSE,LEFT(A1296,FIND(",",A1296)-1),A1296),"-",C1296,"-",H1296),""),"")</f>
        <v/>
      </c>
      <c r="M1296" s="29" t="str">
        <f>IF(A1296&lt;&gt;"",_xlfn.CONCAT("{",IF(ISERROR(FIND(",",A1296))=FALSE,LEFT(A1296,FIND(",",A1296)-1),A1296),", ",C1296," #",H1296,"}"),"")</f>
        <v>{Mailey, 2022 #13310}</v>
      </c>
      <c r="N1296" s="4" t="s">
        <v>1</v>
      </c>
      <c r="O1296" s="18" t="str">
        <f>IF(J1296="Yes",IF(P1296&lt;&gt;"",HYPERLINK(_xlfn.CONCAT(VLOOKUP(P1296,AF:AG,2,FALSE),"\",IF(ISERROR(FIND(",",A1296))=FALSE,LEFT(A1296,FIND(",",A1296)-1),A1296),"-",C1296,"-",H1296,".pdf"),"PDF"),""),"")</f>
        <v>PDF</v>
      </c>
      <c r="P1296" s="11" t="s">
        <v>2</v>
      </c>
      <c r="Q1296" s="3" t="s">
        <v>46</v>
      </c>
      <c r="R1296" s="3" t="s">
        <v>47</v>
      </c>
      <c r="S1296" s="4" t="s">
        <v>109</v>
      </c>
      <c r="T1296" s="18" t="str">
        <f>IF(J1296="Yes",IF(U1296&lt;&gt;"",HYPERLINK(_xlfn.CONCAT(VLOOKUP(U1296,AF:AG,2,FALSE),"\",IF(ISERROR(FIND(",",A1296))=FALSE,LEFT(A1296,FIND(",",A1296)-1),A1296),"-",C1296,"-",H1296,".pdf"),"PDF"),""),"")</f>
        <v>PDF</v>
      </c>
      <c r="U1296" s="11" t="s">
        <v>57</v>
      </c>
      <c r="V1296" s="3" t="s">
        <v>46</v>
      </c>
      <c r="W1296" s="3" t="s">
        <v>47</v>
      </c>
      <c r="X1296" s="501" t="s">
        <v>116</v>
      </c>
      <c r="Y1296" s="12" t="str">
        <f>IF(R1296="Include","No",IF(V1296="Include","No",""))</f>
        <v/>
      </c>
      <c r="Z1296" s="33" t="str">
        <f>IF(J1296="Yes",IF(Q1296="","",IF(Q1296="Include",IF(V1296="",IF(Y1296="No","Check for supplement","Include"),IF(V1296="Exclude","Consensus required",IF(V1296="Include",IF(Y1296="No","Check for supplement","Include"),"Check required"))),IF(Q1296="Exclude",IF(V1296="","Check required",IF(V1296="Exclude","Exclude",IF(V1296="Include","Consensus required","Check required"))),"Check required"))),IF(L1296="","","Find PDF"))</f>
        <v>Exclude</v>
      </c>
      <c r="AA1296" s="31" t="str">
        <f>IF(Z1296="Exclude",R1296,"")</f>
        <v>3. Wrong intervention</v>
      </c>
    </row>
    <row r="1297" spans="1:27" x14ac:dyDescent="0.25">
      <c r="A1297" s="25" t="s">
        <v>1157</v>
      </c>
      <c r="B1297" s="26" t="s">
        <v>1158</v>
      </c>
      <c r="C1297" s="26">
        <v>2019</v>
      </c>
      <c r="D1297" s="26" t="s">
        <v>237</v>
      </c>
      <c r="E1297" s="26">
        <v>5</v>
      </c>
      <c r="F1297" s="26">
        <v>1</v>
      </c>
      <c r="G1297" s="26">
        <v>128</v>
      </c>
      <c r="H1297" s="26">
        <v>13314</v>
      </c>
      <c r="I1297" s="26" t="s">
        <v>1159</v>
      </c>
      <c r="J1297" s="11" t="s">
        <v>35</v>
      </c>
      <c r="K1297" s="18" t="str">
        <f>IF(LEFT(I1297,2)="10",HYPERLINK(_xlfn.CONCAT("https://doi.org/",I1297),"Link"),IF(I1297="","",HYPERLINK(I1297,"Link")))</f>
        <v>Link</v>
      </c>
      <c r="L1297" s="19" t="str">
        <f>IF(A1297&lt;&gt;"",IF(J1297="No",_xlfn.CONCAT(IF(ISERROR(FIND(",",A1297))=FALSE,LEFT(A1297,FIND(",",A1297)-1),A1297),"-",C1297,"-",H1297),""),"")</f>
        <v/>
      </c>
      <c r="M1297" s="29" t="str">
        <f>IF(A1297&lt;&gt;"",_xlfn.CONCAT("{",IF(ISERROR(FIND(",",A1297))=FALSE,LEFT(A1297,FIND(",",A1297)-1),A1297),", ",C1297," #",H1297,"}"),"")</f>
        <v>{Malden, 2019 #13314}</v>
      </c>
      <c r="N1297" s="4" t="s">
        <v>1</v>
      </c>
      <c r="O1297" s="18" t="str">
        <f>IF(J1297="Yes",IF(P1297&lt;&gt;"",HYPERLINK(_xlfn.CONCAT(VLOOKUP(P1297,AF:AG,2,FALSE),"\",IF(ISERROR(FIND(",",A1297))=FALSE,LEFT(A1297,FIND(",",A1297)-1),A1297),"-",C1297,"-",H1297,".pdf"),"PDF"),""),"")</f>
        <v>PDF</v>
      </c>
      <c r="P1297" s="11" t="s">
        <v>2</v>
      </c>
      <c r="Q1297" s="3" t="s">
        <v>46</v>
      </c>
      <c r="R1297" s="3" t="s">
        <v>47</v>
      </c>
      <c r="S1297" s="4" t="s">
        <v>109</v>
      </c>
      <c r="T1297" s="18" t="str">
        <f>IF(J1297="Yes",IF(U1297&lt;&gt;"",HYPERLINK(_xlfn.CONCAT(VLOOKUP(U1297,AF:AG,2,FALSE),"\",IF(ISERROR(FIND(",",A1297))=FALSE,LEFT(A1297,FIND(",",A1297)-1),A1297),"-",C1297,"-",H1297,".pdf"),"PDF"),""),"")</f>
        <v>PDF</v>
      </c>
      <c r="U1297" s="11" t="s">
        <v>57</v>
      </c>
      <c r="V1297" s="3" t="s">
        <v>46</v>
      </c>
      <c r="W1297" s="3" t="s">
        <v>47</v>
      </c>
      <c r="X1297" s="501" t="s">
        <v>116</v>
      </c>
      <c r="Y1297" s="12" t="str">
        <f>IF(R1297="Include","No",IF(V1297="Include","No",""))</f>
        <v/>
      </c>
      <c r="Z1297" s="33" t="str">
        <f>IF(J1297="Yes",IF(Q1297="","",IF(Q1297="Include",IF(V1297="",IF(Y1297="No","Check for supplement","Include"),IF(V1297="Exclude","Consensus required",IF(V1297="Include",IF(Y1297="No","Check for supplement","Include"),"Check required"))),IF(Q1297="Exclude",IF(V1297="","Check required",IF(V1297="Exclude","Exclude",IF(V1297="Include","Consensus required","Check required"))),"Check required"))),IF(L1297="","","Find PDF"))</f>
        <v>Exclude</v>
      </c>
      <c r="AA1297" s="31" t="str">
        <f>IF(Z1297="Exclude",R1297,"")</f>
        <v>3. Wrong intervention</v>
      </c>
    </row>
    <row r="1298" spans="1:27" x14ac:dyDescent="0.25">
      <c r="A1298" s="25" t="s">
        <v>1160</v>
      </c>
      <c r="B1298" s="26" t="s">
        <v>1161</v>
      </c>
      <c r="C1298" s="26">
        <v>2023</v>
      </c>
      <c r="D1298" s="26" t="s">
        <v>1162</v>
      </c>
      <c r="E1298" s="26">
        <v>82</v>
      </c>
      <c r="F1298" s="26">
        <v>1</v>
      </c>
      <c r="G1298" s="26" t="s">
        <v>1163</v>
      </c>
      <c r="H1298" s="26">
        <v>13315</v>
      </c>
      <c r="I1298" s="26" t="s">
        <v>1164</v>
      </c>
      <c r="J1298" s="11" t="s">
        <v>35</v>
      </c>
      <c r="K1298" s="18" t="str">
        <f>IF(LEFT(I1298,2)="10",HYPERLINK(_xlfn.CONCAT("https://doi.org/",I1298),"Link"),IF(I1298="","",HYPERLINK(I1298,"Link")))</f>
        <v>Link</v>
      </c>
      <c r="L1298" s="19" t="str">
        <f>IF(A1298&lt;&gt;"",IF(J1298="No",_xlfn.CONCAT(IF(ISERROR(FIND(",",A1298))=FALSE,LEFT(A1298,FIND(",",A1298)-1),A1298),"-",C1298,"-",H1298),""),"")</f>
        <v/>
      </c>
      <c r="M1298" s="29" t="str">
        <f>IF(A1298&lt;&gt;"",_xlfn.CONCAT("{",IF(ISERROR(FIND(",",A1298))=FALSE,LEFT(A1298,FIND(",",A1298)-1),A1298),", ",C1298," #",H1298,"}"),"")</f>
        <v>{Malhotra, 2023 #13315}</v>
      </c>
      <c r="N1298" s="4" t="s">
        <v>1</v>
      </c>
      <c r="O1298" s="18" t="str">
        <f>IF(J1298="Yes",IF(P1298&lt;&gt;"",HYPERLINK(_xlfn.CONCAT(VLOOKUP(P1298,AF:AG,2,FALSE),"\",IF(ISERROR(FIND(",",A1298))=FALSE,LEFT(A1298,FIND(",",A1298)-1),A1298),"-",C1298,"-",H1298,".pdf"),"PDF"),""),"")</f>
        <v>PDF</v>
      </c>
      <c r="P1298" s="11" t="s">
        <v>2</v>
      </c>
      <c r="Q1298" s="3" t="s">
        <v>46</v>
      </c>
      <c r="R1298" s="3" t="s">
        <v>47</v>
      </c>
      <c r="S1298" s="4" t="s">
        <v>109</v>
      </c>
      <c r="T1298" s="18" t="str">
        <f>IF(J1298="Yes",IF(U1298&lt;&gt;"",HYPERLINK(_xlfn.CONCAT(VLOOKUP(U1298,AF:AG,2,FALSE),"\",IF(ISERROR(FIND(",",A1298))=FALSE,LEFT(A1298,FIND(",",A1298)-1),A1298),"-",C1298,"-",H1298,".pdf"),"PDF"),""),"")</f>
        <v>PDF</v>
      </c>
      <c r="U1298" s="11" t="s">
        <v>57</v>
      </c>
      <c r="V1298" s="3" t="s">
        <v>46</v>
      </c>
      <c r="W1298" s="3" t="s">
        <v>47</v>
      </c>
      <c r="X1298" s="501" t="s">
        <v>116</v>
      </c>
      <c r="Y1298" s="12" t="str">
        <f>IF(R1298="Include","No",IF(V1298="Include","No",""))</f>
        <v/>
      </c>
      <c r="Z1298" s="33" t="str">
        <f>IF(J1298="Yes",IF(Q1298="","",IF(Q1298="Include",IF(V1298="",IF(Y1298="No","Check for supplement","Include"),IF(V1298="Exclude","Consensus required",IF(V1298="Include",IF(Y1298="No","Check for supplement","Include"),"Check required"))),IF(Q1298="Exclude",IF(V1298="","Check required",IF(V1298="Exclude","Exclude",IF(V1298="Include","Consensus required","Check required"))),"Check required"))),IF(L1298="","","Find PDF"))</f>
        <v>Exclude</v>
      </c>
      <c r="AA1298" s="31" t="str">
        <f>IF(Z1298="Exclude",R1298,"")</f>
        <v>3. Wrong intervention</v>
      </c>
    </row>
    <row r="1299" spans="1:27" x14ac:dyDescent="0.25">
      <c r="A1299" s="25" t="s">
        <v>1165</v>
      </c>
      <c r="B1299" s="26" t="s">
        <v>1166</v>
      </c>
      <c r="C1299" s="26">
        <v>2012</v>
      </c>
      <c r="D1299" s="26" t="s">
        <v>733</v>
      </c>
      <c r="E1299" s="26">
        <v>1</v>
      </c>
      <c r="F1299" s="26">
        <v>2</v>
      </c>
      <c r="G1299" s="26" t="s">
        <v>1167</v>
      </c>
      <c r="H1299" s="26">
        <v>13316</v>
      </c>
      <c r="I1299" s="26" t="s">
        <v>1168</v>
      </c>
      <c r="J1299" s="11" t="s">
        <v>35</v>
      </c>
      <c r="K1299" s="18" t="str">
        <f>IF(LEFT(I1299,2)="10",HYPERLINK(_xlfn.CONCAT("https://doi.org/",I1299),"Link"),IF(I1299="","",HYPERLINK(I1299,"Link")))</f>
        <v>Link</v>
      </c>
      <c r="L1299" s="19" t="str">
        <f>IF(A1299&lt;&gt;"",IF(J1299="No",_xlfn.CONCAT(IF(ISERROR(FIND(",",A1299))=FALSE,LEFT(A1299,FIND(",",A1299)-1),A1299),"-",C1299,"-",H1299),""),"")</f>
        <v/>
      </c>
      <c r="M1299" s="29" t="str">
        <f>IF(A1299&lt;&gt;"",_xlfn.CONCAT("{",IF(ISERROR(FIND(",",A1299))=FALSE,LEFT(A1299,FIND(",",A1299)-1),A1299),", ",C1299," #",H1299,"}"),"")</f>
        <v>{Maloney, 2012 #13316}</v>
      </c>
      <c r="N1299" s="4" t="s">
        <v>1</v>
      </c>
      <c r="O1299" s="18" t="str">
        <f>IF(J1299="Yes",IF(P1299&lt;&gt;"",HYPERLINK(_xlfn.CONCAT(VLOOKUP(P1299,AF:AG,2,FALSE),"\",IF(ISERROR(FIND(",",A1299))=FALSE,LEFT(A1299,FIND(",",A1299)-1),A1299),"-",C1299,"-",H1299,".pdf"),"PDF"),""),"")</f>
        <v>PDF</v>
      </c>
      <c r="P1299" s="11" t="s">
        <v>2</v>
      </c>
      <c r="Q1299" s="3" t="s">
        <v>46</v>
      </c>
      <c r="R1299" s="3" t="s">
        <v>47</v>
      </c>
      <c r="S1299" s="4" t="s">
        <v>109</v>
      </c>
      <c r="T1299" s="18" t="str">
        <f>IF(J1299="Yes",IF(U1299&lt;&gt;"",HYPERLINK(_xlfn.CONCAT(VLOOKUP(U1299,AF:AG,2,FALSE),"\",IF(ISERROR(FIND(",",A1299))=FALSE,LEFT(A1299,FIND(",",A1299)-1),A1299),"-",C1299,"-",H1299,".pdf"),"PDF"),""),"")</f>
        <v>PDF</v>
      </c>
      <c r="U1299" s="11" t="s">
        <v>57</v>
      </c>
      <c r="V1299" s="3" t="s">
        <v>46</v>
      </c>
      <c r="W1299" s="3" t="s">
        <v>47</v>
      </c>
      <c r="X1299" s="501" t="s">
        <v>116</v>
      </c>
      <c r="Y1299" s="12" t="str">
        <f>IF(R1299="Include","No",IF(V1299="Include","No",""))</f>
        <v/>
      </c>
      <c r="Z1299" s="33" t="str">
        <f>IF(J1299="Yes",IF(Q1299="","",IF(Q1299="Include",IF(V1299="",IF(Y1299="No","Check for supplement","Include"),IF(V1299="Exclude","Consensus required",IF(V1299="Include",IF(Y1299="No","Check for supplement","Include"),"Check required"))),IF(Q1299="Exclude",IF(V1299="","Check required",IF(V1299="Exclude","Exclude",IF(V1299="Include","Consensus required","Check required"))),"Check required"))),IF(L1299="","","Find PDF"))</f>
        <v>Exclude</v>
      </c>
      <c r="AA1299" s="31" t="str">
        <f>IF(Z1299="Exclude",R1299,"")</f>
        <v>3. Wrong intervention</v>
      </c>
    </row>
    <row r="1300" spans="1:27" x14ac:dyDescent="0.25">
      <c r="A1300" s="25" t="s">
        <v>1165</v>
      </c>
      <c r="B1300" s="26" t="s">
        <v>1166</v>
      </c>
      <c r="C1300" s="26">
        <v>2012</v>
      </c>
      <c r="D1300" s="26" t="s">
        <v>733</v>
      </c>
      <c r="E1300" s="26">
        <v>1</v>
      </c>
      <c r="F1300" s="26">
        <v>2</v>
      </c>
      <c r="G1300" s="26" t="s">
        <v>1167</v>
      </c>
      <c r="H1300" s="26">
        <v>13317</v>
      </c>
      <c r="I1300" s="26" t="s">
        <v>1168</v>
      </c>
      <c r="J1300" s="11" t="s">
        <v>35</v>
      </c>
      <c r="K1300" s="18" t="str">
        <f>IF(LEFT(I1300,2)="10",HYPERLINK(_xlfn.CONCAT("https://doi.org/",I1300),"Link"),IF(I1300="","",HYPERLINK(I1300,"Link")))</f>
        <v>Link</v>
      </c>
      <c r="L1300" s="19" t="str">
        <f>IF(A1300&lt;&gt;"",IF(J1300="No",_xlfn.CONCAT(IF(ISERROR(FIND(",",A1300))=FALSE,LEFT(A1300,FIND(",",A1300)-1),A1300),"-",C1300,"-",H1300),""),"")</f>
        <v/>
      </c>
      <c r="M1300" s="29" t="str">
        <f>IF(A1300&lt;&gt;"",_xlfn.CONCAT("{",IF(ISERROR(FIND(",",A1300))=FALSE,LEFT(A1300,FIND(",",A1300)-1),A1300),", ",C1300," #",H1300,"}"),"")</f>
        <v>{Maloney, 2012 #13317}</v>
      </c>
      <c r="N1300" s="4" t="s">
        <v>1</v>
      </c>
      <c r="O1300" s="18" t="str">
        <f>IF(J1300="Yes",IF(P1300&lt;&gt;"",HYPERLINK(_xlfn.CONCAT(VLOOKUP(P1300,AF:AG,2,FALSE),"\",IF(ISERROR(FIND(",",A1300))=FALSE,LEFT(A1300,FIND(",",A1300)-1),A1300),"-",C1300,"-",H1300,".pdf"),"PDF"),""),"")</f>
        <v>PDF</v>
      </c>
      <c r="P1300" s="11" t="s">
        <v>2</v>
      </c>
      <c r="Q1300" s="3" t="s">
        <v>46</v>
      </c>
      <c r="R1300" s="3" t="s">
        <v>39</v>
      </c>
      <c r="T1300" s="18" t="str">
        <f>IF(J1300="Yes",IF(U1300&lt;&gt;"",HYPERLINK(_xlfn.CONCAT(VLOOKUP(U1300,AF:AG,2,FALSE),"\",IF(ISERROR(FIND(",",A1300))=FALSE,LEFT(A1300,FIND(",",A1300)-1),A1300),"-",C1300,"-",H1300,".pdf"),"PDF"),""),"")</f>
        <v>PDF</v>
      </c>
      <c r="U1300" s="11" t="str">
        <f>IF(R1300="0. Duplicate","SH","")</f>
        <v>SH</v>
      </c>
      <c r="V1300" s="3" t="str">
        <f>IF(R1300="0. Duplicate","Exclude","")</f>
        <v>Exclude</v>
      </c>
      <c r="W1300" s="3" t="str">
        <f>IF(R1300="0. Duplicate","0. Duplicate","")</f>
        <v>0. Duplicate</v>
      </c>
      <c r="Y1300" s="12" t="str">
        <f>IF(R1300="Include","No",IF(V1300="Include","No",""))</f>
        <v/>
      </c>
      <c r="Z1300" s="33" t="str">
        <f>IF(J1300="Yes",IF(Q1300="","",IF(Q1300="Include",IF(V1300="",IF(Y1300="No","Check for supplement","Include"),IF(V1300="Exclude","Consensus required",IF(V1300="Include",IF(Y1300="No","Check for supplement","Include"),"Check required"))),IF(Q1300="Exclude",IF(V1300="","Check required",IF(V1300="Exclude","Exclude",IF(V1300="Include","Consensus required","Check required"))),"Check required"))),IF(L1300="","","Find PDF"))</f>
        <v>Exclude</v>
      </c>
      <c r="AA1300" s="31" t="str">
        <f>IF(Z1300="Exclude",R1300,"")</f>
        <v>0. Duplicate</v>
      </c>
    </row>
    <row r="1301" spans="1:27" x14ac:dyDescent="0.25">
      <c r="A1301" s="25" t="s">
        <v>1165</v>
      </c>
      <c r="B1301" s="26" t="s">
        <v>1166</v>
      </c>
      <c r="C1301" s="26">
        <v>2012</v>
      </c>
      <c r="D1301" s="26" t="s">
        <v>733</v>
      </c>
      <c r="E1301" s="26">
        <v>1</v>
      </c>
      <c r="F1301" s="26">
        <v>2</v>
      </c>
      <c r="G1301" s="26" t="s">
        <v>1167</v>
      </c>
      <c r="H1301" s="26">
        <v>13318</v>
      </c>
      <c r="I1301" s="26" t="s">
        <v>1168</v>
      </c>
      <c r="J1301" s="11" t="s">
        <v>35</v>
      </c>
      <c r="K1301" s="18" t="str">
        <f>IF(LEFT(I1301,2)="10",HYPERLINK(_xlfn.CONCAT("https://doi.org/",I1301),"Link"),IF(I1301="","",HYPERLINK(I1301,"Link")))</f>
        <v>Link</v>
      </c>
      <c r="L1301" s="19" t="str">
        <f>IF(A1301&lt;&gt;"",IF(J1301="No",_xlfn.CONCAT(IF(ISERROR(FIND(",",A1301))=FALSE,LEFT(A1301,FIND(",",A1301)-1),A1301),"-",C1301,"-",H1301),""),"")</f>
        <v/>
      </c>
      <c r="M1301" s="29" t="str">
        <f>IF(A1301&lt;&gt;"",_xlfn.CONCAT("{",IF(ISERROR(FIND(",",A1301))=FALSE,LEFT(A1301,FIND(",",A1301)-1),A1301),", ",C1301," #",H1301,"}"),"")</f>
        <v>{Maloney, 2012 #13318}</v>
      </c>
      <c r="N1301" s="4" t="s">
        <v>1</v>
      </c>
      <c r="O1301" s="18" t="str">
        <f>IF(J1301="Yes",IF(P1301&lt;&gt;"",HYPERLINK(_xlfn.CONCAT(VLOOKUP(P1301,AF:AG,2,FALSE),"\",IF(ISERROR(FIND(",",A1301))=FALSE,LEFT(A1301,FIND(",",A1301)-1),A1301),"-",C1301,"-",H1301,".pdf"),"PDF"),""),"")</f>
        <v>PDF</v>
      </c>
      <c r="P1301" s="11" t="s">
        <v>2</v>
      </c>
      <c r="Q1301" s="3" t="s">
        <v>46</v>
      </c>
      <c r="R1301" s="3" t="s">
        <v>39</v>
      </c>
      <c r="T1301" s="18" t="str">
        <f>IF(J1301="Yes",IF(U1301&lt;&gt;"",HYPERLINK(_xlfn.CONCAT(VLOOKUP(U1301,AF:AG,2,FALSE),"\",IF(ISERROR(FIND(",",A1301))=FALSE,LEFT(A1301,FIND(",",A1301)-1),A1301),"-",C1301,"-",H1301,".pdf"),"PDF"),""),"")</f>
        <v>PDF</v>
      </c>
      <c r="U1301" s="11" t="str">
        <f>IF(R1301="0. Duplicate","SH","")</f>
        <v>SH</v>
      </c>
      <c r="V1301" s="3" t="str">
        <f>IF(R1301="0. Duplicate","Exclude","")</f>
        <v>Exclude</v>
      </c>
      <c r="W1301" s="3" t="str">
        <f>IF(R1301="0. Duplicate","0. Duplicate","")</f>
        <v>0. Duplicate</v>
      </c>
      <c r="Y1301" s="12" t="str">
        <f>IF(R1301="Include","No",IF(V1301="Include","No",""))</f>
        <v/>
      </c>
      <c r="Z1301" s="33" t="str">
        <f>IF(J1301="Yes",IF(Q1301="","",IF(Q1301="Include",IF(V1301="",IF(Y1301="No","Check for supplement","Include"),IF(V1301="Exclude","Consensus required",IF(V1301="Include",IF(Y1301="No","Check for supplement","Include"),"Check required"))),IF(Q1301="Exclude",IF(V1301="","Check required",IF(V1301="Exclude","Exclude",IF(V1301="Include","Consensus required","Check required"))),"Check required"))),IF(L1301="","","Find PDF"))</f>
        <v>Exclude</v>
      </c>
      <c r="AA1301" s="31" t="str">
        <f>IF(Z1301="Exclude",R1301,"")</f>
        <v>0. Duplicate</v>
      </c>
    </row>
    <row r="1302" spans="1:27" x14ac:dyDescent="0.25">
      <c r="A1302" s="25" t="s">
        <v>1169</v>
      </c>
      <c r="B1302" s="26" t="s">
        <v>1170</v>
      </c>
      <c r="C1302" s="26">
        <v>2021</v>
      </c>
      <c r="D1302" s="26" t="s">
        <v>530</v>
      </c>
      <c r="E1302" s="26">
        <v>23</v>
      </c>
      <c r="F1302" s="26">
        <v>4</v>
      </c>
      <c r="G1302" s="26" t="s">
        <v>1171</v>
      </c>
      <c r="H1302" s="26">
        <v>13319</v>
      </c>
      <c r="I1302" s="26" t="s">
        <v>1172</v>
      </c>
      <c r="J1302" s="11" t="s">
        <v>35</v>
      </c>
      <c r="K1302" s="18" t="str">
        <f>IF(LEFT(I1302,2)="10",HYPERLINK(_xlfn.CONCAT("https://doi.org/",I1302),"Link"),IF(I1302="","",HYPERLINK(I1302,"Link")))</f>
        <v>Link</v>
      </c>
      <c r="L1302" s="19" t="str">
        <f>IF(A1302&lt;&gt;"",IF(J1302="No",_xlfn.CONCAT(IF(ISERROR(FIND(",",A1302))=FALSE,LEFT(A1302,FIND(",",A1302)-1),A1302),"-",C1302,"-",H1302),""),"")</f>
        <v/>
      </c>
      <c r="M1302" s="29" t="str">
        <f>IF(A1302&lt;&gt;"",_xlfn.CONCAT("{",IF(ISERROR(FIND(",",A1302))=FALSE,LEFT(A1302,FIND(",",A1302)-1),A1302),", ",C1302," #",H1302,"}"),"")</f>
        <v>{Mamede, 2021 #13319}</v>
      </c>
      <c r="N1302" s="4" t="s">
        <v>1</v>
      </c>
      <c r="O1302" s="18" t="str">
        <f>IF(J1302="Yes",IF(P1302&lt;&gt;"",HYPERLINK(_xlfn.CONCAT(VLOOKUP(P1302,AF:AG,2,FALSE),"\",IF(ISERROR(FIND(",",A1302))=FALSE,LEFT(A1302,FIND(",",A1302)-1),A1302),"-",C1302,"-",H1302,".pdf"),"PDF"),""),"")</f>
        <v>PDF</v>
      </c>
      <c r="P1302" s="11" t="s">
        <v>2</v>
      </c>
      <c r="Q1302" s="3" t="s">
        <v>46</v>
      </c>
      <c r="R1302" s="3" t="s">
        <v>47</v>
      </c>
      <c r="S1302" s="4" t="s">
        <v>109</v>
      </c>
      <c r="T1302" s="18" t="str">
        <f>IF(J1302="Yes",IF(U1302&lt;&gt;"",HYPERLINK(_xlfn.CONCAT(VLOOKUP(U1302,AF:AG,2,FALSE),"\",IF(ISERROR(FIND(",",A1302))=FALSE,LEFT(A1302,FIND(",",A1302)-1),A1302),"-",C1302,"-",H1302,".pdf"),"PDF"),""),"")</f>
        <v>PDF</v>
      </c>
      <c r="U1302" s="11" t="s">
        <v>57</v>
      </c>
      <c r="V1302" s="3" t="s">
        <v>46</v>
      </c>
      <c r="W1302" s="3" t="s">
        <v>47</v>
      </c>
      <c r="X1302" s="501" t="s">
        <v>116</v>
      </c>
      <c r="Y1302" s="12" t="str">
        <f>IF(R1302="Include","No",IF(V1302="Include","No",""))</f>
        <v/>
      </c>
      <c r="Z1302" s="33" t="str">
        <f>IF(J1302="Yes",IF(Q1302="","",IF(Q1302="Include",IF(V1302="",IF(Y1302="No","Check for supplement","Include"),IF(V1302="Exclude","Consensus required",IF(V1302="Include",IF(Y1302="No","Check for supplement","Include"),"Check required"))),IF(Q1302="Exclude",IF(V1302="","Check required",IF(V1302="Exclude","Exclude",IF(V1302="Include","Consensus required","Check required"))),"Check required"))),IF(L1302="","","Find PDF"))</f>
        <v>Exclude</v>
      </c>
      <c r="AA1302" s="31" t="str">
        <f>IF(Z1302="Exclude",R1302,"")</f>
        <v>3. Wrong intervention</v>
      </c>
    </row>
    <row r="1303" spans="1:27" x14ac:dyDescent="0.25">
      <c r="A1303" s="25" t="s">
        <v>1173</v>
      </c>
      <c r="B1303" s="26" t="s">
        <v>1174</v>
      </c>
      <c r="C1303" s="26">
        <v>2014</v>
      </c>
      <c r="D1303" s="26" t="s">
        <v>1175</v>
      </c>
      <c r="E1303" s="26" t="s">
        <v>1176</v>
      </c>
      <c r="G1303" s="92">
        <v>41395</v>
      </c>
      <c r="H1303" s="26">
        <v>13320</v>
      </c>
      <c r="I1303" s="26" t="s">
        <v>1177</v>
      </c>
      <c r="J1303" s="11" t="s">
        <v>35</v>
      </c>
      <c r="K1303" s="18" t="str">
        <f>IF(LEFT(I1303,2)="10",HYPERLINK(_xlfn.CONCAT("https://doi.org/",I1303),"Link"),IF(I1303="","",HYPERLINK(I1303,"Link")))</f>
        <v>Link</v>
      </c>
      <c r="L1303" s="19" t="str">
        <f>IF(A1303&lt;&gt;"",IF(J1303="No",_xlfn.CONCAT(IF(ISERROR(FIND(",",A1303))=FALSE,LEFT(A1303,FIND(",",A1303)-1),A1303),"-",C1303,"-",H1303),""),"")</f>
        <v/>
      </c>
      <c r="M1303" s="29" t="str">
        <f>IF(A1303&lt;&gt;"",_xlfn.CONCAT("{",IF(ISERROR(FIND(",",A1303))=FALSE,LEFT(A1303,FIND(",",A1303)-1),A1303),", ",C1303," #",H1303,"}"),"")</f>
        <v>{Manios, 2014 #13320}</v>
      </c>
      <c r="N1303" s="4" t="s">
        <v>1</v>
      </c>
      <c r="O1303" s="18" t="str">
        <f>IF(J1303="Yes",IF(P1303&lt;&gt;"",HYPERLINK(_xlfn.CONCAT(VLOOKUP(P1303,AF:AG,2,FALSE),"\",IF(ISERROR(FIND(",",A1303))=FALSE,LEFT(A1303,FIND(",",A1303)-1),A1303),"-",C1303,"-",H1303,".pdf"),"PDF"),""),"")</f>
        <v>PDF</v>
      </c>
      <c r="P1303" s="11" t="s">
        <v>2</v>
      </c>
      <c r="Q1303" s="3" t="s">
        <v>46</v>
      </c>
      <c r="R1303" s="3" t="s">
        <v>47</v>
      </c>
      <c r="S1303" s="4" t="s">
        <v>109</v>
      </c>
      <c r="T1303" s="18" t="str">
        <f>IF(J1303="Yes",IF(U1303&lt;&gt;"",HYPERLINK(_xlfn.CONCAT(VLOOKUP(U1303,AF:AG,2,FALSE),"\",IF(ISERROR(FIND(",",A1303))=FALSE,LEFT(A1303,FIND(",",A1303)-1),A1303),"-",C1303,"-",H1303,".pdf"),"PDF"),""),"")</f>
        <v>PDF</v>
      </c>
      <c r="U1303" s="11" t="s">
        <v>57</v>
      </c>
      <c r="V1303" s="3" t="s">
        <v>46</v>
      </c>
      <c r="W1303" s="3" t="s">
        <v>47</v>
      </c>
      <c r="X1303" s="501" t="s">
        <v>116</v>
      </c>
      <c r="Y1303" s="12" t="str">
        <f>IF(R1303="Include","No",IF(V1303="Include","No",""))</f>
        <v/>
      </c>
      <c r="Z1303" s="33" t="str">
        <f>IF(J1303="Yes",IF(Q1303="","",IF(Q1303="Include",IF(V1303="",IF(Y1303="No","Check for supplement","Include"),IF(V1303="Exclude","Consensus required",IF(V1303="Include",IF(Y1303="No","Check for supplement","Include"),"Check required"))),IF(Q1303="Exclude",IF(V1303="","Check required",IF(V1303="Exclude","Exclude",IF(V1303="Include","Consensus required","Check required"))),"Check required"))),IF(L1303="","","Find PDF"))</f>
        <v>Exclude</v>
      </c>
      <c r="AA1303" s="31" t="str">
        <f>IF(Z1303="Exclude",R1303,"")</f>
        <v>3. Wrong intervention</v>
      </c>
    </row>
    <row r="1304" spans="1:27" x14ac:dyDescent="0.25">
      <c r="A1304" s="25" t="s">
        <v>1173</v>
      </c>
      <c r="B1304" s="26" t="s">
        <v>1174</v>
      </c>
      <c r="C1304" s="26">
        <v>2014</v>
      </c>
      <c r="D1304" s="26" t="s">
        <v>1175</v>
      </c>
      <c r="E1304" s="26" t="s">
        <v>1176</v>
      </c>
      <c r="G1304" s="92">
        <v>41395</v>
      </c>
      <c r="H1304" s="26">
        <v>13321</v>
      </c>
      <c r="I1304" s="26" t="s">
        <v>1177</v>
      </c>
      <c r="J1304" s="11" t="s">
        <v>35</v>
      </c>
      <c r="K1304" s="18" t="str">
        <f>IF(LEFT(I1304,2)="10",HYPERLINK(_xlfn.CONCAT("https://doi.org/",I1304),"Link"),IF(I1304="","",HYPERLINK(I1304,"Link")))</f>
        <v>Link</v>
      </c>
      <c r="L1304" s="19" t="str">
        <f>IF(A1304&lt;&gt;"",IF(J1304="No",_xlfn.CONCAT(IF(ISERROR(FIND(",",A1304))=FALSE,LEFT(A1304,FIND(",",A1304)-1),A1304),"-",C1304,"-",H1304),""),"")</f>
        <v/>
      </c>
      <c r="M1304" s="29" t="str">
        <f>IF(A1304&lt;&gt;"",_xlfn.CONCAT("{",IF(ISERROR(FIND(",",A1304))=FALSE,LEFT(A1304,FIND(",",A1304)-1),A1304),", ",C1304," #",H1304,"}"),"")</f>
        <v>{Manios, 2014 #13321}</v>
      </c>
      <c r="N1304" s="4" t="s">
        <v>1</v>
      </c>
      <c r="O1304" s="18" t="str">
        <f>IF(J1304="Yes",IF(P1304&lt;&gt;"",HYPERLINK(_xlfn.CONCAT(VLOOKUP(P1304,AF:AG,2,FALSE),"\",IF(ISERROR(FIND(",",A1304))=FALSE,LEFT(A1304,FIND(",",A1304)-1),A1304),"-",C1304,"-",H1304,".pdf"),"PDF"),""),"")</f>
        <v>PDF</v>
      </c>
      <c r="P1304" s="11" t="s">
        <v>2</v>
      </c>
      <c r="Q1304" s="3" t="s">
        <v>46</v>
      </c>
      <c r="R1304" s="3" t="s">
        <v>39</v>
      </c>
      <c r="T1304" s="18" t="str">
        <f>IF(J1304="Yes",IF(U1304&lt;&gt;"",HYPERLINK(_xlfn.CONCAT(VLOOKUP(U1304,AF:AG,2,FALSE),"\",IF(ISERROR(FIND(",",A1304))=FALSE,LEFT(A1304,FIND(",",A1304)-1),A1304),"-",C1304,"-",H1304,".pdf"),"PDF"),""),"")</f>
        <v>PDF</v>
      </c>
      <c r="U1304" s="11" t="str">
        <f>IF(R1304="0. Duplicate","SH","")</f>
        <v>SH</v>
      </c>
      <c r="V1304" s="3" t="str">
        <f>IF(R1304="0. Duplicate","Exclude","")</f>
        <v>Exclude</v>
      </c>
      <c r="W1304" s="3" t="str">
        <f>IF(R1304="0. Duplicate","0. Duplicate","")</f>
        <v>0. Duplicate</v>
      </c>
      <c r="Y1304" s="12" t="str">
        <f>IF(R1304="Include","No",IF(V1304="Include","No",""))</f>
        <v/>
      </c>
      <c r="Z1304" s="33" t="str">
        <f>IF(J1304="Yes",IF(Q1304="","",IF(Q1304="Include",IF(V1304="",IF(Y1304="No","Check for supplement","Include"),IF(V1304="Exclude","Consensus required",IF(V1304="Include",IF(Y1304="No","Check for supplement","Include"),"Check required"))),IF(Q1304="Exclude",IF(V1304="","Check required",IF(V1304="Exclude","Exclude",IF(V1304="Include","Consensus required","Check required"))),"Check required"))),IF(L1304="","","Find PDF"))</f>
        <v>Exclude</v>
      </c>
      <c r="AA1304" s="31" t="str">
        <f>IF(Z1304="Exclude",R1304,"")</f>
        <v>0. Duplicate</v>
      </c>
    </row>
    <row r="1305" spans="1:27" x14ac:dyDescent="0.25">
      <c r="A1305" s="25" t="s">
        <v>1178</v>
      </c>
      <c r="B1305" s="26" t="s">
        <v>1179</v>
      </c>
      <c r="C1305" s="26">
        <v>2015</v>
      </c>
      <c r="D1305" s="26" t="s">
        <v>611</v>
      </c>
      <c r="E1305" s="26">
        <v>29</v>
      </c>
      <c r="F1305" s="26">
        <v>9</v>
      </c>
      <c r="G1305" s="26" t="s">
        <v>1180</v>
      </c>
      <c r="H1305" s="26">
        <v>14805</v>
      </c>
      <c r="I1305" s="26" t="s">
        <v>1181</v>
      </c>
      <c r="J1305" s="11" t="s">
        <v>35</v>
      </c>
      <c r="K1305" s="18" t="str">
        <f>IF(LEFT(I1305,2)="10",HYPERLINK(_xlfn.CONCAT("https://doi.org/",I1305),"Link"),IF(I1305="","",HYPERLINK(I1305,"Link")))</f>
        <v>Link</v>
      </c>
      <c r="L1305" s="19" t="str">
        <f>IF(A1305&lt;&gt;"",IF(J1305="No",_xlfn.CONCAT(IF(ISERROR(FIND(",",A1305))=FALSE,LEFT(A1305,FIND(",",A1305)-1),A1305),"-",C1305,"-",H1305),""),"")</f>
        <v/>
      </c>
      <c r="M1305" s="29" t="str">
        <f>IF(A1305&lt;&gt;"",_xlfn.CONCAT("{",IF(ISERROR(FIND(",",A1305))=FALSE,LEFT(A1305,FIND(",",A1305)-1),A1305),", ",C1305," #",H1305,"}"),"")</f>
        <v>{Mansfield, 2015 #14805}</v>
      </c>
      <c r="N1305" s="4" t="s">
        <v>1</v>
      </c>
      <c r="O1305" s="18" t="str">
        <f>IF(J1305="Yes",IF(P1305&lt;&gt;"",HYPERLINK(_xlfn.CONCAT(VLOOKUP(P1305,AF:AG,2,FALSE),"\",IF(ISERROR(FIND(",",A1305))=FALSE,LEFT(A1305,FIND(",",A1305)-1),A1305),"-",C1305,"-",H1305,".pdf"),"PDF"),""),"")</f>
        <v>PDF</v>
      </c>
      <c r="P1305" s="11" t="s">
        <v>2</v>
      </c>
      <c r="Q1305" s="3" t="s">
        <v>46</v>
      </c>
      <c r="R1305" s="3" t="s">
        <v>47</v>
      </c>
      <c r="S1305" s="4" t="s">
        <v>109</v>
      </c>
      <c r="T1305" s="18" t="str">
        <f>IF(J1305="Yes",IF(U1305&lt;&gt;"",HYPERLINK(_xlfn.CONCAT(VLOOKUP(U1305,AF:AG,2,FALSE),"\",IF(ISERROR(FIND(",",A1305))=FALSE,LEFT(A1305,FIND(",",A1305)-1),A1305),"-",C1305,"-",H1305,".pdf"),"PDF"),""),"")</f>
        <v>PDF</v>
      </c>
      <c r="U1305" s="11" t="s">
        <v>57</v>
      </c>
      <c r="V1305" s="3" t="s">
        <v>46</v>
      </c>
      <c r="W1305" s="3" t="s">
        <v>47</v>
      </c>
      <c r="X1305" s="501" t="s">
        <v>116</v>
      </c>
      <c r="Y1305" s="12" t="str">
        <f>IF(R1305="Include","No",IF(V1305="Include","No",""))</f>
        <v/>
      </c>
      <c r="Z1305" s="33" t="str">
        <f>IF(J1305="Yes",IF(Q1305="","",IF(Q1305="Include",IF(V1305="",IF(Y1305="No","Check for supplement","Include"),IF(V1305="Exclude","Consensus required",IF(V1305="Include",IF(Y1305="No","Check for supplement","Include"),"Check required"))),IF(Q1305="Exclude",IF(V1305="","Check required",IF(V1305="Exclude","Exclude",IF(V1305="Include","Consensus required","Check required"))),"Check required"))),IF(L1305="","","Find PDF"))</f>
        <v>Exclude</v>
      </c>
      <c r="AA1305" s="31" t="str">
        <f>IF(Z1305="Exclude",R1305,"")</f>
        <v>3. Wrong intervention</v>
      </c>
    </row>
    <row r="1306" spans="1:27" x14ac:dyDescent="0.25">
      <c r="A1306" s="25" t="s">
        <v>1182</v>
      </c>
      <c r="B1306" s="26" t="s">
        <v>1183</v>
      </c>
      <c r="C1306" s="26">
        <v>2015</v>
      </c>
      <c r="D1306" s="26" t="s">
        <v>365</v>
      </c>
      <c r="E1306" s="26">
        <v>15</v>
      </c>
      <c r="F1306" s="26">
        <v>1</v>
      </c>
      <c r="G1306" s="26">
        <v>410</v>
      </c>
      <c r="H1306" s="26">
        <v>13322</v>
      </c>
      <c r="I1306" s="26" t="s">
        <v>1184</v>
      </c>
      <c r="J1306" s="11" t="s">
        <v>35</v>
      </c>
      <c r="K1306" s="18" t="str">
        <f>IF(LEFT(I1306,2)="10",HYPERLINK(_xlfn.CONCAT("https://doi.org/",I1306),"Link"),IF(I1306="","",HYPERLINK(I1306,"Link")))</f>
        <v>Link</v>
      </c>
      <c r="L1306" s="19" t="str">
        <f>IF(A1306&lt;&gt;"",IF(J1306="No",_xlfn.CONCAT(IF(ISERROR(FIND(",",A1306))=FALSE,LEFT(A1306,FIND(",",A1306)-1),A1306),"-",C1306,"-",H1306),""),"")</f>
        <v/>
      </c>
      <c r="M1306" s="29" t="str">
        <f>IF(A1306&lt;&gt;"",_xlfn.CONCAT("{",IF(ISERROR(FIND(",",A1306))=FALSE,LEFT(A1306,FIND(",",A1306)-1),A1306),", ",C1306," #",H1306,"}"),"")</f>
        <v>{Mansi, 2015 #13322}</v>
      </c>
      <c r="N1306" s="4" t="s">
        <v>1</v>
      </c>
      <c r="O1306" s="18" t="str">
        <f>IF(J1306="Yes",IF(P1306&lt;&gt;"",HYPERLINK(_xlfn.CONCAT(VLOOKUP(P1306,AF:AG,2,FALSE),"\",IF(ISERROR(FIND(",",A1306))=FALSE,LEFT(A1306,FIND(",",A1306)-1),A1306),"-",C1306,"-",H1306,".pdf"),"PDF"),""),"")</f>
        <v>PDF</v>
      </c>
      <c r="P1306" s="11" t="s">
        <v>2</v>
      </c>
      <c r="Q1306" s="3" t="s">
        <v>46</v>
      </c>
      <c r="R1306" s="3" t="s">
        <v>47</v>
      </c>
      <c r="S1306" s="4" t="s">
        <v>109</v>
      </c>
      <c r="T1306" s="18" t="str">
        <f>IF(J1306="Yes",IF(U1306&lt;&gt;"",HYPERLINK(_xlfn.CONCAT(VLOOKUP(U1306,AF:AG,2,FALSE),"\",IF(ISERROR(FIND(",",A1306))=FALSE,LEFT(A1306,FIND(",",A1306)-1),A1306),"-",C1306,"-",H1306,".pdf"),"PDF"),""),"")</f>
        <v>PDF</v>
      </c>
      <c r="U1306" s="11" t="s">
        <v>57</v>
      </c>
      <c r="V1306" s="3" t="s">
        <v>46</v>
      </c>
      <c r="W1306" s="3" t="s">
        <v>47</v>
      </c>
      <c r="X1306" s="501" t="s">
        <v>116</v>
      </c>
      <c r="Y1306" s="12" t="str">
        <f>IF(R1306="Include","No",IF(V1306="Include","No",""))</f>
        <v/>
      </c>
      <c r="Z1306" s="33" t="str">
        <f>IF(J1306="Yes",IF(Q1306="","",IF(Q1306="Include",IF(V1306="",IF(Y1306="No","Check for supplement","Include"),IF(V1306="Exclude","Consensus required",IF(V1306="Include",IF(Y1306="No","Check for supplement","Include"),"Check required"))),IF(Q1306="Exclude",IF(V1306="","Check required",IF(V1306="Exclude","Exclude",IF(V1306="Include","Consensus required","Check required"))),"Check required"))),IF(L1306="","","Find PDF"))</f>
        <v>Exclude</v>
      </c>
      <c r="AA1306" s="31" t="str">
        <f>IF(Z1306="Exclude",R1306,"")</f>
        <v>3. Wrong intervention</v>
      </c>
    </row>
    <row r="1307" spans="1:27" x14ac:dyDescent="0.25">
      <c r="A1307" s="25" t="s">
        <v>1182</v>
      </c>
      <c r="B1307" s="26" t="s">
        <v>1183</v>
      </c>
      <c r="C1307" s="26">
        <v>2015</v>
      </c>
      <c r="D1307" s="26" t="s">
        <v>365</v>
      </c>
      <c r="E1307" s="26">
        <v>15</v>
      </c>
      <c r="F1307" s="26">
        <v>1</v>
      </c>
      <c r="G1307" s="26">
        <v>410</v>
      </c>
      <c r="H1307" s="26">
        <v>13323</v>
      </c>
      <c r="I1307" s="26" t="s">
        <v>1184</v>
      </c>
      <c r="J1307" s="11" t="s">
        <v>35</v>
      </c>
      <c r="K1307" s="18" t="str">
        <f>IF(LEFT(I1307,2)="10",HYPERLINK(_xlfn.CONCAT("https://doi.org/",I1307),"Link"),IF(I1307="","",HYPERLINK(I1307,"Link")))</f>
        <v>Link</v>
      </c>
      <c r="L1307" s="19" t="str">
        <f>IF(A1307&lt;&gt;"",IF(J1307="No",_xlfn.CONCAT(IF(ISERROR(FIND(",",A1307))=FALSE,LEFT(A1307,FIND(",",A1307)-1),A1307),"-",C1307,"-",H1307),""),"")</f>
        <v/>
      </c>
      <c r="M1307" s="29" t="str">
        <f>IF(A1307&lt;&gt;"",_xlfn.CONCAT("{",IF(ISERROR(FIND(",",A1307))=FALSE,LEFT(A1307,FIND(",",A1307)-1),A1307),", ",C1307," #",H1307,"}"),"")</f>
        <v>{Mansi, 2015 #13323}</v>
      </c>
      <c r="N1307" s="4" t="s">
        <v>1</v>
      </c>
      <c r="O1307" s="18" t="str">
        <f>IF(J1307="Yes",IF(P1307&lt;&gt;"",HYPERLINK(_xlfn.CONCAT(VLOOKUP(P1307,AF:AG,2,FALSE),"\",IF(ISERROR(FIND(",",A1307))=FALSE,LEFT(A1307,FIND(",",A1307)-1),A1307),"-",C1307,"-",H1307,".pdf"),"PDF"),""),"")</f>
        <v>PDF</v>
      </c>
      <c r="P1307" s="11" t="s">
        <v>2</v>
      </c>
      <c r="Q1307" s="3" t="s">
        <v>46</v>
      </c>
      <c r="R1307" s="3" t="s">
        <v>39</v>
      </c>
      <c r="T1307" s="18" t="str">
        <f>IF(J1307="Yes",IF(U1307&lt;&gt;"",HYPERLINK(_xlfn.CONCAT(VLOOKUP(U1307,AF:AG,2,FALSE),"\",IF(ISERROR(FIND(",",A1307))=FALSE,LEFT(A1307,FIND(",",A1307)-1),A1307),"-",C1307,"-",H1307,".pdf"),"PDF"),""),"")</f>
        <v>PDF</v>
      </c>
      <c r="U1307" s="11" t="str">
        <f>IF(R1307="0. Duplicate","SH","")</f>
        <v>SH</v>
      </c>
      <c r="V1307" s="3" t="str">
        <f>IF(R1307="0. Duplicate","Exclude","")</f>
        <v>Exclude</v>
      </c>
      <c r="W1307" s="3" t="str">
        <f>IF(R1307="0. Duplicate","0. Duplicate","")</f>
        <v>0. Duplicate</v>
      </c>
      <c r="Y1307" s="12" t="str">
        <f>IF(R1307="Include","No",IF(V1307="Include","No",""))</f>
        <v/>
      </c>
      <c r="Z1307" s="33" t="str">
        <f>IF(J1307="Yes",IF(Q1307="","",IF(Q1307="Include",IF(V1307="",IF(Y1307="No","Check for supplement","Include"),IF(V1307="Exclude","Consensus required",IF(V1307="Include",IF(Y1307="No","Check for supplement","Include"),"Check required"))),IF(Q1307="Exclude",IF(V1307="","Check required",IF(V1307="Exclude","Exclude",IF(V1307="Include","Consensus required","Check required"))),"Check required"))),IF(L1307="","","Find PDF"))</f>
        <v>Exclude</v>
      </c>
      <c r="AA1307" s="31" t="str">
        <f>IF(Z1307="Exclude",R1307,"")</f>
        <v>0. Duplicate</v>
      </c>
    </row>
    <row r="1308" spans="1:27" x14ac:dyDescent="0.25">
      <c r="A1308" s="25" t="s">
        <v>1185</v>
      </c>
      <c r="B1308" s="26" t="s">
        <v>1186</v>
      </c>
      <c r="C1308" s="26">
        <v>2019</v>
      </c>
      <c r="D1308" s="26" t="s">
        <v>232</v>
      </c>
      <c r="E1308" s="26">
        <v>13</v>
      </c>
      <c r="G1308" s="26" t="s">
        <v>1187</v>
      </c>
      <c r="H1308" s="26">
        <v>13324</v>
      </c>
      <c r="I1308" s="26" t="s">
        <v>1188</v>
      </c>
      <c r="J1308" s="11" t="s">
        <v>35</v>
      </c>
      <c r="K1308" s="18" t="str">
        <f>IF(LEFT(I1308,2)="10",HYPERLINK(_xlfn.CONCAT("https://doi.org/",I1308),"Link"),IF(I1308="","",HYPERLINK(I1308,"Link")))</f>
        <v>Link</v>
      </c>
      <c r="L1308" s="19" t="str">
        <f>IF(A1308&lt;&gt;"",IF(J1308="No",_xlfn.CONCAT(IF(ISERROR(FIND(",",A1308))=FALSE,LEFT(A1308,FIND(",",A1308)-1),A1308),"-",C1308,"-",H1308),""),"")</f>
        <v/>
      </c>
      <c r="M1308" s="29" t="str">
        <f>IF(A1308&lt;&gt;"",_xlfn.CONCAT("{",IF(ISERROR(FIND(",",A1308))=FALSE,LEFT(A1308,FIND(",",A1308)-1),A1308),", ",C1308," #",H1308,"}"),"")</f>
        <v>{Mantzari, 2019 #13324}</v>
      </c>
      <c r="N1308" s="4" t="s">
        <v>1</v>
      </c>
      <c r="O1308" s="18" t="str">
        <f>IF(J1308="Yes",IF(P1308&lt;&gt;"",HYPERLINK(_xlfn.CONCAT(VLOOKUP(P1308,AF:AG,2,FALSE),"\",IF(ISERROR(FIND(",",A1308))=FALSE,LEFT(A1308,FIND(",",A1308)-1),A1308),"-",C1308,"-",H1308,".pdf"),"PDF"),""),"")</f>
        <v>PDF</v>
      </c>
      <c r="P1308" s="11" t="s">
        <v>2</v>
      </c>
      <c r="Q1308" s="3" t="s">
        <v>46</v>
      </c>
      <c r="R1308" s="3" t="s">
        <v>47</v>
      </c>
      <c r="S1308" s="4" t="s">
        <v>109</v>
      </c>
      <c r="T1308" s="18" t="str">
        <f>IF(J1308="Yes",IF(U1308&lt;&gt;"",HYPERLINK(_xlfn.CONCAT(VLOOKUP(U1308,AF:AG,2,FALSE),"\",IF(ISERROR(FIND(",",A1308))=FALSE,LEFT(A1308,FIND(",",A1308)-1),A1308),"-",C1308,"-",H1308,".pdf"),"PDF"),""),"")</f>
        <v>PDF</v>
      </c>
      <c r="U1308" s="11" t="s">
        <v>57</v>
      </c>
      <c r="V1308" s="3" t="s">
        <v>46</v>
      </c>
      <c r="W1308" s="3" t="s">
        <v>47</v>
      </c>
      <c r="X1308" s="501" t="s">
        <v>116</v>
      </c>
      <c r="Y1308" s="12" t="str">
        <f>IF(R1308="Include","No",IF(V1308="Include","No",""))</f>
        <v/>
      </c>
      <c r="Z1308" s="33" t="str">
        <f>IF(J1308="Yes",IF(Q1308="","",IF(Q1308="Include",IF(V1308="",IF(Y1308="No","Check for supplement","Include"),IF(V1308="Exclude","Consensus required",IF(V1308="Include",IF(Y1308="No","Check for supplement","Include"),"Check required"))),IF(Q1308="Exclude",IF(V1308="","Check required",IF(V1308="Exclude","Exclude",IF(V1308="Include","Consensus required","Check required"))),"Check required"))),IF(L1308="","","Find PDF"))</f>
        <v>Exclude</v>
      </c>
      <c r="AA1308" s="31" t="str">
        <f>IF(Z1308="Exclude",R1308,"")</f>
        <v>3. Wrong intervention</v>
      </c>
    </row>
    <row r="1309" spans="1:27" x14ac:dyDescent="0.25">
      <c r="A1309" s="25" t="s">
        <v>1185</v>
      </c>
      <c r="B1309" s="26" t="s">
        <v>1186</v>
      </c>
      <c r="C1309" s="26">
        <v>2019</v>
      </c>
      <c r="D1309" s="26" t="s">
        <v>232</v>
      </c>
      <c r="E1309" s="26">
        <v>13</v>
      </c>
      <c r="G1309" s="26" t="s">
        <v>1187</v>
      </c>
      <c r="H1309" s="26">
        <v>13325</v>
      </c>
      <c r="I1309" s="26" t="s">
        <v>1188</v>
      </c>
      <c r="J1309" s="11" t="s">
        <v>35</v>
      </c>
      <c r="K1309" s="18" t="str">
        <f>IF(LEFT(I1309,2)="10",HYPERLINK(_xlfn.CONCAT("https://doi.org/",I1309),"Link"),IF(I1309="","",HYPERLINK(I1309,"Link")))</f>
        <v>Link</v>
      </c>
      <c r="L1309" s="19" t="str">
        <f>IF(A1309&lt;&gt;"",IF(J1309="No",_xlfn.CONCAT(IF(ISERROR(FIND(",",A1309))=FALSE,LEFT(A1309,FIND(",",A1309)-1),A1309),"-",C1309,"-",H1309),""),"")</f>
        <v/>
      </c>
      <c r="M1309" s="29" t="str">
        <f>IF(A1309&lt;&gt;"",_xlfn.CONCAT("{",IF(ISERROR(FIND(",",A1309))=FALSE,LEFT(A1309,FIND(",",A1309)-1),A1309),", ",C1309," #",H1309,"}"),"")</f>
        <v>{Mantzari, 2019 #13325}</v>
      </c>
      <c r="N1309" s="4" t="s">
        <v>1</v>
      </c>
      <c r="O1309" s="18" t="str">
        <f>IF(J1309="Yes",IF(P1309&lt;&gt;"",HYPERLINK(_xlfn.CONCAT(VLOOKUP(P1309,AF:AG,2,FALSE),"\",IF(ISERROR(FIND(",",A1309))=FALSE,LEFT(A1309,FIND(",",A1309)-1),A1309),"-",C1309,"-",H1309,".pdf"),"PDF"),""),"")</f>
        <v>PDF</v>
      </c>
      <c r="P1309" s="11" t="s">
        <v>2</v>
      </c>
      <c r="Q1309" s="3" t="s">
        <v>46</v>
      </c>
      <c r="R1309" s="3" t="s">
        <v>39</v>
      </c>
      <c r="T1309" s="18" t="str">
        <f>IF(J1309="Yes",IF(U1309&lt;&gt;"",HYPERLINK(_xlfn.CONCAT(VLOOKUP(U1309,AF:AG,2,FALSE),"\",IF(ISERROR(FIND(",",A1309))=FALSE,LEFT(A1309,FIND(",",A1309)-1),A1309),"-",C1309,"-",H1309,".pdf"),"PDF"),""),"")</f>
        <v>PDF</v>
      </c>
      <c r="U1309" s="11" t="str">
        <f>IF(R1309="0. Duplicate","SH","")</f>
        <v>SH</v>
      </c>
      <c r="V1309" s="3" t="str">
        <f>IF(R1309="0. Duplicate","Exclude","")</f>
        <v>Exclude</v>
      </c>
      <c r="W1309" s="3" t="str">
        <f>IF(R1309="0. Duplicate","0. Duplicate","")</f>
        <v>0. Duplicate</v>
      </c>
      <c r="Y1309" s="12" t="str">
        <f>IF(R1309="Include","No",IF(V1309="Include","No",""))</f>
        <v/>
      </c>
      <c r="Z1309" s="33" t="str">
        <f>IF(J1309="Yes",IF(Q1309="","",IF(Q1309="Include",IF(V1309="",IF(Y1309="No","Check for supplement","Include"),IF(V1309="Exclude","Consensus required",IF(V1309="Include",IF(Y1309="No","Check for supplement","Include"),"Check required"))),IF(Q1309="Exclude",IF(V1309="","Check required",IF(V1309="Exclude","Exclude",IF(V1309="Include","Consensus required","Check required"))),"Check required"))),IF(L1309="","","Find PDF"))</f>
        <v>Exclude</v>
      </c>
      <c r="AA1309" s="31" t="str">
        <f>IF(Z1309="Exclude",R1309,"")</f>
        <v>0. Duplicate</v>
      </c>
    </row>
    <row r="1310" spans="1:27" x14ac:dyDescent="0.25">
      <c r="A1310" s="25" t="s">
        <v>1185</v>
      </c>
      <c r="B1310" s="26" t="s">
        <v>1186</v>
      </c>
      <c r="C1310" s="26">
        <v>2019</v>
      </c>
      <c r="D1310" s="26" t="s">
        <v>232</v>
      </c>
      <c r="E1310" s="26">
        <v>13</v>
      </c>
      <c r="G1310" s="26" t="s">
        <v>1187</v>
      </c>
      <c r="H1310" s="26">
        <v>13326</v>
      </c>
      <c r="I1310" s="26" t="s">
        <v>1188</v>
      </c>
      <c r="J1310" s="11" t="s">
        <v>35</v>
      </c>
      <c r="K1310" s="18" t="str">
        <f>IF(LEFT(I1310,2)="10",HYPERLINK(_xlfn.CONCAT("https://doi.org/",I1310),"Link"),IF(I1310="","",HYPERLINK(I1310,"Link")))</f>
        <v>Link</v>
      </c>
      <c r="L1310" s="19" t="str">
        <f>IF(A1310&lt;&gt;"",IF(J1310="No",_xlfn.CONCAT(IF(ISERROR(FIND(",",A1310))=FALSE,LEFT(A1310,FIND(",",A1310)-1),A1310),"-",C1310,"-",H1310),""),"")</f>
        <v/>
      </c>
      <c r="M1310" s="29" t="str">
        <f>IF(A1310&lt;&gt;"",_xlfn.CONCAT("{",IF(ISERROR(FIND(",",A1310))=FALSE,LEFT(A1310,FIND(",",A1310)-1),A1310),", ",C1310," #",H1310,"}"),"")</f>
        <v>{Mantzari, 2019 #13326}</v>
      </c>
      <c r="N1310" s="4" t="s">
        <v>1</v>
      </c>
      <c r="O1310" s="18" t="str">
        <f>IF(J1310="Yes",IF(P1310&lt;&gt;"",HYPERLINK(_xlfn.CONCAT(VLOOKUP(P1310,AF:AG,2,FALSE),"\",IF(ISERROR(FIND(",",A1310))=FALSE,LEFT(A1310,FIND(",",A1310)-1),A1310),"-",C1310,"-",H1310,".pdf"),"PDF"),""),"")</f>
        <v>PDF</v>
      </c>
      <c r="P1310" s="11" t="s">
        <v>2</v>
      </c>
      <c r="Q1310" s="3" t="s">
        <v>46</v>
      </c>
      <c r="R1310" s="3" t="s">
        <v>39</v>
      </c>
      <c r="T1310" s="18" t="str">
        <f>IF(J1310="Yes",IF(U1310&lt;&gt;"",HYPERLINK(_xlfn.CONCAT(VLOOKUP(U1310,AF:AG,2,FALSE),"\",IF(ISERROR(FIND(",",A1310))=FALSE,LEFT(A1310,FIND(",",A1310)-1),A1310),"-",C1310,"-",H1310,".pdf"),"PDF"),""),"")</f>
        <v>PDF</v>
      </c>
      <c r="U1310" s="11" t="str">
        <f>IF(R1310="0. Duplicate","SH","")</f>
        <v>SH</v>
      </c>
      <c r="V1310" s="3" t="str">
        <f>IF(R1310="0. Duplicate","Exclude","")</f>
        <v>Exclude</v>
      </c>
      <c r="W1310" s="3" t="str">
        <f>IF(R1310="0. Duplicate","0. Duplicate","")</f>
        <v>0. Duplicate</v>
      </c>
      <c r="Y1310" s="12" t="str">
        <f>IF(R1310="Include","No",IF(V1310="Include","No",""))</f>
        <v/>
      </c>
      <c r="Z1310" s="33" t="str">
        <f>IF(J1310="Yes",IF(Q1310="","",IF(Q1310="Include",IF(V1310="",IF(Y1310="No","Check for supplement","Include"),IF(V1310="Exclude","Consensus required",IF(V1310="Include",IF(Y1310="No","Check for supplement","Include"),"Check required"))),IF(Q1310="Exclude",IF(V1310="","Check required",IF(V1310="Exclude","Exclude",IF(V1310="Include","Consensus required","Check required"))),"Check required"))),IF(L1310="","","Find PDF"))</f>
        <v>Exclude</v>
      </c>
      <c r="AA1310" s="31" t="str">
        <f>IF(Z1310="Exclude",R1310,"")</f>
        <v>0. Duplicate</v>
      </c>
    </row>
    <row r="1311" spans="1:27" x14ac:dyDescent="0.25">
      <c r="A1311" s="25" t="s">
        <v>1189</v>
      </c>
      <c r="B1311" s="26" t="s">
        <v>1190</v>
      </c>
      <c r="C1311" s="26">
        <v>2021</v>
      </c>
      <c r="D1311" s="26" t="s">
        <v>65</v>
      </c>
      <c r="E1311" s="26">
        <v>11</v>
      </c>
      <c r="F1311" s="26">
        <v>9</v>
      </c>
      <c r="G1311" s="26" t="s">
        <v>1191</v>
      </c>
      <c r="H1311" s="26">
        <v>15376</v>
      </c>
      <c r="I1311" s="26" t="s">
        <v>1192</v>
      </c>
      <c r="J1311" s="11" t="s">
        <v>35</v>
      </c>
      <c r="K1311" s="18" t="str">
        <f>IF(LEFT(I1311,2)="10",HYPERLINK(_xlfn.CONCAT("https://doi.org/",I1311),"Link"),IF(I1311="","",HYPERLINK(I1311,"Link")))</f>
        <v>Link</v>
      </c>
      <c r="L1311" s="19" t="str">
        <f>IF(A1311&lt;&gt;"",IF(J1311="No",_xlfn.CONCAT(IF(ISERROR(FIND(",",A1311))=FALSE,LEFT(A1311,FIND(",",A1311)-1),A1311),"-",C1311,"-",H1311),""),"")</f>
        <v/>
      </c>
      <c r="M1311" s="29" t="str">
        <f>IF(A1311&lt;&gt;"",_xlfn.CONCAT("{",IF(ISERROR(FIND(",",A1311))=FALSE,LEFT(A1311,FIND(",",A1311)-1),A1311),", ",C1311," #",H1311,"}"),"")</f>
        <v>{Marcuzzi, 2021 #15376}</v>
      </c>
      <c r="N1311" s="4" t="s">
        <v>75</v>
      </c>
      <c r="O1311" s="18" t="str">
        <f>IF(J1311="Yes",IF(P1311&lt;&gt;"",HYPERLINK(_xlfn.CONCAT(VLOOKUP(P1311,AF:AG,2,FALSE),"\",IF(ISERROR(FIND(",",A1311))=FALSE,LEFT(A1311,FIND(",",A1311)-1),A1311),"-",C1311,"-",H1311,".pdf"),"PDF"),""),"")</f>
        <v>PDF</v>
      </c>
      <c r="P1311" s="11" t="s">
        <v>2</v>
      </c>
      <c r="Q1311" s="3" t="s">
        <v>46</v>
      </c>
      <c r="R1311" s="3" t="s">
        <v>49</v>
      </c>
      <c r="S1311" s="4" t="s">
        <v>76</v>
      </c>
      <c r="T1311" s="18" t="str">
        <f>IF(J1311="Yes",IF(U1311&lt;&gt;"",HYPERLINK(_xlfn.CONCAT(VLOOKUP(U1311,AF:AG,2,FALSE),"\",IF(ISERROR(FIND(",",A1311))=FALSE,LEFT(A1311,FIND(",",A1311)-1),A1311),"-",C1311,"-",H1311,".pdf"),"PDF"),""),"")</f>
        <v>PDF</v>
      </c>
      <c r="U1311" s="11" t="s">
        <v>57</v>
      </c>
      <c r="V1311" s="3" t="s">
        <v>46</v>
      </c>
      <c r="W1311" s="3" t="s">
        <v>47</v>
      </c>
      <c r="X1311" s="501" t="s">
        <v>116</v>
      </c>
      <c r="Y1311" s="12" t="str">
        <f>IF(R1311="Include","No",IF(V1311="Include","No",""))</f>
        <v/>
      </c>
      <c r="Z1311" s="33" t="str">
        <f>IF(J1311="Yes",IF(Q1311="","",IF(Q1311="Include",IF(V1311="",IF(Y1311="No","Check for supplement","Include"),IF(V1311="Exclude","Consensus required",IF(V1311="Include",IF(Y1311="No","Check for supplement","Include"),"Check required"))),IF(Q1311="Exclude",IF(V1311="","Check required",IF(V1311="Exclude","Exclude",IF(V1311="Include","Consensus required","Check required"))),"Check required"))),IF(L1311="","","Find PDF"))</f>
        <v>Exclude</v>
      </c>
      <c r="AA1311" s="31" t="str">
        <f>IF(Z1311="Exclude",R1311,"")</f>
        <v>1. No relevant outcomes</v>
      </c>
    </row>
    <row r="1312" spans="1:27" x14ac:dyDescent="0.25">
      <c r="A1312" s="25" t="s">
        <v>1189</v>
      </c>
      <c r="B1312" s="26" t="s">
        <v>1190</v>
      </c>
      <c r="C1312" s="26">
        <v>2021</v>
      </c>
      <c r="D1312" s="26" t="s">
        <v>65</v>
      </c>
      <c r="E1312" s="26">
        <v>11</v>
      </c>
      <c r="F1312" s="26">
        <v>9</v>
      </c>
      <c r="G1312" s="26" t="s">
        <v>1191</v>
      </c>
      <c r="H1312" s="26">
        <v>26786</v>
      </c>
      <c r="I1312" s="26" t="s">
        <v>1192</v>
      </c>
      <c r="J1312" s="11" t="s">
        <v>35</v>
      </c>
      <c r="K1312" s="18" t="str">
        <f>IF(LEFT(I1312,2)="10",HYPERLINK(_xlfn.CONCAT("https://doi.org/",I1312),"Link"),IF(I1312="","",HYPERLINK(I1312,"Link")))</f>
        <v>Link</v>
      </c>
      <c r="L1312" s="19" t="str">
        <f>IF(A1312&lt;&gt;"",IF(J1312="No",_xlfn.CONCAT(IF(ISERROR(FIND(",",A1312))=FALSE,LEFT(A1312,FIND(",",A1312)-1),A1312),"-",C1312,"-",H1312),""),"")</f>
        <v/>
      </c>
      <c r="M1312" s="29" t="str">
        <f>IF(A1312&lt;&gt;"",_xlfn.CONCAT("{",IF(ISERROR(FIND(",",A1312))=FALSE,LEFT(A1312,FIND(",",A1312)-1),A1312),", ",C1312," #",H1312,"}"),"")</f>
        <v>{Marcuzzi, 2021 #26786}</v>
      </c>
      <c r="N1312" s="4" t="s">
        <v>45</v>
      </c>
      <c r="O1312" s="18" t="str">
        <f>IF(J1312="Yes",IF(P1312&lt;&gt;"",HYPERLINK(_xlfn.CONCAT(VLOOKUP(P1312,AF:AG,2,FALSE),"\",IF(ISERROR(FIND(",",A1312))=FALSE,LEFT(A1312,FIND(",",A1312)-1),A1312),"-",C1312,"-",H1312,".pdf"),"PDF"),""),"")</f>
        <v>PDF</v>
      </c>
      <c r="P1312" s="11" t="s">
        <v>2</v>
      </c>
      <c r="Q1312" s="3" t="s">
        <v>37</v>
      </c>
      <c r="S1312" s="312"/>
      <c r="T1312" s="18" t="str">
        <f>IF(J1312="Yes",IF(U1312&lt;&gt;"",HYPERLINK(_xlfn.CONCAT(VLOOKUP(U1312,AF:AG,2,FALSE),"\",IF(ISERROR(FIND(",",A1312))=FALSE,LEFT(A1312,FIND(",",A1312)-1),A1312),"-",C1312,"-",H1312,".pdf"),"PDF"),""),"")</f>
        <v>PDF</v>
      </c>
      <c r="U1312" s="11" t="s">
        <v>38</v>
      </c>
      <c r="V1312" s="3" t="s">
        <v>37</v>
      </c>
      <c r="Y1312" s="12" t="s">
        <v>35</v>
      </c>
      <c r="Z1312" s="33" t="str">
        <f>IF(J1312="Yes",IF(Q1312="","",IF(Q1312="Include",IF(V1312="",IF(Y1312="No","Check for supplement","Include"),IF(V1312="Exclude","Consensus required",IF(V1312="Include",IF(Y1312="No","Check for supplement","Include"),"Check required"))),IF(Q1312="Exclude",IF(V1312="","Check required",IF(V1312="Exclude","Exclude",IF(V1312="Include","Consensus required","Check required"))),"Check required"))),IF(L1312="","","Find PDF"))</f>
        <v>Include</v>
      </c>
      <c r="AA1312" s="31" t="str">
        <f>IF(Z1312="Exclude",R1312,"")</f>
        <v/>
      </c>
    </row>
    <row r="1313" spans="1:27" x14ac:dyDescent="0.25">
      <c r="A1313" s="25" t="s">
        <v>7098</v>
      </c>
      <c r="B1313" s="26" t="s">
        <v>7099</v>
      </c>
      <c r="C1313" s="26">
        <v>2023</v>
      </c>
      <c r="D1313" s="26" t="s">
        <v>890</v>
      </c>
      <c r="E1313" s="26">
        <v>6</v>
      </c>
      <c r="F1313" s="26">
        <v>6</v>
      </c>
      <c r="G1313" s="26" t="s">
        <v>7100</v>
      </c>
      <c r="H1313" s="26">
        <v>26774</v>
      </c>
      <c r="I1313" s="26" t="s">
        <v>7101</v>
      </c>
      <c r="J1313" s="11" t="s">
        <v>35</v>
      </c>
      <c r="K1313" s="18" t="str">
        <f>IF(LEFT(I1313,2)="10",HYPERLINK(_xlfn.CONCAT("https://doi.org/",I1313),"Link"),IF(I1313="","",HYPERLINK(I1313,"Link")))</f>
        <v>Link</v>
      </c>
      <c r="L1313" s="19" t="str">
        <f>IF(A1313&lt;&gt;"",IF(J1313="No",_xlfn.CONCAT(IF(ISERROR(FIND(",",A1313))=FALSE,LEFT(A1313,FIND(",",A1313)-1),A1313),"-",C1313,"-",H1313),""),"")</f>
        <v/>
      </c>
      <c r="M1313" s="29" t="str">
        <f>IF(A1313&lt;&gt;"",_xlfn.CONCAT("{",IF(ISERROR(FIND(",",A1313))=FALSE,LEFT(A1313,FIND(",",A1313)-1),A1313),", ",C1313," #",H1313,"}"),"")</f>
        <v>{Marcuzzi, 2023 #26774}</v>
      </c>
      <c r="N1313" s="4" t="s">
        <v>45</v>
      </c>
      <c r="O1313" s="18" t="str">
        <f>IF(J1313="Yes",IF(P1313&lt;&gt;"",HYPERLINK(_xlfn.CONCAT(VLOOKUP(P1313,AF:AG,2,FALSE),"\",IF(ISERROR(FIND(",",A1313))=FALSE,LEFT(A1313,FIND(",",A1313)-1),A1313),"-",C1313,"-",H1313,".pdf"),"PDF"),""),"")</f>
        <v>PDF</v>
      </c>
      <c r="P1313" s="11" t="s">
        <v>2</v>
      </c>
      <c r="Q1313" s="3" t="s">
        <v>37</v>
      </c>
      <c r="S1313" s="312"/>
      <c r="T1313" s="18" t="str">
        <f>IF(J1313="Yes",IF(U1313&lt;&gt;"",HYPERLINK(_xlfn.CONCAT(VLOOKUP(U1313,AF:AG,2,FALSE),"\",IF(ISERROR(FIND(",",A1313))=FALSE,LEFT(A1313,FIND(",",A1313)-1),A1313),"-",C1313,"-",H1313,".pdf"),"PDF"),""),"")</f>
        <v>PDF</v>
      </c>
      <c r="U1313" s="11" t="s">
        <v>38</v>
      </c>
      <c r="V1313" s="3" t="s">
        <v>37</v>
      </c>
      <c r="Y1313" s="12" t="s">
        <v>35</v>
      </c>
      <c r="Z1313" s="33" t="str">
        <f>IF(J1313="Yes",IF(Q1313="","",IF(Q1313="Include",IF(V1313="",IF(Y1313="No","Check for supplement","Include"),IF(V1313="Exclude","Consensus required",IF(V1313="Include",IF(Y1313="No","Check for supplement","Include"),"Check required"))),IF(Q1313="Exclude",IF(V1313="","Check required",IF(V1313="Exclude","Exclude",IF(V1313="Include","Consensus required","Check required"))),"Check required"))),IF(L1313="","","Find PDF"))</f>
        <v>Include</v>
      </c>
      <c r="AA1313" s="31" t="str">
        <f>IF(Z1313="Exclude",R1313,"")</f>
        <v/>
      </c>
    </row>
    <row r="1314" spans="1:27" x14ac:dyDescent="0.25">
      <c r="A1314" s="25" t="s">
        <v>2611</v>
      </c>
      <c r="B1314" s="26" t="s">
        <v>2612</v>
      </c>
      <c r="C1314" s="26">
        <v>2025</v>
      </c>
      <c r="D1314" s="26" t="s">
        <v>2106</v>
      </c>
      <c r="E1314" s="26">
        <v>29</v>
      </c>
      <c r="F1314" s="26">
        <v>5</v>
      </c>
      <c r="G1314" s="26">
        <v>101232</v>
      </c>
      <c r="H1314" s="26">
        <v>26815</v>
      </c>
      <c r="I1314" s="26" t="s">
        <v>2613</v>
      </c>
      <c r="J1314" s="11" t="s">
        <v>35</v>
      </c>
      <c r="K1314" s="18" t="str">
        <f>IF(LEFT(I1314,2)="10",HYPERLINK(_xlfn.CONCAT("https://doi.org/",I1314),"Link"),IF(I1314="","",HYPERLINK(I1314,"Link")))</f>
        <v>Link</v>
      </c>
      <c r="L1314" s="19" t="str">
        <f>IF(A1314&lt;&gt;"",IF(J1314="No",_xlfn.CONCAT(IF(ISERROR(FIND(",",A1314))=FALSE,LEFT(A1314,FIND(",",A1314)-1),A1314),"-",C1314,"-",H1314),""),"")</f>
        <v/>
      </c>
      <c r="M1314" s="29" t="str">
        <f>IF(A1314&lt;&gt;"",_xlfn.CONCAT("{",IF(ISERROR(FIND(",",A1314))=FALSE,LEFT(A1314,FIND(",",A1314)-1),A1314),", ",C1314," #",H1314,"}"),"")</f>
        <v>{Marins, 2025 #26815}</v>
      </c>
      <c r="N1314" s="4" t="s">
        <v>45</v>
      </c>
      <c r="O1314" s="18" t="str">
        <f>IF(J1314="Yes",IF(P1314&lt;&gt;"",HYPERLINK(_xlfn.CONCAT(VLOOKUP(P1314,AF:AG,2,FALSE),"\",IF(ISERROR(FIND(",",A1314))=FALSE,LEFT(A1314,FIND(",",A1314)-1),A1314),"-",C1314,"-",H1314,".pdf"),"PDF"),""),"")</f>
        <v>PDF</v>
      </c>
      <c r="P1314" s="11" t="s">
        <v>2</v>
      </c>
      <c r="Q1314" s="3" t="s">
        <v>46</v>
      </c>
      <c r="R1314" s="3" t="s">
        <v>47</v>
      </c>
      <c r="S1314" s="4" t="s">
        <v>109</v>
      </c>
      <c r="T1314" s="18" t="str">
        <f>IF(J1314="Yes",IF(U1314&lt;&gt;"",HYPERLINK(_xlfn.CONCAT(VLOOKUP(U1314,AF:AG,2,FALSE),"\",IF(ISERROR(FIND(",",A1314))=FALSE,LEFT(A1314,FIND(",",A1314)-1),A1314),"-",C1314,"-",H1314,".pdf"),"PDF"),""),"")</f>
        <v>PDF</v>
      </c>
      <c r="U1314" s="11" t="s">
        <v>38</v>
      </c>
      <c r="V1314" s="3" t="s">
        <v>46</v>
      </c>
      <c r="W1314" s="3" t="s">
        <v>47</v>
      </c>
      <c r="Y1314" s="12" t="str">
        <f>IF(R1314="Include","No",IF(V1314="Include","No",""))</f>
        <v/>
      </c>
      <c r="Z1314" s="33" t="str">
        <f>IF(J1314="Yes",IF(Q1314="","",IF(Q1314="Include",IF(V1314="",IF(Y1314="No","Check for supplement","Include"),IF(V1314="Exclude","Consensus required",IF(V1314="Include",IF(Y1314="No","Check for supplement","Include"),"Check required"))),IF(Q1314="Exclude",IF(V1314="","Check required",IF(V1314="Exclude","Exclude",IF(V1314="Include","Consensus required","Check required"))),"Check required"))),IF(L1314="","","Find PDF"))</f>
        <v>Exclude</v>
      </c>
      <c r="AA1314" s="31" t="str">
        <f>IF(Z1314="Exclude",R1314,"")</f>
        <v>3. Wrong intervention</v>
      </c>
    </row>
    <row r="1315" spans="1:27" x14ac:dyDescent="0.25">
      <c r="A1315" s="25" t="s">
        <v>1193</v>
      </c>
      <c r="B1315" s="26" t="s">
        <v>1194</v>
      </c>
      <c r="C1315" s="26">
        <v>2013</v>
      </c>
      <c r="D1315" s="26" t="s">
        <v>42</v>
      </c>
      <c r="E1315" s="26">
        <v>10</v>
      </c>
      <c r="F1315" s="26">
        <v>2</v>
      </c>
      <c r="G1315" s="26" t="s">
        <v>1195</v>
      </c>
      <c r="H1315" s="26">
        <v>13327</v>
      </c>
      <c r="I1315" s="26" t="s">
        <v>1196</v>
      </c>
      <c r="J1315" s="11" t="s">
        <v>35</v>
      </c>
      <c r="K1315" s="18" t="str">
        <f>IF(LEFT(I1315,2)="10",HYPERLINK(_xlfn.CONCAT("https://doi.org/",I1315),"Link"),IF(I1315="","",HYPERLINK(I1315,"Link")))</f>
        <v>Link</v>
      </c>
      <c r="L1315" s="19" t="str">
        <f>IF(A1315&lt;&gt;"",IF(J1315="No",_xlfn.CONCAT(IF(ISERROR(FIND(",",A1315))=FALSE,LEFT(A1315,FIND(",",A1315)-1),A1315),"-",C1315,"-",H1315),""),"")</f>
        <v/>
      </c>
      <c r="M1315" s="29" t="str">
        <f>IF(A1315&lt;&gt;"",_xlfn.CONCAT("{",IF(ISERROR(FIND(",",A1315))=FALSE,LEFT(A1315,FIND(",",A1315)-1),A1315),", ",C1315," #",H1315,"}"),"")</f>
        <v>{Mark, 2013 #13327}</v>
      </c>
      <c r="N1315" s="4" t="s">
        <v>1</v>
      </c>
      <c r="O1315" s="18" t="str">
        <f>IF(J1315="Yes",IF(P1315&lt;&gt;"",HYPERLINK(_xlfn.CONCAT(VLOOKUP(P1315,AF:AG,2,FALSE),"\",IF(ISERROR(FIND(",",A1315))=FALSE,LEFT(A1315,FIND(",",A1315)-1),A1315),"-",C1315,"-",H1315,".pdf"),"PDF"),""),"")</f>
        <v>PDF</v>
      </c>
      <c r="P1315" s="11" t="s">
        <v>2</v>
      </c>
      <c r="Q1315" s="3" t="s">
        <v>46</v>
      </c>
      <c r="R1315" s="3" t="s">
        <v>47</v>
      </c>
      <c r="S1315" s="4" t="s">
        <v>109</v>
      </c>
      <c r="T1315" s="18" t="str">
        <f>IF(J1315="Yes",IF(U1315&lt;&gt;"",HYPERLINK(_xlfn.CONCAT(VLOOKUP(U1315,AF:AG,2,FALSE),"\",IF(ISERROR(FIND(",",A1315))=FALSE,LEFT(A1315,FIND(",",A1315)-1),A1315),"-",C1315,"-",H1315,".pdf"),"PDF"),""),"")</f>
        <v>PDF</v>
      </c>
      <c r="U1315" s="11" t="s">
        <v>57</v>
      </c>
      <c r="V1315" s="3" t="s">
        <v>46</v>
      </c>
      <c r="W1315" s="3" t="s">
        <v>47</v>
      </c>
      <c r="X1315" s="501" t="s">
        <v>116</v>
      </c>
      <c r="Y1315" s="12" t="str">
        <f>IF(R1315="Include","No",IF(V1315="Include","No",""))</f>
        <v/>
      </c>
      <c r="Z1315" s="33" t="str">
        <f>IF(J1315="Yes",IF(Q1315="","",IF(Q1315="Include",IF(V1315="",IF(Y1315="No","Check for supplement","Include"),IF(V1315="Exclude","Consensus required",IF(V1315="Include",IF(Y1315="No","Check for supplement","Include"),"Check required"))),IF(Q1315="Exclude",IF(V1315="","Check required",IF(V1315="Exclude","Exclude",IF(V1315="Include","Consensus required","Check required"))),"Check required"))),IF(L1315="","","Find PDF"))</f>
        <v>Exclude</v>
      </c>
      <c r="AA1315" s="31" t="str">
        <f>IF(Z1315="Exclude",R1315,"")</f>
        <v>3. Wrong intervention</v>
      </c>
    </row>
    <row r="1316" spans="1:27" x14ac:dyDescent="0.25">
      <c r="A1316" s="25" t="s">
        <v>1197</v>
      </c>
      <c r="B1316" s="26" t="s">
        <v>1198</v>
      </c>
      <c r="C1316" s="26">
        <v>2017</v>
      </c>
      <c r="D1316" s="26" t="s">
        <v>1199</v>
      </c>
      <c r="E1316" s="26">
        <v>94</v>
      </c>
      <c r="G1316" s="26" t="s">
        <v>1200</v>
      </c>
      <c r="H1316" s="26">
        <v>14807</v>
      </c>
      <c r="I1316" s="26" t="s">
        <v>1201</v>
      </c>
      <c r="J1316" s="11" t="s">
        <v>35</v>
      </c>
      <c r="K1316" s="18" t="str">
        <f>IF(LEFT(I1316,2)="10",HYPERLINK(_xlfn.CONCAT("https://doi.org/",I1316),"Link"),IF(I1316="","",HYPERLINK(I1316,"Link")))</f>
        <v>Link</v>
      </c>
      <c r="L1316" s="19" t="str">
        <f>IF(A1316&lt;&gt;"",IF(J1316="No",_xlfn.CONCAT(IF(ISERROR(FIND(",",A1316))=FALSE,LEFT(A1316,FIND(",",A1316)-1),A1316),"-",C1316,"-",H1316),""),"")</f>
        <v/>
      </c>
      <c r="M1316" s="29" t="str">
        <f>IF(A1316&lt;&gt;"",_xlfn.CONCAT("{",IF(ISERROR(FIND(",",A1316))=FALSE,LEFT(A1316,FIND(",",A1316)-1),A1316),", ",C1316," #",H1316,"}"),"")</f>
        <v>{Marques, 2017 #14807}</v>
      </c>
      <c r="N1316" s="4" t="s">
        <v>1</v>
      </c>
      <c r="O1316" s="18" t="str">
        <f>IF(J1316="Yes",IF(P1316&lt;&gt;"",HYPERLINK(_xlfn.CONCAT(VLOOKUP(P1316,AF:AG,2,FALSE),"\",IF(ISERROR(FIND(",",A1316))=FALSE,LEFT(A1316,FIND(",",A1316)-1),A1316),"-",C1316,"-",H1316,".pdf"),"PDF"),""),"")</f>
        <v>PDF</v>
      </c>
      <c r="P1316" s="11" t="s">
        <v>2</v>
      </c>
      <c r="Q1316" s="3" t="s">
        <v>46</v>
      </c>
      <c r="R1316" s="3" t="s">
        <v>47</v>
      </c>
      <c r="S1316" s="4" t="s">
        <v>109</v>
      </c>
      <c r="T1316" s="18" t="str">
        <f>IF(J1316="Yes",IF(U1316&lt;&gt;"",HYPERLINK(_xlfn.CONCAT(VLOOKUP(U1316,AF:AG,2,FALSE),"\",IF(ISERROR(FIND(",",A1316))=FALSE,LEFT(A1316,FIND(",",A1316)-1),A1316),"-",C1316,"-",H1316,".pdf"),"PDF"),""),"")</f>
        <v>PDF</v>
      </c>
      <c r="U1316" s="11" t="s">
        <v>57</v>
      </c>
      <c r="V1316" s="3" t="s">
        <v>46</v>
      </c>
      <c r="W1316" s="3" t="s">
        <v>47</v>
      </c>
      <c r="X1316" s="501" t="s">
        <v>116</v>
      </c>
      <c r="Y1316" s="12" t="str">
        <f>IF(R1316="Include","No",IF(V1316="Include","No",""))</f>
        <v/>
      </c>
      <c r="Z1316" s="33" t="str">
        <f>IF(J1316="Yes",IF(Q1316="","",IF(Q1316="Include",IF(V1316="",IF(Y1316="No","Check for supplement","Include"),IF(V1316="Exclude","Consensus required",IF(V1316="Include",IF(Y1316="No","Check for supplement","Include"),"Check required"))),IF(Q1316="Exclude",IF(V1316="","Check required",IF(V1316="Exclude","Exclude",IF(V1316="Include","Consensus required","Check required"))),"Check required"))),IF(L1316="","","Find PDF"))</f>
        <v>Exclude</v>
      </c>
      <c r="AA1316" s="31" t="str">
        <f>IF(Z1316="Exclude",R1316,"")</f>
        <v>3. Wrong intervention</v>
      </c>
    </row>
    <row r="1317" spans="1:27" x14ac:dyDescent="0.25">
      <c r="A1317" s="25" t="s">
        <v>1202</v>
      </c>
      <c r="B1317" s="26" t="s">
        <v>1203</v>
      </c>
      <c r="C1317" s="26">
        <v>2015</v>
      </c>
      <c r="D1317" s="26" t="s">
        <v>1204</v>
      </c>
      <c r="E1317" s="26">
        <v>52</v>
      </c>
      <c r="G1317" s="26" t="s">
        <v>1205</v>
      </c>
      <c r="H1317" s="26">
        <v>13331</v>
      </c>
      <c r="I1317" s="26" t="s">
        <v>1206</v>
      </c>
      <c r="J1317" s="11" t="s">
        <v>35</v>
      </c>
      <c r="K1317" s="18" t="str">
        <f>IF(LEFT(I1317,2)="10",HYPERLINK(_xlfn.CONCAT("https://doi.org/",I1317),"Link"),IF(I1317="","",HYPERLINK(I1317,"Link")))</f>
        <v>Link</v>
      </c>
      <c r="L1317" s="19" t="str">
        <f>IF(A1317&lt;&gt;"",IF(J1317="No",_xlfn.CONCAT(IF(ISERROR(FIND(",",A1317))=FALSE,LEFT(A1317,FIND(",",A1317)-1),A1317),"-",C1317,"-",H1317),""),"")</f>
        <v/>
      </c>
      <c r="M1317" s="29" t="str">
        <f>IF(A1317&lt;&gt;"",_xlfn.CONCAT("{",IF(ISERROR(FIND(",",A1317))=FALSE,LEFT(A1317,FIND(",",A1317)-1),A1317),", ",C1317," #",H1317,"}"),"")</f>
        <v>{Martin, 2015 #13331}</v>
      </c>
      <c r="N1317" s="4" t="s">
        <v>1</v>
      </c>
      <c r="O1317" s="18" t="str">
        <f>IF(J1317="Yes",IF(P1317&lt;&gt;"",HYPERLINK(_xlfn.CONCAT(VLOOKUP(P1317,AF:AG,2,FALSE),"\",IF(ISERROR(FIND(",",A1317))=FALSE,LEFT(A1317,FIND(",",A1317)-1),A1317),"-",C1317,"-",H1317,".pdf"),"PDF"),""),"")</f>
        <v>PDF</v>
      </c>
      <c r="P1317" s="11" t="s">
        <v>2</v>
      </c>
      <c r="Q1317" s="3" t="s">
        <v>46</v>
      </c>
      <c r="R1317" s="3" t="s">
        <v>47</v>
      </c>
      <c r="S1317" s="4" t="s">
        <v>109</v>
      </c>
      <c r="T1317" s="18" t="str">
        <f>IF(J1317="Yes",IF(U1317&lt;&gt;"",HYPERLINK(_xlfn.CONCAT(VLOOKUP(U1317,AF:AG,2,FALSE),"\",IF(ISERROR(FIND(",",A1317))=FALSE,LEFT(A1317,FIND(",",A1317)-1),A1317),"-",C1317,"-",H1317,".pdf"),"PDF"),""),"")</f>
        <v>PDF</v>
      </c>
      <c r="U1317" s="11" t="s">
        <v>57</v>
      </c>
      <c r="V1317" s="3" t="s">
        <v>46</v>
      </c>
      <c r="W1317" s="3" t="s">
        <v>47</v>
      </c>
      <c r="X1317" s="501" t="s">
        <v>116</v>
      </c>
      <c r="Y1317" s="12" t="str">
        <f>IF(R1317="Include","No",IF(V1317="Include","No",""))</f>
        <v/>
      </c>
      <c r="Z1317" s="33" t="str">
        <f>IF(J1317="Yes",IF(Q1317="","",IF(Q1317="Include",IF(V1317="",IF(Y1317="No","Check for supplement","Include"),IF(V1317="Exclude","Consensus required",IF(V1317="Include",IF(Y1317="No","Check for supplement","Include"),"Check required"))),IF(Q1317="Exclude",IF(V1317="","Check required",IF(V1317="Exclude","Exclude",IF(V1317="Include","Consensus required","Check required"))),"Check required"))),IF(L1317="","","Find PDF"))</f>
        <v>Exclude</v>
      </c>
      <c r="AA1317" s="31" t="str">
        <f>IF(Z1317="Exclude",R1317,"")</f>
        <v>3. Wrong intervention</v>
      </c>
    </row>
    <row r="1318" spans="1:27" x14ac:dyDescent="0.25">
      <c r="A1318" s="25" t="s">
        <v>1207</v>
      </c>
      <c r="B1318" s="26" t="s">
        <v>1208</v>
      </c>
      <c r="C1318" s="26">
        <v>2015</v>
      </c>
      <c r="D1318" s="26" t="s">
        <v>1209</v>
      </c>
      <c r="E1318" s="26">
        <v>4</v>
      </c>
      <c r="F1318" s="26">
        <v>11</v>
      </c>
      <c r="G1318" s="26" t="s">
        <v>1210</v>
      </c>
      <c r="H1318" s="26">
        <v>13333</v>
      </c>
      <c r="I1318" s="26" t="s">
        <v>1211</v>
      </c>
      <c r="J1318" s="11" t="s">
        <v>35</v>
      </c>
      <c r="K1318" s="18" t="str">
        <f>IF(LEFT(I1318,2)="10",HYPERLINK(_xlfn.CONCAT("https://doi.org/",I1318),"Link"),IF(I1318="","",HYPERLINK(I1318,"Link")))</f>
        <v>Link</v>
      </c>
      <c r="L1318" s="19" t="str">
        <f>IF(A1318&lt;&gt;"",IF(J1318="No",_xlfn.CONCAT(IF(ISERROR(FIND(",",A1318))=FALSE,LEFT(A1318,FIND(",",A1318)-1),A1318),"-",C1318,"-",H1318),""),"")</f>
        <v/>
      </c>
      <c r="M1318" s="29" t="str">
        <f>IF(A1318&lt;&gt;"",_xlfn.CONCAT("{",IF(ISERROR(FIND(",",A1318))=FALSE,LEFT(A1318,FIND(",",A1318)-1),A1318),", ",C1318," #",H1318,"}"),"")</f>
        <v>{Martin, 2015 #13333}</v>
      </c>
      <c r="N1318" s="4" t="s">
        <v>1</v>
      </c>
      <c r="O1318" s="18" t="str">
        <f>IF(J1318="Yes",IF(P1318&lt;&gt;"",HYPERLINK(_xlfn.CONCAT(VLOOKUP(P1318,AF:AG,2,FALSE),"\",IF(ISERROR(FIND(",",A1318))=FALSE,LEFT(A1318,FIND(",",A1318)-1),A1318),"-",C1318,"-",H1318,".pdf"),"PDF"),""),"")</f>
        <v>PDF</v>
      </c>
      <c r="P1318" s="11" t="s">
        <v>2</v>
      </c>
      <c r="Q1318" s="3" t="s">
        <v>46</v>
      </c>
      <c r="R1318" s="3" t="s">
        <v>47</v>
      </c>
      <c r="S1318" s="4" t="s">
        <v>109</v>
      </c>
      <c r="T1318" s="18" t="str">
        <f>IF(J1318="Yes",IF(U1318&lt;&gt;"",HYPERLINK(_xlfn.CONCAT(VLOOKUP(U1318,AF:AG,2,FALSE),"\",IF(ISERROR(FIND(",",A1318))=FALSE,LEFT(A1318,FIND(",",A1318)-1),A1318),"-",C1318,"-",H1318,".pdf"),"PDF"),""),"")</f>
        <v>PDF</v>
      </c>
      <c r="U1318" s="11" t="s">
        <v>57</v>
      </c>
      <c r="V1318" s="3" t="s">
        <v>46</v>
      </c>
      <c r="W1318" s="3" t="s">
        <v>47</v>
      </c>
      <c r="X1318" s="501" t="s">
        <v>116</v>
      </c>
      <c r="Y1318" s="12" t="str">
        <f>IF(R1318="Include","No",IF(V1318="Include","No",""))</f>
        <v/>
      </c>
      <c r="Z1318" s="33" t="str">
        <f>IF(J1318="Yes",IF(Q1318="","",IF(Q1318="Include",IF(V1318="",IF(Y1318="No","Check for supplement","Include"),IF(V1318="Exclude","Consensus required",IF(V1318="Include",IF(Y1318="No","Check for supplement","Include"),"Check required"))),IF(Q1318="Exclude",IF(V1318="","Check required",IF(V1318="Exclude","Exclude",IF(V1318="Include","Consensus required","Check required"))),"Check required"))),IF(L1318="","","Find PDF"))</f>
        <v>Exclude</v>
      </c>
      <c r="AA1318" s="31" t="str">
        <f>IF(Z1318="Exclude",R1318,"")</f>
        <v>3. Wrong intervention</v>
      </c>
    </row>
    <row r="1319" spans="1:27" x14ac:dyDescent="0.25">
      <c r="A1319" s="25" t="s">
        <v>1207</v>
      </c>
      <c r="B1319" s="26" t="s">
        <v>1208</v>
      </c>
      <c r="C1319" s="26">
        <v>2015</v>
      </c>
      <c r="D1319" s="26" t="s">
        <v>1209</v>
      </c>
      <c r="E1319" s="26">
        <v>4</v>
      </c>
      <c r="F1319" s="26">
        <v>11</v>
      </c>
      <c r="G1319" s="26" t="s">
        <v>1210</v>
      </c>
      <c r="H1319" s="26">
        <v>13334</v>
      </c>
      <c r="I1319" s="26" t="s">
        <v>1211</v>
      </c>
      <c r="J1319" s="11" t="s">
        <v>35</v>
      </c>
      <c r="K1319" s="18" t="str">
        <f>IF(LEFT(I1319,2)="10",HYPERLINK(_xlfn.CONCAT("https://doi.org/",I1319),"Link"),IF(I1319="","",HYPERLINK(I1319,"Link")))</f>
        <v>Link</v>
      </c>
      <c r="L1319" s="19" t="str">
        <f>IF(A1319&lt;&gt;"",IF(J1319="No",_xlfn.CONCAT(IF(ISERROR(FIND(",",A1319))=FALSE,LEFT(A1319,FIND(",",A1319)-1),A1319),"-",C1319,"-",H1319),""),"")</f>
        <v/>
      </c>
      <c r="M1319" s="29" t="str">
        <f>IF(A1319&lt;&gt;"",_xlfn.CONCAT("{",IF(ISERROR(FIND(",",A1319))=FALSE,LEFT(A1319,FIND(",",A1319)-1),A1319),", ",C1319," #",H1319,"}"),"")</f>
        <v>{Martin, 2015 #13334}</v>
      </c>
      <c r="N1319" s="4" t="s">
        <v>1</v>
      </c>
      <c r="O1319" s="18" t="str">
        <f>IF(J1319="Yes",IF(P1319&lt;&gt;"",HYPERLINK(_xlfn.CONCAT(VLOOKUP(P1319,AF:AG,2,FALSE),"\",IF(ISERROR(FIND(",",A1319))=FALSE,LEFT(A1319,FIND(",",A1319)-1),A1319),"-",C1319,"-",H1319,".pdf"),"PDF"),""),"")</f>
        <v>PDF</v>
      </c>
      <c r="P1319" s="11" t="s">
        <v>2</v>
      </c>
      <c r="Q1319" s="3" t="s">
        <v>46</v>
      </c>
      <c r="R1319" s="3" t="s">
        <v>39</v>
      </c>
      <c r="T1319" s="18" t="str">
        <f>IF(J1319="Yes",IF(U1319&lt;&gt;"",HYPERLINK(_xlfn.CONCAT(VLOOKUP(U1319,AF:AG,2,FALSE),"\",IF(ISERROR(FIND(",",A1319))=FALSE,LEFT(A1319,FIND(",",A1319)-1),A1319),"-",C1319,"-",H1319,".pdf"),"PDF"),""),"")</f>
        <v>PDF</v>
      </c>
      <c r="U1319" s="11" t="str">
        <f>IF(R1319="0. Duplicate","SH","")</f>
        <v>SH</v>
      </c>
      <c r="V1319" s="3" t="str">
        <f>IF(R1319="0. Duplicate","Exclude","")</f>
        <v>Exclude</v>
      </c>
      <c r="W1319" s="3" t="str">
        <f>IF(R1319="0. Duplicate","0. Duplicate","")</f>
        <v>0. Duplicate</v>
      </c>
      <c r="Y1319" s="12" t="str">
        <f>IF(R1319="Include","No",IF(V1319="Include","No",""))</f>
        <v/>
      </c>
      <c r="Z1319" s="33" t="str">
        <f>IF(J1319="Yes",IF(Q1319="","",IF(Q1319="Include",IF(V1319="",IF(Y1319="No","Check for supplement","Include"),IF(V1319="Exclude","Consensus required",IF(V1319="Include",IF(Y1319="No","Check for supplement","Include"),"Check required"))),IF(Q1319="Exclude",IF(V1319="","Check required",IF(V1319="Exclude","Exclude",IF(V1319="Include","Consensus required","Check required"))),"Check required"))),IF(L1319="","","Find PDF"))</f>
        <v>Exclude</v>
      </c>
      <c r="AA1319" s="31" t="str">
        <f>IF(Z1319="Exclude",R1319,"")</f>
        <v>0. Duplicate</v>
      </c>
    </row>
    <row r="1320" spans="1:27" x14ac:dyDescent="0.25">
      <c r="A1320" s="25" t="s">
        <v>1207</v>
      </c>
      <c r="B1320" s="26" t="s">
        <v>1208</v>
      </c>
      <c r="C1320" s="26">
        <v>2015</v>
      </c>
      <c r="D1320" s="26" t="s">
        <v>1209</v>
      </c>
      <c r="E1320" s="26">
        <v>4</v>
      </c>
      <c r="F1320" s="26">
        <v>11</v>
      </c>
      <c r="G1320" s="26" t="s">
        <v>1210</v>
      </c>
      <c r="H1320" s="26">
        <v>13335</v>
      </c>
      <c r="I1320" s="26" t="s">
        <v>1211</v>
      </c>
      <c r="J1320" s="11" t="s">
        <v>35</v>
      </c>
      <c r="K1320" s="18" t="str">
        <f>IF(LEFT(I1320,2)="10",HYPERLINK(_xlfn.CONCAT("https://doi.org/",I1320),"Link"),IF(I1320="","",HYPERLINK(I1320,"Link")))</f>
        <v>Link</v>
      </c>
      <c r="L1320" s="19" t="str">
        <f>IF(A1320&lt;&gt;"",IF(J1320="No",_xlfn.CONCAT(IF(ISERROR(FIND(",",A1320))=FALSE,LEFT(A1320,FIND(",",A1320)-1),A1320),"-",C1320,"-",H1320),""),"")</f>
        <v/>
      </c>
      <c r="M1320" s="29" t="str">
        <f>IF(A1320&lt;&gt;"",_xlfn.CONCAT("{",IF(ISERROR(FIND(",",A1320))=FALSE,LEFT(A1320,FIND(",",A1320)-1),A1320),", ",C1320," #",H1320,"}"),"")</f>
        <v>{Martin, 2015 #13335}</v>
      </c>
      <c r="N1320" s="4" t="s">
        <v>1</v>
      </c>
      <c r="O1320" s="18" t="str">
        <f>IF(J1320="Yes",IF(P1320&lt;&gt;"",HYPERLINK(_xlfn.CONCAT(VLOOKUP(P1320,AF:AG,2,FALSE),"\",IF(ISERROR(FIND(",",A1320))=FALSE,LEFT(A1320,FIND(",",A1320)-1),A1320),"-",C1320,"-",H1320,".pdf"),"PDF"),""),"")</f>
        <v>PDF</v>
      </c>
      <c r="P1320" s="11" t="s">
        <v>2</v>
      </c>
      <c r="Q1320" s="3" t="s">
        <v>46</v>
      </c>
      <c r="R1320" s="3" t="s">
        <v>39</v>
      </c>
      <c r="T1320" s="18" t="str">
        <f>IF(J1320="Yes",IF(U1320&lt;&gt;"",HYPERLINK(_xlfn.CONCAT(VLOOKUP(U1320,AF:AG,2,FALSE),"\",IF(ISERROR(FIND(",",A1320))=FALSE,LEFT(A1320,FIND(",",A1320)-1),A1320),"-",C1320,"-",H1320,".pdf"),"PDF"),""),"")</f>
        <v>PDF</v>
      </c>
      <c r="U1320" s="11" t="str">
        <f>IF(R1320="0. Duplicate","SH","")</f>
        <v>SH</v>
      </c>
      <c r="V1320" s="3" t="str">
        <f>IF(R1320="0. Duplicate","Exclude","")</f>
        <v>Exclude</v>
      </c>
      <c r="W1320" s="3" t="str">
        <f>IF(R1320="0. Duplicate","0. Duplicate","")</f>
        <v>0. Duplicate</v>
      </c>
      <c r="Y1320" s="12" t="str">
        <f>IF(R1320="Include","No",IF(V1320="Include","No",""))</f>
        <v/>
      </c>
      <c r="Z1320" s="33" t="str">
        <f>IF(J1320="Yes",IF(Q1320="","",IF(Q1320="Include",IF(V1320="",IF(Y1320="No","Check for supplement","Include"),IF(V1320="Exclude","Consensus required",IF(V1320="Include",IF(Y1320="No","Check for supplement","Include"),"Check required"))),IF(Q1320="Exclude",IF(V1320="","Check required",IF(V1320="Exclude","Exclude",IF(V1320="Include","Consensus required","Check required"))),"Check required"))),IF(L1320="","","Find PDF"))</f>
        <v>Exclude</v>
      </c>
      <c r="AA1320" s="31" t="str">
        <f>IF(Z1320="Exclude",R1320,"")</f>
        <v>0. Duplicate</v>
      </c>
    </row>
    <row r="1321" spans="1:27" x14ac:dyDescent="0.25">
      <c r="A1321" s="25" t="s">
        <v>1207</v>
      </c>
      <c r="B1321" s="26" t="s">
        <v>1208</v>
      </c>
      <c r="C1321" s="26">
        <v>2015</v>
      </c>
      <c r="D1321" s="26" t="s">
        <v>1209</v>
      </c>
      <c r="E1321" s="26">
        <v>4</v>
      </c>
      <c r="F1321" s="26">
        <v>11</v>
      </c>
      <c r="G1321" s="26" t="s">
        <v>1210</v>
      </c>
      <c r="H1321" s="26">
        <v>13336</v>
      </c>
      <c r="I1321" s="26" t="s">
        <v>1211</v>
      </c>
      <c r="J1321" s="11" t="s">
        <v>35</v>
      </c>
      <c r="K1321" s="18" t="str">
        <f>IF(LEFT(I1321,2)="10",HYPERLINK(_xlfn.CONCAT("https://doi.org/",I1321),"Link"),IF(I1321="","",HYPERLINK(I1321,"Link")))</f>
        <v>Link</v>
      </c>
      <c r="L1321" s="19" t="str">
        <f>IF(A1321&lt;&gt;"",IF(J1321="No",_xlfn.CONCAT(IF(ISERROR(FIND(",",A1321))=FALSE,LEFT(A1321,FIND(",",A1321)-1),A1321),"-",C1321,"-",H1321),""),"")</f>
        <v/>
      </c>
      <c r="M1321" s="29" t="str">
        <f>IF(A1321&lt;&gt;"",_xlfn.CONCAT("{",IF(ISERROR(FIND(",",A1321))=FALSE,LEFT(A1321,FIND(",",A1321)-1),A1321),", ",C1321," #",H1321,"}"),"")</f>
        <v>{Martin, 2015 #13336}</v>
      </c>
      <c r="N1321" s="4" t="s">
        <v>1</v>
      </c>
      <c r="O1321" s="18" t="str">
        <f>IF(J1321="Yes",IF(P1321&lt;&gt;"",HYPERLINK(_xlfn.CONCAT(VLOOKUP(P1321,AF:AG,2,FALSE),"\",IF(ISERROR(FIND(",",A1321))=FALSE,LEFT(A1321,FIND(",",A1321)-1),A1321),"-",C1321,"-",H1321,".pdf"),"PDF"),""),"")</f>
        <v>PDF</v>
      </c>
      <c r="P1321" s="11" t="s">
        <v>2</v>
      </c>
      <c r="Q1321" s="3" t="s">
        <v>46</v>
      </c>
      <c r="R1321" s="3" t="s">
        <v>39</v>
      </c>
      <c r="T1321" s="18" t="str">
        <f>IF(J1321="Yes",IF(U1321&lt;&gt;"",HYPERLINK(_xlfn.CONCAT(VLOOKUP(U1321,AF:AG,2,FALSE),"\",IF(ISERROR(FIND(",",A1321))=FALSE,LEFT(A1321,FIND(",",A1321)-1),A1321),"-",C1321,"-",H1321,".pdf"),"PDF"),""),"")</f>
        <v>PDF</v>
      </c>
      <c r="U1321" s="11" t="str">
        <f>IF(R1321="0. Duplicate","SH","")</f>
        <v>SH</v>
      </c>
      <c r="V1321" s="3" t="str">
        <f>IF(R1321="0. Duplicate","Exclude","")</f>
        <v>Exclude</v>
      </c>
      <c r="W1321" s="3" t="str">
        <f>IF(R1321="0. Duplicate","0. Duplicate","")</f>
        <v>0. Duplicate</v>
      </c>
      <c r="Y1321" s="12" t="str">
        <f>IF(R1321="Include","No",IF(V1321="Include","No",""))</f>
        <v/>
      </c>
      <c r="Z1321" s="33" t="str">
        <f>IF(J1321="Yes",IF(Q1321="","",IF(Q1321="Include",IF(V1321="",IF(Y1321="No","Check for supplement","Include"),IF(V1321="Exclude","Consensus required",IF(V1321="Include",IF(Y1321="No","Check for supplement","Include"),"Check required"))),IF(Q1321="Exclude",IF(V1321="","Check required",IF(V1321="Exclude","Exclude",IF(V1321="Include","Consensus required","Check required"))),"Check required"))),IF(L1321="","","Find PDF"))</f>
        <v>Exclude</v>
      </c>
      <c r="AA1321" s="31" t="str">
        <f>IF(Z1321="Exclude",R1321,"")</f>
        <v>0. Duplicate</v>
      </c>
    </row>
    <row r="1322" spans="1:27" x14ac:dyDescent="0.25">
      <c r="A1322" s="25" t="s">
        <v>1207</v>
      </c>
      <c r="B1322" s="26" t="s">
        <v>1208</v>
      </c>
      <c r="C1322" s="26">
        <v>2015</v>
      </c>
      <c r="D1322" s="26" t="s">
        <v>1209</v>
      </c>
      <c r="E1322" s="26">
        <v>4</v>
      </c>
      <c r="F1322" s="26">
        <v>11</v>
      </c>
      <c r="G1322" s="26" t="s">
        <v>1210</v>
      </c>
      <c r="H1322" s="26">
        <v>13337</v>
      </c>
      <c r="I1322" s="26" t="s">
        <v>1211</v>
      </c>
      <c r="J1322" s="11" t="s">
        <v>35</v>
      </c>
      <c r="K1322" s="18" t="str">
        <f>IF(LEFT(I1322,2)="10",HYPERLINK(_xlfn.CONCAT("https://doi.org/",I1322),"Link"),IF(I1322="","",HYPERLINK(I1322,"Link")))</f>
        <v>Link</v>
      </c>
      <c r="L1322" s="19" t="str">
        <f>IF(A1322&lt;&gt;"",IF(J1322="No",_xlfn.CONCAT(IF(ISERROR(FIND(",",A1322))=FALSE,LEFT(A1322,FIND(",",A1322)-1),A1322),"-",C1322,"-",H1322),""),"")</f>
        <v/>
      </c>
      <c r="M1322" s="29" t="str">
        <f>IF(A1322&lt;&gt;"",_xlfn.CONCAT("{",IF(ISERROR(FIND(",",A1322))=FALSE,LEFT(A1322,FIND(",",A1322)-1),A1322),", ",C1322," #",H1322,"}"),"")</f>
        <v>{Martin, 2015 #13337}</v>
      </c>
      <c r="N1322" s="4" t="s">
        <v>1</v>
      </c>
      <c r="O1322" s="18" t="str">
        <f>IF(J1322="Yes",IF(P1322&lt;&gt;"",HYPERLINK(_xlfn.CONCAT(VLOOKUP(P1322,AF:AG,2,FALSE),"\",IF(ISERROR(FIND(",",A1322))=FALSE,LEFT(A1322,FIND(",",A1322)-1),A1322),"-",C1322,"-",H1322,".pdf"),"PDF"),""),"")</f>
        <v>PDF</v>
      </c>
      <c r="P1322" s="11" t="s">
        <v>2</v>
      </c>
      <c r="Q1322" s="3" t="s">
        <v>46</v>
      </c>
      <c r="R1322" s="3" t="s">
        <v>39</v>
      </c>
      <c r="T1322" s="18" t="str">
        <f>IF(J1322="Yes",IF(U1322&lt;&gt;"",HYPERLINK(_xlfn.CONCAT(VLOOKUP(U1322,AF:AG,2,FALSE),"\",IF(ISERROR(FIND(",",A1322))=FALSE,LEFT(A1322,FIND(",",A1322)-1),A1322),"-",C1322,"-",H1322,".pdf"),"PDF"),""),"")</f>
        <v>PDF</v>
      </c>
      <c r="U1322" s="11" t="str">
        <f>IF(R1322="0. Duplicate","SH","")</f>
        <v>SH</v>
      </c>
      <c r="V1322" s="3" t="str">
        <f>IF(R1322="0. Duplicate","Exclude","")</f>
        <v>Exclude</v>
      </c>
      <c r="W1322" s="3" t="str">
        <f>IF(R1322="0. Duplicate","0. Duplicate","")</f>
        <v>0. Duplicate</v>
      </c>
      <c r="Y1322" s="12" t="str">
        <f>IF(R1322="Include","No",IF(V1322="Include","No",""))</f>
        <v/>
      </c>
      <c r="Z1322" s="33" t="str">
        <f>IF(J1322="Yes",IF(Q1322="","",IF(Q1322="Include",IF(V1322="",IF(Y1322="No","Check for supplement","Include"),IF(V1322="Exclude","Consensus required",IF(V1322="Include",IF(Y1322="No","Check for supplement","Include"),"Check required"))),IF(Q1322="Exclude",IF(V1322="","Check required",IF(V1322="Exclude","Exclude",IF(V1322="Include","Consensus required","Check required"))),"Check required"))),IF(L1322="","","Find PDF"))</f>
        <v>Exclude</v>
      </c>
      <c r="AA1322" s="31" t="str">
        <f>IF(Z1322="Exclude",R1322,"")</f>
        <v>0. Duplicate</v>
      </c>
    </row>
    <row r="1323" spans="1:27" x14ac:dyDescent="0.25">
      <c r="A1323" s="25" t="s">
        <v>1212</v>
      </c>
      <c r="B1323" s="26" t="s">
        <v>1213</v>
      </c>
      <c r="C1323" s="26">
        <v>2017</v>
      </c>
      <c r="D1323" s="26" t="s">
        <v>1214</v>
      </c>
      <c r="E1323" s="26">
        <v>3</v>
      </c>
      <c r="F1323" s="26">
        <v>1</v>
      </c>
      <c r="G1323" s="26" t="s">
        <v>1215</v>
      </c>
      <c r="H1323" s="26">
        <v>13328</v>
      </c>
      <c r="I1323" s="26" t="s">
        <v>1216</v>
      </c>
      <c r="J1323" s="11" t="s">
        <v>35</v>
      </c>
      <c r="K1323" s="18" t="str">
        <f>IF(LEFT(I1323,2)="10",HYPERLINK(_xlfn.CONCAT("https://doi.org/",I1323),"Link"),IF(I1323="","",HYPERLINK(I1323,"Link")))</f>
        <v>Link</v>
      </c>
      <c r="L1323" s="19" t="str">
        <f>IF(A1323&lt;&gt;"",IF(J1323="No",_xlfn.CONCAT(IF(ISERROR(FIND(",",A1323))=FALSE,LEFT(A1323,FIND(",",A1323)-1),A1323),"-",C1323,"-",H1323),""),"")</f>
        <v/>
      </c>
      <c r="M1323" s="29" t="str">
        <f>IF(A1323&lt;&gt;"",_xlfn.CONCAT("{",IF(ISERROR(FIND(",",A1323))=FALSE,LEFT(A1323,FIND(",",A1323)-1),A1323),", ",C1323," #",H1323,"}"),"")</f>
        <v>{Martin, 2017 #13328}</v>
      </c>
      <c r="N1323" s="4" t="s">
        <v>1</v>
      </c>
      <c r="O1323" s="18" t="str">
        <f>IF(J1323="Yes",IF(P1323&lt;&gt;"",HYPERLINK(_xlfn.CONCAT(VLOOKUP(P1323,AF:AG,2,FALSE),"\",IF(ISERROR(FIND(",",A1323))=FALSE,LEFT(A1323,FIND(",",A1323)-1),A1323),"-",C1323,"-",H1323,".pdf"),"PDF"),""),"")</f>
        <v>PDF</v>
      </c>
      <c r="P1323" s="11" t="s">
        <v>2</v>
      </c>
      <c r="Q1323" s="3" t="s">
        <v>46</v>
      </c>
      <c r="R1323" s="3" t="s">
        <v>47</v>
      </c>
      <c r="S1323" s="4" t="s">
        <v>109</v>
      </c>
      <c r="T1323" s="18" t="str">
        <f>IF(J1323="Yes",IF(U1323&lt;&gt;"",HYPERLINK(_xlfn.CONCAT(VLOOKUP(U1323,AF:AG,2,FALSE),"\",IF(ISERROR(FIND(",",A1323))=FALSE,LEFT(A1323,FIND(",",A1323)-1),A1323),"-",C1323,"-",H1323,".pdf"),"PDF"),""),"")</f>
        <v>PDF</v>
      </c>
      <c r="U1323" s="11" t="s">
        <v>57</v>
      </c>
      <c r="V1323" s="3" t="s">
        <v>46</v>
      </c>
      <c r="W1323" s="3" t="s">
        <v>47</v>
      </c>
      <c r="X1323" s="501" t="s">
        <v>116</v>
      </c>
      <c r="Y1323" s="12" t="str">
        <f>IF(R1323="Include","No",IF(V1323="Include","No",""))</f>
        <v/>
      </c>
      <c r="Z1323" s="33" t="str">
        <f>IF(J1323="Yes",IF(Q1323="","",IF(Q1323="Include",IF(V1323="",IF(Y1323="No","Check for supplement","Include"),IF(V1323="Exclude","Consensus required",IF(V1323="Include",IF(Y1323="No","Check for supplement","Include"),"Check required"))),IF(Q1323="Exclude",IF(V1323="","Check required",IF(V1323="Exclude","Exclude",IF(V1323="Include","Consensus required","Check required"))),"Check required"))),IF(L1323="","","Find PDF"))</f>
        <v>Exclude</v>
      </c>
      <c r="AA1323" s="31" t="str">
        <f>IF(Z1323="Exclude",R1323,"")</f>
        <v>3. Wrong intervention</v>
      </c>
    </row>
    <row r="1324" spans="1:27" x14ac:dyDescent="0.25">
      <c r="A1324" s="25" t="s">
        <v>1202</v>
      </c>
      <c r="B1324" s="26" t="s">
        <v>1217</v>
      </c>
      <c r="C1324" s="26">
        <v>2017</v>
      </c>
      <c r="D1324" s="26" t="s">
        <v>42</v>
      </c>
      <c r="E1324" s="26">
        <v>14</v>
      </c>
      <c r="F1324" s="26">
        <v>4</v>
      </c>
      <c r="G1324" s="26" t="s">
        <v>1218</v>
      </c>
      <c r="H1324" s="26">
        <v>13330</v>
      </c>
      <c r="I1324" s="26" t="s">
        <v>1219</v>
      </c>
      <c r="J1324" s="11" t="s">
        <v>35</v>
      </c>
      <c r="K1324" s="18" t="str">
        <f>IF(LEFT(I1324,2)="10",HYPERLINK(_xlfn.CONCAT("https://doi.org/",I1324),"Link"),IF(I1324="","",HYPERLINK(I1324,"Link")))</f>
        <v>Link</v>
      </c>
      <c r="L1324" s="19" t="str">
        <f>IF(A1324&lt;&gt;"",IF(J1324="No",_xlfn.CONCAT(IF(ISERROR(FIND(",",A1324))=FALSE,LEFT(A1324,FIND(",",A1324)-1),A1324),"-",C1324,"-",H1324),""),"")</f>
        <v/>
      </c>
      <c r="M1324" s="29" t="str">
        <f>IF(A1324&lt;&gt;"",_xlfn.CONCAT("{",IF(ISERROR(FIND(",",A1324))=FALSE,LEFT(A1324,FIND(",",A1324)-1),A1324),", ",C1324," #",H1324,"}"),"")</f>
        <v>{Martin, 2017 #13330}</v>
      </c>
      <c r="N1324" s="4" t="s">
        <v>1</v>
      </c>
      <c r="O1324" s="18" t="str">
        <f>IF(J1324="Yes",IF(P1324&lt;&gt;"",HYPERLINK(_xlfn.CONCAT(VLOOKUP(P1324,AF:AG,2,FALSE),"\",IF(ISERROR(FIND(",",A1324))=FALSE,LEFT(A1324,FIND(",",A1324)-1),A1324),"-",C1324,"-",H1324,".pdf"),"PDF"),""),"")</f>
        <v>PDF</v>
      </c>
      <c r="P1324" s="11" t="s">
        <v>2</v>
      </c>
      <c r="Q1324" s="3" t="s">
        <v>46</v>
      </c>
      <c r="R1324" s="3" t="s">
        <v>47</v>
      </c>
      <c r="S1324" s="4" t="s">
        <v>109</v>
      </c>
      <c r="T1324" s="18" t="str">
        <f>IF(J1324="Yes",IF(U1324&lt;&gt;"",HYPERLINK(_xlfn.CONCAT(VLOOKUP(U1324,AF:AG,2,FALSE),"\",IF(ISERROR(FIND(",",A1324))=FALSE,LEFT(A1324,FIND(",",A1324)-1),A1324),"-",C1324,"-",H1324,".pdf"),"PDF"),""),"")</f>
        <v>PDF</v>
      </c>
      <c r="U1324" s="11" t="s">
        <v>57</v>
      </c>
      <c r="V1324" s="3" t="s">
        <v>46</v>
      </c>
      <c r="W1324" s="3" t="s">
        <v>47</v>
      </c>
      <c r="X1324" s="501" t="s">
        <v>116</v>
      </c>
      <c r="Y1324" s="12" t="str">
        <f>IF(R1324="Include","No",IF(V1324="Include","No",""))</f>
        <v/>
      </c>
      <c r="Z1324" s="33" t="str">
        <f>IF(J1324="Yes",IF(Q1324="","",IF(Q1324="Include",IF(V1324="",IF(Y1324="No","Check for supplement","Include"),IF(V1324="Exclude","Consensus required",IF(V1324="Include",IF(Y1324="No","Check for supplement","Include"),"Check required"))),IF(Q1324="Exclude",IF(V1324="","Check required",IF(V1324="Exclude","Exclude",IF(V1324="Include","Consensus required","Check required"))),"Check required"))),IF(L1324="","","Find PDF"))</f>
        <v>Exclude</v>
      </c>
      <c r="AA1324" s="31" t="str">
        <f>IF(Z1324="Exclude",R1324,"")</f>
        <v>3. Wrong intervention</v>
      </c>
    </row>
    <row r="1325" spans="1:27" x14ac:dyDescent="0.25">
      <c r="A1325" s="25" t="s">
        <v>1202</v>
      </c>
      <c r="B1325" s="26" t="s">
        <v>1217</v>
      </c>
      <c r="C1325" s="26">
        <v>2017</v>
      </c>
      <c r="D1325" s="26" t="s">
        <v>42</v>
      </c>
      <c r="E1325" s="26">
        <v>14</v>
      </c>
      <c r="F1325" s="26">
        <v>4</v>
      </c>
      <c r="G1325" s="26" t="s">
        <v>1218</v>
      </c>
      <c r="H1325" s="26">
        <v>13332</v>
      </c>
      <c r="I1325" s="26" t="s">
        <v>1219</v>
      </c>
      <c r="J1325" s="11" t="s">
        <v>35</v>
      </c>
      <c r="K1325" s="18" t="str">
        <f>IF(LEFT(I1325,2)="10",HYPERLINK(_xlfn.CONCAT("https://doi.org/",I1325),"Link"),IF(I1325="","",HYPERLINK(I1325,"Link")))</f>
        <v>Link</v>
      </c>
      <c r="L1325" s="19" t="str">
        <f>IF(A1325&lt;&gt;"",IF(J1325="No",_xlfn.CONCAT(IF(ISERROR(FIND(",",A1325))=FALSE,LEFT(A1325,FIND(",",A1325)-1),A1325),"-",C1325,"-",H1325),""),"")</f>
        <v/>
      </c>
      <c r="M1325" s="29" t="str">
        <f>IF(A1325&lt;&gt;"",_xlfn.CONCAT("{",IF(ISERROR(FIND(",",A1325))=FALSE,LEFT(A1325,FIND(",",A1325)-1),A1325),", ",C1325," #",H1325,"}"),"")</f>
        <v>{Martin, 2017 #13332}</v>
      </c>
      <c r="N1325" s="4" t="s">
        <v>1</v>
      </c>
      <c r="O1325" s="18" t="str">
        <f>IF(J1325="Yes",IF(P1325&lt;&gt;"",HYPERLINK(_xlfn.CONCAT(VLOOKUP(P1325,AF:AG,2,FALSE),"\",IF(ISERROR(FIND(",",A1325))=FALSE,LEFT(A1325,FIND(",",A1325)-1),A1325),"-",C1325,"-",H1325,".pdf"),"PDF"),""),"")</f>
        <v>PDF</v>
      </c>
      <c r="P1325" s="11" t="s">
        <v>2</v>
      </c>
      <c r="Q1325" s="3" t="s">
        <v>46</v>
      </c>
      <c r="R1325" s="3" t="s">
        <v>39</v>
      </c>
      <c r="T1325" s="18" t="str">
        <f>IF(J1325="Yes",IF(U1325&lt;&gt;"",HYPERLINK(_xlfn.CONCAT(VLOOKUP(U1325,AF:AG,2,FALSE),"\",IF(ISERROR(FIND(",",A1325))=FALSE,LEFT(A1325,FIND(",",A1325)-1),A1325),"-",C1325,"-",H1325,".pdf"),"PDF"),""),"")</f>
        <v>PDF</v>
      </c>
      <c r="U1325" s="11" t="str">
        <f>IF(R1325="0. Duplicate","SH","")</f>
        <v>SH</v>
      </c>
      <c r="V1325" s="3" t="str">
        <f>IF(R1325="0. Duplicate","Exclude","")</f>
        <v>Exclude</v>
      </c>
      <c r="W1325" s="3" t="str">
        <f>IF(R1325="0. Duplicate","0. Duplicate","")</f>
        <v>0. Duplicate</v>
      </c>
      <c r="Y1325" s="12" t="str">
        <f>IF(R1325="Include","No",IF(V1325="Include","No",""))</f>
        <v/>
      </c>
      <c r="Z1325" s="33" t="str">
        <f>IF(J1325="Yes",IF(Q1325="","",IF(Q1325="Include",IF(V1325="",IF(Y1325="No","Check for supplement","Include"),IF(V1325="Exclude","Consensus required",IF(V1325="Include",IF(Y1325="No","Check for supplement","Include"),"Check required"))),IF(Q1325="Exclude",IF(V1325="","Check required",IF(V1325="Exclude","Exclude",IF(V1325="Include","Consensus required","Check required"))),"Check required"))),IF(L1325="","","Find PDF"))</f>
        <v>Exclude</v>
      </c>
      <c r="AA1325" s="31" t="str">
        <f>IF(Z1325="Exclude",R1325,"")</f>
        <v>0. Duplicate</v>
      </c>
    </row>
    <row r="1326" spans="1:27" x14ac:dyDescent="0.25">
      <c r="A1326" s="25" t="s">
        <v>1220</v>
      </c>
      <c r="B1326" s="26" t="s">
        <v>1221</v>
      </c>
      <c r="C1326" s="26">
        <v>2019</v>
      </c>
      <c r="D1326" s="26" t="s">
        <v>1105</v>
      </c>
      <c r="E1326" s="26">
        <v>110</v>
      </c>
      <c r="F1326" s="26">
        <v>3</v>
      </c>
      <c r="G1326" s="26" t="s">
        <v>1222</v>
      </c>
      <c r="H1326" s="26">
        <v>13329</v>
      </c>
      <c r="I1326" s="26" t="s">
        <v>1223</v>
      </c>
      <c r="J1326" s="11" t="s">
        <v>35</v>
      </c>
      <c r="K1326" s="18" t="str">
        <f>IF(LEFT(I1326,2)="10",HYPERLINK(_xlfn.CONCAT("https://doi.org/",I1326),"Link"),IF(I1326="","",HYPERLINK(I1326,"Link")))</f>
        <v>Link</v>
      </c>
      <c r="L1326" s="19" t="str">
        <f>IF(A1326&lt;&gt;"",IF(J1326="No",_xlfn.CONCAT(IF(ISERROR(FIND(",",A1326))=FALSE,LEFT(A1326,FIND(",",A1326)-1),A1326),"-",C1326,"-",H1326),""),"")</f>
        <v/>
      </c>
      <c r="M1326" s="29" t="str">
        <f>IF(A1326&lt;&gt;"",_xlfn.CONCAT("{",IF(ISERROR(FIND(",",A1326))=FALSE,LEFT(A1326,FIND(",",A1326)-1),A1326),", ",C1326," #",H1326,"}"),"")</f>
        <v>{Martin, 2019 #13329}</v>
      </c>
      <c r="N1326" s="4" t="s">
        <v>1</v>
      </c>
      <c r="O1326" s="18" t="str">
        <f>IF(J1326="Yes",IF(P1326&lt;&gt;"",HYPERLINK(_xlfn.CONCAT(VLOOKUP(P1326,AF:AG,2,FALSE),"\",IF(ISERROR(FIND(",",A1326))=FALSE,LEFT(A1326,FIND(",",A1326)-1),A1326),"-",C1326,"-",H1326,".pdf"),"PDF"),""),"")</f>
        <v>PDF</v>
      </c>
      <c r="P1326" s="11" t="s">
        <v>2</v>
      </c>
      <c r="Q1326" s="3" t="s">
        <v>46</v>
      </c>
      <c r="R1326" s="3" t="s">
        <v>47</v>
      </c>
      <c r="S1326" s="4" t="s">
        <v>109</v>
      </c>
      <c r="T1326" s="18" t="str">
        <f>IF(J1326="Yes",IF(U1326&lt;&gt;"",HYPERLINK(_xlfn.CONCAT(VLOOKUP(U1326,AF:AG,2,FALSE),"\",IF(ISERROR(FIND(",",A1326))=FALSE,LEFT(A1326,FIND(",",A1326)-1),A1326),"-",C1326,"-",H1326,".pdf"),"PDF"),""),"")</f>
        <v>PDF</v>
      </c>
      <c r="U1326" s="11" t="s">
        <v>57</v>
      </c>
      <c r="V1326" s="3" t="s">
        <v>46</v>
      </c>
      <c r="W1326" s="3" t="s">
        <v>47</v>
      </c>
      <c r="X1326" s="501" t="s">
        <v>116</v>
      </c>
      <c r="Y1326" s="12" t="str">
        <f>IF(R1326="Include","No",IF(V1326="Include","No",""))</f>
        <v/>
      </c>
      <c r="Z1326" s="33" t="str">
        <f>IF(J1326="Yes",IF(Q1326="","",IF(Q1326="Include",IF(V1326="",IF(Y1326="No","Check for supplement","Include"),IF(V1326="Exclude","Consensus required",IF(V1326="Include",IF(Y1326="No","Check for supplement","Include"),"Check required"))),IF(Q1326="Exclude",IF(V1326="","Check required",IF(V1326="Exclude","Exclude",IF(V1326="Include","Consensus required","Check required"))),"Check required"))),IF(L1326="","","Find PDF"))</f>
        <v>Exclude</v>
      </c>
      <c r="AA1326" s="31" t="str">
        <f>IF(Z1326="Exclude",R1326,"")</f>
        <v>3. Wrong intervention</v>
      </c>
    </row>
    <row r="1327" spans="1:27" x14ac:dyDescent="0.25">
      <c r="A1327" s="25" t="s">
        <v>1224</v>
      </c>
      <c r="B1327" s="26" t="s">
        <v>1225</v>
      </c>
      <c r="C1327" s="26">
        <v>2018</v>
      </c>
      <c r="D1327" s="26" t="s">
        <v>65</v>
      </c>
      <c r="E1327" s="26">
        <v>8</v>
      </c>
      <c r="F1327" s="26">
        <v>3</v>
      </c>
      <c r="G1327" s="26" t="s">
        <v>1226</v>
      </c>
      <c r="H1327" s="26">
        <v>13338</v>
      </c>
      <c r="I1327" s="26" t="s">
        <v>1227</v>
      </c>
      <c r="J1327" s="11" t="s">
        <v>35</v>
      </c>
      <c r="K1327" s="18" t="str">
        <f>IF(LEFT(I1327,2)="10",HYPERLINK(_xlfn.CONCAT("https://doi.org/",I1327),"Link"),IF(I1327="","",HYPERLINK(I1327,"Link")))</f>
        <v>Link</v>
      </c>
      <c r="L1327" s="19" t="str">
        <f>IF(A1327&lt;&gt;"",IF(J1327="No",_xlfn.CONCAT(IF(ISERROR(FIND(",",A1327))=FALSE,LEFT(A1327,FIND(",",A1327)-1),A1327),"-",C1327,"-",H1327),""),"")</f>
        <v/>
      </c>
      <c r="M1327" s="29" t="str">
        <f>IF(A1327&lt;&gt;"",_xlfn.CONCAT("{",IF(ISERROR(FIND(",",A1327))=FALSE,LEFT(A1327,FIND(",",A1327)-1),A1327),", ",C1327," #",H1327,"}"),"")</f>
        <v>{Martin-Borras, 2018 #13338}</v>
      </c>
      <c r="N1327" s="4" t="s">
        <v>1</v>
      </c>
      <c r="O1327" s="18" t="str">
        <f>IF(J1327="Yes",IF(P1327&lt;&gt;"",HYPERLINK(_xlfn.CONCAT(VLOOKUP(P1327,AF:AG,2,FALSE),"\",IF(ISERROR(FIND(",",A1327))=FALSE,LEFT(A1327,FIND(",",A1327)-1),A1327),"-",C1327,"-",H1327,".pdf"),"PDF"),""),"")</f>
        <v>PDF</v>
      </c>
      <c r="P1327" s="11" t="s">
        <v>2</v>
      </c>
      <c r="Q1327" s="3" t="s">
        <v>46</v>
      </c>
      <c r="R1327" s="3" t="s">
        <v>47</v>
      </c>
      <c r="S1327" s="4" t="s">
        <v>109</v>
      </c>
      <c r="T1327" s="18" t="str">
        <f>IF(J1327="Yes",IF(U1327&lt;&gt;"",HYPERLINK(_xlfn.CONCAT(VLOOKUP(U1327,AF:AG,2,FALSE),"\",IF(ISERROR(FIND(",",A1327))=FALSE,LEFT(A1327,FIND(",",A1327)-1),A1327),"-",C1327,"-",H1327,".pdf"),"PDF"),""),"")</f>
        <v>PDF</v>
      </c>
      <c r="U1327" s="11" t="s">
        <v>57</v>
      </c>
      <c r="V1327" s="3" t="s">
        <v>46</v>
      </c>
      <c r="W1327" s="3" t="s">
        <v>47</v>
      </c>
      <c r="X1327" s="501" t="s">
        <v>116</v>
      </c>
      <c r="Y1327" s="12" t="str">
        <f>IF(R1327="Include","No",IF(V1327="Include","No",""))</f>
        <v/>
      </c>
      <c r="Z1327" s="33" t="str">
        <f>IF(J1327="Yes",IF(Q1327="","",IF(Q1327="Include",IF(V1327="",IF(Y1327="No","Check for supplement","Include"),IF(V1327="Exclude","Consensus required",IF(V1327="Include",IF(Y1327="No","Check for supplement","Include"),"Check required"))),IF(Q1327="Exclude",IF(V1327="","Check required",IF(V1327="Exclude","Exclude",IF(V1327="Include","Consensus required","Check required"))),"Check required"))),IF(L1327="","","Find PDF"))</f>
        <v>Exclude</v>
      </c>
      <c r="AA1327" s="31" t="str">
        <f>IF(Z1327="Exclude",R1327,"")</f>
        <v>3. Wrong intervention</v>
      </c>
    </row>
    <row r="1328" spans="1:27" x14ac:dyDescent="0.25">
      <c r="A1328" s="25" t="s">
        <v>1228</v>
      </c>
      <c r="B1328" s="26" t="s">
        <v>1229</v>
      </c>
      <c r="C1328" s="26">
        <v>2020</v>
      </c>
      <c r="D1328" s="26" t="s">
        <v>560</v>
      </c>
      <c r="E1328" s="26">
        <v>12</v>
      </c>
      <c r="F1328" s="26">
        <v>12</v>
      </c>
      <c r="G1328" s="26" t="s">
        <v>1230</v>
      </c>
      <c r="H1328" s="26">
        <v>13339</v>
      </c>
      <c r="I1328" s="26" t="s">
        <v>1231</v>
      </c>
      <c r="J1328" s="11" t="s">
        <v>35</v>
      </c>
      <c r="K1328" s="18" t="str">
        <f>IF(LEFT(I1328,2)="10",HYPERLINK(_xlfn.CONCAT("https://doi.org/",I1328),"Link"),IF(I1328="","",HYPERLINK(I1328,"Link")))</f>
        <v>Link</v>
      </c>
      <c r="L1328" s="19" t="str">
        <f>IF(A1328&lt;&gt;"",IF(J1328="No",_xlfn.CONCAT(IF(ISERROR(FIND(",",A1328))=FALSE,LEFT(A1328,FIND(",",A1328)-1),A1328),"-",C1328,"-",H1328),""),"")</f>
        <v/>
      </c>
      <c r="M1328" s="29" t="str">
        <f>IF(A1328&lt;&gt;"",_xlfn.CONCAT("{",IF(ISERROR(FIND(",",A1328))=FALSE,LEFT(A1328,FIND(",",A1328)-1),A1328),", ",C1328," #",H1328,"}"),"")</f>
        <v>{Martinez-Avila, 2020 #13339}</v>
      </c>
      <c r="N1328" s="4" t="s">
        <v>1</v>
      </c>
      <c r="O1328" s="18" t="str">
        <f>IF(J1328="Yes",IF(P1328&lt;&gt;"",HYPERLINK(_xlfn.CONCAT(VLOOKUP(P1328,AF:AG,2,FALSE),"\",IF(ISERROR(FIND(",",A1328))=FALSE,LEFT(A1328,FIND(",",A1328)-1),A1328),"-",C1328,"-",H1328,".pdf"),"PDF"),""),"")</f>
        <v>PDF</v>
      </c>
      <c r="P1328" s="11" t="s">
        <v>2</v>
      </c>
      <c r="Q1328" s="3" t="s">
        <v>46</v>
      </c>
      <c r="R1328" s="3" t="s">
        <v>47</v>
      </c>
      <c r="S1328" s="4" t="s">
        <v>109</v>
      </c>
      <c r="T1328" s="18" t="str">
        <f>IF(J1328="Yes",IF(U1328&lt;&gt;"",HYPERLINK(_xlfn.CONCAT(VLOOKUP(U1328,AF:AG,2,FALSE),"\",IF(ISERROR(FIND(",",A1328))=FALSE,LEFT(A1328,FIND(",",A1328)-1),A1328),"-",C1328,"-",H1328,".pdf"),"PDF"),""),"")</f>
        <v>PDF</v>
      </c>
      <c r="U1328" s="11" t="s">
        <v>57</v>
      </c>
      <c r="V1328" s="3" t="s">
        <v>46</v>
      </c>
      <c r="W1328" s="3" t="s">
        <v>47</v>
      </c>
      <c r="X1328" s="501" t="s">
        <v>116</v>
      </c>
      <c r="Y1328" s="12" t="str">
        <f>IF(R1328="Include","No",IF(V1328="Include","No",""))</f>
        <v/>
      </c>
      <c r="Z1328" s="33" t="str">
        <f>IF(J1328="Yes",IF(Q1328="","",IF(Q1328="Include",IF(V1328="",IF(Y1328="No","Check for supplement","Include"),IF(V1328="Exclude","Consensus required",IF(V1328="Include",IF(Y1328="No","Check for supplement","Include"),"Check required"))),IF(Q1328="Exclude",IF(V1328="","Check required",IF(V1328="Exclude","Exclude",IF(V1328="Include","Consensus required","Check required"))),"Check required"))),IF(L1328="","","Find PDF"))</f>
        <v>Exclude</v>
      </c>
      <c r="AA1328" s="31" t="str">
        <f>IF(Z1328="Exclude",R1328,"")</f>
        <v>3. Wrong intervention</v>
      </c>
    </row>
    <row r="1329" spans="1:27" x14ac:dyDescent="0.25">
      <c r="A1329" s="25" t="s">
        <v>1232</v>
      </c>
      <c r="B1329" s="26" t="s">
        <v>1233</v>
      </c>
      <c r="C1329" s="26">
        <v>2020</v>
      </c>
      <c r="D1329" s="26" t="s">
        <v>1234</v>
      </c>
      <c r="E1329" s="26">
        <v>42</v>
      </c>
      <c r="F1329" s="26">
        <v>25</v>
      </c>
      <c r="G1329" s="26" t="s">
        <v>1235</v>
      </c>
      <c r="H1329" s="26">
        <v>12736</v>
      </c>
      <c r="I1329" s="26" t="s">
        <v>1236</v>
      </c>
      <c r="J1329" s="11" t="s">
        <v>35</v>
      </c>
      <c r="K1329" s="18" t="str">
        <f>IF(LEFT(I1329,2)="10",HYPERLINK(_xlfn.CONCAT("https://doi.org/",I1329),"Link"),IF(I1329="","",HYPERLINK(I1329,"Link")))</f>
        <v>Link</v>
      </c>
      <c r="L1329" s="19" t="str">
        <f>IF(A1329&lt;&gt;"",IF(J1329="No",_xlfn.CONCAT(IF(ISERROR(FIND(",",A1329))=FALSE,LEFT(A1329,FIND(",",A1329)-1),A1329),"-",C1329,"-",H1329),""),"")</f>
        <v/>
      </c>
      <c r="M1329" s="29" t="str">
        <f>IF(A1329&lt;&gt;"",_xlfn.CONCAT("{",IF(ISERROR(FIND(",",A1329))=FALSE,LEFT(A1329,FIND(",",A1329)-1),A1329),", ",C1329," #",H1329,"}"),"")</f>
        <v>{Martins do Valle, 2020 #12736}</v>
      </c>
      <c r="N1329" s="4" t="s">
        <v>1</v>
      </c>
      <c r="O1329" s="18" t="str">
        <f>IF(J1329="Yes",IF(P1329&lt;&gt;"",HYPERLINK(_xlfn.CONCAT(VLOOKUP(P1329,AF:AG,2,FALSE),"\",IF(ISERROR(FIND(",",A1329))=FALSE,LEFT(A1329,FIND(",",A1329)-1),A1329),"-",C1329,"-",H1329,".pdf"),"PDF"),""),"")</f>
        <v>PDF</v>
      </c>
      <c r="P1329" s="11" t="s">
        <v>2</v>
      </c>
      <c r="Q1329" s="3" t="s">
        <v>46</v>
      </c>
      <c r="R1329" s="3" t="s">
        <v>47</v>
      </c>
      <c r="S1329" s="4" t="s">
        <v>109</v>
      </c>
      <c r="T1329" s="18" t="str">
        <f>IF(J1329="Yes",IF(U1329&lt;&gt;"",HYPERLINK(_xlfn.CONCAT(VLOOKUP(U1329,AF:AG,2,FALSE),"\",IF(ISERROR(FIND(",",A1329))=FALSE,LEFT(A1329,FIND(",",A1329)-1),A1329),"-",C1329,"-",H1329,".pdf"),"PDF"),""),"")</f>
        <v>PDF</v>
      </c>
      <c r="U1329" s="11" t="s">
        <v>57</v>
      </c>
      <c r="V1329" s="3" t="s">
        <v>46</v>
      </c>
      <c r="W1329" s="3" t="s">
        <v>47</v>
      </c>
      <c r="X1329" s="501" t="s">
        <v>116</v>
      </c>
      <c r="Y1329" s="12" t="str">
        <f>IF(R1329="Include","No",IF(V1329="Include","No",""))</f>
        <v/>
      </c>
      <c r="Z1329" s="33" t="str">
        <f>IF(J1329="Yes",IF(Q1329="","",IF(Q1329="Include",IF(V1329="",IF(Y1329="No","Check for supplement","Include"),IF(V1329="Exclude","Consensus required",IF(V1329="Include",IF(Y1329="No","Check for supplement","Include"),"Check required"))),IF(Q1329="Exclude",IF(V1329="","Check required",IF(V1329="Exclude","Exclude",IF(V1329="Include","Consensus required","Check required"))),"Check required"))),IF(L1329="","","Find PDF"))</f>
        <v>Exclude</v>
      </c>
      <c r="AA1329" s="31" t="str">
        <f>IF(Z1329="Exclude",R1329,"")</f>
        <v>3. Wrong intervention</v>
      </c>
    </row>
    <row r="1330" spans="1:27" x14ac:dyDescent="0.25">
      <c r="A1330" s="25" t="s">
        <v>1237</v>
      </c>
      <c r="B1330" s="26" t="s">
        <v>1238</v>
      </c>
      <c r="C1330" s="26">
        <v>2015</v>
      </c>
      <c r="D1330" s="26" t="s">
        <v>1239</v>
      </c>
      <c r="E1330" s="26">
        <v>30</v>
      </c>
      <c r="F1330" s="26">
        <v>8</v>
      </c>
      <c r="G1330" s="26" t="s">
        <v>1240</v>
      </c>
      <c r="H1330" s="26">
        <v>13340</v>
      </c>
      <c r="I1330" s="26" t="s">
        <v>1241</v>
      </c>
      <c r="J1330" s="11" t="s">
        <v>35</v>
      </c>
      <c r="K1330" s="18" t="str">
        <f>IF(LEFT(I1330,2)="10",HYPERLINK(_xlfn.CONCAT("https://doi.org/",I1330),"Link"),IF(I1330="","",HYPERLINK(I1330,"Link")))</f>
        <v>Link</v>
      </c>
      <c r="L1330" s="19" t="str">
        <f>IF(A1330&lt;&gt;"",IF(J1330="No",_xlfn.CONCAT(IF(ISERROR(FIND(",",A1330))=FALSE,LEFT(A1330,FIND(",",A1330)-1),A1330),"-",C1330,"-",H1330),""),"")</f>
        <v/>
      </c>
      <c r="M1330" s="29" t="str">
        <f>IF(A1330&lt;&gt;"",_xlfn.CONCAT("{",IF(ISERROR(FIND(",",A1330))=FALSE,LEFT(A1330,FIND(",",A1330)-1),A1330),", ",C1330," #",H1330,"}"),"")</f>
        <v>{Masa-Font, 2015 #13340}</v>
      </c>
      <c r="N1330" s="4" t="s">
        <v>1</v>
      </c>
      <c r="O1330" s="18" t="str">
        <f>IF(J1330="Yes",IF(P1330&lt;&gt;"",HYPERLINK(_xlfn.CONCAT(VLOOKUP(P1330,AF:AG,2,FALSE),"\",IF(ISERROR(FIND(",",A1330))=FALSE,LEFT(A1330,FIND(",",A1330)-1),A1330),"-",C1330,"-",H1330,".pdf"),"PDF"),""),"")</f>
        <v>PDF</v>
      </c>
      <c r="P1330" s="11" t="s">
        <v>2</v>
      </c>
      <c r="Q1330" s="3" t="s">
        <v>46</v>
      </c>
      <c r="R1330" s="3" t="s">
        <v>47</v>
      </c>
      <c r="S1330" s="4" t="s">
        <v>109</v>
      </c>
      <c r="T1330" s="18" t="str">
        <f>IF(J1330="Yes",IF(U1330&lt;&gt;"",HYPERLINK(_xlfn.CONCAT(VLOOKUP(U1330,AF:AG,2,FALSE),"\",IF(ISERROR(FIND(",",A1330))=FALSE,LEFT(A1330,FIND(",",A1330)-1),A1330),"-",C1330,"-",H1330,".pdf"),"PDF"),""),"")</f>
        <v>PDF</v>
      </c>
      <c r="U1330" s="11" t="s">
        <v>57</v>
      </c>
      <c r="V1330" s="3" t="s">
        <v>46</v>
      </c>
      <c r="W1330" s="3" t="s">
        <v>47</v>
      </c>
      <c r="X1330" s="501" t="s">
        <v>116</v>
      </c>
      <c r="Y1330" s="12" t="str">
        <f>IF(R1330="Include","No",IF(V1330="Include","No",""))</f>
        <v/>
      </c>
      <c r="Z1330" s="33" t="str">
        <f>IF(J1330="Yes",IF(Q1330="","",IF(Q1330="Include",IF(V1330="",IF(Y1330="No","Check for supplement","Include"),IF(V1330="Exclude","Consensus required",IF(V1330="Include",IF(Y1330="No","Check for supplement","Include"),"Check required"))),IF(Q1330="Exclude",IF(V1330="","Check required",IF(V1330="Exclude","Exclude",IF(V1330="Include","Consensus required","Check required"))),"Check required"))),IF(L1330="","","Find PDF"))</f>
        <v>Exclude</v>
      </c>
      <c r="AA1330" s="31" t="str">
        <f>IF(Z1330="Exclude",R1330,"")</f>
        <v>3. Wrong intervention</v>
      </c>
    </row>
    <row r="1331" spans="1:27" x14ac:dyDescent="0.25">
      <c r="A1331" s="25" t="s">
        <v>1242</v>
      </c>
      <c r="B1331" s="26" t="s">
        <v>1243</v>
      </c>
      <c r="C1331" s="26">
        <v>2019</v>
      </c>
      <c r="D1331" s="26" t="s">
        <v>1244</v>
      </c>
      <c r="E1331" s="26">
        <v>17</v>
      </c>
      <c r="F1331" s="26">
        <v>2</v>
      </c>
      <c r="G1331" s="26" t="s">
        <v>1245</v>
      </c>
      <c r="H1331" s="26">
        <v>13341</v>
      </c>
      <c r="I1331" s="26" t="s">
        <v>1246</v>
      </c>
      <c r="J1331" s="11" t="s">
        <v>35</v>
      </c>
      <c r="K1331" s="18" t="str">
        <f>IF(LEFT(I1331,2)="10",HYPERLINK(_xlfn.CONCAT("https://doi.org/",I1331),"Link"),IF(I1331="","",HYPERLINK(I1331,"Link")))</f>
        <v>Link</v>
      </c>
      <c r="L1331" s="19" t="str">
        <f>IF(A1331&lt;&gt;"",IF(J1331="No",_xlfn.CONCAT(IF(ISERROR(FIND(",",A1331))=FALSE,LEFT(A1331,FIND(",",A1331)-1),A1331),"-",C1331,"-",H1331),""),"")</f>
        <v/>
      </c>
      <c r="M1331" s="29" t="str">
        <f>IF(A1331&lt;&gt;"",_xlfn.CONCAT("{",IF(ISERROR(FIND(",",A1331))=FALSE,LEFT(A1331,FIND(",",A1331)-1),A1331),", ",C1331," #",H1331,"}"),"")</f>
        <v>{Masajtis-Zagajewska, 2019 #13341}</v>
      </c>
      <c r="N1331" s="4" t="s">
        <v>1</v>
      </c>
      <c r="O1331" s="18" t="str">
        <f>IF(J1331="Yes",IF(P1331&lt;&gt;"",HYPERLINK(_xlfn.CONCAT(VLOOKUP(P1331,AF:AG,2,FALSE),"\",IF(ISERROR(FIND(",",A1331))=FALSE,LEFT(A1331,FIND(",",A1331)-1),A1331),"-",C1331,"-",H1331,".pdf"),"PDF"),""),"")</f>
        <v>PDF</v>
      </c>
      <c r="P1331" s="11" t="s">
        <v>2</v>
      </c>
      <c r="Q1331" s="3" t="s">
        <v>46</v>
      </c>
      <c r="R1331" s="3" t="s">
        <v>77</v>
      </c>
      <c r="S1331" s="4" t="s">
        <v>316</v>
      </c>
      <c r="T1331" s="18" t="str">
        <f>IF(J1331="Yes",IF(U1331&lt;&gt;"",HYPERLINK(_xlfn.CONCAT(VLOOKUP(U1331,AF:AG,2,FALSE),"\",IF(ISERROR(FIND(",",A1331))=FALSE,LEFT(A1331,FIND(",",A1331)-1),A1331),"-",C1331,"-",H1331,".pdf"),"PDF"),""),"")</f>
        <v>PDF</v>
      </c>
      <c r="U1331" s="11" t="s">
        <v>57</v>
      </c>
      <c r="V1331" s="3" t="s">
        <v>46</v>
      </c>
      <c r="W1331" s="3" t="s">
        <v>47</v>
      </c>
      <c r="X1331" s="501" t="s">
        <v>116</v>
      </c>
      <c r="Y1331" s="12" t="str">
        <f>IF(R1331="Include","No",IF(V1331="Include","No",""))</f>
        <v/>
      </c>
      <c r="Z1331" s="33" t="str">
        <f>IF(J1331="Yes",IF(Q1331="","",IF(Q1331="Include",IF(V1331="",IF(Y1331="No","Check for supplement","Include"),IF(V1331="Exclude","Consensus required",IF(V1331="Include",IF(Y1331="No","Check for supplement","Include"),"Check required"))),IF(Q1331="Exclude",IF(V1331="","Check required",IF(V1331="Exclude","Exclude",IF(V1331="Include","Consensus required","Check required"))),"Check required"))),IF(L1331="","","Find PDF"))</f>
        <v>Exclude</v>
      </c>
      <c r="AA1331" s="31" t="str">
        <f>IF(Z1331="Exclude",R1331,"")</f>
        <v>5. Wrong study design</v>
      </c>
    </row>
    <row r="1332" spans="1:27" x14ac:dyDescent="0.25">
      <c r="A1332" s="25" t="s">
        <v>1247</v>
      </c>
      <c r="B1332" s="26" t="s">
        <v>1248</v>
      </c>
      <c r="C1332" s="26">
        <v>2018</v>
      </c>
      <c r="D1332" s="26" t="s">
        <v>530</v>
      </c>
      <c r="E1332" s="26">
        <v>20</v>
      </c>
      <c r="F1332" s="26">
        <v>5</v>
      </c>
      <c r="G1332" s="26" t="s">
        <v>1249</v>
      </c>
      <c r="H1332" s="26">
        <v>13342</v>
      </c>
      <c r="I1332" s="26" t="s">
        <v>1250</v>
      </c>
      <c r="J1332" s="11" t="s">
        <v>35</v>
      </c>
      <c r="K1332" s="18" t="str">
        <f>IF(LEFT(I1332,2)="10",HYPERLINK(_xlfn.CONCAT("https://doi.org/",I1332),"Link"),IF(I1332="","",HYPERLINK(I1332,"Link")))</f>
        <v>Link</v>
      </c>
      <c r="L1332" s="19" t="str">
        <f>IF(A1332&lt;&gt;"",IF(J1332="No",_xlfn.CONCAT(IF(ISERROR(FIND(",",A1332))=FALSE,LEFT(A1332,FIND(",",A1332)-1),A1332),"-",C1332,"-",H1332),""),"")</f>
        <v/>
      </c>
      <c r="M1332" s="29" t="str">
        <f>IF(A1332&lt;&gt;"",_xlfn.CONCAT("{",IF(ISERROR(FIND(",",A1332))=FALSE,LEFT(A1332,FIND(",",A1332)-1),A1332),", ",C1332," #",H1332,"}"),"")</f>
        <v>{Mascarenhas, 2018 #13342}</v>
      </c>
      <c r="N1332" s="4" t="s">
        <v>1</v>
      </c>
      <c r="O1332" s="18" t="str">
        <f>IF(J1332="Yes",IF(P1332&lt;&gt;"",HYPERLINK(_xlfn.CONCAT(VLOOKUP(P1332,AF:AG,2,FALSE),"\",IF(ISERROR(FIND(",",A1332))=FALSE,LEFT(A1332,FIND(",",A1332)-1),A1332),"-",C1332,"-",H1332,".pdf"),"PDF"),""),"")</f>
        <v>PDF</v>
      </c>
      <c r="P1332" s="11" t="s">
        <v>2</v>
      </c>
      <c r="Q1332" s="3" t="s">
        <v>46</v>
      </c>
      <c r="R1332" s="3" t="s">
        <v>47</v>
      </c>
      <c r="S1332" s="4" t="s">
        <v>109</v>
      </c>
      <c r="T1332" s="18" t="str">
        <f>IF(J1332="Yes",IF(U1332&lt;&gt;"",HYPERLINK(_xlfn.CONCAT(VLOOKUP(U1332,AF:AG,2,FALSE),"\",IF(ISERROR(FIND(",",A1332))=FALSE,LEFT(A1332,FIND(",",A1332)-1),A1332),"-",C1332,"-",H1332,".pdf"),"PDF"),""),"")</f>
        <v>PDF</v>
      </c>
      <c r="U1332" s="11" t="s">
        <v>57</v>
      </c>
      <c r="V1332" s="3" t="s">
        <v>46</v>
      </c>
      <c r="W1332" s="3" t="s">
        <v>47</v>
      </c>
      <c r="X1332" s="501" t="s">
        <v>116</v>
      </c>
      <c r="Y1332" s="12" t="str">
        <f>IF(R1332="Include","No",IF(V1332="Include","No",""))</f>
        <v/>
      </c>
      <c r="Z1332" s="33" t="str">
        <f>IF(J1332="Yes",IF(Q1332="","",IF(Q1332="Include",IF(V1332="",IF(Y1332="No","Check for supplement","Include"),IF(V1332="Exclude","Consensus required",IF(V1332="Include",IF(Y1332="No","Check for supplement","Include"),"Check required"))),IF(Q1332="Exclude",IF(V1332="","Check required",IF(V1332="Exclude","Exclude",IF(V1332="Include","Consensus required","Check required"))),"Check required"))),IF(L1332="","","Find PDF"))</f>
        <v>Exclude</v>
      </c>
      <c r="AA1332" s="31" t="str">
        <f>IF(Z1332="Exclude",R1332,"")</f>
        <v>3. Wrong intervention</v>
      </c>
    </row>
    <row r="1333" spans="1:27" x14ac:dyDescent="0.25">
      <c r="A1333" s="25" t="s">
        <v>1251</v>
      </c>
      <c r="B1333" s="26" t="s">
        <v>1252</v>
      </c>
      <c r="C1333" s="26">
        <v>2019</v>
      </c>
      <c r="D1333" s="26" t="s">
        <v>1253</v>
      </c>
      <c r="E1333" s="26">
        <v>59</v>
      </c>
      <c r="F1333" s="26">
        <v>1</v>
      </c>
      <c r="G1333" s="26" t="s">
        <v>1254</v>
      </c>
      <c r="H1333" s="26">
        <v>13343</v>
      </c>
      <c r="I1333" s="26" t="s">
        <v>1255</v>
      </c>
      <c r="J1333" s="11" t="s">
        <v>35</v>
      </c>
      <c r="K1333" s="18" t="str">
        <f>IF(LEFT(I1333,2)="10",HYPERLINK(_xlfn.CONCAT("https://doi.org/",I1333),"Link"),IF(I1333="","",HYPERLINK(I1333,"Link")))</f>
        <v>Link</v>
      </c>
      <c r="L1333" s="19" t="str">
        <f>IF(A1333&lt;&gt;"",IF(J1333="No",_xlfn.CONCAT(IF(ISERROR(FIND(",",A1333))=FALSE,LEFT(A1333,FIND(",",A1333)-1),A1333),"-",C1333,"-",H1333),""),"")</f>
        <v/>
      </c>
      <c r="M1333" s="29" t="str">
        <f>IF(A1333&lt;&gt;"",_xlfn.CONCAT("{",IF(ISERROR(FIND(",",A1333))=FALSE,LEFT(A1333,FIND(",",A1333)-1),A1333),", ",C1333," #",H1333,"}"),"")</f>
        <v>{Maselli, 2019 #13343}</v>
      </c>
      <c r="N1333" s="4" t="s">
        <v>1</v>
      </c>
      <c r="O1333" s="18" t="str">
        <f>IF(J1333="Yes",IF(P1333&lt;&gt;"",HYPERLINK(_xlfn.CONCAT(VLOOKUP(P1333,AF:AG,2,FALSE),"\",IF(ISERROR(FIND(",",A1333))=FALSE,LEFT(A1333,FIND(",",A1333)-1),A1333),"-",C1333,"-",H1333,".pdf"),"PDF"),""),"")</f>
        <v>PDF</v>
      </c>
      <c r="P1333" s="11" t="s">
        <v>2</v>
      </c>
      <c r="Q1333" s="3" t="s">
        <v>46</v>
      </c>
      <c r="R1333" s="3" t="s">
        <v>47</v>
      </c>
      <c r="S1333" s="4" t="s">
        <v>109</v>
      </c>
      <c r="T1333" s="18" t="str">
        <f>IF(J1333="Yes",IF(U1333&lt;&gt;"",HYPERLINK(_xlfn.CONCAT(VLOOKUP(U1333,AF:AG,2,FALSE),"\",IF(ISERROR(FIND(",",A1333))=FALSE,LEFT(A1333,FIND(",",A1333)-1),A1333),"-",C1333,"-",H1333,".pdf"),"PDF"),""),"")</f>
        <v>PDF</v>
      </c>
      <c r="U1333" s="11" t="s">
        <v>57</v>
      </c>
      <c r="V1333" s="3" t="s">
        <v>46</v>
      </c>
      <c r="W1333" s="3" t="s">
        <v>47</v>
      </c>
      <c r="X1333" s="501" t="s">
        <v>116</v>
      </c>
      <c r="Y1333" s="12" t="str">
        <f>IF(R1333="Include","No",IF(V1333="Include","No",""))</f>
        <v/>
      </c>
      <c r="Z1333" s="33" t="str">
        <f>IF(J1333="Yes",IF(Q1333="","",IF(Q1333="Include",IF(V1333="",IF(Y1333="No","Check for supplement","Include"),IF(V1333="Exclude","Consensus required",IF(V1333="Include",IF(Y1333="No","Check for supplement","Include"),"Check required"))),IF(Q1333="Exclude",IF(V1333="","Check required",IF(V1333="Exclude","Exclude",IF(V1333="Include","Consensus required","Check required"))),"Check required"))),IF(L1333="","","Find PDF"))</f>
        <v>Exclude</v>
      </c>
      <c r="AA1333" s="31" t="str">
        <f>IF(Z1333="Exclude",R1333,"")</f>
        <v>3. Wrong intervention</v>
      </c>
    </row>
    <row r="1334" spans="1:27" x14ac:dyDescent="0.25">
      <c r="A1334" s="25" t="s">
        <v>1251</v>
      </c>
      <c r="B1334" s="26" t="s">
        <v>1252</v>
      </c>
      <c r="C1334" s="26">
        <v>2019</v>
      </c>
      <c r="D1334" s="26" t="s">
        <v>1253</v>
      </c>
      <c r="E1334" s="26">
        <v>59</v>
      </c>
      <c r="F1334" s="26">
        <v>1</v>
      </c>
      <c r="G1334" s="26" t="s">
        <v>1254</v>
      </c>
      <c r="H1334" s="26">
        <v>13344</v>
      </c>
      <c r="I1334" s="26" t="s">
        <v>1255</v>
      </c>
      <c r="J1334" s="11" t="s">
        <v>35</v>
      </c>
      <c r="K1334" s="18" t="str">
        <f>IF(LEFT(I1334,2)="10",HYPERLINK(_xlfn.CONCAT("https://doi.org/",I1334),"Link"),IF(I1334="","",HYPERLINK(I1334,"Link")))</f>
        <v>Link</v>
      </c>
      <c r="L1334" s="19" t="str">
        <f>IF(A1334&lt;&gt;"",IF(J1334="No",_xlfn.CONCAT(IF(ISERROR(FIND(",",A1334))=FALSE,LEFT(A1334,FIND(",",A1334)-1),A1334),"-",C1334,"-",H1334),""),"")</f>
        <v/>
      </c>
      <c r="M1334" s="29" t="str">
        <f>IF(A1334&lt;&gt;"",_xlfn.CONCAT("{",IF(ISERROR(FIND(",",A1334))=FALSE,LEFT(A1334,FIND(",",A1334)-1),A1334),", ",C1334," #",H1334,"}"),"")</f>
        <v>{Maselli, 2019 #13344}</v>
      </c>
      <c r="N1334" s="4" t="s">
        <v>1</v>
      </c>
      <c r="O1334" s="18" t="str">
        <f>IF(J1334="Yes",IF(P1334&lt;&gt;"",HYPERLINK(_xlfn.CONCAT(VLOOKUP(P1334,AF:AG,2,FALSE),"\",IF(ISERROR(FIND(",",A1334))=FALSE,LEFT(A1334,FIND(",",A1334)-1),A1334),"-",C1334,"-",H1334,".pdf"),"PDF"),""),"")</f>
        <v>PDF</v>
      </c>
      <c r="P1334" s="11" t="s">
        <v>2</v>
      </c>
      <c r="Q1334" s="3" t="s">
        <v>46</v>
      </c>
      <c r="R1334" s="3" t="s">
        <v>39</v>
      </c>
      <c r="T1334" s="18" t="str">
        <f>IF(J1334="Yes",IF(U1334&lt;&gt;"",HYPERLINK(_xlfn.CONCAT(VLOOKUP(U1334,AF:AG,2,FALSE),"\",IF(ISERROR(FIND(",",A1334))=FALSE,LEFT(A1334,FIND(",",A1334)-1),A1334),"-",C1334,"-",H1334,".pdf"),"PDF"),""),"")</f>
        <v>PDF</v>
      </c>
      <c r="U1334" s="11" t="str">
        <f>IF(R1334="0. Duplicate","SH","")</f>
        <v>SH</v>
      </c>
      <c r="V1334" s="3" t="str">
        <f>IF(R1334="0. Duplicate","Exclude","")</f>
        <v>Exclude</v>
      </c>
      <c r="W1334" s="3" t="str">
        <f>IF(R1334="0. Duplicate","0. Duplicate","")</f>
        <v>0. Duplicate</v>
      </c>
      <c r="Y1334" s="12" t="str">
        <f>IF(R1334="Include","No",IF(V1334="Include","No",""))</f>
        <v/>
      </c>
      <c r="Z1334" s="33" t="str">
        <f>IF(J1334="Yes",IF(Q1334="","",IF(Q1334="Include",IF(V1334="",IF(Y1334="No","Check for supplement","Include"),IF(V1334="Exclude","Consensus required",IF(V1334="Include",IF(Y1334="No","Check for supplement","Include"),"Check required"))),IF(Q1334="Exclude",IF(V1334="","Check required",IF(V1334="Exclude","Exclude",IF(V1334="Include","Consensus required","Check required"))),"Check required"))),IF(L1334="","","Find PDF"))</f>
        <v>Exclude</v>
      </c>
      <c r="AA1334" s="31" t="str">
        <f>IF(Z1334="Exclude",R1334,"")</f>
        <v>0. Duplicate</v>
      </c>
    </row>
    <row r="1335" spans="1:27" x14ac:dyDescent="0.25">
      <c r="A1335" s="25" t="s">
        <v>1256</v>
      </c>
      <c r="B1335" s="26" t="s">
        <v>1257</v>
      </c>
      <c r="C1335" s="26">
        <v>2023</v>
      </c>
      <c r="D1335" s="26" t="s">
        <v>1258</v>
      </c>
      <c r="E1335" s="26">
        <v>10</v>
      </c>
      <c r="F1335" s="26">
        <v>1</v>
      </c>
      <c r="G1335" s="26" t="s">
        <v>1210</v>
      </c>
      <c r="H1335" s="26">
        <v>13345</v>
      </c>
      <c r="I1335" s="26" t="s">
        <v>1259</v>
      </c>
      <c r="J1335" s="11" t="s">
        <v>35</v>
      </c>
      <c r="K1335" s="18" t="str">
        <f>IF(LEFT(I1335,2)="10",HYPERLINK(_xlfn.CONCAT("https://doi.org/",I1335),"Link"),IF(I1335="","",HYPERLINK(I1335,"Link")))</f>
        <v>Link</v>
      </c>
      <c r="L1335" s="19" t="str">
        <f>IF(A1335&lt;&gt;"",IF(J1335="No",_xlfn.CONCAT(IF(ISERROR(FIND(",",A1335))=FALSE,LEFT(A1335,FIND(",",A1335)-1),A1335),"-",C1335,"-",H1335),""),"")</f>
        <v/>
      </c>
      <c r="M1335" s="29" t="str">
        <f>IF(A1335&lt;&gt;"",_xlfn.CONCAT("{",IF(ISERROR(FIND(",",A1335))=FALSE,LEFT(A1335,FIND(",",A1335)-1),A1335),", ",C1335," #",H1335,"}"),"")</f>
        <v>{Mateo-Orcajada, 2023 #13345}</v>
      </c>
      <c r="N1335" s="4" t="s">
        <v>1</v>
      </c>
      <c r="O1335" s="18" t="str">
        <f>IF(J1335="Yes",IF(P1335&lt;&gt;"",HYPERLINK(_xlfn.CONCAT(VLOOKUP(P1335,AF:AG,2,FALSE),"\",IF(ISERROR(FIND(",",A1335))=FALSE,LEFT(A1335,FIND(",",A1335)-1),A1335),"-",C1335,"-",H1335,".pdf"),"PDF"),""),"")</f>
        <v>PDF</v>
      </c>
      <c r="P1335" s="11" t="s">
        <v>2</v>
      </c>
      <c r="Q1335" s="3" t="s">
        <v>46</v>
      </c>
      <c r="R1335" s="3" t="s">
        <v>47</v>
      </c>
      <c r="S1335" s="4" t="s">
        <v>109</v>
      </c>
      <c r="T1335" s="18" t="str">
        <f>IF(J1335="Yes",IF(U1335&lt;&gt;"",HYPERLINK(_xlfn.CONCAT(VLOOKUP(U1335,AF:AG,2,FALSE),"\",IF(ISERROR(FIND(",",A1335))=FALSE,LEFT(A1335,FIND(",",A1335)-1),A1335),"-",C1335,"-",H1335,".pdf"),"PDF"),""),"")</f>
        <v>PDF</v>
      </c>
      <c r="U1335" s="11" t="s">
        <v>57</v>
      </c>
      <c r="V1335" s="3" t="s">
        <v>46</v>
      </c>
      <c r="W1335" s="3" t="s">
        <v>47</v>
      </c>
      <c r="X1335" s="501" t="s">
        <v>116</v>
      </c>
      <c r="Y1335" s="12" t="str">
        <f>IF(R1335="Include","No",IF(V1335="Include","No",""))</f>
        <v/>
      </c>
      <c r="Z1335" s="33" t="str">
        <f>IF(J1335="Yes",IF(Q1335="","",IF(Q1335="Include",IF(V1335="",IF(Y1335="No","Check for supplement","Include"),IF(V1335="Exclude","Consensus required",IF(V1335="Include",IF(Y1335="No","Check for supplement","Include"),"Check required"))),IF(Q1335="Exclude",IF(V1335="","Check required",IF(V1335="Exclude","Exclude",IF(V1335="Include","Consensus required","Check required"))),"Check required"))),IF(L1335="","","Find PDF"))</f>
        <v>Exclude</v>
      </c>
      <c r="AA1335" s="31" t="str">
        <f>IF(Z1335="Exclude",R1335,"")</f>
        <v>3. Wrong intervention</v>
      </c>
    </row>
    <row r="1336" spans="1:27" x14ac:dyDescent="0.25">
      <c r="A1336" s="25" t="s">
        <v>1260</v>
      </c>
      <c r="B1336" s="26" t="s">
        <v>1261</v>
      </c>
      <c r="C1336" s="26">
        <v>2023</v>
      </c>
      <c r="D1336" s="26" t="s">
        <v>42</v>
      </c>
      <c r="E1336" s="26">
        <v>20</v>
      </c>
      <c r="F1336" s="26">
        <v>10</v>
      </c>
      <c r="G1336" s="26" t="s">
        <v>1262</v>
      </c>
      <c r="H1336" s="26">
        <v>14810</v>
      </c>
      <c r="I1336" s="26" t="s">
        <v>1263</v>
      </c>
      <c r="J1336" s="11" t="s">
        <v>35</v>
      </c>
      <c r="K1336" s="18" t="str">
        <f>IF(LEFT(I1336,2)="10",HYPERLINK(_xlfn.CONCAT("https://doi.org/",I1336),"Link"),IF(I1336="","",HYPERLINK(I1336,"Link")))</f>
        <v>Link</v>
      </c>
      <c r="L1336" s="19" t="str">
        <f>IF(A1336&lt;&gt;"",IF(J1336="No",_xlfn.CONCAT(IF(ISERROR(FIND(",",A1336))=FALSE,LEFT(A1336,FIND(",",A1336)-1),A1336),"-",C1336,"-",H1336),""),"")</f>
        <v/>
      </c>
      <c r="M1336" s="29" t="str">
        <f>IF(A1336&lt;&gt;"",_xlfn.CONCAT("{",IF(ISERROR(FIND(",",A1336))=FALSE,LEFT(A1336,FIND(",",A1336)-1),A1336),", ",C1336," #",H1336,"}"),"")</f>
        <v>{Mateo-Orcajada, 2023 #14810}</v>
      </c>
      <c r="N1336" s="4" t="s">
        <v>1</v>
      </c>
      <c r="O1336" s="18" t="str">
        <f>IF(J1336="Yes",IF(P1336&lt;&gt;"",HYPERLINK(_xlfn.CONCAT(VLOOKUP(P1336,AF:AG,2,FALSE),"\",IF(ISERROR(FIND(",",A1336))=FALSE,LEFT(A1336,FIND(",",A1336)-1),A1336),"-",C1336,"-",H1336,".pdf"),"PDF"),""),"")</f>
        <v>PDF</v>
      </c>
      <c r="P1336" s="11" t="s">
        <v>2</v>
      </c>
      <c r="Q1336" s="3" t="s">
        <v>46</v>
      </c>
      <c r="R1336" s="3" t="s">
        <v>47</v>
      </c>
      <c r="S1336" s="4" t="s">
        <v>109</v>
      </c>
      <c r="T1336" s="18" t="str">
        <f>IF(J1336="Yes",IF(U1336&lt;&gt;"",HYPERLINK(_xlfn.CONCAT(VLOOKUP(U1336,AF:AG,2,FALSE),"\",IF(ISERROR(FIND(",",A1336))=FALSE,LEFT(A1336,FIND(",",A1336)-1),A1336),"-",C1336,"-",H1336,".pdf"),"PDF"),""),"")</f>
        <v>PDF</v>
      </c>
      <c r="U1336" s="11" t="s">
        <v>57</v>
      </c>
      <c r="V1336" s="3" t="s">
        <v>46</v>
      </c>
      <c r="W1336" s="3" t="s">
        <v>47</v>
      </c>
      <c r="X1336" s="501" t="s">
        <v>116</v>
      </c>
      <c r="Y1336" s="12" t="str">
        <f>IF(R1336="Include","No",IF(V1336="Include","No",""))</f>
        <v/>
      </c>
      <c r="Z1336" s="33" t="str">
        <f>IF(J1336="Yes",IF(Q1336="","",IF(Q1336="Include",IF(V1336="",IF(Y1336="No","Check for supplement","Include"),IF(V1336="Exclude","Consensus required",IF(V1336="Include",IF(Y1336="No","Check for supplement","Include"),"Check required"))),IF(Q1336="Exclude",IF(V1336="","Check required",IF(V1336="Exclude","Exclude",IF(V1336="Include","Consensus required","Check required"))),"Check required"))),IF(L1336="","","Find PDF"))</f>
        <v>Exclude</v>
      </c>
      <c r="AA1336" s="31" t="str">
        <f>IF(Z1336="Exclude",R1336,"")</f>
        <v>3. Wrong intervention</v>
      </c>
    </row>
    <row r="1337" spans="1:27" x14ac:dyDescent="0.25">
      <c r="A1337" s="25" t="s">
        <v>1264</v>
      </c>
      <c r="B1337" s="26" t="s">
        <v>1265</v>
      </c>
      <c r="C1337" s="26">
        <v>2022</v>
      </c>
      <c r="D1337" s="26" t="s">
        <v>1266</v>
      </c>
      <c r="E1337" s="26">
        <v>13</v>
      </c>
      <c r="G1337" s="26">
        <v>949762</v>
      </c>
      <c r="H1337" s="26">
        <v>13346</v>
      </c>
      <c r="I1337" s="26" t="s">
        <v>1267</v>
      </c>
      <c r="J1337" s="11" t="s">
        <v>35</v>
      </c>
      <c r="K1337" s="18" t="str">
        <f>IF(LEFT(I1337,2)="10",HYPERLINK(_xlfn.CONCAT("https://doi.org/",I1337),"Link"),IF(I1337="","",HYPERLINK(I1337,"Link")))</f>
        <v>Link</v>
      </c>
      <c r="L1337" s="19" t="str">
        <f>IF(A1337&lt;&gt;"",IF(J1337="No",_xlfn.CONCAT(IF(ISERROR(FIND(",",A1337))=FALSE,LEFT(A1337,FIND(",",A1337)-1),A1337),"-",C1337,"-",H1337),""),"")</f>
        <v/>
      </c>
      <c r="M1337" s="29" t="str">
        <f>IF(A1337&lt;&gt;"",_xlfn.CONCAT("{",IF(ISERROR(FIND(",",A1337))=FALSE,LEFT(A1337,FIND(",",A1337)-1),A1337),", ",C1337," #",H1337,"}"),"")</f>
        <v>{Matsushita, 2022 #13346}</v>
      </c>
      <c r="N1337" s="4" t="s">
        <v>1</v>
      </c>
      <c r="O1337" s="18" t="str">
        <f>IF(J1337="Yes",IF(P1337&lt;&gt;"",HYPERLINK(_xlfn.CONCAT(VLOOKUP(P1337,AF:AG,2,FALSE),"\",IF(ISERROR(FIND(",",A1337))=FALSE,LEFT(A1337,FIND(",",A1337)-1),A1337),"-",C1337,"-",H1337,".pdf"),"PDF"),""),"")</f>
        <v>PDF</v>
      </c>
      <c r="P1337" s="11" t="s">
        <v>2</v>
      </c>
      <c r="Q1337" s="3" t="s">
        <v>46</v>
      </c>
      <c r="R1337" s="3" t="s">
        <v>47</v>
      </c>
      <c r="S1337" s="4" t="s">
        <v>109</v>
      </c>
      <c r="T1337" s="18" t="str">
        <f>IF(J1337="Yes",IF(U1337&lt;&gt;"",HYPERLINK(_xlfn.CONCAT(VLOOKUP(U1337,AF:AG,2,FALSE),"\",IF(ISERROR(FIND(",",A1337))=FALSE,LEFT(A1337,FIND(",",A1337)-1),A1337),"-",C1337,"-",H1337,".pdf"),"PDF"),""),"")</f>
        <v>PDF</v>
      </c>
      <c r="U1337" s="11" t="s">
        <v>57</v>
      </c>
      <c r="V1337" s="3" t="s">
        <v>46</v>
      </c>
      <c r="W1337" s="3" t="s">
        <v>47</v>
      </c>
      <c r="X1337" s="501" t="s">
        <v>116</v>
      </c>
      <c r="Y1337" s="12" t="str">
        <f>IF(R1337="Include","No",IF(V1337="Include","No",""))</f>
        <v/>
      </c>
      <c r="Z1337" s="33" t="str">
        <f>IF(J1337="Yes",IF(Q1337="","",IF(Q1337="Include",IF(V1337="",IF(Y1337="No","Check for supplement","Include"),IF(V1337="Exclude","Consensus required",IF(V1337="Include",IF(Y1337="No","Check for supplement","Include"),"Check required"))),IF(Q1337="Exclude",IF(V1337="","Check required",IF(V1337="Exclude","Exclude",IF(V1337="Include","Consensus required","Check required"))),"Check required"))),IF(L1337="","","Find PDF"))</f>
        <v>Exclude</v>
      </c>
      <c r="AA1337" s="31" t="str">
        <f>IF(Z1337="Exclude",R1337,"")</f>
        <v>3. Wrong intervention</v>
      </c>
    </row>
    <row r="1338" spans="1:27" x14ac:dyDescent="0.25">
      <c r="A1338" s="25" t="s">
        <v>1268</v>
      </c>
      <c r="B1338" s="26" t="s">
        <v>1269</v>
      </c>
      <c r="C1338" s="26">
        <v>2011</v>
      </c>
      <c r="D1338" s="26" t="s">
        <v>1270</v>
      </c>
      <c r="E1338" s="26">
        <v>11</v>
      </c>
      <c r="F1338" s="26">
        <v>1</v>
      </c>
      <c r="G1338" s="26">
        <v>103</v>
      </c>
      <c r="H1338" s="26">
        <v>13347</v>
      </c>
      <c r="I1338" s="26" t="s">
        <v>1271</v>
      </c>
      <c r="J1338" s="11" t="s">
        <v>35</v>
      </c>
      <c r="K1338" s="18" t="str">
        <f>IF(LEFT(I1338,2)="10",HYPERLINK(_xlfn.CONCAT("https://doi.org/",I1338),"Link"),IF(I1338="","",HYPERLINK(I1338,"Link")))</f>
        <v>Link</v>
      </c>
      <c r="L1338" s="19" t="str">
        <f>IF(A1338&lt;&gt;"",IF(J1338="No",_xlfn.CONCAT(IF(ISERROR(FIND(",",A1338))=FALSE,LEFT(A1338,FIND(",",A1338)-1),A1338),"-",C1338,"-",H1338),""),"")</f>
        <v/>
      </c>
      <c r="M1338" s="29" t="str">
        <f>IF(A1338&lt;&gt;"",_xlfn.CONCAT("{",IF(ISERROR(FIND(",",A1338))=FALSE,LEFT(A1338,FIND(",",A1338)-1),A1338),", ",C1338," #",H1338,"}"),"")</f>
        <v>{Maturi, 2011 #13347}</v>
      </c>
      <c r="N1338" s="4" t="s">
        <v>1</v>
      </c>
      <c r="O1338" s="18" t="str">
        <f>IF(J1338="Yes",IF(P1338&lt;&gt;"",HYPERLINK(_xlfn.CONCAT(VLOOKUP(P1338,AF:AG,2,FALSE),"\",IF(ISERROR(FIND(",",A1338))=FALSE,LEFT(A1338,FIND(",",A1338)-1),A1338),"-",C1338,"-",H1338,".pdf"),"PDF"),""),"")</f>
        <v>PDF</v>
      </c>
      <c r="P1338" s="11" t="s">
        <v>2</v>
      </c>
      <c r="Q1338" s="3" t="s">
        <v>46</v>
      </c>
      <c r="R1338" s="3" t="s">
        <v>47</v>
      </c>
      <c r="S1338" s="4" t="s">
        <v>109</v>
      </c>
      <c r="T1338" s="18" t="str">
        <f>IF(J1338="Yes",IF(U1338&lt;&gt;"",HYPERLINK(_xlfn.CONCAT(VLOOKUP(U1338,AF:AG,2,FALSE),"\",IF(ISERROR(FIND(",",A1338))=FALSE,LEFT(A1338,FIND(",",A1338)-1),A1338),"-",C1338,"-",H1338,".pdf"),"PDF"),""),"")</f>
        <v>PDF</v>
      </c>
      <c r="U1338" s="11" t="s">
        <v>57</v>
      </c>
      <c r="V1338" s="3" t="s">
        <v>46</v>
      </c>
      <c r="W1338" s="3" t="s">
        <v>47</v>
      </c>
      <c r="X1338" s="501" t="s">
        <v>116</v>
      </c>
      <c r="Y1338" s="12" t="str">
        <f>IF(R1338="Include","No",IF(V1338="Include","No",""))</f>
        <v/>
      </c>
      <c r="Z1338" s="33" t="str">
        <f>IF(J1338="Yes",IF(Q1338="","",IF(Q1338="Include",IF(V1338="",IF(Y1338="No","Check for supplement","Include"),IF(V1338="Exclude","Consensus required",IF(V1338="Include",IF(Y1338="No","Check for supplement","Include"),"Check required"))),IF(Q1338="Exclude",IF(V1338="","Check required",IF(V1338="Exclude","Exclude",IF(V1338="Include","Consensus required","Check required"))),"Check required"))),IF(L1338="","","Find PDF"))</f>
        <v>Exclude</v>
      </c>
      <c r="AA1338" s="31" t="str">
        <f>IF(Z1338="Exclude",R1338,"")</f>
        <v>3. Wrong intervention</v>
      </c>
    </row>
    <row r="1339" spans="1:27" x14ac:dyDescent="0.25">
      <c r="A1339" s="25" t="s">
        <v>1272</v>
      </c>
      <c r="B1339" s="26" t="s">
        <v>1273</v>
      </c>
      <c r="C1339" s="26">
        <v>2020</v>
      </c>
      <c r="D1339" s="26" t="s">
        <v>1274</v>
      </c>
      <c r="E1339" s="26">
        <v>33</v>
      </c>
      <c r="F1339" s="26">
        <v>1</v>
      </c>
      <c r="G1339" s="26" t="s">
        <v>1275</v>
      </c>
      <c r="H1339" s="26">
        <v>13348</v>
      </c>
      <c r="I1339" s="26" t="s">
        <v>1276</v>
      </c>
      <c r="J1339" s="11" t="s">
        <v>35</v>
      </c>
      <c r="K1339" s="18" t="str">
        <f>IF(LEFT(I1339,2)="10",HYPERLINK(_xlfn.CONCAT("https://doi.org/",I1339),"Link"),IF(I1339="","",HYPERLINK(I1339,"Link")))</f>
        <v>Link</v>
      </c>
      <c r="L1339" s="19" t="str">
        <f>IF(A1339&lt;&gt;"",IF(J1339="No",_xlfn.CONCAT(IF(ISERROR(FIND(",",A1339))=FALSE,LEFT(A1339,FIND(",",A1339)-1),A1339),"-",C1339,"-",H1339),""),"")</f>
        <v/>
      </c>
      <c r="M1339" s="29" t="str">
        <f>IF(A1339&lt;&gt;"",_xlfn.CONCAT("{",IF(ISERROR(FIND(",",A1339))=FALSE,LEFT(A1339,FIND(",",A1339)-1),A1339),", ",C1339," #",H1339,"}"),"")</f>
        <v>{Mavilidi, 2020 #13348}</v>
      </c>
      <c r="N1339" s="4" t="s">
        <v>1</v>
      </c>
      <c r="O1339" s="18" t="str">
        <f>IF(J1339="Yes",IF(P1339&lt;&gt;"",HYPERLINK(_xlfn.CONCAT(VLOOKUP(P1339,AF:AG,2,FALSE),"\",IF(ISERROR(FIND(",",A1339))=FALSE,LEFT(A1339,FIND(",",A1339)-1),A1339),"-",C1339,"-",H1339,".pdf"),"PDF"),""),"")</f>
        <v>PDF</v>
      </c>
      <c r="P1339" s="11" t="s">
        <v>2</v>
      </c>
      <c r="Q1339" s="3" t="s">
        <v>46</v>
      </c>
      <c r="R1339" s="3" t="s">
        <v>47</v>
      </c>
      <c r="S1339" s="4" t="s">
        <v>109</v>
      </c>
      <c r="T1339" s="18" t="str">
        <f>IF(J1339="Yes",IF(U1339&lt;&gt;"",HYPERLINK(_xlfn.CONCAT(VLOOKUP(U1339,AF:AG,2,FALSE),"\",IF(ISERROR(FIND(",",A1339))=FALSE,LEFT(A1339,FIND(",",A1339)-1),A1339),"-",C1339,"-",H1339,".pdf"),"PDF"),""),"")</f>
        <v>PDF</v>
      </c>
      <c r="U1339" s="11" t="s">
        <v>57</v>
      </c>
      <c r="V1339" s="3" t="s">
        <v>46</v>
      </c>
      <c r="W1339" s="3" t="s">
        <v>47</v>
      </c>
      <c r="X1339" s="501" t="s">
        <v>116</v>
      </c>
      <c r="Y1339" s="12" t="str">
        <f>IF(R1339="Include","No",IF(V1340="Include","No",""))</f>
        <v/>
      </c>
      <c r="Z1339" s="33" t="str">
        <f>IF(J1339="Yes",IF(Q1339="","",IF(Q1339="Include",IF(V1339="",IF(Y1339="No","Check for supplement","Include"),IF(V1339="Exclude","Consensus required",IF(V1339="Include",IF(Y1339="No","Check for supplement","Include"),"Check required"))),IF(Q1339="Exclude",IF(V1339="","Check required",IF(V1339="Exclude","Exclude",IF(V1339="Include","Consensus required","Check required"))),"Check required"))),IF(L1339="","","Find PDF"))</f>
        <v>Exclude</v>
      </c>
      <c r="AA1339" s="31" t="str">
        <f>IF(Z1339="Exclude",R1339,"")</f>
        <v>3. Wrong intervention</v>
      </c>
    </row>
    <row r="1340" spans="1:27" x14ac:dyDescent="0.25">
      <c r="A1340" s="25" t="s">
        <v>1277</v>
      </c>
      <c r="B1340" s="26" t="s">
        <v>1278</v>
      </c>
      <c r="C1340" s="26">
        <v>2018</v>
      </c>
      <c r="D1340" s="26" t="s">
        <v>1279</v>
      </c>
      <c r="E1340" s="26">
        <v>18</v>
      </c>
      <c r="F1340" s="26">
        <v>2</v>
      </c>
      <c r="G1340" s="26" t="s">
        <v>1280</v>
      </c>
      <c r="H1340" s="26">
        <v>13349</v>
      </c>
      <c r="I1340" s="26" t="s">
        <v>1281</v>
      </c>
      <c r="J1340" s="11" t="s">
        <v>35</v>
      </c>
      <c r="K1340" s="18" t="str">
        <f>IF(LEFT(I1340,2)="10",HYPERLINK(_xlfn.CONCAT("https://doi.org/",I1340),"Link"),IF(I1340="","",HYPERLINK(I1340,"Link")))</f>
        <v>Link</v>
      </c>
      <c r="L1340" s="19" t="str">
        <f>IF(A1340&lt;&gt;"",IF(J1340="No",_xlfn.CONCAT(IF(ISERROR(FIND(",",A1340))=FALSE,LEFT(A1340,FIND(",",A1340)-1),A1340),"-",C1340,"-",H1340),""),"")</f>
        <v/>
      </c>
      <c r="M1340" s="29" t="str">
        <f>IF(A1340&lt;&gt;"",_xlfn.CONCAT("{",IF(ISERROR(FIND(",",A1340))=FALSE,LEFT(A1340,FIND(",",A1340)-1),A1340),", ",C1340," #",H1340,"}"),"")</f>
        <v>{Maxwell-Smith, 2018 #13349}</v>
      </c>
      <c r="N1340" s="4" t="s">
        <v>1</v>
      </c>
      <c r="O1340" s="18" t="str">
        <f>IF(J1340="Yes",IF(P1340&lt;&gt;"",HYPERLINK(_xlfn.CONCAT(VLOOKUP(P1340,AF:AG,2,FALSE),"\",IF(ISERROR(FIND(",",A1340))=FALSE,LEFT(A1340,FIND(",",A1340)-1),A1340),"-",C1340,"-",H1340,".pdf"),"PDF"),""),"")</f>
        <v>PDF</v>
      </c>
      <c r="P1340" s="11" t="s">
        <v>2</v>
      </c>
      <c r="Q1340" s="3" t="s">
        <v>46</v>
      </c>
      <c r="R1340" s="3" t="s">
        <v>47</v>
      </c>
      <c r="S1340" s="4" t="s">
        <v>109</v>
      </c>
      <c r="T1340" s="18" t="str">
        <f>IF(J1340="Yes",IF(U1340&lt;&gt;"",HYPERLINK(_xlfn.CONCAT(VLOOKUP(U1340,AF:AG,2,FALSE),"\",IF(ISERROR(FIND(",",A1340))=FALSE,LEFT(A1340,FIND(",",A1340)-1),A1340),"-",C1340,"-",H1340,".pdf"),"PDF"),""),"")</f>
        <v>PDF</v>
      </c>
      <c r="U1340" s="11" t="s">
        <v>57</v>
      </c>
      <c r="V1340" s="3" t="s">
        <v>46</v>
      </c>
      <c r="W1340" s="3" t="s">
        <v>47</v>
      </c>
      <c r="X1340" s="501" t="s">
        <v>116</v>
      </c>
      <c r="Y1340" s="12" t="str">
        <f>IF(R1340="Include","No",IF(V1341="Include","No",""))</f>
        <v/>
      </c>
      <c r="Z1340" s="33" t="str">
        <f>IF(J1340="Yes",IF(Q1340="","",IF(Q1340="Include",IF(V1340="",IF(Y1340="No","Check for supplement","Include"),IF(V1340="Exclude","Consensus required",IF(V1340="Include",IF(Y1340="No","Check for supplement","Include"),"Check required"))),IF(Q1340="Exclude",IF(V1340="","Check required",IF(V1340="Exclude","Exclude",IF(V1340="Include","Consensus required","Check required"))),"Check required"))),IF(L1340="","","Find PDF"))</f>
        <v>Exclude</v>
      </c>
      <c r="AA1340" s="31" t="str">
        <f>IF(Z1340="Exclude",R1340,"")</f>
        <v>3. Wrong intervention</v>
      </c>
    </row>
    <row r="1341" spans="1:27" x14ac:dyDescent="0.25">
      <c r="A1341" s="25" t="s">
        <v>1282</v>
      </c>
      <c r="B1341" s="26" t="s">
        <v>1283</v>
      </c>
      <c r="C1341" s="26">
        <v>2019</v>
      </c>
      <c r="D1341" s="26" t="s">
        <v>851</v>
      </c>
      <c r="E1341" s="26">
        <v>28</v>
      </c>
      <c r="F1341" s="26">
        <v>7</v>
      </c>
      <c r="G1341" s="26" t="s">
        <v>1284</v>
      </c>
      <c r="H1341" s="26">
        <v>13350</v>
      </c>
      <c r="I1341" s="26" t="s">
        <v>1285</v>
      </c>
      <c r="J1341" s="11" t="s">
        <v>35</v>
      </c>
      <c r="K1341" s="18" t="str">
        <f>IF(LEFT(I1341,2)="10",HYPERLINK(_xlfn.CONCAT("https://doi.org/",I1341),"Link"),IF(I1341="","",HYPERLINK(I1341,"Link")))</f>
        <v>Link</v>
      </c>
      <c r="L1341" s="19" t="str">
        <f>IF(A1341&lt;&gt;"",IF(J1341="No",_xlfn.CONCAT(IF(ISERROR(FIND(",",A1341))=FALSE,LEFT(A1341,FIND(",",A1341)-1),A1341),"-",C1341,"-",H1341),""),"")</f>
        <v/>
      </c>
      <c r="M1341" s="29" t="str">
        <f>IF(A1341&lt;&gt;"",_xlfn.CONCAT("{",IF(ISERROR(FIND(",",A1341))=FALSE,LEFT(A1341,FIND(",",A1341)-1),A1341),", ",C1341," #",H1341,"}"),"")</f>
        <v>{Maxwell-Smith, 2019 #13350}</v>
      </c>
      <c r="N1341" s="4" t="s">
        <v>1</v>
      </c>
      <c r="O1341" s="18" t="str">
        <f>IF(J1341="Yes",IF(P1341&lt;&gt;"",HYPERLINK(_xlfn.CONCAT(VLOOKUP(P1341,AF:AG,2,FALSE),"\",IF(ISERROR(FIND(",",A1341))=FALSE,LEFT(A1341,FIND(",",A1341)-1),A1341),"-",C1341,"-",H1341,".pdf"),"PDF"),""),"")</f>
        <v>PDF</v>
      </c>
      <c r="P1341" s="11" t="s">
        <v>2</v>
      </c>
      <c r="Q1341" s="3" t="s">
        <v>46</v>
      </c>
      <c r="R1341" s="3" t="s">
        <v>47</v>
      </c>
      <c r="S1341" s="4" t="s">
        <v>109</v>
      </c>
      <c r="T1341" s="18" t="str">
        <f>IF(J1341="Yes",IF(U1341&lt;&gt;"",HYPERLINK(_xlfn.CONCAT(VLOOKUP(U1341,AF:AG,2,FALSE),"\",IF(ISERROR(FIND(",",A1341))=FALSE,LEFT(A1341,FIND(",",A1341)-1),A1341),"-",C1341,"-",H1341,".pdf"),"PDF"),""),"")</f>
        <v>PDF</v>
      </c>
      <c r="U1341" s="11" t="s">
        <v>57</v>
      </c>
      <c r="V1341" s="3" t="s">
        <v>46</v>
      </c>
      <c r="W1341" s="3" t="s">
        <v>47</v>
      </c>
      <c r="X1341" s="501" t="s">
        <v>116</v>
      </c>
      <c r="Y1341" s="12" t="str">
        <f>IF(R1341="Include","No",IF(V1341="Include","No",""))</f>
        <v/>
      </c>
      <c r="Z1341" s="33" t="str">
        <f>IF(J1341="Yes",IF(Q1341="","",IF(Q1341="Include",IF(V1341="",IF(Y1341="No","Check for supplement","Include"),IF(V1341="Exclude","Consensus required",IF(V1341="Include",IF(Y1341="No","Check for supplement","Include"),"Check required"))),IF(Q1341="Exclude",IF(V1341="","Check required",IF(V1341="Exclude","Exclude",IF(V1341="Include","Consensus required","Check required"))),"Check required"))),IF(L1341="","","Find PDF"))</f>
        <v>Exclude</v>
      </c>
      <c r="AA1341" s="31" t="str">
        <f>IF(Z1341="Exclude",R1341,"")</f>
        <v>3. Wrong intervention</v>
      </c>
    </row>
    <row r="1342" spans="1:27" x14ac:dyDescent="0.25">
      <c r="A1342" s="25" t="s">
        <v>1282</v>
      </c>
      <c r="B1342" s="26" t="s">
        <v>1283</v>
      </c>
      <c r="C1342" s="26">
        <v>2019</v>
      </c>
      <c r="D1342" s="26" t="s">
        <v>851</v>
      </c>
      <c r="E1342" s="26">
        <v>28</v>
      </c>
      <c r="F1342" s="26">
        <v>7</v>
      </c>
      <c r="G1342" s="26" t="s">
        <v>1284</v>
      </c>
      <c r="H1342" s="26">
        <v>13351</v>
      </c>
      <c r="I1342" s="26" t="s">
        <v>1285</v>
      </c>
      <c r="J1342" s="11" t="s">
        <v>35</v>
      </c>
      <c r="K1342" s="18" t="str">
        <f>IF(LEFT(I1342,2)="10",HYPERLINK(_xlfn.CONCAT("https://doi.org/",I1342),"Link"),IF(I1342="","",HYPERLINK(I1342,"Link")))</f>
        <v>Link</v>
      </c>
      <c r="L1342" s="19" t="str">
        <f>IF(A1342&lt;&gt;"",IF(J1342="No",_xlfn.CONCAT(IF(ISERROR(FIND(",",A1342))=FALSE,LEFT(A1342,FIND(",",A1342)-1),A1342),"-",C1342,"-",H1342),""),"")</f>
        <v/>
      </c>
      <c r="M1342" s="29" t="str">
        <f>IF(A1342&lt;&gt;"",_xlfn.CONCAT("{",IF(ISERROR(FIND(",",A1342))=FALSE,LEFT(A1342,FIND(",",A1342)-1),A1342),", ",C1342," #",H1342,"}"),"")</f>
        <v>{Maxwell-Smith, 2019 #13351}</v>
      </c>
      <c r="N1342" s="4" t="s">
        <v>1</v>
      </c>
      <c r="O1342" s="18" t="str">
        <f>IF(J1342="Yes",IF(P1342&lt;&gt;"",HYPERLINK(_xlfn.CONCAT(VLOOKUP(P1342,AF:AG,2,FALSE),"\",IF(ISERROR(FIND(",",A1342))=FALSE,LEFT(A1342,FIND(",",A1342)-1),A1342),"-",C1342,"-",H1342,".pdf"),"PDF"),""),"")</f>
        <v>PDF</v>
      </c>
      <c r="P1342" s="11" t="s">
        <v>2</v>
      </c>
      <c r="Q1342" s="3" t="s">
        <v>46</v>
      </c>
      <c r="R1342" s="3" t="s">
        <v>39</v>
      </c>
      <c r="T1342" s="18" t="str">
        <f>IF(J1342="Yes",IF(U1342&lt;&gt;"",HYPERLINK(_xlfn.CONCAT(VLOOKUP(U1342,AF:AG,2,FALSE),"\",IF(ISERROR(FIND(",",A1342))=FALSE,LEFT(A1342,FIND(",",A1342)-1),A1342),"-",C1342,"-",H1342,".pdf"),"PDF"),""),"")</f>
        <v>PDF</v>
      </c>
      <c r="U1342" s="11" t="str">
        <f>IF(R1342="0. Duplicate","SH","")</f>
        <v>SH</v>
      </c>
      <c r="V1342" s="3" t="str">
        <f>IF(R1342="0. Duplicate","Exclude","")</f>
        <v>Exclude</v>
      </c>
      <c r="W1342" s="3" t="str">
        <f>IF(R1342="0. Duplicate","0. Duplicate","")</f>
        <v>0. Duplicate</v>
      </c>
      <c r="Y1342" s="12" t="str">
        <f>IF(R1342="Include","No",IF(V1342="Include","No",""))</f>
        <v/>
      </c>
      <c r="Z1342" s="33" t="str">
        <f>IF(J1342="Yes",IF(Q1342="","",IF(Q1342="Include",IF(V1342="",IF(Y1342="No","Check for supplement","Include"),IF(V1342="Exclude","Consensus required",IF(V1342="Include",IF(Y1342="No","Check for supplement","Include"),"Check required"))),IF(Q1342="Exclude",IF(V1342="","Check required",IF(V1342="Exclude","Exclude",IF(V1342="Include","Consensus required","Check required"))),"Check required"))),IF(L1342="","","Find PDF"))</f>
        <v>Exclude</v>
      </c>
      <c r="AA1342" s="31" t="str">
        <f>IF(Z1342="Exclude",R1342,"")</f>
        <v>0. Duplicate</v>
      </c>
    </row>
    <row r="1343" spans="1:27" x14ac:dyDescent="0.25">
      <c r="A1343" s="25" t="s">
        <v>1282</v>
      </c>
      <c r="B1343" s="26" t="s">
        <v>1283</v>
      </c>
      <c r="C1343" s="26">
        <v>2019</v>
      </c>
      <c r="D1343" s="26" t="s">
        <v>851</v>
      </c>
      <c r="E1343" s="26">
        <v>28</v>
      </c>
      <c r="F1343" s="26">
        <v>7</v>
      </c>
      <c r="G1343" s="90" t="s">
        <v>1284</v>
      </c>
      <c r="H1343" s="26">
        <v>13352</v>
      </c>
      <c r="I1343" s="26" t="s">
        <v>1285</v>
      </c>
      <c r="J1343" s="11" t="s">
        <v>35</v>
      </c>
      <c r="K1343" s="18" t="str">
        <f>IF(LEFT(I1343,2)="10",HYPERLINK(_xlfn.CONCAT("https://doi.org/",I1343),"Link"),IF(I1343="","",HYPERLINK(I1343,"Link")))</f>
        <v>Link</v>
      </c>
      <c r="L1343" s="19" t="str">
        <f>IF(A1343&lt;&gt;"",IF(J1343="No",_xlfn.CONCAT(IF(ISERROR(FIND(",",A1343))=FALSE,LEFT(A1343,FIND(",",A1343)-1),A1343),"-",C1343,"-",H1343),""),"")</f>
        <v/>
      </c>
      <c r="M1343" s="29" t="str">
        <f>IF(A1343&lt;&gt;"",_xlfn.CONCAT("{",IF(ISERROR(FIND(",",A1343))=FALSE,LEFT(A1343,FIND(",",A1343)-1),A1343),", ",C1343," #",H1343,"}"),"")</f>
        <v>{Maxwell-Smith, 2019 #13352}</v>
      </c>
      <c r="N1343" s="4" t="s">
        <v>1</v>
      </c>
      <c r="O1343" s="18" t="str">
        <f>IF(J1343="Yes",IF(P1343&lt;&gt;"",HYPERLINK(_xlfn.CONCAT(VLOOKUP(P1343,AF:AG,2,FALSE),"\",IF(ISERROR(FIND(",",A1343))=FALSE,LEFT(A1343,FIND(",",A1343)-1),A1343),"-",C1343,"-",H1343,".pdf"),"PDF"),""),"")</f>
        <v>PDF</v>
      </c>
      <c r="P1343" s="11" t="s">
        <v>2</v>
      </c>
      <c r="Q1343" s="3" t="s">
        <v>46</v>
      </c>
      <c r="R1343" s="3" t="s">
        <v>39</v>
      </c>
      <c r="T1343" s="18" t="str">
        <f>IF(J1343="Yes",IF(U1343&lt;&gt;"",HYPERLINK(_xlfn.CONCAT(VLOOKUP(U1343,AF:AG,2,FALSE),"\",IF(ISERROR(FIND(",",A1343))=FALSE,LEFT(A1343,FIND(",",A1343)-1),A1343),"-",C1343,"-",H1343,".pdf"),"PDF"),""),"")</f>
        <v>PDF</v>
      </c>
      <c r="U1343" s="11" t="str">
        <f>IF(R1343="0. Duplicate","SH","")</f>
        <v>SH</v>
      </c>
      <c r="V1343" s="3" t="str">
        <f>IF(R1343="0. Duplicate","Exclude","")</f>
        <v>Exclude</v>
      </c>
      <c r="W1343" s="3" t="str">
        <f>IF(R1343="0. Duplicate","0. Duplicate","")</f>
        <v>0. Duplicate</v>
      </c>
      <c r="Y1343" s="12" t="str">
        <f>IF(R1343="Include","No",IF(V1343="Include","No",""))</f>
        <v/>
      </c>
      <c r="Z1343" s="33" t="str">
        <f>IF(J1343="Yes",IF(Q1343="","",IF(Q1343="Include",IF(V1343="",IF(Y1343="No","Check for supplement","Include"),IF(V1343="Exclude","Consensus required",IF(V1343="Include",IF(Y1343="No","Check for supplement","Include"),"Check required"))),IF(Q1343="Exclude",IF(V1343="","Check required",IF(V1343="Exclude","Exclude",IF(V1343="Include","Consensus required","Check required"))),"Check required"))),IF(L1343="","","Find PDF"))</f>
        <v>Exclude</v>
      </c>
      <c r="AA1343" s="31" t="str">
        <f>IF(Z1343="Exclude",R1343,"")</f>
        <v>0. Duplicate</v>
      </c>
    </row>
    <row r="1344" spans="1:27" x14ac:dyDescent="0.25">
      <c r="A1344" s="25" t="s">
        <v>1282</v>
      </c>
      <c r="B1344" s="26" t="s">
        <v>1283</v>
      </c>
      <c r="C1344" s="26">
        <v>2019</v>
      </c>
      <c r="D1344" s="26" t="s">
        <v>851</v>
      </c>
      <c r="E1344" s="26">
        <v>28</v>
      </c>
      <c r="F1344" s="26">
        <v>7</v>
      </c>
      <c r="G1344" s="26" t="s">
        <v>1284</v>
      </c>
      <c r="H1344" s="26">
        <v>13353</v>
      </c>
      <c r="I1344" s="26" t="s">
        <v>1285</v>
      </c>
      <c r="J1344" s="11" t="s">
        <v>35</v>
      </c>
      <c r="K1344" s="18" t="str">
        <f>IF(LEFT(I1344,2)="10",HYPERLINK(_xlfn.CONCAT("https://doi.org/",I1344),"Link"),IF(I1344="","",HYPERLINK(I1344,"Link")))</f>
        <v>Link</v>
      </c>
      <c r="L1344" s="19" t="str">
        <f>IF(A1344&lt;&gt;"",IF(J1344="No",_xlfn.CONCAT(IF(ISERROR(FIND(",",A1344))=FALSE,LEFT(A1344,FIND(",",A1344)-1),A1344),"-",C1344,"-",H1344),""),"")</f>
        <v/>
      </c>
      <c r="M1344" s="29" t="str">
        <f>IF(A1344&lt;&gt;"",_xlfn.CONCAT("{",IF(ISERROR(FIND(",",A1344))=FALSE,LEFT(A1344,FIND(",",A1344)-1),A1344),", ",C1344," #",H1344,"}"),"")</f>
        <v>{Maxwell-Smith, 2019 #13353}</v>
      </c>
      <c r="N1344" s="4" t="s">
        <v>1</v>
      </c>
      <c r="O1344" s="18" t="str">
        <f>IF(J1344="Yes",IF(P1344&lt;&gt;"",HYPERLINK(_xlfn.CONCAT(VLOOKUP(P1344,AF:AG,2,FALSE),"\",IF(ISERROR(FIND(",",A1344))=FALSE,LEFT(A1344,FIND(",",A1344)-1),A1344),"-",C1344,"-",H1344,".pdf"),"PDF"),""),"")</f>
        <v>PDF</v>
      </c>
      <c r="P1344" s="11" t="s">
        <v>2</v>
      </c>
      <c r="Q1344" s="3" t="s">
        <v>46</v>
      </c>
      <c r="R1344" s="3" t="s">
        <v>39</v>
      </c>
      <c r="T1344" s="18" t="str">
        <f>IF(J1344="Yes",IF(U1344&lt;&gt;"",HYPERLINK(_xlfn.CONCAT(VLOOKUP(U1344,AF:AG,2,FALSE),"\",IF(ISERROR(FIND(",",A1344))=FALSE,LEFT(A1344,FIND(",",A1344)-1),A1344),"-",C1344,"-",H1344,".pdf"),"PDF"),""),"")</f>
        <v>PDF</v>
      </c>
      <c r="U1344" s="11" t="str">
        <f>IF(R1344="0. Duplicate","SH","")</f>
        <v>SH</v>
      </c>
      <c r="V1344" s="3" t="str">
        <f>IF(R1344="0. Duplicate","Exclude","")</f>
        <v>Exclude</v>
      </c>
      <c r="W1344" s="3" t="str">
        <f>IF(R1344="0. Duplicate","0. Duplicate","")</f>
        <v>0. Duplicate</v>
      </c>
      <c r="Y1344" s="12" t="str">
        <f>IF(R1344="Include","No",IF(V1344="Include","No",""))</f>
        <v/>
      </c>
      <c r="Z1344" s="33" t="str">
        <f>IF(J1344="Yes",IF(Q1344="","",IF(Q1344="Include",IF(V1344="",IF(Y1344="No","Check for supplement","Include"),IF(V1344="Exclude","Consensus required",IF(V1344="Include",IF(Y1344="No","Check for supplement","Include"),"Check required"))),IF(Q1344="Exclude",IF(V1344="","Check required",IF(V1344="Exclude","Exclude",IF(V1344="Include","Consensus required","Check required"))),"Check required"))),IF(L1344="","","Find PDF"))</f>
        <v>Exclude</v>
      </c>
      <c r="AA1344" s="31" t="str">
        <f>IF(Z1344="Exclude",R1344,"")</f>
        <v>0. Duplicate</v>
      </c>
    </row>
    <row r="1345" spans="1:27" x14ac:dyDescent="0.25">
      <c r="A1345" s="25" t="s">
        <v>1286</v>
      </c>
      <c r="B1345" s="26" t="s">
        <v>1287</v>
      </c>
      <c r="C1345" s="26">
        <v>2018</v>
      </c>
      <c r="D1345" s="26" t="s">
        <v>296</v>
      </c>
      <c r="E1345" s="26">
        <v>12</v>
      </c>
      <c r="F1345" s="26">
        <v>1</v>
      </c>
      <c r="G1345" s="26" t="s">
        <v>1288</v>
      </c>
      <c r="H1345" s="26">
        <v>13354</v>
      </c>
      <c r="I1345" s="26" t="s">
        <v>1289</v>
      </c>
      <c r="J1345" s="11" t="s">
        <v>35</v>
      </c>
      <c r="K1345" s="18" t="str">
        <f>IF(LEFT(I1345,2)="10",HYPERLINK(_xlfn.CONCAT("https://doi.org/",I1345),"Link"),IF(I1345="","",HYPERLINK(I1345,"Link")))</f>
        <v>Link</v>
      </c>
      <c r="L1345" s="19" t="str">
        <f>IF(A1345&lt;&gt;"",IF(J1345="No",_xlfn.CONCAT(IF(ISERROR(FIND(",",A1345))=FALSE,LEFT(A1345,FIND(",",A1345)-1),A1345),"-",C1345,"-",H1345),""),"")</f>
        <v/>
      </c>
      <c r="M1345" s="29" t="str">
        <f>IF(A1345&lt;&gt;"",_xlfn.CONCAT("{",IF(ISERROR(FIND(",",A1345))=FALSE,LEFT(A1345,FIND(",",A1345)-1),A1345),", ",C1345," #",H1345,"}"),"")</f>
        <v>{Mayer, 2018 #13354}</v>
      </c>
      <c r="N1345" s="4" t="s">
        <v>1</v>
      </c>
      <c r="O1345" s="18" t="str">
        <f>IF(J1345="Yes",IF(P1345&lt;&gt;"",HYPERLINK(_xlfn.CONCAT(VLOOKUP(P1345,AF:AG,2,FALSE),"\",IF(ISERROR(FIND(",",A1345))=FALSE,LEFT(A1345,FIND(",",A1345)-1),A1345),"-",C1345,"-",H1345,".pdf"),"PDF"),""),"")</f>
        <v>PDF</v>
      </c>
      <c r="P1345" s="11" t="s">
        <v>2</v>
      </c>
      <c r="Q1345" s="3" t="s">
        <v>46</v>
      </c>
      <c r="R1345" s="3" t="s">
        <v>47</v>
      </c>
      <c r="S1345" s="4" t="s">
        <v>109</v>
      </c>
      <c r="T1345" s="18" t="str">
        <f>IF(J1345="Yes",IF(U1345&lt;&gt;"",HYPERLINK(_xlfn.CONCAT(VLOOKUP(U1345,AF:AG,2,FALSE),"\",IF(ISERROR(FIND(",",A1345))=FALSE,LEFT(A1345,FIND(",",A1345)-1),A1345),"-",C1345,"-",H1345,".pdf"),"PDF"),""),"")</f>
        <v>PDF</v>
      </c>
      <c r="U1345" s="11" t="s">
        <v>57</v>
      </c>
      <c r="V1345" s="3" t="s">
        <v>46</v>
      </c>
      <c r="W1345" s="3" t="s">
        <v>47</v>
      </c>
      <c r="X1345" s="501" t="s">
        <v>116</v>
      </c>
      <c r="Y1345" s="12" t="str">
        <f>IF(R1345="Include","No",IF(V1345="Include","No",""))</f>
        <v/>
      </c>
      <c r="Z1345" s="33" t="str">
        <f>IF(J1345="Yes",IF(Q1345="","",IF(Q1345="Include",IF(V1345="",IF(Y1345="No","Check for supplement","Include"),IF(V1345="Exclude","Consensus required",IF(V1345="Include",IF(Y1345="No","Check for supplement","Include"),"Check required"))),IF(Q1345="Exclude",IF(V1345="","Check required",IF(V1345="Exclude","Exclude",IF(V1345="Include","Consensus required","Check required"))),"Check required"))),IF(L1345="","","Find PDF"))</f>
        <v>Exclude</v>
      </c>
      <c r="AA1345" s="31" t="str">
        <f>IF(Z1345="Exclude",R1345,"")</f>
        <v>3. Wrong intervention</v>
      </c>
    </row>
    <row r="1346" spans="1:27" x14ac:dyDescent="0.25">
      <c r="A1346" s="25" t="s">
        <v>1286</v>
      </c>
      <c r="B1346" s="26" t="s">
        <v>1287</v>
      </c>
      <c r="C1346" s="26">
        <v>2018</v>
      </c>
      <c r="D1346" s="26" t="s">
        <v>296</v>
      </c>
      <c r="E1346" s="26">
        <v>12</v>
      </c>
      <c r="F1346" s="26">
        <v>1</v>
      </c>
      <c r="G1346" s="26" t="s">
        <v>1288</v>
      </c>
      <c r="H1346" s="26">
        <v>13355</v>
      </c>
      <c r="I1346" s="26" t="s">
        <v>1289</v>
      </c>
      <c r="J1346" s="11" t="s">
        <v>35</v>
      </c>
      <c r="K1346" s="18" t="str">
        <f>IF(LEFT(I1346,2)="10",HYPERLINK(_xlfn.CONCAT("https://doi.org/",I1346),"Link"),IF(I1346="","",HYPERLINK(I1346,"Link")))</f>
        <v>Link</v>
      </c>
      <c r="L1346" s="19" t="str">
        <f>IF(A1346&lt;&gt;"",IF(J1346="No",_xlfn.CONCAT(IF(ISERROR(FIND(",",A1346))=FALSE,LEFT(A1346,FIND(",",A1346)-1),A1346),"-",C1346,"-",H1346),""),"")</f>
        <v/>
      </c>
      <c r="M1346" s="29" t="str">
        <f>IF(A1346&lt;&gt;"",_xlfn.CONCAT("{",IF(ISERROR(FIND(",",A1346))=FALSE,LEFT(A1346,FIND(",",A1346)-1),A1346),", ",C1346," #",H1346,"}"),"")</f>
        <v>{Mayer, 2018 #13355}</v>
      </c>
      <c r="N1346" s="4" t="s">
        <v>1</v>
      </c>
      <c r="O1346" s="18" t="str">
        <f>IF(J1346="Yes",IF(P1346&lt;&gt;"",HYPERLINK(_xlfn.CONCAT(VLOOKUP(P1346,AF:AG,2,FALSE),"\",IF(ISERROR(FIND(",",A1346))=FALSE,LEFT(A1346,FIND(",",A1346)-1),A1346),"-",C1346,"-",H1346,".pdf"),"PDF"),""),"")</f>
        <v>PDF</v>
      </c>
      <c r="P1346" s="11" t="s">
        <v>2</v>
      </c>
      <c r="Q1346" s="3" t="s">
        <v>46</v>
      </c>
      <c r="R1346" s="3" t="s">
        <v>39</v>
      </c>
      <c r="T1346" s="18" t="str">
        <f>IF(J1346="Yes",IF(U1346&lt;&gt;"",HYPERLINK(_xlfn.CONCAT(VLOOKUP(U1346,AF:AG,2,FALSE),"\",IF(ISERROR(FIND(",",A1346))=FALSE,LEFT(A1346,FIND(",",A1346)-1),A1346),"-",C1346,"-",H1346,".pdf"),"PDF"),""),"")</f>
        <v>PDF</v>
      </c>
      <c r="U1346" s="11" t="str">
        <f>IF(R1346="0. Duplicate","SH","")</f>
        <v>SH</v>
      </c>
      <c r="V1346" s="3" t="str">
        <f>IF(R1346="0. Duplicate","Exclude","")</f>
        <v>Exclude</v>
      </c>
      <c r="W1346" s="3" t="str">
        <f>IF(R1346="0. Duplicate","0. Duplicate","")</f>
        <v>0. Duplicate</v>
      </c>
      <c r="Y1346" s="12" t="str">
        <f>IF(R1346="Include","No",IF(V1346="Include","No",""))</f>
        <v/>
      </c>
      <c r="Z1346" s="33" t="str">
        <f>IF(J1346="Yes",IF(Q1346="","",IF(Q1346="Include",IF(V1346="",IF(Y1346="No","Check for supplement","Include"),IF(V1346="Exclude","Consensus required",IF(V1346="Include",IF(Y1346="No","Check for supplement","Include"),"Check required"))),IF(Q1346="Exclude",IF(V1346="","Check required",IF(V1346="Exclude","Exclude",IF(V1346="Include","Consensus required","Check required"))),"Check required"))),IF(L1346="","","Find PDF"))</f>
        <v>Exclude</v>
      </c>
      <c r="AA1346" s="31" t="str">
        <f>IF(Z1346="Exclude",R1346,"")</f>
        <v>0. Duplicate</v>
      </c>
    </row>
    <row r="1347" spans="1:27" x14ac:dyDescent="0.25">
      <c r="A1347" s="25" t="s">
        <v>1286</v>
      </c>
      <c r="B1347" s="26" t="s">
        <v>1287</v>
      </c>
      <c r="C1347" s="26">
        <v>2018</v>
      </c>
      <c r="D1347" s="26" t="s">
        <v>296</v>
      </c>
      <c r="E1347" s="26">
        <v>12</v>
      </c>
      <c r="F1347" s="26">
        <v>1</v>
      </c>
      <c r="G1347" s="26" t="s">
        <v>1288</v>
      </c>
      <c r="H1347" s="26">
        <v>13356</v>
      </c>
      <c r="I1347" s="26" t="s">
        <v>1289</v>
      </c>
      <c r="J1347" s="11" t="s">
        <v>35</v>
      </c>
      <c r="K1347" s="18" t="str">
        <f>IF(LEFT(I1347,2)="10",HYPERLINK(_xlfn.CONCAT("https://doi.org/",I1347),"Link"),IF(I1347="","",HYPERLINK(I1347,"Link")))</f>
        <v>Link</v>
      </c>
      <c r="L1347" s="19" t="str">
        <f>IF(A1347&lt;&gt;"",IF(J1347="No",_xlfn.CONCAT(IF(ISERROR(FIND(",",A1347))=FALSE,LEFT(A1347,FIND(",",A1347)-1),A1347),"-",C1347,"-",H1347),""),"")</f>
        <v/>
      </c>
      <c r="M1347" s="29" t="str">
        <f>IF(A1347&lt;&gt;"",_xlfn.CONCAT("{",IF(ISERROR(FIND(",",A1347))=FALSE,LEFT(A1347,FIND(",",A1347)-1),A1347),", ",C1347," #",H1347,"}"),"")</f>
        <v>{Mayer, 2018 #13356}</v>
      </c>
      <c r="N1347" s="4" t="s">
        <v>1</v>
      </c>
      <c r="O1347" s="18" t="str">
        <f>IF(J1347="Yes",IF(P1347&lt;&gt;"",HYPERLINK(_xlfn.CONCAT(VLOOKUP(P1347,AF:AG,2,FALSE),"\",IF(ISERROR(FIND(",",A1347))=FALSE,LEFT(A1347,FIND(",",A1347)-1),A1347),"-",C1347,"-",H1347,".pdf"),"PDF"),""),"")</f>
        <v>PDF</v>
      </c>
      <c r="P1347" s="11" t="s">
        <v>2</v>
      </c>
      <c r="Q1347" s="3" t="s">
        <v>46</v>
      </c>
      <c r="R1347" s="3" t="s">
        <v>39</v>
      </c>
      <c r="T1347" s="18" t="str">
        <f>IF(J1347="Yes",IF(U1347&lt;&gt;"",HYPERLINK(_xlfn.CONCAT(VLOOKUP(U1347,AF:AG,2,FALSE),"\",IF(ISERROR(FIND(",",A1347))=FALSE,LEFT(A1347,FIND(",",A1347)-1),A1347),"-",C1347,"-",H1347,".pdf"),"PDF"),""),"")</f>
        <v>PDF</v>
      </c>
      <c r="U1347" s="11" t="str">
        <f>IF(R1347="0. Duplicate","SH","")</f>
        <v>SH</v>
      </c>
      <c r="V1347" s="3" t="str">
        <f>IF(R1347="0. Duplicate","Exclude","")</f>
        <v>Exclude</v>
      </c>
      <c r="W1347" s="3" t="str">
        <f>IF(R1347="0. Duplicate","0. Duplicate","")</f>
        <v>0. Duplicate</v>
      </c>
      <c r="Y1347" s="12" t="str">
        <f>IF(R1347="Include","No",IF(V1347="Include","No",""))</f>
        <v/>
      </c>
      <c r="Z1347" s="33" t="str">
        <f>IF(J1347="Yes",IF(Q1347="","",IF(Q1347="Include",IF(V1347="",IF(Y1347="No","Check for supplement","Include"),IF(V1347="Exclude","Consensus required",IF(V1347="Include",IF(Y1347="No","Check for supplement","Include"),"Check required"))),IF(Q1347="Exclude",IF(V1347="","Check required",IF(V1347="Exclude","Exclude",IF(V1347="Include","Consensus required","Check required"))),"Check required"))),IF(L1347="","","Find PDF"))</f>
        <v>Exclude</v>
      </c>
      <c r="AA1347" s="31" t="str">
        <f>IF(Z1347="Exclude",R1347,"")</f>
        <v>0. Duplicate</v>
      </c>
    </row>
    <row r="1348" spans="1:27" x14ac:dyDescent="0.25">
      <c r="A1348" s="25" t="s">
        <v>1290</v>
      </c>
      <c r="B1348" s="26" t="s">
        <v>1291</v>
      </c>
      <c r="C1348" s="26">
        <v>2018</v>
      </c>
      <c r="D1348" s="26" t="s">
        <v>856</v>
      </c>
      <c r="E1348" s="26">
        <v>60</v>
      </c>
      <c r="F1348" s="26">
        <v>9</v>
      </c>
      <c r="G1348" s="26" t="s">
        <v>1292</v>
      </c>
      <c r="H1348" s="26">
        <v>13357</v>
      </c>
      <c r="I1348" s="26" t="s">
        <v>1293</v>
      </c>
      <c r="J1348" s="11" t="s">
        <v>35</v>
      </c>
      <c r="K1348" s="18" t="str">
        <f>IF(LEFT(I1348,2)="10",HYPERLINK(_xlfn.CONCAT("https://doi.org/",I1348),"Link"),IF(I1348="","",HYPERLINK(I1348,"Link")))</f>
        <v>Link</v>
      </c>
      <c r="L1348" s="19" t="str">
        <f>IF(A1348&lt;&gt;"",IF(J1348="No",_xlfn.CONCAT(IF(ISERROR(FIND(",",A1348))=FALSE,LEFT(A1348,FIND(",",A1348)-1),A1348),"-",C1348,"-",H1348),""),"")</f>
        <v/>
      </c>
      <c r="M1348" s="29" t="str">
        <f>IF(A1348&lt;&gt;"",_xlfn.CONCAT("{",IF(ISERROR(FIND(",",A1348))=FALSE,LEFT(A1348,FIND(",",A1348)-1),A1348),", ",C1348," #",H1348,"}"),"")</f>
        <v>{Maylor, 2018 #13357}</v>
      </c>
      <c r="N1348" s="4" t="s">
        <v>1</v>
      </c>
      <c r="O1348" s="18" t="str">
        <f>IF(J1348="Yes",IF(P1348&lt;&gt;"",HYPERLINK(_xlfn.CONCAT(VLOOKUP(P1348,AF:AG,2,FALSE),"\",IF(ISERROR(FIND(",",A1348))=FALSE,LEFT(A1348,FIND(",",A1348)-1),A1348),"-",C1348,"-",H1348,".pdf"),"PDF"),""),"")</f>
        <v>PDF</v>
      </c>
      <c r="P1348" s="11" t="s">
        <v>2</v>
      </c>
      <c r="Q1348" s="3" t="s">
        <v>46</v>
      </c>
      <c r="R1348" s="3" t="s">
        <v>47</v>
      </c>
      <c r="S1348" s="4" t="s">
        <v>109</v>
      </c>
      <c r="T1348" s="18" t="str">
        <f>IF(J1348="Yes",IF(U1348&lt;&gt;"",HYPERLINK(_xlfn.CONCAT(VLOOKUP(U1348,AF:AG,2,FALSE),"\",IF(ISERROR(FIND(",",A1348))=FALSE,LEFT(A1348,FIND(",",A1348)-1),A1348),"-",C1348,"-",H1348,".pdf"),"PDF"),""),"")</f>
        <v>PDF</v>
      </c>
      <c r="U1348" s="11" t="s">
        <v>57</v>
      </c>
      <c r="V1348" s="3" t="s">
        <v>46</v>
      </c>
      <c r="W1348" s="3" t="s">
        <v>47</v>
      </c>
      <c r="X1348" s="501" t="s">
        <v>116</v>
      </c>
      <c r="Y1348" s="12" t="str">
        <f>IF(R1348="Include","No",IF(V1348="Include","No",""))</f>
        <v/>
      </c>
      <c r="Z1348" s="33" t="str">
        <f>IF(J1348="Yes",IF(Q1348="","",IF(Q1348="Include",IF(V1348="",IF(Y1348="No","Check for supplement","Include"),IF(V1348="Exclude","Consensus required",IF(V1348="Include",IF(Y1348="No","Check for supplement","Include"),"Check required"))),IF(Q1348="Exclude",IF(V1348="","Check required",IF(V1348="Exclude","Exclude",IF(V1348="Include","Consensus required","Check required"))),"Check required"))),IF(L1348="","","Find PDF"))</f>
        <v>Exclude</v>
      </c>
      <c r="AA1348" s="31" t="str">
        <f>IF(Z1348="Exclude",R1348,"")</f>
        <v>3. Wrong intervention</v>
      </c>
    </row>
    <row r="1349" spans="1:27" x14ac:dyDescent="0.25">
      <c r="A1349" s="25" t="s">
        <v>1290</v>
      </c>
      <c r="B1349" s="26" t="s">
        <v>1291</v>
      </c>
      <c r="C1349" s="26">
        <v>2018</v>
      </c>
      <c r="D1349" s="26" t="s">
        <v>856</v>
      </c>
      <c r="E1349" s="26">
        <v>60</v>
      </c>
      <c r="F1349" s="26">
        <v>9</v>
      </c>
      <c r="G1349" s="26" t="s">
        <v>1292</v>
      </c>
      <c r="H1349" s="26">
        <v>13358</v>
      </c>
      <c r="I1349" s="26" t="s">
        <v>1293</v>
      </c>
      <c r="J1349" s="11" t="s">
        <v>35</v>
      </c>
      <c r="K1349" s="18" t="str">
        <f>IF(LEFT(I1349,2)="10",HYPERLINK(_xlfn.CONCAT("https://doi.org/",I1349),"Link"),IF(I1349="","",HYPERLINK(I1349,"Link")))</f>
        <v>Link</v>
      </c>
      <c r="L1349" s="19" t="str">
        <f>IF(A1349&lt;&gt;"",IF(J1349="No",_xlfn.CONCAT(IF(ISERROR(FIND(",",A1349))=FALSE,LEFT(A1349,FIND(",",A1349)-1),A1349),"-",C1349,"-",H1349),""),"")</f>
        <v/>
      </c>
      <c r="M1349" s="29" t="str">
        <f>IF(A1349&lt;&gt;"",_xlfn.CONCAT("{",IF(ISERROR(FIND(",",A1349))=FALSE,LEFT(A1349,FIND(",",A1349)-1),A1349),", ",C1349," #",H1349,"}"),"")</f>
        <v>{Maylor, 2018 #13358}</v>
      </c>
      <c r="N1349" s="4" t="s">
        <v>1</v>
      </c>
      <c r="O1349" s="18" t="str">
        <f>IF(J1349="Yes",IF(P1349&lt;&gt;"",HYPERLINK(_xlfn.CONCAT(VLOOKUP(P1349,AF:AG,2,FALSE),"\",IF(ISERROR(FIND(",",A1349))=FALSE,LEFT(A1349,FIND(",",A1349)-1),A1349),"-",C1349,"-",H1349,".pdf"),"PDF"),""),"")</f>
        <v>PDF</v>
      </c>
      <c r="P1349" s="11" t="s">
        <v>2</v>
      </c>
      <c r="Q1349" s="3" t="s">
        <v>46</v>
      </c>
      <c r="R1349" s="3" t="s">
        <v>39</v>
      </c>
      <c r="T1349" s="18" t="str">
        <f>IF(J1349="Yes",IF(U1349&lt;&gt;"",HYPERLINK(_xlfn.CONCAT(VLOOKUP(U1349,AF:AG,2,FALSE),"\",IF(ISERROR(FIND(",",A1349))=FALSE,LEFT(A1349,FIND(",",A1349)-1),A1349),"-",C1349,"-",H1349,".pdf"),"PDF"),""),"")</f>
        <v>PDF</v>
      </c>
      <c r="U1349" s="11" t="str">
        <f>IF(R1349="0. Duplicate","SH","")</f>
        <v>SH</v>
      </c>
      <c r="V1349" s="3" t="str">
        <f>IF(R1349="0. Duplicate","Exclude","")</f>
        <v>Exclude</v>
      </c>
      <c r="W1349" s="3" t="str">
        <f>IF(R1349="0. Duplicate","0. Duplicate","")</f>
        <v>0. Duplicate</v>
      </c>
      <c r="Y1349" s="12" t="str">
        <f>IF(R1349="Include","No",IF(V1349="Include","No",""))</f>
        <v/>
      </c>
      <c r="Z1349" s="33" t="str">
        <f>IF(J1349="Yes",IF(Q1349="","",IF(Q1349="Include",IF(V1349="",IF(Y1349="No","Check for supplement","Include"),IF(V1349="Exclude","Consensus required",IF(V1349="Include",IF(Y1349="No","Check for supplement","Include"),"Check required"))),IF(Q1349="Exclude",IF(V1349="","Check required",IF(V1349="Exclude","Exclude",IF(V1349="Include","Consensus required","Check required"))),"Check required"))),IF(L1349="","","Find PDF"))</f>
        <v>Exclude</v>
      </c>
      <c r="AA1349" s="31" t="str">
        <f>IF(Z1349="Exclude",R1349,"")</f>
        <v>0. Duplicate</v>
      </c>
    </row>
    <row r="1350" spans="1:27" x14ac:dyDescent="0.25">
      <c r="A1350" s="25" t="s">
        <v>1290</v>
      </c>
      <c r="B1350" s="26" t="s">
        <v>1291</v>
      </c>
      <c r="C1350" s="26">
        <v>2018</v>
      </c>
      <c r="D1350" s="26" t="s">
        <v>856</v>
      </c>
      <c r="E1350" s="26">
        <v>60</v>
      </c>
      <c r="F1350" s="26">
        <v>9</v>
      </c>
      <c r="G1350" s="26" t="s">
        <v>1292</v>
      </c>
      <c r="H1350" s="26">
        <v>13359</v>
      </c>
      <c r="I1350" s="26" t="s">
        <v>1293</v>
      </c>
      <c r="J1350" s="11" t="s">
        <v>35</v>
      </c>
      <c r="K1350" s="18" t="str">
        <f>IF(LEFT(I1350,2)="10",HYPERLINK(_xlfn.CONCAT("https://doi.org/",I1350),"Link"),IF(I1350="","",HYPERLINK(I1350,"Link")))</f>
        <v>Link</v>
      </c>
      <c r="L1350" s="19" t="str">
        <f>IF(A1350&lt;&gt;"",IF(J1350="No",_xlfn.CONCAT(IF(ISERROR(FIND(",",A1350))=FALSE,LEFT(A1350,FIND(",",A1350)-1),A1350),"-",C1350,"-",H1350),""),"")</f>
        <v/>
      </c>
      <c r="M1350" s="29" t="str">
        <f>IF(A1350&lt;&gt;"",_xlfn.CONCAT("{",IF(ISERROR(FIND(",",A1350))=FALSE,LEFT(A1350,FIND(",",A1350)-1),A1350),", ",C1350," #",H1350,"}"),"")</f>
        <v>{Maylor, 2018 #13359}</v>
      </c>
      <c r="N1350" s="4" t="s">
        <v>1</v>
      </c>
      <c r="O1350" s="18" t="str">
        <f>IF(J1350="Yes",IF(P1350&lt;&gt;"",HYPERLINK(_xlfn.CONCAT(VLOOKUP(P1350,AF:AG,2,FALSE),"\",IF(ISERROR(FIND(",",A1350))=FALSE,LEFT(A1350,FIND(",",A1350)-1),A1350),"-",C1350,"-",H1350,".pdf"),"PDF"),""),"")</f>
        <v>PDF</v>
      </c>
      <c r="P1350" s="11" t="s">
        <v>2</v>
      </c>
      <c r="Q1350" s="3" t="s">
        <v>46</v>
      </c>
      <c r="R1350" s="3" t="s">
        <v>39</v>
      </c>
      <c r="T1350" s="18" t="str">
        <f>IF(J1350="Yes",IF(U1350&lt;&gt;"",HYPERLINK(_xlfn.CONCAT(VLOOKUP(U1350,AF:AG,2,FALSE),"\",IF(ISERROR(FIND(",",A1350))=FALSE,LEFT(A1350,FIND(",",A1350)-1),A1350),"-",C1350,"-",H1350,".pdf"),"PDF"),""),"")</f>
        <v>PDF</v>
      </c>
      <c r="U1350" s="11" t="str">
        <f>IF(R1350="0. Duplicate","SH","")</f>
        <v>SH</v>
      </c>
      <c r="V1350" s="3" t="str">
        <f>IF(R1350="0. Duplicate","Exclude","")</f>
        <v>Exclude</v>
      </c>
      <c r="W1350" s="3" t="str">
        <f>IF(R1350="0. Duplicate","0. Duplicate","")</f>
        <v>0. Duplicate</v>
      </c>
      <c r="Y1350" s="12" t="str">
        <f>IF(R1350="Include","No",IF(V1350="Include","No",""))</f>
        <v/>
      </c>
      <c r="Z1350" s="33" t="str">
        <f>IF(J1350="Yes",IF(Q1350="","",IF(Q1350="Include",IF(V1350="",IF(Y1350="No","Check for supplement","Include"),IF(V1350="Exclude","Consensus required",IF(V1350="Include",IF(Y1350="No","Check for supplement","Include"),"Check required"))),IF(Q1350="Exclude",IF(V1350="","Check required",IF(V1350="Exclude","Exclude",IF(V1350="Include","Consensus required","Check required"))),"Check required"))),IF(L1350="","","Find PDF"))</f>
        <v>Exclude</v>
      </c>
      <c r="AA1350" s="31" t="str">
        <f>IF(Z1350="Exclude",R1350,"")</f>
        <v>0. Duplicate</v>
      </c>
    </row>
    <row r="1351" spans="1:27" x14ac:dyDescent="0.25">
      <c r="A1351" s="25" t="s">
        <v>1290</v>
      </c>
      <c r="B1351" s="26" t="s">
        <v>1291</v>
      </c>
      <c r="C1351" s="26">
        <v>2018</v>
      </c>
      <c r="D1351" s="26" t="s">
        <v>856</v>
      </c>
      <c r="E1351" s="26">
        <v>60</v>
      </c>
      <c r="F1351" s="26">
        <v>9</v>
      </c>
      <c r="G1351" s="26" t="s">
        <v>1292</v>
      </c>
      <c r="H1351" s="26">
        <v>13360</v>
      </c>
      <c r="I1351" s="26" t="s">
        <v>1293</v>
      </c>
      <c r="J1351" s="11" t="s">
        <v>35</v>
      </c>
      <c r="K1351" s="18" t="str">
        <f>IF(LEFT(I1351,2)="10",HYPERLINK(_xlfn.CONCAT("https://doi.org/",I1351),"Link"),IF(I1351="","",HYPERLINK(I1351,"Link")))</f>
        <v>Link</v>
      </c>
      <c r="L1351" s="19" t="str">
        <f>IF(A1351&lt;&gt;"",IF(J1351="No",_xlfn.CONCAT(IF(ISERROR(FIND(",",A1351))=FALSE,LEFT(A1351,FIND(",",A1351)-1),A1351),"-",C1351,"-",H1351),""),"")</f>
        <v/>
      </c>
      <c r="M1351" s="29" t="str">
        <f>IF(A1351&lt;&gt;"",_xlfn.CONCAT("{",IF(ISERROR(FIND(",",A1351))=FALSE,LEFT(A1351,FIND(",",A1351)-1),A1351),", ",C1351," #",H1351,"}"),"")</f>
        <v>{Maylor, 2018 #13360}</v>
      </c>
      <c r="N1351" s="4" t="s">
        <v>1</v>
      </c>
      <c r="O1351" s="18" t="str">
        <f>IF(J1351="Yes",IF(P1351&lt;&gt;"",HYPERLINK(_xlfn.CONCAT(VLOOKUP(P1351,AF:AG,2,FALSE),"\",IF(ISERROR(FIND(",",A1351))=FALSE,LEFT(A1351,FIND(",",A1351)-1),A1351),"-",C1351,"-",H1351,".pdf"),"PDF"),""),"")</f>
        <v>PDF</v>
      </c>
      <c r="P1351" s="11" t="s">
        <v>2</v>
      </c>
      <c r="Q1351" s="3" t="s">
        <v>46</v>
      </c>
      <c r="R1351" s="3" t="s">
        <v>39</v>
      </c>
      <c r="T1351" s="18" t="str">
        <f>IF(J1351="Yes",IF(U1351&lt;&gt;"",HYPERLINK(_xlfn.CONCAT(VLOOKUP(U1351,AF:AG,2,FALSE),"\",IF(ISERROR(FIND(",",A1351))=FALSE,LEFT(A1351,FIND(",",A1351)-1),A1351),"-",C1351,"-",H1351,".pdf"),"PDF"),""),"")</f>
        <v>PDF</v>
      </c>
      <c r="U1351" s="11" t="str">
        <f>IF(R1351="0. Duplicate","SH","")</f>
        <v>SH</v>
      </c>
      <c r="V1351" s="3" t="str">
        <f>IF(R1351="0. Duplicate","Exclude","")</f>
        <v>Exclude</v>
      </c>
      <c r="W1351" s="3" t="str">
        <f>IF(R1351="0. Duplicate","0. Duplicate","")</f>
        <v>0. Duplicate</v>
      </c>
      <c r="Y1351" s="12" t="str">
        <f>IF(R1351="Include","No",IF(V1351="Include","No",""))</f>
        <v/>
      </c>
      <c r="Z1351" s="33" t="str">
        <f>IF(J1351="Yes",IF(Q1351="","",IF(Q1351="Include",IF(V1351="",IF(Y1351="No","Check for supplement","Include"),IF(V1351="Exclude","Consensus required",IF(V1351="Include",IF(Y1351="No","Check for supplement","Include"),"Check required"))),IF(Q1351="Exclude",IF(V1351="","Check required",IF(V1351="Exclude","Exclude",IF(V1351="Include","Consensus required","Check required"))),"Check required"))),IF(L1351="","","Find PDF"))</f>
        <v>Exclude</v>
      </c>
      <c r="AA1351" s="31" t="str">
        <f>IF(Z1351="Exclude",R1351,"")</f>
        <v>0. Duplicate</v>
      </c>
    </row>
    <row r="1352" spans="1:27" x14ac:dyDescent="0.25">
      <c r="A1352" s="25" t="s">
        <v>1290</v>
      </c>
      <c r="B1352" s="26" t="s">
        <v>1291</v>
      </c>
      <c r="C1352" s="26">
        <v>2018</v>
      </c>
      <c r="D1352" s="26" t="s">
        <v>856</v>
      </c>
      <c r="E1352" s="26">
        <v>60</v>
      </c>
      <c r="F1352" s="26">
        <v>9</v>
      </c>
      <c r="G1352" s="26" t="s">
        <v>1292</v>
      </c>
      <c r="H1352" s="26">
        <v>13361</v>
      </c>
      <c r="I1352" s="26" t="s">
        <v>1293</v>
      </c>
      <c r="J1352" s="11" t="s">
        <v>35</v>
      </c>
      <c r="K1352" s="18" t="str">
        <f>IF(LEFT(I1352,2)="10",HYPERLINK(_xlfn.CONCAT("https://doi.org/",I1352),"Link"),IF(I1352="","",HYPERLINK(I1352,"Link")))</f>
        <v>Link</v>
      </c>
      <c r="L1352" s="19" t="str">
        <f>IF(A1352&lt;&gt;"",IF(J1352="No",_xlfn.CONCAT(IF(ISERROR(FIND(",",A1352))=FALSE,LEFT(A1352,FIND(",",A1352)-1),A1352),"-",C1352,"-",H1352),""),"")</f>
        <v/>
      </c>
      <c r="M1352" s="29" t="str">
        <f>IF(A1352&lt;&gt;"",_xlfn.CONCAT("{",IF(ISERROR(FIND(",",A1352))=FALSE,LEFT(A1352,FIND(",",A1352)-1),A1352),", ",C1352," #",H1352,"}"),"")</f>
        <v>{Maylor, 2018 #13361}</v>
      </c>
      <c r="N1352" s="4" t="s">
        <v>1</v>
      </c>
      <c r="O1352" s="18" t="str">
        <f>IF(J1352="Yes",IF(P1352&lt;&gt;"",HYPERLINK(_xlfn.CONCAT(VLOOKUP(P1352,AF:AG,2,FALSE),"\",IF(ISERROR(FIND(",",A1352))=FALSE,LEFT(A1352,FIND(",",A1352)-1),A1352),"-",C1352,"-",H1352,".pdf"),"PDF"),""),"")</f>
        <v>PDF</v>
      </c>
      <c r="P1352" s="11" t="s">
        <v>2</v>
      </c>
      <c r="Q1352" s="3" t="s">
        <v>46</v>
      </c>
      <c r="R1352" s="3" t="s">
        <v>39</v>
      </c>
      <c r="T1352" s="18" t="str">
        <f>IF(J1352="Yes",IF(U1352&lt;&gt;"",HYPERLINK(_xlfn.CONCAT(VLOOKUP(U1352,AF:AG,2,FALSE),"\",IF(ISERROR(FIND(",",A1352))=FALSE,LEFT(A1352,FIND(",",A1352)-1),A1352),"-",C1352,"-",H1352,".pdf"),"PDF"),""),"")</f>
        <v>PDF</v>
      </c>
      <c r="U1352" s="11" t="str">
        <f>IF(R1352="0. Duplicate","SH","")</f>
        <v>SH</v>
      </c>
      <c r="V1352" s="3" t="str">
        <f>IF(R1352="0. Duplicate","Exclude","")</f>
        <v>Exclude</v>
      </c>
      <c r="W1352" s="3" t="str">
        <f>IF(R1352="0. Duplicate","0. Duplicate","")</f>
        <v>0. Duplicate</v>
      </c>
      <c r="Y1352" s="12" t="str">
        <f>IF(R1352="Include","No",IF(V1352="Include","No",""))</f>
        <v/>
      </c>
      <c r="Z1352" s="33" t="str">
        <f>IF(J1352="Yes",IF(Q1352="","",IF(Q1352="Include",IF(V1352="",IF(Y1352="No","Check for supplement","Include"),IF(V1352="Exclude","Consensus required",IF(V1352="Include",IF(Y1352="No","Check for supplement","Include"),"Check required"))),IF(Q1352="Exclude",IF(V1352="","Check required",IF(V1352="Exclude","Exclude",IF(V1352="Include","Consensus required","Check required"))),"Check required"))),IF(L1352="","","Find PDF"))</f>
        <v>Exclude</v>
      </c>
      <c r="AA1352" s="31" t="str">
        <f>IF(Z1352="Exclude",R1352,"")</f>
        <v>0. Duplicate</v>
      </c>
    </row>
    <row r="1353" spans="1:27" x14ac:dyDescent="0.25">
      <c r="A1353" s="25" t="s">
        <v>1294</v>
      </c>
      <c r="B1353" s="26" t="s">
        <v>1295</v>
      </c>
      <c r="C1353" s="26">
        <v>2021</v>
      </c>
      <c r="D1353" s="26" t="s">
        <v>164</v>
      </c>
      <c r="E1353" s="26">
        <v>21</v>
      </c>
      <c r="F1353" s="26">
        <v>1</v>
      </c>
      <c r="G1353" s="26">
        <v>1272</v>
      </c>
      <c r="H1353" s="26">
        <v>13362</v>
      </c>
      <c r="I1353" s="26" t="s">
        <v>1296</v>
      </c>
      <c r="J1353" s="11" t="s">
        <v>35</v>
      </c>
      <c r="K1353" s="18" t="str">
        <f>IF(LEFT(I1353,2)="10",HYPERLINK(_xlfn.CONCAT("https://doi.org/",I1353),"Link"),IF(I1353="","",HYPERLINK(I1353,"Link")))</f>
        <v>Link</v>
      </c>
      <c r="L1353" s="19" t="str">
        <f>IF(A1353&lt;&gt;"",IF(J1353="No",_xlfn.CONCAT(IF(ISERROR(FIND(",",A1353))=FALSE,LEFT(A1353,FIND(",",A1353)-1),A1353),"-",C1353,"-",H1353),""),"")</f>
        <v/>
      </c>
      <c r="M1353" s="29" t="str">
        <f>IF(A1353&lt;&gt;"",_xlfn.CONCAT("{",IF(ISERROR(FIND(",",A1353))=FALSE,LEFT(A1353,FIND(",",A1353)-1),A1353),", ",C1353," #",H1353,"}"),"")</f>
        <v>{Mazzoni, 2021 #13362}</v>
      </c>
      <c r="N1353" s="4" t="s">
        <v>1</v>
      </c>
      <c r="O1353" s="18" t="str">
        <f>IF(J1353="Yes",IF(P1353&lt;&gt;"",HYPERLINK(_xlfn.CONCAT(VLOOKUP(P1353,AF:AG,2,FALSE),"\",IF(ISERROR(FIND(",",A1353))=FALSE,LEFT(A1353,FIND(",",A1353)-1),A1353),"-",C1353,"-",H1353,".pdf"),"PDF"),""),"")</f>
        <v>PDF</v>
      </c>
      <c r="P1353" s="11" t="s">
        <v>2</v>
      </c>
      <c r="Q1353" s="3" t="s">
        <v>46</v>
      </c>
      <c r="R1353" s="3" t="s">
        <v>47</v>
      </c>
      <c r="S1353" s="4" t="s">
        <v>109</v>
      </c>
      <c r="T1353" s="18" t="str">
        <f>IF(J1353="Yes",IF(U1353&lt;&gt;"",HYPERLINK(_xlfn.CONCAT(VLOOKUP(U1353,AF:AG,2,FALSE),"\",IF(ISERROR(FIND(",",A1353))=FALSE,LEFT(A1353,FIND(",",A1353)-1),A1353),"-",C1353,"-",H1353,".pdf"),"PDF"),""),"")</f>
        <v>PDF</v>
      </c>
      <c r="U1353" s="11" t="s">
        <v>57</v>
      </c>
      <c r="V1353" s="3" t="s">
        <v>46</v>
      </c>
      <c r="W1353" s="3" t="s">
        <v>47</v>
      </c>
      <c r="X1353" s="501" t="s">
        <v>116</v>
      </c>
      <c r="Y1353" s="12" t="str">
        <f>IF(R1353="Include","No",IF(V1353="Include","No",""))</f>
        <v/>
      </c>
      <c r="Z1353" s="33" t="str">
        <f>IF(J1353="Yes",IF(Q1353="","",IF(Q1353="Include",IF(V1353="",IF(Y1353="No","Check for supplement","Include"),IF(V1353="Exclude","Consensus required",IF(V1353="Include",IF(Y1353="No","Check for supplement","Include"),"Check required"))),IF(Q1353="Exclude",IF(V1353="","Check required",IF(V1353="Exclude","Exclude",IF(V1353="Include","Consensus required","Check required"))),"Check required"))),IF(L1353="","","Find PDF"))</f>
        <v>Exclude</v>
      </c>
      <c r="AA1353" s="31" t="str">
        <f>IF(Z1353="Exclude",R1353,"")</f>
        <v>3. Wrong intervention</v>
      </c>
    </row>
    <row r="1354" spans="1:27" x14ac:dyDescent="0.25">
      <c r="A1354" s="25" t="s">
        <v>1297</v>
      </c>
      <c r="B1354" s="26" t="s">
        <v>1298</v>
      </c>
      <c r="C1354" s="26">
        <v>2012</v>
      </c>
      <c r="D1354" s="26" t="s">
        <v>758</v>
      </c>
      <c r="E1354" s="26">
        <v>33</v>
      </c>
      <c r="F1354" s="26">
        <v>6</v>
      </c>
      <c r="G1354" s="26" t="s">
        <v>1299</v>
      </c>
      <c r="H1354" s="26">
        <v>13363</v>
      </c>
      <c r="I1354" s="26" t="s">
        <v>1300</v>
      </c>
      <c r="J1354" s="11" t="s">
        <v>35</v>
      </c>
      <c r="K1354" s="18" t="str">
        <f>IF(LEFT(I1354,2)="10",HYPERLINK(_xlfn.CONCAT("https://doi.org/",I1354),"Link"),IF(I1354="","",HYPERLINK(I1354,"Link")))</f>
        <v>Link</v>
      </c>
      <c r="L1354" s="19" t="str">
        <f>IF(A1354&lt;&gt;"",IF(J1354="No",_xlfn.CONCAT(IF(ISERROR(FIND(",",A1354))=FALSE,LEFT(A1354,FIND(",",A1354)-1),A1354),"-",C1354,"-",H1354),""),"")</f>
        <v/>
      </c>
      <c r="M1354" s="29" t="str">
        <f>IF(A1354&lt;&gt;"",_xlfn.CONCAT("{",IF(ISERROR(FIND(",",A1354))=FALSE,LEFT(A1354,FIND(",",A1354)-1),A1354),", ",C1354," #",H1354,"}"),"")</f>
        <v>{McDermott, 2012 #13363}</v>
      </c>
      <c r="N1354" s="4" t="s">
        <v>1</v>
      </c>
      <c r="O1354" s="18" t="str">
        <f>IF(J1354="Yes",IF(P1354&lt;&gt;"",HYPERLINK(_xlfn.CONCAT(VLOOKUP(P1354,AF:AG,2,FALSE),"\",IF(ISERROR(FIND(",",A1354))=FALSE,LEFT(A1354,FIND(",",A1354)-1),A1354),"-",C1354,"-",H1354,".pdf"),"PDF"),""),"")</f>
        <v>PDF</v>
      </c>
      <c r="P1354" s="11" t="s">
        <v>2</v>
      </c>
      <c r="Q1354" s="3" t="s">
        <v>46</v>
      </c>
      <c r="R1354" s="3" t="s">
        <v>47</v>
      </c>
      <c r="S1354" s="4" t="s">
        <v>109</v>
      </c>
      <c r="T1354" s="18" t="str">
        <f>IF(J1354="Yes",IF(U1354&lt;&gt;"",HYPERLINK(_xlfn.CONCAT(VLOOKUP(U1354,AF:AG,2,FALSE),"\",IF(ISERROR(FIND(",",A1354))=FALSE,LEFT(A1354,FIND(",",A1354)-1),A1354),"-",C1354,"-",H1354,".pdf"),"PDF"),""),"")</f>
        <v>PDF</v>
      </c>
      <c r="U1354" s="11" t="s">
        <v>57</v>
      </c>
      <c r="V1354" s="3" t="s">
        <v>46</v>
      </c>
      <c r="W1354" s="3" t="s">
        <v>47</v>
      </c>
      <c r="X1354" s="501" t="s">
        <v>116</v>
      </c>
      <c r="Y1354" s="12" t="str">
        <f>IF(R1354="Include","No",IF(V1354="Include","No",""))</f>
        <v/>
      </c>
      <c r="Z1354" s="33" t="str">
        <f>IF(J1354="Yes",IF(Q1354="","",IF(Q1354="Include",IF(V1354="",IF(Y1354="No","Check for supplement","Include"),IF(V1354="Exclude","Consensus required",IF(V1354="Include",IF(Y1354="No","Check for supplement","Include"),"Check required"))),IF(Q1354="Exclude",IF(V1354="","Check required",IF(V1354="Exclude","Exclude",IF(V1354="Include","Consensus required","Check required"))),"Check required"))),IF(L1354="","","Find PDF"))</f>
        <v>Exclude</v>
      </c>
      <c r="AA1354" s="31" t="str">
        <f>IF(Z1354="Exclude",R1354,"")</f>
        <v>3. Wrong intervention</v>
      </c>
    </row>
    <row r="1355" spans="1:27" x14ac:dyDescent="0.25">
      <c r="A1355" s="25" t="s">
        <v>1301</v>
      </c>
      <c r="B1355" s="26" t="s">
        <v>1302</v>
      </c>
      <c r="C1355" s="26">
        <v>2013</v>
      </c>
      <c r="D1355" s="26" t="s">
        <v>146</v>
      </c>
      <c r="E1355" s="26">
        <v>310</v>
      </c>
      <c r="F1355" s="26">
        <v>1</v>
      </c>
      <c r="G1355" s="26" t="s">
        <v>1303</v>
      </c>
      <c r="H1355" s="26">
        <v>13364</v>
      </c>
      <c r="I1355" s="26" t="s">
        <v>1304</v>
      </c>
      <c r="J1355" s="11" t="s">
        <v>35</v>
      </c>
      <c r="K1355" s="18" t="str">
        <f>IF(LEFT(I1355,2)="10",HYPERLINK(_xlfn.CONCAT("https://doi.org/",I1355),"Link"),IF(I1355="","",HYPERLINK(I1355,"Link")))</f>
        <v>Link</v>
      </c>
      <c r="L1355" s="19" t="str">
        <f>IF(A1355&lt;&gt;"",IF(J1355="No",_xlfn.CONCAT(IF(ISERROR(FIND(",",A1355))=FALSE,LEFT(A1355,FIND(",",A1355)-1),A1355),"-",C1355,"-",H1355),""),"")</f>
        <v/>
      </c>
      <c r="M1355" s="29" t="str">
        <f>IF(A1355&lt;&gt;"",_xlfn.CONCAT("{",IF(ISERROR(FIND(",",A1355))=FALSE,LEFT(A1355,FIND(",",A1355)-1),A1355),", ",C1355," #",H1355,"}"),"")</f>
        <v>{McDermott, 2013 #13364}</v>
      </c>
      <c r="N1355" s="4" t="s">
        <v>1</v>
      </c>
      <c r="O1355" s="18" t="str">
        <f>IF(J1355="Yes",IF(P1355&lt;&gt;"",HYPERLINK(_xlfn.CONCAT(VLOOKUP(P1355,AF:AG,2,FALSE),"\",IF(ISERROR(FIND(",",A1355))=FALSE,LEFT(A1355,FIND(",",A1355)-1),A1355),"-",C1355,"-",H1355,".pdf"),"PDF"),""),"")</f>
        <v>PDF</v>
      </c>
      <c r="P1355" s="11" t="s">
        <v>2</v>
      </c>
      <c r="Q1355" s="3" t="s">
        <v>46</v>
      </c>
      <c r="R1355" s="3" t="s">
        <v>47</v>
      </c>
      <c r="S1355" s="4" t="s">
        <v>109</v>
      </c>
      <c r="T1355" s="18" t="str">
        <f>IF(J1355="Yes",IF(U1355&lt;&gt;"",HYPERLINK(_xlfn.CONCAT(VLOOKUP(U1355,AF:AG,2,FALSE),"\",IF(ISERROR(FIND(",",A1355))=FALSE,LEFT(A1355,FIND(",",A1355)-1),A1355),"-",C1355,"-",H1355,".pdf"),"PDF"),""),"")</f>
        <v>PDF</v>
      </c>
      <c r="U1355" s="11" t="s">
        <v>57</v>
      </c>
      <c r="V1355" s="3" t="s">
        <v>46</v>
      </c>
      <c r="W1355" s="3" t="s">
        <v>47</v>
      </c>
      <c r="X1355" s="501" t="s">
        <v>116</v>
      </c>
      <c r="Y1355" s="12" t="str">
        <f>IF(R1355="Include","No",IF(V1355="Include","No",""))</f>
        <v/>
      </c>
      <c r="Z1355" s="33" t="str">
        <f>IF(J1355="Yes",IF(Q1355="","",IF(Q1355="Include",IF(V1355="",IF(Y1355="No","Check for supplement","Include"),IF(V1355="Exclude","Consensus required",IF(V1355="Include",IF(Y1355="No","Check for supplement","Include"),"Check required"))),IF(Q1355="Exclude",IF(V1355="","Check required",IF(V1355="Exclude","Exclude",IF(V1355="Include","Consensus required","Check required"))),"Check required"))),IF(L1355="","","Find PDF"))</f>
        <v>Exclude</v>
      </c>
      <c r="AA1355" s="31" t="str">
        <f>IF(Z1355="Exclude",R1355,"")</f>
        <v>3. Wrong intervention</v>
      </c>
    </row>
    <row r="1356" spans="1:27" x14ac:dyDescent="0.25">
      <c r="A1356" s="25" t="s">
        <v>1305</v>
      </c>
      <c r="B1356" s="26" t="s">
        <v>1306</v>
      </c>
      <c r="C1356" s="26">
        <v>2014</v>
      </c>
      <c r="D1356" s="26" t="s">
        <v>1209</v>
      </c>
      <c r="E1356" s="26">
        <v>3</v>
      </c>
      <c r="F1356" s="26">
        <v>3</v>
      </c>
      <c r="G1356" s="26" t="s">
        <v>1307</v>
      </c>
      <c r="H1356" s="26">
        <v>14814</v>
      </c>
      <c r="I1356" s="26" t="s">
        <v>1308</v>
      </c>
      <c r="J1356" s="11" t="s">
        <v>35</v>
      </c>
      <c r="K1356" s="18" t="str">
        <f>IF(LEFT(I1356,2)="10",HYPERLINK(_xlfn.CONCAT("https://doi.org/",I1356),"Link"),IF(I1356="","",HYPERLINK(I1356,"Link")))</f>
        <v>Link</v>
      </c>
      <c r="L1356" s="19" t="str">
        <f>IF(A1356&lt;&gt;"",IF(J1356="No",_xlfn.CONCAT(IF(ISERROR(FIND(",",A1356))=FALSE,LEFT(A1356,FIND(",",A1356)-1),A1356),"-",C1356,"-",H1356),""),"")</f>
        <v/>
      </c>
      <c r="M1356" s="29" t="str">
        <f>IF(A1356&lt;&gt;"",_xlfn.CONCAT("{",IF(ISERROR(FIND(",",A1356))=FALSE,LEFT(A1356,FIND(",",A1356)-1),A1356),", ",C1356," #",H1356,"}"),"")</f>
        <v>{McDermott, 2014 #14814}</v>
      </c>
      <c r="N1356" s="4" t="s">
        <v>1</v>
      </c>
      <c r="O1356" s="18" t="str">
        <f>IF(J1356="Yes",IF(P1356&lt;&gt;"",HYPERLINK(_xlfn.CONCAT(VLOOKUP(P1356,AF:AG,2,FALSE),"\",IF(ISERROR(FIND(",",A1356))=FALSE,LEFT(A1356,FIND(",",A1356)-1),A1356),"-",C1356,"-",H1356,".pdf"),"PDF"),""),"")</f>
        <v>PDF</v>
      </c>
      <c r="P1356" s="11" t="s">
        <v>2</v>
      </c>
      <c r="Q1356" s="3" t="s">
        <v>46</v>
      </c>
      <c r="R1356" s="3" t="s">
        <v>47</v>
      </c>
      <c r="S1356" s="4" t="s">
        <v>109</v>
      </c>
      <c r="T1356" s="18" t="str">
        <f>IF(J1356="Yes",IF(U1356&lt;&gt;"",HYPERLINK(_xlfn.CONCAT(VLOOKUP(U1356,AF:AG,2,FALSE),"\",IF(ISERROR(FIND(",",A1356))=FALSE,LEFT(A1356,FIND(",",A1356)-1),A1356),"-",C1356,"-",H1356,".pdf"),"PDF"),""),"")</f>
        <v>PDF</v>
      </c>
      <c r="U1356" s="11" t="s">
        <v>57</v>
      </c>
      <c r="V1356" s="3" t="s">
        <v>46</v>
      </c>
      <c r="W1356" s="3" t="s">
        <v>47</v>
      </c>
      <c r="X1356" s="501" t="s">
        <v>116</v>
      </c>
      <c r="Y1356" s="12" t="str">
        <f>IF(R1356="Include","No",IF(V1356="Include","No",""))</f>
        <v/>
      </c>
      <c r="Z1356" s="33" t="str">
        <f>IF(J1356="Yes",IF(Q1356="","",IF(Q1356="Include",IF(V1356="",IF(Y1356="No","Check for supplement","Include"),IF(V1356="Exclude","Consensus required",IF(V1356="Include",IF(Y1356="No","Check for supplement","Include"),"Check required"))),IF(Q1356="Exclude",IF(V1356="","Check required",IF(V1356="Exclude","Exclude",IF(V1356="Include","Consensus required","Check required"))),"Check required"))),IF(L1356="","","Find PDF"))</f>
        <v>Exclude</v>
      </c>
      <c r="AA1356" s="31" t="str">
        <f>IF(Z1356="Exclude",R1356,"")</f>
        <v>3. Wrong intervention</v>
      </c>
    </row>
    <row r="1357" spans="1:27" x14ac:dyDescent="0.25">
      <c r="A1357" s="25" t="s">
        <v>1309</v>
      </c>
      <c r="B1357" s="26" t="s">
        <v>1310</v>
      </c>
      <c r="C1357" s="26">
        <v>2018</v>
      </c>
      <c r="D1357" s="26" t="s">
        <v>146</v>
      </c>
      <c r="E1357" s="26">
        <v>319</v>
      </c>
      <c r="F1357" s="26">
        <v>16</v>
      </c>
      <c r="G1357" s="92" t="s">
        <v>1311</v>
      </c>
      <c r="H1357" s="26">
        <v>13365</v>
      </c>
      <c r="I1357" s="26" t="s">
        <v>1312</v>
      </c>
      <c r="J1357" s="11" t="s">
        <v>35</v>
      </c>
      <c r="K1357" s="18" t="str">
        <f>IF(LEFT(I1357,2)="10",HYPERLINK(_xlfn.CONCAT("https://doi.org/",I1357),"Link"),IF(I1357="","",HYPERLINK(I1357,"Link")))</f>
        <v>Link</v>
      </c>
      <c r="L1357" s="19" t="str">
        <f>IF(A1357&lt;&gt;"",IF(J1357="No",_xlfn.CONCAT(IF(ISERROR(FIND(",",A1357))=FALSE,LEFT(A1357,FIND(",",A1357)-1),A1357),"-",C1357,"-",H1357),""),"")</f>
        <v/>
      </c>
      <c r="M1357" s="29" t="str">
        <f>IF(A1357&lt;&gt;"",_xlfn.CONCAT("{",IF(ISERROR(FIND(",",A1357))=FALSE,LEFT(A1357,FIND(",",A1357)-1),A1357),", ",C1357," #",H1357,"}"),"")</f>
        <v>{McDermott, 2018 #13365}</v>
      </c>
      <c r="N1357" s="4" t="s">
        <v>1</v>
      </c>
      <c r="O1357" s="18" t="str">
        <f>IF(J1357="Yes",IF(P1357&lt;&gt;"",HYPERLINK(_xlfn.CONCAT(VLOOKUP(P1357,AF:AG,2,FALSE),"\",IF(ISERROR(FIND(",",A1357))=FALSE,LEFT(A1357,FIND(",",A1357)-1),A1357),"-",C1357,"-",H1357,".pdf"),"PDF"),""),"")</f>
        <v>PDF</v>
      </c>
      <c r="P1357" s="11" t="s">
        <v>2</v>
      </c>
      <c r="Q1357" s="3" t="s">
        <v>46</v>
      </c>
      <c r="R1357" s="3" t="s">
        <v>47</v>
      </c>
      <c r="S1357" s="4" t="s">
        <v>109</v>
      </c>
      <c r="T1357" s="18" t="str">
        <f>IF(J1357="Yes",IF(U1357&lt;&gt;"",HYPERLINK(_xlfn.CONCAT(VLOOKUP(U1357,AF:AG,2,FALSE),"\",IF(ISERROR(FIND(",",A1357))=FALSE,LEFT(A1357,FIND(",",A1357)-1),A1357),"-",C1357,"-",H1357,".pdf"),"PDF"),""),"")</f>
        <v>PDF</v>
      </c>
      <c r="U1357" s="11" t="s">
        <v>57</v>
      </c>
      <c r="V1357" s="3" t="s">
        <v>46</v>
      </c>
      <c r="W1357" s="3" t="s">
        <v>47</v>
      </c>
      <c r="X1357" s="501" t="s">
        <v>116</v>
      </c>
      <c r="Y1357" s="12" t="str">
        <f>IF(R1357="Include","No",IF(V1357="Include","No",""))</f>
        <v/>
      </c>
      <c r="Z1357" s="33" t="str">
        <f>IF(J1357="Yes",IF(Q1357="","",IF(Q1357="Include",IF(V1357="",IF(Y1357="No","Check for supplement","Include"),IF(V1357="Exclude","Consensus required",IF(V1357="Include",IF(Y1357="No","Check for supplement","Include"),"Check required"))),IF(Q1357="Exclude",IF(V1357="","Check required",IF(V1357="Exclude","Exclude",IF(V1357="Include","Consensus required","Check required"))),"Check required"))),IF(L1357="","","Find PDF"))</f>
        <v>Exclude</v>
      </c>
      <c r="AA1357" s="31" t="str">
        <f>IF(Z1357="Exclude",R1357,"")</f>
        <v>3. Wrong intervention</v>
      </c>
    </row>
    <row r="1358" spans="1:27" x14ac:dyDescent="0.25">
      <c r="A1358" s="25" t="s">
        <v>1309</v>
      </c>
      <c r="B1358" s="26" t="s">
        <v>1310</v>
      </c>
      <c r="C1358" s="26">
        <v>2018</v>
      </c>
      <c r="D1358" s="26" t="s">
        <v>146</v>
      </c>
      <c r="E1358" s="26">
        <v>319</v>
      </c>
      <c r="F1358" s="26">
        <v>16</v>
      </c>
      <c r="G1358" s="26" t="s">
        <v>1311</v>
      </c>
      <c r="H1358" s="26">
        <v>13366</v>
      </c>
      <c r="I1358" s="26" t="s">
        <v>1312</v>
      </c>
      <c r="J1358" s="11" t="s">
        <v>35</v>
      </c>
      <c r="K1358" s="18" t="str">
        <f>IF(LEFT(I1358,2)="10",HYPERLINK(_xlfn.CONCAT("https://doi.org/",I1358),"Link"),IF(I1358="","",HYPERLINK(I1358,"Link")))</f>
        <v>Link</v>
      </c>
      <c r="L1358" s="19" t="str">
        <f>IF(A1358&lt;&gt;"",IF(J1358="No",_xlfn.CONCAT(IF(ISERROR(FIND(",",A1358))=FALSE,LEFT(A1358,FIND(",",A1358)-1),A1358),"-",C1358,"-",H1358),""),"")</f>
        <v/>
      </c>
      <c r="M1358" s="29" t="str">
        <f>IF(A1358&lt;&gt;"",_xlfn.CONCAT("{",IF(ISERROR(FIND(",",A1358))=FALSE,LEFT(A1358,FIND(",",A1358)-1),A1358),", ",C1358," #",H1358,"}"),"")</f>
        <v>{McDermott, 2018 #13366}</v>
      </c>
      <c r="N1358" s="4" t="s">
        <v>1</v>
      </c>
      <c r="O1358" s="18" t="str">
        <f>IF(J1358="Yes",IF(P1358&lt;&gt;"",HYPERLINK(_xlfn.CONCAT(VLOOKUP(P1358,AF:AG,2,FALSE),"\",IF(ISERROR(FIND(",",A1358))=FALSE,LEFT(A1358,FIND(",",A1358)-1),A1358),"-",C1358,"-",H1358,".pdf"),"PDF"),""),"")</f>
        <v>PDF</v>
      </c>
      <c r="P1358" s="11" t="s">
        <v>2</v>
      </c>
      <c r="Q1358" s="3" t="s">
        <v>46</v>
      </c>
      <c r="R1358" s="3" t="s">
        <v>39</v>
      </c>
      <c r="T1358" s="18" t="str">
        <f>IF(J1358="Yes",IF(U1358&lt;&gt;"",HYPERLINK(_xlfn.CONCAT(VLOOKUP(U1358,AF:AG,2,FALSE),"\",IF(ISERROR(FIND(",",A1358))=FALSE,LEFT(A1358,FIND(",",A1358)-1),A1358),"-",C1358,"-",H1358,".pdf"),"PDF"),""),"")</f>
        <v>PDF</v>
      </c>
      <c r="U1358" s="11" t="str">
        <f>IF(R1358="0. Duplicate","SH","")</f>
        <v>SH</v>
      </c>
      <c r="V1358" s="3" t="str">
        <f>IF(R1358="0. Duplicate","Exclude","")</f>
        <v>Exclude</v>
      </c>
      <c r="W1358" s="3" t="str">
        <f>IF(R1358="0. Duplicate","0. Duplicate","")</f>
        <v>0. Duplicate</v>
      </c>
      <c r="Y1358" s="12" t="str">
        <f>IF(R1358="Include","No",IF(V1358="Include","No",""))</f>
        <v/>
      </c>
      <c r="Z1358" s="33" t="str">
        <f>IF(J1358="Yes",IF(Q1358="","",IF(Q1358="Include",IF(V1358="",IF(Y1358="No","Check for supplement","Include"),IF(V1358="Exclude","Consensus required",IF(V1358="Include",IF(Y1358="No","Check for supplement","Include"),"Check required"))),IF(Q1358="Exclude",IF(V1358="","Check required",IF(V1358="Exclude","Exclude",IF(V1358="Include","Consensus required","Check required"))),"Check required"))),IF(L1358="","","Find PDF"))</f>
        <v>Exclude</v>
      </c>
      <c r="AA1358" s="31" t="str">
        <f>IF(Z1358="Exclude",R1358,"")</f>
        <v>0. Duplicate</v>
      </c>
    </row>
    <row r="1359" spans="1:27" x14ac:dyDescent="0.25">
      <c r="A1359" s="25" t="s">
        <v>1313</v>
      </c>
      <c r="B1359" s="26" t="s">
        <v>1314</v>
      </c>
      <c r="C1359" s="26">
        <v>2022</v>
      </c>
      <c r="D1359" s="26" t="s">
        <v>1315</v>
      </c>
      <c r="E1359" s="26">
        <v>11</v>
      </c>
      <c r="F1359" s="26">
        <v>2</v>
      </c>
      <c r="G1359" s="26" t="s">
        <v>1316</v>
      </c>
      <c r="H1359" s="26">
        <v>13367</v>
      </c>
      <c r="I1359" s="26" t="s">
        <v>1317</v>
      </c>
      <c r="J1359" s="11" t="s">
        <v>35</v>
      </c>
      <c r="K1359" s="18" t="str">
        <f>IF(LEFT(I1359,2)="10",HYPERLINK(_xlfn.CONCAT("https://doi.org/",I1359),"Link"),IF(I1359="","",HYPERLINK(I1359,"Link")))</f>
        <v>Link</v>
      </c>
      <c r="L1359" s="19" t="str">
        <f>IF(A1359&lt;&gt;"",IF(J1359="No",_xlfn.CONCAT(IF(ISERROR(FIND(",",A1359))=FALSE,LEFT(A1359,FIND(",",A1359)-1),A1359),"-",C1359,"-",H1359),""),"")</f>
        <v/>
      </c>
      <c r="M1359" s="29" t="str">
        <f>IF(A1359&lt;&gt;"",_xlfn.CONCAT("{",IF(ISERROR(FIND(",",A1359))=FALSE,LEFT(A1359,FIND(",",A1359)-1),A1359),", ",C1359," #",H1359,"}"),"")</f>
        <v>{McDonough, 2022 #13367}</v>
      </c>
      <c r="N1359" s="4" t="s">
        <v>1</v>
      </c>
      <c r="O1359" s="18" t="str">
        <f>IF(J1359="Yes",IF(P1359&lt;&gt;"",HYPERLINK(_xlfn.CONCAT(VLOOKUP(P1359,AF:AG,2,FALSE),"\",IF(ISERROR(FIND(",",A1359))=FALSE,LEFT(A1359,FIND(",",A1359)-1),A1359),"-",C1359,"-",H1359,".pdf"),"PDF"),""),"")</f>
        <v>PDF</v>
      </c>
      <c r="P1359" s="11" t="s">
        <v>2</v>
      </c>
      <c r="Q1359" s="3" t="s">
        <v>46</v>
      </c>
      <c r="R1359" s="3" t="s">
        <v>47</v>
      </c>
      <c r="S1359" s="4" t="s">
        <v>109</v>
      </c>
      <c r="T1359" s="18" t="str">
        <f>IF(J1359="Yes",IF(U1359&lt;&gt;"",HYPERLINK(_xlfn.CONCAT(VLOOKUP(U1359,AF:AG,2,FALSE),"\",IF(ISERROR(FIND(",",A1359))=FALSE,LEFT(A1359,FIND(",",A1359)-1),A1359),"-",C1359,"-",H1359,".pdf"),"PDF"),""),"")</f>
        <v>PDF</v>
      </c>
      <c r="U1359" s="11" t="s">
        <v>57</v>
      </c>
      <c r="V1359" s="3" t="s">
        <v>46</v>
      </c>
      <c r="W1359" s="3" t="s">
        <v>47</v>
      </c>
      <c r="X1359" s="501" t="s">
        <v>116</v>
      </c>
      <c r="Y1359" s="12" t="str">
        <f>IF(R1359="Include","No",IF(V1359="Include","No",""))</f>
        <v/>
      </c>
      <c r="Z1359" s="33" t="str">
        <f>IF(J1359="Yes",IF(Q1359="","",IF(Q1359="Include",IF(V1359="",IF(Y1359="No","Check for supplement","Include"),IF(V1359="Exclude","Consensus required",IF(V1359="Include",IF(Y1359="No","Check for supplement","Include"),"Check required"))),IF(Q1359="Exclude",IF(V1359="","Check required",IF(V1359="Exclude","Exclude",IF(V1359="Include","Consensus required","Check required"))),"Check required"))),IF(L1359="","","Find PDF"))</f>
        <v>Exclude</v>
      </c>
      <c r="AA1359" s="31" t="str">
        <f>IF(Z1359="Exclude",R1359,"")</f>
        <v>3. Wrong intervention</v>
      </c>
    </row>
    <row r="1360" spans="1:27" x14ac:dyDescent="0.25">
      <c r="A1360" s="25" t="s">
        <v>1313</v>
      </c>
      <c r="B1360" s="26" t="s">
        <v>1314</v>
      </c>
      <c r="C1360" s="26">
        <v>2022</v>
      </c>
      <c r="D1360" s="26" t="s">
        <v>1315</v>
      </c>
      <c r="E1360" s="26">
        <v>11</v>
      </c>
      <c r="F1360" s="26">
        <v>2</v>
      </c>
      <c r="G1360" s="26" t="s">
        <v>1316</v>
      </c>
      <c r="H1360" s="26">
        <v>13368</v>
      </c>
      <c r="I1360" s="26" t="s">
        <v>1317</v>
      </c>
      <c r="J1360" s="11" t="s">
        <v>35</v>
      </c>
      <c r="K1360" s="18" t="str">
        <f>IF(LEFT(I1360,2)="10",HYPERLINK(_xlfn.CONCAT("https://doi.org/",I1360),"Link"),IF(I1360="","",HYPERLINK(I1360,"Link")))</f>
        <v>Link</v>
      </c>
      <c r="L1360" s="19" t="str">
        <f>IF(A1360&lt;&gt;"",IF(J1360="No",_xlfn.CONCAT(IF(ISERROR(FIND(",",A1360))=FALSE,LEFT(A1360,FIND(",",A1360)-1),A1360),"-",C1360,"-",H1360),""),"")</f>
        <v/>
      </c>
      <c r="M1360" s="29" t="str">
        <f>IF(A1360&lt;&gt;"",_xlfn.CONCAT("{",IF(ISERROR(FIND(",",A1360))=FALSE,LEFT(A1360,FIND(",",A1360)-1),A1360),", ",C1360," #",H1360,"}"),"")</f>
        <v>{McDonough, 2022 #13368}</v>
      </c>
      <c r="N1360" s="4" t="s">
        <v>1</v>
      </c>
      <c r="O1360" s="18" t="str">
        <f>IF(J1360="Yes",IF(P1360&lt;&gt;"",HYPERLINK(_xlfn.CONCAT(VLOOKUP(P1360,AF:AG,2,FALSE),"\",IF(ISERROR(FIND(",",A1360))=FALSE,LEFT(A1360,FIND(",",A1360)-1),A1360),"-",C1360,"-",H1360,".pdf"),"PDF"),""),"")</f>
        <v>PDF</v>
      </c>
      <c r="P1360" s="11" t="s">
        <v>2</v>
      </c>
      <c r="Q1360" s="3" t="s">
        <v>46</v>
      </c>
      <c r="R1360" s="3" t="s">
        <v>39</v>
      </c>
      <c r="T1360" s="18" t="str">
        <f>IF(J1360="Yes",IF(U1360&lt;&gt;"",HYPERLINK(_xlfn.CONCAT(VLOOKUP(U1360,AF:AG,2,FALSE),"\",IF(ISERROR(FIND(",",A1360))=FALSE,LEFT(A1360,FIND(",",A1360)-1),A1360),"-",C1360,"-",H1360,".pdf"),"PDF"),""),"")</f>
        <v>PDF</v>
      </c>
      <c r="U1360" s="11" t="str">
        <f>IF(R1360="0. Duplicate","SH","")</f>
        <v>SH</v>
      </c>
      <c r="V1360" s="3" t="str">
        <f>IF(R1360="0. Duplicate","Exclude","")</f>
        <v>Exclude</v>
      </c>
      <c r="W1360" s="3" t="str">
        <f>IF(R1360="0. Duplicate","0. Duplicate","")</f>
        <v>0. Duplicate</v>
      </c>
      <c r="Y1360" s="12" t="str">
        <f>IF(R1360="Include","No",IF(V1360="Include","No",""))</f>
        <v/>
      </c>
      <c r="Z1360" s="33" t="str">
        <f>IF(J1360="Yes",IF(Q1360="","",IF(Q1360="Include",IF(V1360="",IF(Y1360="No","Check for supplement","Include"),IF(V1360="Exclude","Consensus required",IF(V1360="Include",IF(Y1360="No","Check for supplement","Include"),"Check required"))),IF(Q1360="Exclude",IF(V1360="","Check required",IF(V1360="Exclude","Exclude",IF(V1360="Include","Consensus required","Check required"))),"Check required"))),IF(L1360="","","Find PDF"))</f>
        <v>Exclude</v>
      </c>
      <c r="AA1360" s="31" t="str">
        <f>IF(Z1360="Exclude",R1360,"")</f>
        <v>0. Duplicate</v>
      </c>
    </row>
    <row r="1361" spans="1:27" x14ac:dyDescent="0.25">
      <c r="A1361" s="25" t="s">
        <v>1313</v>
      </c>
      <c r="B1361" s="26" t="s">
        <v>1314</v>
      </c>
      <c r="C1361" s="26">
        <v>2022</v>
      </c>
      <c r="D1361" s="26" t="s">
        <v>1315</v>
      </c>
      <c r="E1361" s="26">
        <v>11</v>
      </c>
      <c r="F1361" s="26">
        <v>2</v>
      </c>
      <c r="G1361" s="26" t="s">
        <v>1316</v>
      </c>
      <c r="H1361" s="26">
        <v>13369</v>
      </c>
      <c r="I1361" s="26" t="s">
        <v>1317</v>
      </c>
      <c r="J1361" s="11" t="s">
        <v>35</v>
      </c>
      <c r="K1361" s="18" t="str">
        <f>IF(LEFT(I1361,2)="10",HYPERLINK(_xlfn.CONCAT("https://doi.org/",I1361),"Link"),IF(I1361="","",HYPERLINK(I1361,"Link")))</f>
        <v>Link</v>
      </c>
      <c r="L1361" s="19" t="str">
        <f>IF(A1361&lt;&gt;"",IF(J1361="No",_xlfn.CONCAT(IF(ISERROR(FIND(",",A1361))=FALSE,LEFT(A1361,FIND(",",A1361)-1),A1361),"-",C1361,"-",H1361),""),"")</f>
        <v/>
      </c>
      <c r="M1361" s="29" t="str">
        <f>IF(A1361&lt;&gt;"",_xlfn.CONCAT("{",IF(ISERROR(FIND(",",A1361))=FALSE,LEFT(A1361,FIND(",",A1361)-1),A1361),", ",C1361," #",H1361,"}"),"")</f>
        <v>{McDonough, 2022 #13369}</v>
      </c>
      <c r="N1361" s="4" t="s">
        <v>1</v>
      </c>
      <c r="O1361" s="18" t="str">
        <f>IF(J1361="Yes",IF(P1361&lt;&gt;"",HYPERLINK(_xlfn.CONCAT(VLOOKUP(P1361,AF:AG,2,FALSE),"\",IF(ISERROR(FIND(",",A1361))=FALSE,LEFT(A1361,FIND(",",A1361)-1),A1361),"-",C1361,"-",H1361,".pdf"),"PDF"),""),"")</f>
        <v>PDF</v>
      </c>
      <c r="P1361" s="11" t="s">
        <v>2</v>
      </c>
      <c r="Q1361" s="3" t="s">
        <v>46</v>
      </c>
      <c r="R1361" s="3" t="s">
        <v>39</v>
      </c>
      <c r="T1361" s="18" t="str">
        <f>IF(J1361="Yes",IF(U1361&lt;&gt;"",HYPERLINK(_xlfn.CONCAT(VLOOKUP(U1361,AF:AG,2,FALSE),"\",IF(ISERROR(FIND(",",A1361))=FALSE,LEFT(A1361,FIND(",",A1361)-1),A1361),"-",C1361,"-",H1361,".pdf"),"PDF"),""),"")</f>
        <v>PDF</v>
      </c>
      <c r="U1361" s="11" t="str">
        <f>IF(R1361="0. Duplicate","SH","")</f>
        <v>SH</v>
      </c>
      <c r="V1361" s="3" t="str">
        <f>IF(R1361="0. Duplicate","Exclude","")</f>
        <v>Exclude</v>
      </c>
      <c r="W1361" s="3" t="str">
        <f>IF(R1361="0. Duplicate","0. Duplicate","")</f>
        <v>0. Duplicate</v>
      </c>
      <c r="Y1361" s="12" t="str">
        <f>IF(R1361="Include","No",IF(V1361="Include","No",""))</f>
        <v/>
      </c>
      <c r="Z1361" s="33" t="str">
        <f>IF(J1361="Yes",IF(Q1361="","",IF(Q1361="Include",IF(V1361="",IF(Y1361="No","Check for supplement","Include"),IF(V1361="Exclude","Consensus required",IF(V1361="Include",IF(Y1361="No","Check for supplement","Include"),"Check required"))),IF(Q1361="Exclude",IF(V1361="","Check required",IF(V1361="Exclude","Exclude",IF(V1361="Include","Consensus required","Check required"))),"Check required"))),IF(L1361="","","Find PDF"))</f>
        <v>Exclude</v>
      </c>
      <c r="AA1361" s="31" t="str">
        <f>IF(Z1361="Exclude",R1361,"")</f>
        <v>0. Duplicate</v>
      </c>
    </row>
    <row r="1362" spans="1:27" x14ac:dyDescent="0.25">
      <c r="A1362" s="25" t="s">
        <v>1318</v>
      </c>
      <c r="B1362" s="26" t="s">
        <v>1319</v>
      </c>
      <c r="C1362" s="26">
        <v>2013</v>
      </c>
      <c r="D1362" s="26" t="s">
        <v>95</v>
      </c>
      <c r="E1362" s="26">
        <v>46</v>
      </c>
      <c r="F1362" s="26">
        <v>3</v>
      </c>
      <c r="G1362" s="26" t="s">
        <v>1320</v>
      </c>
      <c r="H1362" s="26">
        <v>13370</v>
      </c>
      <c r="I1362" s="26" t="s">
        <v>1321</v>
      </c>
      <c r="J1362" s="11" t="s">
        <v>35</v>
      </c>
      <c r="K1362" s="18" t="str">
        <f>IF(LEFT(I1362,2)="10",HYPERLINK(_xlfn.CONCAT("https://doi.org/",I1362),"Link"),IF(I1362="","",HYPERLINK(I1362,"Link")))</f>
        <v>Link</v>
      </c>
      <c r="L1362" s="19" t="str">
        <f>IF(A1362&lt;&gt;"",IF(J1362="No",_xlfn.CONCAT(IF(ISERROR(FIND(",",A1362))=FALSE,LEFT(A1362,FIND(",",A1362)-1),A1362),"-",C1362,"-",H1362),""),"")</f>
        <v/>
      </c>
      <c r="M1362" s="29" t="str">
        <f>IF(A1362&lt;&gt;"",_xlfn.CONCAT("{",IF(ISERROR(FIND(",",A1362))=FALSE,LEFT(A1362,FIND(",",A1362)-1),A1362),", ",C1362," #",H1362,"}"),"")</f>
        <v>{McGowan, 2013 #13370}</v>
      </c>
      <c r="N1362" s="4" t="s">
        <v>1</v>
      </c>
      <c r="O1362" s="18" t="str">
        <f>IF(J1362="Yes",IF(P1362&lt;&gt;"",HYPERLINK(_xlfn.CONCAT(VLOOKUP(P1362,AF:AG,2,FALSE),"\",IF(ISERROR(FIND(",",A1362))=FALSE,LEFT(A1362,FIND(",",A1362)-1),A1362),"-",C1362,"-",H1362,".pdf"),"PDF"),""),"")</f>
        <v>PDF</v>
      </c>
      <c r="P1362" s="11" t="s">
        <v>2</v>
      </c>
      <c r="Q1362" s="3" t="s">
        <v>46</v>
      </c>
      <c r="R1362" s="3" t="s">
        <v>47</v>
      </c>
      <c r="S1362" s="4" t="s">
        <v>109</v>
      </c>
      <c r="T1362" s="18" t="str">
        <f>IF(J1362="Yes",IF(U1362&lt;&gt;"",HYPERLINK(_xlfn.CONCAT(VLOOKUP(U1362,AF:AG,2,FALSE),"\",IF(ISERROR(FIND(",",A1362))=FALSE,LEFT(A1362,FIND(",",A1362)-1),A1362),"-",C1362,"-",H1362,".pdf"),"PDF"),""),"")</f>
        <v>PDF</v>
      </c>
      <c r="U1362" s="11" t="s">
        <v>57</v>
      </c>
      <c r="V1362" s="3" t="s">
        <v>46</v>
      </c>
      <c r="W1362" s="3" t="s">
        <v>47</v>
      </c>
      <c r="X1362" s="501" t="s">
        <v>116</v>
      </c>
      <c r="Y1362" s="12" t="str">
        <f>IF(R1362="Include","No",IF(V1362="Include","No",""))</f>
        <v/>
      </c>
      <c r="Z1362" s="33" t="str">
        <f>IF(J1362="Yes",IF(Q1362="","",IF(Q1362="Include",IF(V1362="",IF(Y1362="No","Check for supplement","Include"),IF(V1362="Exclude","Consensus required",IF(V1362="Include",IF(Y1362="No","Check for supplement","Include"),"Check required"))),IF(Q1362="Exclude",IF(V1362="","Check required",IF(V1362="Exclude","Exclude",IF(V1362="Include","Consensus required","Check required"))),"Check required"))),IF(L1362="","","Find PDF"))</f>
        <v>Exclude</v>
      </c>
      <c r="AA1362" s="31" t="str">
        <f>IF(Z1362="Exclude",R1362,"")</f>
        <v>3. Wrong intervention</v>
      </c>
    </row>
    <row r="1363" spans="1:27" x14ac:dyDescent="0.25">
      <c r="A1363" s="25" t="s">
        <v>1322</v>
      </c>
      <c r="B1363" s="26" t="s">
        <v>1323</v>
      </c>
      <c r="C1363" s="26">
        <v>2019</v>
      </c>
      <c r="D1363" s="26" t="s">
        <v>530</v>
      </c>
      <c r="E1363" s="26">
        <v>21</v>
      </c>
      <c r="F1363" s="26">
        <v>8</v>
      </c>
      <c r="G1363" s="26" t="s">
        <v>1324</v>
      </c>
      <c r="H1363" s="26">
        <v>14815</v>
      </c>
      <c r="I1363" s="26" t="s">
        <v>1325</v>
      </c>
      <c r="J1363" s="11" t="s">
        <v>35</v>
      </c>
      <c r="K1363" s="18" t="str">
        <f>IF(LEFT(I1363,2)="10",HYPERLINK(_xlfn.CONCAT("https://doi.org/",I1363),"Link"),IF(I1363="","",HYPERLINK(I1363,"Link")))</f>
        <v>Link</v>
      </c>
      <c r="L1363" s="19" t="str">
        <f>IF(A1363&lt;&gt;"",IF(J1363="No",_xlfn.CONCAT(IF(ISERROR(FIND(",",A1363))=FALSE,LEFT(A1363,FIND(",",A1363)-1),A1363),"-",C1363,"-",H1363),""),"")</f>
        <v/>
      </c>
      <c r="M1363" s="29" t="str">
        <f>IF(A1363&lt;&gt;"",_xlfn.CONCAT("{",IF(ISERROR(FIND(",",A1363))=FALSE,LEFT(A1363,FIND(",",A1363)-1),A1363),", ",C1363," #",H1363,"}"),"")</f>
        <v>{McGuire, 2019 #14815}</v>
      </c>
      <c r="N1363" s="4" t="s">
        <v>1</v>
      </c>
      <c r="O1363" s="18" t="str">
        <f>IF(J1363="Yes",IF(P1363&lt;&gt;"",HYPERLINK(_xlfn.CONCAT(VLOOKUP(P1363,AF:AG,2,FALSE),"\",IF(ISERROR(FIND(",",A1363))=FALSE,LEFT(A1363,FIND(",",A1363)-1),A1363),"-",C1363,"-",H1363,".pdf"),"PDF"),""),"")</f>
        <v>PDF</v>
      </c>
      <c r="P1363" s="11" t="s">
        <v>2</v>
      </c>
      <c r="Q1363" s="3" t="s">
        <v>46</v>
      </c>
      <c r="R1363" s="3" t="s">
        <v>47</v>
      </c>
      <c r="S1363" s="4" t="s">
        <v>109</v>
      </c>
      <c r="T1363" s="18" t="str">
        <f>IF(J1363="Yes",IF(U1363&lt;&gt;"",HYPERLINK(_xlfn.CONCAT(VLOOKUP(U1363,AF:AG,2,FALSE),"\",IF(ISERROR(FIND(",",A1363))=FALSE,LEFT(A1363,FIND(",",A1363)-1),A1363),"-",C1363,"-",H1363,".pdf"),"PDF"),""),"")</f>
        <v>PDF</v>
      </c>
      <c r="U1363" s="11" t="s">
        <v>57</v>
      </c>
      <c r="V1363" s="3" t="s">
        <v>46</v>
      </c>
      <c r="W1363" s="3" t="s">
        <v>77</v>
      </c>
      <c r="X1363" s="501" t="s">
        <v>316</v>
      </c>
      <c r="Y1363" s="12" t="str">
        <f>IF(R1363="Include","No",IF(V1363="Include","No",""))</f>
        <v/>
      </c>
      <c r="Z1363" s="33" t="str">
        <f>IF(J1363="Yes",IF(Q1363="","",IF(Q1363="Include",IF(V1363="",IF(Y1363="No","Check for supplement","Include"),IF(V1363="Exclude","Consensus required",IF(V1363="Include",IF(Y1363="No","Check for supplement","Include"),"Check required"))),IF(Q1363="Exclude",IF(V1363="","Check required",IF(V1363="Exclude","Exclude",IF(V1363="Include","Consensus required","Check required"))),"Check required"))),IF(L1363="","","Find PDF"))</f>
        <v>Exclude</v>
      </c>
      <c r="AA1363" s="31" t="str">
        <f>IF(Z1363="Exclude",R1363,"")</f>
        <v>3. Wrong intervention</v>
      </c>
    </row>
    <row r="1364" spans="1:27" x14ac:dyDescent="0.25">
      <c r="A1364" s="25" t="s">
        <v>1326</v>
      </c>
      <c r="B1364" s="26" t="s">
        <v>1327</v>
      </c>
      <c r="C1364" s="26">
        <v>2012</v>
      </c>
      <c r="D1364" s="26" t="s">
        <v>1328</v>
      </c>
      <c r="E1364" s="26">
        <v>2012</v>
      </c>
      <c r="G1364" s="26">
        <v>892019</v>
      </c>
      <c r="H1364" s="26">
        <v>13371</v>
      </c>
      <c r="I1364" s="26" t="s">
        <v>1329</v>
      </c>
      <c r="J1364" s="11" t="s">
        <v>35</v>
      </c>
      <c r="K1364" s="18" t="str">
        <f>IF(LEFT(I1364,2)="10",HYPERLINK(_xlfn.CONCAT("https://doi.org/",I1364),"Link"),IF(I1364="","",HYPERLINK(I1364,"Link")))</f>
        <v>Link</v>
      </c>
      <c r="L1364" s="19" t="str">
        <f>IF(A1364&lt;&gt;"",IF(J1364="No",_xlfn.CONCAT(IF(ISERROR(FIND(",",A1364))=FALSE,LEFT(A1364,FIND(",",A1364)-1),A1364),"-",C1364,"-",H1364),""),"")</f>
        <v/>
      </c>
      <c r="M1364" s="29" t="str">
        <f>IF(A1364&lt;&gt;"",_xlfn.CONCAT("{",IF(ISERROR(FIND(",",A1364))=FALSE,LEFT(A1364,FIND(",",A1364)-1),A1364),", ",C1364," #",H1364,"}"),"")</f>
        <v>{McIntyre, 2012 #13371}</v>
      </c>
      <c r="N1364" s="4" t="s">
        <v>1</v>
      </c>
      <c r="O1364" s="18" t="str">
        <f>IF(J1364="Yes",IF(P1364&lt;&gt;"",HYPERLINK(_xlfn.CONCAT(VLOOKUP(P1364,AF:AG,2,FALSE),"\",IF(ISERROR(FIND(",",A1364))=FALSE,LEFT(A1364,FIND(",",A1364)-1),A1364),"-",C1364,"-",H1364,".pdf"),"PDF"),""),"")</f>
        <v>PDF</v>
      </c>
      <c r="P1364" s="11" t="s">
        <v>2</v>
      </c>
      <c r="Q1364" s="3" t="s">
        <v>46</v>
      </c>
      <c r="R1364" s="3" t="s">
        <v>47</v>
      </c>
      <c r="S1364" s="4" t="s">
        <v>109</v>
      </c>
      <c r="T1364" s="18" t="str">
        <f>IF(J1364="Yes",IF(U1364&lt;&gt;"",HYPERLINK(_xlfn.CONCAT(VLOOKUP(U1364,AF:AG,2,FALSE),"\",IF(ISERROR(FIND(",",A1364))=FALSE,LEFT(A1364,FIND(",",A1364)-1),A1364),"-",C1364,"-",H1364,".pdf"),"PDF"),""),"")</f>
        <v>PDF</v>
      </c>
      <c r="U1364" s="11" t="s">
        <v>57</v>
      </c>
      <c r="V1364" s="3" t="s">
        <v>46</v>
      </c>
      <c r="W1364" s="3" t="s">
        <v>47</v>
      </c>
      <c r="X1364" s="501" t="s">
        <v>116</v>
      </c>
      <c r="Y1364" s="12" t="str">
        <f>IF(R1364="Include","No",IF(V1364="Include","No",""))</f>
        <v/>
      </c>
      <c r="Z1364" s="33" t="str">
        <f>IF(J1364="Yes",IF(Q1364="","",IF(Q1364="Include",IF(V1364="",IF(Y1364="No","Check for supplement","Include"),IF(V1364="Exclude","Consensus required",IF(V1364="Include",IF(Y1364="No","Check for supplement","Include"),"Check required"))),IF(Q1364="Exclude",IF(V1364="","Check required",IF(V1364="Exclude","Exclude",IF(V1364="Include","Consensus required","Check required"))),"Check required"))),IF(L1364="","","Find PDF"))</f>
        <v>Exclude</v>
      </c>
      <c r="AA1364" s="31" t="str">
        <f>IF(Z1364="Exclude",R1364,"")</f>
        <v>3. Wrong intervention</v>
      </c>
    </row>
    <row r="1365" spans="1:27" x14ac:dyDescent="0.25">
      <c r="A1365" s="25" t="s">
        <v>1326</v>
      </c>
      <c r="B1365" s="26" t="s">
        <v>1327</v>
      </c>
      <c r="C1365" s="26">
        <v>2012</v>
      </c>
      <c r="D1365" s="26" t="s">
        <v>1328</v>
      </c>
      <c r="E1365" s="26">
        <v>2012</v>
      </c>
      <c r="G1365" s="26">
        <v>892019</v>
      </c>
      <c r="H1365" s="26">
        <v>13372</v>
      </c>
      <c r="I1365" s="26" t="s">
        <v>1329</v>
      </c>
      <c r="J1365" s="11" t="s">
        <v>35</v>
      </c>
      <c r="K1365" s="18" t="str">
        <f>IF(LEFT(I1365,2)="10",HYPERLINK(_xlfn.CONCAT("https://doi.org/",I1365),"Link"),IF(I1365="","",HYPERLINK(I1365,"Link")))</f>
        <v>Link</v>
      </c>
      <c r="L1365" s="19" t="str">
        <f>IF(A1365&lt;&gt;"",IF(J1365="No",_xlfn.CONCAT(IF(ISERROR(FIND(",",A1365))=FALSE,LEFT(A1365,FIND(",",A1365)-1),A1365),"-",C1365,"-",H1365),""),"")</f>
        <v/>
      </c>
      <c r="M1365" s="29" t="str">
        <f>IF(A1365&lt;&gt;"",_xlfn.CONCAT("{",IF(ISERROR(FIND(",",A1365))=FALSE,LEFT(A1365,FIND(",",A1365)-1),A1365),", ",C1365," #",H1365,"}"),"")</f>
        <v>{McIntyre, 2012 #13372}</v>
      </c>
      <c r="N1365" s="4" t="s">
        <v>1</v>
      </c>
      <c r="O1365" s="18" t="str">
        <f>IF(J1365="Yes",IF(P1365&lt;&gt;"",HYPERLINK(_xlfn.CONCAT(VLOOKUP(P1365,AF:AG,2,FALSE),"\",IF(ISERROR(FIND(",",A1365))=FALSE,LEFT(A1365,FIND(",",A1365)-1),A1365),"-",C1365,"-",H1365,".pdf"),"PDF"),""),"")</f>
        <v>PDF</v>
      </c>
      <c r="P1365" s="11" t="s">
        <v>2</v>
      </c>
      <c r="Q1365" s="3" t="s">
        <v>46</v>
      </c>
      <c r="R1365" s="3" t="s">
        <v>39</v>
      </c>
      <c r="T1365" s="18" t="str">
        <f>IF(J1365="Yes",IF(U1365&lt;&gt;"",HYPERLINK(_xlfn.CONCAT(VLOOKUP(U1365,AF:AG,2,FALSE),"\",IF(ISERROR(FIND(",",A1365))=FALSE,LEFT(A1365,FIND(",",A1365)-1),A1365),"-",C1365,"-",H1365,".pdf"),"PDF"),""),"")</f>
        <v>PDF</v>
      </c>
      <c r="U1365" s="11" t="str">
        <f>IF(R1365="0. Duplicate","SH","")</f>
        <v>SH</v>
      </c>
      <c r="V1365" s="3" t="str">
        <f>IF(R1365="0. Duplicate","Exclude","")</f>
        <v>Exclude</v>
      </c>
      <c r="W1365" s="3" t="str">
        <f>IF(R1365="0. Duplicate","0. Duplicate","")</f>
        <v>0. Duplicate</v>
      </c>
      <c r="Y1365" s="12" t="str">
        <f>IF(R1365="Include","No",IF(V1365="Include","No",""))</f>
        <v/>
      </c>
      <c r="Z1365" s="33" t="str">
        <f>IF(J1365="Yes",IF(Q1365="","",IF(Q1365="Include",IF(V1365="",IF(Y1365="No","Check for supplement","Include"),IF(V1365="Exclude","Consensus required",IF(V1365="Include",IF(Y1365="No","Check for supplement","Include"),"Check required"))),IF(Q1365="Exclude",IF(V1365="","Check required",IF(V1365="Exclude","Exclude",IF(V1365="Include","Consensus required","Check required"))),"Check required"))),IF(L1365="","","Find PDF"))</f>
        <v>Exclude</v>
      </c>
      <c r="AA1365" s="31" t="str">
        <f>IF(Z1365="Exclude",R1365,"")</f>
        <v>0. Duplicate</v>
      </c>
    </row>
    <row r="1366" spans="1:27" x14ac:dyDescent="0.25">
      <c r="A1366" s="25" t="s">
        <v>1330</v>
      </c>
      <c r="B1366" s="26" t="s">
        <v>1331</v>
      </c>
      <c r="C1366" s="26">
        <v>2022</v>
      </c>
      <c r="D1366" s="26" t="s">
        <v>743</v>
      </c>
      <c r="E1366" s="26">
        <v>93</v>
      </c>
      <c r="F1366" s="26">
        <v>4</v>
      </c>
      <c r="G1366" s="26" t="s">
        <v>1332</v>
      </c>
      <c r="H1366" s="26">
        <v>13373</v>
      </c>
      <c r="I1366" s="26" t="s">
        <v>1333</v>
      </c>
      <c r="J1366" s="11" t="s">
        <v>35</v>
      </c>
      <c r="K1366" s="18" t="str">
        <f>IF(LEFT(I1366,2)="10",HYPERLINK(_xlfn.CONCAT("https://doi.org/",I1366),"Link"),IF(I1366="","",HYPERLINK(I1366,"Link")))</f>
        <v>Link</v>
      </c>
      <c r="L1366" s="19" t="str">
        <f>IF(A1366&lt;&gt;"",IF(J1366="No",_xlfn.CONCAT(IF(ISERROR(FIND(",",A1366))=FALSE,LEFT(A1366,FIND(",",A1366)-1),A1366),"-",C1366,"-",H1366),""),"")</f>
        <v/>
      </c>
      <c r="M1366" s="29" t="str">
        <f>IF(A1366&lt;&gt;"",_xlfn.CONCAT("{",IF(ISERROR(FIND(",",A1366))=FALSE,LEFT(A1366,FIND(",",A1366)-1),A1366),", ",C1366," #",H1366,"}"),"")</f>
        <v>{McLellan, 2022 #13373}</v>
      </c>
      <c r="N1366" s="4" t="s">
        <v>1</v>
      </c>
      <c r="O1366" s="18" t="str">
        <f>IF(J1366="Yes",IF(P1366&lt;&gt;"",HYPERLINK(_xlfn.CONCAT(VLOOKUP(P1366,AF:AG,2,FALSE),"\",IF(ISERROR(FIND(",",A1366))=FALSE,LEFT(A1366,FIND(",",A1366)-1),A1366),"-",C1366,"-",H1366,".pdf"),"PDF"),""),"")</f>
        <v>PDF</v>
      </c>
      <c r="P1366" s="11" t="s">
        <v>2</v>
      </c>
      <c r="Q1366" s="3" t="s">
        <v>46</v>
      </c>
      <c r="R1366" s="3" t="s">
        <v>47</v>
      </c>
      <c r="S1366" s="4" t="s">
        <v>109</v>
      </c>
      <c r="T1366" s="18" t="str">
        <f>IF(J1366="Yes",IF(U1366&lt;&gt;"",HYPERLINK(_xlfn.CONCAT(VLOOKUP(U1366,AF:AG,2,FALSE),"\",IF(ISERROR(FIND(",",A1366))=FALSE,LEFT(A1366,FIND(",",A1366)-1),A1366),"-",C1366,"-",H1366,".pdf"),"PDF"),""),"")</f>
        <v>PDF</v>
      </c>
      <c r="U1366" s="11" t="s">
        <v>57</v>
      </c>
      <c r="V1366" s="3" t="s">
        <v>46</v>
      </c>
      <c r="W1366" s="3" t="s">
        <v>47</v>
      </c>
      <c r="X1366" s="501" t="s">
        <v>116</v>
      </c>
      <c r="Y1366" s="12" t="str">
        <f>IF(R1366="Include","No",IF(V1366="Include","No",""))</f>
        <v/>
      </c>
      <c r="Z1366" s="33" t="str">
        <f>IF(J1366="Yes",IF(Q1366="","",IF(Q1366="Include",IF(V1366="",IF(Y1366="No","Check for supplement","Include"),IF(V1366="Exclude","Consensus required",IF(V1366="Include",IF(Y1366="No","Check for supplement","Include"),"Check required"))),IF(Q1366="Exclude",IF(V1366="","Check required",IF(V1366="Exclude","Exclude",IF(V1366="Include","Consensus required","Check required"))),"Check required"))),IF(L1366="","","Find PDF"))</f>
        <v>Exclude</v>
      </c>
      <c r="AA1366" s="31" t="str">
        <f>IF(Z1366="Exclude",R1366,"")</f>
        <v>3. Wrong intervention</v>
      </c>
    </row>
    <row r="1367" spans="1:27" x14ac:dyDescent="0.25">
      <c r="A1367" s="25" t="s">
        <v>1334</v>
      </c>
      <c r="B1367" s="26" t="s">
        <v>1335</v>
      </c>
      <c r="C1367" s="26">
        <v>2017</v>
      </c>
      <c r="D1367" s="26" t="s">
        <v>95</v>
      </c>
      <c r="E1367" s="26">
        <v>51</v>
      </c>
      <c r="F1367" s="26">
        <v>3</v>
      </c>
      <c r="G1367" s="26" t="s">
        <v>1336</v>
      </c>
      <c r="H1367" s="26">
        <v>14817</v>
      </c>
      <c r="I1367" s="26" t="s">
        <v>1337</v>
      </c>
      <c r="J1367" s="11" t="s">
        <v>35</v>
      </c>
      <c r="K1367" s="18" t="str">
        <f>IF(LEFT(I1367,2)="10",HYPERLINK(_xlfn.CONCAT("https://doi.org/",I1367),"Link"),IF(I1367="","",HYPERLINK(I1367,"Link")))</f>
        <v>Link</v>
      </c>
      <c r="L1367" s="19" t="str">
        <f>IF(A1367&lt;&gt;"",IF(J1367="No",_xlfn.CONCAT(IF(ISERROR(FIND(",",A1367))=FALSE,LEFT(A1367,FIND(",",A1367)-1),A1367),"-",C1367,"-",H1367),""),"")</f>
        <v/>
      </c>
      <c r="M1367" s="29" t="str">
        <f>IF(A1367&lt;&gt;"",_xlfn.CONCAT("{",IF(ISERROR(FIND(",",A1367))=FALSE,LEFT(A1367,FIND(",",A1367)-1),A1367),", ",C1367," #",H1367,"}"),"")</f>
        <v>{McMahon, 2017 #14817}</v>
      </c>
      <c r="N1367" s="4" t="s">
        <v>1</v>
      </c>
      <c r="O1367" s="18" t="str">
        <f>IF(J1367="Yes",IF(P1367&lt;&gt;"",HYPERLINK(_xlfn.CONCAT(VLOOKUP(P1367,AF:AG,2,FALSE),"\",IF(ISERROR(FIND(",",A1367))=FALSE,LEFT(A1367,FIND(",",A1367)-1),A1367),"-",C1367,"-",H1367,".pdf"),"PDF"),""),"")</f>
        <v>PDF</v>
      </c>
      <c r="P1367" s="11" t="s">
        <v>2</v>
      </c>
      <c r="Q1367" s="3" t="s">
        <v>46</v>
      </c>
      <c r="R1367" s="3" t="s">
        <v>47</v>
      </c>
      <c r="S1367" s="4" t="s">
        <v>109</v>
      </c>
      <c r="T1367" s="18" t="str">
        <f>IF(J1367="Yes",IF(U1367&lt;&gt;"",HYPERLINK(_xlfn.CONCAT(VLOOKUP(U1367,AF:AG,2,FALSE),"\",IF(ISERROR(FIND(",",A1367))=FALSE,LEFT(A1367,FIND(",",A1367)-1),A1367),"-",C1367,"-",H1367,".pdf"),"PDF"),""),"")</f>
        <v>PDF</v>
      </c>
      <c r="U1367" s="11" t="s">
        <v>57</v>
      </c>
      <c r="V1367" s="3" t="s">
        <v>46</v>
      </c>
      <c r="W1367" s="3" t="s">
        <v>77</v>
      </c>
      <c r="X1367" s="501" t="s">
        <v>316</v>
      </c>
      <c r="Y1367" s="12" t="str">
        <f>IF(R1367="Include","No",IF(V1367="Include","No",""))</f>
        <v/>
      </c>
      <c r="Z1367" s="33" t="str">
        <f>IF(J1367="Yes",IF(Q1367="","",IF(Q1367="Include",IF(V1367="",IF(Y1367="No","Check for supplement","Include"),IF(V1367="Exclude","Consensus required",IF(V1367="Include",IF(Y1367="No","Check for supplement","Include"),"Check required"))),IF(Q1367="Exclude",IF(V1367="","Check required",IF(V1367="Exclude","Exclude",IF(V1367="Include","Consensus required","Check required"))),"Check required"))),IF(L1367="","","Find PDF"))</f>
        <v>Exclude</v>
      </c>
      <c r="AA1367" s="31" t="str">
        <f>IF(Z1367="Exclude",R1367,"")</f>
        <v>3. Wrong intervention</v>
      </c>
    </row>
    <row r="1368" spans="1:27" x14ac:dyDescent="0.25">
      <c r="A1368" s="25" t="s">
        <v>1338</v>
      </c>
      <c r="B1368" s="26" t="s">
        <v>1339</v>
      </c>
      <c r="C1368" s="26">
        <v>2019</v>
      </c>
      <c r="D1368" s="26" t="s">
        <v>1340</v>
      </c>
      <c r="E1368" s="26">
        <v>35</v>
      </c>
      <c r="F1368" s="26">
        <v>2</v>
      </c>
      <c r="G1368" s="26" t="s">
        <v>1341</v>
      </c>
      <c r="H1368" s="26">
        <v>14816</v>
      </c>
      <c r="I1368" s="26" t="s">
        <v>1342</v>
      </c>
      <c r="J1368" s="11" t="s">
        <v>35</v>
      </c>
      <c r="K1368" s="18" t="str">
        <f>IF(LEFT(I1368,2)="10",HYPERLINK(_xlfn.CONCAT("https://doi.org/",I1368),"Link"),IF(I1368="","",HYPERLINK(I1368,"Link")))</f>
        <v>Link</v>
      </c>
      <c r="L1368" s="19" t="str">
        <f>IF(A1368&lt;&gt;"",IF(J1368="No",_xlfn.CONCAT(IF(ISERROR(FIND(",",A1368))=FALSE,LEFT(A1368,FIND(",",A1368)-1),A1368),"-",C1368,"-",H1368),""),"")</f>
        <v/>
      </c>
      <c r="M1368" s="29" t="str">
        <f>IF(A1368&lt;&gt;"",_xlfn.CONCAT("{",IF(ISERROR(FIND(",",A1368))=FALSE,LEFT(A1368,FIND(",",A1368)-1),A1368),", ",C1368," #",H1368,"}"),"")</f>
        <v>{McMahon, 2019 #14816}</v>
      </c>
      <c r="N1368" s="4" t="s">
        <v>1</v>
      </c>
      <c r="O1368" s="18" t="str">
        <f>IF(J1368="Yes",IF(P1368&lt;&gt;"",HYPERLINK(_xlfn.CONCAT(VLOOKUP(P1368,AF:AG,2,FALSE),"\",IF(ISERROR(FIND(",",A1368))=FALSE,LEFT(A1368,FIND(",",A1368)-1),A1368),"-",C1368,"-",H1368,".pdf"),"PDF"),""),"")</f>
        <v>PDF</v>
      </c>
      <c r="P1368" s="11" t="s">
        <v>2</v>
      </c>
      <c r="Q1368" s="3" t="s">
        <v>46</v>
      </c>
      <c r="R1368" s="3" t="s">
        <v>47</v>
      </c>
      <c r="S1368" s="4" t="s">
        <v>109</v>
      </c>
      <c r="T1368" s="18" t="str">
        <f>IF(J1368="Yes",IF(U1368&lt;&gt;"",HYPERLINK(_xlfn.CONCAT(VLOOKUP(U1368,AF:AG,2,FALSE),"\",IF(ISERROR(FIND(",",A1368))=FALSE,LEFT(A1368,FIND(",",A1368)-1),A1368),"-",C1368,"-",H1368,".pdf"),"PDF"),""),"")</f>
        <v>PDF</v>
      </c>
      <c r="U1368" s="11" t="s">
        <v>57</v>
      </c>
      <c r="V1368" s="3" t="s">
        <v>46</v>
      </c>
      <c r="W1368" s="3" t="s">
        <v>77</v>
      </c>
      <c r="X1368" s="501" t="s">
        <v>316</v>
      </c>
      <c r="Y1368" s="12" t="str">
        <f>IF(R1368="Include","No",IF(V1368="Include","No",""))</f>
        <v/>
      </c>
      <c r="Z1368" s="33" t="str">
        <f>IF(J1368="Yes",IF(Q1368="","",IF(Q1368="Include",IF(V1368="",IF(Y1368="No","Check for supplement","Include"),IF(V1368="Exclude","Consensus required",IF(V1368="Include",IF(Y1368="No","Check for supplement","Include"),"Check required"))),IF(Q1368="Exclude",IF(V1368="","Check required",IF(V1368="Exclude","Exclude",IF(V1368="Include","Consensus required","Check required"))),"Check required"))),IF(L1368="","","Find PDF"))</f>
        <v>Exclude</v>
      </c>
      <c r="AA1368" s="31" t="str">
        <f>IF(Z1368="Exclude",R1368,"")</f>
        <v>3. Wrong intervention</v>
      </c>
    </row>
    <row r="1369" spans="1:27" x14ac:dyDescent="0.25">
      <c r="A1369" s="25" t="s">
        <v>1343</v>
      </c>
      <c r="B1369" s="26" t="s">
        <v>1344</v>
      </c>
      <c r="C1369" s="26">
        <v>2012</v>
      </c>
      <c r="D1369" s="26" t="s">
        <v>192</v>
      </c>
      <c r="E1369" s="26">
        <v>54</v>
      </c>
      <c r="F1369" s="26">
        <v>5</v>
      </c>
      <c r="G1369" s="26" t="s">
        <v>1345</v>
      </c>
      <c r="H1369" s="26">
        <v>13374</v>
      </c>
      <c r="I1369" s="26" t="s">
        <v>1346</v>
      </c>
      <c r="J1369" s="11" t="s">
        <v>35</v>
      </c>
      <c r="K1369" s="18" t="str">
        <f>IF(LEFT(I1369,2)="10",HYPERLINK(_xlfn.CONCAT("https://doi.org/",I1369),"Link"),IF(I1369="","",HYPERLINK(I1369,"Link")))</f>
        <v>Link</v>
      </c>
      <c r="L1369" s="19" t="str">
        <f>IF(A1369&lt;&gt;"",IF(J1369="No",_xlfn.CONCAT(IF(ISERROR(FIND(",",A1369))=FALSE,LEFT(A1369,FIND(",",A1369)-1),A1369),"-",C1369,"-",H1369),""),"")</f>
        <v/>
      </c>
      <c r="M1369" s="29" t="str">
        <f>IF(A1369&lt;&gt;"",_xlfn.CONCAT("{",IF(ISERROR(FIND(",",A1369))=FALSE,LEFT(A1369,FIND(",",A1369)-1),A1369),", ",C1369," #",H1369,"}"),"")</f>
        <v>{McMinn, 2012 #13374}</v>
      </c>
      <c r="N1369" s="4" t="s">
        <v>1</v>
      </c>
      <c r="O1369" s="18" t="str">
        <f>IF(J1369="Yes",IF(P1369&lt;&gt;"",HYPERLINK(_xlfn.CONCAT(VLOOKUP(P1369,AF:AG,2,FALSE),"\",IF(ISERROR(FIND(",",A1369))=FALSE,LEFT(A1369,FIND(",",A1369)-1),A1369),"-",C1369,"-",H1369,".pdf"),"PDF"),""),"")</f>
        <v>PDF</v>
      </c>
      <c r="P1369" s="11" t="s">
        <v>2</v>
      </c>
      <c r="Q1369" s="3" t="s">
        <v>46</v>
      </c>
      <c r="R1369" s="3" t="s">
        <v>47</v>
      </c>
      <c r="S1369" s="4" t="s">
        <v>109</v>
      </c>
      <c r="T1369" s="18" t="str">
        <f>IF(J1369="Yes",IF(U1369&lt;&gt;"",HYPERLINK(_xlfn.CONCAT(VLOOKUP(U1369,AF:AG,2,FALSE),"\",IF(ISERROR(FIND(",",A1369))=FALSE,LEFT(A1369,FIND(",",A1369)-1),A1369),"-",C1369,"-",H1369,".pdf"),"PDF"),""),"")</f>
        <v>PDF</v>
      </c>
      <c r="U1369" s="11" t="s">
        <v>57</v>
      </c>
      <c r="V1369" s="3" t="s">
        <v>46</v>
      </c>
      <c r="W1369" s="3" t="s">
        <v>77</v>
      </c>
      <c r="X1369" s="501" t="s">
        <v>316</v>
      </c>
      <c r="Y1369" s="12" t="str">
        <f>IF(R1369="Include","No",IF(V1369="Include","No",""))</f>
        <v/>
      </c>
      <c r="Z1369" s="33" t="str">
        <f>IF(J1369="Yes",IF(Q1369="","",IF(Q1369="Include",IF(V1369="",IF(Y1369="No","Check for supplement","Include"),IF(V1369="Exclude","Consensus required",IF(V1369="Include",IF(Y1369="No","Check for supplement","Include"),"Check required"))),IF(Q1369="Exclude",IF(V1369="","Check required",IF(V1369="Exclude","Exclude",IF(V1369="Include","Consensus required","Check required"))),"Check required"))),IF(L1369="","","Find PDF"))</f>
        <v>Exclude</v>
      </c>
      <c r="AA1369" s="31" t="str">
        <f>IF(Z1369="Exclude",R1369,"")</f>
        <v>3. Wrong intervention</v>
      </c>
    </row>
    <row r="1370" spans="1:27" x14ac:dyDescent="0.25">
      <c r="A1370" s="25" t="s">
        <v>1347</v>
      </c>
      <c r="B1370" s="26" t="s">
        <v>1348</v>
      </c>
      <c r="C1370" s="26">
        <v>2019</v>
      </c>
      <c r="D1370" s="26" t="s">
        <v>119</v>
      </c>
      <c r="E1370" s="26">
        <v>51</v>
      </c>
      <c r="F1370" s="26">
        <v>5</v>
      </c>
      <c r="G1370" s="26" t="s">
        <v>1349</v>
      </c>
      <c r="H1370" s="26">
        <v>13375</v>
      </c>
      <c r="I1370" s="26" t="s">
        <v>1350</v>
      </c>
      <c r="J1370" s="11" t="s">
        <v>35</v>
      </c>
      <c r="K1370" s="18" t="str">
        <f>IF(LEFT(I1370,2)="10",HYPERLINK(_xlfn.CONCAT("https://doi.org/",I1370),"Link"),IF(I1370="","",HYPERLINK(I1370,"Link")))</f>
        <v>Link</v>
      </c>
      <c r="L1370" s="19" t="str">
        <f>IF(A1370&lt;&gt;"",IF(J1370="No",_xlfn.CONCAT(IF(ISERROR(FIND(",",A1370))=FALSE,LEFT(A1370,FIND(",",A1370)-1),A1370),"-",C1370,"-",H1370),""),"")</f>
        <v/>
      </c>
      <c r="M1370" s="29" t="str">
        <f>IF(A1370&lt;&gt;"",_xlfn.CONCAT("{",IF(ISERROR(FIND(",",A1370))=FALSE,LEFT(A1370,FIND(",",A1370)-1),A1370),", ",C1370," #",H1370,"}"),"")</f>
        <v>{McNeil, 2019 #13375}</v>
      </c>
      <c r="N1370" s="4" t="s">
        <v>1</v>
      </c>
      <c r="O1370" s="18" t="str">
        <f>IF(J1370="Yes",IF(P1370&lt;&gt;"",HYPERLINK(_xlfn.CONCAT(VLOOKUP(P1370,AF:AG,2,FALSE),"\",IF(ISERROR(FIND(",",A1370))=FALSE,LEFT(A1370,FIND(",",A1370)-1),A1370),"-",C1370,"-",H1370,".pdf"),"PDF"),""),"")</f>
        <v>PDF</v>
      </c>
      <c r="P1370" s="11" t="s">
        <v>2</v>
      </c>
      <c r="Q1370" s="3" t="s">
        <v>46</v>
      </c>
      <c r="R1370" s="3" t="s">
        <v>47</v>
      </c>
      <c r="S1370" s="4" t="s">
        <v>109</v>
      </c>
      <c r="T1370" s="18" t="str">
        <f>IF(J1370="Yes",IF(U1370&lt;&gt;"",HYPERLINK(_xlfn.CONCAT(VLOOKUP(U1370,AF:AG,2,FALSE),"\",IF(ISERROR(FIND(",",A1370))=FALSE,LEFT(A1370,FIND(",",A1370)-1),A1370),"-",C1370,"-",H1370,".pdf"),"PDF"),""),"")</f>
        <v>PDF</v>
      </c>
      <c r="U1370" s="11" t="s">
        <v>57</v>
      </c>
      <c r="V1370" s="3" t="s">
        <v>46</v>
      </c>
      <c r="W1370" s="3" t="s">
        <v>47</v>
      </c>
      <c r="X1370" s="501" t="s">
        <v>116</v>
      </c>
      <c r="Y1370" s="12" t="str">
        <f>IF(R1370="Include","No",IF(V1370="Include","No",""))</f>
        <v/>
      </c>
      <c r="Z1370" s="33" t="str">
        <f>IF(J1370="Yes",IF(Q1370="","",IF(Q1370="Include",IF(V1370="",IF(Y1370="No","Check for supplement","Include"),IF(V1370="Exclude","Consensus required",IF(V1370="Include",IF(Y1370="No","Check for supplement","Include"),"Check required"))),IF(Q1370="Exclude",IF(V1370="","Check required",IF(V1370="Exclude","Exclude",IF(V1370="Include","Consensus required","Check required"))),"Check required"))),IF(L1370="","","Find PDF"))</f>
        <v>Exclude</v>
      </c>
      <c r="AA1370" s="31" t="str">
        <f>IF(Z1370="Exclude",R1370,"")</f>
        <v>3. Wrong intervention</v>
      </c>
    </row>
    <row r="1371" spans="1:27" x14ac:dyDescent="0.25">
      <c r="A1371" s="25" t="s">
        <v>1347</v>
      </c>
      <c r="B1371" s="26" t="s">
        <v>1348</v>
      </c>
      <c r="C1371" s="26">
        <v>2019</v>
      </c>
      <c r="D1371" s="26" t="s">
        <v>119</v>
      </c>
      <c r="E1371" s="26">
        <v>51</v>
      </c>
      <c r="F1371" s="26">
        <v>5</v>
      </c>
      <c r="G1371" s="26" t="s">
        <v>1349</v>
      </c>
      <c r="H1371" s="26">
        <v>13376</v>
      </c>
      <c r="I1371" s="26" t="s">
        <v>1350</v>
      </c>
      <c r="J1371" s="11" t="s">
        <v>35</v>
      </c>
      <c r="K1371" s="18" t="str">
        <f>IF(LEFT(I1371,2)="10",HYPERLINK(_xlfn.CONCAT("https://doi.org/",I1371),"Link"),IF(I1371="","",HYPERLINK(I1371,"Link")))</f>
        <v>Link</v>
      </c>
      <c r="L1371" s="19" t="str">
        <f>IF(A1371&lt;&gt;"",IF(J1371="No",_xlfn.CONCAT(IF(ISERROR(FIND(",",A1371))=FALSE,LEFT(A1371,FIND(",",A1371)-1),A1371),"-",C1371,"-",H1371),""),"")</f>
        <v/>
      </c>
      <c r="M1371" s="29" t="str">
        <f>IF(A1371&lt;&gt;"",_xlfn.CONCAT("{",IF(ISERROR(FIND(",",A1371))=FALSE,LEFT(A1371,FIND(",",A1371)-1),A1371),", ",C1371," #",H1371,"}"),"")</f>
        <v>{McNeil, 2019 #13376}</v>
      </c>
      <c r="N1371" s="4" t="s">
        <v>1</v>
      </c>
      <c r="O1371" s="18" t="str">
        <f>IF(J1371="Yes",IF(P1371&lt;&gt;"",HYPERLINK(_xlfn.CONCAT(VLOOKUP(P1371,AF:AG,2,FALSE),"\",IF(ISERROR(FIND(",",A1371))=FALSE,LEFT(A1371,FIND(",",A1371)-1),A1371),"-",C1371,"-",H1371,".pdf"),"PDF"),""),"")</f>
        <v>PDF</v>
      </c>
      <c r="P1371" s="11" t="s">
        <v>2</v>
      </c>
      <c r="Q1371" s="3" t="s">
        <v>46</v>
      </c>
      <c r="R1371" s="3" t="s">
        <v>39</v>
      </c>
      <c r="T1371" s="18" t="str">
        <f>IF(J1371="Yes",IF(U1371&lt;&gt;"",HYPERLINK(_xlfn.CONCAT(VLOOKUP(U1371,AF:AG,2,FALSE),"\",IF(ISERROR(FIND(",",A1371))=FALSE,LEFT(A1371,FIND(",",A1371)-1),A1371),"-",C1371,"-",H1371,".pdf"),"PDF"),""),"")</f>
        <v>PDF</v>
      </c>
      <c r="U1371" s="11" t="str">
        <f>IF(R1371="0. Duplicate","SH","")</f>
        <v>SH</v>
      </c>
      <c r="V1371" s="3" t="str">
        <f>IF(R1371="0. Duplicate","Exclude","")</f>
        <v>Exclude</v>
      </c>
      <c r="W1371" s="3" t="str">
        <f>IF(R1371="0. Duplicate","0. Duplicate","")</f>
        <v>0. Duplicate</v>
      </c>
      <c r="Y1371" s="12" t="str">
        <f>IF(R1371="Include","No",IF(V1371="Include","No",""))</f>
        <v/>
      </c>
      <c r="Z1371" s="33" t="str">
        <f>IF(J1371="Yes",IF(Q1371="","",IF(Q1371="Include",IF(V1371="",IF(Y1371="No","Check for supplement","Include"),IF(V1371="Exclude","Consensus required",IF(V1371="Include",IF(Y1371="No","Check for supplement","Include"),"Check required"))),IF(Q1371="Exclude",IF(V1371="","Check required",IF(V1371="Exclude","Exclude",IF(V1371="Include","Consensus required","Check required"))),"Check required"))),IF(L1371="","","Find PDF"))</f>
        <v>Exclude</v>
      </c>
      <c r="AA1371" s="31" t="str">
        <f>IF(Z1371="Exclude",R1371,"")</f>
        <v>0. Duplicate</v>
      </c>
    </row>
    <row r="1372" spans="1:27" x14ac:dyDescent="0.25">
      <c r="A1372" s="25" t="s">
        <v>1351</v>
      </c>
      <c r="B1372" s="26" t="s">
        <v>1352</v>
      </c>
      <c r="C1372" s="26">
        <v>2022</v>
      </c>
      <c r="D1372" s="26" t="s">
        <v>365</v>
      </c>
      <c r="E1372" s="26">
        <v>22</v>
      </c>
      <c r="F1372" s="26">
        <v>1</v>
      </c>
      <c r="G1372" s="26">
        <v>1353</v>
      </c>
      <c r="H1372" s="26">
        <v>13377</v>
      </c>
      <c r="I1372" s="26" t="s">
        <v>1353</v>
      </c>
      <c r="J1372" s="11" t="s">
        <v>35</v>
      </c>
      <c r="K1372" s="18" t="str">
        <f>IF(LEFT(I1372,2)="10",HYPERLINK(_xlfn.CONCAT("https://doi.org/",I1372),"Link"),IF(I1372="","",HYPERLINK(I1372,"Link")))</f>
        <v>Link</v>
      </c>
      <c r="L1372" s="19" t="str">
        <f>IF(A1372&lt;&gt;"",IF(J1372="No",_xlfn.CONCAT(IF(ISERROR(FIND(",",A1372))=FALSE,LEFT(A1372,FIND(",",A1372)-1),A1372),"-",C1372,"-",H1372),""),"")</f>
        <v/>
      </c>
      <c r="M1372" s="29" t="str">
        <f>IF(A1372&lt;&gt;"",_xlfn.CONCAT("{",IF(ISERROR(FIND(",",A1372))=FALSE,LEFT(A1372,FIND(",",A1372)-1),A1372),", ",C1372," #",H1372,"}"),"")</f>
        <v>{Me, 2022 #13377}</v>
      </c>
      <c r="N1372" s="4" t="s">
        <v>1</v>
      </c>
      <c r="O1372" s="18" t="str">
        <f>IF(J1372="Yes",IF(P1372&lt;&gt;"",HYPERLINK(_xlfn.CONCAT(VLOOKUP(P1372,AF:AG,2,FALSE),"\",IF(ISERROR(FIND(",",A1372))=FALSE,LEFT(A1372,FIND(",",A1372)-1),A1372),"-",C1372,"-",H1372,".pdf"),"PDF"),""),"")</f>
        <v>PDF</v>
      </c>
      <c r="P1372" s="11" t="s">
        <v>2</v>
      </c>
      <c r="Q1372" s="3" t="s">
        <v>46</v>
      </c>
      <c r="R1372" s="3" t="s">
        <v>47</v>
      </c>
      <c r="S1372" s="4" t="s">
        <v>109</v>
      </c>
      <c r="T1372" s="18" t="str">
        <f>IF(J1372="Yes",IF(U1372&lt;&gt;"",HYPERLINK(_xlfn.CONCAT(VLOOKUP(U1372,AF:AG,2,FALSE),"\",IF(ISERROR(FIND(",",A1372))=FALSE,LEFT(A1372,FIND(",",A1372)-1),A1372),"-",C1372,"-",H1372,".pdf"),"PDF"),""),"")</f>
        <v>PDF</v>
      </c>
      <c r="U1372" s="11" t="s">
        <v>57</v>
      </c>
      <c r="V1372" s="3" t="s">
        <v>46</v>
      </c>
      <c r="W1372" s="3" t="s">
        <v>47</v>
      </c>
      <c r="X1372" s="501" t="s">
        <v>116</v>
      </c>
      <c r="Y1372" s="12" t="str">
        <f>IF(R1372="Include","No",IF(V1372="Include","No",""))</f>
        <v/>
      </c>
      <c r="Z1372" s="33" t="str">
        <f>IF(J1372="Yes",IF(Q1372="","",IF(Q1372="Include",IF(V1372="",IF(Y1372="No","Check for supplement","Include"),IF(V1372="Exclude","Consensus required",IF(V1372="Include",IF(Y1372="No","Check for supplement","Include"),"Check required"))),IF(Q1372="Exclude",IF(V1372="","Check required",IF(V1372="Exclude","Exclude",IF(V1372="Include","Consensus required","Check required"))),"Check required"))),IF(L1372="","","Find PDF"))</f>
        <v>Exclude</v>
      </c>
      <c r="AA1372" s="31" t="str">
        <f>IF(Z1372="Exclude",R1372,"")</f>
        <v>3. Wrong intervention</v>
      </c>
    </row>
    <row r="1373" spans="1:27" x14ac:dyDescent="0.25">
      <c r="A1373" s="25" t="s">
        <v>1351</v>
      </c>
      <c r="B1373" s="26" t="s">
        <v>1352</v>
      </c>
      <c r="C1373" s="26">
        <v>2022</v>
      </c>
      <c r="D1373" s="26" t="s">
        <v>365</v>
      </c>
      <c r="E1373" s="26">
        <v>22</v>
      </c>
      <c r="F1373" s="26">
        <v>1</v>
      </c>
      <c r="G1373" s="26">
        <v>1353</v>
      </c>
      <c r="H1373" s="26">
        <v>13378</v>
      </c>
      <c r="I1373" s="26" t="s">
        <v>1353</v>
      </c>
      <c r="J1373" s="11" t="s">
        <v>35</v>
      </c>
      <c r="K1373" s="18" t="str">
        <f>IF(LEFT(I1373,2)="10",HYPERLINK(_xlfn.CONCAT("https://doi.org/",I1373),"Link"),IF(I1373="","",HYPERLINK(I1373,"Link")))</f>
        <v>Link</v>
      </c>
      <c r="L1373" s="19" t="str">
        <f>IF(A1373&lt;&gt;"",IF(J1373="No",_xlfn.CONCAT(IF(ISERROR(FIND(",",A1373))=FALSE,LEFT(A1373,FIND(",",A1373)-1),A1373),"-",C1373,"-",H1373),""),"")</f>
        <v/>
      </c>
      <c r="M1373" s="29" t="str">
        <f>IF(A1373&lt;&gt;"",_xlfn.CONCAT("{",IF(ISERROR(FIND(",",A1373))=FALSE,LEFT(A1373,FIND(",",A1373)-1),A1373),", ",C1373," #",H1373,"}"),"")</f>
        <v>{Me, 2022 #13378}</v>
      </c>
      <c r="N1373" s="4" t="s">
        <v>1</v>
      </c>
      <c r="O1373" s="18" t="str">
        <f>IF(J1373="Yes",IF(P1373&lt;&gt;"",HYPERLINK(_xlfn.CONCAT(VLOOKUP(P1373,AF:AG,2,FALSE),"\",IF(ISERROR(FIND(",",A1373))=FALSE,LEFT(A1373,FIND(",",A1373)-1),A1373),"-",C1373,"-",H1373,".pdf"),"PDF"),""),"")</f>
        <v>PDF</v>
      </c>
      <c r="P1373" s="11" t="s">
        <v>2</v>
      </c>
      <c r="Q1373" s="3" t="s">
        <v>46</v>
      </c>
      <c r="R1373" s="3" t="s">
        <v>39</v>
      </c>
      <c r="T1373" s="18" t="str">
        <f>IF(J1373="Yes",IF(U1373&lt;&gt;"",HYPERLINK(_xlfn.CONCAT(VLOOKUP(U1373,AF:AG,2,FALSE),"\",IF(ISERROR(FIND(",",A1373))=FALSE,LEFT(A1373,FIND(",",A1373)-1),A1373),"-",C1373,"-",H1373,".pdf"),"PDF"),""),"")</f>
        <v>PDF</v>
      </c>
      <c r="U1373" s="11" t="str">
        <f>IF(R1373="0. Duplicate","SH","")</f>
        <v>SH</v>
      </c>
      <c r="V1373" s="3" t="str">
        <f>IF(R1373="0. Duplicate","Exclude","")</f>
        <v>Exclude</v>
      </c>
      <c r="W1373" s="3" t="str">
        <f>IF(R1373="0. Duplicate","0. Duplicate","")</f>
        <v>0. Duplicate</v>
      </c>
      <c r="Y1373" s="12" t="str">
        <f>IF(R1373="Include","No",IF(V1373="Include","No",""))</f>
        <v/>
      </c>
      <c r="Z1373" s="33" t="str">
        <f>IF(J1373="Yes",IF(Q1373="","",IF(Q1373="Include",IF(V1373="",IF(Y1373="No","Check for supplement","Include"),IF(V1373="Exclude","Consensus required",IF(V1373="Include",IF(Y1373="No","Check for supplement","Include"),"Check required"))),IF(Q1373="Exclude",IF(V1373="","Check required",IF(V1373="Exclude","Exclude",IF(V1373="Include","Consensus required","Check required"))),"Check required"))),IF(L1373="","","Find PDF"))</f>
        <v>Exclude</v>
      </c>
      <c r="AA1373" s="31" t="str">
        <f>IF(Z1373="Exclude",R1373,"")</f>
        <v>0. Duplicate</v>
      </c>
    </row>
    <row r="1374" spans="1:27" x14ac:dyDescent="0.25">
      <c r="A1374" s="25" t="s">
        <v>1354</v>
      </c>
      <c r="B1374" s="26" t="s">
        <v>1355</v>
      </c>
      <c r="C1374" s="26">
        <v>2023</v>
      </c>
      <c r="D1374" s="26" t="s">
        <v>365</v>
      </c>
      <c r="E1374" s="26">
        <v>23</v>
      </c>
      <c r="F1374" s="26">
        <v>1</v>
      </c>
      <c r="G1374" s="26">
        <v>1627</v>
      </c>
      <c r="H1374" s="26">
        <v>13379</v>
      </c>
      <c r="I1374" s="26" t="s">
        <v>1356</v>
      </c>
      <c r="J1374" s="11" t="s">
        <v>35</v>
      </c>
      <c r="K1374" s="18" t="str">
        <f>IF(LEFT(I1374,2)="10",HYPERLINK(_xlfn.CONCAT("https://doi.org/",I1374),"Link"),IF(I1374="","",HYPERLINK(I1374,"Link")))</f>
        <v>Link</v>
      </c>
      <c r="L1374" s="19" t="str">
        <f>IF(A1374&lt;&gt;"",IF(J1374="No",_xlfn.CONCAT(IF(ISERROR(FIND(",",A1374))=FALSE,LEFT(A1374,FIND(",",A1374)-1),A1374),"-",C1374,"-",H1374),""),"")</f>
        <v/>
      </c>
      <c r="M1374" s="29" t="str">
        <f>IF(A1374&lt;&gt;"",_xlfn.CONCAT("{",IF(ISERROR(FIND(",",A1374))=FALSE,LEFT(A1374,FIND(",",A1374)-1),A1374),", ",C1374," #",H1374,"}"),"")</f>
        <v>{Meerits, 2023 #13379}</v>
      </c>
      <c r="N1374" s="4" t="s">
        <v>1</v>
      </c>
      <c r="O1374" s="18" t="str">
        <f>IF(J1374="Yes",IF(P1374&lt;&gt;"",HYPERLINK(_xlfn.CONCAT(VLOOKUP(P1374,AF:AG,2,FALSE),"\",IF(ISERROR(FIND(",",A1374))=FALSE,LEFT(A1374,FIND(",",A1374)-1),A1374),"-",C1374,"-",H1374,".pdf"),"PDF"),""),"")</f>
        <v>PDF</v>
      </c>
      <c r="P1374" s="11" t="s">
        <v>2</v>
      </c>
      <c r="Q1374" s="3" t="s">
        <v>46</v>
      </c>
      <c r="R1374" s="3" t="s">
        <v>47</v>
      </c>
      <c r="S1374" s="4" t="s">
        <v>109</v>
      </c>
      <c r="T1374" s="18" t="str">
        <f>IF(J1374="Yes",IF(U1374&lt;&gt;"",HYPERLINK(_xlfn.CONCAT(VLOOKUP(U1374,AF:AG,2,FALSE),"\",IF(ISERROR(FIND(",",A1374))=FALSE,LEFT(A1374,FIND(",",A1374)-1),A1374),"-",C1374,"-",H1374,".pdf"),"PDF"),""),"")</f>
        <v>PDF</v>
      </c>
      <c r="U1374" s="11" t="s">
        <v>57</v>
      </c>
      <c r="V1374" s="3" t="s">
        <v>46</v>
      </c>
      <c r="W1374" s="3" t="s">
        <v>47</v>
      </c>
      <c r="X1374" s="501" t="s">
        <v>116</v>
      </c>
      <c r="Y1374" s="12" t="str">
        <f>IF(R1374="Include","No",IF(V1374="Include","No",""))</f>
        <v/>
      </c>
      <c r="Z1374" s="33" t="str">
        <f>IF(J1374="Yes",IF(Q1374="","",IF(Q1374="Include",IF(V1374="",IF(Y1374="No","Check for supplement","Include"),IF(V1374="Exclude","Consensus required",IF(V1374="Include",IF(Y1374="No","Check for supplement","Include"),"Check required"))),IF(Q1374="Exclude",IF(V1374="","Check required",IF(V1374="Exclude","Exclude",IF(V1374="Include","Consensus required","Check required"))),"Check required"))),IF(L1374="","","Find PDF"))</f>
        <v>Exclude</v>
      </c>
      <c r="AA1374" s="31" t="str">
        <f>IF(Z1374="Exclude",R1374,"")</f>
        <v>3. Wrong intervention</v>
      </c>
    </row>
    <row r="1375" spans="1:27" x14ac:dyDescent="0.25">
      <c r="A1375" s="25" t="s">
        <v>1357</v>
      </c>
      <c r="B1375" s="26" t="s">
        <v>1358</v>
      </c>
      <c r="C1375" s="26">
        <v>2017</v>
      </c>
      <c r="D1375" s="26" t="s">
        <v>1359</v>
      </c>
      <c r="E1375" s="26">
        <v>2017</v>
      </c>
      <c r="F1375" s="26">
        <v>4</v>
      </c>
      <c r="G1375" s="26" t="s">
        <v>1360</v>
      </c>
      <c r="H1375" s="26">
        <v>13380</v>
      </c>
      <c r="I1375" s="26" t="s">
        <v>1361</v>
      </c>
      <c r="J1375" s="11" t="s">
        <v>35</v>
      </c>
      <c r="K1375" s="18" t="str">
        <f>IF(LEFT(I1375,2)="10",HYPERLINK(_xlfn.CONCAT("https://doi.org/",I1375),"Link"),IF(I1375="","",HYPERLINK(I1375,"Link")))</f>
        <v>Link</v>
      </c>
      <c r="L1375" s="19" t="str">
        <f>IF(A1375&lt;&gt;"",IF(J1375="No",_xlfn.CONCAT(IF(ISERROR(FIND(",",A1375))=FALSE,LEFT(A1375,FIND(",",A1375)-1),A1375),"-",C1375,"-",H1375),""),"")</f>
        <v/>
      </c>
      <c r="M1375" s="29" t="str">
        <f>IF(A1375&lt;&gt;"",_xlfn.CONCAT("{",IF(ISERROR(FIND(",",A1375))=FALSE,LEFT(A1375,FIND(",",A1375)-1),A1375),", ",C1375," #",H1375,"}"),"")</f>
        <v>{Mehtala, 2017 #13380}</v>
      </c>
      <c r="N1375" s="4" t="s">
        <v>1</v>
      </c>
      <c r="O1375" s="18" t="str">
        <f>IF(J1375="Yes",IF(P1375&lt;&gt;"",HYPERLINK(_xlfn.CONCAT(VLOOKUP(P1375,AF:AG,2,FALSE),"\",IF(ISERROR(FIND(",",A1375))=FALSE,LEFT(A1375,FIND(",",A1375)-1),A1375),"-",C1375,"-",H1375,".pdf"),"PDF"),""),"")</f>
        <v>PDF</v>
      </c>
      <c r="P1375" s="11" t="s">
        <v>2</v>
      </c>
      <c r="Q1375" s="3" t="s">
        <v>46</v>
      </c>
      <c r="R1375" s="3" t="s">
        <v>47</v>
      </c>
      <c r="S1375" s="4" t="s">
        <v>109</v>
      </c>
      <c r="T1375" s="18" t="str">
        <f>IF(J1375="Yes",IF(U1375&lt;&gt;"",HYPERLINK(_xlfn.CONCAT(VLOOKUP(U1375,AF:AG,2,FALSE),"\",IF(ISERROR(FIND(",",A1375))=FALSE,LEFT(A1375,FIND(",",A1375)-1),A1375),"-",C1375,"-",H1375,".pdf"),"PDF"),""),"")</f>
        <v>PDF</v>
      </c>
      <c r="U1375" s="11" t="s">
        <v>57</v>
      </c>
      <c r="V1375" s="3" t="s">
        <v>46</v>
      </c>
      <c r="W1375" s="3" t="s">
        <v>47</v>
      </c>
      <c r="X1375" s="501" t="s">
        <v>116</v>
      </c>
      <c r="Y1375" s="12" t="str">
        <f>IF(R1375="Include","No",IF(V1375="Include","No",""))</f>
        <v/>
      </c>
      <c r="Z1375" s="33" t="str">
        <f>IF(J1375="Yes",IF(Q1375="","",IF(Q1375="Include",IF(V1375="",IF(Y1375="No","Check for supplement","Include"),IF(V1375="Exclude","Consensus required",IF(V1375="Include",IF(Y1375="No","Check for supplement","Include"),"Check required"))),IF(Q1375="Exclude",IF(V1375="","Check required",IF(V1375="Exclude","Exclude",IF(V1375="Include","Consensus required","Check required"))),"Check required"))),IF(L1375="","","Find PDF"))</f>
        <v>Exclude</v>
      </c>
      <c r="AA1375" s="31" t="str">
        <f>IF(Z1375="Exclude",R1375,"")</f>
        <v>3. Wrong intervention</v>
      </c>
    </row>
    <row r="1376" spans="1:27" x14ac:dyDescent="0.25">
      <c r="A1376" s="25" t="s">
        <v>1357</v>
      </c>
      <c r="B1376" s="26" t="s">
        <v>1358</v>
      </c>
      <c r="C1376" s="26">
        <v>2017</v>
      </c>
      <c r="D1376" s="26" t="s">
        <v>1359</v>
      </c>
      <c r="E1376" s="26">
        <v>2017</v>
      </c>
      <c r="F1376" s="26">
        <v>4</v>
      </c>
      <c r="G1376" s="26" t="s">
        <v>1360</v>
      </c>
      <c r="H1376" s="26">
        <v>13381</v>
      </c>
      <c r="I1376" s="26" t="s">
        <v>1361</v>
      </c>
      <c r="J1376" s="11" t="s">
        <v>35</v>
      </c>
      <c r="K1376" s="18" t="str">
        <f>IF(LEFT(I1376,2)="10",HYPERLINK(_xlfn.CONCAT("https://doi.org/",I1376),"Link"),IF(I1376="","",HYPERLINK(I1376,"Link")))</f>
        <v>Link</v>
      </c>
      <c r="L1376" s="19" t="str">
        <f>IF(A1376&lt;&gt;"",IF(J1376="No",_xlfn.CONCAT(IF(ISERROR(FIND(",",A1376))=FALSE,LEFT(A1376,FIND(",",A1376)-1),A1376),"-",C1376,"-",H1376),""),"")</f>
        <v/>
      </c>
      <c r="M1376" s="29" t="str">
        <f>IF(A1376&lt;&gt;"",_xlfn.CONCAT("{",IF(ISERROR(FIND(",",A1376))=FALSE,LEFT(A1376,FIND(",",A1376)-1),A1376),", ",C1376," #",H1376,"}"),"")</f>
        <v>{Mehtala, 2017 #13381}</v>
      </c>
      <c r="N1376" s="4" t="s">
        <v>1</v>
      </c>
      <c r="O1376" s="18" t="str">
        <f>IF(J1376="Yes",IF(P1376&lt;&gt;"",HYPERLINK(_xlfn.CONCAT(VLOOKUP(P1376,AF:AG,2,FALSE),"\",IF(ISERROR(FIND(",",A1376))=FALSE,LEFT(A1376,FIND(",",A1376)-1),A1376),"-",C1376,"-",H1376,".pdf"),"PDF"),""),"")</f>
        <v>PDF</v>
      </c>
      <c r="P1376" s="11" t="s">
        <v>2</v>
      </c>
      <c r="Q1376" s="3" t="s">
        <v>46</v>
      </c>
      <c r="R1376" s="3" t="s">
        <v>39</v>
      </c>
      <c r="T1376" s="18" t="str">
        <f>IF(J1376="Yes",IF(U1376&lt;&gt;"",HYPERLINK(_xlfn.CONCAT(VLOOKUP(U1376,AF:AG,2,FALSE),"\",IF(ISERROR(FIND(",",A1376))=FALSE,LEFT(A1376,FIND(",",A1376)-1),A1376),"-",C1376,"-",H1376,".pdf"),"PDF"),""),"")</f>
        <v>PDF</v>
      </c>
      <c r="U1376" s="11" t="str">
        <f>IF(R1376="0. Duplicate","SH","")</f>
        <v>SH</v>
      </c>
      <c r="V1376" s="3" t="str">
        <f>IF(R1376="0. Duplicate","Exclude","")</f>
        <v>Exclude</v>
      </c>
      <c r="W1376" s="3" t="str">
        <f>IF(R1376="0. Duplicate","0. Duplicate","")</f>
        <v>0. Duplicate</v>
      </c>
      <c r="Y1376" s="12" t="str">
        <f>IF(R1376="Include","No",IF(V1376="Include","No",""))</f>
        <v/>
      </c>
      <c r="Z1376" s="33" t="str">
        <f>IF(J1376="Yes",IF(Q1376="","",IF(Q1376="Include",IF(V1376="",IF(Y1376="No","Check for supplement","Include"),IF(V1376="Exclude","Consensus required",IF(V1376="Include",IF(Y1376="No","Check for supplement","Include"),"Check required"))),IF(Q1376="Exclude",IF(V1376="","Check required",IF(V1376="Exclude","Exclude",IF(V1376="Include","Consensus required","Check required"))),"Check required"))),IF(L1376="","","Find PDF"))</f>
        <v>Exclude</v>
      </c>
      <c r="AA1376" s="31" t="str">
        <f>IF(Z1376="Exclude",R1376,"")</f>
        <v>0. Duplicate</v>
      </c>
    </row>
    <row r="1377" spans="1:27" x14ac:dyDescent="0.25">
      <c r="A1377" s="25" t="s">
        <v>1362</v>
      </c>
      <c r="B1377" s="26" t="s">
        <v>1363</v>
      </c>
      <c r="C1377" s="26">
        <v>2013</v>
      </c>
      <c r="D1377" s="26" t="s">
        <v>168</v>
      </c>
      <c r="E1377" s="26">
        <v>45</v>
      </c>
      <c r="F1377" s="26">
        <v>4</v>
      </c>
      <c r="G1377" s="26" t="s">
        <v>1364</v>
      </c>
      <c r="H1377" s="26">
        <v>13382</v>
      </c>
      <c r="I1377" s="26" t="s">
        <v>1365</v>
      </c>
      <c r="J1377" s="11" t="s">
        <v>35</v>
      </c>
      <c r="K1377" s="18" t="str">
        <f>IF(LEFT(I1377,2)="10",HYPERLINK(_xlfn.CONCAT("https://doi.org/",I1377),"Link"),IF(I1377="","",HYPERLINK(I1377,"Link")))</f>
        <v>Link</v>
      </c>
      <c r="L1377" s="19" t="str">
        <f>IF(A1377&lt;&gt;"",IF(J1377="No",_xlfn.CONCAT(IF(ISERROR(FIND(",",A1377))=FALSE,LEFT(A1377,FIND(",",A1377)-1),A1377),"-",C1377,"-",H1377),""),"")</f>
        <v/>
      </c>
      <c r="M1377" s="29" t="str">
        <f>IF(A1377&lt;&gt;"",_xlfn.CONCAT("{",IF(ISERROR(FIND(",",A1377))=FALSE,LEFT(A1377,FIND(",",A1377)-1),A1377),", ",C1377," #",H1377,"}"),"")</f>
        <v>{Melnyk, 2013 #13382}</v>
      </c>
      <c r="N1377" s="4" t="s">
        <v>1</v>
      </c>
      <c r="O1377" s="18" t="str">
        <f>IF(J1377="Yes",IF(P1377&lt;&gt;"",HYPERLINK(_xlfn.CONCAT(VLOOKUP(P1377,AF:AG,2,FALSE),"\",IF(ISERROR(FIND(",",A1377))=FALSE,LEFT(A1377,FIND(",",A1377)-1),A1377),"-",C1377,"-",H1377,".pdf"),"PDF"),""),"")</f>
        <v>PDF</v>
      </c>
      <c r="P1377" s="11" t="s">
        <v>2</v>
      </c>
      <c r="Q1377" s="3" t="s">
        <v>46</v>
      </c>
      <c r="R1377" s="3" t="s">
        <v>47</v>
      </c>
      <c r="S1377" s="4" t="s">
        <v>109</v>
      </c>
      <c r="T1377" s="18" t="str">
        <f>IF(J1377="Yes",IF(U1377&lt;&gt;"",HYPERLINK(_xlfn.CONCAT(VLOOKUP(U1377,AF:AG,2,FALSE),"\",IF(ISERROR(FIND(",",A1377))=FALSE,LEFT(A1377,FIND(",",A1377)-1),A1377),"-",C1377,"-",H1377,".pdf"),"PDF"),""),"")</f>
        <v>PDF</v>
      </c>
      <c r="U1377" s="11" t="s">
        <v>57</v>
      </c>
      <c r="V1377" s="3" t="s">
        <v>46</v>
      </c>
      <c r="W1377" s="3" t="s">
        <v>47</v>
      </c>
      <c r="X1377" s="501" t="s">
        <v>116</v>
      </c>
      <c r="Y1377" s="12" t="str">
        <f>IF(R1377="Include","No",IF(V1377="Include","No",""))</f>
        <v/>
      </c>
      <c r="Z1377" s="33" t="str">
        <f>IF(J1377="Yes",IF(Q1377="","",IF(Q1377="Include",IF(V1377="",IF(Y1377="No","Check for supplement","Include"),IF(V1377="Exclude","Consensus required",IF(V1377="Include",IF(Y1377="No","Check for supplement","Include"),"Check required"))),IF(Q1377="Exclude",IF(V1377="","Check required",IF(V1377="Exclude","Exclude",IF(V1377="Include","Consensus required","Check required"))),"Check required"))),IF(L1377="","","Find PDF"))</f>
        <v>Exclude</v>
      </c>
      <c r="AA1377" s="31" t="str">
        <f>IF(Z1377="Exclude",R1377,"")</f>
        <v>3. Wrong intervention</v>
      </c>
    </row>
    <row r="1378" spans="1:27" x14ac:dyDescent="0.25">
      <c r="A1378" s="25" t="s">
        <v>1362</v>
      </c>
      <c r="B1378" s="26" t="s">
        <v>1363</v>
      </c>
      <c r="C1378" s="26">
        <v>2013</v>
      </c>
      <c r="D1378" s="26" t="s">
        <v>168</v>
      </c>
      <c r="E1378" s="26">
        <v>45</v>
      </c>
      <c r="F1378" s="26">
        <v>4</v>
      </c>
      <c r="G1378" s="26" t="s">
        <v>1364</v>
      </c>
      <c r="H1378" s="26">
        <v>13383</v>
      </c>
      <c r="I1378" s="26" t="s">
        <v>1365</v>
      </c>
      <c r="J1378" s="11" t="s">
        <v>35</v>
      </c>
      <c r="K1378" s="18" t="str">
        <f>IF(LEFT(I1378,2)="10",HYPERLINK(_xlfn.CONCAT("https://doi.org/",I1378),"Link"),IF(I1378="","",HYPERLINK(I1378,"Link")))</f>
        <v>Link</v>
      </c>
      <c r="L1378" s="19" t="str">
        <f>IF(A1378&lt;&gt;"",IF(J1378="No",_xlfn.CONCAT(IF(ISERROR(FIND(",",A1378))=FALSE,LEFT(A1378,FIND(",",A1378)-1),A1378),"-",C1378,"-",H1378),""),"")</f>
        <v/>
      </c>
      <c r="M1378" s="29" t="str">
        <f>IF(A1378&lt;&gt;"",_xlfn.CONCAT("{",IF(ISERROR(FIND(",",A1378))=FALSE,LEFT(A1378,FIND(",",A1378)-1),A1378),", ",C1378," #",H1378,"}"),"")</f>
        <v>{Melnyk, 2013 #13383}</v>
      </c>
      <c r="N1378" s="4" t="s">
        <v>1</v>
      </c>
      <c r="O1378" s="18" t="str">
        <f>IF(J1378="Yes",IF(P1378&lt;&gt;"",HYPERLINK(_xlfn.CONCAT(VLOOKUP(P1378,AF:AG,2,FALSE),"\",IF(ISERROR(FIND(",",A1378))=FALSE,LEFT(A1378,FIND(",",A1378)-1),A1378),"-",C1378,"-",H1378,".pdf"),"PDF"),""),"")</f>
        <v>PDF</v>
      </c>
      <c r="P1378" s="11" t="s">
        <v>2</v>
      </c>
      <c r="Q1378" s="3" t="s">
        <v>46</v>
      </c>
      <c r="R1378" s="3" t="s">
        <v>39</v>
      </c>
      <c r="T1378" s="18" t="str">
        <f>IF(J1378="Yes",IF(U1378&lt;&gt;"",HYPERLINK(_xlfn.CONCAT(VLOOKUP(U1378,AF:AG,2,FALSE),"\",IF(ISERROR(FIND(",",A1378))=FALSE,LEFT(A1378,FIND(",",A1378)-1),A1378),"-",C1378,"-",H1378,".pdf"),"PDF"),""),"")</f>
        <v>PDF</v>
      </c>
      <c r="U1378" s="11" t="str">
        <f>IF(R1378="0. Duplicate","SH","")</f>
        <v>SH</v>
      </c>
      <c r="V1378" s="3" t="str">
        <f>IF(R1378="0. Duplicate","Exclude","")</f>
        <v>Exclude</v>
      </c>
      <c r="W1378" s="3" t="str">
        <f>IF(R1378="0. Duplicate","0. Duplicate","")</f>
        <v>0. Duplicate</v>
      </c>
      <c r="Y1378" s="12" t="str">
        <f>IF(R1378="Include","No",IF(V1378="Include","No",""))</f>
        <v/>
      </c>
      <c r="Z1378" s="33" t="str">
        <f>IF(J1378="Yes",IF(Q1378="","",IF(Q1378="Include",IF(V1378="",IF(Y1378="No","Check for supplement","Include"),IF(V1378="Exclude","Consensus required",IF(V1378="Include",IF(Y1378="No","Check for supplement","Include"),"Check required"))),IF(Q1378="Exclude",IF(V1378="","Check required",IF(V1378="Exclude","Exclude",IF(V1378="Include","Consensus required","Check required"))),"Check required"))),IF(L1378="","","Find PDF"))</f>
        <v>Exclude</v>
      </c>
      <c r="AA1378" s="31" t="str">
        <f>IF(Z1378="Exclude",R1378,"")</f>
        <v>0. Duplicate</v>
      </c>
    </row>
    <row r="1379" spans="1:27" x14ac:dyDescent="0.25">
      <c r="A1379" s="25" t="s">
        <v>1362</v>
      </c>
      <c r="B1379" s="26" t="s">
        <v>1366</v>
      </c>
      <c r="C1379" s="26">
        <v>2015</v>
      </c>
      <c r="D1379" s="26" t="s">
        <v>1367</v>
      </c>
      <c r="E1379" s="26">
        <v>85</v>
      </c>
      <c r="F1379" s="26">
        <v>12</v>
      </c>
      <c r="G1379" s="26" t="s">
        <v>1368</v>
      </c>
      <c r="H1379" s="26">
        <v>14818</v>
      </c>
      <c r="I1379" s="26" t="s">
        <v>1369</v>
      </c>
      <c r="J1379" s="11" t="s">
        <v>35</v>
      </c>
      <c r="K1379" s="18" t="str">
        <f>IF(LEFT(I1379,2)="10",HYPERLINK(_xlfn.CONCAT("https://doi.org/",I1379),"Link"),IF(I1379="","",HYPERLINK(I1379,"Link")))</f>
        <v>Link</v>
      </c>
      <c r="L1379" s="19" t="str">
        <f>IF(A1379&lt;&gt;"",IF(J1379="No",_xlfn.CONCAT(IF(ISERROR(FIND(",",A1379))=FALSE,LEFT(A1379,FIND(",",A1379)-1),A1379),"-",C1379,"-",H1379),""),"")</f>
        <v/>
      </c>
      <c r="M1379" s="29" t="str">
        <f>IF(A1379&lt;&gt;"",_xlfn.CONCAT("{",IF(ISERROR(FIND(",",A1379))=FALSE,LEFT(A1379,FIND(",",A1379)-1),A1379),", ",C1379," #",H1379,"}"),"")</f>
        <v>{Melnyk, 2015 #14818}</v>
      </c>
      <c r="N1379" s="4" t="s">
        <v>1</v>
      </c>
      <c r="O1379" s="18" t="str">
        <f>IF(J1379="Yes",IF(P1379&lt;&gt;"",HYPERLINK(_xlfn.CONCAT(VLOOKUP(P1379,AF:AG,2,FALSE),"\",IF(ISERROR(FIND(",",A1379))=FALSE,LEFT(A1379,FIND(",",A1379)-1),A1379),"-",C1379,"-",H1379,".pdf"),"PDF"),""),"")</f>
        <v>PDF</v>
      </c>
      <c r="P1379" s="11" t="s">
        <v>2</v>
      </c>
      <c r="Q1379" s="3" t="s">
        <v>46</v>
      </c>
      <c r="R1379" s="3" t="s">
        <v>47</v>
      </c>
      <c r="S1379" s="4" t="s">
        <v>109</v>
      </c>
      <c r="T1379" s="18" t="str">
        <f>IF(J1379="Yes",IF(U1379&lt;&gt;"",HYPERLINK(_xlfn.CONCAT(VLOOKUP(U1379,AF:AG,2,FALSE),"\",IF(ISERROR(FIND(",",A1379))=FALSE,LEFT(A1379,FIND(",",A1379)-1),A1379),"-",C1379,"-",H1379,".pdf"),"PDF"),""),"")</f>
        <v>PDF</v>
      </c>
      <c r="U1379" s="11" t="s">
        <v>57</v>
      </c>
      <c r="V1379" s="3" t="s">
        <v>46</v>
      </c>
      <c r="W1379" s="3" t="s">
        <v>47</v>
      </c>
      <c r="X1379" s="501" t="s">
        <v>116</v>
      </c>
      <c r="Y1379" s="12" t="str">
        <f>IF(R1379="Include","No",IF(V1379="Include","No",""))</f>
        <v/>
      </c>
      <c r="Z1379" s="33" t="str">
        <f>IF(J1379="Yes",IF(Q1379="","",IF(Q1379="Include",IF(V1379="",IF(Y1379="No","Check for supplement","Include"),IF(V1379="Exclude","Consensus required",IF(V1379="Include",IF(Y1379="No","Check for supplement","Include"),"Check required"))),IF(Q1379="Exclude",IF(V1379="","Check required",IF(V1379="Exclude","Exclude",IF(V1379="Include","Consensus required","Check required"))),"Check required"))),IF(L1379="","","Find PDF"))</f>
        <v>Exclude</v>
      </c>
      <c r="AA1379" s="31" t="str">
        <f>IF(Z1379="Exclude",R1379,"")</f>
        <v>3. Wrong intervention</v>
      </c>
    </row>
    <row r="1380" spans="1:27" x14ac:dyDescent="0.25">
      <c r="A1380" s="25" t="s">
        <v>5482</v>
      </c>
      <c r="B1380" s="26" t="s">
        <v>5483</v>
      </c>
      <c r="C1380" s="26">
        <v>2022</v>
      </c>
      <c r="D1380" s="26" t="s">
        <v>5484</v>
      </c>
      <c r="E1380" s="26">
        <v>20</v>
      </c>
      <c r="F1380" s="26">
        <v>2</v>
      </c>
      <c r="G1380" s="26" t="s">
        <v>5485</v>
      </c>
      <c r="H1380" s="26">
        <v>14258</v>
      </c>
      <c r="I1380" s="26" t="s">
        <v>5486</v>
      </c>
      <c r="J1380" s="11" t="s">
        <v>35</v>
      </c>
      <c r="K1380" s="18" t="str">
        <f>IF(LEFT(I1380,2)="10",HYPERLINK(_xlfn.CONCAT("https://doi.org/",I1380),"Link"),IF(I1380="","",HYPERLINK(I1380,"Link")))</f>
        <v>Link</v>
      </c>
      <c r="L1380" s="19" t="str">
        <f>IF(A1380&lt;&gt;"",IF(J1380="No",_xlfn.CONCAT(IF(ISERROR(FIND(",",A1380))=FALSE,LEFT(A1380,FIND(",",A1380)-1),A1380),"-",C1380,"-",H1380),""),"")</f>
        <v/>
      </c>
      <c r="M1380" s="29" t="str">
        <f>IF(A1380&lt;&gt;"",_xlfn.CONCAT("{",IF(ISERROR(FIND(",",A1380))=FALSE,LEFT(A1380,FIND(",",A1380)-1),A1380),", ",C1380," #",H1380,"}"),"")</f>
        <v>{Mendonca, 2022 #14258}</v>
      </c>
      <c r="N1380" s="4" t="s">
        <v>4</v>
      </c>
      <c r="O1380" s="18" t="str">
        <f>IF(J1380="Yes",IF(P1380&lt;&gt;"",HYPERLINK(_xlfn.CONCAT(VLOOKUP(P1380,AF:AG,2,FALSE),"\",IF(ISERROR(FIND(",",A1380))=FALSE,LEFT(A1380,FIND(",",A1380)-1),A1380),"-",C1380,"-",H1380,".pdf"),"PDF"),""),"")</f>
        <v>PDF</v>
      </c>
      <c r="P1380" s="11" t="s">
        <v>2</v>
      </c>
      <c r="Q1380" s="3" t="s">
        <v>46</v>
      </c>
      <c r="R1380" s="3" t="s">
        <v>47</v>
      </c>
      <c r="S1380" s="4" t="s">
        <v>109</v>
      </c>
      <c r="T1380" s="18" t="str">
        <f>IF(J1380="Yes",IF(U1380&lt;&gt;"",HYPERLINK(_xlfn.CONCAT(VLOOKUP(U1380,AF:AG,2,FALSE),"\",IF(ISERROR(FIND(",",A1380))=FALSE,LEFT(A1380,FIND(",",A1380)-1),A1380),"-",C1380,"-",H1380,".pdf"),"PDF"),""),"")</f>
        <v>PDF</v>
      </c>
      <c r="U1380" s="11" t="s">
        <v>50</v>
      </c>
      <c r="V1380" s="3" t="s">
        <v>46</v>
      </c>
      <c r="W1380" s="3" t="s">
        <v>47</v>
      </c>
      <c r="Y1380" s="12" t="str">
        <f>IF(R1380="Include","No",IF(V1380="Include","No",""))</f>
        <v/>
      </c>
      <c r="Z1380" s="33" t="str">
        <f>IF(J1380="Yes",IF(Q1380="","",IF(Q1380="Include",IF(V1380="",IF(Y1380="No","Check for supplement","Include"),IF(V1380="Exclude","Consensus required",IF(V1380="Include",IF(Y1380="No","Check for supplement","Include"),"Check required"))),IF(Q1380="Exclude",IF(V1380="","Check required",IF(V1380="Exclude","Exclude",IF(V1380="Include","Consensus required","Check required"))),"Check required"))),IF(L1380="","","Find PDF"))</f>
        <v>Exclude</v>
      </c>
      <c r="AA1380" s="31" t="str">
        <f>IF(Z1380="Exclude",R1380,"")</f>
        <v>3. Wrong intervention</v>
      </c>
    </row>
    <row r="1381" spans="1:27" x14ac:dyDescent="0.25">
      <c r="A1381" s="25" t="s">
        <v>1370</v>
      </c>
      <c r="B1381" s="26" t="s">
        <v>1371</v>
      </c>
      <c r="C1381" s="26">
        <v>2015</v>
      </c>
      <c r="D1381" s="26" t="s">
        <v>7029</v>
      </c>
      <c r="E1381" s="26">
        <v>45</v>
      </c>
      <c r="F1381" s="26">
        <v>2</v>
      </c>
      <c r="G1381" s="26" t="s">
        <v>1373</v>
      </c>
      <c r="H1381" s="26">
        <v>13176</v>
      </c>
      <c r="I1381" s="26" t="s">
        <v>7030</v>
      </c>
      <c r="J1381" s="11" t="s">
        <v>35</v>
      </c>
      <c r="K1381" s="18" t="str">
        <f>IF(LEFT(I1381,2)="10",HYPERLINK(_xlfn.CONCAT("https://doi.org/",I1381),"Link"),IF(I1381="","",HYPERLINK(I1381,"Link")))</f>
        <v>Link</v>
      </c>
      <c r="L1381" s="19" t="str">
        <f>IF(A1381&lt;&gt;"",IF(J1381="No",_xlfn.CONCAT(IF(ISERROR(FIND(",",A1381))=FALSE,LEFT(A1381,FIND(",",A1381)-1),A1381),"-",C1381,"-",H1381),""),"")</f>
        <v/>
      </c>
      <c r="M1381" s="29" t="str">
        <f>IF(A1381&lt;&gt;"",_xlfn.CONCAT("{",IF(ISERROR(FIND(",",A1381))=FALSE,LEFT(A1381,FIND(",",A1381)-1),A1381),", ",C1381," #",H1381,"}"),"")</f>
        <v>{Mendoza, 2015 #13176}</v>
      </c>
      <c r="N1381" s="4" t="s">
        <v>1</v>
      </c>
      <c r="O1381" s="18" t="str">
        <f>IF(J1381="Yes",IF(P1381&lt;&gt;"",HYPERLINK(_xlfn.CONCAT(VLOOKUP(P1381,AF:AG,2,FALSE),"\",IF(ISERROR(FIND(",",A1381))=FALSE,LEFT(A1381,FIND(",",A1381)-1),A1381),"-",C1381,"-",H1381,".pdf"),"PDF"),""),"")</f>
        <v>PDF</v>
      </c>
      <c r="P1381" s="11" t="s">
        <v>2</v>
      </c>
      <c r="Q1381" s="3" t="s">
        <v>46</v>
      </c>
      <c r="R1381" s="3" t="s">
        <v>39</v>
      </c>
      <c r="T1381" s="18" t="str">
        <f>IF(J1381="Yes",IF(U1381&lt;&gt;"",HYPERLINK(_xlfn.CONCAT(VLOOKUP(U1381,AF:AG,2,FALSE),"\",IF(ISERROR(FIND(",",A1381))=FALSE,LEFT(A1381,FIND(",",A1381)-1),A1381),"-",C1381,"-",H1381,".pdf"),"PDF"),""),"")</f>
        <v>PDF</v>
      </c>
      <c r="U1381" s="11" t="str">
        <f>IF(R1381="0. Duplicate","SH","")</f>
        <v>SH</v>
      </c>
      <c r="V1381" s="3" t="str">
        <f>IF(R1381="0. Duplicate","Exclude","")</f>
        <v>Exclude</v>
      </c>
      <c r="W1381" s="3" t="str">
        <f>IF(R1381="0. Duplicate","0. Duplicate","")</f>
        <v>0. Duplicate</v>
      </c>
      <c r="Y1381" s="12" t="str">
        <f>IF(R1381="Include","No",IF(V1381="Include","No",""))</f>
        <v/>
      </c>
      <c r="Z1381" s="33" t="str">
        <f>IF(J1381="Yes",IF(Q1381="","",IF(Q1381="Include",IF(V1381="",IF(Y1381="No","Check for supplement","Include"),IF(V1381="Exclude","Consensus required",IF(V1381="Include",IF(Y1381="No","Check for supplement","Include"),"Check required"))),IF(Q1381="Exclude",IF(V1381="","Check required",IF(V1381="Exclude","Exclude",IF(V1381="Include","Consensus required","Check required"))),"Check required"))),IF(L1381="","","Find PDF"))</f>
        <v>Exclude</v>
      </c>
      <c r="AA1381" s="31" t="str">
        <f>IF(Z1381="Exclude",R1381,"")</f>
        <v>0. Duplicate</v>
      </c>
    </row>
    <row r="1382" spans="1:27" x14ac:dyDescent="0.25">
      <c r="A1382" s="25" t="s">
        <v>1370</v>
      </c>
      <c r="B1382" s="26" t="s">
        <v>1371</v>
      </c>
      <c r="C1382" s="26">
        <v>2015</v>
      </c>
      <c r="D1382" s="26" t="s">
        <v>1372</v>
      </c>
      <c r="E1382" s="26">
        <v>45</v>
      </c>
      <c r="F1382" s="26">
        <v>2</v>
      </c>
      <c r="G1382" s="26" t="s">
        <v>1373</v>
      </c>
      <c r="H1382" s="26">
        <v>13391</v>
      </c>
      <c r="I1382" s="26" t="s">
        <v>1374</v>
      </c>
      <c r="J1382" s="11" t="s">
        <v>35</v>
      </c>
      <c r="K1382" s="18" t="str">
        <f>IF(LEFT(I1382,2)="10",HYPERLINK(_xlfn.CONCAT("https://doi.org/",I1382),"Link"),IF(I1382="","",HYPERLINK(I1382,"Link")))</f>
        <v>Link</v>
      </c>
      <c r="L1382" s="19" t="str">
        <f>IF(A1382&lt;&gt;"",IF(J1382="No",_xlfn.CONCAT(IF(ISERROR(FIND(",",A1382))=FALSE,LEFT(A1382,FIND(",",A1382)-1),A1382),"-",C1382,"-",H1382),""),"")</f>
        <v/>
      </c>
      <c r="M1382" s="29" t="str">
        <f>IF(A1382&lt;&gt;"",_xlfn.CONCAT("{",IF(ISERROR(FIND(",",A1382))=FALSE,LEFT(A1382,FIND(",",A1382)-1),A1382),", ",C1382," #",H1382,"}"),"")</f>
        <v>{Mendoza, 2015 #13391}</v>
      </c>
      <c r="N1382" s="4" t="s">
        <v>1</v>
      </c>
      <c r="O1382" s="18" t="str">
        <f>IF(J1382="Yes",IF(P1382&lt;&gt;"",HYPERLINK(_xlfn.CONCAT(VLOOKUP(P1382,AF:AG,2,FALSE),"\",IF(ISERROR(FIND(",",A1382))=FALSE,LEFT(A1382,FIND(",",A1382)-1),A1382),"-",C1382,"-",H1382,".pdf"),"PDF"),""),"")</f>
        <v>PDF</v>
      </c>
      <c r="P1382" s="11" t="s">
        <v>2</v>
      </c>
      <c r="Q1382" s="3" t="s">
        <v>46</v>
      </c>
      <c r="R1382" s="3" t="s">
        <v>47</v>
      </c>
      <c r="S1382" s="4" t="s">
        <v>109</v>
      </c>
      <c r="T1382" s="18" t="str">
        <f>IF(J1382="Yes",IF(U1382&lt;&gt;"",HYPERLINK(_xlfn.CONCAT(VLOOKUP(U1382,AF:AG,2,FALSE),"\",IF(ISERROR(FIND(",",A1382))=FALSE,LEFT(A1382,FIND(",",A1382)-1),A1382),"-",C1382,"-",H1382,".pdf"),"PDF"),""),"")</f>
        <v>PDF</v>
      </c>
      <c r="U1382" s="11" t="s">
        <v>57</v>
      </c>
      <c r="V1382" s="3" t="s">
        <v>46</v>
      </c>
      <c r="W1382" s="3" t="s">
        <v>47</v>
      </c>
      <c r="X1382" s="501" t="s">
        <v>116</v>
      </c>
      <c r="Y1382" s="12" t="str">
        <f>IF(R1382="Include","No",IF(V1382="Include","No",""))</f>
        <v/>
      </c>
      <c r="Z1382" s="33" t="str">
        <f>IF(J1382="Yes",IF(Q1382="","",IF(Q1382="Include",IF(V1382="",IF(Y1382="No","Check for supplement","Include"),IF(V1382="Exclude","Consensus required",IF(V1382="Include",IF(Y1382="No","Check for supplement","Include"),"Check required"))),IF(Q1382="Exclude",IF(V1382="","Check required",IF(V1382="Exclude","Exclude",IF(V1382="Include","Consensus required","Check required"))),"Check required"))),IF(L1382="","","Find PDF"))</f>
        <v>Exclude</v>
      </c>
      <c r="AA1382" s="31" t="str">
        <f>IF(Z1382="Exclude",R1382,"")</f>
        <v>3. Wrong intervention</v>
      </c>
    </row>
    <row r="1383" spans="1:27" x14ac:dyDescent="0.25">
      <c r="A1383" s="25" t="s">
        <v>1370</v>
      </c>
      <c r="B1383" s="26" t="s">
        <v>1371</v>
      </c>
      <c r="C1383" s="26">
        <v>2015</v>
      </c>
      <c r="D1383" s="26" t="s">
        <v>1372</v>
      </c>
      <c r="E1383" s="26">
        <v>45</v>
      </c>
      <c r="F1383" s="26">
        <v>2</v>
      </c>
      <c r="G1383" s="26" t="s">
        <v>1373</v>
      </c>
      <c r="H1383" s="26">
        <v>13392</v>
      </c>
      <c r="I1383" s="26" t="s">
        <v>1374</v>
      </c>
      <c r="J1383" s="11" t="s">
        <v>35</v>
      </c>
      <c r="K1383" s="18" t="str">
        <f>IF(LEFT(I1383,2)="10",HYPERLINK(_xlfn.CONCAT("https://doi.org/",I1383),"Link"),IF(I1383="","",HYPERLINK(I1383,"Link")))</f>
        <v>Link</v>
      </c>
      <c r="L1383" s="19" t="str">
        <f>IF(A1383&lt;&gt;"",IF(J1383="No",_xlfn.CONCAT(IF(ISERROR(FIND(",",A1383))=FALSE,LEFT(A1383,FIND(",",A1383)-1),A1383),"-",C1383,"-",H1383),""),"")</f>
        <v/>
      </c>
      <c r="M1383" s="29" t="str">
        <f>IF(A1383&lt;&gt;"",_xlfn.CONCAT("{",IF(ISERROR(FIND(",",A1383))=FALSE,LEFT(A1383,FIND(",",A1383)-1),A1383),", ",C1383," #",H1383,"}"),"")</f>
        <v>{Mendoza, 2015 #13392}</v>
      </c>
      <c r="N1383" s="4" t="s">
        <v>1</v>
      </c>
      <c r="O1383" s="18" t="str">
        <f>IF(J1383="Yes",IF(P1383&lt;&gt;"",HYPERLINK(_xlfn.CONCAT(VLOOKUP(P1383,AF:AG,2,FALSE),"\",IF(ISERROR(FIND(",",A1383))=FALSE,LEFT(A1383,FIND(",",A1383)-1),A1383),"-",C1383,"-",H1383,".pdf"),"PDF"),""),"")</f>
        <v>PDF</v>
      </c>
      <c r="P1383" s="11" t="s">
        <v>2</v>
      </c>
      <c r="Q1383" s="3" t="s">
        <v>46</v>
      </c>
      <c r="R1383" s="3" t="s">
        <v>39</v>
      </c>
      <c r="T1383" s="18" t="str">
        <f>IF(J1383="Yes",IF(U1383&lt;&gt;"",HYPERLINK(_xlfn.CONCAT(VLOOKUP(U1383,AF:AG,2,FALSE),"\",IF(ISERROR(FIND(",",A1383))=FALSE,LEFT(A1383,FIND(",",A1383)-1),A1383),"-",C1383,"-",H1383,".pdf"),"PDF"),""),"")</f>
        <v>PDF</v>
      </c>
      <c r="U1383" s="11" t="str">
        <f>IF(R1383="0. Duplicate","SH","")</f>
        <v>SH</v>
      </c>
      <c r="V1383" s="3" t="str">
        <f>IF(R1383="0. Duplicate","Exclude","")</f>
        <v>Exclude</v>
      </c>
      <c r="W1383" s="3" t="str">
        <f>IF(R1383="0. Duplicate","0. Duplicate","")</f>
        <v>0. Duplicate</v>
      </c>
      <c r="Y1383" s="12" t="str">
        <f>IF(R1383="Include","No",IF(V1383="Include","No",""))</f>
        <v/>
      </c>
      <c r="Z1383" s="33" t="str">
        <f>IF(J1383="Yes",IF(Q1383="","",IF(Q1383="Include",IF(V1383="",IF(Y1383="No","Check for supplement","Include"),IF(V1383="Exclude","Consensus required",IF(V1383="Include",IF(Y1383="No","Check for supplement","Include"),"Check required"))),IF(Q1383="Exclude",IF(V1383="","Check required",IF(V1383="Exclude","Exclude",IF(V1383="Include","Consensus required","Check required"))),"Check required"))),IF(L1383="","","Find PDF"))</f>
        <v>Exclude</v>
      </c>
      <c r="AA1383" s="31" t="str">
        <f>IF(Z1383="Exclude",R1383,"")</f>
        <v>0. Duplicate</v>
      </c>
    </row>
    <row r="1384" spans="1:27" x14ac:dyDescent="0.25">
      <c r="A1384" s="25" t="s">
        <v>1370</v>
      </c>
      <c r="B1384" s="26" t="s">
        <v>1371</v>
      </c>
      <c r="C1384" s="26">
        <v>2015</v>
      </c>
      <c r="D1384" s="26" t="s">
        <v>1372</v>
      </c>
      <c r="E1384" s="26">
        <v>45</v>
      </c>
      <c r="F1384" s="26">
        <v>2</v>
      </c>
      <c r="G1384" s="26" t="s">
        <v>1373</v>
      </c>
      <c r="H1384" s="26">
        <v>13393</v>
      </c>
      <c r="I1384" s="26" t="s">
        <v>1374</v>
      </c>
      <c r="J1384" s="11" t="s">
        <v>35</v>
      </c>
      <c r="K1384" s="18" t="str">
        <f>IF(LEFT(I1384,2)="10",HYPERLINK(_xlfn.CONCAT("https://doi.org/",I1384),"Link"),IF(I1384="","",HYPERLINK(I1384,"Link")))</f>
        <v>Link</v>
      </c>
      <c r="L1384" s="19" t="str">
        <f>IF(A1384&lt;&gt;"",IF(J1384="No",_xlfn.CONCAT(IF(ISERROR(FIND(",",A1384))=FALSE,LEFT(A1384,FIND(",",A1384)-1),A1384),"-",C1384,"-",H1384),""),"")</f>
        <v/>
      </c>
      <c r="M1384" s="29" t="str">
        <f>IF(A1384&lt;&gt;"",_xlfn.CONCAT("{",IF(ISERROR(FIND(",",A1384))=FALSE,LEFT(A1384,FIND(",",A1384)-1),A1384),", ",C1384," #",H1384,"}"),"")</f>
        <v>{Mendoza, 2015 #13393}</v>
      </c>
      <c r="N1384" s="4" t="s">
        <v>1</v>
      </c>
      <c r="O1384" s="18" t="str">
        <f>IF(J1384="Yes",IF(P1384&lt;&gt;"",HYPERLINK(_xlfn.CONCAT(VLOOKUP(P1384,AF:AG,2,FALSE),"\",IF(ISERROR(FIND(",",A1384))=FALSE,LEFT(A1384,FIND(",",A1384)-1),A1384),"-",C1384,"-",H1384,".pdf"),"PDF"),""),"")</f>
        <v>PDF</v>
      </c>
      <c r="P1384" s="11" t="s">
        <v>2</v>
      </c>
      <c r="Q1384" s="3" t="s">
        <v>46</v>
      </c>
      <c r="R1384" s="3" t="s">
        <v>39</v>
      </c>
      <c r="T1384" s="18" t="str">
        <f>IF(J1384="Yes",IF(U1384&lt;&gt;"",HYPERLINK(_xlfn.CONCAT(VLOOKUP(U1384,AF:AG,2,FALSE),"\",IF(ISERROR(FIND(",",A1384))=FALSE,LEFT(A1384,FIND(",",A1384)-1),A1384),"-",C1384,"-",H1384,".pdf"),"PDF"),""),"")</f>
        <v>PDF</v>
      </c>
      <c r="U1384" s="11" t="str">
        <f>IF(R1384="0. Duplicate","SH","")</f>
        <v>SH</v>
      </c>
      <c r="V1384" s="3" t="str">
        <f>IF(R1384="0. Duplicate","Exclude","")</f>
        <v>Exclude</v>
      </c>
      <c r="W1384" s="3" t="str">
        <f>IF(R1384="0. Duplicate","0. Duplicate","")</f>
        <v>0. Duplicate</v>
      </c>
      <c r="Y1384" s="12" t="str">
        <f>IF(R1384="Include","No",IF(V1384="Include","No",""))</f>
        <v/>
      </c>
      <c r="Z1384" s="33" t="str">
        <f>IF(J1384="Yes",IF(Q1384="","",IF(Q1384="Include",IF(V1384="",IF(Y1384="No","Check for supplement","Include"),IF(V1384="Exclude","Consensus required",IF(V1384="Include",IF(Y1384="No","Check for supplement","Include"),"Check required"))),IF(Q1384="Exclude",IF(V1384="","Check required",IF(V1384="Exclude","Exclude",IF(V1384="Include","Consensus required","Check required"))),"Check required"))),IF(L1384="","","Find PDF"))</f>
        <v>Exclude</v>
      </c>
      <c r="AA1384" s="31" t="str">
        <f>IF(Z1384="Exclude",R1384,"")</f>
        <v>0. Duplicate</v>
      </c>
    </row>
    <row r="1385" spans="1:27" x14ac:dyDescent="0.25">
      <c r="A1385" s="25" t="s">
        <v>1370</v>
      </c>
      <c r="B1385" s="26" t="s">
        <v>1371</v>
      </c>
      <c r="C1385" s="26">
        <v>2015</v>
      </c>
      <c r="D1385" s="26" t="s">
        <v>1372</v>
      </c>
      <c r="E1385" s="26">
        <v>45</v>
      </c>
      <c r="F1385" s="26">
        <v>2</v>
      </c>
      <c r="G1385" s="26" t="s">
        <v>1373</v>
      </c>
      <c r="H1385" s="26">
        <v>13394</v>
      </c>
      <c r="I1385" s="26" t="s">
        <v>1374</v>
      </c>
      <c r="J1385" s="11" t="s">
        <v>35</v>
      </c>
      <c r="K1385" s="18" t="str">
        <f>IF(LEFT(I1385,2)="10",HYPERLINK(_xlfn.CONCAT("https://doi.org/",I1385),"Link"),IF(I1385="","",HYPERLINK(I1385,"Link")))</f>
        <v>Link</v>
      </c>
      <c r="L1385" s="19" t="str">
        <f>IF(A1385&lt;&gt;"",IF(J1385="No",_xlfn.CONCAT(IF(ISERROR(FIND(",",A1385))=FALSE,LEFT(A1385,FIND(",",A1385)-1),A1385),"-",C1385,"-",H1385),""),"")</f>
        <v/>
      </c>
      <c r="M1385" s="29" t="str">
        <f>IF(A1385&lt;&gt;"",_xlfn.CONCAT("{",IF(ISERROR(FIND(",",A1385))=FALSE,LEFT(A1385,FIND(",",A1385)-1),A1385),", ",C1385," #",H1385,"}"),"")</f>
        <v>{Mendoza, 2015 #13394}</v>
      </c>
      <c r="N1385" s="4" t="s">
        <v>1</v>
      </c>
      <c r="O1385" s="18" t="str">
        <f>IF(J1385="Yes",IF(P1385&lt;&gt;"",HYPERLINK(_xlfn.CONCAT(VLOOKUP(P1385,AF:AG,2,FALSE),"\",IF(ISERROR(FIND(",",A1385))=FALSE,LEFT(A1385,FIND(",",A1385)-1),A1385),"-",C1385,"-",H1385,".pdf"),"PDF"),""),"")</f>
        <v>PDF</v>
      </c>
      <c r="P1385" s="11" t="s">
        <v>2</v>
      </c>
      <c r="Q1385" s="3" t="s">
        <v>46</v>
      </c>
      <c r="R1385" s="3" t="s">
        <v>39</v>
      </c>
      <c r="T1385" s="18" t="str">
        <f>IF(J1385="Yes",IF(U1385&lt;&gt;"",HYPERLINK(_xlfn.CONCAT(VLOOKUP(U1385,AF:AG,2,FALSE),"\",IF(ISERROR(FIND(",",A1385))=FALSE,LEFT(A1385,FIND(",",A1385)-1),A1385),"-",C1385,"-",H1385,".pdf"),"PDF"),""),"")</f>
        <v>PDF</v>
      </c>
      <c r="U1385" s="11" t="str">
        <f>IF(R1385="0. Duplicate","SH","")</f>
        <v>SH</v>
      </c>
      <c r="V1385" s="3" t="str">
        <f>IF(R1385="0. Duplicate","Exclude","")</f>
        <v>Exclude</v>
      </c>
      <c r="W1385" s="3" t="str">
        <f>IF(R1385="0. Duplicate","0. Duplicate","")</f>
        <v>0. Duplicate</v>
      </c>
      <c r="Y1385" s="12" t="str">
        <f>IF(R1385="Include","No",IF(V1385="Include","No",""))</f>
        <v/>
      </c>
      <c r="Z1385" s="33" t="str">
        <f>IF(J1385="Yes",IF(Q1385="","",IF(Q1385="Include",IF(V1385="",IF(Y1385="No","Check for supplement","Include"),IF(V1385="Exclude","Consensus required",IF(V1385="Include",IF(Y1385="No","Check for supplement","Include"),"Check required"))),IF(Q1385="Exclude",IF(V1385="","Check required",IF(V1385="Exclude","Exclude",IF(V1385="Include","Consensus required","Check required"))),"Check required"))),IF(L1385="","","Find PDF"))</f>
        <v>Exclude</v>
      </c>
      <c r="AA1385" s="31" t="str">
        <f>IF(Z1385="Exclude",R1385,"")</f>
        <v>0. Duplicate</v>
      </c>
    </row>
    <row r="1386" spans="1:27" x14ac:dyDescent="0.25">
      <c r="A1386" s="25" t="s">
        <v>1375</v>
      </c>
      <c r="B1386" s="26" t="s">
        <v>1376</v>
      </c>
      <c r="C1386" s="26">
        <v>2016</v>
      </c>
      <c r="D1386" s="26" t="s">
        <v>168</v>
      </c>
      <c r="E1386" s="26">
        <v>50</v>
      </c>
      <c r="F1386" s="26">
        <v>5</v>
      </c>
      <c r="G1386" s="26" t="s">
        <v>1377</v>
      </c>
      <c r="H1386" s="26">
        <v>13388</v>
      </c>
      <c r="I1386" s="26" t="s">
        <v>1378</v>
      </c>
      <c r="J1386" s="11" t="s">
        <v>35</v>
      </c>
      <c r="K1386" s="18" t="str">
        <f>IF(LEFT(I1386,2)="10",HYPERLINK(_xlfn.CONCAT("https://doi.org/",I1386),"Link"),IF(I1386="","",HYPERLINK(I1386,"Link")))</f>
        <v>Link</v>
      </c>
      <c r="L1386" s="19" t="str">
        <f>IF(A1386&lt;&gt;"",IF(J1386="No",_xlfn.CONCAT(IF(ISERROR(FIND(",",A1386))=FALSE,LEFT(A1386,FIND(",",A1386)-1),A1386),"-",C1386,"-",H1386),""),"")</f>
        <v/>
      </c>
      <c r="M1386" s="29" t="str">
        <f>IF(A1386&lt;&gt;"",_xlfn.CONCAT("{",IF(ISERROR(FIND(",",A1386))=FALSE,LEFT(A1386,FIND(",",A1386)-1),A1386),", ",C1386," #",H1386,"}"),"")</f>
        <v>{Mendoza, 2016 #13388}</v>
      </c>
      <c r="N1386" s="4" t="s">
        <v>1</v>
      </c>
      <c r="O1386" s="18" t="str">
        <f>IF(J1386="Yes",IF(P1386&lt;&gt;"",HYPERLINK(_xlfn.CONCAT(VLOOKUP(P1386,AF:AG,2,FALSE),"\",IF(ISERROR(FIND(",",A1386))=FALSE,LEFT(A1386,FIND(",",A1386)-1),A1386),"-",C1386,"-",H1386,".pdf"),"PDF"),""),"")</f>
        <v>PDF</v>
      </c>
      <c r="P1386" s="11" t="s">
        <v>2</v>
      </c>
      <c r="Q1386" s="3" t="s">
        <v>46</v>
      </c>
      <c r="R1386" s="3" t="s">
        <v>47</v>
      </c>
      <c r="S1386" s="4" t="s">
        <v>109</v>
      </c>
      <c r="T1386" s="18" t="str">
        <f>IF(J1386="Yes",IF(U1386&lt;&gt;"",HYPERLINK(_xlfn.CONCAT(VLOOKUP(U1386,AF:AG,2,FALSE),"\",IF(ISERROR(FIND(",",A1386))=FALSE,LEFT(A1386,FIND(",",A1386)-1),A1386),"-",C1386,"-",H1386,".pdf"),"PDF"),""),"")</f>
        <v>PDF</v>
      </c>
      <c r="U1386" s="11" t="s">
        <v>57</v>
      </c>
      <c r="V1386" s="3" t="s">
        <v>46</v>
      </c>
      <c r="W1386" s="3" t="s">
        <v>47</v>
      </c>
      <c r="X1386" s="501" t="s">
        <v>116</v>
      </c>
      <c r="Y1386" s="12" t="str">
        <f>IF(R1386="Include","No",IF(V1387="Include","No",""))</f>
        <v/>
      </c>
      <c r="Z1386" s="33" t="str">
        <f>IF(J1386="Yes",IF(Q1386="","",IF(Q1386="Include",IF(V1386="",IF(Y1386="No","Check for supplement","Include"),IF(V1386="Exclude","Consensus required",IF(V1386="Include",IF(Y1386="No","Check for supplement","Include"),"Check required"))),IF(Q1386="Exclude",IF(V1386="","Check required",IF(V1386="Exclude","Exclude",IF(V1386="Include","Consensus required","Check required"))),"Check required"))),IF(L1386="","","Find PDF"))</f>
        <v>Exclude</v>
      </c>
      <c r="AA1386" s="31" t="str">
        <f>IF(Z1386="Exclude",R1386,"")</f>
        <v>3. Wrong intervention</v>
      </c>
    </row>
    <row r="1387" spans="1:27" x14ac:dyDescent="0.25">
      <c r="A1387" s="25" t="s">
        <v>1379</v>
      </c>
      <c r="B1387" s="26" t="s">
        <v>1380</v>
      </c>
      <c r="C1387" s="26">
        <v>2017</v>
      </c>
      <c r="D1387" s="26" t="s">
        <v>1381</v>
      </c>
      <c r="E1387" s="26">
        <v>64</v>
      </c>
      <c r="F1387" s="26">
        <v>12</v>
      </c>
      <c r="G1387" s="92" t="s">
        <v>1210</v>
      </c>
      <c r="H1387" s="26">
        <v>13384</v>
      </c>
      <c r="I1387" s="26" t="s">
        <v>1382</v>
      </c>
      <c r="J1387" s="11" t="s">
        <v>35</v>
      </c>
      <c r="K1387" s="18" t="str">
        <f>IF(LEFT(I1387,2)="10",HYPERLINK(_xlfn.CONCAT("https://doi.org/",I1387),"Link"),IF(I1387="","",HYPERLINK(I1387,"Link")))</f>
        <v>Link</v>
      </c>
      <c r="L1387" s="19" t="str">
        <f>IF(A1387&lt;&gt;"",IF(J1387="No",_xlfn.CONCAT(IF(ISERROR(FIND(",",A1387))=FALSE,LEFT(A1387,FIND(",",A1387)-1),A1387),"-",C1387,"-",H1387),""),"")</f>
        <v/>
      </c>
      <c r="M1387" s="29" t="str">
        <f>IF(A1387&lt;&gt;"",_xlfn.CONCAT("{",IF(ISERROR(FIND(",",A1387))=FALSE,LEFT(A1387,FIND(",",A1387)-1),A1387),", ",C1387," #",H1387,"}"),"")</f>
        <v>{Mendoza, 2017 #13384}</v>
      </c>
      <c r="N1387" s="4" t="s">
        <v>1</v>
      </c>
      <c r="O1387" s="18" t="str">
        <f>IF(J1387="Yes",IF(P1387&lt;&gt;"",HYPERLINK(_xlfn.CONCAT(VLOOKUP(P1387,AF:AG,2,FALSE),"\",IF(ISERROR(FIND(",",A1387))=FALSE,LEFT(A1387,FIND(",",A1387)-1),A1387),"-",C1387,"-",H1387,".pdf"),"PDF"),""),"")</f>
        <v>PDF</v>
      </c>
      <c r="P1387" s="11" t="s">
        <v>2</v>
      </c>
      <c r="Q1387" s="3" t="s">
        <v>46</v>
      </c>
      <c r="R1387" s="3" t="s">
        <v>47</v>
      </c>
      <c r="S1387" s="4" t="s">
        <v>109</v>
      </c>
      <c r="T1387" s="18" t="str">
        <f>IF(J1387="Yes",IF(U1387&lt;&gt;"",HYPERLINK(_xlfn.CONCAT(VLOOKUP(U1387,AF:AG,2,FALSE),"\",IF(ISERROR(FIND(",",A1387))=FALSE,LEFT(A1387,FIND(",",A1387)-1),A1387),"-",C1387,"-",H1387,".pdf"),"PDF"),""),"")</f>
        <v>PDF</v>
      </c>
      <c r="U1387" s="11" t="s">
        <v>57</v>
      </c>
      <c r="V1387" s="3" t="s">
        <v>46</v>
      </c>
      <c r="W1387" s="3" t="s">
        <v>47</v>
      </c>
      <c r="X1387" s="501" t="s">
        <v>116</v>
      </c>
      <c r="Y1387" s="12" t="str">
        <f>IF(R1387="Include","No",IF(V1388="Include","No",""))</f>
        <v/>
      </c>
      <c r="Z1387" s="33" t="str">
        <f>IF(J1387="Yes",IF(Q1387="","",IF(Q1387="Include",IF(V1387="",IF(Y1387="No","Check for supplement","Include"),IF(V1387="Exclude","Consensus required",IF(V1387="Include",IF(Y1387="No","Check for supplement","Include"),"Check required"))),IF(Q1387="Exclude",IF(V1387="","Check required",IF(V1387="Exclude","Exclude",IF(V1387="Include","Consensus required","Check required"))),"Check required"))),IF(L1387="","","Find PDF"))</f>
        <v>Exclude</v>
      </c>
      <c r="AA1387" s="31" t="str">
        <f>IF(Z1387="Exclude",R1387,"")</f>
        <v>3. Wrong intervention</v>
      </c>
    </row>
    <row r="1388" spans="1:27" x14ac:dyDescent="0.25">
      <c r="A1388" s="25" t="s">
        <v>1379</v>
      </c>
      <c r="B1388" s="26" t="s">
        <v>1380</v>
      </c>
      <c r="C1388" s="26">
        <v>2017</v>
      </c>
      <c r="D1388" s="26" t="s">
        <v>1381</v>
      </c>
      <c r="E1388" s="26">
        <v>64</v>
      </c>
      <c r="F1388" s="26">
        <v>12</v>
      </c>
      <c r="G1388" s="26" t="s">
        <v>1210</v>
      </c>
      <c r="H1388" s="26">
        <v>13385</v>
      </c>
      <c r="I1388" s="26" t="s">
        <v>1382</v>
      </c>
      <c r="J1388" s="11" t="s">
        <v>35</v>
      </c>
      <c r="K1388" s="18" t="str">
        <f>IF(LEFT(I1388,2)="10",HYPERLINK(_xlfn.CONCAT("https://doi.org/",I1388),"Link"),IF(I1388="","",HYPERLINK(I1388,"Link")))</f>
        <v>Link</v>
      </c>
      <c r="L1388" s="19" t="str">
        <f>IF(A1388&lt;&gt;"",IF(J1388="No",_xlfn.CONCAT(IF(ISERROR(FIND(",",A1388))=FALSE,LEFT(A1388,FIND(",",A1388)-1),A1388),"-",C1388,"-",H1388),""),"")</f>
        <v/>
      </c>
      <c r="M1388" s="29" t="str">
        <f>IF(A1388&lt;&gt;"",_xlfn.CONCAT("{",IF(ISERROR(FIND(",",A1388))=FALSE,LEFT(A1388,FIND(",",A1388)-1),A1388),", ",C1388," #",H1388,"}"),"")</f>
        <v>{Mendoza, 2017 #13385}</v>
      </c>
      <c r="N1388" s="4" t="s">
        <v>1</v>
      </c>
      <c r="O1388" s="18" t="str">
        <f>IF(J1388="Yes",IF(P1388&lt;&gt;"",HYPERLINK(_xlfn.CONCAT(VLOOKUP(P1388,AF:AG,2,FALSE),"\",IF(ISERROR(FIND(",",A1388))=FALSE,LEFT(A1388,FIND(",",A1388)-1),A1388),"-",C1388,"-",H1388,".pdf"),"PDF"),""),"")</f>
        <v>PDF</v>
      </c>
      <c r="P1388" s="11" t="s">
        <v>2</v>
      </c>
      <c r="Q1388" s="3" t="s">
        <v>46</v>
      </c>
      <c r="R1388" s="3" t="s">
        <v>39</v>
      </c>
      <c r="T1388" s="18" t="str">
        <f>IF(J1388="Yes",IF(U1388&lt;&gt;"",HYPERLINK(_xlfn.CONCAT(VLOOKUP(U1388,AF:AG,2,FALSE),"\",IF(ISERROR(FIND(",",A1388))=FALSE,LEFT(A1388,FIND(",",A1388)-1),A1388),"-",C1388,"-",H1388,".pdf"),"PDF"),""),"")</f>
        <v>PDF</v>
      </c>
      <c r="U1388" s="11" t="str">
        <f>IF(R1388="0. Duplicate","SH","")</f>
        <v>SH</v>
      </c>
      <c r="V1388" s="3" t="str">
        <f>IF(R1388="0. Duplicate","Exclude","")</f>
        <v>Exclude</v>
      </c>
      <c r="W1388" s="3" t="str">
        <f>IF(R1388="0. Duplicate","0. Duplicate","")</f>
        <v>0. Duplicate</v>
      </c>
      <c r="Y1388" s="12" t="str">
        <f>IF(R1388="Include","No",IF(V1388="Include","No",""))</f>
        <v/>
      </c>
      <c r="Z1388" s="33" t="str">
        <f>IF(J1388="Yes",IF(Q1388="","",IF(Q1388="Include",IF(V1388="",IF(Y1388="No","Check for supplement","Include"),IF(V1388="Exclude","Consensus required",IF(V1388="Include",IF(Y1388="No","Check for supplement","Include"),"Check required"))),IF(Q1388="Exclude",IF(V1388="","Check required",IF(V1388="Exclude","Exclude",IF(V1388="Include","Consensus required","Check required"))),"Check required"))),IF(L1388="","","Find PDF"))</f>
        <v>Exclude</v>
      </c>
      <c r="AA1388" s="31" t="str">
        <f>IF(Z1388="Exclude",R1388,"")</f>
        <v>0. Duplicate</v>
      </c>
    </row>
    <row r="1389" spans="1:27" x14ac:dyDescent="0.25">
      <c r="A1389" s="25" t="s">
        <v>1379</v>
      </c>
      <c r="B1389" s="26" t="s">
        <v>1380</v>
      </c>
      <c r="C1389" s="26">
        <v>2017</v>
      </c>
      <c r="D1389" s="26" t="s">
        <v>1381</v>
      </c>
      <c r="E1389" s="26">
        <v>64</v>
      </c>
      <c r="F1389" s="26">
        <v>12</v>
      </c>
      <c r="G1389" s="26" t="s">
        <v>1210</v>
      </c>
      <c r="H1389" s="26">
        <v>13386</v>
      </c>
      <c r="I1389" s="26" t="s">
        <v>1382</v>
      </c>
      <c r="J1389" s="11" t="s">
        <v>35</v>
      </c>
      <c r="K1389" s="18" t="str">
        <f>IF(LEFT(I1389,2)="10",HYPERLINK(_xlfn.CONCAT("https://doi.org/",I1389),"Link"),IF(I1389="","",HYPERLINK(I1389,"Link")))</f>
        <v>Link</v>
      </c>
      <c r="L1389" s="19" t="str">
        <f>IF(A1389&lt;&gt;"",IF(J1389="No",_xlfn.CONCAT(IF(ISERROR(FIND(",",A1389))=FALSE,LEFT(A1389,FIND(",",A1389)-1),A1389),"-",C1389,"-",H1389),""),"")</f>
        <v/>
      </c>
      <c r="M1389" s="29" t="str">
        <f>IF(A1389&lt;&gt;"",_xlfn.CONCAT("{",IF(ISERROR(FIND(",",A1389))=FALSE,LEFT(A1389,FIND(",",A1389)-1),A1389),", ",C1389," #",H1389,"}"),"")</f>
        <v>{Mendoza, 2017 #13386}</v>
      </c>
      <c r="N1389" s="4" t="s">
        <v>1</v>
      </c>
      <c r="O1389" s="18" t="str">
        <f>IF(J1389="Yes",IF(P1389&lt;&gt;"",HYPERLINK(_xlfn.CONCAT(VLOOKUP(P1389,AF:AG,2,FALSE),"\",IF(ISERROR(FIND(",",A1389))=FALSE,LEFT(A1389,FIND(",",A1389)-1),A1389),"-",C1389,"-",H1389,".pdf"),"PDF"),""),"")</f>
        <v>PDF</v>
      </c>
      <c r="P1389" s="11" t="s">
        <v>2</v>
      </c>
      <c r="Q1389" s="3" t="s">
        <v>46</v>
      </c>
      <c r="R1389" s="3" t="s">
        <v>39</v>
      </c>
      <c r="T1389" s="18" t="str">
        <f>IF(J1389="Yes",IF(U1389&lt;&gt;"",HYPERLINK(_xlfn.CONCAT(VLOOKUP(U1389,AF:AG,2,FALSE),"\",IF(ISERROR(FIND(",",A1389))=FALSE,LEFT(A1389,FIND(",",A1389)-1),A1389),"-",C1389,"-",H1389,".pdf"),"PDF"),""),"")</f>
        <v>PDF</v>
      </c>
      <c r="U1389" s="11" t="str">
        <f>IF(R1389="0. Duplicate","SH","")</f>
        <v>SH</v>
      </c>
      <c r="V1389" s="3" t="str">
        <f>IF(R1389="0. Duplicate","Exclude","")</f>
        <v>Exclude</v>
      </c>
      <c r="W1389" s="3" t="str">
        <f>IF(R1389="0. Duplicate","0. Duplicate","")</f>
        <v>0. Duplicate</v>
      </c>
      <c r="Y1389" s="12" t="str">
        <f>IF(R1389="Include","No",IF(V1389="Include","No",""))</f>
        <v/>
      </c>
      <c r="Z1389" s="33" t="str">
        <f>IF(J1389="Yes",IF(Q1389="","",IF(Q1389="Include",IF(V1389="",IF(Y1389="No","Check for supplement","Include"),IF(V1389="Exclude","Consensus required",IF(V1389="Include",IF(Y1389="No","Check for supplement","Include"),"Check required"))),IF(Q1389="Exclude",IF(V1389="","Check required",IF(V1389="Exclude","Exclude",IF(V1389="Include","Consensus required","Check required"))),"Check required"))),IF(L1389="","","Find PDF"))</f>
        <v>Exclude</v>
      </c>
      <c r="AA1389" s="31" t="str">
        <f>IF(Z1389="Exclude",R1389,"")</f>
        <v>0. Duplicate</v>
      </c>
    </row>
    <row r="1390" spans="1:27" x14ac:dyDescent="0.25">
      <c r="A1390" s="25" t="s">
        <v>1379</v>
      </c>
      <c r="B1390" s="26" t="s">
        <v>1380</v>
      </c>
      <c r="C1390" s="26">
        <v>2017</v>
      </c>
      <c r="D1390" s="26" t="s">
        <v>1381</v>
      </c>
      <c r="E1390" s="26">
        <v>64</v>
      </c>
      <c r="F1390" s="26">
        <v>12</v>
      </c>
      <c r="G1390" s="26" t="s">
        <v>1210</v>
      </c>
      <c r="H1390" s="26">
        <v>13387</v>
      </c>
      <c r="I1390" s="26" t="s">
        <v>1382</v>
      </c>
      <c r="J1390" s="11" t="s">
        <v>35</v>
      </c>
      <c r="K1390" s="18" t="str">
        <f>IF(LEFT(I1390,2)="10",HYPERLINK(_xlfn.CONCAT("https://doi.org/",I1390),"Link"),IF(I1390="","",HYPERLINK(I1390,"Link")))</f>
        <v>Link</v>
      </c>
      <c r="L1390" s="19" t="str">
        <f>IF(A1390&lt;&gt;"",IF(J1390="No",_xlfn.CONCAT(IF(ISERROR(FIND(",",A1390))=FALSE,LEFT(A1390,FIND(",",A1390)-1),A1390),"-",C1390,"-",H1390),""),"")</f>
        <v/>
      </c>
      <c r="M1390" s="29" t="str">
        <f>IF(A1390&lt;&gt;"",_xlfn.CONCAT("{",IF(ISERROR(FIND(",",A1390))=FALSE,LEFT(A1390,FIND(",",A1390)-1),A1390),", ",C1390," #",H1390,"}"),"")</f>
        <v>{Mendoza, 2017 #13387}</v>
      </c>
      <c r="N1390" s="4" t="s">
        <v>1</v>
      </c>
      <c r="O1390" s="18" t="str">
        <f>IF(J1390="Yes",IF(P1390&lt;&gt;"",HYPERLINK(_xlfn.CONCAT(VLOOKUP(P1390,AF:AG,2,FALSE),"\",IF(ISERROR(FIND(",",A1390))=FALSE,LEFT(A1390,FIND(",",A1390)-1),A1390),"-",C1390,"-",H1390,".pdf"),"PDF"),""),"")</f>
        <v>PDF</v>
      </c>
      <c r="P1390" s="11" t="s">
        <v>2</v>
      </c>
      <c r="Q1390" s="3" t="s">
        <v>46</v>
      </c>
      <c r="R1390" s="3" t="s">
        <v>39</v>
      </c>
      <c r="T1390" s="18" t="str">
        <f>IF(J1390="Yes",IF(U1390&lt;&gt;"",HYPERLINK(_xlfn.CONCAT(VLOOKUP(U1390,AF:AG,2,FALSE),"\",IF(ISERROR(FIND(",",A1390))=FALSE,LEFT(A1390,FIND(",",A1390)-1),A1390),"-",C1390,"-",H1390,".pdf"),"PDF"),""),"")</f>
        <v>PDF</v>
      </c>
      <c r="U1390" s="11" t="str">
        <f>IF(R1390="0. Duplicate","SH","")</f>
        <v>SH</v>
      </c>
      <c r="V1390" s="3" t="str">
        <f>IF(R1390="0. Duplicate","Exclude","")</f>
        <v>Exclude</v>
      </c>
      <c r="W1390" s="3" t="str">
        <f>IF(R1390="0. Duplicate","0. Duplicate","")</f>
        <v>0. Duplicate</v>
      </c>
      <c r="Y1390" s="12" t="str">
        <f>IF(R1390="Include","No",IF(V1390="Include","No",""))</f>
        <v/>
      </c>
      <c r="Z1390" s="33" t="str">
        <f>IF(J1390="Yes",IF(Q1390="","",IF(Q1390="Include",IF(V1390="",IF(Y1390="No","Check for supplement","Include"),IF(V1390="Exclude","Consensus required",IF(V1390="Include",IF(Y1390="No","Check for supplement","Include"),"Check required"))),IF(Q1390="Exclude",IF(V1390="","Check required",IF(V1390="Exclude","Exclude",IF(V1390="Include","Consensus required","Check required"))),"Check required"))),IF(L1390="","","Find PDF"))</f>
        <v>Exclude</v>
      </c>
      <c r="AA1390" s="31" t="str">
        <f>IF(Z1390="Exclude",R1390,"")</f>
        <v>0. Duplicate</v>
      </c>
    </row>
    <row r="1391" spans="1:27" x14ac:dyDescent="0.25">
      <c r="A1391" s="25" t="s">
        <v>1383</v>
      </c>
      <c r="B1391" s="26" t="s">
        <v>1384</v>
      </c>
      <c r="C1391" s="26">
        <v>2017</v>
      </c>
      <c r="D1391" s="26" t="s">
        <v>168</v>
      </c>
      <c r="E1391" s="26">
        <v>53</v>
      </c>
      <c r="F1391" s="26">
        <v>4</v>
      </c>
      <c r="G1391" s="26" t="s">
        <v>1385</v>
      </c>
      <c r="H1391" s="26">
        <v>13389</v>
      </c>
      <c r="I1391" s="26" t="s">
        <v>1386</v>
      </c>
      <c r="J1391" s="11" t="s">
        <v>35</v>
      </c>
      <c r="K1391" s="18" t="str">
        <f>IF(LEFT(I1391,2)="10",HYPERLINK(_xlfn.CONCAT("https://doi.org/",I1391),"Link"),IF(I1391="","",HYPERLINK(I1391,"Link")))</f>
        <v>Link</v>
      </c>
      <c r="L1391" s="19" t="str">
        <f>IF(A1391&lt;&gt;"",IF(J1391="No",_xlfn.CONCAT(IF(ISERROR(FIND(",",A1391))=FALSE,LEFT(A1391,FIND(",",A1391)-1),A1391),"-",C1391,"-",H1391),""),"")</f>
        <v/>
      </c>
      <c r="M1391" s="29" t="str">
        <f>IF(A1391&lt;&gt;"",_xlfn.CONCAT("{",IF(ISERROR(FIND(",",A1391))=FALSE,LEFT(A1391,FIND(",",A1391)-1),A1391),", ",C1391," #",H1391,"}"),"")</f>
        <v>{Mendoza, 2017 #13389}</v>
      </c>
      <c r="N1391" s="4" t="s">
        <v>1</v>
      </c>
      <c r="O1391" s="18" t="str">
        <f>IF(J1391="Yes",IF(P1391&lt;&gt;"",HYPERLINK(_xlfn.CONCAT(VLOOKUP(P1391,AF:AG,2,FALSE),"\",IF(ISERROR(FIND(",",A1391))=FALSE,LEFT(A1391,FIND(",",A1391)-1),A1391),"-",C1391,"-",H1391,".pdf"),"PDF"),""),"")</f>
        <v>PDF</v>
      </c>
      <c r="P1391" s="11" t="s">
        <v>2</v>
      </c>
      <c r="Q1391" s="3" t="s">
        <v>46</v>
      </c>
      <c r="R1391" s="3" t="s">
        <v>47</v>
      </c>
      <c r="S1391" s="4" t="s">
        <v>109</v>
      </c>
      <c r="T1391" s="18" t="str">
        <f>IF(J1391="Yes",IF(U1391&lt;&gt;"",HYPERLINK(_xlfn.CONCAT(VLOOKUP(U1391,AF:AG,2,FALSE),"\",IF(ISERROR(FIND(",",A1391))=FALSE,LEFT(A1391,FIND(",",A1391)-1),A1391),"-",C1391,"-",H1391,".pdf"),"PDF"),""),"")</f>
        <v>PDF</v>
      </c>
      <c r="U1391" s="11" t="s">
        <v>57</v>
      </c>
      <c r="V1391" s="3" t="s">
        <v>46</v>
      </c>
      <c r="W1391" s="3" t="s">
        <v>47</v>
      </c>
      <c r="X1391" s="501" t="s">
        <v>116</v>
      </c>
      <c r="Y1391" s="12" t="str">
        <f>IF(R1391="Include","No",IF(V1391="Include","No",""))</f>
        <v/>
      </c>
      <c r="Z1391" s="33" t="str">
        <f>IF(J1391="Yes",IF(Q1391="","",IF(Q1391="Include",IF(V1391="",IF(Y1391="No","Check for supplement","Include"),IF(V1391="Exclude","Consensus required",IF(V1391="Include",IF(Y1391="No","Check for supplement","Include"),"Check required"))),IF(Q1391="Exclude",IF(V1391="","Check required",IF(V1391="Exclude","Exclude",IF(V1391="Include","Consensus required","Check required"))),"Check required"))),IF(L1391="","","Find PDF"))</f>
        <v>Exclude</v>
      </c>
      <c r="AA1391" s="31" t="str">
        <f>IF(Z1391="Exclude",R1391,"")</f>
        <v>3. Wrong intervention</v>
      </c>
    </row>
    <row r="1392" spans="1:27" x14ac:dyDescent="0.25">
      <c r="A1392" s="25" t="s">
        <v>1383</v>
      </c>
      <c r="B1392" s="26" t="s">
        <v>1384</v>
      </c>
      <c r="C1392" s="26">
        <v>2017</v>
      </c>
      <c r="D1392" s="26" t="s">
        <v>168</v>
      </c>
      <c r="E1392" s="26">
        <v>53</v>
      </c>
      <c r="F1392" s="26">
        <v>4</v>
      </c>
      <c r="G1392" s="26" t="s">
        <v>1385</v>
      </c>
      <c r="H1392" s="26">
        <v>13390</v>
      </c>
      <c r="I1392" s="26" t="s">
        <v>1386</v>
      </c>
      <c r="J1392" s="11" t="s">
        <v>35</v>
      </c>
      <c r="K1392" s="18" t="str">
        <f>IF(LEFT(I1392,2)="10",HYPERLINK(_xlfn.CONCAT("https://doi.org/",I1392),"Link"),IF(I1392="","",HYPERLINK(I1392,"Link")))</f>
        <v>Link</v>
      </c>
      <c r="L1392" s="19" t="str">
        <f>IF(A1392&lt;&gt;"",IF(J1392="No",_xlfn.CONCAT(IF(ISERROR(FIND(",",A1392))=FALSE,LEFT(A1392,FIND(",",A1392)-1),A1392),"-",C1392,"-",H1392),""),"")</f>
        <v/>
      </c>
      <c r="M1392" s="29" t="str">
        <f>IF(A1392&lt;&gt;"",_xlfn.CONCAT("{",IF(ISERROR(FIND(",",A1392))=FALSE,LEFT(A1392,FIND(",",A1392)-1),A1392),", ",C1392," #",H1392,"}"),"")</f>
        <v>{Mendoza, 2017 #13390}</v>
      </c>
      <c r="N1392" s="4" t="s">
        <v>1</v>
      </c>
      <c r="O1392" s="18" t="str">
        <f>IF(J1392="Yes",IF(P1392&lt;&gt;"",HYPERLINK(_xlfn.CONCAT(VLOOKUP(P1392,AF:AG,2,FALSE),"\",IF(ISERROR(FIND(",",A1392))=FALSE,LEFT(A1392,FIND(",",A1392)-1),A1392),"-",C1392,"-",H1392,".pdf"),"PDF"),""),"")</f>
        <v>PDF</v>
      </c>
      <c r="P1392" s="11" t="s">
        <v>2</v>
      </c>
      <c r="Q1392" s="3" t="s">
        <v>46</v>
      </c>
      <c r="R1392" s="3" t="s">
        <v>39</v>
      </c>
      <c r="T1392" s="18" t="str">
        <f>IF(J1392="Yes",IF(U1392&lt;&gt;"",HYPERLINK(_xlfn.CONCAT(VLOOKUP(U1392,AF:AG,2,FALSE),"\",IF(ISERROR(FIND(",",A1392))=FALSE,LEFT(A1392,FIND(",",A1392)-1),A1392),"-",C1392,"-",H1392,".pdf"),"PDF"),""),"")</f>
        <v>PDF</v>
      </c>
      <c r="U1392" s="11" t="str">
        <f>IF(R1392="0. Duplicate","SH","")</f>
        <v>SH</v>
      </c>
      <c r="V1392" s="3" t="str">
        <f>IF(R1392="0. Duplicate","Exclude","")</f>
        <v>Exclude</v>
      </c>
      <c r="W1392" s="3" t="str">
        <f>IF(R1392="0. Duplicate","0. Duplicate","")</f>
        <v>0. Duplicate</v>
      </c>
      <c r="Y1392" s="12" t="str">
        <f>IF(R1392="Include","No",IF(V1392="Include","No",""))</f>
        <v/>
      </c>
      <c r="Z1392" s="33" t="str">
        <f>IF(J1392="Yes",IF(Q1392="","",IF(Q1392="Include",IF(V1392="",IF(Y1392="No","Check for supplement","Include"),IF(V1392="Exclude","Consensus required",IF(V1392="Include",IF(Y1392="No","Check for supplement","Include"),"Check required"))),IF(Q1392="Exclude",IF(V1392="","Check required",IF(V1392="Exclude","Exclude",IF(V1392="Include","Consensus required","Check required"))),"Check required"))),IF(L1392="","","Find PDF"))</f>
        <v>Exclude</v>
      </c>
      <c r="AA1392" s="31" t="str">
        <f>IF(Z1392="Exclude",R1392,"")</f>
        <v>0. Duplicate</v>
      </c>
    </row>
    <row r="1393" spans="1:27" x14ac:dyDescent="0.25">
      <c r="A1393" s="25" t="s">
        <v>1383</v>
      </c>
      <c r="B1393" s="26" t="s">
        <v>1384</v>
      </c>
      <c r="C1393" s="26">
        <v>2017</v>
      </c>
      <c r="D1393" s="26" t="s">
        <v>168</v>
      </c>
      <c r="E1393" s="26">
        <v>53</v>
      </c>
      <c r="F1393" s="26">
        <v>4</v>
      </c>
      <c r="G1393" s="26" t="s">
        <v>1385</v>
      </c>
      <c r="H1393" s="26">
        <v>14055</v>
      </c>
      <c r="I1393" s="26" t="s">
        <v>1386</v>
      </c>
      <c r="J1393" s="11" t="s">
        <v>35</v>
      </c>
      <c r="K1393" s="18" t="str">
        <f>IF(LEFT(I1393,2)="10",HYPERLINK(_xlfn.CONCAT("https://doi.org/",I1393),"Link"),IF(I1393="","",HYPERLINK(I1393,"Link")))</f>
        <v>Link</v>
      </c>
      <c r="L1393" s="19" t="str">
        <f>IF(A1393&lt;&gt;"",IF(J1393="No",_xlfn.CONCAT(IF(ISERROR(FIND(",",A1393))=FALSE,LEFT(A1393,FIND(",",A1393)-1),A1393),"-",C1393,"-",H1393),""),"")</f>
        <v/>
      </c>
      <c r="M1393" s="29" t="str">
        <f>IF(A1393&lt;&gt;"",_xlfn.CONCAT("{",IF(ISERROR(FIND(",",A1393))=FALSE,LEFT(A1393,FIND(",",A1393)-1),A1393),", ",C1393," #",H1393,"}"),"")</f>
        <v>{Mendoza, 2017 #14055}</v>
      </c>
      <c r="N1393" s="4" t="s">
        <v>4</v>
      </c>
      <c r="O1393" s="18" t="str">
        <f>IF(J1393="Yes",IF(P1393&lt;&gt;"",HYPERLINK(_xlfn.CONCAT(VLOOKUP(P1393,AF:AG,2,FALSE),"\",IF(ISERROR(FIND(",",A1393))=FALSE,LEFT(A1393,FIND(",",A1393)-1),A1393),"-",C1393,"-",H1393,".pdf"),"PDF"),""),"")</f>
        <v>PDF</v>
      </c>
      <c r="P1393" s="11" t="s">
        <v>2</v>
      </c>
      <c r="Q1393" s="3" t="s">
        <v>46</v>
      </c>
      <c r="R1393" s="3" t="s">
        <v>39</v>
      </c>
      <c r="T1393" s="18" t="str">
        <f>IF(J1393="Yes",IF(U1393&lt;&gt;"",HYPERLINK(_xlfn.CONCAT(VLOOKUP(U1393,AF:AG,2,FALSE),"\",IF(ISERROR(FIND(",",A1393))=FALSE,LEFT(A1393,FIND(",",A1393)-1),A1393),"-",C1393,"-",H1393,".pdf"),"PDF"),""),"")</f>
        <v>PDF</v>
      </c>
      <c r="U1393" s="11" t="s">
        <v>50</v>
      </c>
      <c r="V1393" s="3" t="s">
        <v>46</v>
      </c>
      <c r="W1393" s="3" t="s">
        <v>39</v>
      </c>
      <c r="Y1393" s="12" t="str">
        <f>IF(R1393="Include","No",IF(V1393="Include","No",""))</f>
        <v/>
      </c>
      <c r="Z1393" s="33" t="str">
        <f>IF(J1393="Yes",IF(Q1393="","",IF(Q1393="Include",IF(V1393="",IF(Y1393="No","Check for supplement","Include"),IF(V1393="Exclude","Consensus required",IF(V1393="Include",IF(Y1393="No","Check for supplement","Include"),"Check required"))),IF(Q1393="Exclude",IF(V1393="","Check required",IF(V1393="Exclude","Exclude",IF(V1393="Include","Consensus required","Check required"))),"Check required"))),IF(L1393="","","Find PDF"))</f>
        <v>Exclude</v>
      </c>
      <c r="AA1393" s="31" t="str">
        <f>IF(Z1393="Exclude",R1393,"")</f>
        <v>0. Duplicate</v>
      </c>
    </row>
    <row r="1394" spans="1:27" x14ac:dyDescent="0.25">
      <c r="A1394" s="25" t="s">
        <v>5487</v>
      </c>
      <c r="B1394" s="26" t="s">
        <v>5488</v>
      </c>
      <c r="C1394" s="26">
        <v>2022</v>
      </c>
      <c r="D1394" s="26" t="s">
        <v>2766</v>
      </c>
      <c r="E1394" s="26">
        <v>7</v>
      </c>
      <c r="F1394" s="26">
        <v>1</v>
      </c>
      <c r="H1394" s="26">
        <v>14184</v>
      </c>
      <c r="I1394" s="26" t="s">
        <v>5489</v>
      </c>
      <c r="J1394" s="11" t="s">
        <v>35</v>
      </c>
      <c r="K1394" s="18" t="str">
        <f>IF(LEFT(I1394,2)="10",HYPERLINK(_xlfn.CONCAT("https://doi.org/",I1394),"Link"),IF(I1394="","",HYPERLINK(I1394,"Link")))</f>
        <v>Link</v>
      </c>
      <c r="L1394" s="19" t="str">
        <f>IF(A1394&lt;&gt;"",IF(J1394="No",_xlfn.CONCAT(IF(ISERROR(FIND(",",A1394))=FALSE,LEFT(A1394,FIND(",",A1394)-1),A1394),"-",C1394,"-",H1394),""),"")</f>
        <v/>
      </c>
      <c r="M1394" s="29" t="str">
        <f>IF(A1394&lt;&gt;"",_xlfn.CONCAT("{",IF(ISERROR(FIND(",",A1394))=FALSE,LEFT(A1394,FIND(",",A1394)-1),A1394),", ",C1394," #",H1394,"}"),"")</f>
        <v>{Mendoza-Vasconez, 2022 #14184}</v>
      </c>
      <c r="N1394" s="4" t="s">
        <v>4</v>
      </c>
      <c r="O1394" s="18" t="str">
        <f>IF(J1394="Yes",IF(P1394&lt;&gt;"",HYPERLINK(_xlfn.CONCAT(VLOOKUP(P1394,AF:AG,2,FALSE),"\",IF(ISERROR(FIND(",",A1394))=FALSE,LEFT(A1394,FIND(",",A1394)-1),A1394),"-",C1394,"-",H1394,".pdf"),"PDF"),""),"")</f>
        <v>PDF</v>
      </c>
      <c r="P1394" s="11" t="s">
        <v>2</v>
      </c>
      <c r="Q1394" s="3" t="s">
        <v>46</v>
      </c>
      <c r="R1394" s="3" t="s">
        <v>47</v>
      </c>
      <c r="S1394" s="4" t="s">
        <v>109</v>
      </c>
      <c r="T1394" s="18" t="str">
        <f>IF(J1394="Yes",IF(U1394&lt;&gt;"",HYPERLINK(_xlfn.CONCAT(VLOOKUP(U1394,AF:AG,2,FALSE),"\",IF(ISERROR(FIND(",",A1394))=FALSE,LEFT(A1394,FIND(",",A1394)-1),A1394),"-",C1394,"-",H1394,".pdf"),"PDF"),""),"")</f>
        <v>PDF</v>
      </c>
      <c r="U1394" s="11" t="s">
        <v>50</v>
      </c>
      <c r="V1394" s="3" t="s">
        <v>46</v>
      </c>
      <c r="W1394" s="3" t="s">
        <v>47</v>
      </c>
      <c r="Y1394" s="12" t="str">
        <f>IF(R1394="Include","No",IF(V1394="Include","No",""))</f>
        <v/>
      </c>
      <c r="Z1394" s="33" t="str">
        <f>IF(J1394="Yes",IF(Q1394="","",IF(Q1394="Include",IF(V1394="",IF(Y1394="No","Check for supplement","Include"),IF(V1394="Exclude","Consensus required",IF(V1394="Include",IF(Y1394="No","Check for supplement","Include"),"Check required"))),IF(Q1394="Exclude",IF(V1394="","Check required",IF(V1394="Exclude","Exclude",IF(V1394="Include","Consensus required","Check required"))),"Check required"))),IF(L1394="","","Find PDF"))</f>
        <v>Exclude</v>
      </c>
      <c r="AA1394" s="31" t="str">
        <f>IF(Z1394="Exclude",R1394,"")</f>
        <v>3. Wrong intervention</v>
      </c>
    </row>
    <row r="1395" spans="1:27" x14ac:dyDescent="0.25">
      <c r="A1395" s="25" t="s">
        <v>1387</v>
      </c>
      <c r="B1395" s="26" t="s">
        <v>1388</v>
      </c>
      <c r="C1395" s="26">
        <v>2018</v>
      </c>
      <c r="D1395" s="26" t="s">
        <v>255</v>
      </c>
      <c r="E1395" s="26">
        <v>19</v>
      </c>
      <c r="F1395" s="26">
        <v>7</v>
      </c>
      <c r="G1395" s="26" t="s">
        <v>1389</v>
      </c>
      <c r="H1395" s="26">
        <v>24733</v>
      </c>
      <c r="I1395" s="26" t="s">
        <v>1390</v>
      </c>
      <c r="J1395" s="11" t="s">
        <v>35</v>
      </c>
      <c r="K1395" s="18" t="str">
        <f>IF(LEFT(I1395,2)="10",HYPERLINK(_xlfn.CONCAT("https://doi.org/",I1395),"Link"),IF(I1395="","",HYPERLINK(I1395,"Link")))</f>
        <v>Link</v>
      </c>
      <c r="L1395" s="19" t="str">
        <f>IF(A1395&lt;&gt;"",IF(J1395="No",_xlfn.CONCAT(IF(ISERROR(FIND(",",A1395))=FALSE,LEFT(A1395,FIND(",",A1395)-1),A1395),"-",C1395,"-",H1395),""),"")</f>
        <v/>
      </c>
      <c r="M1395" s="29" t="str">
        <f>IF(A1395&lt;&gt;"",_xlfn.CONCAT("{",IF(ISERROR(FIND(",",A1395))=FALSE,LEFT(A1395,FIND(",",A1395)-1),A1395),", ",C1395," #",H1395,"}"),"")</f>
        <v>{Mervin, 2018 #24733}</v>
      </c>
      <c r="N1395" s="4" t="s">
        <v>75</v>
      </c>
      <c r="O1395" s="18" t="str">
        <f>IF(J1395="Yes",IF(P1395&lt;&gt;"",HYPERLINK(_xlfn.CONCAT(VLOOKUP(P1395,AF:AG,2,FALSE),"\",IF(ISERROR(FIND(",",A1395))=FALSE,LEFT(A1395,FIND(",",A1395)-1),A1395),"-",C1395,"-",H1395,".pdf"),"PDF"),""),"")</f>
        <v>PDF</v>
      </c>
      <c r="P1395" s="11" t="s">
        <v>2</v>
      </c>
      <c r="Q1395" s="3" t="s">
        <v>46</v>
      </c>
      <c r="R1395" s="3" t="s">
        <v>47</v>
      </c>
      <c r="S1395" s="4" t="s">
        <v>258</v>
      </c>
      <c r="T1395" s="18" t="str">
        <f>IF(J1395="Yes",IF(U1395&lt;&gt;"",HYPERLINK(_xlfn.CONCAT(VLOOKUP(U1395,AF:AG,2,FALSE),"\",IF(ISERROR(FIND(",",A1395))=FALSE,LEFT(A1395,FIND(",",A1395)-1),A1395),"-",C1395,"-",H1395,".pdf"),"PDF"),""),"")</f>
        <v>PDF</v>
      </c>
      <c r="U1395" s="11" t="s">
        <v>57</v>
      </c>
      <c r="V1395" s="3" t="s">
        <v>46</v>
      </c>
      <c r="W1395" s="3" t="s">
        <v>47</v>
      </c>
      <c r="X1395" s="501" t="s">
        <v>1391</v>
      </c>
      <c r="Y1395" s="12" t="str">
        <f>IF(R1395="Include","No",IF(V1395="Include","No",""))</f>
        <v/>
      </c>
      <c r="Z1395" s="33" t="str">
        <f>IF(J1395="Yes",IF(Q1395="","",IF(Q1395="Include",IF(V1395="",IF(Y1395="No","Check for supplement","Include"),IF(V1395="Exclude","Consensus required",IF(V1395="Include",IF(Y1395="No","Check for supplement","Include"),"Check required"))),IF(Q1395="Exclude",IF(V1395="","Check required",IF(V1395="Exclude","Exclude",IF(V1395="Include","Consensus required","Check required"))),"Check required"))),IF(L1395="","","Find PDF"))</f>
        <v>Exclude</v>
      </c>
      <c r="AA1395" s="31" t="str">
        <f>IF(Z1395="Exclude",R1395,"")</f>
        <v>3. Wrong intervention</v>
      </c>
    </row>
    <row r="1396" spans="1:27" x14ac:dyDescent="0.25">
      <c r="A1396" s="25" t="s">
        <v>1392</v>
      </c>
      <c r="B1396" s="26" t="s">
        <v>1393</v>
      </c>
      <c r="C1396" s="26">
        <v>2016</v>
      </c>
      <c r="D1396" s="26" t="s">
        <v>1394</v>
      </c>
      <c r="E1396" s="26">
        <v>7</v>
      </c>
      <c r="G1396" s="26">
        <v>1789</v>
      </c>
      <c r="H1396" s="26">
        <v>13395</v>
      </c>
      <c r="I1396" s="26" t="s">
        <v>1395</v>
      </c>
      <c r="J1396" s="11" t="s">
        <v>35</v>
      </c>
      <c r="K1396" s="18" t="str">
        <f>IF(LEFT(I1396,2)="10",HYPERLINK(_xlfn.CONCAT("https://doi.org/",I1396),"Link"),IF(I1396="","",HYPERLINK(I1396,"Link")))</f>
        <v>Link</v>
      </c>
      <c r="L1396" s="19" t="str">
        <f>IF(A1396&lt;&gt;"",IF(J1396="No",_xlfn.CONCAT(IF(ISERROR(FIND(",",A1396))=FALSE,LEFT(A1396,FIND(",",A1396)-1),A1396),"-",C1396,"-",H1396),""),"")</f>
        <v/>
      </c>
      <c r="M1396" s="29" t="str">
        <f>IF(A1396&lt;&gt;"",_xlfn.CONCAT("{",IF(ISERROR(FIND(",",A1396))=FALSE,LEFT(A1396,FIND(",",A1396)-1),A1396),", ",C1396," #",H1396,"}"),"")</f>
        <v>{Meslot, 2016 #13395}</v>
      </c>
      <c r="N1396" s="4" t="s">
        <v>1</v>
      </c>
      <c r="O1396" s="18" t="str">
        <f>IF(J1396="Yes",IF(P1396&lt;&gt;"",HYPERLINK(_xlfn.CONCAT(VLOOKUP(P1396,AF:AG,2,FALSE),"\",IF(ISERROR(FIND(",",A1396))=FALSE,LEFT(A1396,FIND(",",A1396)-1),A1396),"-",C1396,"-",H1396,".pdf"),"PDF"),""),"")</f>
        <v>PDF</v>
      </c>
      <c r="P1396" s="11" t="s">
        <v>2</v>
      </c>
      <c r="Q1396" s="3" t="s">
        <v>46</v>
      </c>
      <c r="R1396" s="3" t="s">
        <v>47</v>
      </c>
      <c r="S1396" s="4" t="s">
        <v>109</v>
      </c>
      <c r="T1396" s="18" t="str">
        <f>IF(J1396="Yes",IF(U1396&lt;&gt;"",HYPERLINK(_xlfn.CONCAT(VLOOKUP(U1396,AF:AG,2,FALSE),"\",IF(ISERROR(FIND(",",A1396))=FALSE,LEFT(A1396,FIND(",",A1396)-1),A1396),"-",C1396,"-",H1396,".pdf"),"PDF"),""),"")</f>
        <v>PDF</v>
      </c>
      <c r="U1396" s="11" t="s">
        <v>57</v>
      </c>
      <c r="V1396" s="3" t="s">
        <v>46</v>
      </c>
      <c r="W1396" s="3" t="s">
        <v>47</v>
      </c>
      <c r="X1396" s="501" t="s">
        <v>116</v>
      </c>
      <c r="Y1396" s="12" t="str">
        <f>IF(R1396="Include","No",IF(V1396="Include","No",""))</f>
        <v/>
      </c>
      <c r="Z1396" s="33" t="str">
        <f>IF(J1396="Yes",IF(Q1396="","",IF(Q1396="Include",IF(V1396="",IF(Y1396="No","Check for supplement","Include"),IF(V1396="Exclude","Consensus required",IF(V1396="Include",IF(Y1396="No","Check for supplement","Include"),"Check required"))),IF(Q1396="Exclude",IF(V1396="","Check required",IF(V1396="Exclude","Exclude",IF(V1396="Include","Consensus required","Check required"))),"Check required"))),IF(L1396="","","Find PDF"))</f>
        <v>Exclude</v>
      </c>
      <c r="AA1396" s="31" t="str">
        <f>IF(Z1396="Exclude",R1396,"")</f>
        <v>3. Wrong intervention</v>
      </c>
    </row>
    <row r="1397" spans="1:27" x14ac:dyDescent="0.25">
      <c r="A1397" s="25" t="s">
        <v>5490</v>
      </c>
      <c r="B1397" s="26" t="s">
        <v>5491</v>
      </c>
      <c r="C1397" s="26">
        <v>2011</v>
      </c>
      <c r="D1397" s="26" t="s">
        <v>5492</v>
      </c>
      <c r="E1397" s="26">
        <v>65</v>
      </c>
      <c r="F1397" s="26">
        <v>4</v>
      </c>
      <c r="G1397" s="26" t="s">
        <v>5493</v>
      </c>
      <c r="H1397" s="26">
        <v>14154</v>
      </c>
      <c r="I1397" s="26" t="s">
        <v>5494</v>
      </c>
      <c r="J1397" s="11" t="s">
        <v>35</v>
      </c>
      <c r="K1397" s="18" t="str">
        <f>IF(LEFT(I1397,2)="10",HYPERLINK(_xlfn.CONCAT("https://doi.org/",I1397),"Link"),IF(I1397="","",HYPERLINK(I1397,"Link")))</f>
        <v>Link</v>
      </c>
      <c r="L1397" s="19" t="str">
        <f>IF(A1397&lt;&gt;"",IF(J1397="No",_xlfn.CONCAT(IF(ISERROR(FIND(",",A1397))=FALSE,LEFT(A1397,FIND(",",A1397)-1),A1397),"-",C1397,"-",H1397),""),"")</f>
        <v/>
      </c>
      <c r="M1397" s="29" t="str">
        <f>IF(A1397&lt;&gt;"",_xlfn.CONCAT("{",IF(ISERROR(FIND(",",A1397))=FALSE,LEFT(A1397,FIND(",",A1397)-1),A1397),", ",C1397," #",H1397,"}"),"")</f>
        <v>{Methapatara, 2011 #14154}</v>
      </c>
      <c r="N1397" s="4" t="s">
        <v>4</v>
      </c>
      <c r="O1397" s="18" t="str">
        <f>IF(J1397="Yes",IF(P1397&lt;&gt;"",HYPERLINK(_xlfn.CONCAT(VLOOKUP(P1397,AF:AG,2,FALSE),"\",IF(ISERROR(FIND(",",A1397))=FALSE,LEFT(A1397,FIND(",",A1397)-1),A1397),"-",C1397,"-",H1397,".pdf"),"PDF"),""),"")</f>
        <v>PDF</v>
      </c>
      <c r="P1397" s="11" t="s">
        <v>2</v>
      </c>
      <c r="Q1397" s="3" t="s">
        <v>46</v>
      </c>
      <c r="R1397" s="3" t="s">
        <v>47</v>
      </c>
      <c r="S1397" s="4" t="s">
        <v>109</v>
      </c>
      <c r="T1397" s="18" t="str">
        <f>IF(J1397="Yes",IF(U1397&lt;&gt;"",HYPERLINK(_xlfn.CONCAT(VLOOKUP(U1397,AF:AG,2,FALSE),"\",IF(ISERROR(FIND(",",A1397))=FALSE,LEFT(A1397,FIND(",",A1397)-1),A1397),"-",C1397,"-",H1397,".pdf"),"PDF"),""),"")</f>
        <v>PDF</v>
      </c>
      <c r="U1397" s="11" t="s">
        <v>50</v>
      </c>
      <c r="V1397" s="3" t="s">
        <v>46</v>
      </c>
      <c r="W1397" s="3" t="s">
        <v>47</v>
      </c>
      <c r="Y1397" s="12" t="str">
        <f>IF(R1397="Include","No",IF(V1397="Include","No",""))</f>
        <v/>
      </c>
      <c r="Z1397" s="33" t="str">
        <f>IF(J1397="Yes",IF(Q1397="","",IF(Q1397="Include",IF(V1397="",IF(Y1397="No","Check for supplement","Include"),IF(V1397="Exclude","Consensus required",IF(V1397="Include",IF(Y1397="No","Check for supplement","Include"),"Check required"))),IF(Q1397="Exclude",IF(V1397="","Check required",IF(V1397="Exclude","Exclude",IF(V1397="Include","Consensus required","Check required"))),"Check required"))),IF(L1397="","","Find PDF"))</f>
        <v>Exclude</v>
      </c>
      <c r="AA1397" s="31" t="str">
        <f>IF(Z1397="Exclude",R1397,"")</f>
        <v>3. Wrong intervention</v>
      </c>
    </row>
    <row r="1398" spans="1:27" x14ac:dyDescent="0.25">
      <c r="A1398" s="25" t="s">
        <v>1396</v>
      </c>
      <c r="B1398" s="26" t="s">
        <v>1397</v>
      </c>
      <c r="C1398" s="26">
        <v>2014</v>
      </c>
      <c r="D1398" s="26" t="s">
        <v>159</v>
      </c>
      <c r="E1398" s="26">
        <v>9</v>
      </c>
      <c r="F1398" s="26">
        <v>2</v>
      </c>
      <c r="G1398" s="26" t="s">
        <v>1398</v>
      </c>
      <c r="H1398" s="26">
        <v>13396</v>
      </c>
      <c r="I1398" s="26" t="s">
        <v>1399</v>
      </c>
      <c r="J1398" s="11" t="s">
        <v>35</v>
      </c>
      <c r="K1398" s="18" t="str">
        <f>IF(LEFT(I1398,2)="10",HYPERLINK(_xlfn.CONCAT("https://doi.org/",I1398),"Link"),IF(I1398="","",HYPERLINK(I1398,"Link")))</f>
        <v>Link</v>
      </c>
      <c r="L1398" s="19" t="str">
        <f>IF(A1398&lt;&gt;"",IF(J1398="No",_xlfn.CONCAT(IF(ISERROR(FIND(",",A1398))=FALSE,LEFT(A1398,FIND(",",A1398)-1),A1398),"-",C1398,"-",H1398),""),"")</f>
        <v/>
      </c>
      <c r="M1398" s="29" t="str">
        <f>IF(A1398&lt;&gt;"",_xlfn.CONCAT("{",IF(ISERROR(FIND(",",A1398))=FALSE,LEFT(A1398,FIND(",",A1398)-1),A1398),", ",C1398," #",H1398,"}"),"")</f>
        <v>{Meyer, 2014 #13396}</v>
      </c>
      <c r="N1398" s="4" t="s">
        <v>1</v>
      </c>
      <c r="O1398" s="18" t="str">
        <f>IF(J1398="Yes",IF(P1398&lt;&gt;"",HYPERLINK(_xlfn.CONCAT(VLOOKUP(P1398,AF:AG,2,FALSE),"\",IF(ISERROR(FIND(",",A1398))=FALSE,LEFT(A1398,FIND(",",A1398)-1),A1398),"-",C1398,"-",H1398,".pdf"),"PDF"),""),"")</f>
        <v>PDF</v>
      </c>
      <c r="P1398" s="11" t="s">
        <v>2</v>
      </c>
      <c r="Q1398" s="3" t="s">
        <v>46</v>
      </c>
      <c r="R1398" s="3" t="s">
        <v>47</v>
      </c>
      <c r="S1398" s="4" t="s">
        <v>109</v>
      </c>
      <c r="T1398" s="18" t="str">
        <f>IF(J1398="Yes",IF(U1398&lt;&gt;"",HYPERLINK(_xlfn.CONCAT(VLOOKUP(U1398,AF:AG,2,FALSE),"\",IF(ISERROR(FIND(",",A1398))=FALSE,LEFT(A1398,FIND(",",A1398)-1),A1398),"-",C1398,"-",H1398,".pdf"),"PDF"),""),"")</f>
        <v>PDF</v>
      </c>
      <c r="U1398" s="11" t="s">
        <v>57</v>
      </c>
      <c r="V1398" s="3" t="s">
        <v>46</v>
      </c>
      <c r="W1398" s="3" t="s">
        <v>47</v>
      </c>
      <c r="X1398" s="501" t="s">
        <v>116</v>
      </c>
      <c r="Y1398" s="12" t="str">
        <f>IF(R1398="Include","No",IF(V1398="Include","No",""))</f>
        <v/>
      </c>
      <c r="Z1398" s="33" t="str">
        <f>IF(J1398="Yes",IF(Q1398="","",IF(Q1398="Include",IF(V1398="",IF(Y1398="No","Check for supplement","Include"),IF(V1398="Exclude","Consensus required",IF(V1398="Include",IF(Y1398="No","Check for supplement","Include"),"Check required"))),IF(Q1398="Exclude",IF(V1398="","Check required",IF(V1398="Exclude","Exclude",IF(V1398="Include","Consensus required","Check required"))),"Check required"))),IF(L1398="","","Find PDF"))</f>
        <v>Exclude</v>
      </c>
      <c r="AA1398" s="31" t="str">
        <f>IF(Z1398="Exclude",R1398,"")</f>
        <v>3. Wrong intervention</v>
      </c>
    </row>
    <row r="1399" spans="1:27" x14ac:dyDescent="0.25">
      <c r="A1399" s="25" t="s">
        <v>1400</v>
      </c>
      <c r="B1399" s="26" t="s">
        <v>1401</v>
      </c>
      <c r="C1399" s="26">
        <v>2018</v>
      </c>
      <c r="D1399" s="26" t="s">
        <v>119</v>
      </c>
      <c r="E1399" s="26">
        <v>50</v>
      </c>
      <c r="F1399" s="26">
        <v>9</v>
      </c>
      <c r="G1399" s="26" t="s">
        <v>1402</v>
      </c>
      <c r="H1399" s="26">
        <v>14819</v>
      </c>
      <c r="I1399" s="26" t="s">
        <v>1403</v>
      </c>
      <c r="J1399" s="11" t="s">
        <v>35</v>
      </c>
      <c r="K1399" s="18" t="str">
        <f>IF(LEFT(I1399,2)="10",HYPERLINK(_xlfn.CONCAT("https://doi.org/",I1399),"Link"),IF(I1399="","",HYPERLINK(I1399,"Link")))</f>
        <v>Link</v>
      </c>
      <c r="L1399" s="19" t="str">
        <f>IF(A1399&lt;&gt;"",IF(J1399="No",_xlfn.CONCAT(IF(ISERROR(FIND(",",A1399))=FALSE,LEFT(A1399,FIND(",",A1399)-1),A1399),"-",C1399,"-",H1399),""),"")</f>
        <v/>
      </c>
      <c r="M1399" s="29" t="str">
        <f>IF(A1399&lt;&gt;"",_xlfn.CONCAT("{",IF(ISERROR(FIND(",",A1399))=FALSE,LEFT(A1399,FIND(",",A1399)-1),A1399),", ",C1399," #",H1399,"}"),"")</f>
        <v>{Meyer, 2018 #14819}</v>
      </c>
      <c r="N1399" s="4" t="s">
        <v>1</v>
      </c>
      <c r="O1399" s="18" t="str">
        <f>IF(J1399="Yes",IF(P1399&lt;&gt;"",HYPERLINK(_xlfn.CONCAT(VLOOKUP(P1399,AF:AG,2,FALSE),"\",IF(ISERROR(FIND(",",A1399))=FALSE,LEFT(A1399,FIND(",",A1399)-1),A1399),"-",C1399,"-",H1399,".pdf"),"PDF"),""),"")</f>
        <v>PDF</v>
      </c>
      <c r="P1399" s="11" t="s">
        <v>2</v>
      </c>
      <c r="Q1399" s="3" t="s">
        <v>46</v>
      </c>
      <c r="R1399" s="3" t="s">
        <v>47</v>
      </c>
      <c r="S1399" s="4" t="s">
        <v>109</v>
      </c>
      <c r="T1399" s="18" t="str">
        <f>IF(J1399="Yes",IF(U1399&lt;&gt;"",HYPERLINK(_xlfn.CONCAT(VLOOKUP(U1399,AF:AG,2,FALSE),"\",IF(ISERROR(FIND(",",A1399))=FALSE,LEFT(A1399,FIND(",",A1399)-1),A1399),"-",C1399,"-",H1399,".pdf"),"PDF"),""),"")</f>
        <v>PDF</v>
      </c>
      <c r="U1399" s="11" t="s">
        <v>57</v>
      </c>
      <c r="V1399" s="3" t="s">
        <v>46</v>
      </c>
      <c r="W1399" s="3" t="s">
        <v>47</v>
      </c>
      <c r="X1399" s="501" t="s">
        <v>116</v>
      </c>
      <c r="Y1399" s="12" t="str">
        <f>IF(R1399="Include","No",IF(V1399="Include","No",""))</f>
        <v/>
      </c>
      <c r="Z1399" s="33" t="str">
        <f>IF(J1399="Yes",IF(Q1399="","",IF(Q1399="Include",IF(V1399="",IF(Y1399="No","Check for supplement","Include"),IF(V1399="Exclude","Consensus required",IF(V1399="Include",IF(Y1399="No","Check for supplement","Include"),"Check required"))),IF(Q1399="Exclude",IF(V1399="","Check required",IF(V1399="Exclude","Exclude",IF(V1399="Include","Consensus required","Check required"))),"Check required"))),IF(L1399="","","Find PDF"))</f>
        <v>Exclude</v>
      </c>
      <c r="AA1399" s="31" t="str">
        <f>IF(Z1399="Exclude",R1399,"")</f>
        <v>3. Wrong intervention</v>
      </c>
    </row>
    <row r="1400" spans="1:27" x14ac:dyDescent="0.25">
      <c r="A1400" s="25" t="s">
        <v>1404</v>
      </c>
      <c r="B1400" s="26" t="s">
        <v>1405</v>
      </c>
      <c r="C1400" s="26">
        <v>2017</v>
      </c>
      <c r="D1400" s="26" t="s">
        <v>1406</v>
      </c>
      <c r="E1400" s="26">
        <v>59</v>
      </c>
      <c r="F1400" s="26">
        <v>2</v>
      </c>
      <c r="G1400" s="26" t="s">
        <v>1407</v>
      </c>
      <c r="H1400" s="26">
        <v>13397</v>
      </c>
      <c r="I1400" s="26" t="s">
        <v>1408</v>
      </c>
      <c r="J1400" s="11" t="s">
        <v>35</v>
      </c>
      <c r="K1400" s="18" t="str">
        <f>IF(LEFT(I1400,2)="10",HYPERLINK(_xlfn.CONCAT("https://doi.org/",I1400),"Link"),IF(I1400="","",HYPERLINK(I1400,"Link")))</f>
        <v>Link</v>
      </c>
      <c r="L1400" s="19" t="str">
        <f>IF(A1400&lt;&gt;"",IF(J1400="No",_xlfn.CONCAT(IF(ISERROR(FIND(",",A1400))=FALSE,LEFT(A1400,FIND(",",A1400)-1),A1400),"-",C1400,"-",H1400),""),"")</f>
        <v/>
      </c>
      <c r="M1400" s="29" t="str">
        <f>IF(A1400&lt;&gt;"",_xlfn.CONCAT("{",IF(ISERROR(FIND(",",A1400))=FALSE,LEFT(A1400,FIND(",",A1400)-1),A1400),", ",C1400," #",H1400,"}"),"")</f>
        <v>{Michishita, 2017 #13397}</v>
      </c>
      <c r="N1400" s="4" t="s">
        <v>1</v>
      </c>
      <c r="O1400" s="18" t="str">
        <f>IF(J1400="Yes",IF(P1400&lt;&gt;"",HYPERLINK(_xlfn.CONCAT(VLOOKUP(P1400,AF:AG,2,FALSE),"\",IF(ISERROR(FIND(",",A1400))=FALSE,LEFT(A1400,FIND(",",A1400)-1),A1400),"-",C1400,"-",H1400,".pdf"),"PDF"),""),"")</f>
        <v>PDF</v>
      </c>
      <c r="P1400" s="11" t="s">
        <v>2</v>
      </c>
      <c r="Q1400" s="3" t="s">
        <v>46</v>
      </c>
      <c r="R1400" s="3" t="s">
        <v>47</v>
      </c>
      <c r="S1400" s="4" t="s">
        <v>109</v>
      </c>
      <c r="T1400" s="18" t="str">
        <f>IF(J1400="Yes",IF(U1400&lt;&gt;"",HYPERLINK(_xlfn.CONCAT(VLOOKUP(U1400,AF:AG,2,FALSE),"\",IF(ISERROR(FIND(",",A1400))=FALSE,LEFT(A1400,FIND(",",A1400)-1),A1400),"-",C1400,"-",H1400,".pdf"),"PDF"),""),"")</f>
        <v>PDF</v>
      </c>
      <c r="U1400" s="11" t="s">
        <v>57</v>
      </c>
      <c r="V1400" s="3" t="s">
        <v>46</v>
      </c>
      <c r="W1400" s="3" t="s">
        <v>47</v>
      </c>
      <c r="X1400" s="501" t="s">
        <v>116</v>
      </c>
      <c r="Y1400" s="12" t="str">
        <f>IF(R1400="Include","No",IF(V1400="Include","No",""))</f>
        <v/>
      </c>
      <c r="Z1400" s="33" t="str">
        <f>IF(J1400="Yes",IF(Q1400="","",IF(Q1400="Include",IF(V1400="",IF(Y1400="No","Check for supplement","Include"),IF(V1400="Exclude","Consensus required",IF(V1400="Include",IF(Y1400="No","Check for supplement","Include"),"Check required"))),IF(Q1400="Exclude",IF(V1400="","Check required",IF(V1400="Exclude","Exclude",IF(V1400="Include","Consensus required","Check required"))),"Check required"))),IF(L1400="","","Find PDF"))</f>
        <v>Exclude</v>
      </c>
      <c r="AA1400" s="31" t="str">
        <f>IF(Z1400="Exclude",R1400,"")</f>
        <v>3. Wrong intervention</v>
      </c>
    </row>
    <row r="1401" spans="1:27" x14ac:dyDescent="0.25">
      <c r="A1401" s="25" t="s">
        <v>1409</v>
      </c>
      <c r="B1401" s="26" t="s">
        <v>1410</v>
      </c>
      <c r="C1401" s="26">
        <v>2018</v>
      </c>
      <c r="D1401" s="26" t="s">
        <v>89</v>
      </c>
      <c r="E1401" s="26">
        <v>7</v>
      </c>
      <c r="F1401" s="26">
        <v>12</v>
      </c>
      <c r="G1401" s="26" t="s">
        <v>1411</v>
      </c>
      <c r="H1401" s="26">
        <v>24711</v>
      </c>
      <c r="I1401" s="26" t="s">
        <v>1412</v>
      </c>
      <c r="J1401" s="11" t="s">
        <v>35</v>
      </c>
      <c r="K1401" s="18" t="str">
        <f>IF(LEFT(I1401,2)="10",HYPERLINK(_xlfn.CONCAT("https://doi.org/",I1401),"Link"),IF(I1401="","",HYPERLINK(I1401,"Link")))</f>
        <v>Link</v>
      </c>
      <c r="L1401" s="19" t="str">
        <f>IF(A1401&lt;&gt;"",IF(J1401="No",_xlfn.CONCAT(IF(ISERROR(FIND(",",A1401))=FALSE,LEFT(A1401,FIND(",",A1401)-1),A1401),"-",C1401,"-",H1401),""),"")</f>
        <v/>
      </c>
      <c r="M1401" s="29" t="str">
        <f>IF(A1401&lt;&gt;"",_xlfn.CONCAT("{",IF(ISERROR(FIND(",",A1401))=FALSE,LEFT(A1401,FIND(",",A1401)-1),A1401),", ",C1401," #",H1401,"}"),"")</f>
        <v>{Middelweerd, 2018 #24711}</v>
      </c>
      <c r="N1401" s="4" t="s">
        <v>75</v>
      </c>
      <c r="O1401" s="18" t="str">
        <f>IF(J1401="Yes",IF(P1401&lt;&gt;"",HYPERLINK(_xlfn.CONCAT(VLOOKUP(P1401,AF:AG,2,FALSE),"\",IF(ISERROR(FIND(",",A1401))=FALSE,LEFT(A1401,FIND(",",A1401)-1),A1401),"-",C1401,"-",H1401,".pdf"),"PDF"),""),"")</f>
        <v>PDF</v>
      </c>
      <c r="P1401" s="11" t="s">
        <v>2</v>
      </c>
      <c r="Q1401" s="3" t="s">
        <v>46</v>
      </c>
      <c r="R1401" s="3" t="s">
        <v>77</v>
      </c>
      <c r="S1401" s="4" t="s">
        <v>316</v>
      </c>
      <c r="T1401" s="18" t="str">
        <f>IF(J1401="Yes",IF(U1401&lt;&gt;"",HYPERLINK(_xlfn.CONCAT(VLOOKUP(U1401,AF:AG,2,FALSE),"\",IF(ISERROR(FIND(",",A1401))=FALSE,LEFT(A1401,FIND(",",A1401)-1),A1401),"-",C1401,"-",H1401,".pdf"),"PDF"),""),"")</f>
        <v>PDF</v>
      </c>
      <c r="U1401" s="11" t="s">
        <v>57</v>
      </c>
      <c r="V1401" s="3" t="s">
        <v>46</v>
      </c>
      <c r="W1401" s="3" t="s">
        <v>77</v>
      </c>
      <c r="X1401" s="501" t="s">
        <v>446</v>
      </c>
      <c r="Y1401" s="12" t="str">
        <f>IF(R1401="Include","No",IF(V1401="Include","No",""))</f>
        <v/>
      </c>
      <c r="Z1401" s="33" t="str">
        <f>IF(J1401="Yes",IF(Q1401="","",IF(Q1401="Include",IF(V1401="",IF(Y1401="No","Check for supplement","Include"),IF(V1401="Exclude","Consensus required",IF(V1401="Include",IF(Y1401="No","Check for supplement","Include"),"Check required"))),IF(Q1401="Exclude",IF(V1401="","Check required",IF(V1401="Exclude","Exclude",IF(V1401="Include","Consensus required","Check required"))),"Check required"))),IF(L1401="","","Find PDF"))</f>
        <v>Exclude</v>
      </c>
      <c r="AA1401" s="31" t="str">
        <f>IF(Z1401="Exclude",R1401,"")</f>
        <v>5. Wrong study design</v>
      </c>
    </row>
    <row r="1402" spans="1:27" x14ac:dyDescent="0.25">
      <c r="A1402" s="25" t="s">
        <v>1413</v>
      </c>
      <c r="B1402" s="26" t="s">
        <v>1414</v>
      </c>
      <c r="C1402" s="26">
        <v>2012</v>
      </c>
      <c r="D1402" s="26" t="s">
        <v>95</v>
      </c>
      <c r="E1402" s="26">
        <v>43</v>
      </c>
      <c r="F1402" s="26">
        <v>1</v>
      </c>
      <c r="G1402" s="26" t="s">
        <v>1415</v>
      </c>
      <c r="H1402" s="26">
        <v>13398</v>
      </c>
      <c r="I1402" s="26" t="s">
        <v>1416</v>
      </c>
      <c r="J1402" s="11" t="s">
        <v>35</v>
      </c>
      <c r="K1402" s="18" t="str">
        <f>IF(LEFT(I1402,2)="10",HYPERLINK(_xlfn.CONCAT("https://doi.org/",I1402),"Link"),IF(I1402="","",HYPERLINK(I1402,"Link")))</f>
        <v>Link</v>
      </c>
      <c r="L1402" s="19" t="str">
        <f>IF(A1402&lt;&gt;"",IF(J1402="No",_xlfn.CONCAT(IF(ISERROR(FIND(",",A1402))=FALSE,LEFT(A1402,FIND(",",A1402)-1),A1402),"-",C1402,"-",H1402),""),"")</f>
        <v/>
      </c>
      <c r="M1402" s="29" t="str">
        <f>IF(A1402&lt;&gt;"",_xlfn.CONCAT("{",IF(ISERROR(FIND(",",A1402))=FALSE,LEFT(A1402,FIND(",",A1402)-1),A1402),", ",C1402," #",H1402,"}"),"")</f>
        <v>{Migneault, 2012 #13398}</v>
      </c>
      <c r="N1402" s="4" t="s">
        <v>1</v>
      </c>
      <c r="O1402" s="18" t="str">
        <f>IF(J1402="Yes",IF(P1402&lt;&gt;"",HYPERLINK(_xlfn.CONCAT(VLOOKUP(P1402,AF:AG,2,FALSE),"\",IF(ISERROR(FIND(",",A1402))=FALSE,LEFT(A1402,FIND(",",A1402)-1),A1402),"-",C1402,"-",H1402,".pdf"),"PDF"),""),"")</f>
        <v>PDF</v>
      </c>
      <c r="P1402" s="11" t="s">
        <v>2</v>
      </c>
      <c r="Q1402" s="3" t="s">
        <v>46</v>
      </c>
      <c r="R1402" s="3" t="s">
        <v>47</v>
      </c>
      <c r="S1402" s="4" t="s">
        <v>109</v>
      </c>
      <c r="T1402" s="18" t="str">
        <f>IF(J1402="Yes",IF(U1402&lt;&gt;"",HYPERLINK(_xlfn.CONCAT(VLOOKUP(U1402,AF:AG,2,FALSE),"\",IF(ISERROR(FIND(",",A1402))=FALSE,LEFT(A1402,FIND(",",A1402)-1),A1402),"-",C1402,"-",H1402,".pdf"),"PDF"),""),"")</f>
        <v>PDF</v>
      </c>
      <c r="U1402" s="11" t="s">
        <v>57</v>
      </c>
      <c r="V1402" s="3" t="s">
        <v>46</v>
      </c>
      <c r="W1402" s="3" t="s">
        <v>47</v>
      </c>
      <c r="X1402" s="501" t="s">
        <v>116</v>
      </c>
      <c r="Y1402" s="12" t="str">
        <f>IF(R1402="Include","No",IF(V1402="Include","No",""))</f>
        <v/>
      </c>
      <c r="Z1402" s="33" t="str">
        <f>IF(J1402="Yes",IF(Q1402="","",IF(Q1402="Include",IF(V1402="",IF(Y1402="No","Check for supplement","Include"),IF(V1402="Exclude","Consensus required",IF(V1402="Include",IF(Y1402="No","Check for supplement","Include"),"Check required"))),IF(Q1402="Exclude",IF(V1402="","Check required",IF(V1402="Exclude","Exclude",IF(V1402="Include","Consensus required","Check required"))),"Check required"))),IF(L1402="","","Find PDF"))</f>
        <v>Exclude</v>
      </c>
      <c r="AA1402" s="31" t="str">
        <f>IF(Z1402="Exclude",R1402,"")</f>
        <v>3. Wrong intervention</v>
      </c>
    </row>
    <row r="1403" spans="1:27" x14ac:dyDescent="0.25">
      <c r="A1403" s="25" t="s">
        <v>1417</v>
      </c>
      <c r="B1403" s="26" t="s">
        <v>1418</v>
      </c>
      <c r="C1403" s="26">
        <v>2022</v>
      </c>
      <c r="D1403" s="26" t="s">
        <v>65</v>
      </c>
      <c r="E1403" s="26">
        <v>12</v>
      </c>
      <c r="F1403" s="26">
        <v>10</v>
      </c>
      <c r="G1403" s="26" t="s">
        <v>1419</v>
      </c>
      <c r="H1403" s="26">
        <v>14820</v>
      </c>
      <c r="I1403" s="26" t="s">
        <v>1420</v>
      </c>
      <c r="J1403" s="11" t="s">
        <v>35</v>
      </c>
      <c r="K1403" s="18" t="str">
        <f>IF(LEFT(I1403,2)="10",HYPERLINK(_xlfn.CONCAT("https://doi.org/",I1403),"Link"),IF(I1403="","",HYPERLINK(I1403,"Link")))</f>
        <v>Link</v>
      </c>
      <c r="L1403" s="19" t="str">
        <f>IF(A1403&lt;&gt;"",IF(J1403="No",_xlfn.CONCAT(IF(ISERROR(FIND(",",A1403))=FALSE,LEFT(A1403,FIND(",",A1403)-1),A1403),"-",C1403,"-",H1403),""),"")</f>
        <v/>
      </c>
      <c r="M1403" s="29" t="str">
        <f>IF(A1403&lt;&gt;"",_xlfn.CONCAT("{",IF(ISERROR(FIND(",",A1403))=FALSE,LEFT(A1403,FIND(",",A1403)-1),A1403),", ",C1403," #",H1403,"}"),"")</f>
        <v>{Mikolaizak, 2022 #14820}</v>
      </c>
      <c r="N1403" s="4" t="s">
        <v>1</v>
      </c>
      <c r="O1403" s="18" t="str">
        <f>IF(J1403="Yes",IF(P1403&lt;&gt;"",HYPERLINK(_xlfn.CONCAT(VLOOKUP(P1403,AF:AG,2,FALSE),"\",IF(ISERROR(FIND(",",A1403))=FALSE,LEFT(A1403,FIND(",",A1403)-1),A1403),"-",C1403,"-",H1403,".pdf"),"PDF"),""),"")</f>
        <v>PDF</v>
      </c>
      <c r="P1403" s="11" t="s">
        <v>2</v>
      </c>
      <c r="Q1403" s="3" t="s">
        <v>46</v>
      </c>
      <c r="R1403" s="3" t="s">
        <v>47</v>
      </c>
      <c r="S1403" s="4" t="s">
        <v>109</v>
      </c>
      <c r="T1403" s="18" t="str">
        <f>IF(J1403="Yes",IF(U1403&lt;&gt;"",HYPERLINK(_xlfn.CONCAT(VLOOKUP(U1403,AF:AG,2,FALSE),"\",IF(ISERROR(FIND(",",A1403))=FALSE,LEFT(A1403,FIND(",",A1403)-1),A1403),"-",C1403,"-",H1403,".pdf"),"PDF"),""),"")</f>
        <v>PDF</v>
      </c>
      <c r="U1403" s="11" t="s">
        <v>57</v>
      </c>
      <c r="V1403" s="3" t="s">
        <v>46</v>
      </c>
      <c r="W1403" s="3" t="s">
        <v>47</v>
      </c>
      <c r="X1403" s="501" t="s">
        <v>116</v>
      </c>
      <c r="Y1403" s="12" t="str">
        <f>IF(R1403="Include","No",IF(V1403="Include","No",""))</f>
        <v/>
      </c>
      <c r="Z1403" s="33" t="str">
        <f>IF(J1403="Yes",IF(Q1403="","",IF(Q1403="Include",IF(V1403="",IF(Y1403="No","Check for supplement","Include"),IF(V1403="Exclude","Consensus required",IF(V1403="Include",IF(Y1403="No","Check for supplement","Include"),"Check required"))),IF(Q1403="Exclude",IF(V1403="","Check required",IF(V1403="Exclude","Exclude",IF(V1403="Include","Consensus required","Check required"))),"Check required"))),IF(L1403="","","Find PDF"))</f>
        <v>Exclude</v>
      </c>
      <c r="AA1403" s="31" t="str">
        <f>IF(Z1403="Exclude",R1403,"")</f>
        <v>3. Wrong intervention</v>
      </c>
    </row>
    <row r="1404" spans="1:27" x14ac:dyDescent="0.25">
      <c r="A1404" s="25" t="s">
        <v>1417</v>
      </c>
      <c r="B1404" s="26" t="s">
        <v>1418</v>
      </c>
      <c r="C1404" s="26">
        <v>2022</v>
      </c>
      <c r="D1404" s="26" t="s">
        <v>65</v>
      </c>
      <c r="E1404" s="26">
        <v>12</v>
      </c>
      <c r="F1404" s="26">
        <v>10</v>
      </c>
      <c r="G1404" s="26" t="s">
        <v>1419</v>
      </c>
      <c r="H1404" s="26">
        <v>14821</v>
      </c>
      <c r="I1404" s="26" t="s">
        <v>1420</v>
      </c>
      <c r="J1404" s="11" t="s">
        <v>35</v>
      </c>
      <c r="K1404" s="18" t="str">
        <f>IF(LEFT(I1404,2)="10",HYPERLINK(_xlfn.CONCAT("https://doi.org/",I1404),"Link"),IF(I1404="","",HYPERLINK(I1404,"Link")))</f>
        <v>Link</v>
      </c>
      <c r="L1404" s="19" t="str">
        <f>IF(A1404&lt;&gt;"",IF(J1404="No",_xlfn.CONCAT(IF(ISERROR(FIND(",",A1404))=FALSE,LEFT(A1404,FIND(",",A1404)-1),A1404),"-",C1404,"-",H1404),""),"")</f>
        <v/>
      </c>
      <c r="M1404" s="29" t="str">
        <f>IF(A1404&lt;&gt;"",_xlfn.CONCAT("{",IF(ISERROR(FIND(",",A1404))=FALSE,LEFT(A1404,FIND(",",A1404)-1),A1404),", ",C1404," #",H1404,"}"),"")</f>
        <v>{Mikolaizak, 2022 #14821}</v>
      </c>
      <c r="N1404" s="4" t="s">
        <v>1</v>
      </c>
      <c r="O1404" s="18" t="str">
        <f>IF(J1404="Yes",IF(P1404&lt;&gt;"",HYPERLINK(_xlfn.CONCAT(VLOOKUP(P1404,AF:AG,2,FALSE),"\",IF(ISERROR(FIND(",",A1404))=FALSE,LEFT(A1404,FIND(",",A1404)-1),A1404),"-",C1404,"-",H1404,".pdf"),"PDF"),""),"")</f>
        <v>PDF</v>
      </c>
      <c r="P1404" s="11" t="s">
        <v>2</v>
      </c>
      <c r="Q1404" s="3" t="s">
        <v>46</v>
      </c>
      <c r="R1404" s="3" t="s">
        <v>39</v>
      </c>
      <c r="T1404" s="18" t="str">
        <f>IF(J1404="Yes",IF(U1404&lt;&gt;"",HYPERLINK(_xlfn.CONCAT(VLOOKUP(U1404,AF:AG,2,FALSE),"\",IF(ISERROR(FIND(",",A1404))=FALSE,LEFT(A1404,FIND(",",A1404)-1),A1404),"-",C1404,"-",H1404,".pdf"),"PDF"),""),"")</f>
        <v>PDF</v>
      </c>
      <c r="U1404" s="11" t="str">
        <f>IF(R1404="0. Duplicate","SH","")</f>
        <v>SH</v>
      </c>
      <c r="V1404" s="3" t="str">
        <f>IF(R1404="0. Duplicate","Exclude","")</f>
        <v>Exclude</v>
      </c>
      <c r="W1404" s="3" t="str">
        <f>IF(R1404="0. Duplicate","0. Duplicate","")</f>
        <v>0. Duplicate</v>
      </c>
      <c r="Y1404" s="12" t="str">
        <f>IF(R1404="Include","No",IF(V1404="Include","No",""))</f>
        <v/>
      </c>
      <c r="Z1404" s="33" t="str">
        <f>IF(J1404="Yes",IF(Q1404="","",IF(Q1404="Include",IF(V1404="",IF(Y1404="No","Check for supplement","Include"),IF(V1404="Exclude","Consensus required",IF(V1404="Include",IF(Y1404="No","Check for supplement","Include"),"Check required"))),IF(Q1404="Exclude",IF(V1404="","Check required",IF(V1404="Exclude","Exclude",IF(V1404="Include","Consensus required","Check required"))),"Check required"))),IF(L1404="","","Find PDF"))</f>
        <v>Exclude</v>
      </c>
      <c r="AA1404" s="31" t="str">
        <f>IF(Z1404="Exclude",R1404,"")</f>
        <v>0. Duplicate</v>
      </c>
    </row>
    <row r="1405" spans="1:27" x14ac:dyDescent="0.25">
      <c r="A1405" s="25" t="s">
        <v>1421</v>
      </c>
      <c r="B1405" s="26" t="s">
        <v>1422</v>
      </c>
      <c r="C1405" s="26">
        <v>2011</v>
      </c>
      <c r="D1405" s="26" t="s">
        <v>1175</v>
      </c>
      <c r="E1405" s="26" t="s">
        <v>1423</v>
      </c>
      <c r="G1405" s="26" t="s">
        <v>1424</v>
      </c>
      <c r="H1405" s="26">
        <v>14822</v>
      </c>
      <c r="I1405" s="26" t="s">
        <v>1425</v>
      </c>
      <c r="J1405" s="11" t="s">
        <v>35</v>
      </c>
      <c r="K1405" s="18" t="str">
        <f>IF(LEFT(I1405,2)="10",HYPERLINK(_xlfn.CONCAT("https://doi.org/",I1405),"Link"),IF(I1405="","",HYPERLINK(I1405,"Link")))</f>
        <v>Link</v>
      </c>
      <c r="L1405" s="19" t="str">
        <f>IF(A1405&lt;&gt;"",IF(J1405="No",_xlfn.CONCAT(IF(ISERROR(FIND(",",A1405))=FALSE,LEFT(A1405,FIND(",",A1405)-1),A1405),"-",C1405,"-",H1405),""),"")</f>
        <v/>
      </c>
      <c r="M1405" s="29" t="str">
        <f>IF(A1405&lt;&gt;"",_xlfn.CONCAT("{",IF(ISERROR(FIND(",",A1405))=FALSE,LEFT(A1405,FIND(",",A1405)-1),A1405),", ",C1405," #",H1405,"}"),"")</f>
        <v>{Millar, 2011 #14822}</v>
      </c>
      <c r="N1405" s="4" t="s">
        <v>1</v>
      </c>
      <c r="O1405" s="18" t="str">
        <f>IF(J1405="Yes",IF(P1405&lt;&gt;"",HYPERLINK(_xlfn.CONCAT(VLOOKUP(P1405,AF:AG,2,FALSE),"\",IF(ISERROR(FIND(",",A1405))=FALSE,LEFT(A1405,FIND(",",A1405)-1),A1405),"-",C1405,"-",H1405,".pdf"),"PDF"),""),"")</f>
        <v>PDF</v>
      </c>
      <c r="P1405" s="11" t="s">
        <v>2</v>
      </c>
      <c r="Q1405" s="3" t="s">
        <v>46</v>
      </c>
      <c r="R1405" s="3" t="s">
        <v>77</v>
      </c>
      <c r="S1405" s="4" t="s">
        <v>316</v>
      </c>
      <c r="T1405" s="18" t="str">
        <f>IF(J1405="Yes",IF(U1405&lt;&gt;"",HYPERLINK(_xlfn.CONCAT(VLOOKUP(U1405,AF:AG,2,FALSE),"\",IF(ISERROR(FIND(",",A1405))=FALSE,LEFT(A1405,FIND(",",A1405)-1),A1405),"-",C1405,"-",H1405,".pdf"),"PDF"),""),"")</f>
        <v>PDF</v>
      </c>
      <c r="U1405" s="11" t="s">
        <v>57</v>
      </c>
      <c r="V1405" s="3" t="s">
        <v>46</v>
      </c>
      <c r="W1405" s="3" t="s">
        <v>47</v>
      </c>
      <c r="X1405" s="501" t="s">
        <v>116</v>
      </c>
      <c r="Y1405" s="12" t="str">
        <f>IF(R1405="Include","No",IF(V1405="Include","No",""))</f>
        <v/>
      </c>
      <c r="Z1405" s="33" t="str">
        <f>IF(J1405="Yes",IF(Q1405="","",IF(Q1405="Include",IF(V1405="",IF(Y1405="No","Check for supplement","Include"),IF(V1405="Exclude","Consensus required",IF(V1405="Include",IF(Y1405="No","Check for supplement","Include"),"Check required"))),IF(Q1405="Exclude",IF(V1405="","Check required",IF(V1405="Exclude","Exclude",IF(V1405="Include","Consensus required","Check required"))),"Check required"))),IF(L1405="","","Find PDF"))</f>
        <v>Exclude</v>
      </c>
      <c r="AA1405" s="31" t="str">
        <f>IF(Z1405="Exclude",R1405,"")</f>
        <v>5. Wrong study design</v>
      </c>
    </row>
    <row r="1406" spans="1:27" x14ac:dyDescent="0.25">
      <c r="A1406" s="25" t="s">
        <v>1426</v>
      </c>
      <c r="B1406" s="26" t="s">
        <v>1427</v>
      </c>
      <c r="C1406" s="26">
        <v>2015</v>
      </c>
      <c r="D1406" s="26" t="s">
        <v>192</v>
      </c>
      <c r="E1406" s="26">
        <v>74</v>
      </c>
      <c r="G1406" s="90">
        <v>45870</v>
      </c>
      <c r="H1406" s="26">
        <v>13399</v>
      </c>
      <c r="I1406" s="26" t="s">
        <v>1428</v>
      </c>
      <c r="J1406" s="11" t="s">
        <v>35</v>
      </c>
      <c r="K1406" s="18" t="str">
        <f>IF(LEFT(I1406,2)="10",HYPERLINK(_xlfn.CONCAT("https://doi.org/",I1406),"Link"),IF(I1406="","",HYPERLINK(I1406,"Link")))</f>
        <v>Link</v>
      </c>
      <c r="L1406" s="19" t="str">
        <f>IF(A1406&lt;&gt;"",IF(J1406="No",_xlfn.CONCAT(IF(ISERROR(FIND(",",A1406))=FALSE,LEFT(A1406,FIND(",",A1406)-1),A1406),"-",C1406,"-",H1406),""),"")</f>
        <v/>
      </c>
      <c r="M1406" s="29" t="str">
        <f>IF(A1406&lt;&gt;"",_xlfn.CONCAT("{",IF(ISERROR(FIND(",",A1406))=FALSE,LEFT(A1406,FIND(",",A1406)-1),A1406),", ",C1406," #",H1406,"}"),"")</f>
        <v>{Miller, 2015 #13399}</v>
      </c>
      <c r="N1406" s="4" t="s">
        <v>1</v>
      </c>
      <c r="O1406" s="18" t="str">
        <f>IF(J1406="Yes",IF(P1406&lt;&gt;"",HYPERLINK(_xlfn.CONCAT(VLOOKUP(P1406,AF:AG,2,FALSE),"\",IF(ISERROR(FIND(",",A1406))=FALSE,LEFT(A1406,FIND(",",A1406)-1),A1406),"-",C1406,"-",H1406,".pdf"),"PDF"),""),"")</f>
        <v>PDF</v>
      </c>
      <c r="P1406" s="11" t="s">
        <v>2</v>
      </c>
      <c r="Q1406" s="3" t="s">
        <v>46</v>
      </c>
      <c r="R1406" s="3" t="s">
        <v>47</v>
      </c>
      <c r="S1406" s="4" t="s">
        <v>109</v>
      </c>
      <c r="T1406" s="18" t="str">
        <f>IF(J1406="Yes",IF(U1406&lt;&gt;"",HYPERLINK(_xlfn.CONCAT(VLOOKUP(U1406,AF:AG,2,FALSE),"\",IF(ISERROR(FIND(",",A1406))=FALSE,LEFT(A1406,FIND(",",A1406)-1),A1406),"-",C1406,"-",H1406,".pdf"),"PDF"),""),"")</f>
        <v>PDF</v>
      </c>
      <c r="U1406" s="11" t="s">
        <v>57</v>
      </c>
      <c r="V1406" s="3" t="s">
        <v>46</v>
      </c>
      <c r="W1406" s="3" t="s">
        <v>47</v>
      </c>
      <c r="X1406" s="501" t="s">
        <v>116</v>
      </c>
      <c r="Y1406" s="12" t="str">
        <f>IF(R1406="Include","No",IF(V1406="Include","No",""))</f>
        <v/>
      </c>
      <c r="Z1406" s="33" t="str">
        <f>IF(J1406="Yes",IF(Q1406="","",IF(Q1406="Include",IF(V1406="",IF(Y1406="No","Check for supplement","Include"),IF(V1406="Exclude","Consensus required",IF(V1406="Include",IF(Y1406="No","Check for supplement","Include"),"Check required"))),IF(Q1406="Exclude",IF(V1406="","Check required",IF(V1406="Exclude","Exclude",IF(V1406="Include","Consensus required","Check required"))),"Check required"))),IF(L1406="","","Find PDF"))</f>
        <v>Exclude</v>
      </c>
      <c r="AA1406" s="31" t="str">
        <f>IF(Z1406="Exclude",R1406,"")</f>
        <v>3. Wrong intervention</v>
      </c>
    </row>
    <row r="1407" spans="1:27" x14ac:dyDescent="0.25">
      <c r="A1407" s="25" t="s">
        <v>1429</v>
      </c>
      <c r="B1407" s="26" t="s">
        <v>1430</v>
      </c>
      <c r="C1407" s="26">
        <v>2015</v>
      </c>
      <c r="D1407" s="26" t="s">
        <v>232</v>
      </c>
      <c r="E1407" s="26">
        <v>2</v>
      </c>
      <c r="G1407" s="26" t="s">
        <v>1431</v>
      </c>
      <c r="H1407" s="26">
        <v>13400</v>
      </c>
      <c r="I1407" s="26" t="s">
        <v>1432</v>
      </c>
      <c r="J1407" s="11" t="s">
        <v>35</v>
      </c>
      <c r="K1407" s="18" t="str">
        <f>IF(LEFT(I1407,2)="10",HYPERLINK(_xlfn.CONCAT("https://doi.org/",I1407),"Link"),IF(I1407="","",HYPERLINK(I1407,"Link")))</f>
        <v>Link</v>
      </c>
      <c r="L1407" s="19" t="str">
        <f>IF(A1407&lt;&gt;"",IF(J1407="No",_xlfn.CONCAT(IF(ISERROR(FIND(",",A1407))=FALSE,LEFT(A1407,FIND(",",A1407)-1),A1407),"-",C1407,"-",H1407),""),"")</f>
        <v/>
      </c>
      <c r="M1407" s="29" t="str">
        <f>IF(A1407&lt;&gt;"",_xlfn.CONCAT("{",IF(ISERROR(FIND(",",A1407))=FALSE,LEFT(A1407,FIND(",",A1407)-1),A1407),", ",C1407," #",H1407,"}"),"")</f>
        <v>{Miller, 2015 #13400}</v>
      </c>
      <c r="N1407" s="4" t="s">
        <v>1</v>
      </c>
      <c r="O1407" s="18" t="str">
        <f>IF(J1407="Yes",IF(P1407&lt;&gt;"",HYPERLINK(_xlfn.CONCAT(VLOOKUP(P1407,AF:AG,2,FALSE),"\",IF(ISERROR(FIND(",",A1407))=FALSE,LEFT(A1407,FIND(",",A1407)-1),A1407),"-",C1407,"-",H1407,".pdf"),"PDF"),""),"")</f>
        <v>PDF</v>
      </c>
      <c r="P1407" s="11" t="s">
        <v>2</v>
      </c>
      <c r="Q1407" s="3" t="s">
        <v>46</v>
      </c>
      <c r="R1407" s="3" t="s">
        <v>47</v>
      </c>
      <c r="S1407" s="4" t="s">
        <v>109</v>
      </c>
      <c r="T1407" s="18" t="str">
        <f>IF(J1407="Yes",IF(U1407&lt;&gt;"",HYPERLINK(_xlfn.CONCAT(VLOOKUP(U1407,AF:AG,2,FALSE),"\",IF(ISERROR(FIND(",",A1407))=FALSE,LEFT(A1407,FIND(",",A1407)-1),A1407),"-",C1407,"-",H1407,".pdf"),"PDF"),""),"")</f>
        <v>PDF</v>
      </c>
      <c r="U1407" s="11" t="s">
        <v>57</v>
      </c>
      <c r="V1407" s="3" t="s">
        <v>46</v>
      </c>
      <c r="W1407" s="3" t="s">
        <v>47</v>
      </c>
      <c r="X1407" s="501" t="s">
        <v>116</v>
      </c>
      <c r="Y1407" s="12" t="str">
        <f>IF(R1407="Include","No",IF(V1407="Include","No",""))</f>
        <v/>
      </c>
      <c r="Z1407" s="33" t="str">
        <f>IF(J1407="Yes",IF(Q1407="","",IF(Q1407="Include",IF(V1407="",IF(Y1407="No","Check for supplement","Include"),IF(V1407="Exclude","Consensus required",IF(V1407="Include",IF(Y1407="No","Check for supplement","Include"),"Check required"))),IF(Q1407="Exclude",IF(V1407="","Check required",IF(V1407="Exclude","Exclude",IF(V1407="Include","Consensus required","Check required"))),"Check required"))),IF(L1407="","","Find PDF"))</f>
        <v>Exclude</v>
      </c>
      <c r="AA1407" s="31" t="str">
        <f>IF(Z1407="Exclude",R1407,"")</f>
        <v>3. Wrong intervention</v>
      </c>
    </row>
    <row r="1408" spans="1:27" x14ac:dyDescent="0.25">
      <c r="A1408" s="25" t="s">
        <v>1433</v>
      </c>
      <c r="B1408" s="26" t="s">
        <v>1434</v>
      </c>
      <c r="C1408" s="26">
        <v>2021</v>
      </c>
      <c r="D1408" s="26" t="s">
        <v>1381</v>
      </c>
      <c r="E1408" s="26">
        <v>68</v>
      </c>
      <c r="F1408" s="26">
        <v>5</v>
      </c>
      <c r="G1408" s="26" t="s">
        <v>1435</v>
      </c>
      <c r="H1408" s="26">
        <v>13401</v>
      </c>
      <c r="I1408" s="26" t="s">
        <v>1436</v>
      </c>
      <c r="J1408" s="11" t="s">
        <v>35</v>
      </c>
      <c r="K1408" s="18" t="str">
        <f>IF(LEFT(I1408,2)="10",HYPERLINK(_xlfn.CONCAT("https://doi.org/",I1408),"Link"),IF(I1408="","",HYPERLINK(I1408,"Link")))</f>
        <v>Link</v>
      </c>
      <c r="L1408" s="19" t="str">
        <f>IF(A1408&lt;&gt;"",IF(J1408="No",_xlfn.CONCAT(IF(ISERROR(FIND(",",A1408))=FALSE,LEFT(A1408,FIND(",",A1408)-1),A1408),"-",C1408,"-",H1408),""),"")</f>
        <v/>
      </c>
      <c r="M1408" s="29" t="str">
        <f>IF(A1408&lt;&gt;"",_xlfn.CONCAT("{",IF(ISERROR(FIND(",",A1408))=FALSE,LEFT(A1408,FIND(",",A1408)-1),A1408),", ",C1408," #",H1408,"}"),"")</f>
        <v>{Miller, 2021 #13401}</v>
      </c>
      <c r="N1408" s="4" t="s">
        <v>1</v>
      </c>
      <c r="O1408" s="18" t="str">
        <f>IF(J1408="Yes",IF(P1408&lt;&gt;"",HYPERLINK(_xlfn.CONCAT(VLOOKUP(P1408,AF:AG,2,FALSE),"\",IF(ISERROR(FIND(",",A1408))=FALSE,LEFT(A1408,FIND(",",A1408)-1),A1408),"-",C1408,"-",H1408,".pdf"),"PDF"),""),"")</f>
        <v>PDF</v>
      </c>
      <c r="P1408" s="11" t="s">
        <v>2</v>
      </c>
      <c r="Q1408" s="3" t="s">
        <v>46</v>
      </c>
      <c r="R1408" s="3" t="s">
        <v>47</v>
      </c>
      <c r="S1408" s="4" t="s">
        <v>109</v>
      </c>
      <c r="T1408" s="18" t="str">
        <f>IF(J1408="Yes",IF(U1408&lt;&gt;"",HYPERLINK(_xlfn.CONCAT(VLOOKUP(U1408,AF:AG,2,FALSE),"\",IF(ISERROR(FIND(",",A1408))=FALSE,LEFT(A1408,FIND(",",A1408)-1),A1408),"-",C1408,"-",H1408,".pdf"),"PDF"),""),"")</f>
        <v>PDF</v>
      </c>
      <c r="U1408" s="11" t="s">
        <v>57</v>
      </c>
      <c r="V1408" s="3" t="s">
        <v>46</v>
      </c>
      <c r="W1408" s="3" t="s">
        <v>47</v>
      </c>
      <c r="X1408" s="501" t="s">
        <v>116</v>
      </c>
      <c r="Y1408" s="12" t="str">
        <f>IF(R1408="Include","No",IF(V1408="Include","No",""))</f>
        <v/>
      </c>
      <c r="Z1408" s="33" t="str">
        <f>IF(J1408="Yes",IF(Q1408="","",IF(Q1408="Include",IF(V1408="",IF(Y1408="No","Check for supplement","Include"),IF(V1408="Exclude","Consensus required",IF(V1408="Include",IF(Y1408="No","Check for supplement","Include"),"Check required"))),IF(Q1408="Exclude",IF(V1408="","Check required",IF(V1408="Exclude","Exclude",IF(V1408="Include","Consensus required","Check required"))),"Check required"))),IF(L1408="","","Find PDF"))</f>
        <v>Exclude</v>
      </c>
      <c r="AA1408" s="31" t="str">
        <f>IF(Z1408="Exclude",R1408,"")</f>
        <v>3. Wrong intervention</v>
      </c>
    </row>
    <row r="1409" spans="1:27" x14ac:dyDescent="0.25">
      <c r="A1409" s="25" t="s">
        <v>5495</v>
      </c>
      <c r="B1409" s="26" t="s">
        <v>5496</v>
      </c>
      <c r="C1409" s="26">
        <v>2019</v>
      </c>
      <c r="D1409" s="26" t="s">
        <v>5497</v>
      </c>
      <c r="E1409" s="26">
        <v>19</v>
      </c>
      <c r="F1409" s="26">
        <v>8</v>
      </c>
      <c r="G1409" s="26" t="s">
        <v>5498</v>
      </c>
      <c r="H1409" s="26">
        <v>14194</v>
      </c>
      <c r="I1409" s="26" t="s">
        <v>5499</v>
      </c>
      <c r="J1409" s="11" t="s">
        <v>35</v>
      </c>
      <c r="K1409" s="18" t="str">
        <f>IF(LEFT(I1409,2)="10",HYPERLINK(_xlfn.CONCAT("https://doi.org/",I1409),"Link"),IF(I1409="","",HYPERLINK(I1409,"Link")))</f>
        <v>Link</v>
      </c>
      <c r="L1409" s="19" t="str">
        <f>IF(A1409&lt;&gt;"",IF(J1409="No",_xlfn.CONCAT(IF(ISERROR(FIND(",",A1409))=FALSE,LEFT(A1409,FIND(",",A1409)-1),A1409),"-",C1409,"-",H1409),""),"")</f>
        <v/>
      </c>
      <c r="M1409" s="29" t="str">
        <f>IF(A1409&lt;&gt;"",_xlfn.CONCAT("{",IF(ISERROR(FIND(",",A1409))=FALSE,LEFT(A1409,FIND(",",A1409)-1),A1409),", ",C1409," #",H1409,"}"),"")</f>
        <v>{Minetama, 2019 #14194}</v>
      </c>
      <c r="N1409" s="4" t="s">
        <v>4</v>
      </c>
      <c r="O1409" s="18" t="str">
        <f>IF(J1409="Yes",IF(P1409&lt;&gt;"",HYPERLINK(_xlfn.CONCAT(VLOOKUP(P1409,AF:AG,2,FALSE),"\",IF(ISERROR(FIND(",",A1409))=FALSE,LEFT(A1409,FIND(",",A1409)-1),A1409),"-",C1409,"-",H1409,".pdf"),"PDF"),""),"")</f>
        <v>PDF</v>
      </c>
      <c r="P1409" s="11" t="s">
        <v>2</v>
      </c>
      <c r="Q1409" s="3" t="s">
        <v>46</v>
      </c>
      <c r="R1409" s="3" t="s">
        <v>47</v>
      </c>
      <c r="S1409" s="4" t="s">
        <v>109</v>
      </c>
      <c r="T1409" s="18" t="str">
        <f>IF(J1409="Yes",IF(U1409&lt;&gt;"",HYPERLINK(_xlfn.CONCAT(VLOOKUP(U1409,AF:AG,2,FALSE),"\",IF(ISERROR(FIND(",",A1409))=FALSE,LEFT(A1409,FIND(",",A1409)-1),A1409),"-",C1409,"-",H1409,".pdf"),"PDF"),""),"")</f>
        <v>PDF</v>
      </c>
      <c r="U1409" s="11" t="s">
        <v>50</v>
      </c>
      <c r="V1409" s="3" t="s">
        <v>46</v>
      </c>
      <c r="W1409" s="3" t="s">
        <v>47</v>
      </c>
      <c r="Y1409" s="12" t="str">
        <f>IF(R1409="Include","No",IF(V1409="Include","No",""))</f>
        <v/>
      </c>
      <c r="Z1409" s="33" t="str">
        <f>IF(J1409="Yes",IF(Q1409="","",IF(Q1409="Include",IF(V1409="",IF(Y1409="No","Check for supplement","Include"),IF(V1409="Exclude","Consensus required",IF(V1409="Include",IF(Y1409="No","Check for supplement","Include"),"Check required"))),IF(Q1409="Exclude",IF(V1409="","Check required",IF(V1409="Exclude","Exclude",IF(V1409="Include","Consensus required","Check required"))),"Check required"))),IF(L1409="","","Find PDF"))</f>
        <v>Exclude</v>
      </c>
      <c r="AA1409" s="31" t="str">
        <f>IF(Z1409="Exclude",R1409,"")</f>
        <v>3. Wrong intervention</v>
      </c>
    </row>
    <row r="1410" spans="1:27" x14ac:dyDescent="0.25">
      <c r="A1410" s="25" t="s">
        <v>5500</v>
      </c>
      <c r="B1410" s="26" t="s">
        <v>5501</v>
      </c>
      <c r="C1410" s="26">
        <v>2020</v>
      </c>
      <c r="D1410" s="26" t="s">
        <v>89</v>
      </c>
      <c r="E1410" s="26">
        <v>9</v>
      </c>
      <c r="F1410" s="26">
        <v>9</v>
      </c>
      <c r="G1410" s="26" t="s">
        <v>5502</v>
      </c>
      <c r="H1410" s="26">
        <v>14127</v>
      </c>
      <c r="I1410" s="26" t="s">
        <v>5503</v>
      </c>
      <c r="J1410" s="11" t="s">
        <v>35</v>
      </c>
      <c r="K1410" s="18" t="str">
        <f>IF(LEFT(I1410,2)="10",HYPERLINK(_xlfn.CONCAT("https://doi.org/",I1410),"Link"),IF(I1410="","",HYPERLINK(I1410,"Link")))</f>
        <v>Link</v>
      </c>
      <c r="L1410" s="19" t="str">
        <f>IF(A1410&lt;&gt;"",IF(J1410="No",_xlfn.CONCAT(IF(ISERROR(FIND(",",A1410))=FALSE,LEFT(A1410,FIND(",",A1410)-1),A1410),"-",C1410,"-",H1410),""),"")</f>
        <v/>
      </c>
      <c r="M1410" s="29" t="str">
        <f>IF(A1410&lt;&gt;"",_xlfn.CONCAT("{",IF(ISERROR(FIND(",",A1410))=FALSE,LEFT(A1410,FIND(",",A1410)-1),A1410),", ",C1410," #",H1410,"}"),"")</f>
        <v>{Minian, 2020 #14127}</v>
      </c>
      <c r="N1410" s="4" t="s">
        <v>4</v>
      </c>
      <c r="O1410" s="18" t="str">
        <f>IF(J1410="Yes",IF(P1410&lt;&gt;"",HYPERLINK(_xlfn.CONCAT(VLOOKUP(P1410,AF:AG,2,FALSE),"\",IF(ISERROR(FIND(",",A1410))=FALSE,LEFT(A1410,FIND(",",A1410)-1),A1410),"-",C1410,"-",H1410,".pdf"),"PDF"),""),"")</f>
        <v>PDF</v>
      </c>
      <c r="P1410" s="11" t="s">
        <v>2</v>
      </c>
      <c r="Q1410" s="3" t="s">
        <v>46</v>
      </c>
      <c r="R1410" s="3" t="s">
        <v>47</v>
      </c>
      <c r="S1410" s="4" t="s">
        <v>109</v>
      </c>
      <c r="T1410" s="18" t="str">
        <f>IF(J1410="Yes",IF(U1410&lt;&gt;"",HYPERLINK(_xlfn.CONCAT(VLOOKUP(U1410,AF:AG,2,FALSE),"\",IF(ISERROR(FIND(",",A1410))=FALSE,LEFT(A1410,FIND(",",A1410)-1),A1410),"-",C1410,"-",H1410,".pdf"),"PDF"),""),"")</f>
        <v>PDF</v>
      </c>
      <c r="U1410" s="11" t="s">
        <v>50</v>
      </c>
      <c r="V1410" s="3" t="s">
        <v>46</v>
      </c>
      <c r="W1410" s="3" t="s">
        <v>47</v>
      </c>
      <c r="Y1410" s="12" t="str">
        <f>IF(R1410="Include","No",IF(V1410="Include","No",""))</f>
        <v/>
      </c>
      <c r="Z1410" s="33" t="str">
        <f>IF(J1410="Yes",IF(Q1410="","",IF(Q1410="Include",IF(V1410="",IF(Y1410="No","Check for supplement","Include"),IF(V1410="Exclude","Consensus required",IF(V1410="Include",IF(Y1410="No","Check for supplement","Include"),"Check required"))),IF(Q1410="Exclude",IF(V1410="","Check required",IF(V1410="Exclude","Exclude",IF(V1410="Include","Consensus required","Check required"))),"Check required"))),IF(L1410="","","Find PDF"))</f>
        <v>Exclude</v>
      </c>
      <c r="AA1410" s="31" t="str">
        <f>IF(Z1410="Exclude",R1410,"")</f>
        <v>3. Wrong intervention</v>
      </c>
    </row>
    <row r="1411" spans="1:27" x14ac:dyDescent="0.25">
      <c r="A1411" s="25" t="s">
        <v>5500</v>
      </c>
      <c r="B1411" s="26" t="s">
        <v>5504</v>
      </c>
      <c r="C1411" s="26">
        <v>2022</v>
      </c>
      <c r="D1411" s="26" t="s">
        <v>530</v>
      </c>
      <c r="E1411" s="26">
        <v>24</v>
      </c>
      <c r="F1411" s="26">
        <v>9</v>
      </c>
      <c r="G1411" s="26" t="s">
        <v>5505</v>
      </c>
      <c r="H1411" s="26">
        <v>14124</v>
      </c>
      <c r="I1411" s="26" t="s">
        <v>5506</v>
      </c>
      <c r="J1411" s="11" t="s">
        <v>35</v>
      </c>
      <c r="K1411" s="18" t="str">
        <f>IF(LEFT(I1411,2)="10",HYPERLINK(_xlfn.CONCAT("https://doi.org/",I1411),"Link"),IF(I1411="","",HYPERLINK(I1411,"Link")))</f>
        <v>Link</v>
      </c>
      <c r="L1411" s="19" t="str">
        <f>IF(A1411&lt;&gt;"",IF(J1411="No",_xlfn.CONCAT(IF(ISERROR(FIND(",",A1411))=FALSE,LEFT(A1411,FIND(",",A1411)-1),A1411),"-",C1411,"-",H1411),""),"")</f>
        <v/>
      </c>
      <c r="M1411" s="29" t="str">
        <f>IF(A1411&lt;&gt;"",_xlfn.CONCAT("{",IF(ISERROR(FIND(",",A1411))=FALSE,LEFT(A1411,FIND(",",A1411)-1),A1411),", ",C1411," #",H1411,"}"),"")</f>
        <v>{Minian, 2022 #14124}</v>
      </c>
      <c r="N1411" s="4" t="s">
        <v>4</v>
      </c>
      <c r="O1411" s="18" t="str">
        <f>IF(J1411="Yes",IF(P1411&lt;&gt;"",HYPERLINK(_xlfn.CONCAT(VLOOKUP(P1411,AF:AG,2,FALSE),"\",IF(ISERROR(FIND(",",A1411))=FALSE,LEFT(A1411,FIND(",",A1411)-1),A1411),"-",C1411,"-",H1411,".pdf"),"PDF"),""),"")</f>
        <v>PDF</v>
      </c>
      <c r="P1411" s="11" t="s">
        <v>2</v>
      </c>
      <c r="Q1411" s="3" t="s">
        <v>46</v>
      </c>
      <c r="R1411" s="3" t="s">
        <v>47</v>
      </c>
      <c r="S1411" s="4" t="s">
        <v>109</v>
      </c>
      <c r="T1411" s="18" t="str">
        <f>IF(J1411="Yes",IF(U1411&lt;&gt;"",HYPERLINK(_xlfn.CONCAT(VLOOKUP(U1411,AF:AG,2,FALSE),"\",IF(ISERROR(FIND(",",A1411))=FALSE,LEFT(A1411,FIND(",",A1411)-1),A1411),"-",C1411,"-",H1411,".pdf"),"PDF"),""),"")</f>
        <v>PDF</v>
      </c>
      <c r="U1411" s="11" t="s">
        <v>50</v>
      </c>
      <c r="V1411" s="3" t="s">
        <v>46</v>
      </c>
      <c r="W1411" s="3" t="s">
        <v>47</v>
      </c>
      <c r="Y1411" s="12" t="str">
        <f>IF(R1411="Include","No",IF(V1411="Include","No",""))</f>
        <v/>
      </c>
      <c r="Z1411" s="33" t="str">
        <f>IF(J1411="Yes",IF(Q1411="","",IF(Q1411="Include",IF(V1411="",IF(Y1411="No","Check for supplement","Include"),IF(V1411="Exclude","Consensus required",IF(V1411="Include",IF(Y1411="No","Check for supplement","Include"),"Check required"))),IF(Q1411="Exclude",IF(V1411="","Check required",IF(V1411="Exclude","Exclude",IF(V1411="Include","Consensus required","Check required"))),"Check required"))),IF(L1411="","","Find PDF"))</f>
        <v>Exclude</v>
      </c>
      <c r="AA1411" s="31" t="str">
        <f>IF(Z1411="Exclude",R1411,"")</f>
        <v>3. Wrong intervention</v>
      </c>
    </row>
    <row r="1412" spans="1:27" x14ac:dyDescent="0.25">
      <c r="A1412" s="25" t="s">
        <v>1437</v>
      </c>
      <c r="B1412" s="26" t="s">
        <v>1438</v>
      </c>
      <c r="C1412" s="26">
        <v>2017</v>
      </c>
      <c r="D1412" s="26" t="s">
        <v>1439</v>
      </c>
      <c r="E1412" s="26">
        <v>70</v>
      </c>
      <c r="F1412" s="26">
        <v>3</v>
      </c>
      <c r="G1412" s="26" t="s">
        <v>1440</v>
      </c>
      <c r="H1412" s="26">
        <v>14823</v>
      </c>
      <c r="I1412" s="26" t="s">
        <v>1441</v>
      </c>
      <c r="J1412" s="11" t="s">
        <v>35</v>
      </c>
      <c r="K1412" s="18" t="str">
        <f>IF(LEFT(I1412,2)="10",HYPERLINK(_xlfn.CONCAT("https://doi.org/",I1412),"Link"),IF(I1412="","",HYPERLINK(I1412,"Link")))</f>
        <v>Link</v>
      </c>
      <c r="L1412" s="19" t="str">
        <f>IF(A1412&lt;&gt;"",IF(J1412="No",_xlfn.CONCAT(IF(ISERROR(FIND(",",A1412))=FALSE,LEFT(A1412,FIND(",",A1412)-1),A1412),"-",C1412,"-",H1412),""),"")</f>
        <v/>
      </c>
      <c r="M1412" s="29" t="str">
        <f>IF(A1412&lt;&gt;"",_xlfn.CONCAT("{",IF(ISERROR(FIND(",",A1412))=FALSE,LEFT(A1412,FIND(",",A1412)-1),A1412),", ",C1412," #",H1412,"}"),"")</f>
        <v>{Minneboo, 2017 #14823}</v>
      </c>
      <c r="N1412" s="4" t="s">
        <v>1</v>
      </c>
      <c r="O1412" s="18" t="str">
        <f>IF(J1412="Yes",IF(P1412&lt;&gt;"",HYPERLINK(_xlfn.CONCAT(VLOOKUP(P1412,AF:AG,2,FALSE),"\",IF(ISERROR(FIND(",",A1412))=FALSE,LEFT(A1412,FIND(",",A1412)-1),A1412),"-",C1412,"-",H1412,".pdf"),"PDF"),""),"")</f>
        <v>PDF</v>
      </c>
      <c r="P1412" s="11" t="s">
        <v>2</v>
      </c>
      <c r="Q1412" s="3" t="s">
        <v>46</v>
      </c>
      <c r="R1412" s="3" t="s">
        <v>47</v>
      </c>
      <c r="S1412" s="4" t="s">
        <v>109</v>
      </c>
      <c r="T1412" s="18" t="str">
        <f>IF(J1412="Yes",IF(U1412&lt;&gt;"",HYPERLINK(_xlfn.CONCAT(VLOOKUP(U1412,AF:AG,2,FALSE),"\",IF(ISERROR(FIND(",",A1412))=FALSE,LEFT(A1412,FIND(",",A1412)-1),A1412),"-",C1412,"-",H1412,".pdf"),"PDF"),""),"")</f>
        <v>PDF</v>
      </c>
      <c r="U1412" s="11" t="s">
        <v>57</v>
      </c>
      <c r="V1412" s="3" t="s">
        <v>46</v>
      </c>
      <c r="W1412" s="3" t="s">
        <v>47</v>
      </c>
      <c r="X1412" s="501" t="s">
        <v>116</v>
      </c>
      <c r="Y1412" s="12" t="str">
        <f>IF(R1412="Include","No",IF(V1412="Include","No",""))</f>
        <v/>
      </c>
      <c r="Z1412" s="33" t="str">
        <f>IF(J1412="Yes",IF(Q1412="","",IF(Q1412="Include",IF(V1412="",IF(Y1412="No","Check for supplement","Include"),IF(V1412="Exclude","Consensus required",IF(V1412="Include",IF(Y1412="No","Check for supplement","Include"),"Check required"))),IF(Q1412="Exclude",IF(V1412="","Check required",IF(V1412="Exclude","Exclude",IF(V1412="Include","Consensus required","Check required"))),"Check required"))),IF(L1412="","","Find PDF"))</f>
        <v>Exclude</v>
      </c>
      <c r="AA1412" s="31" t="str">
        <f>IF(Z1412="Exclude",R1412,"")</f>
        <v>3. Wrong intervention</v>
      </c>
    </row>
    <row r="1413" spans="1:27" x14ac:dyDescent="0.25">
      <c r="A1413" s="25" t="s">
        <v>1442</v>
      </c>
      <c r="B1413" s="26" t="s">
        <v>1443</v>
      </c>
      <c r="C1413" s="26">
        <v>2018</v>
      </c>
      <c r="D1413" s="26" t="s">
        <v>1444</v>
      </c>
      <c r="E1413" s="26">
        <v>33</v>
      </c>
      <c r="F1413" s="26">
        <v>4</v>
      </c>
      <c r="G1413" s="26" t="s">
        <v>1445</v>
      </c>
      <c r="H1413" s="26">
        <v>13402</v>
      </c>
      <c r="I1413" s="26" t="s">
        <v>1446</v>
      </c>
      <c r="J1413" s="11" t="s">
        <v>35</v>
      </c>
      <c r="K1413" s="18" t="str">
        <f>IF(LEFT(I1413,2)="10",HYPERLINK(_xlfn.CONCAT("https://doi.org/",I1413),"Link"),IF(I1413="","",HYPERLINK(I1413,"Link")))</f>
        <v>Link</v>
      </c>
      <c r="L1413" s="19" t="str">
        <f>IF(A1413&lt;&gt;"",IF(J1413="No",_xlfn.CONCAT(IF(ISERROR(FIND(",",A1413))=FALSE,LEFT(A1413,FIND(",",A1413)-1),A1413),"-",C1413,"-",H1413),""),"")</f>
        <v/>
      </c>
      <c r="M1413" s="29" t="str">
        <f>IF(A1413&lt;&gt;"",_xlfn.CONCAT("{",IF(ISERROR(FIND(",",A1413))=FALSE,LEFT(A1413,FIND(",",A1413)-1),A1413),", ",C1413," #",H1413,"}"),"")</f>
        <v>{Miragall, 2018 #13402}</v>
      </c>
      <c r="N1413" s="4" t="s">
        <v>1</v>
      </c>
      <c r="O1413" s="18" t="str">
        <f>IF(J1413="Yes",IF(P1413&lt;&gt;"",HYPERLINK(_xlfn.CONCAT(VLOOKUP(P1413,AF:AG,2,FALSE),"\",IF(ISERROR(FIND(",",A1413))=FALSE,LEFT(A1413,FIND(",",A1413)-1),A1413),"-",C1413,"-",H1413,".pdf"),"PDF"),""),"")</f>
        <v>PDF</v>
      </c>
      <c r="P1413" s="11" t="s">
        <v>2</v>
      </c>
      <c r="Q1413" s="3" t="s">
        <v>46</v>
      </c>
      <c r="R1413" s="3" t="s">
        <v>47</v>
      </c>
      <c r="S1413" s="4" t="s">
        <v>109</v>
      </c>
      <c r="T1413" s="18" t="str">
        <f>IF(J1413="Yes",IF(U1413&lt;&gt;"",HYPERLINK(_xlfn.CONCAT(VLOOKUP(U1413,AF:AG,2,FALSE),"\",IF(ISERROR(FIND(",",A1413))=FALSE,LEFT(A1413,FIND(",",A1413)-1),A1413),"-",C1413,"-",H1413,".pdf"),"PDF"),""),"")</f>
        <v>PDF</v>
      </c>
      <c r="U1413" s="11" t="s">
        <v>57</v>
      </c>
      <c r="V1413" s="3" t="s">
        <v>46</v>
      </c>
      <c r="W1413" s="3" t="s">
        <v>47</v>
      </c>
      <c r="X1413" s="501" t="s">
        <v>116</v>
      </c>
      <c r="Y1413" s="12" t="str">
        <f>IF(R1413="Include","No",IF(V1413="Include","No",""))</f>
        <v/>
      </c>
      <c r="Z1413" s="33" t="str">
        <f>IF(J1413="Yes",IF(Q1413="","",IF(Q1413="Include",IF(V1413="",IF(Y1413="No","Check for supplement","Include"),IF(V1413="Exclude","Consensus required",IF(V1413="Include",IF(Y1413="No","Check for supplement","Include"),"Check required"))),IF(Q1413="Exclude",IF(V1413="","Check required",IF(V1413="Exclude","Exclude",IF(V1413="Include","Consensus required","Check required"))),"Check required"))),IF(L1413="","","Find PDF"))</f>
        <v>Exclude</v>
      </c>
      <c r="AA1413" s="31" t="str">
        <f>IF(Z1413="Exclude",R1413,"")</f>
        <v>3. Wrong intervention</v>
      </c>
    </row>
    <row r="1414" spans="1:27" x14ac:dyDescent="0.25">
      <c r="A1414" s="25" t="s">
        <v>1442</v>
      </c>
      <c r="B1414" s="26" t="s">
        <v>1443</v>
      </c>
      <c r="C1414" s="26">
        <v>2018</v>
      </c>
      <c r="D1414" s="26" t="s">
        <v>1444</v>
      </c>
      <c r="E1414" s="26">
        <v>33</v>
      </c>
      <c r="F1414" s="26">
        <v>4</v>
      </c>
      <c r="G1414" s="26" t="s">
        <v>1445</v>
      </c>
      <c r="H1414" s="26">
        <v>13403</v>
      </c>
      <c r="I1414" s="26" t="s">
        <v>1446</v>
      </c>
      <c r="J1414" s="11" t="s">
        <v>35</v>
      </c>
      <c r="K1414" s="18" t="str">
        <f>IF(LEFT(I1414,2)="10",HYPERLINK(_xlfn.CONCAT("https://doi.org/",I1414),"Link"),IF(I1414="","",HYPERLINK(I1414,"Link")))</f>
        <v>Link</v>
      </c>
      <c r="L1414" s="19" t="str">
        <f>IF(A1414&lt;&gt;"",IF(J1414="No",_xlfn.CONCAT(IF(ISERROR(FIND(",",A1414))=FALSE,LEFT(A1414,FIND(",",A1414)-1),A1414),"-",C1414,"-",H1414),""),"")</f>
        <v/>
      </c>
      <c r="M1414" s="29" t="str">
        <f>IF(A1414&lt;&gt;"",_xlfn.CONCAT("{",IF(ISERROR(FIND(",",A1414))=FALSE,LEFT(A1414,FIND(",",A1414)-1),A1414),", ",C1414," #",H1414,"}"),"")</f>
        <v>{Miragall, 2018 #13403}</v>
      </c>
      <c r="N1414" s="4" t="s">
        <v>1</v>
      </c>
      <c r="O1414" s="18" t="str">
        <f>IF(J1414="Yes",IF(P1414&lt;&gt;"",HYPERLINK(_xlfn.CONCAT(VLOOKUP(P1414,AF:AG,2,FALSE),"\",IF(ISERROR(FIND(",",A1414))=FALSE,LEFT(A1414,FIND(",",A1414)-1),A1414),"-",C1414,"-",H1414,".pdf"),"PDF"),""),"")</f>
        <v>PDF</v>
      </c>
      <c r="P1414" s="11" t="s">
        <v>2</v>
      </c>
      <c r="Q1414" s="3" t="s">
        <v>46</v>
      </c>
      <c r="R1414" s="3" t="s">
        <v>39</v>
      </c>
      <c r="T1414" s="18" t="str">
        <f>IF(J1414="Yes",IF(U1414&lt;&gt;"",HYPERLINK(_xlfn.CONCAT(VLOOKUP(U1414,AF:AG,2,FALSE),"\",IF(ISERROR(FIND(",",A1414))=FALSE,LEFT(A1414,FIND(",",A1414)-1),A1414),"-",C1414,"-",H1414,".pdf"),"PDF"),""),"")</f>
        <v>PDF</v>
      </c>
      <c r="U1414" s="11" t="str">
        <f>IF(R1414="0. Duplicate","SH","")</f>
        <v>SH</v>
      </c>
      <c r="V1414" s="3" t="str">
        <f>IF(R1414="0. Duplicate","Exclude","")</f>
        <v>Exclude</v>
      </c>
      <c r="W1414" s="3" t="str">
        <f>IF(R1414="0. Duplicate","0. Duplicate","")</f>
        <v>0. Duplicate</v>
      </c>
      <c r="Y1414" s="12" t="str">
        <f>IF(R1414="Include","No",IF(V1414="Include","No",""))</f>
        <v/>
      </c>
      <c r="Z1414" s="33" t="str">
        <f>IF(J1414="Yes",IF(Q1414="","",IF(Q1414="Include",IF(V1414="",IF(Y1414="No","Check for supplement","Include"),IF(V1414="Exclude","Consensus required",IF(V1414="Include",IF(Y1414="No","Check for supplement","Include"),"Check required"))),IF(Q1414="Exclude",IF(V1414="","Check required",IF(V1414="Exclude","Exclude",IF(V1414="Include","Consensus required","Check required"))),"Check required"))),IF(L1414="","","Find PDF"))</f>
        <v>Exclude</v>
      </c>
      <c r="AA1414" s="31" t="str">
        <f>IF(Z1414="Exclude",R1414,"")</f>
        <v>0. Duplicate</v>
      </c>
    </row>
    <row r="1415" spans="1:27" x14ac:dyDescent="0.25">
      <c r="A1415" s="25" t="s">
        <v>1442</v>
      </c>
      <c r="B1415" s="26" t="s">
        <v>1443</v>
      </c>
      <c r="C1415" s="26">
        <v>2018</v>
      </c>
      <c r="D1415" s="26" t="s">
        <v>1444</v>
      </c>
      <c r="E1415" s="26">
        <v>33</v>
      </c>
      <c r="F1415" s="26">
        <v>4</v>
      </c>
      <c r="G1415" s="26" t="s">
        <v>1445</v>
      </c>
      <c r="H1415" s="26">
        <v>13404</v>
      </c>
      <c r="I1415" s="26" t="s">
        <v>1446</v>
      </c>
      <c r="J1415" s="11" t="s">
        <v>35</v>
      </c>
      <c r="K1415" s="18" t="str">
        <f>IF(LEFT(I1415,2)="10",HYPERLINK(_xlfn.CONCAT("https://doi.org/",I1415),"Link"),IF(I1415="","",HYPERLINK(I1415,"Link")))</f>
        <v>Link</v>
      </c>
      <c r="L1415" s="19" t="str">
        <f>IF(A1415&lt;&gt;"",IF(J1415="No",_xlfn.CONCAT(IF(ISERROR(FIND(",",A1415))=FALSE,LEFT(A1415,FIND(",",A1415)-1),A1415),"-",C1415,"-",H1415),""),"")</f>
        <v/>
      </c>
      <c r="M1415" s="29" t="str">
        <f>IF(A1415&lt;&gt;"",_xlfn.CONCAT("{",IF(ISERROR(FIND(",",A1415))=FALSE,LEFT(A1415,FIND(",",A1415)-1),A1415),", ",C1415," #",H1415,"}"),"")</f>
        <v>{Miragall, 2018 #13404}</v>
      </c>
      <c r="N1415" s="4" t="s">
        <v>1</v>
      </c>
      <c r="O1415" s="18" t="str">
        <f>IF(J1415="Yes",IF(P1415&lt;&gt;"",HYPERLINK(_xlfn.CONCAT(VLOOKUP(P1415,AF:AG,2,FALSE),"\",IF(ISERROR(FIND(",",A1415))=FALSE,LEFT(A1415,FIND(",",A1415)-1),A1415),"-",C1415,"-",H1415,".pdf"),"PDF"),""),"")</f>
        <v>PDF</v>
      </c>
      <c r="P1415" s="11" t="s">
        <v>2</v>
      </c>
      <c r="Q1415" s="3" t="s">
        <v>46</v>
      </c>
      <c r="R1415" s="3" t="s">
        <v>39</v>
      </c>
      <c r="T1415" s="18" t="str">
        <f>IF(J1415="Yes",IF(U1415&lt;&gt;"",HYPERLINK(_xlfn.CONCAT(VLOOKUP(U1415,AF:AG,2,FALSE),"\",IF(ISERROR(FIND(",",A1415))=FALSE,LEFT(A1415,FIND(",",A1415)-1),A1415),"-",C1415,"-",H1415,".pdf"),"PDF"),""),"")</f>
        <v>PDF</v>
      </c>
      <c r="U1415" s="11" t="str">
        <f>IF(R1415="0. Duplicate","SH","")</f>
        <v>SH</v>
      </c>
      <c r="V1415" s="3" t="str">
        <f>IF(R1415="0. Duplicate","Exclude","")</f>
        <v>Exclude</v>
      </c>
      <c r="W1415" s="3" t="str">
        <f>IF(R1415="0. Duplicate","0. Duplicate","")</f>
        <v>0. Duplicate</v>
      </c>
      <c r="Y1415" s="12" t="str">
        <f>IF(R1415="Include","No",IF(V1415="Include","No",""))</f>
        <v/>
      </c>
      <c r="Z1415" s="33" t="str">
        <f>IF(J1415="Yes",IF(Q1415="","",IF(Q1415="Include",IF(V1415="",IF(Y1415="No","Check for supplement","Include"),IF(V1415="Exclude","Consensus required",IF(V1415="Include",IF(Y1415="No","Check for supplement","Include"),"Check required"))),IF(Q1415="Exclude",IF(V1415="","Check required",IF(V1415="Exclude","Exclude",IF(V1415="Include","Consensus required","Check required"))),"Check required"))),IF(L1415="","","Find PDF"))</f>
        <v>Exclude</v>
      </c>
      <c r="AA1415" s="31" t="str">
        <f>IF(Z1415="Exclude",R1415,"")</f>
        <v>0. Duplicate</v>
      </c>
    </row>
    <row r="1416" spans="1:27" x14ac:dyDescent="0.25">
      <c r="A1416" s="25" t="s">
        <v>1442</v>
      </c>
      <c r="B1416" s="26" t="s">
        <v>1443</v>
      </c>
      <c r="C1416" s="26">
        <v>2018</v>
      </c>
      <c r="D1416" s="26" t="s">
        <v>1444</v>
      </c>
      <c r="E1416" s="26">
        <v>33</v>
      </c>
      <c r="F1416" s="26">
        <v>4</v>
      </c>
      <c r="G1416" s="26" t="s">
        <v>1445</v>
      </c>
      <c r="H1416" s="26">
        <v>13405</v>
      </c>
      <c r="I1416" s="26" t="s">
        <v>1446</v>
      </c>
      <c r="J1416" s="11" t="s">
        <v>35</v>
      </c>
      <c r="K1416" s="18" t="str">
        <f>IF(LEFT(I1416,2)="10",HYPERLINK(_xlfn.CONCAT("https://doi.org/",I1416),"Link"),IF(I1416="","",HYPERLINK(I1416,"Link")))</f>
        <v>Link</v>
      </c>
      <c r="L1416" s="19" t="str">
        <f>IF(A1416&lt;&gt;"",IF(J1416="No",_xlfn.CONCAT(IF(ISERROR(FIND(",",A1416))=FALSE,LEFT(A1416,FIND(",",A1416)-1),A1416),"-",C1416,"-",H1416),""),"")</f>
        <v/>
      </c>
      <c r="M1416" s="29" t="str">
        <f>IF(A1416&lt;&gt;"",_xlfn.CONCAT("{",IF(ISERROR(FIND(",",A1416))=FALSE,LEFT(A1416,FIND(",",A1416)-1),A1416),", ",C1416," #",H1416,"}"),"")</f>
        <v>{Miragall, 2018 #13405}</v>
      </c>
      <c r="N1416" s="4" t="s">
        <v>1</v>
      </c>
      <c r="O1416" s="18" t="str">
        <f>IF(J1416="Yes",IF(P1416&lt;&gt;"",HYPERLINK(_xlfn.CONCAT(VLOOKUP(P1416,AF:AG,2,FALSE),"\",IF(ISERROR(FIND(",",A1416))=FALSE,LEFT(A1416,FIND(",",A1416)-1),A1416),"-",C1416,"-",H1416,".pdf"),"PDF"),""),"")</f>
        <v>PDF</v>
      </c>
      <c r="P1416" s="11" t="s">
        <v>2</v>
      </c>
      <c r="Q1416" s="3" t="s">
        <v>46</v>
      </c>
      <c r="R1416" s="3" t="s">
        <v>39</v>
      </c>
      <c r="T1416" s="18" t="str">
        <f>IF(J1416="Yes",IF(U1416&lt;&gt;"",HYPERLINK(_xlfn.CONCAT(VLOOKUP(U1416,AF:AG,2,FALSE),"\",IF(ISERROR(FIND(",",A1416))=FALSE,LEFT(A1416,FIND(",",A1416)-1),A1416),"-",C1416,"-",H1416,".pdf"),"PDF"),""),"")</f>
        <v>PDF</v>
      </c>
      <c r="U1416" s="11" t="str">
        <f>IF(R1416="0. Duplicate","SH","")</f>
        <v>SH</v>
      </c>
      <c r="V1416" s="3" t="str">
        <f>IF(R1416="0. Duplicate","Exclude","")</f>
        <v>Exclude</v>
      </c>
      <c r="W1416" s="3" t="str">
        <f>IF(R1416="0. Duplicate","0. Duplicate","")</f>
        <v>0. Duplicate</v>
      </c>
      <c r="Y1416" s="12" t="str">
        <f>IF(R1416="Include","No",IF(V1416="Include","No",""))</f>
        <v/>
      </c>
      <c r="Z1416" s="33" t="str">
        <f>IF(J1416="Yes",IF(Q1416="","",IF(Q1416="Include",IF(V1416="",IF(Y1416="No","Check for supplement","Include"),IF(V1416="Exclude","Consensus required",IF(V1416="Include",IF(Y1416="No","Check for supplement","Include"),"Check required"))),IF(Q1416="Exclude",IF(V1416="","Check required",IF(V1416="Exclude","Exclude",IF(V1416="Include","Consensus required","Check required"))),"Check required"))),IF(L1416="","","Find PDF"))</f>
        <v>Exclude</v>
      </c>
      <c r="AA1416" s="31" t="str">
        <f>IF(Z1416="Exclude",R1416,"")</f>
        <v>0. Duplicate</v>
      </c>
    </row>
    <row r="1417" spans="1:27" x14ac:dyDescent="0.25">
      <c r="A1417" s="25" t="s">
        <v>1442</v>
      </c>
      <c r="B1417" s="26" t="s">
        <v>1443</v>
      </c>
      <c r="C1417" s="26">
        <v>2018</v>
      </c>
      <c r="D1417" s="26" t="s">
        <v>1444</v>
      </c>
      <c r="E1417" s="26">
        <v>33</v>
      </c>
      <c r="F1417" s="26">
        <v>4</v>
      </c>
      <c r="G1417" s="26" t="s">
        <v>1445</v>
      </c>
      <c r="H1417" s="26">
        <v>13406</v>
      </c>
      <c r="I1417" s="26" t="s">
        <v>1446</v>
      </c>
      <c r="J1417" s="11" t="s">
        <v>35</v>
      </c>
      <c r="K1417" s="18" t="str">
        <f>IF(LEFT(I1417,2)="10",HYPERLINK(_xlfn.CONCAT("https://doi.org/",I1417),"Link"),IF(I1417="","",HYPERLINK(I1417,"Link")))</f>
        <v>Link</v>
      </c>
      <c r="L1417" s="19" t="str">
        <f>IF(A1417&lt;&gt;"",IF(J1417="No",_xlfn.CONCAT(IF(ISERROR(FIND(",",A1417))=FALSE,LEFT(A1417,FIND(",",A1417)-1),A1417),"-",C1417,"-",H1417),""),"")</f>
        <v/>
      </c>
      <c r="M1417" s="29" t="str">
        <f>IF(A1417&lt;&gt;"",_xlfn.CONCAT("{",IF(ISERROR(FIND(",",A1417))=FALSE,LEFT(A1417,FIND(",",A1417)-1),A1417),", ",C1417," #",H1417,"}"),"")</f>
        <v>{Miragall, 2018 #13406}</v>
      </c>
      <c r="N1417" s="4" t="s">
        <v>1</v>
      </c>
      <c r="O1417" s="18" t="str">
        <f>IF(J1417="Yes",IF(P1417&lt;&gt;"",HYPERLINK(_xlfn.CONCAT(VLOOKUP(P1417,AF:AG,2,FALSE),"\",IF(ISERROR(FIND(",",A1417))=FALSE,LEFT(A1417,FIND(",",A1417)-1),A1417),"-",C1417,"-",H1417,".pdf"),"PDF"),""),"")</f>
        <v>PDF</v>
      </c>
      <c r="P1417" s="11" t="s">
        <v>2</v>
      </c>
      <c r="Q1417" s="3" t="s">
        <v>46</v>
      </c>
      <c r="R1417" s="3" t="s">
        <v>39</v>
      </c>
      <c r="T1417" s="18" t="str">
        <f>IF(J1417="Yes",IF(U1417&lt;&gt;"",HYPERLINK(_xlfn.CONCAT(VLOOKUP(U1417,AF:AG,2,FALSE),"\",IF(ISERROR(FIND(",",A1417))=FALSE,LEFT(A1417,FIND(",",A1417)-1),A1417),"-",C1417,"-",H1417,".pdf"),"PDF"),""),"")</f>
        <v>PDF</v>
      </c>
      <c r="U1417" s="11" t="str">
        <f>IF(R1417="0. Duplicate","SH","")</f>
        <v>SH</v>
      </c>
      <c r="V1417" s="3" t="str">
        <f>IF(R1417="0. Duplicate","Exclude","")</f>
        <v>Exclude</v>
      </c>
      <c r="W1417" s="3" t="str">
        <f>IF(R1417="0. Duplicate","0. Duplicate","")</f>
        <v>0. Duplicate</v>
      </c>
      <c r="Y1417" s="12" t="str">
        <f>IF(R1417="Include","No",IF(V1417="Include","No",""))</f>
        <v/>
      </c>
      <c r="Z1417" s="33" t="str">
        <f>IF(J1417="Yes",IF(Q1417="","",IF(Q1417="Include",IF(V1417="",IF(Y1417="No","Check for supplement","Include"),IF(V1417="Exclude","Consensus required",IF(V1417="Include",IF(Y1417="No","Check for supplement","Include"),"Check required"))),IF(Q1417="Exclude",IF(V1417="","Check required",IF(V1417="Exclude","Exclude",IF(V1417="Include","Consensus required","Check required"))),"Check required"))),IF(L1417="","","Find PDF"))</f>
        <v>Exclude</v>
      </c>
      <c r="AA1417" s="31" t="str">
        <f>IF(Z1417="Exclude",R1417,"")</f>
        <v>0. Duplicate</v>
      </c>
    </row>
    <row r="1418" spans="1:27" x14ac:dyDescent="0.25">
      <c r="A1418" s="25" t="s">
        <v>1442</v>
      </c>
      <c r="B1418" s="26" t="s">
        <v>1443</v>
      </c>
      <c r="C1418" s="26">
        <v>2018</v>
      </c>
      <c r="D1418" s="26" t="s">
        <v>1444</v>
      </c>
      <c r="E1418" s="26">
        <v>33</v>
      </c>
      <c r="F1418" s="26">
        <v>4</v>
      </c>
      <c r="G1418" s="26" t="s">
        <v>1445</v>
      </c>
      <c r="H1418" s="26">
        <v>13407</v>
      </c>
      <c r="I1418" s="26" t="s">
        <v>1446</v>
      </c>
      <c r="J1418" s="11" t="s">
        <v>35</v>
      </c>
      <c r="K1418" s="18" t="str">
        <f>IF(LEFT(I1418,2)="10",HYPERLINK(_xlfn.CONCAT("https://doi.org/",I1418),"Link"),IF(I1418="","",HYPERLINK(I1418,"Link")))</f>
        <v>Link</v>
      </c>
      <c r="L1418" s="19" t="str">
        <f>IF(A1418&lt;&gt;"",IF(J1418="No",_xlfn.CONCAT(IF(ISERROR(FIND(",",A1418))=FALSE,LEFT(A1418,FIND(",",A1418)-1),A1418),"-",C1418,"-",H1418),""),"")</f>
        <v/>
      </c>
      <c r="M1418" s="29" t="str">
        <f>IF(A1418&lt;&gt;"",_xlfn.CONCAT("{",IF(ISERROR(FIND(",",A1418))=FALSE,LEFT(A1418,FIND(",",A1418)-1),A1418),", ",C1418," #",H1418,"}"),"")</f>
        <v>{Miragall, 2018 #13407}</v>
      </c>
      <c r="N1418" s="4" t="s">
        <v>1</v>
      </c>
      <c r="O1418" s="18" t="str">
        <f>IF(J1418="Yes",IF(P1418&lt;&gt;"",HYPERLINK(_xlfn.CONCAT(VLOOKUP(P1418,AF:AG,2,FALSE),"\",IF(ISERROR(FIND(",",A1418))=FALSE,LEFT(A1418,FIND(",",A1418)-1),A1418),"-",C1418,"-",H1418,".pdf"),"PDF"),""),"")</f>
        <v>PDF</v>
      </c>
      <c r="P1418" s="11" t="s">
        <v>2</v>
      </c>
      <c r="Q1418" s="3" t="s">
        <v>46</v>
      </c>
      <c r="R1418" s="3" t="s">
        <v>39</v>
      </c>
      <c r="T1418" s="18" t="str">
        <f>IF(J1418="Yes",IF(U1418&lt;&gt;"",HYPERLINK(_xlfn.CONCAT(VLOOKUP(U1418,AF:AG,2,FALSE),"\",IF(ISERROR(FIND(",",A1418))=FALSE,LEFT(A1418,FIND(",",A1418)-1),A1418),"-",C1418,"-",H1418,".pdf"),"PDF"),""),"")</f>
        <v>PDF</v>
      </c>
      <c r="U1418" s="11" t="str">
        <f>IF(R1418="0. Duplicate","SH","")</f>
        <v>SH</v>
      </c>
      <c r="V1418" s="3" t="str">
        <f>IF(R1418="0. Duplicate","Exclude","")</f>
        <v>Exclude</v>
      </c>
      <c r="W1418" s="3" t="str">
        <f>IF(R1418="0. Duplicate","0. Duplicate","")</f>
        <v>0. Duplicate</v>
      </c>
      <c r="Y1418" s="12" t="str">
        <f>IF(R1418="Include","No",IF(V1418="Include","No",""))</f>
        <v/>
      </c>
      <c r="Z1418" s="33" t="str">
        <f>IF(J1418="Yes",IF(Q1418="","",IF(Q1418="Include",IF(V1418="",IF(Y1418="No","Check for supplement","Include"),IF(V1418="Exclude","Consensus required",IF(V1418="Include",IF(Y1418="No","Check for supplement","Include"),"Check required"))),IF(Q1418="Exclude",IF(V1418="","Check required",IF(V1418="Exclude","Exclude",IF(V1418="Include","Consensus required","Check required"))),"Check required"))),IF(L1418="","","Find PDF"))</f>
        <v>Exclude</v>
      </c>
      <c r="AA1418" s="31" t="str">
        <f>IF(Z1418="Exclude",R1418,"")</f>
        <v>0. Duplicate</v>
      </c>
    </row>
    <row r="1419" spans="1:27" x14ac:dyDescent="0.25">
      <c r="A1419" s="25" t="s">
        <v>1447</v>
      </c>
      <c r="B1419" s="26" t="s">
        <v>1448</v>
      </c>
      <c r="C1419" s="26">
        <v>2016</v>
      </c>
      <c r="D1419" s="26" t="s">
        <v>1449</v>
      </c>
      <c r="E1419" s="26">
        <v>58</v>
      </c>
      <c r="F1419" s="26">
        <v>7</v>
      </c>
      <c r="G1419" s="26" t="s">
        <v>1450</v>
      </c>
      <c r="H1419" s="26">
        <v>13410</v>
      </c>
      <c r="I1419" s="26" t="s">
        <v>1451</v>
      </c>
      <c r="J1419" s="11" t="s">
        <v>35</v>
      </c>
      <c r="K1419" s="18" t="str">
        <f>IF(LEFT(I1419,2)="10",HYPERLINK(_xlfn.CONCAT("https://doi.org/",I1419),"Link"),IF(I1419="","",HYPERLINK(I1419,"Link")))</f>
        <v>Link</v>
      </c>
      <c r="L1419" s="19" t="str">
        <f>IF(A1419&lt;&gt;"",IF(J1419="No",_xlfn.CONCAT(IF(ISERROR(FIND(",",A1419))=FALSE,LEFT(A1419,FIND(",",A1419)-1),A1419),"-",C1419,"-",H1419),""),"")</f>
        <v/>
      </c>
      <c r="M1419" s="29" t="str">
        <f>IF(A1419&lt;&gt;"",_xlfn.CONCAT("{",IF(ISERROR(FIND(",",A1419))=FALSE,LEFT(A1419,FIND(",",A1419)-1),A1419),", ",C1419," #",H1419,"}"),"")</f>
        <v>{Mitchell, 2016 #13410}</v>
      </c>
      <c r="N1419" s="4" t="s">
        <v>1</v>
      </c>
      <c r="O1419" s="18" t="str">
        <f>IF(J1419="Yes",IF(P1419&lt;&gt;"",HYPERLINK(_xlfn.CONCAT(VLOOKUP(P1419,AF:AG,2,FALSE),"\",IF(ISERROR(FIND(",",A1419))=FALSE,LEFT(A1419,FIND(",",A1419)-1),A1419),"-",C1419,"-",H1419,".pdf"),"PDF"),""),"")</f>
        <v>PDF</v>
      </c>
      <c r="P1419" s="11" t="s">
        <v>2</v>
      </c>
      <c r="Q1419" s="3" t="s">
        <v>46</v>
      </c>
      <c r="R1419" s="3" t="s">
        <v>47</v>
      </c>
      <c r="S1419" s="4" t="s">
        <v>109</v>
      </c>
      <c r="T1419" s="18" t="str">
        <f>IF(J1419="Yes",IF(U1419&lt;&gt;"",HYPERLINK(_xlfn.CONCAT(VLOOKUP(U1419,AF:AG,2,FALSE),"\",IF(ISERROR(FIND(",",A1419))=FALSE,LEFT(A1419,FIND(",",A1419)-1),A1419),"-",C1419,"-",H1419,".pdf"),"PDF"),""),"")</f>
        <v>PDF</v>
      </c>
      <c r="U1419" s="11" t="s">
        <v>57</v>
      </c>
      <c r="V1419" s="3" t="s">
        <v>46</v>
      </c>
      <c r="W1419" s="3" t="s">
        <v>47</v>
      </c>
      <c r="X1419" s="501" t="s">
        <v>116</v>
      </c>
      <c r="Y1419" s="12" t="str">
        <f>IF(R1419="Include","No",IF(V1419="Include","No",""))</f>
        <v/>
      </c>
      <c r="Z1419" s="33" t="str">
        <f>IF(J1419="Yes",IF(Q1419="","",IF(Q1419="Include",IF(V1419="",IF(Y1419="No","Check for supplement","Include"),IF(V1419="Exclude","Consensus required",IF(V1419="Include",IF(Y1419="No","Check for supplement","Include"),"Check required"))),IF(Q1419="Exclude",IF(V1419="","Check required",IF(V1419="Exclude","Exclude",IF(V1419="Include","Consensus required","Check required"))),"Check required"))),IF(L1419="","","Find PDF"))</f>
        <v>Exclude</v>
      </c>
      <c r="AA1419" s="31" t="str">
        <f>IF(Z1419="Exclude",R1419,"")</f>
        <v>3. Wrong intervention</v>
      </c>
    </row>
    <row r="1420" spans="1:27" x14ac:dyDescent="0.25">
      <c r="A1420" s="25" t="s">
        <v>1452</v>
      </c>
      <c r="B1420" s="26" t="s">
        <v>1453</v>
      </c>
      <c r="C1420" s="26">
        <v>2019</v>
      </c>
      <c r="D1420" s="26" t="s">
        <v>250</v>
      </c>
      <c r="E1420" s="26">
        <v>22</v>
      </c>
      <c r="F1420" s="26">
        <v>1</v>
      </c>
      <c r="G1420" s="26" t="s">
        <v>1454</v>
      </c>
      <c r="H1420" s="26">
        <v>13408</v>
      </c>
      <c r="I1420" s="26" t="s">
        <v>1455</v>
      </c>
      <c r="J1420" s="11" t="s">
        <v>35</v>
      </c>
      <c r="K1420" s="18" t="str">
        <f>IF(LEFT(I1420,2)="10",HYPERLINK(_xlfn.CONCAT("https://doi.org/",I1420),"Link"),IF(I1420="","",HYPERLINK(I1420,"Link")))</f>
        <v>Link</v>
      </c>
      <c r="L1420" s="19" t="str">
        <f>IF(A1420&lt;&gt;"",IF(J1420="No",_xlfn.CONCAT(IF(ISERROR(FIND(",",A1420))=FALSE,LEFT(A1420,FIND(",",A1420)-1),A1420),"-",C1420,"-",H1420),""),"")</f>
        <v/>
      </c>
      <c r="M1420" s="29" t="str">
        <f>IF(A1420&lt;&gt;"",_xlfn.CONCAT("{",IF(ISERROR(FIND(",",A1420))=FALSE,LEFT(A1420,FIND(",",A1420)-1),A1420),", ",C1420," #",H1420,"}"),"")</f>
        <v>{Mitchell, 2019 #13408}</v>
      </c>
      <c r="N1420" s="4" t="s">
        <v>1</v>
      </c>
      <c r="O1420" s="18" t="str">
        <f>IF(J1420="Yes",IF(P1420&lt;&gt;"",HYPERLINK(_xlfn.CONCAT(VLOOKUP(P1420,AF:AG,2,FALSE),"\",IF(ISERROR(FIND(",",A1420))=FALSE,LEFT(A1420,FIND(",",A1420)-1),A1420),"-",C1420,"-",H1420,".pdf"),"PDF"),""),"")</f>
        <v>PDF</v>
      </c>
      <c r="P1420" s="11" t="s">
        <v>2</v>
      </c>
      <c r="Q1420" s="3" t="s">
        <v>46</v>
      </c>
      <c r="R1420" s="3" t="s">
        <v>47</v>
      </c>
      <c r="S1420" s="4" t="s">
        <v>109</v>
      </c>
      <c r="T1420" s="18" t="str">
        <f>IF(J1420="Yes",IF(U1420&lt;&gt;"",HYPERLINK(_xlfn.CONCAT(VLOOKUP(U1420,AF:AG,2,FALSE),"\",IF(ISERROR(FIND(",",A1420))=FALSE,LEFT(A1420,FIND(",",A1420)-1),A1420),"-",C1420,"-",H1420,".pdf"),"PDF"),""),"")</f>
        <v>PDF</v>
      </c>
      <c r="U1420" s="11" t="s">
        <v>57</v>
      </c>
      <c r="V1420" s="3" t="s">
        <v>46</v>
      </c>
      <c r="W1420" s="3" t="s">
        <v>47</v>
      </c>
      <c r="X1420" s="501" t="s">
        <v>116</v>
      </c>
      <c r="Y1420" s="12" t="str">
        <f>IF(R1420="Include","No",IF(V1420="Include","No",""))</f>
        <v/>
      </c>
      <c r="Z1420" s="33" t="str">
        <f>IF(J1420="Yes",IF(Q1420="","",IF(Q1420="Include",IF(V1420="",IF(Y1420="No","Check for supplement","Include"),IF(V1420="Exclude","Consensus required",IF(V1420="Include",IF(Y1420="No","Check for supplement","Include"),"Check required"))),IF(Q1420="Exclude",IF(V1420="","Check required",IF(V1420="Exclude","Exclude",IF(V1420="Include","Consensus required","Check required"))),"Check required"))),IF(L1420="","","Find PDF"))</f>
        <v>Exclude</v>
      </c>
      <c r="AA1420" s="31" t="str">
        <f>IF(Z1420="Exclude",R1420,"")</f>
        <v>3. Wrong intervention</v>
      </c>
    </row>
    <row r="1421" spans="1:27" x14ac:dyDescent="0.25">
      <c r="A1421" s="25" t="s">
        <v>1452</v>
      </c>
      <c r="B1421" s="26" t="s">
        <v>1453</v>
      </c>
      <c r="C1421" s="26">
        <v>2019</v>
      </c>
      <c r="D1421" s="26" t="s">
        <v>250</v>
      </c>
      <c r="E1421" s="26">
        <v>22</v>
      </c>
      <c r="F1421" s="26">
        <v>1</v>
      </c>
      <c r="G1421" s="26" t="s">
        <v>1454</v>
      </c>
      <c r="H1421" s="26">
        <v>13409</v>
      </c>
      <c r="I1421" s="26" t="s">
        <v>1455</v>
      </c>
      <c r="J1421" s="11" t="s">
        <v>35</v>
      </c>
      <c r="K1421" s="18" t="str">
        <f>IF(LEFT(I1421,2)="10",HYPERLINK(_xlfn.CONCAT("https://doi.org/",I1421),"Link"),IF(I1421="","",HYPERLINK(I1421,"Link")))</f>
        <v>Link</v>
      </c>
      <c r="L1421" s="19" t="str">
        <f>IF(A1421&lt;&gt;"",IF(J1421="No",_xlfn.CONCAT(IF(ISERROR(FIND(",",A1421))=FALSE,LEFT(A1421,FIND(",",A1421)-1),A1421),"-",C1421,"-",H1421),""),"")</f>
        <v/>
      </c>
      <c r="M1421" s="29" t="str">
        <f>IF(A1421&lt;&gt;"",_xlfn.CONCAT("{",IF(ISERROR(FIND(",",A1421))=FALSE,LEFT(A1421,FIND(",",A1421)-1),A1421),", ",C1421," #",H1421,"}"),"")</f>
        <v>{Mitchell, 2019 #13409}</v>
      </c>
      <c r="N1421" s="4" t="s">
        <v>1</v>
      </c>
      <c r="O1421" s="18" t="str">
        <f>IF(J1421="Yes",IF(P1421&lt;&gt;"",HYPERLINK(_xlfn.CONCAT(VLOOKUP(P1421,AF:AG,2,FALSE),"\",IF(ISERROR(FIND(",",A1421))=FALSE,LEFT(A1421,FIND(",",A1421)-1),A1421),"-",C1421,"-",H1421,".pdf"),"PDF"),""),"")</f>
        <v>PDF</v>
      </c>
      <c r="P1421" s="11" t="s">
        <v>2</v>
      </c>
      <c r="Q1421" s="3" t="s">
        <v>46</v>
      </c>
      <c r="R1421" s="3" t="s">
        <v>39</v>
      </c>
      <c r="T1421" s="18" t="str">
        <f>IF(J1421="Yes",IF(U1421&lt;&gt;"",HYPERLINK(_xlfn.CONCAT(VLOOKUP(U1421,AF:AG,2,FALSE),"\",IF(ISERROR(FIND(",",A1421))=FALSE,LEFT(A1421,FIND(",",A1421)-1),A1421),"-",C1421,"-",H1421,".pdf"),"PDF"),""),"")</f>
        <v>PDF</v>
      </c>
      <c r="U1421" s="11" t="str">
        <f>IF(R1421="0. Duplicate","SH","")</f>
        <v>SH</v>
      </c>
      <c r="V1421" s="3" t="str">
        <f>IF(R1421="0. Duplicate","Exclude","")</f>
        <v>Exclude</v>
      </c>
      <c r="W1421" s="3" t="str">
        <f>IF(R1421="0. Duplicate","0. Duplicate","")</f>
        <v>0. Duplicate</v>
      </c>
      <c r="Y1421" s="12" t="str">
        <f>IF(R1421="Include","No",IF(V1421="Include","No",""))</f>
        <v/>
      </c>
      <c r="Z1421" s="33" t="str">
        <f>IF(J1421="Yes",IF(Q1421="","",IF(Q1421="Include",IF(V1421="",IF(Y1421="No","Check for supplement","Include"),IF(V1421="Exclude","Consensus required",IF(V1421="Include",IF(Y1421="No","Check for supplement","Include"),"Check required"))),IF(Q1421="Exclude",IF(V1421="","Check required",IF(V1421="Exclude","Exclude",IF(V1421="Include","Consensus required","Check required"))),"Check required"))),IF(L1421="","","Find PDF"))</f>
        <v>Exclude</v>
      </c>
      <c r="AA1421" s="31" t="str">
        <f>IF(Z1421="Exclude",R1421,"")</f>
        <v>0. Duplicate</v>
      </c>
    </row>
    <row r="1422" spans="1:27" x14ac:dyDescent="0.25">
      <c r="A1422" s="25" t="s">
        <v>1456</v>
      </c>
      <c r="B1422" s="26" t="s">
        <v>1457</v>
      </c>
      <c r="C1422" s="26">
        <v>2023</v>
      </c>
      <c r="D1422" s="26" t="s">
        <v>89</v>
      </c>
      <c r="E1422" s="26">
        <v>12</v>
      </c>
      <c r="G1422" s="26" t="s">
        <v>1458</v>
      </c>
      <c r="H1422" s="26">
        <v>24736</v>
      </c>
      <c r="I1422" s="26" t="s">
        <v>1459</v>
      </c>
      <c r="J1422" s="11" t="s">
        <v>35</v>
      </c>
      <c r="K1422" s="18" t="str">
        <f>IF(LEFT(I1422,2)="10",HYPERLINK(_xlfn.CONCAT("https://doi.org/",I1422),"Link"),IF(I1422="","",HYPERLINK(I1422,"Link")))</f>
        <v>Link</v>
      </c>
      <c r="L1422" s="19" t="str">
        <f>IF(A1422&lt;&gt;"",IF(J1422="No",_xlfn.CONCAT(IF(ISERROR(FIND(",",A1422))=FALSE,LEFT(A1422,FIND(",",A1422)-1),A1422),"-",C1422,"-",H1422),""),"")</f>
        <v/>
      </c>
      <c r="M1422" s="29" t="str">
        <f>IF(A1422&lt;&gt;"",_xlfn.CONCAT("{",IF(ISERROR(FIND(",",A1422))=FALSE,LEFT(A1422,FIND(",",A1422)-1),A1422),", ",C1422," #",H1422,"}"),"")</f>
        <v>{Mitra, 2023 #24736}</v>
      </c>
      <c r="N1422" s="4" t="s">
        <v>75</v>
      </c>
      <c r="O1422" s="18" t="str">
        <f>IF(J1422="Yes",IF(P1422&lt;&gt;"",HYPERLINK(_xlfn.CONCAT(VLOOKUP(P1422,AF:AG,2,FALSE),"\",IF(ISERROR(FIND(",",A1422))=FALSE,LEFT(A1422,FIND(",",A1422)-1),A1422),"-",C1422,"-",H1422,".pdf"),"PDF"),""),"")</f>
        <v>PDF</v>
      </c>
      <c r="P1422" s="11" t="s">
        <v>2</v>
      </c>
      <c r="Q1422" s="3" t="s">
        <v>46</v>
      </c>
      <c r="R1422" s="3" t="s">
        <v>47</v>
      </c>
      <c r="S1422" s="4" t="s">
        <v>109</v>
      </c>
      <c r="T1422" s="18" t="str">
        <f>IF(J1422="Yes",IF(U1422&lt;&gt;"",HYPERLINK(_xlfn.CONCAT(VLOOKUP(U1422,AF:AG,2,FALSE),"\",IF(ISERROR(FIND(",",A1422))=FALSE,LEFT(A1422,FIND(",",A1422)-1),A1422),"-",C1422,"-",H1422,".pdf"),"PDF"),""),"")</f>
        <v>PDF</v>
      </c>
      <c r="U1422" s="11" t="s">
        <v>57</v>
      </c>
      <c r="V1422" s="3" t="s">
        <v>46</v>
      </c>
      <c r="W1422" s="3" t="s">
        <v>47</v>
      </c>
      <c r="X1422" s="501" t="s">
        <v>116</v>
      </c>
      <c r="Y1422" s="12" t="str">
        <f>IF(R1422="Include","No",IF(V1422="Include","No",""))</f>
        <v/>
      </c>
      <c r="Z1422" s="33" t="str">
        <f>IF(J1422="Yes",IF(Q1422="","",IF(Q1422="Include",IF(V1422="",IF(Y1422="No","Check for supplement","Include"),IF(V1422="Exclude","Consensus required",IF(V1422="Include",IF(Y1422="No","Check for supplement","Include"),"Check required"))),IF(Q1422="Exclude",IF(V1422="","Check required",IF(V1422="Exclude","Exclude",IF(V1422="Include","Consensus required","Check required"))),"Check required"))),IF(L1422="","","Find PDF"))</f>
        <v>Exclude</v>
      </c>
      <c r="AA1422" s="31" t="str">
        <f>IF(Z1422="Exclude",R1422,"")</f>
        <v>3. Wrong intervention</v>
      </c>
    </row>
    <row r="1423" spans="1:27" x14ac:dyDescent="0.25">
      <c r="A1423" s="25" t="s">
        <v>1460</v>
      </c>
      <c r="B1423" s="26" t="s">
        <v>1461</v>
      </c>
      <c r="C1423" s="26">
        <v>2017</v>
      </c>
      <c r="D1423" s="26" t="s">
        <v>503</v>
      </c>
      <c r="E1423" s="26">
        <v>45</v>
      </c>
      <c r="F1423" s="26">
        <v>3</v>
      </c>
      <c r="G1423" s="92" t="s">
        <v>1462</v>
      </c>
      <c r="H1423" s="26">
        <v>13411</v>
      </c>
      <c r="I1423" s="26" t="s">
        <v>1463</v>
      </c>
      <c r="J1423" s="11" t="s">
        <v>35</v>
      </c>
      <c r="K1423" s="18" t="str">
        <f>IF(LEFT(I1423,2)="10",HYPERLINK(_xlfn.CONCAT("https://doi.org/",I1423),"Link"),IF(I1423="","",HYPERLINK(I1423,"Link")))</f>
        <v>Link</v>
      </c>
      <c r="L1423" s="19" t="str">
        <f>IF(A1423&lt;&gt;"",IF(J1423="No",_xlfn.CONCAT(IF(ISERROR(FIND(",",A1423))=FALSE,LEFT(A1423,FIND(",",A1423)-1),A1423),"-",C1423,"-",H1423),""),"")</f>
        <v/>
      </c>
      <c r="M1423" s="29" t="str">
        <f>IF(A1423&lt;&gt;"",_xlfn.CONCAT("{",IF(ISERROR(FIND(",",A1423))=FALSE,LEFT(A1423,FIND(",",A1423)-1),A1423),", ",C1423," #",H1423,"}"),"")</f>
        <v>{Miyamoto, 2017 #13411}</v>
      </c>
      <c r="N1423" s="4" t="s">
        <v>1</v>
      </c>
      <c r="O1423" s="18" t="str">
        <f>IF(J1423="Yes",IF(P1423&lt;&gt;"",HYPERLINK(_xlfn.CONCAT(VLOOKUP(P1423,AF:AG,2,FALSE),"\",IF(ISERROR(FIND(",",A1423))=FALSE,LEFT(A1423,FIND(",",A1423)-1),A1423),"-",C1423,"-",H1423,".pdf"),"PDF"),""),"")</f>
        <v>PDF</v>
      </c>
      <c r="P1423" s="11" t="s">
        <v>2</v>
      </c>
      <c r="Q1423" s="3" t="s">
        <v>46</v>
      </c>
      <c r="R1423" s="3" t="s">
        <v>47</v>
      </c>
      <c r="S1423" s="4" t="s">
        <v>109</v>
      </c>
      <c r="T1423" s="18" t="str">
        <f>IF(J1423="Yes",IF(U1423&lt;&gt;"",HYPERLINK(_xlfn.CONCAT(VLOOKUP(U1423,AF:AG,2,FALSE),"\",IF(ISERROR(FIND(",",A1423))=FALSE,LEFT(A1423,FIND(",",A1423)-1),A1423),"-",C1423,"-",H1423,".pdf"),"PDF"),""),"")</f>
        <v>PDF</v>
      </c>
      <c r="U1423" s="11" t="s">
        <v>57</v>
      </c>
      <c r="V1423" s="3" t="s">
        <v>46</v>
      </c>
      <c r="W1423" s="3" t="s">
        <v>47</v>
      </c>
      <c r="X1423" s="501" t="s">
        <v>116</v>
      </c>
      <c r="Y1423" s="12" t="str">
        <f>IF(R1423="Include","No",IF(V1423="Include","No",""))</f>
        <v/>
      </c>
      <c r="Z1423" s="33" t="str">
        <f>IF(J1423="Yes",IF(Q1423="","",IF(Q1423="Include",IF(V1423="",IF(Y1423="No","Check for supplement","Include"),IF(V1423="Exclude","Consensus required",IF(V1423="Include",IF(Y1423="No","Check for supplement","Include"),"Check required"))),IF(Q1423="Exclude",IF(V1423="","Check required",IF(V1423="Exclude","Exclude",IF(V1423="Include","Consensus required","Check required"))),"Check required"))),IF(L1423="","","Find PDF"))</f>
        <v>Exclude</v>
      </c>
      <c r="AA1423" s="31" t="str">
        <f>IF(Z1423="Exclude",R1423,"")</f>
        <v>3. Wrong intervention</v>
      </c>
    </row>
    <row r="1424" spans="1:27" x14ac:dyDescent="0.25">
      <c r="A1424" s="25" t="s">
        <v>1464</v>
      </c>
      <c r="B1424" s="26" t="s">
        <v>1465</v>
      </c>
      <c r="C1424" s="26">
        <v>2016</v>
      </c>
      <c r="D1424" s="26" t="s">
        <v>119</v>
      </c>
      <c r="E1424" s="26">
        <v>48</v>
      </c>
      <c r="F1424" s="26">
        <v>12</v>
      </c>
      <c r="G1424" s="26" t="s">
        <v>1466</v>
      </c>
      <c r="H1424" s="26">
        <v>13412</v>
      </c>
      <c r="I1424" s="26" t="s">
        <v>1467</v>
      </c>
      <c r="J1424" s="11" t="s">
        <v>35</v>
      </c>
      <c r="K1424" s="18" t="str">
        <f>IF(LEFT(I1424,2)="10",HYPERLINK(_xlfn.CONCAT("https://doi.org/",I1424),"Link"),IF(I1424="","",HYPERLINK(I1424,"Link")))</f>
        <v>Link</v>
      </c>
      <c r="L1424" s="19" t="str">
        <f>IF(A1424&lt;&gt;"",IF(J1424="No",_xlfn.CONCAT(IF(ISERROR(FIND(",",A1424))=FALSE,LEFT(A1424,FIND(",",A1424)-1),A1424),"-",C1424,"-",H1424),""),"")</f>
        <v/>
      </c>
      <c r="M1424" s="29" t="str">
        <f>IF(A1424&lt;&gt;"",_xlfn.CONCAT("{",IF(ISERROR(FIND(",",A1424))=FALSE,LEFT(A1424,FIND(",",A1424)-1),A1424),", ",C1424," #",H1424,"}"),"")</f>
        <v>{Moir, 2016 #13412}</v>
      </c>
      <c r="N1424" s="4" t="s">
        <v>1</v>
      </c>
      <c r="O1424" s="18" t="str">
        <f>IF(J1424="Yes",IF(P1424&lt;&gt;"",HYPERLINK(_xlfn.CONCAT(VLOOKUP(P1424,AF:AG,2,FALSE),"\",IF(ISERROR(FIND(",",A1424))=FALSE,LEFT(A1424,FIND(",",A1424)-1),A1424),"-",C1424,"-",H1424,".pdf"),"PDF"),""),"")</f>
        <v>PDF</v>
      </c>
      <c r="P1424" s="11" t="s">
        <v>2</v>
      </c>
      <c r="Q1424" s="3" t="s">
        <v>46</v>
      </c>
      <c r="R1424" s="3" t="s">
        <v>47</v>
      </c>
      <c r="S1424" s="4" t="s">
        <v>109</v>
      </c>
      <c r="T1424" s="18" t="str">
        <f>IF(J1424="Yes",IF(U1424&lt;&gt;"",HYPERLINK(_xlfn.CONCAT(VLOOKUP(U1424,AF:AG,2,FALSE),"\",IF(ISERROR(FIND(",",A1424))=FALSE,LEFT(A1424,FIND(",",A1424)-1),A1424),"-",C1424,"-",H1424,".pdf"),"PDF"),""),"")</f>
        <v>PDF</v>
      </c>
      <c r="U1424" s="11" t="s">
        <v>57</v>
      </c>
      <c r="V1424" s="3" t="s">
        <v>46</v>
      </c>
      <c r="W1424" s="3" t="s">
        <v>47</v>
      </c>
      <c r="X1424" s="501" t="s">
        <v>116</v>
      </c>
      <c r="Y1424" s="12" t="str">
        <f>IF(R1424="Include","No",IF(V1424="Include","No",""))</f>
        <v/>
      </c>
      <c r="Z1424" s="33" t="str">
        <f>IF(J1424="Yes",IF(Q1424="","",IF(Q1424="Include",IF(V1424="",IF(Y1424="No","Check for supplement","Include"),IF(V1424="Exclude","Consensus required",IF(V1424="Include",IF(Y1424="No","Check for supplement","Include"),"Check required"))),IF(Q1424="Exclude",IF(V1424="","Check required",IF(V1424="Exclude","Exclude",IF(V1424="Include","Consensus required","Check required"))),"Check required"))),IF(L1424="","","Find PDF"))</f>
        <v>Exclude</v>
      </c>
      <c r="AA1424" s="31" t="str">
        <f>IF(Z1424="Exclude",R1424,"")</f>
        <v>3. Wrong intervention</v>
      </c>
    </row>
    <row r="1425" spans="1:27" x14ac:dyDescent="0.25">
      <c r="A1425" s="25" t="s">
        <v>1468</v>
      </c>
      <c r="B1425" s="26" t="s">
        <v>1469</v>
      </c>
      <c r="C1425" s="26">
        <v>2020</v>
      </c>
      <c r="D1425" s="26" t="s">
        <v>782</v>
      </c>
      <c r="E1425" s="26">
        <v>10</v>
      </c>
      <c r="F1425" s="26">
        <v>1</v>
      </c>
      <c r="G1425" s="26">
        <v>9710</v>
      </c>
      <c r="H1425" s="26">
        <v>13413</v>
      </c>
      <c r="I1425" s="26" t="s">
        <v>1470</v>
      </c>
      <c r="J1425" s="11" t="s">
        <v>35</v>
      </c>
      <c r="K1425" s="18" t="str">
        <f>IF(LEFT(I1425,2)="10",HYPERLINK(_xlfn.CONCAT("https://doi.org/",I1425),"Link"),IF(I1425="","",HYPERLINK(I1425,"Link")))</f>
        <v>Link</v>
      </c>
      <c r="L1425" s="19" t="str">
        <f>IF(A1425&lt;&gt;"",IF(J1425="No",_xlfn.CONCAT(IF(ISERROR(FIND(",",A1425))=FALSE,LEFT(A1425,FIND(",",A1425)-1),A1425),"-",C1425,"-",H1425),""),"")</f>
        <v/>
      </c>
      <c r="M1425" s="29" t="str">
        <f>IF(A1425&lt;&gt;"",_xlfn.CONCAT("{",IF(ISERROR(FIND(",",A1425))=FALSE,LEFT(A1425,FIND(",",A1425)-1),A1425),", ",C1425," #",H1425,"}"),"")</f>
        <v>{Moller, 2020 #13413}</v>
      </c>
      <c r="N1425" s="4" t="s">
        <v>1</v>
      </c>
      <c r="O1425" s="18" t="str">
        <f>IF(J1425="Yes",IF(P1425&lt;&gt;"",HYPERLINK(_xlfn.CONCAT(VLOOKUP(P1425,AF:AG,2,FALSE),"\",IF(ISERROR(FIND(",",A1425))=FALSE,LEFT(A1425,FIND(",",A1425)-1),A1425),"-",C1425,"-",H1425,".pdf"),"PDF"),""),"")</f>
        <v>PDF</v>
      </c>
      <c r="P1425" s="11" t="s">
        <v>2</v>
      </c>
      <c r="Q1425" s="3" t="s">
        <v>46</v>
      </c>
      <c r="R1425" s="3" t="s">
        <v>47</v>
      </c>
      <c r="S1425" s="4" t="s">
        <v>109</v>
      </c>
      <c r="T1425" s="18" t="str">
        <f>IF(J1425="Yes",IF(U1425&lt;&gt;"",HYPERLINK(_xlfn.CONCAT(VLOOKUP(U1425,AF:AG,2,FALSE),"\",IF(ISERROR(FIND(",",A1425))=FALSE,LEFT(A1425,FIND(",",A1425)-1),A1425),"-",C1425,"-",H1425,".pdf"),"PDF"),""),"")</f>
        <v>PDF</v>
      </c>
      <c r="U1425" s="11" t="s">
        <v>57</v>
      </c>
      <c r="V1425" s="3" t="s">
        <v>46</v>
      </c>
      <c r="W1425" s="3" t="s">
        <v>47</v>
      </c>
      <c r="X1425" s="501" t="s">
        <v>116</v>
      </c>
      <c r="Y1425" s="12" t="str">
        <f>IF(R1425="Include","No",IF(V1425="Include","No",""))</f>
        <v/>
      </c>
      <c r="Z1425" s="33" t="str">
        <f>IF(J1425="Yes",IF(Q1425="","",IF(Q1425="Include",IF(V1425="",IF(Y1425="No","Check for supplement","Include"),IF(V1425="Exclude","Consensus required",IF(V1425="Include",IF(Y1425="No","Check for supplement","Include"),"Check required"))),IF(Q1425="Exclude",IF(V1425="","Check required",IF(V1425="Exclude","Exclude",IF(V1425="Include","Consensus required","Check required"))),"Check required"))),IF(L1425="","","Find PDF"))</f>
        <v>Exclude</v>
      </c>
      <c r="AA1425" s="31" t="str">
        <f>IF(Z1425="Exclude",R1425,"")</f>
        <v>3. Wrong intervention</v>
      </c>
    </row>
    <row r="1426" spans="1:27" x14ac:dyDescent="0.25">
      <c r="A1426" s="25" t="s">
        <v>1468</v>
      </c>
      <c r="B1426" s="26" t="s">
        <v>1469</v>
      </c>
      <c r="C1426" s="26">
        <v>2020</v>
      </c>
      <c r="D1426" s="26" t="s">
        <v>782</v>
      </c>
      <c r="E1426" s="26">
        <v>10</v>
      </c>
      <c r="F1426" s="26">
        <v>1</v>
      </c>
      <c r="G1426" s="26">
        <v>9710</v>
      </c>
      <c r="H1426" s="26">
        <v>13414</v>
      </c>
      <c r="I1426" s="26" t="s">
        <v>1470</v>
      </c>
      <c r="J1426" s="11" t="s">
        <v>35</v>
      </c>
      <c r="K1426" s="18" t="str">
        <f>IF(LEFT(I1426,2)="10",HYPERLINK(_xlfn.CONCAT("https://doi.org/",I1426),"Link"),IF(I1426="","",HYPERLINK(I1426,"Link")))</f>
        <v>Link</v>
      </c>
      <c r="L1426" s="19" t="str">
        <f>IF(A1426&lt;&gt;"",IF(J1426="No",_xlfn.CONCAT(IF(ISERROR(FIND(",",A1426))=FALSE,LEFT(A1426,FIND(",",A1426)-1),A1426),"-",C1426,"-",H1426),""),"")</f>
        <v/>
      </c>
      <c r="M1426" s="29" t="str">
        <f>IF(A1426&lt;&gt;"",_xlfn.CONCAT("{",IF(ISERROR(FIND(",",A1426))=FALSE,LEFT(A1426,FIND(",",A1426)-1),A1426),", ",C1426," #",H1426,"}"),"")</f>
        <v>{Moller, 2020 #13414}</v>
      </c>
      <c r="N1426" s="4" t="s">
        <v>1</v>
      </c>
      <c r="O1426" s="18" t="str">
        <f>IF(J1426="Yes",IF(P1426&lt;&gt;"",HYPERLINK(_xlfn.CONCAT(VLOOKUP(P1426,AF:AG,2,FALSE),"\",IF(ISERROR(FIND(",",A1426))=FALSE,LEFT(A1426,FIND(",",A1426)-1),A1426),"-",C1426,"-",H1426,".pdf"),"PDF"),""),"")</f>
        <v>PDF</v>
      </c>
      <c r="P1426" s="11" t="s">
        <v>2</v>
      </c>
      <c r="Q1426" s="3" t="s">
        <v>46</v>
      </c>
      <c r="R1426" s="3" t="s">
        <v>39</v>
      </c>
      <c r="T1426" s="18" t="str">
        <f>IF(J1426="Yes",IF(U1426&lt;&gt;"",HYPERLINK(_xlfn.CONCAT(VLOOKUP(U1426,AF:AG,2,FALSE),"\",IF(ISERROR(FIND(",",A1426))=FALSE,LEFT(A1426,FIND(",",A1426)-1),A1426),"-",C1426,"-",H1426,".pdf"),"PDF"),""),"")</f>
        <v>PDF</v>
      </c>
      <c r="U1426" s="11" t="str">
        <f>IF(R1426="0. Duplicate","SH","")</f>
        <v>SH</v>
      </c>
      <c r="V1426" s="3" t="str">
        <f>IF(R1426="0. Duplicate","Exclude","")</f>
        <v>Exclude</v>
      </c>
      <c r="W1426" s="3" t="str">
        <f>IF(R1426="0. Duplicate","0. Duplicate","")</f>
        <v>0. Duplicate</v>
      </c>
      <c r="Y1426" s="12" t="str">
        <f>IF(R1426="Include","No",IF(V1426="Include","No",""))</f>
        <v/>
      </c>
      <c r="Z1426" s="33" t="str">
        <f>IF(J1426="Yes",IF(Q1426="","",IF(Q1426="Include",IF(V1426="",IF(Y1426="No","Check for supplement","Include"),IF(V1426="Exclude","Consensus required",IF(V1426="Include",IF(Y1426="No","Check for supplement","Include"),"Check required"))),IF(Q1426="Exclude",IF(V1426="","Check required",IF(V1426="Exclude","Exclude",IF(V1426="Include","Consensus required","Check required"))),"Check required"))),IF(L1426="","","Find PDF"))</f>
        <v>Exclude</v>
      </c>
      <c r="AA1426" s="31" t="str">
        <f>IF(Z1426="Exclude",R1426,"")</f>
        <v>0. Duplicate</v>
      </c>
    </row>
    <row r="1427" spans="1:27" x14ac:dyDescent="0.25">
      <c r="A1427" s="25" t="s">
        <v>1471</v>
      </c>
      <c r="B1427" s="26" t="s">
        <v>1472</v>
      </c>
      <c r="C1427" s="26">
        <v>2022</v>
      </c>
      <c r="D1427" s="26" t="s">
        <v>530</v>
      </c>
      <c r="E1427" s="26">
        <v>24</v>
      </c>
      <c r="F1427" s="26">
        <v>7</v>
      </c>
      <c r="G1427" s="26" t="s">
        <v>1473</v>
      </c>
      <c r="H1427" s="26">
        <v>13415</v>
      </c>
      <c r="I1427" s="26" t="s">
        <v>1474</v>
      </c>
      <c r="J1427" s="11" t="s">
        <v>35</v>
      </c>
      <c r="K1427" s="18" t="str">
        <f>IF(LEFT(I1427,2)="10",HYPERLINK(_xlfn.CONCAT("https://doi.org/",I1427),"Link"),IF(I1427="","",HYPERLINK(I1427,"Link")))</f>
        <v>Link</v>
      </c>
      <c r="L1427" s="19" t="str">
        <f>IF(A1427&lt;&gt;"",IF(J1427="No",_xlfn.CONCAT(IF(ISERROR(FIND(",",A1427))=FALSE,LEFT(A1427,FIND(",",A1427)-1),A1427),"-",C1427,"-",H1427),""),"")</f>
        <v/>
      </c>
      <c r="M1427" s="29" t="str">
        <f>IF(A1427&lt;&gt;"",_xlfn.CONCAT("{",IF(ISERROR(FIND(",",A1427))=FALSE,LEFT(A1427,FIND(",",A1427)-1),A1427),", ",C1427," #",H1427,"}"),"")</f>
        <v>{Monninghoff, 2022 #13415}</v>
      </c>
      <c r="N1427" s="4" t="s">
        <v>1</v>
      </c>
      <c r="O1427" s="18" t="str">
        <f>IF(J1427="Yes",IF(P1427&lt;&gt;"",HYPERLINK(_xlfn.CONCAT(VLOOKUP(P1427,AF:AG,2,FALSE),"\",IF(ISERROR(FIND(",",A1427))=FALSE,LEFT(A1427,FIND(",",A1427)-1),A1427),"-",C1427,"-",H1427,".pdf"),"PDF"),""),"")</f>
        <v>PDF</v>
      </c>
      <c r="P1427" s="11" t="s">
        <v>2</v>
      </c>
      <c r="Q1427" s="3" t="s">
        <v>46</v>
      </c>
      <c r="R1427" s="3" t="s">
        <v>47</v>
      </c>
      <c r="S1427" s="4" t="s">
        <v>109</v>
      </c>
      <c r="T1427" s="18" t="str">
        <f>IF(J1427="Yes",IF(U1427&lt;&gt;"",HYPERLINK(_xlfn.CONCAT(VLOOKUP(U1427,AF:AG,2,FALSE),"\",IF(ISERROR(FIND(",",A1427))=FALSE,LEFT(A1427,FIND(",",A1427)-1),A1427),"-",C1427,"-",H1427,".pdf"),"PDF"),""),"")</f>
        <v>PDF</v>
      </c>
      <c r="U1427" s="11" t="s">
        <v>57</v>
      </c>
      <c r="V1427" s="3" t="s">
        <v>46</v>
      </c>
      <c r="W1427" s="3" t="s">
        <v>47</v>
      </c>
      <c r="X1427" s="501" t="s">
        <v>116</v>
      </c>
      <c r="Y1427" s="12" t="str">
        <f>IF(R1427="Include","No",IF(V1427="Include","No",""))</f>
        <v/>
      </c>
      <c r="Z1427" s="33" t="str">
        <f>IF(J1427="Yes",IF(Q1427="","",IF(Q1427="Include",IF(V1427="",IF(Y1427="No","Check for supplement","Include"),IF(V1427="Exclude","Consensus required",IF(V1427="Include",IF(Y1427="No","Check for supplement","Include"),"Check required"))),IF(Q1427="Exclude",IF(V1427="","Check required",IF(V1427="Exclude","Exclude",IF(V1427="Include","Consensus required","Check required"))),"Check required"))),IF(L1427="","","Find PDF"))</f>
        <v>Exclude</v>
      </c>
      <c r="AA1427" s="31" t="str">
        <f>IF(Z1427="Exclude",R1427,"")</f>
        <v>3. Wrong intervention</v>
      </c>
    </row>
    <row r="1428" spans="1:27" x14ac:dyDescent="0.25">
      <c r="A1428" s="25" t="s">
        <v>1475</v>
      </c>
      <c r="B1428" s="26" t="s">
        <v>1476</v>
      </c>
      <c r="C1428" s="26">
        <v>2017</v>
      </c>
      <c r="D1428" s="26" t="s">
        <v>1477</v>
      </c>
      <c r="E1428" s="26">
        <v>18</v>
      </c>
      <c r="F1428" s="26">
        <v>1</v>
      </c>
      <c r="G1428" s="92" t="s">
        <v>1478</v>
      </c>
      <c r="H1428" s="26">
        <v>13416</v>
      </c>
      <c r="I1428" s="26" t="s">
        <v>1479</v>
      </c>
      <c r="J1428" s="11" t="s">
        <v>35</v>
      </c>
      <c r="K1428" s="18" t="str">
        <f>IF(LEFT(I1428,2)="10",HYPERLINK(_xlfn.CONCAT("https://doi.org/",I1428),"Link"),IF(I1428="","",HYPERLINK(I1428,"Link")))</f>
        <v>Link</v>
      </c>
      <c r="L1428" s="19" t="str">
        <f>IF(A1428&lt;&gt;"",IF(J1428="No",_xlfn.CONCAT(IF(ISERROR(FIND(",",A1428))=FALSE,LEFT(A1428,FIND(",",A1428)-1),A1428),"-",C1428,"-",H1428),""),"")</f>
        <v/>
      </c>
      <c r="M1428" s="29" t="str">
        <f>IF(A1428&lt;&gt;"",_xlfn.CONCAT("{",IF(ISERROR(FIND(",",A1428))=FALSE,LEFT(A1428,FIND(",",A1428)-1),A1428),", ",C1428," #",H1428,"}"),"")</f>
        <v>{Monroe, 2017 #13416}</v>
      </c>
      <c r="N1428" s="4" t="s">
        <v>1</v>
      </c>
      <c r="O1428" s="18" t="str">
        <f>IF(J1428="Yes",IF(P1428&lt;&gt;"",HYPERLINK(_xlfn.CONCAT(VLOOKUP(P1428,AF:AG,2,FALSE),"\",IF(ISERROR(FIND(",",A1428))=FALSE,LEFT(A1428,FIND(",",A1428)-1),A1428),"-",C1428,"-",H1428,".pdf"),"PDF"),""),"")</f>
        <v>PDF</v>
      </c>
      <c r="P1428" s="11" t="s">
        <v>2</v>
      </c>
      <c r="Q1428" s="3" t="s">
        <v>46</v>
      </c>
      <c r="R1428" s="3" t="s">
        <v>47</v>
      </c>
      <c r="S1428" s="4" t="s">
        <v>109</v>
      </c>
      <c r="T1428" s="18" t="str">
        <f>IF(J1428="Yes",IF(U1428&lt;&gt;"",HYPERLINK(_xlfn.CONCAT(VLOOKUP(U1428,AF:AG,2,FALSE),"\",IF(ISERROR(FIND(",",A1428))=FALSE,LEFT(A1428,FIND(",",A1428)-1),A1428),"-",C1428,"-",H1428,".pdf"),"PDF"),""),"")</f>
        <v>PDF</v>
      </c>
      <c r="U1428" s="11" t="s">
        <v>57</v>
      </c>
      <c r="V1428" s="3" t="s">
        <v>46</v>
      </c>
      <c r="W1428" s="3" t="s">
        <v>47</v>
      </c>
      <c r="X1428" s="501" t="s">
        <v>116</v>
      </c>
      <c r="Y1428" s="12" t="str">
        <f>IF(R1428="Include","No",IF(V1428="Include","No",""))</f>
        <v/>
      </c>
      <c r="Z1428" s="33" t="str">
        <f>IF(J1428="Yes",IF(Q1428="","",IF(Q1428="Include",IF(V1428="",IF(Y1428="No","Check for supplement","Include"),IF(V1428="Exclude","Consensus required",IF(V1428="Include",IF(Y1428="No","Check for supplement","Include"),"Check required"))),IF(Q1428="Exclude",IF(V1428="","Check required",IF(V1428="Exclude","Exclude",IF(V1428="Include","Consensus required","Check required"))),"Check required"))),IF(L1428="","","Find PDF"))</f>
        <v>Exclude</v>
      </c>
      <c r="AA1428" s="31" t="str">
        <f>IF(Z1428="Exclude",R1428,"")</f>
        <v>3. Wrong intervention</v>
      </c>
    </row>
    <row r="1429" spans="1:27" x14ac:dyDescent="0.25">
      <c r="A1429" s="25" t="s">
        <v>1475</v>
      </c>
      <c r="B1429" s="26" t="s">
        <v>1476</v>
      </c>
      <c r="C1429" s="26">
        <v>2017</v>
      </c>
      <c r="D1429" s="26" t="s">
        <v>1477</v>
      </c>
      <c r="E1429" s="26">
        <v>18</v>
      </c>
      <c r="F1429" s="26">
        <v>1</v>
      </c>
      <c r="G1429" s="26" t="s">
        <v>1478</v>
      </c>
      <c r="H1429" s="26">
        <v>13417</v>
      </c>
      <c r="I1429" s="26" t="s">
        <v>1479</v>
      </c>
      <c r="J1429" s="11" t="s">
        <v>35</v>
      </c>
      <c r="K1429" s="18" t="str">
        <f>IF(LEFT(I1429,2)="10",HYPERLINK(_xlfn.CONCAT("https://doi.org/",I1429),"Link"),IF(I1429="","",HYPERLINK(I1429,"Link")))</f>
        <v>Link</v>
      </c>
      <c r="L1429" s="19" t="str">
        <f>IF(A1429&lt;&gt;"",IF(J1429="No",_xlfn.CONCAT(IF(ISERROR(FIND(",",A1429))=FALSE,LEFT(A1429,FIND(",",A1429)-1),A1429),"-",C1429,"-",H1429),""),"")</f>
        <v/>
      </c>
      <c r="M1429" s="29" t="str">
        <f>IF(A1429&lt;&gt;"",_xlfn.CONCAT("{",IF(ISERROR(FIND(",",A1429))=FALSE,LEFT(A1429,FIND(",",A1429)-1),A1429),", ",C1429," #",H1429,"}"),"")</f>
        <v>{Monroe, 2017 #13417}</v>
      </c>
      <c r="N1429" s="4" t="s">
        <v>1</v>
      </c>
      <c r="O1429" s="18" t="str">
        <f>IF(J1429="Yes",IF(P1429&lt;&gt;"",HYPERLINK(_xlfn.CONCAT(VLOOKUP(P1429,AF:AG,2,FALSE),"\",IF(ISERROR(FIND(",",A1429))=FALSE,LEFT(A1429,FIND(",",A1429)-1),A1429),"-",C1429,"-",H1429,".pdf"),"PDF"),""),"")</f>
        <v>PDF</v>
      </c>
      <c r="P1429" s="11" t="s">
        <v>2</v>
      </c>
      <c r="Q1429" s="3" t="s">
        <v>46</v>
      </c>
      <c r="R1429" s="3" t="s">
        <v>39</v>
      </c>
      <c r="T1429" s="18" t="str">
        <f>IF(J1429="Yes",IF(U1429&lt;&gt;"",HYPERLINK(_xlfn.CONCAT(VLOOKUP(U1429,AF:AG,2,FALSE),"\",IF(ISERROR(FIND(",",A1429))=FALSE,LEFT(A1429,FIND(",",A1429)-1),A1429),"-",C1429,"-",H1429,".pdf"),"PDF"),""),"")</f>
        <v>PDF</v>
      </c>
      <c r="U1429" s="11" t="str">
        <f>IF(R1429="0. Duplicate","SH","")</f>
        <v>SH</v>
      </c>
      <c r="V1429" s="3" t="str">
        <f>IF(R1429="0. Duplicate","Exclude","")</f>
        <v>Exclude</v>
      </c>
      <c r="W1429" s="3" t="str">
        <f>IF(R1429="0. Duplicate","0. Duplicate","")</f>
        <v>0. Duplicate</v>
      </c>
      <c r="Y1429" s="12" t="str">
        <f>IF(R1429="Include","No",IF(V1429="Include","No",""))</f>
        <v/>
      </c>
      <c r="Z1429" s="33" t="str">
        <f>IF(J1429="Yes",IF(Q1429="","",IF(Q1429="Include",IF(V1429="",IF(Y1429="No","Check for supplement","Include"),IF(V1429="Exclude","Consensus required",IF(V1429="Include",IF(Y1429="No","Check for supplement","Include"),"Check required"))),IF(Q1429="Exclude",IF(V1429="","Check required",IF(V1429="Exclude","Exclude",IF(V1429="Include","Consensus required","Check required"))),"Check required"))),IF(L1429="","","Find PDF"))</f>
        <v>Exclude</v>
      </c>
      <c r="AA1429" s="31" t="str">
        <f>IF(Z1429="Exclude",R1429,"")</f>
        <v>0. Duplicate</v>
      </c>
    </row>
    <row r="1430" spans="1:27" x14ac:dyDescent="0.25">
      <c r="A1430" s="25" t="s">
        <v>1480</v>
      </c>
      <c r="B1430" s="26" t="s">
        <v>1481</v>
      </c>
      <c r="C1430" s="26">
        <v>2023</v>
      </c>
      <c r="D1430" s="26" t="s">
        <v>124</v>
      </c>
      <c r="E1430" s="26">
        <v>20</v>
      </c>
      <c r="F1430" s="26">
        <v>1</v>
      </c>
      <c r="G1430" s="26">
        <v>129</v>
      </c>
      <c r="H1430" s="26">
        <v>13418</v>
      </c>
      <c r="I1430" s="26" t="s">
        <v>1482</v>
      </c>
      <c r="J1430" s="11" t="s">
        <v>35</v>
      </c>
      <c r="K1430" s="18" t="str">
        <f>IF(LEFT(I1430,2)="10",HYPERLINK(_xlfn.CONCAT("https://doi.org/",I1430),"Link"),IF(I1430="","",HYPERLINK(I1430,"Link")))</f>
        <v>Link</v>
      </c>
      <c r="L1430" s="19" t="str">
        <f>IF(A1430&lt;&gt;"",IF(J1430="No",_xlfn.CONCAT(IF(ISERROR(FIND(",",A1430))=FALSE,LEFT(A1430,FIND(",",A1430)-1),A1430),"-",C1430,"-",H1430),""),"")</f>
        <v/>
      </c>
      <c r="M1430" s="29" t="str">
        <f>IF(A1430&lt;&gt;"",_xlfn.CONCAT("{",IF(ISERROR(FIND(",",A1430))=FALSE,LEFT(A1430,FIND(",",A1430)-1),A1430),", ",C1430," #",H1430,"}"),"")</f>
        <v>{Monroe, 2023 #13418}</v>
      </c>
      <c r="N1430" s="4" t="s">
        <v>1</v>
      </c>
      <c r="O1430" s="18" t="str">
        <f>IF(J1430="Yes",IF(P1430&lt;&gt;"",HYPERLINK(_xlfn.CONCAT(VLOOKUP(P1430,AF:AG,2,FALSE),"\",IF(ISERROR(FIND(",",A1430))=FALSE,LEFT(A1430,FIND(",",A1430)-1),A1430),"-",C1430,"-",H1430,".pdf"),"PDF"),""),"")</f>
        <v>PDF</v>
      </c>
      <c r="P1430" s="11" t="s">
        <v>2</v>
      </c>
      <c r="Q1430" s="3" t="s">
        <v>46</v>
      </c>
      <c r="R1430" s="3" t="s">
        <v>47</v>
      </c>
      <c r="S1430" s="4" t="s">
        <v>109</v>
      </c>
      <c r="T1430" s="18" t="str">
        <f>IF(J1430="Yes",IF(U1430&lt;&gt;"",HYPERLINK(_xlfn.CONCAT(VLOOKUP(U1430,AF:AG,2,FALSE),"\",IF(ISERROR(FIND(",",A1430))=FALSE,LEFT(A1430,FIND(",",A1430)-1),A1430),"-",C1430,"-",H1430,".pdf"),"PDF"),""),"")</f>
        <v>PDF</v>
      </c>
      <c r="U1430" s="11" t="s">
        <v>57</v>
      </c>
      <c r="V1430" s="3" t="s">
        <v>46</v>
      </c>
      <c r="W1430" s="3" t="s">
        <v>47</v>
      </c>
      <c r="X1430" s="501" t="s">
        <v>116</v>
      </c>
      <c r="Y1430" s="12" t="str">
        <f>IF(R1430="Include","No",IF(V1430="Include","No",""))</f>
        <v/>
      </c>
      <c r="Z1430" s="33" t="str">
        <f>IF(J1430="Yes",IF(Q1430="","",IF(Q1430="Include",IF(V1430="",IF(Y1430="No","Check for supplement","Include"),IF(V1430="Exclude","Consensus required",IF(V1430="Include",IF(Y1430="No","Check for supplement","Include"),"Check required"))),IF(Q1430="Exclude",IF(V1430="","Check required",IF(V1430="Exclude","Exclude",IF(V1430="Include","Consensus required","Check required"))),"Check required"))),IF(L1430="","","Find PDF"))</f>
        <v>Exclude</v>
      </c>
      <c r="AA1430" s="31" t="str">
        <f>IF(Z1430="Exclude",R1430,"")</f>
        <v>3. Wrong intervention</v>
      </c>
    </row>
    <row r="1431" spans="1:27" x14ac:dyDescent="0.25">
      <c r="A1431" s="25" t="s">
        <v>1480</v>
      </c>
      <c r="B1431" s="26" t="s">
        <v>1481</v>
      </c>
      <c r="C1431" s="26">
        <v>2023</v>
      </c>
      <c r="D1431" s="26" t="s">
        <v>124</v>
      </c>
      <c r="E1431" s="26">
        <v>20</v>
      </c>
      <c r="F1431" s="26">
        <v>1</v>
      </c>
      <c r="G1431" s="26">
        <v>129</v>
      </c>
      <c r="H1431" s="26">
        <v>13419</v>
      </c>
      <c r="I1431" s="26" t="s">
        <v>1482</v>
      </c>
      <c r="J1431" s="11" t="s">
        <v>35</v>
      </c>
      <c r="K1431" s="18" t="str">
        <f>IF(LEFT(I1431,2)="10",HYPERLINK(_xlfn.CONCAT("https://doi.org/",I1431),"Link"),IF(I1431="","",HYPERLINK(I1431,"Link")))</f>
        <v>Link</v>
      </c>
      <c r="L1431" s="19" t="str">
        <f>IF(A1431&lt;&gt;"",IF(J1431="No",_xlfn.CONCAT(IF(ISERROR(FIND(",",A1431))=FALSE,LEFT(A1431,FIND(",",A1431)-1),A1431),"-",C1431,"-",H1431),""),"")</f>
        <v/>
      </c>
      <c r="M1431" s="29" t="str">
        <f>IF(A1431&lt;&gt;"",_xlfn.CONCAT("{",IF(ISERROR(FIND(",",A1431))=FALSE,LEFT(A1431,FIND(",",A1431)-1),A1431),", ",C1431," #",H1431,"}"),"")</f>
        <v>{Monroe, 2023 #13419}</v>
      </c>
      <c r="N1431" s="4" t="s">
        <v>1</v>
      </c>
      <c r="O1431" s="18" t="str">
        <f>IF(J1431="Yes",IF(P1431&lt;&gt;"",HYPERLINK(_xlfn.CONCAT(VLOOKUP(P1431,AF:AG,2,FALSE),"\",IF(ISERROR(FIND(",",A1431))=FALSE,LEFT(A1431,FIND(",",A1431)-1),A1431),"-",C1431,"-",H1431,".pdf"),"PDF"),""),"")</f>
        <v>PDF</v>
      </c>
      <c r="P1431" s="11" t="s">
        <v>2</v>
      </c>
      <c r="Q1431" s="3" t="s">
        <v>46</v>
      </c>
      <c r="R1431" s="3" t="s">
        <v>39</v>
      </c>
      <c r="T1431" s="18" t="str">
        <f>IF(J1431="Yes",IF(U1431&lt;&gt;"",HYPERLINK(_xlfn.CONCAT(VLOOKUP(U1431,AF:AG,2,FALSE),"\",IF(ISERROR(FIND(",",A1431))=FALSE,LEFT(A1431,FIND(",",A1431)-1),A1431),"-",C1431,"-",H1431,".pdf"),"PDF"),""),"")</f>
        <v>PDF</v>
      </c>
      <c r="U1431" s="11" t="str">
        <f>IF(R1431="0. Duplicate","SH","")</f>
        <v>SH</v>
      </c>
      <c r="V1431" s="3" t="str">
        <f>IF(R1431="0. Duplicate","Exclude","")</f>
        <v>Exclude</v>
      </c>
      <c r="W1431" s="3" t="str">
        <f>IF(R1431="0. Duplicate","0. Duplicate","")</f>
        <v>0. Duplicate</v>
      </c>
      <c r="Y1431" s="12" t="str">
        <f>IF(R1431="Include","No",IF(V1431="Include","No",""))</f>
        <v/>
      </c>
      <c r="Z1431" s="33" t="str">
        <f>IF(J1431="Yes",IF(Q1431="","",IF(Q1431="Include",IF(V1431="",IF(Y1431="No","Check for supplement","Include"),IF(V1431="Exclude","Consensus required",IF(V1431="Include",IF(Y1431="No","Check for supplement","Include"),"Check required"))),IF(Q1431="Exclude",IF(V1431="","Check required",IF(V1431="Exclude","Exclude",IF(V1431="Include","Consensus required","Check required"))),"Check required"))),IF(L1431="","","Find PDF"))</f>
        <v>Exclude</v>
      </c>
      <c r="AA1431" s="31" t="str">
        <f>IF(Z1431="Exclude",R1431,"")</f>
        <v>0. Duplicate</v>
      </c>
    </row>
    <row r="1432" spans="1:27" x14ac:dyDescent="0.25">
      <c r="A1432" s="25" t="s">
        <v>5507</v>
      </c>
      <c r="B1432" s="26" t="s">
        <v>5508</v>
      </c>
      <c r="C1432" s="26">
        <v>2017</v>
      </c>
      <c r="D1432" s="26" t="s">
        <v>250</v>
      </c>
      <c r="E1432" s="26">
        <v>20</v>
      </c>
      <c r="F1432" s="26">
        <v>11</v>
      </c>
      <c r="G1432" s="26" t="s">
        <v>5509</v>
      </c>
      <c r="H1432" s="26">
        <v>14274</v>
      </c>
      <c r="I1432" s="26" t="s">
        <v>5510</v>
      </c>
      <c r="J1432" s="11" t="s">
        <v>35</v>
      </c>
      <c r="K1432" s="18" t="str">
        <f>IF(LEFT(I1432,2)="10",HYPERLINK(_xlfn.CONCAT("https://doi.org/",I1432),"Link"),IF(I1432="","",HYPERLINK(I1432,"Link")))</f>
        <v>Link</v>
      </c>
      <c r="L1432" s="19" t="str">
        <f>IF(A1432&lt;&gt;"",IF(J1432="No",_xlfn.CONCAT(IF(ISERROR(FIND(",",A1432))=FALSE,LEFT(A1432,FIND(",",A1432)-1),A1432),"-",C1432,"-",H1432),""),"")</f>
        <v/>
      </c>
      <c r="M1432" s="29" t="str">
        <f>IF(A1432&lt;&gt;"",_xlfn.CONCAT("{",IF(ISERROR(FIND(",",A1432))=FALSE,LEFT(A1432,FIND(",",A1432)-1),A1432),", ",C1432," #",H1432,"}"),"")</f>
        <v>{Montoye, 2017 #14274}</v>
      </c>
      <c r="N1432" s="4" t="s">
        <v>4</v>
      </c>
      <c r="O1432" s="18" t="str">
        <f>IF(J1432="Yes",IF(P1432&lt;&gt;"",HYPERLINK(_xlfn.CONCAT(VLOOKUP(P1432,AF:AG,2,FALSE),"\",IF(ISERROR(FIND(",",A1432))=FALSE,LEFT(A1432,FIND(",",A1432)-1),A1432),"-",C1432,"-",H1432,".pdf"),"PDF"),""),"")</f>
        <v>PDF</v>
      </c>
      <c r="P1432" s="11" t="s">
        <v>2</v>
      </c>
      <c r="Q1432" s="3" t="s">
        <v>46</v>
      </c>
      <c r="R1432" s="3" t="s">
        <v>77</v>
      </c>
      <c r="S1432" s="4" t="s">
        <v>316</v>
      </c>
      <c r="T1432" s="18" t="str">
        <f>IF(J1432="Yes",IF(U1432&lt;&gt;"",HYPERLINK(_xlfn.CONCAT(VLOOKUP(U1432,AF:AG,2,FALSE),"\",IF(ISERROR(FIND(",",A1432))=FALSE,LEFT(A1432,FIND(",",A1432)-1),A1432),"-",C1432,"-",H1432,".pdf"),"PDF"),""),"")</f>
        <v>PDF</v>
      </c>
      <c r="U1432" s="11" t="s">
        <v>50</v>
      </c>
      <c r="V1432" s="3" t="s">
        <v>46</v>
      </c>
      <c r="W1432" s="3" t="s">
        <v>77</v>
      </c>
      <c r="Y1432" s="12" t="str">
        <f>IF(R1432="Include","No",IF(V1432="Include","No",""))</f>
        <v/>
      </c>
      <c r="Z1432" s="33" t="str">
        <f>IF(J1432="Yes",IF(Q1432="","",IF(Q1432="Include",IF(V1432="",IF(Y1432="No","Check for supplement","Include"),IF(V1432="Exclude","Consensus required",IF(V1432="Include",IF(Y1432="No","Check for supplement","Include"),"Check required"))),IF(Q1432="Exclude",IF(V1432="","Check required",IF(V1432="Exclude","Exclude",IF(V1432="Include","Consensus required","Check required"))),"Check required"))),IF(L1432="","","Find PDF"))</f>
        <v>Exclude</v>
      </c>
      <c r="AA1432" s="31" t="str">
        <f>IF(Z1432="Exclude",R1432,"")</f>
        <v>5. Wrong study design</v>
      </c>
    </row>
    <row r="1433" spans="1:27" x14ac:dyDescent="0.25">
      <c r="A1433" s="25" t="s">
        <v>1483</v>
      </c>
      <c r="B1433" s="26" t="s">
        <v>1484</v>
      </c>
      <c r="C1433" s="26">
        <v>2020</v>
      </c>
      <c r="D1433" s="26" t="s">
        <v>60</v>
      </c>
      <c r="E1433" s="26">
        <v>17</v>
      </c>
      <c r="F1433" s="26">
        <v>17</v>
      </c>
      <c r="G1433" s="26" t="s">
        <v>1485</v>
      </c>
      <c r="H1433" s="26">
        <v>14826</v>
      </c>
      <c r="I1433" s="26" t="s">
        <v>1486</v>
      </c>
      <c r="J1433" s="11" t="s">
        <v>35</v>
      </c>
      <c r="K1433" s="18" t="str">
        <f>IF(LEFT(I1433,2)="10",HYPERLINK(_xlfn.CONCAT("https://doi.org/",I1433),"Link"),IF(I1433="","",HYPERLINK(I1433,"Link")))</f>
        <v>Link</v>
      </c>
      <c r="L1433" s="19" t="str">
        <f>IF(A1433&lt;&gt;"",IF(J1433="No",_xlfn.CONCAT(IF(ISERROR(FIND(",",A1433))=FALSE,LEFT(A1433,FIND(",",A1433)-1),A1433),"-",C1433,"-",H1433),""),"")</f>
        <v/>
      </c>
      <c r="M1433" s="29" t="str">
        <f>IF(A1433&lt;&gt;"",_xlfn.CONCAT("{",IF(ISERROR(FIND(",",A1433))=FALSE,LEFT(A1433,FIND(",",A1433)-1),A1433),", ",C1433," #",H1433,"}"),"")</f>
        <v>{Morano, 2020 #14826}</v>
      </c>
      <c r="N1433" s="4" t="s">
        <v>1</v>
      </c>
      <c r="O1433" s="18" t="str">
        <f>IF(J1433="Yes",IF(P1433&lt;&gt;"",HYPERLINK(_xlfn.CONCAT(VLOOKUP(P1433,AF:AG,2,FALSE),"\",IF(ISERROR(FIND(",",A1433))=FALSE,LEFT(A1433,FIND(",",A1433)-1),A1433),"-",C1433,"-",H1433,".pdf"),"PDF"),""),"")</f>
        <v>PDF</v>
      </c>
      <c r="P1433" s="11" t="s">
        <v>2</v>
      </c>
      <c r="Q1433" s="3" t="s">
        <v>46</v>
      </c>
      <c r="R1433" s="3" t="s">
        <v>47</v>
      </c>
      <c r="S1433" s="4" t="s">
        <v>109</v>
      </c>
      <c r="T1433" s="18" t="str">
        <f>IF(J1433="Yes",IF(U1433&lt;&gt;"",HYPERLINK(_xlfn.CONCAT(VLOOKUP(U1433,AF:AG,2,FALSE),"\",IF(ISERROR(FIND(",",A1433))=FALSE,LEFT(A1433,FIND(",",A1433)-1),A1433),"-",C1433,"-",H1433,".pdf"),"PDF"),""),"")</f>
        <v>PDF</v>
      </c>
      <c r="U1433" s="11" t="s">
        <v>57</v>
      </c>
      <c r="V1433" s="3" t="s">
        <v>46</v>
      </c>
      <c r="W1433" s="3" t="s">
        <v>47</v>
      </c>
      <c r="X1433" s="501" t="s">
        <v>116</v>
      </c>
      <c r="Y1433" s="12" t="str">
        <f>IF(R1433="Include","No",IF(V1433="Include","No",""))</f>
        <v/>
      </c>
      <c r="Z1433" s="33" t="str">
        <f>IF(J1433="Yes",IF(Q1433="","",IF(Q1433="Include",IF(V1433="",IF(Y1433="No","Check for supplement","Include"),IF(V1433="Exclude","Consensus required",IF(V1433="Include",IF(Y1433="No","Check for supplement","Include"),"Check required"))),IF(Q1433="Exclude",IF(V1433="","Check required",IF(V1433="Exclude","Exclude",IF(V1433="Include","Consensus required","Check required"))),"Check required"))),IF(L1433="","","Find PDF"))</f>
        <v>Exclude</v>
      </c>
      <c r="AA1433" s="31" t="str">
        <f>IF(Z1433="Exclude",R1433,"")</f>
        <v>3. Wrong intervention</v>
      </c>
    </row>
    <row r="1434" spans="1:27" x14ac:dyDescent="0.25">
      <c r="A1434" s="25" t="s">
        <v>1487</v>
      </c>
      <c r="B1434" s="26" t="s">
        <v>1488</v>
      </c>
      <c r="C1434" s="26">
        <v>2016</v>
      </c>
      <c r="D1434" s="26" t="s">
        <v>1489</v>
      </c>
      <c r="E1434" s="26">
        <v>40</v>
      </c>
      <c r="F1434" s="26">
        <v>3</v>
      </c>
      <c r="G1434" s="26" t="s">
        <v>1490</v>
      </c>
      <c r="H1434" s="26">
        <v>13420</v>
      </c>
      <c r="I1434" s="26" t="s">
        <v>1491</v>
      </c>
      <c r="J1434" s="11" t="s">
        <v>35</v>
      </c>
      <c r="K1434" s="18" t="str">
        <f>IF(LEFT(I1434,2)="10",HYPERLINK(_xlfn.CONCAT("https://doi.org/",I1434),"Link"),IF(I1434="","",HYPERLINK(I1434,"Link")))</f>
        <v>Link</v>
      </c>
      <c r="L1434" s="19" t="str">
        <f>IF(A1434&lt;&gt;"",IF(J1434="No",_xlfn.CONCAT(IF(ISERROR(FIND(",",A1434))=FALSE,LEFT(A1434,FIND(",",A1434)-1),A1434),"-",C1434,"-",H1434),""),"")</f>
        <v/>
      </c>
      <c r="M1434" s="29" t="str">
        <f>IF(A1434&lt;&gt;"",_xlfn.CONCAT("{",IF(ISERROR(FIND(",",A1434))=FALSE,LEFT(A1434,FIND(",",A1434)-1),A1434),", ",C1434," #",H1434,"}"),"")</f>
        <v>{Moren, 2016 #13420}</v>
      </c>
      <c r="N1434" s="4" t="s">
        <v>1</v>
      </c>
      <c r="O1434" s="18" t="str">
        <f>IF(J1434="Yes",IF(P1434&lt;&gt;"",HYPERLINK(_xlfn.CONCAT(VLOOKUP(P1434,AF:AG,2,FALSE),"\",IF(ISERROR(FIND(",",A1434))=FALSE,LEFT(A1434,FIND(",",A1434)-1),A1434),"-",C1434,"-",H1434,".pdf"),"PDF"),""),"")</f>
        <v>PDF</v>
      </c>
      <c r="P1434" s="11" t="s">
        <v>2</v>
      </c>
      <c r="Q1434" s="3" t="s">
        <v>46</v>
      </c>
      <c r="R1434" s="3" t="s">
        <v>47</v>
      </c>
      <c r="S1434" s="4" t="s">
        <v>109</v>
      </c>
      <c r="T1434" s="18" t="str">
        <f>IF(J1434="Yes",IF(U1434&lt;&gt;"",HYPERLINK(_xlfn.CONCAT(VLOOKUP(U1434,AF:AG,2,FALSE),"\",IF(ISERROR(FIND(",",A1434))=FALSE,LEFT(A1434,FIND(",",A1434)-1),A1434),"-",C1434,"-",H1434,".pdf"),"PDF"),""),"")</f>
        <v>PDF</v>
      </c>
      <c r="U1434" s="11" t="s">
        <v>57</v>
      </c>
      <c r="V1434" s="3" t="s">
        <v>46</v>
      </c>
      <c r="W1434" s="3" t="s">
        <v>47</v>
      </c>
      <c r="X1434" s="501" t="s">
        <v>116</v>
      </c>
      <c r="Y1434" s="12" t="str">
        <f>IF(R1434="Include","No",IF(V1434="Include","No",""))</f>
        <v/>
      </c>
      <c r="Z1434" s="33" t="str">
        <f>IF(J1434="Yes",IF(Q1434="","",IF(Q1434="Include",IF(V1434="",IF(Y1434="No","Check for supplement","Include"),IF(V1434="Exclude","Consensus required",IF(V1434="Include",IF(Y1434="No","Check for supplement","Include"),"Check required"))),IF(Q1434="Exclude",IF(V1434="","Check required",IF(V1434="Exclude","Exclude",IF(V1434="Include","Consensus required","Check required"))),"Check required"))),IF(L1434="","","Find PDF"))</f>
        <v>Exclude</v>
      </c>
      <c r="AA1434" s="31" t="str">
        <f>IF(Z1434="Exclude",R1434,"")</f>
        <v>3. Wrong intervention</v>
      </c>
    </row>
    <row r="1435" spans="1:27" x14ac:dyDescent="0.25">
      <c r="A1435" s="25" t="s">
        <v>1492</v>
      </c>
      <c r="B1435" s="26" t="s">
        <v>1493</v>
      </c>
      <c r="C1435" s="26">
        <v>2011</v>
      </c>
      <c r="D1435" s="26" t="s">
        <v>192</v>
      </c>
      <c r="E1435" s="26">
        <v>52</v>
      </c>
      <c r="F1435" s="26">
        <v>5</v>
      </c>
      <c r="G1435" s="26" t="s">
        <v>218</v>
      </c>
      <c r="H1435" s="26">
        <v>13422</v>
      </c>
      <c r="I1435" s="26" t="s">
        <v>1494</v>
      </c>
      <c r="J1435" s="11" t="s">
        <v>35</v>
      </c>
      <c r="K1435" s="18" t="str">
        <f>IF(LEFT(I1435,2)="10",HYPERLINK(_xlfn.CONCAT("https://doi.org/",I1435),"Link"),IF(I1435="","",HYPERLINK(I1435,"Link")))</f>
        <v>Link</v>
      </c>
      <c r="L1435" s="19" t="str">
        <f>IF(A1435&lt;&gt;"",IF(J1435="No",_xlfn.CONCAT(IF(ISERROR(FIND(",",A1435))=FALSE,LEFT(A1435,FIND(",",A1435)-1),A1435),"-",C1435,"-",H1435),""),"")</f>
        <v/>
      </c>
      <c r="M1435" s="29" t="str">
        <f>IF(A1435&lt;&gt;"",_xlfn.CONCAT("{",IF(ISERROR(FIND(",",A1435))=FALSE,LEFT(A1435,FIND(",",A1435)-1),A1435),", ",C1435," #",H1435,"}"),"")</f>
        <v>{Morgan, 2011 #13422}</v>
      </c>
      <c r="N1435" s="4" t="s">
        <v>1</v>
      </c>
      <c r="O1435" s="18" t="str">
        <f>IF(J1435="Yes",IF(P1435&lt;&gt;"",HYPERLINK(_xlfn.CONCAT(VLOOKUP(P1435,AF:AG,2,FALSE),"\",IF(ISERROR(FIND(",",A1435))=FALSE,LEFT(A1435,FIND(",",A1435)-1),A1435),"-",C1435,"-",H1435,".pdf"),"PDF"),""),"")</f>
        <v>PDF</v>
      </c>
      <c r="P1435" s="11" t="s">
        <v>2</v>
      </c>
      <c r="Q1435" s="3" t="s">
        <v>46</v>
      </c>
      <c r="R1435" s="3" t="s">
        <v>47</v>
      </c>
      <c r="S1435" s="4" t="s">
        <v>109</v>
      </c>
      <c r="T1435" s="18" t="str">
        <f>IF(J1435="Yes",IF(U1435&lt;&gt;"",HYPERLINK(_xlfn.CONCAT(VLOOKUP(U1435,AF:AG,2,FALSE),"\",IF(ISERROR(FIND(",",A1435))=FALSE,LEFT(A1435,FIND(",",A1435)-1),A1435),"-",C1435,"-",H1435,".pdf"),"PDF"),""),"")</f>
        <v>PDF</v>
      </c>
      <c r="U1435" s="11" t="s">
        <v>57</v>
      </c>
      <c r="V1435" s="3" t="s">
        <v>46</v>
      </c>
      <c r="W1435" s="3" t="s">
        <v>47</v>
      </c>
      <c r="X1435" s="501" t="s">
        <v>116</v>
      </c>
      <c r="Y1435" s="12" t="str">
        <f>IF(R1435="Include","No",IF(V1435="Include","No",""))</f>
        <v/>
      </c>
      <c r="Z1435" s="33" t="str">
        <f>IF(J1435="Yes",IF(Q1435="","",IF(Q1435="Include",IF(V1435="",IF(Y1435="No","Check for supplement","Include"),IF(V1435="Exclude","Consensus required",IF(V1435="Include",IF(Y1435="No","Check for supplement","Include"),"Check required"))),IF(Q1435="Exclude",IF(V1435="","Check required",IF(V1435="Exclude","Exclude",IF(V1435="Include","Consensus required","Check required"))),"Check required"))),IF(L1435="","","Find PDF"))</f>
        <v>Exclude</v>
      </c>
      <c r="AA1435" s="31" t="str">
        <f>IF(Z1435="Exclude",R1435,"")</f>
        <v>3. Wrong intervention</v>
      </c>
    </row>
    <row r="1436" spans="1:27" x14ac:dyDescent="0.25">
      <c r="A1436" s="25" t="s">
        <v>1495</v>
      </c>
      <c r="B1436" s="26" t="s">
        <v>1496</v>
      </c>
      <c r="C1436" s="26">
        <v>2014</v>
      </c>
      <c r="D1436" s="26" t="s">
        <v>192</v>
      </c>
      <c r="E1436" s="26">
        <v>61</v>
      </c>
      <c r="G1436" s="26" t="s">
        <v>504</v>
      </c>
      <c r="H1436" s="26">
        <v>13421</v>
      </c>
      <c r="I1436" s="26" t="s">
        <v>1497</v>
      </c>
      <c r="J1436" s="11" t="s">
        <v>35</v>
      </c>
      <c r="K1436" s="18" t="str">
        <f>IF(LEFT(I1436,2)="10",HYPERLINK(_xlfn.CONCAT("https://doi.org/",I1436),"Link"),IF(I1436="","",HYPERLINK(I1436,"Link")))</f>
        <v>Link</v>
      </c>
      <c r="L1436" s="19" t="str">
        <f>IF(A1436&lt;&gt;"",IF(J1436="No",_xlfn.CONCAT(IF(ISERROR(FIND(",",A1436))=FALSE,LEFT(A1436,FIND(",",A1436)-1),A1436),"-",C1436,"-",H1436),""),"")</f>
        <v/>
      </c>
      <c r="M1436" s="29" t="str">
        <f>IF(A1436&lt;&gt;"",_xlfn.CONCAT("{",IF(ISERROR(FIND(",",A1436))=FALSE,LEFT(A1436,FIND(",",A1436)-1),A1436),", ",C1436," #",H1436,"}"),"")</f>
        <v>{Morgan, 2014 #13421}</v>
      </c>
      <c r="N1436" s="4" t="s">
        <v>1</v>
      </c>
      <c r="O1436" s="18" t="str">
        <f>IF(J1436="Yes",IF(P1436&lt;&gt;"",HYPERLINK(_xlfn.CONCAT(VLOOKUP(P1436,AF:AG,2,FALSE),"\",IF(ISERROR(FIND(",",A1436))=FALSE,LEFT(A1436,FIND(",",A1436)-1),A1436),"-",C1436,"-",H1436,".pdf"),"PDF"),""),"")</f>
        <v>PDF</v>
      </c>
      <c r="P1436" s="11" t="s">
        <v>2</v>
      </c>
      <c r="Q1436" s="3" t="s">
        <v>46</v>
      </c>
      <c r="R1436" s="3" t="s">
        <v>47</v>
      </c>
      <c r="S1436" s="4" t="s">
        <v>109</v>
      </c>
      <c r="T1436" s="18" t="str">
        <f>IF(J1436="Yes",IF(U1436&lt;&gt;"",HYPERLINK(_xlfn.CONCAT(VLOOKUP(U1436,AF:AG,2,FALSE),"\",IF(ISERROR(FIND(",",A1436))=FALSE,LEFT(A1436,FIND(",",A1436)-1),A1436),"-",C1436,"-",H1436,".pdf"),"PDF"),""),"")</f>
        <v>PDF</v>
      </c>
      <c r="U1436" s="11" t="s">
        <v>57</v>
      </c>
      <c r="V1436" s="3" t="s">
        <v>46</v>
      </c>
      <c r="W1436" s="3" t="s">
        <v>47</v>
      </c>
      <c r="X1436" s="501" t="s">
        <v>116</v>
      </c>
      <c r="Y1436" s="12" t="str">
        <f>IF(R1436="Include","No",IF(V1436="Include","No",""))</f>
        <v/>
      </c>
      <c r="Z1436" s="33" t="str">
        <f>IF(J1436="Yes",IF(Q1436="","",IF(Q1436="Include",IF(V1436="",IF(Y1436="No","Check for supplement","Include"),IF(V1436="Exclude","Consensus required",IF(V1436="Include",IF(Y1436="No","Check for supplement","Include"),"Check required"))),IF(Q1436="Exclude",IF(V1436="","Check required",IF(V1436="Exclude","Exclude",IF(V1436="Include","Consensus required","Check required"))),"Check required"))),IF(L1436="","","Find PDF"))</f>
        <v>Exclude</v>
      </c>
      <c r="AA1436" s="31" t="str">
        <f>IF(Z1436="Exclude",R1436,"")</f>
        <v>3. Wrong intervention</v>
      </c>
    </row>
    <row r="1437" spans="1:27" x14ac:dyDescent="0.25">
      <c r="A1437" s="25" t="s">
        <v>1498</v>
      </c>
      <c r="B1437" s="26" t="s">
        <v>1499</v>
      </c>
      <c r="C1437" s="26">
        <v>2022</v>
      </c>
      <c r="D1437" s="26" t="s">
        <v>95</v>
      </c>
      <c r="E1437" s="26">
        <v>56</v>
      </c>
      <c r="F1437" s="26">
        <v>7</v>
      </c>
      <c r="G1437" s="26" t="s">
        <v>1500</v>
      </c>
      <c r="H1437" s="26">
        <v>13423</v>
      </c>
      <c r="I1437" s="26" t="s">
        <v>1501</v>
      </c>
      <c r="J1437" s="11" t="s">
        <v>35</v>
      </c>
      <c r="K1437" s="18" t="str">
        <f>IF(LEFT(I1437,2)="10",HYPERLINK(_xlfn.CONCAT("https://doi.org/",I1437),"Link"),IF(I1437="","",HYPERLINK(I1437,"Link")))</f>
        <v>Link</v>
      </c>
      <c r="L1437" s="19" t="str">
        <f>IF(A1437&lt;&gt;"",IF(J1437="No",_xlfn.CONCAT(IF(ISERROR(FIND(",",A1437))=FALSE,LEFT(A1437,FIND(",",A1437)-1),A1437),"-",C1437,"-",H1437),""),"")</f>
        <v/>
      </c>
      <c r="M1437" s="29" t="str">
        <f>IF(A1437&lt;&gt;"",_xlfn.CONCAT("{",IF(ISERROR(FIND(",",A1437))=FALSE,LEFT(A1437,FIND(",",A1437)-1),A1437),", ",C1437," #",H1437,"}"),"")</f>
        <v>{Morgan, 2022 #13423}</v>
      </c>
      <c r="N1437" s="4" t="s">
        <v>1</v>
      </c>
      <c r="O1437" s="18" t="str">
        <f>IF(J1437="Yes",IF(P1437&lt;&gt;"",HYPERLINK(_xlfn.CONCAT(VLOOKUP(P1437,AF:AG,2,FALSE),"\",IF(ISERROR(FIND(",",A1437))=FALSE,LEFT(A1437,FIND(",",A1437)-1),A1437),"-",C1437,"-",H1437,".pdf"),"PDF"),""),"")</f>
        <v>PDF</v>
      </c>
      <c r="P1437" s="11" t="s">
        <v>2</v>
      </c>
      <c r="Q1437" s="3" t="s">
        <v>46</v>
      </c>
      <c r="R1437" s="3" t="s">
        <v>47</v>
      </c>
      <c r="S1437" s="4" t="s">
        <v>109</v>
      </c>
      <c r="T1437" s="18" t="str">
        <f>IF(J1437="Yes",IF(U1437&lt;&gt;"",HYPERLINK(_xlfn.CONCAT(VLOOKUP(U1437,AF:AG,2,FALSE),"\",IF(ISERROR(FIND(",",A1437))=FALSE,LEFT(A1437,FIND(",",A1437)-1),A1437),"-",C1437,"-",H1437,".pdf"),"PDF"),""),"")</f>
        <v>PDF</v>
      </c>
      <c r="U1437" s="11" t="s">
        <v>57</v>
      </c>
      <c r="V1437" s="3" t="s">
        <v>46</v>
      </c>
      <c r="W1437" s="3" t="s">
        <v>47</v>
      </c>
      <c r="X1437" s="501" t="s">
        <v>116</v>
      </c>
      <c r="Y1437" s="12" t="str">
        <f>IF(R1437="Include","No",IF(V1437="Include","No",""))</f>
        <v/>
      </c>
      <c r="Z1437" s="33" t="str">
        <f>IF(J1437="Yes",IF(Q1437="","",IF(Q1437="Include",IF(V1437="",IF(Y1437="No","Check for supplement","Include"),IF(V1437="Exclude","Consensus required",IF(V1437="Include",IF(Y1437="No","Check for supplement","Include"),"Check required"))),IF(Q1437="Exclude",IF(V1437="","Check required",IF(V1437="Exclude","Exclude",IF(V1437="Include","Consensus required","Check required"))),"Check required"))),IF(L1437="","","Find PDF"))</f>
        <v>Exclude</v>
      </c>
      <c r="AA1437" s="31" t="str">
        <f>IF(Z1437="Exclude",R1437,"")</f>
        <v>3. Wrong intervention</v>
      </c>
    </row>
    <row r="1438" spans="1:27" x14ac:dyDescent="0.25">
      <c r="A1438" s="25" t="s">
        <v>7088</v>
      </c>
      <c r="B1438" s="26" t="s">
        <v>7089</v>
      </c>
      <c r="C1438" s="26">
        <v>2018</v>
      </c>
      <c r="D1438" s="26" t="s">
        <v>7074</v>
      </c>
      <c r="E1438" s="26">
        <v>7</v>
      </c>
      <c r="F1438" s="26">
        <v>7</v>
      </c>
      <c r="G1438" s="26" t="s">
        <v>7090</v>
      </c>
      <c r="H1438" s="26">
        <v>16796</v>
      </c>
      <c r="I1438" s="26" t="s">
        <v>7091</v>
      </c>
      <c r="J1438" s="11" t="s">
        <v>35</v>
      </c>
      <c r="K1438" s="18" t="str">
        <f>IF(LEFT(I1438,2)="10",HYPERLINK(_xlfn.CONCAT("https://doi.org/",I1438),"Link"),IF(I1438="","",HYPERLINK(I1438,"Link")))</f>
        <v>Link</v>
      </c>
      <c r="L1438" s="19" t="str">
        <f>IF(A1438&lt;&gt;"",IF(J1438="No",_xlfn.CONCAT(IF(ISERROR(FIND(",",A1438))=FALSE,LEFT(A1438,FIND(",",A1438)-1),A1438),"-",C1438,"-",H1438),""),"")</f>
        <v/>
      </c>
      <c r="M1438" s="29" t="str">
        <f>IF(A1438&lt;&gt;"",_xlfn.CONCAT("{",IF(ISERROR(FIND(",",A1438))=FALSE,LEFT(A1438,FIND(",",A1438)-1),A1438),", ",C1438," #",H1438,"}"),"")</f>
        <v>{Mork, 2018 #16796}</v>
      </c>
      <c r="N1438" s="4" t="s">
        <v>36</v>
      </c>
      <c r="O1438" s="18" t="str">
        <f>IF(J1438="Yes",IF(P1438&lt;&gt;"",HYPERLINK(_xlfn.CONCAT(VLOOKUP(P1438,AF:AG,2,FALSE),"\",IF(ISERROR(FIND(",",A1438))=FALSE,LEFT(A1438,FIND(",",A1438)-1),A1438),"-",C1438,"-",H1438,".pdf"),"PDF"),""),"")</f>
        <v>PDF</v>
      </c>
      <c r="P1438" s="11" t="s">
        <v>2</v>
      </c>
      <c r="Q1438" s="3" t="s">
        <v>37</v>
      </c>
      <c r="T1438" s="18" t="str">
        <f>IF(J1438="Yes",IF(U1438&lt;&gt;"",HYPERLINK(_xlfn.CONCAT(VLOOKUP(U1438,AF:AG,2,FALSE),"\",IF(ISERROR(FIND(",",A1438))=FALSE,LEFT(A1438,FIND(",",A1438)-1),A1438),"-",C1438,"-",H1438,".pdf"),"PDF"),""),"")</f>
        <v>PDF</v>
      </c>
      <c r="U1438" s="11" t="s">
        <v>57</v>
      </c>
      <c r="V1438" s="3" t="s">
        <v>37</v>
      </c>
      <c r="Y1438" s="12" t="s">
        <v>35</v>
      </c>
      <c r="Z1438" s="33" t="str">
        <f>IF(J1438="Yes",IF(Q1438="","",IF(Q1438="Include",IF(V1438="",IF(Y1438="No","Check for supplement","Include"),IF(V1438="Exclude","Consensus required",IF(V1438="Include",IF(Y1438="No","Check for supplement","Include"),"Check required"))),IF(Q1438="Exclude",IF(V1438="","Check required",IF(V1438="Exclude","Exclude",IF(V1438="Include","Consensus required","Check required"))),"Check required"))),IF(L1438="","","Find PDF"))</f>
        <v>Include</v>
      </c>
      <c r="AA1438" s="31" t="str">
        <f>IF(Z1438="Exclude",R1438,"")</f>
        <v/>
      </c>
    </row>
    <row r="1439" spans="1:27" x14ac:dyDescent="0.25">
      <c r="A1439" s="25" t="s">
        <v>1502</v>
      </c>
      <c r="B1439" s="26" t="s">
        <v>1503</v>
      </c>
      <c r="C1439" s="26">
        <v>2021</v>
      </c>
      <c r="D1439" s="26" t="s">
        <v>544</v>
      </c>
      <c r="E1439" s="26">
        <v>2021</v>
      </c>
      <c r="F1439" s="26">
        <v>1</v>
      </c>
      <c r="G1439" s="26">
        <v>6637656</v>
      </c>
      <c r="H1439" s="26">
        <v>13424</v>
      </c>
      <c r="I1439" s="26" t="s">
        <v>1504</v>
      </c>
      <c r="J1439" s="11" t="s">
        <v>35</v>
      </c>
      <c r="K1439" s="18" t="str">
        <f>IF(LEFT(I1439,2)="10",HYPERLINK(_xlfn.CONCAT("https://doi.org/",I1439),"Link"),IF(I1439="","",HYPERLINK(I1439,"Link")))</f>
        <v>Link</v>
      </c>
      <c r="L1439" s="19" t="str">
        <f>IF(A1439&lt;&gt;"",IF(J1439="No",_xlfn.CONCAT(IF(ISERROR(FIND(",",A1439))=FALSE,LEFT(A1439,FIND(",",A1439)-1),A1439),"-",C1439,"-",H1439),""),"")</f>
        <v/>
      </c>
      <c r="M1439" s="29" t="str">
        <f>IF(A1439&lt;&gt;"",_xlfn.CONCAT("{",IF(ISERROR(FIND(",",A1439))=FALSE,LEFT(A1439,FIND(",",A1439)-1),A1439),", ",C1439," #",H1439,"}"),"")</f>
        <v>{Morowatisharifabad, 2021 #13424}</v>
      </c>
      <c r="N1439" s="4" t="s">
        <v>1</v>
      </c>
      <c r="O1439" s="18" t="str">
        <f>IF(J1439="Yes",IF(P1439&lt;&gt;"",HYPERLINK(_xlfn.CONCAT(VLOOKUP(P1439,AF:AG,2,FALSE),"\",IF(ISERROR(FIND(",",A1439))=FALSE,LEFT(A1439,FIND(",",A1439)-1),A1439),"-",C1439,"-",H1439,".pdf"),"PDF"),""),"")</f>
        <v>PDF</v>
      </c>
      <c r="P1439" s="11" t="s">
        <v>2</v>
      </c>
      <c r="Q1439" s="3" t="s">
        <v>46</v>
      </c>
      <c r="R1439" s="3" t="s">
        <v>56</v>
      </c>
      <c r="S1439" s="4" t="s">
        <v>326</v>
      </c>
      <c r="T1439" s="18" t="str">
        <f>IF(J1439="Yes",IF(U1439&lt;&gt;"",HYPERLINK(_xlfn.CONCAT(VLOOKUP(U1439,AF:AG,2,FALSE),"\",IF(ISERROR(FIND(",",A1439))=FALSE,LEFT(A1439,FIND(",",A1439)-1),A1439),"-",C1439,"-",H1439,".pdf"),"PDF"),""),"")</f>
        <v>PDF</v>
      </c>
      <c r="U1439" s="11" t="s">
        <v>57</v>
      </c>
      <c r="V1439" s="3" t="s">
        <v>46</v>
      </c>
      <c r="W1439" s="3" t="s">
        <v>47</v>
      </c>
      <c r="X1439" s="501" t="s">
        <v>116</v>
      </c>
      <c r="Y1439" s="12" t="str">
        <f>IF(R1439="Include","No",IF(V1439="Include","No",""))</f>
        <v/>
      </c>
      <c r="Z1439" s="33" t="str">
        <f>IF(J1439="Yes",IF(Q1439="","",IF(Q1439="Include",IF(V1439="",IF(Y1439="No","Check for supplement","Include"),IF(V1439="Exclude","Consensus required",IF(V1439="Include",IF(Y1439="No","Check for supplement","Include"),"Check required"))),IF(Q1439="Exclude",IF(V1439="","Check required",IF(V1439="Exclude","Exclude",IF(V1439="Include","Consensus required","Check required"))),"Check required"))),IF(L1439="","","Find PDF"))</f>
        <v>Exclude</v>
      </c>
      <c r="AA1439" s="31" t="str">
        <f>IF(Z1439="Exclude",R1439,"")</f>
        <v>2. Wrong country</v>
      </c>
    </row>
    <row r="1440" spans="1:27" x14ac:dyDescent="0.25">
      <c r="A1440" s="25" t="s">
        <v>1505</v>
      </c>
      <c r="B1440" s="26" t="s">
        <v>1506</v>
      </c>
      <c r="C1440" s="26">
        <v>2019</v>
      </c>
      <c r="D1440" s="26" t="s">
        <v>241</v>
      </c>
      <c r="E1440" s="26">
        <v>31</v>
      </c>
      <c r="F1440" s="26">
        <v>3</v>
      </c>
      <c r="G1440" s="26" t="s">
        <v>1507</v>
      </c>
      <c r="H1440" s="26">
        <v>13426</v>
      </c>
      <c r="I1440" s="26" t="s">
        <v>1508</v>
      </c>
      <c r="J1440" s="11" t="s">
        <v>35</v>
      </c>
      <c r="K1440" s="18" t="str">
        <f>IF(LEFT(I1440,2)="10",HYPERLINK(_xlfn.CONCAT("https://doi.org/",I1440),"Link"),IF(I1440="","",HYPERLINK(I1440,"Link")))</f>
        <v>Link</v>
      </c>
      <c r="L1440" s="19" t="str">
        <f>IF(A1440&lt;&gt;"",IF(J1440="No",_xlfn.CONCAT(IF(ISERROR(FIND(",",A1440))=FALSE,LEFT(A1440,FIND(",",A1440)-1),A1440),"-",C1440,"-",H1440),""),"")</f>
        <v/>
      </c>
      <c r="M1440" s="29" t="str">
        <f>IF(A1440&lt;&gt;"",_xlfn.CONCAT("{",IF(ISERROR(FIND(",",A1440))=FALSE,LEFT(A1440,FIND(",",A1440)-1),A1440),", ",C1440," #",H1440,"}"),"")</f>
        <v>{Morris, 2019 #13426}</v>
      </c>
      <c r="N1440" s="4" t="s">
        <v>1</v>
      </c>
      <c r="O1440" s="18" t="str">
        <f>IF(J1440="Yes",IF(P1440&lt;&gt;"",HYPERLINK(_xlfn.CONCAT(VLOOKUP(P1440,AF:AG,2,FALSE),"\",IF(ISERROR(FIND(",",A1440))=FALSE,LEFT(A1440,FIND(",",A1440)-1),A1440),"-",C1440,"-",H1440,".pdf"),"PDF"),""),"")</f>
        <v>PDF</v>
      </c>
      <c r="P1440" s="11" t="s">
        <v>2</v>
      </c>
      <c r="Q1440" s="3" t="s">
        <v>46</v>
      </c>
      <c r="R1440" s="3" t="s">
        <v>47</v>
      </c>
      <c r="S1440" s="4" t="s">
        <v>109</v>
      </c>
      <c r="T1440" s="18" t="str">
        <f>IF(J1440="Yes",IF(U1440&lt;&gt;"",HYPERLINK(_xlfn.CONCAT(VLOOKUP(U1440,AF:AG,2,FALSE),"\",IF(ISERROR(FIND(",",A1440))=FALSE,LEFT(A1440,FIND(",",A1440)-1),A1440),"-",C1440,"-",H1440,".pdf"),"PDF"),""),"")</f>
        <v>PDF</v>
      </c>
      <c r="U1440" s="11" t="s">
        <v>57</v>
      </c>
      <c r="V1440" s="3" t="s">
        <v>46</v>
      </c>
      <c r="W1440" s="3" t="s">
        <v>47</v>
      </c>
      <c r="X1440" s="501" t="s">
        <v>116</v>
      </c>
      <c r="Y1440" s="12" t="str">
        <f>IF(R1440="Include","No",IF(V1440="Include","No",""))</f>
        <v/>
      </c>
      <c r="Z1440" s="33" t="str">
        <f>IF(J1440="Yes",IF(Q1440="","",IF(Q1440="Include",IF(V1440="",IF(Y1440="No","Check for supplement","Include"),IF(V1440="Exclude","Consensus required",IF(V1440="Include",IF(Y1440="No","Check for supplement","Include"),"Check required"))),IF(Q1440="Exclude",IF(V1440="","Check required",IF(V1440="Exclude","Exclude",IF(V1440="Include","Consensus required","Check required"))),"Check required"))),IF(L1440="","","Find PDF"))</f>
        <v>Exclude</v>
      </c>
      <c r="AA1440" s="31" t="str">
        <f>IF(Z1440="Exclude",R1440,"")</f>
        <v>3. Wrong intervention</v>
      </c>
    </row>
    <row r="1441" spans="1:27" x14ac:dyDescent="0.25">
      <c r="A1441" s="25" t="s">
        <v>1505</v>
      </c>
      <c r="B1441" s="26" t="s">
        <v>1506</v>
      </c>
      <c r="C1441" s="26">
        <v>2019</v>
      </c>
      <c r="D1441" s="26" t="s">
        <v>241</v>
      </c>
      <c r="E1441" s="26">
        <v>31</v>
      </c>
      <c r="F1441" s="26">
        <v>3</v>
      </c>
      <c r="G1441" s="26" t="s">
        <v>1507</v>
      </c>
      <c r="H1441" s="26">
        <v>13427</v>
      </c>
      <c r="I1441" s="26" t="s">
        <v>1508</v>
      </c>
      <c r="J1441" s="11" t="s">
        <v>35</v>
      </c>
      <c r="K1441" s="18" t="str">
        <f>IF(LEFT(I1441,2)="10",HYPERLINK(_xlfn.CONCAT("https://doi.org/",I1441),"Link"),IF(I1441="","",HYPERLINK(I1441,"Link")))</f>
        <v>Link</v>
      </c>
      <c r="L1441" s="19" t="str">
        <f>IF(A1441&lt;&gt;"",IF(J1441="No",_xlfn.CONCAT(IF(ISERROR(FIND(",",A1441))=FALSE,LEFT(A1441,FIND(",",A1441)-1),A1441),"-",C1441,"-",H1441),""),"")</f>
        <v/>
      </c>
      <c r="M1441" s="29" t="str">
        <f>IF(A1441&lt;&gt;"",_xlfn.CONCAT("{",IF(ISERROR(FIND(",",A1441))=FALSE,LEFT(A1441,FIND(",",A1441)-1),A1441),", ",C1441," #",H1441,"}"),"")</f>
        <v>{Morris, 2019 #13427}</v>
      </c>
      <c r="N1441" s="4" t="s">
        <v>1</v>
      </c>
      <c r="O1441" s="18" t="str">
        <f>IF(J1441="Yes",IF(P1441&lt;&gt;"",HYPERLINK(_xlfn.CONCAT(VLOOKUP(P1441,AF:AG,2,FALSE),"\",IF(ISERROR(FIND(",",A1441))=FALSE,LEFT(A1441,FIND(",",A1441)-1),A1441),"-",C1441,"-",H1441,".pdf"),"PDF"),""),"")</f>
        <v>PDF</v>
      </c>
      <c r="P1441" s="11" t="s">
        <v>2</v>
      </c>
      <c r="Q1441" s="3" t="s">
        <v>46</v>
      </c>
      <c r="R1441" s="3" t="s">
        <v>39</v>
      </c>
      <c r="T1441" s="18" t="str">
        <f>IF(J1441="Yes",IF(U1441&lt;&gt;"",HYPERLINK(_xlfn.CONCAT(VLOOKUP(U1441,AF:AG,2,FALSE),"\",IF(ISERROR(FIND(",",A1441))=FALSE,LEFT(A1441,FIND(",",A1441)-1),A1441),"-",C1441,"-",H1441,".pdf"),"PDF"),""),"")</f>
        <v>PDF</v>
      </c>
      <c r="U1441" s="11" t="str">
        <f>IF(R1441="0. Duplicate","SH","")</f>
        <v>SH</v>
      </c>
      <c r="V1441" s="3" t="str">
        <f>IF(R1441="0. Duplicate","Exclude","")</f>
        <v>Exclude</v>
      </c>
      <c r="W1441" s="3" t="str">
        <f>IF(R1441="0. Duplicate","0. Duplicate","")</f>
        <v>0. Duplicate</v>
      </c>
      <c r="Y1441" s="12" t="str">
        <f>IF(R1441="Include","No",IF(V1441="Include","No",""))</f>
        <v/>
      </c>
      <c r="Z1441" s="33" t="str">
        <f>IF(J1441="Yes",IF(Q1441="","",IF(Q1441="Include",IF(V1441="",IF(Y1441="No","Check for supplement","Include"),IF(V1441="Exclude","Consensus required",IF(V1441="Include",IF(Y1441="No","Check for supplement","Include"),"Check required"))),IF(Q1441="Exclude",IF(V1441="","Check required",IF(V1441="Exclude","Exclude",IF(V1441="Include","Consensus required","Check required"))),"Check required"))),IF(L1441="","","Find PDF"))</f>
        <v>Exclude</v>
      </c>
      <c r="AA1441" s="31" t="str">
        <f>IF(Z1441="Exclude",R1441,"")</f>
        <v>0. Duplicate</v>
      </c>
    </row>
    <row r="1442" spans="1:27" x14ac:dyDescent="0.25">
      <c r="A1442" s="25" t="s">
        <v>1509</v>
      </c>
      <c r="B1442" s="26" t="s">
        <v>1510</v>
      </c>
      <c r="C1442" s="26">
        <v>2019</v>
      </c>
      <c r="D1442" s="26" t="s">
        <v>1511</v>
      </c>
      <c r="E1442" s="26">
        <v>45</v>
      </c>
      <c r="G1442" s="26" t="s">
        <v>1512</v>
      </c>
      <c r="H1442" s="26">
        <v>14828</v>
      </c>
      <c r="I1442" s="26" t="s">
        <v>1513</v>
      </c>
      <c r="J1442" s="11" t="s">
        <v>35</v>
      </c>
      <c r="K1442" s="18" t="str">
        <f>IF(LEFT(I1442,2)="10",HYPERLINK(_xlfn.CONCAT("https://doi.org/",I1442),"Link"),IF(I1442="","",HYPERLINK(I1442,"Link")))</f>
        <v>Link</v>
      </c>
      <c r="L1442" s="19" t="str">
        <f>IF(A1442&lt;&gt;"",IF(J1442="No",_xlfn.CONCAT(IF(ISERROR(FIND(",",A1442))=FALSE,LEFT(A1442,FIND(",",A1442)-1),A1442),"-",C1442,"-",H1442),""),"")</f>
        <v/>
      </c>
      <c r="M1442" s="29" t="str">
        <f>IF(A1442&lt;&gt;"",_xlfn.CONCAT("{",IF(ISERROR(FIND(",",A1442))=FALSE,LEFT(A1442,FIND(",",A1442)-1),A1442),", ",C1442," #",H1442,"}"),"")</f>
        <v>{Morris, 2019 #14828}</v>
      </c>
      <c r="N1442" s="4" t="s">
        <v>1</v>
      </c>
      <c r="O1442" s="18" t="str">
        <f>IF(J1442="Yes",IF(P1442&lt;&gt;"",HYPERLINK(_xlfn.CONCAT(VLOOKUP(P1442,AF:AG,2,FALSE),"\",IF(ISERROR(FIND(",",A1442))=FALSE,LEFT(A1442,FIND(",",A1442)-1),A1442),"-",C1442,"-",H1442,".pdf"),"PDF"),""),"")</f>
        <v>PDF</v>
      </c>
      <c r="P1442" s="11" t="s">
        <v>2</v>
      </c>
      <c r="Q1442" s="3" t="s">
        <v>46</v>
      </c>
      <c r="R1442" s="3" t="s">
        <v>47</v>
      </c>
      <c r="S1442" s="4" t="s">
        <v>109</v>
      </c>
      <c r="T1442" s="18" t="str">
        <f>IF(J1442="Yes",IF(U1442&lt;&gt;"",HYPERLINK(_xlfn.CONCAT(VLOOKUP(U1442,AF:AG,2,FALSE),"\",IF(ISERROR(FIND(",",A1442))=FALSE,LEFT(A1442,FIND(",",A1442)-1),A1442),"-",C1442,"-",H1442,".pdf"),"PDF"),""),"")</f>
        <v>PDF</v>
      </c>
      <c r="U1442" s="11" t="s">
        <v>57</v>
      </c>
      <c r="V1442" s="3" t="s">
        <v>46</v>
      </c>
      <c r="W1442" s="3" t="s">
        <v>47</v>
      </c>
      <c r="X1442" s="501" t="s">
        <v>116</v>
      </c>
      <c r="Y1442" s="12" t="str">
        <f>IF(R1442="Include","No",IF(V1442="Include","No",""))</f>
        <v/>
      </c>
      <c r="Z1442" s="33" t="str">
        <f>IF(J1442="Yes",IF(Q1442="","",IF(Q1442="Include",IF(V1442="",IF(Y1442="No","Check for supplement","Include"),IF(V1442="Exclude","Consensus required",IF(V1442="Include",IF(Y1442="No","Check for supplement","Include"),"Check required"))),IF(Q1442="Exclude",IF(V1442="","Check required",IF(V1442="Exclude","Exclude",IF(V1442="Include","Consensus required","Check required"))),"Check required"))),IF(L1442="","","Find PDF"))</f>
        <v>Exclude</v>
      </c>
      <c r="AA1442" s="31" t="str">
        <f>IF(Z1442="Exclude",R1442,"")</f>
        <v>3. Wrong intervention</v>
      </c>
    </row>
    <row r="1443" spans="1:27" x14ac:dyDescent="0.25">
      <c r="A1443" s="25" t="s">
        <v>1514</v>
      </c>
      <c r="B1443" s="26" t="s">
        <v>1515</v>
      </c>
      <c r="C1443" s="26">
        <v>2021</v>
      </c>
      <c r="D1443" s="26" t="s">
        <v>856</v>
      </c>
      <c r="E1443" s="26">
        <v>63</v>
      </c>
      <c r="F1443" s="26">
        <v>1</v>
      </c>
      <c r="G1443" s="26" t="s">
        <v>1516</v>
      </c>
      <c r="H1443" s="26">
        <v>13425</v>
      </c>
      <c r="I1443" s="26" t="s">
        <v>1517</v>
      </c>
      <c r="J1443" s="11" t="s">
        <v>35</v>
      </c>
      <c r="K1443" s="18" t="str">
        <f>IF(LEFT(I1443,2)="10",HYPERLINK(_xlfn.CONCAT("https://doi.org/",I1443),"Link"),IF(I1443="","",HYPERLINK(I1443,"Link")))</f>
        <v>Link</v>
      </c>
      <c r="L1443" s="19" t="str">
        <f>IF(A1443&lt;&gt;"",IF(J1443="No",_xlfn.CONCAT(IF(ISERROR(FIND(",",A1443))=FALSE,LEFT(A1443,FIND(",",A1443)-1),A1443),"-",C1443,"-",H1443),""),"")</f>
        <v/>
      </c>
      <c r="M1443" s="29" t="str">
        <f>IF(A1443&lt;&gt;"",_xlfn.CONCAT("{",IF(ISERROR(FIND(",",A1443))=FALSE,LEFT(A1443,FIND(",",A1443)-1),A1443),", ",C1443," #",H1443,"}"),"")</f>
        <v>{Morris, 2021 #13425}</v>
      </c>
      <c r="N1443" s="4" t="s">
        <v>1</v>
      </c>
      <c r="O1443" s="18" t="str">
        <f>IF(J1443="Yes",IF(P1443&lt;&gt;"",HYPERLINK(_xlfn.CONCAT(VLOOKUP(P1443,AF:AG,2,FALSE),"\",IF(ISERROR(FIND(",",A1443))=FALSE,LEFT(A1443,FIND(",",A1443)-1),A1443),"-",C1443,"-",H1443,".pdf"),"PDF"),""),"")</f>
        <v>PDF</v>
      </c>
      <c r="P1443" s="11" t="s">
        <v>2</v>
      </c>
      <c r="Q1443" s="3" t="s">
        <v>46</v>
      </c>
      <c r="R1443" s="3" t="s">
        <v>47</v>
      </c>
      <c r="S1443" s="4" t="s">
        <v>109</v>
      </c>
      <c r="T1443" s="18" t="str">
        <f>IF(J1443="Yes",IF(U1443&lt;&gt;"",HYPERLINK(_xlfn.CONCAT(VLOOKUP(U1443,AF:AG,2,FALSE),"\",IF(ISERROR(FIND(",",A1443))=FALSE,LEFT(A1443,FIND(",",A1443)-1),A1443),"-",C1443,"-",H1443,".pdf"),"PDF"),""),"")</f>
        <v>PDF</v>
      </c>
      <c r="U1443" s="11" t="s">
        <v>57</v>
      </c>
      <c r="V1443" s="3" t="s">
        <v>46</v>
      </c>
      <c r="W1443" s="3" t="s">
        <v>47</v>
      </c>
      <c r="X1443" s="501" t="s">
        <v>116</v>
      </c>
      <c r="Y1443" s="12" t="str">
        <f>IF(R1443="Include","No",IF(V1443="Include","No",""))</f>
        <v/>
      </c>
      <c r="Z1443" s="33" t="str">
        <f>IF(J1443="Yes",IF(Q1443="","",IF(Q1443="Include",IF(V1443="",IF(Y1443="No","Check for supplement","Include"),IF(V1443="Exclude","Consensus required",IF(V1443="Include",IF(Y1443="No","Check for supplement","Include"),"Check required"))),IF(Q1443="Exclude",IF(V1443="","Check required",IF(V1443="Exclude","Exclude",IF(V1443="Include","Consensus required","Check required"))),"Check required"))),IF(L1443="","","Find PDF"))</f>
        <v>Exclude</v>
      </c>
      <c r="AA1443" s="31" t="str">
        <f>IF(Z1443="Exclude",R1443,"")</f>
        <v>3. Wrong intervention</v>
      </c>
    </row>
    <row r="1444" spans="1:27" x14ac:dyDescent="0.25">
      <c r="A1444" s="25" t="s">
        <v>1518</v>
      </c>
      <c r="B1444" s="26" t="s">
        <v>1519</v>
      </c>
      <c r="C1444" s="26">
        <v>2013</v>
      </c>
      <c r="D1444" s="26" t="s">
        <v>851</v>
      </c>
      <c r="E1444" s="26">
        <v>22</v>
      </c>
      <c r="F1444" s="26">
        <v>4</v>
      </c>
      <c r="G1444" s="26" t="s">
        <v>1520</v>
      </c>
      <c r="H1444" s="26">
        <v>14829</v>
      </c>
      <c r="I1444" s="26" t="s">
        <v>1521</v>
      </c>
      <c r="J1444" s="11" t="s">
        <v>35</v>
      </c>
      <c r="K1444" s="18" t="str">
        <f>IF(LEFT(I1444,2)="10",HYPERLINK(_xlfn.CONCAT("https://doi.org/",I1444),"Link"),IF(I1444="","",HYPERLINK(I1444,"Link")))</f>
        <v>Link</v>
      </c>
      <c r="L1444" s="19" t="str">
        <f>IF(A1444&lt;&gt;"",IF(J1444="No",_xlfn.CONCAT(IF(ISERROR(FIND(",",A1444))=FALSE,LEFT(A1444,FIND(",",A1444)-1),A1444),"-",C1444,"-",H1444),""),"")</f>
        <v/>
      </c>
      <c r="M1444" s="29" t="str">
        <f>IF(A1444&lt;&gt;"",_xlfn.CONCAT("{",IF(ISERROR(FIND(",",A1444))=FALSE,LEFT(A1444,FIND(",",A1444)-1),A1444),", ",C1444," #",H1444,"}"),"")</f>
        <v>{Mosher, 2013 #14829}</v>
      </c>
      <c r="N1444" s="4" t="s">
        <v>1</v>
      </c>
      <c r="O1444" s="18" t="str">
        <f>IF(J1444="Yes",IF(P1444&lt;&gt;"",HYPERLINK(_xlfn.CONCAT(VLOOKUP(P1444,AF:AG,2,FALSE),"\",IF(ISERROR(FIND(",",A1444))=FALSE,LEFT(A1444,FIND(",",A1444)-1),A1444),"-",C1444,"-",H1444,".pdf"),"PDF"),""),"")</f>
        <v>PDF</v>
      </c>
      <c r="P1444" s="11" t="s">
        <v>2</v>
      </c>
      <c r="Q1444" s="3" t="s">
        <v>46</v>
      </c>
      <c r="R1444" s="3" t="s">
        <v>47</v>
      </c>
      <c r="S1444" s="4" t="s">
        <v>109</v>
      </c>
      <c r="T1444" s="18" t="str">
        <f>IF(J1444="Yes",IF(U1444&lt;&gt;"",HYPERLINK(_xlfn.CONCAT(VLOOKUP(U1444,AF:AG,2,FALSE),"\",IF(ISERROR(FIND(",",A1444))=FALSE,LEFT(A1444,FIND(",",A1444)-1),A1444),"-",C1444,"-",H1444,".pdf"),"PDF"),""),"")</f>
        <v>PDF</v>
      </c>
      <c r="U1444" s="11" t="s">
        <v>57</v>
      </c>
      <c r="V1444" s="3" t="s">
        <v>46</v>
      </c>
      <c r="W1444" s="3" t="s">
        <v>47</v>
      </c>
      <c r="X1444" s="501" t="s">
        <v>116</v>
      </c>
      <c r="Y1444" s="12" t="str">
        <f>IF(R1444="Include","No",IF(V1444="Include","No",""))</f>
        <v/>
      </c>
      <c r="Z1444" s="33" t="str">
        <f>IF(J1444="Yes",IF(Q1444="","",IF(Q1444="Include",IF(V1444="",IF(Y1444="No","Check for supplement","Include"),IF(V1444="Exclude","Consensus required",IF(V1444="Include",IF(Y1444="No","Check for supplement","Include"),"Check required"))),IF(Q1444="Exclude",IF(V1444="","Check required",IF(V1444="Exclude","Exclude",IF(V1444="Include","Consensus required","Check required"))),"Check required"))),IF(L1444="","","Find PDF"))</f>
        <v>Exclude</v>
      </c>
      <c r="AA1444" s="31" t="str">
        <f>IF(Z1444="Exclude",R1444,"")</f>
        <v>3. Wrong intervention</v>
      </c>
    </row>
    <row r="1445" spans="1:27" x14ac:dyDescent="0.25">
      <c r="A1445" s="25" t="s">
        <v>1522</v>
      </c>
      <c r="B1445" s="26" t="s">
        <v>1523</v>
      </c>
      <c r="C1445" s="26">
        <v>2017</v>
      </c>
      <c r="D1445" s="26" t="s">
        <v>1524</v>
      </c>
      <c r="E1445" s="26">
        <v>3</v>
      </c>
      <c r="F1445" s="26">
        <v>4</v>
      </c>
      <c r="G1445" s="26">
        <v>2055217317734880</v>
      </c>
      <c r="H1445" s="26">
        <v>13428</v>
      </c>
      <c r="I1445" s="26" t="s">
        <v>1525</v>
      </c>
      <c r="J1445" s="11" t="s">
        <v>35</v>
      </c>
      <c r="K1445" s="18" t="str">
        <f>IF(LEFT(I1445,2)="10",HYPERLINK(_xlfn.CONCAT("https://doi.org/",I1445),"Link"),IF(I1445="","",HYPERLINK(I1445,"Link")))</f>
        <v>Link</v>
      </c>
      <c r="L1445" s="19" t="str">
        <f>IF(A1445&lt;&gt;"",IF(J1445="No",_xlfn.CONCAT(IF(ISERROR(FIND(",",A1445))=FALSE,LEFT(A1445,FIND(",",A1445)-1),A1445),"-",C1445,"-",H1445),""),"")</f>
        <v/>
      </c>
      <c r="M1445" s="29" t="str">
        <f>IF(A1445&lt;&gt;"",_xlfn.CONCAT("{",IF(ISERROR(FIND(",",A1445))=FALSE,LEFT(A1445,FIND(",",A1445)-1),A1445),", ",C1445," #",H1445,"}"),"")</f>
        <v>{Motl, 2017 #13428}</v>
      </c>
      <c r="N1445" s="4" t="s">
        <v>1</v>
      </c>
      <c r="O1445" s="18" t="str">
        <f>IF(J1445="Yes",IF(P1445&lt;&gt;"",HYPERLINK(_xlfn.CONCAT(VLOOKUP(P1445,AF:AG,2,FALSE),"\",IF(ISERROR(FIND(",",A1445))=FALSE,LEFT(A1445,FIND(",",A1445)-1),A1445),"-",C1445,"-",H1445,".pdf"),"PDF"),""),"")</f>
        <v>PDF</v>
      </c>
      <c r="P1445" s="11" t="s">
        <v>2</v>
      </c>
      <c r="Q1445" s="3" t="s">
        <v>46</v>
      </c>
      <c r="R1445" s="3" t="s">
        <v>47</v>
      </c>
      <c r="S1445" s="4" t="s">
        <v>109</v>
      </c>
      <c r="T1445" s="18" t="str">
        <f>IF(J1445="Yes",IF(U1445&lt;&gt;"",HYPERLINK(_xlfn.CONCAT(VLOOKUP(U1445,AF:AG,2,FALSE),"\",IF(ISERROR(FIND(",",A1445))=FALSE,LEFT(A1445,FIND(",",A1445)-1),A1445),"-",C1445,"-",H1445,".pdf"),"PDF"),""),"")</f>
        <v>PDF</v>
      </c>
      <c r="U1445" s="11" t="s">
        <v>57</v>
      </c>
      <c r="V1445" s="3" t="s">
        <v>46</v>
      </c>
      <c r="W1445" s="3" t="s">
        <v>47</v>
      </c>
      <c r="X1445" s="501" t="s">
        <v>116</v>
      </c>
      <c r="Y1445" s="12" t="str">
        <f>IF(R1445="Include","No",IF(V1445="Include","No",""))</f>
        <v/>
      </c>
      <c r="Z1445" s="33" t="str">
        <f>IF(J1445="Yes",IF(Q1445="","",IF(Q1445="Include",IF(V1445="",IF(Y1445="No","Check for supplement","Include"),IF(V1445="Exclude","Consensus required",IF(V1445="Include",IF(Y1445="No","Check for supplement","Include"),"Check required"))),IF(Q1445="Exclude",IF(V1445="","Check required",IF(V1445="Exclude","Exclude",IF(V1445="Include","Consensus required","Check required"))),"Check required"))),IF(L1445="","","Find PDF"))</f>
        <v>Exclude</v>
      </c>
      <c r="AA1445" s="31" t="str">
        <f>IF(Z1445="Exclude",R1445,"")</f>
        <v>3. Wrong intervention</v>
      </c>
    </row>
    <row r="1446" spans="1:27" x14ac:dyDescent="0.25">
      <c r="A1446" s="25" t="s">
        <v>1526</v>
      </c>
      <c r="B1446" s="26" t="s">
        <v>1527</v>
      </c>
      <c r="C1446" s="26">
        <v>2023</v>
      </c>
      <c r="D1446" s="26" t="s">
        <v>1528</v>
      </c>
      <c r="E1446" s="26">
        <v>29</v>
      </c>
      <c r="F1446" s="26">
        <v>3</v>
      </c>
      <c r="G1446" s="26" t="s">
        <v>1529</v>
      </c>
      <c r="H1446" s="26">
        <v>13429</v>
      </c>
      <c r="I1446" s="26" t="s">
        <v>1530</v>
      </c>
      <c r="J1446" s="11" t="s">
        <v>35</v>
      </c>
      <c r="K1446" s="18" t="str">
        <f>IF(LEFT(I1446,2)="10",HYPERLINK(_xlfn.CONCAT("https://doi.org/",I1446),"Link"),IF(I1446="","",HYPERLINK(I1446,"Link")))</f>
        <v>Link</v>
      </c>
      <c r="L1446" s="19" t="str">
        <f>IF(A1446&lt;&gt;"",IF(J1446="No",_xlfn.CONCAT(IF(ISERROR(FIND(",",A1446))=FALSE,LEFT(A1446,FIND(",",A1446)-1),A1446),"-",C1446,"-",H1446),""),"")</f>
        <v/>
      </c>
      <c r="M1446" s="29" t="str">
        <f>IF(A1446&lt;&gt;"",_xlfn.CONCAT("{",IF(ISERROR(FIND(",",A1446))=FALSE,LEFT(A1446,FIND(",",A1446)-1),A1446),", ",C1446," #",H1446,"}"),"")</f>
        <v>{Motl, 2023 #13429}</v>
      </c>
      <c r="N1446" s="4" t="s">
        <v>1</v>
      </c>
      <c r="O1446" s="18" t="str">
        <f>IF(J1446="Yes",IF(P1446&lt;&gt;"",HYPERLINK(_xlfn.CONCAT(VLOOKUP(P1446,AF:AG,2,FALSE),"\",IF(ISERROR(FIND(",",A1446))=FALSE,LEFT(A1446,FIND(",",A1446)-1),A1446),"-",C1446,"-",H1446,".pdf"),"PDF"),""),"")</f>
        <v>PDF</v>
      </c>
      <c r="P1446" s="11" t="s">
        <v>2</v>
      </c>
      <c r="Q1446" s="3" t="s">
        <v>46</v>
      </c>
      <c r="R1446" s="3" t="s">
        <v>47</v>
      </c>
      <c r="S1446" s="4" t="s">
        <v>109</v>
      </c>
      <c r="T1446" s="18" t="str">
        <f>IF(J1446="Yes",IF(U1446&lt;&gt;"",HYPERLINK(_xlfn.CONCAT(VLOOKUP(U1446,AF:AG,2,FALSE),"\",IF(ISERROR(FIND(",",A1446))=FALSE,LEFT(A1446,FIND(",",A1446)-1),A1446),"-",C1446,"-",H1446,".pdf"),"PDF"),""),"")</f>
        <v>PDF</v>
      </c>
      <c r="U1446" s="11" t="s">
        <v>57</v>
      </c>
      <c r="V1446" s="3" t="s">
        <v>46</v>
      </c>
      <c r="W1446" s="3" t="s">
        <v>47</v>
      </c>
      <c r="X1446" s="501" t="s">
        <v>116</v>
      </c>
      <c r="Y1446" s="12" t="str">
        <f>IF(R1446="Include","No",IF(V1446="Include","No",""))</f>
        <v/>
      </c>
      <c r="Z1446" s="33" t="str">
        <f>IF(J1446="Yes",IF(Q1446="","",IF(Q1446="Include",IF(V1446="",IF(Y1446="No","Check for supplement","Include"),IF(V1446="Exclude","Consensus required",IF(V1446="Include",IF(Y1446="No","Check for supplement","Include"),"Check required"))),IF(Q1446="Exclude",IF(V1446="","Check required",IF(V1446="Exclude","Exclude",IF(V1446="Include","Consensus required","Check required"))),"Check required"))),IF(L1446="","","Find PDF"))</f>
        <v>Exclude</v>
      </c>
      <c r="AA1446" s="31" t="str">
        <f>IF(Z1446="Exclude",R1446,"")</f>
        <v>3. Wrong intervention</v>
      </c>
    </row>
    <row r="1447" spans="1:27" x14ac:dyDescent="0.25">
      <c r="A1447" s="25" t="s">
        <v>1531</v>
      </c>
      <c r="B1447" s="26" t="s">
        <v>1532</v>
      </c>
      <c r="C1447" s="26">
        <v>2015</v>
      </c>
      <c r="D1447" s="26" t="s">
        <v>396</v>
      </c>
      <c r="E1447" s="26">
        <v>30</v>
      </c>
      <c r="F1447" s="26">
        <v>3</v>
      </c>
      <c r="G1447" s="26" t="s">
        <v>1533</v>
      </c>
      <c r="H1447" s="26">
        <v>25276</v>
      </c>
      <c r="I1447" s="26" t="s">
        <v>1534</v>
      </c>
      <c r="J1447" s="11" t="s">
        <v>35</v>
      </c>
      <c r="K1447" s="18" t="str">
        <f>IF(LEFT(I1447,2)="10",HYPERLINK(_xlfn.CONCAT("https://doi.org/",I1447),"Link"),IF(I1447="","",HYPERLINK(I1447,"Link")))</f>
        <v>Link</v>
      </c>
      <c r="L1447" s="19" t="str">
        <f>IF(A1447&lt;&gt;"",IF(J1447="No",_xlfn.CONCAT(IF(ISERROR(FIND(",",A1447))=FALSE,LEFT(A1447,FIND(",",A1447)-1),A1447),"-",C1447,"-",H1447),""),"")</f>
        <v/>
      </c>
      <c r="M1447" s="29" t="str">
        <f>IF(A1447&lt;&gt;"",_xlfn.CONCAT("{",IF(ISERROR(FIND(",",A1447))=FALSE,LEFT(A1447,FIND(",",A1447)-1),A1447),", ",C1447," #",H1447,"}"),"")</f>
        <v>{Mouton, 2015 #25276}</v>
      </c>
      <c r="N1447" s="4" t="s">
        <v>658</v>
      </c>
      <c r="O1447" s="18" t="str">
        <f>IF(J1447="Yes",IF(P1447&lt;&gt;"",HYPERLINK(_xlfn.CONCAT(VLOOKUP(P1447,AF:AG,2,FALSE),"\",IF(ISERROR(FIND(",",A1447))=FALSE,LEFT(A1447,FIND(",",A1447)-1),A1447),"-",C1447,"-",H1447,".pdf"),"PDF"),""),"")</f>
        <v>PDF</v>
      </c>
      <c r="P1447" s="11" t="s">
        <v>2</v>
      </c>
      <c r="Q1447" s="3" t="s">
        <v>46</v>
      </c>
      <c r="R1447" s="3" t="s">
        <v>47</v>
      </c>
      <c r="S1447" s="4" t="s">
        <v>109</v>
      </c>
      <c r="T1447" s="18" t="str">
        <f>IF(J1447="Yes",IF(U1447&lt;&gt;"",HYPERLINK(_xlfn.CONCAT(VLOOKUP(U1447,AF:AG,2,FALSE),"\",IF(ISERROR(FIND(",",A1447))=FALSE,LEFT(A1447,FIND(",",A1447)-1),A1447),"-",C1447,"-",H1447,".pdf"),"PDF"),""),"")</f>
        <v>PDF</v>
      </c>
      <c r="U1447" s="11" t="s">
        <v>57</v>
      </c>
      <c r="V1447" s="3" t="s">
        <v>46</v>
      </c>
      <c r="W1447" s="3" t="s">
        <v>47</v>
      </c>
      <c r="X1447" s="501" t="s">
        <v>116</v>
      </c>
      <c r="Y1447" s="12" t="str">
        <f>IF(R1447="Include","No",IF(V1447="Include","No",""))</f>
        <v/>
      </c>
      <c r="Z1447" s="33" t="str">
        <f>IF(J1447="Yes",IF(Q1447="","",IF(Q1447="Include",IF(V1447="",IF(Y1447="No","Check for supplement","Include"),IF(V1447="Exclude","Consensus required",IF(V1447="Include",IF(Y1447="No","Check for supplement","Include"),"Check required"))),IF(Q1447="Exclude",IF(V1447="","Check required",IF(V1447="Exclude","Exclude",IF(V1447="Include","Consensus required","Check required"))),"Check required"))),IF(L1447="","","Find PDF"))</f>
        <v>Exclude</v>
      </c>
      <c r="AA1447" s="31" t="str">
        <f>IF(Z1447="Exclude",R1447,"")</f>
        <v>3. Wrong intervention</v>
      </c>
    </row>
    <row r="1448" spans="1:27" x14ac:dyDescent="0.25">
      <c r="A1448" s="25" t="s">
        <v>1535</v>
      </c>
      <c r="B1448" s="26" t="s">
        <v>1536</v>
      </c>
      <c r="C1448" s="26">
        <v>2015</v>
      </c>
      <c r="D1448" s="26" t="s">
        <v>1537</v>
      </c>
      <c r="E1448" s="26">
        <v>148</v>
      </c>
      <c r="F1448" s="26">
        <v>1</v>
      </c>
      <c r="G1448" s="26" t="s">
        <v>1538</v>
      </c>
      <c r="H1448" s="26">
        <v>13286</v>
      </c>
      <c r="I1448" s="26" t="s">
        <v>1539</v>
      </c>
      <c r="J1448" s="11" t="s">
        <v>35</v>
      </c>
      <c r="K1448" s="18" t="str">
        <f>IF(LEFT(I1448,2)="10",HYPERLINK(_xlfn.CONCAT("https://doi.org/",I1448),"Link"),IF(I1448="","",HYPERLINK(I1448,"Link")))</f>
        <v>Link</v>
      </c>
      <c r="L1448" s="19" t="str">
        <f>IF(A1448&lt;&gt;"",IF(J1448="No",_xlfn.CONCAT(IF(ISERROR(FIND(",",A1448))=FALSE,LEFT(A1448,FIND(",",A1448)-1),A1448),"-",C1448,"-",H1448),""),"")</f>
        <v/>
      </c>
      <c r="M1448" s="29" t="str">
        <f>IF(A1448&lt;&gt;"",_xlfn.CONCAT("{",IF(ISERROR(FIND(",",A1448))=FALSE,LEFT(A1448,FIND(",",A1448)-1),A1448),", ",C1448," #",H1448,"}"),"")</f>
        <v>{Moy, 2015 #13286}</v>
      </c>
      <c r="N1448" s="4" t="s">
        <v>1</v>
      </c>
      <c r="O1448" s="18" t="str">
        <f>IF(J1448="Yes",IF(P1448&lt;&gt;"",HYPERLINK(_xlfn.CONCAT(VLOOKUP(P1448,AF:AG,2,FALSE),"\",IF(ISERROR(FIND(",",A1448))=FALSE,LEFT(A1448,FIND(",",A1448)-1),A1448),"-",C1448,"-",H1448,".pdf"),"PDF"),""),"")</f>
        <v>PDF</v>
      </c>
      <c r="P1448" s="11" t="s">
        <v>2</v>
      </c>
      <c r="Q1448" s="3" t="s">
        <v>46</v>
      </c>
      <c r="R1448" s="3" t="s">
        <v>47</v>
      </c>
      <c r="S1448" s="4" t="s">
        <v>109</v>
      </c>
      <c r="T1448" s="18" t="str">
        <f>IF(J1448="Yes",IF(U1448&lt;&gt;"",HYPERLINK(_xlfn.CONCAT(VLOOKUP(U1448,AF:AG,2,FALSE),"\",IF(ISERROR(FIND(",",A1448))=FALSE,LEFT(A1448,FIND(",",A1448)-1),A1448),"-",C1448,"-",H1448,".pdf"),"PDF"),""),"")</f>
        <v>PDF</v>
      </c>
      <c r="U1448" s="11" t="s">
        <v>57</v>
      </c>
      <c r="V1448" s="3" t="s">
        <v>46</v>
      </c>
      <c r="W1448" s="3" t="s">
        <v>47</v>
      </c>
      <c r="X1448" s="501" t="s">
        <v>116</v>
      </c>
      <c r="Y1448" s="12" t="str">
        <f>IF(R1448="Include","No",IF(V1448="Include","No",""))</f>
        <v/>
      </c>
      <c r="Z1448" s="33" t="str">
        <f>IF(J1448="Yes",IF(Q1448="","",IF(Q1448="Include",IF(V1448="",IF(Y1448="No","Check for supplement","Include"),IF(V1448="Exclude","Consensus required",IF(V1448="Include",IF(Y1448="No","Check for supplement","Include"),"Check required"))),IF(Q1448="Exclude",IF(V1448="","Check required",IF(V1448="Exclude","Exclude",IF(V1448="Include","Consensus required","Check required"))),"Check required"))),IF(L1448="","","Find PDF"))</f>
        <v>Exclude</v>
      </c>
      <c r="AA1448" s="31" t="str">
        <f>IF(Z1448="Exclude",R1448,"")</f>
        <v>3. Wrong intervention</v>
      </c>
    </row>
    <row r="1449" spans="1:27" x14ac:dyDescent="0.25">
      <c r="A1449" s="25" t="s">
        <v>1540</v>
      </c>
      <c r="B1449" s="26" t="s">
        <v>1536</v>
      </c>
      <c r="C1449" s="26">
        <v>2015</v>
      </c>
      <c r="D1449" s="26" t="s">
        <v>1537</v>
      </c>
      <c r="E1449" s="26">
        <v>148</v>
      </c>
      <c r="F1449" s="26">
        <v>1</v>
      </c>
      <c r="G1449" s="26" t="s">
        <v>1538</v>
      </c>
      <c r="H1449" s="26">
        <v>13430</v>
      </c>
      <c r="I1449" s="26" t="s">
        <v>1541</v>
      </c>
      <c r="J1449" s="11" t="s">
        <v>35</v>
      </c>
      <c r="K1449" s="18" t="str">
        <f>IF(LEFT(I1449,2)="10",HYPERLINK(_xlfn.CONCAT("https://doi.org/",I1449),"Link"),IF(I1449="","",HYPERLINK(I1449,"Link")))</f>
        <v>Link</v>
      </c>
      <c r="L1449" s="19" t="str">
        <f>IF(A1449&lt;&gt;"",IF(J1449="No",_xlfn.CONCAT(IF(ISERROR(FIND(",",A1449))=FALSE,LEFT(A1449,FIND(",",A1449)-1),A1449),"-",C1449,"-",H1449),""),"")</f>
        <v/>
      </c>
      <c r="M1449" s="29" t="str">
        <f>IF(A1449&lt;&gt;"",_xlfn.CONCAT("{",IF(ISERROR(FIND(",",A1449))=FALSE,LEFT(A1449,FIND(",",A1449)-1),A1449),", ",C1449," #",H1449,"}"),"")</f>
        <v>{Moy, 2015 #13430}</v>
      </c>
      <c r="N1449" s="4" t="s">
        <v>1</v>
      </c>
      <c r="O1449" s="18" t="str">
        <f>IF(J1449="Yes",IF(P1449&lt;&gt;"",HYPERLINK(_xlfn.CONCAT(VLOOKUP(P1449,AF:AG,2,FALSE),"\",IF(ISERROR(FIND(",",A1449))=FALSE,LEFT(A1449,FIND(",",A1449)-1),A1449),"-",C1449,"-",H1449,".pdf"),"PDF"),""),"")</f>
        <v>PDF</v>
      </c>
      <c r="P1449" s="11" t="s">
        <v>2</v>
      </c>
      <c r="Q1449" s="3" t="s">
        <v>46</v>
      </c>
      <c r="R1449" s="3" t="s">
        <v>47</v>
      </c>
      <c r="S1449" s="4" t="s">
        <v>109</v>
      </c>
      <c r="T1449" s="18" t="str">
        <f>IF(J1449="Yes",IF(U1449&lt;&gt;"",HYPERLINK(_xlfn.CONCAT(VLOOKUP(U1449,AF:AG,2,FALSE),"\",IF(ISERROR(FIND(",",A1449))=FALSE,LEFT(A1449,FIND(",",A1449)-1),A1449),"-",C1449,"-",H1449,".pdf"),"PDF"),""),"")</f>
        <v>PDF</v>
      </c>
      <c r="U1449" s="11" t="s">
        <v>57</v>
      </c>
      <c r="V1449" s="3" t="s">
        <v>46</v>
      </c>
      <c r="W1449" s="3" t="s">
        <v>47</v>
      </c>
      <c r="X1449" s="501" t="s">
        <v>116</v>
      </c>
      <c r="Y1449" s="12" t="str">
        <f>IF(R1449="Include","No",IF(V1449="Include","No",""))</f>
        <v/>
      </c>
      <c r="Z1449" s="33" t="str">
        <f>IF(J1449="Yes",IF(Q1449="","",IF(Q1449="Include",IF(V1449="",IF(Y1449="No","Check for supplement","Include"),IF(V1449="Exclude","Consensus required",IF(V1449="Include",IF(Y1449="No","Check for supplement","Include"),"Check required"))),IF(Q1449="Exclude",IF(V1449="","Check required",IF(V1449="Exclude","Exclude",IF(V1449="Include","Consensus required","Check required"))),"Check required"))),IF(L1449="","","Find PDF"))</f>
        <v>Exclude</v>
      </c>
      <c r="AA1449" s="31" t="str">
        <f>IF(Z1449="Exclude",R1449,"")</f>
        <v>3. Wrong intervention</v>
      </c>
    </row>
    <row r="1450" spans="1:27" x14ac:dyDescent="0.25">
      <c r="A1450" s="25" t="s">
        <v>1540</v>
      </c>
      <c r="B1450" s="26" t="s">
        <v>1536</v>
      </c>
      <c r="C1450" s="26">
        <v>2015</v>
      </c>
      <c r="D1450" s="26" t="s">
        <v>1537</v>
      </c>
      <c r="E1450" s="26">
        <v>148</v>
      </c>
      <c r="F1450" s="26">
        <v>1</v>
      </c>
      <c r="G1450" s="26" t="s">
        <v>1538</v>
      </c>
      <c r="H1450" s="26">
        <v>13431</v>
      </c>
      <c r="I1450" s="26" t="s">
        <v>1541</v>
      </c>
      <c r="J1450" s="11" t="s">
        <v>35</v>
      </c>
      <c r="K1450" s="18" t="str">
        <f>IF(LEFT(I1450,2)="10",HYPERLINK(_xlfn.CONCAT("https://doi.org/",I1450),"Link"),IF(I1450="","",HYPERLINK(I1450,"Link")))</f>
        <v>Link</v>
      </c>
      <c r="L1450" s="19" t="str">
        <f>IF(A1450&lt;&gt;"",IF(J1450="No",_xlfn.CONCAT(IF(ISERROR(FIND(",",A1450))=FALSE,LEFT(A1450,FIND(",",A1450)-1),A1450),"-",C1450,"-",H1450),""),"")</f>
        <v/>
      </c>
      <c r="M1450" s="29" t="str">
        <f>IF(A1450&lt;&gt;"",_xlfn.CONCAT("{",IF(ISERROR(FIND(",",A1450))=FALSE,LEFT(A1450,FIND(",",A1450)-1),A1450),", ",C1450," #",H1450,"}"),"")</f>
        <v>{Moy, 2015 #13431}</v>
      </c>
      <c r="N1450" s="4" t="s">
        <v>1</v>
      </c>
      <c r="O1450" s="18" t="str">
        <f>IF(J1450="Yes",IF(P1450&lt;&gt;"",HYPERLINK(_xlfn.CONCAT(VLOOKUP(P1450,AF:AG,2,FALSE),"\",IF(ISERROR(FIND(",",A1450))=FALSE,LEFT(A1450,FIND(",",A1450)-1),A1450),"-",C1450,"-",H1450,".pdf"),"PDF"),""),"")</f>
        <v>PDF</v>
      </c>
      <c r="P1450" s="11" t="s">
        <v>2</v>
      </c>
      <c r="Q1450" s="3" t="s">
        <v>46</v>
      </c>
      <c r="R1450" s="3" t="s">
        <v>39</v>
      </c>
      <c r="T1450" s="18" t="str">
        <f>IF(J1450="Yes",IF(U1450&lt;&gt;"",HYPERLINK(_xlfn.CONCAT(VLOOKUP(U1450,AF:AG,2,FALSE),"\",IF(ISERROR(FIND(",",A1450))=FALSE,LEFT(A1450,FIND(",",A1450)-1),A1450),"-",C1450,"-",H1450,".pdf"),"PDF"),""),"")</f>
        <v>PDF</v>
      </c>
      <c r="U1450" s="11" t="str">
        <f>IF(R1450="0. Duplicate","SH","")</f>
        <v>SH</v>
      </c>
      <c r="V1450" s="3" t="str">
        <f>IF(R1450="0. Duplicate","Exclude","")</f>
        <v>Exclude</v>
      </c>
      <c r="W1450" s="3" t="str">
        <f>IF(R1450="0. Duplicate","0. Duplicate","")</f>
        <v>0. Duplicate</v>
      </c>
      <c r="Y1450" s="12" t="str">
        <f>IF(R1450="Include","No",IF(V1450="Include","No",""))</f>
        <v/>
      </c>
      <c r="Z1450" s="33" t="str">
        <f>IF(J1450="Yes",IF(Q1450="","",IF(Q1450="Include",IF(V1450="",IF(Y1450="No","Check for supplement","Include"),IF(V1450="Exclude","Consensus required",IF(V1450="Include",IF(Y1450="No","Check for supplement","Include"),"Check required"))),IF(Q1450="Exclude",IF(V1450="","Check required",IF(V1450="Exclude","Exclude",IF(V1450="Include","Consensus required","Check required"))),"Check required"))),IF(L1450="","","Find PDF"))</f>
        <v>Exclude</v>
      </c>
      <c r="AA1450" s="31" t="str">
        <f>IF(Z1450="Exclude",R1450,"")</f>
        <v>0. Duplicate</v>
      </c>
    </row>
    <row r="1451" spans="1:27" x14ac:dyDescent="0.25">
      <c r="A1451" s="25" t="s">
        <v>1540</v>
      </c>
      <c r="B1451" s="26" t="s">
        <v>1536</v>
      </c>
      <c r="C1451" s="26">
        <v>2015</v>
      </c>
      <c r="D1451" s="26" t="s">
        <v>1537</v>
      </c>
      <c r="E1451" s="26">
        <v>148</v>
      </c>
      <c r="F1451" s="26">
        <v>1</v>
      </c>
      <c r="G1451" s="26" t="s">
        <v>1538</v>
      </c>
      <c r="H1451" s="26">
        <v>13432</v>
      </c>
      <c r="I1451" s="26" t="s">
        <v>1541</v>
      </c>
      <c r="J1451" s="11" t="s">
        <v>35</v>
      </c>
      <c r="K1451" s="18" t="str">
        <f>IF(LEFT(I1451,2)="10",HYPERLINK(_xlfn.CONCAT("https://doi.org/",I1451),"Link"),IF(I1451="","",HYPERLINK(I1451,"Link")))</f>
        <v>Link</v>
      </c>
      <c r="L1451" s="19" t="str">
        <f>IF(A1451&lt;&gt;"",IF(J1451="No",_xlfn.CONCAT(IF(ISERROR(FIND(",",A1451))=FALSE,LEFT(A1451,FIND(",",A1451)-1),A1451),"-",C1451,"-",H1451),""),"")</f>
        <v/>
      </c>
      <c r="M1451" s="29" t="str">
        <f>IF(A1451&lt;&gt;"",_xlfn.CONCAT("{",IF(ISERROR(FIND(",",A1451))=FALSE,LEFT(A1451,FIND(",",A1451)-1),A1451),", ",C1451," #",H1451,"}"),"")</f>
        <v>{Moy, 2015 #13432}</v>
      </c>
      <c r="N1451" s="4" t="s">
        <v>1</v>
      </c>
      <c r="O1451" s="18" t="str">
        <f>IF(J1451="Yes",IF(P1451&lt;&gt;"",HYPERLINK(_xlfn.CONCAT(VLOOKUP(P1451,AF:AG,2,FALSE),"\",IF(ISERROR(FIND(",",A1451))=FALSE,LEFT(A1451,FIND(",",A1451)-1),A1451),"-",C1451,"-",H1451,".pdf"),"PDF"),""),"")</f>
        <v>PDF</v>
      </c>
      <c r="P1451" s="11" t="s">
        <v>2</v>
      </c>
      <c r="Q1451" s="3" t="s">
        <v>46</v>
      </c>
      <c r="R1451" s="3" t="s">
        <v>39</v>
      </c>
      <c r="T1451" s="18" t="str">
        <f>IF(J1451="Yes",IF(U1451&lt;&gt;"",HYPERLINK(_xlfn.CONCAT(VLOOKUP(U1451,AF:AG,2,FALSE),"\",IF(ISERROR(FIND(",",A1451))=FALSE,LEFT(A1451,FIND(",",A1451)-1),A1451),"-",C1451,"-",H1451,".pdf"),"PDF"),""),"")</f>
        <v>PDF</v>
      </c>
      <c r="U1451" s="11" t="str">
        <f>IF(R1451="0. Duplicate","SH","")</f>
        <v>SH</v>
      </c>
      <c r="V1451" s="3" t="str">
        <f>IF(R1451="0. Duplicate","Exclude","")</f>
        <v>Exclude</v>
      </c>
      <c r="W1451" s="3" t="str">
        <f>IF(R1451="0. Duplicate","0. Duplicate","")</f>
        <v>0. Duplicate</v>
      </c>
      <c r="Y1451" s="12" t="str">
        <f>IF(R1451="Include","No",IF(V1451="Include","No",""))</f>
        <v/>
      </c>
      <c r="Z1451" s="33" t="str">
        <f>IF(J1451="Yes",IF(Q1451="","",IF(Q1451="Include",IF(V1451="",IF(Y1451="No","Check for supplement","Include"),IF(V1451="Exclude","Consensus required",IF(V1451="Include",IF(Y1451="No","Check for supplement","Include"),"Check required"))),IF(Q1451="Exclude",IF(V1451="","Check required",IF(V1451="Exclude","Exclude",IF(V1451="Include","Consensus required","Check required"))),"Check required"))),IF(L1451="","","Find PDF"))</f>
        <v>Exclude</v>
      </c>
      <c r="AA1451" s="31" t="str">
        <f>IF(Z1451="Exclude",R1451,"")</f>
        <v>0. Duplicate</v>
      </c>
    </row>
    <row r="1452" spans="1:27" x14ac:dyDescent="0.25">
      <c r="A1452" s="25" t="s">
        <v>7031</v>
      </c>
      <c r="B1452" s="26" t="s">
        <v>1543</v>
      </c>
      <c r="C1452" s="26">
        <v>2016</v>
      </c>
      <c r="D1452" s="26" t="s">
        <v>7032</v>
      </c>
      <c r="E1452" s="26">
        <v>18</v>
      </c>
      <c r="F1452" s="26">
        <v>8</v>
      </c>
      <c r="G1452" s="26" t="s">
        <v>1544</v>
      </c>
      <c r="H1452" s="26">
        <v>13285</v>
      </c>
      <c r="I1452" s="26" t="s">
        <v>7033</v>
      </c>
      <c r="J1452" s="11" t="s">
        <v>35</v>
      </c>
      <c r="K1452" s="18" t="str">
        <f>IF(LEFT(I1452,2)="10",HYPERLINK(_xlfn.CONCAT("https://doi.org/",I1452),"Link"),IF(I1452="","",HYPERLINK(I1452,"Link")))</f>
        <v>Link</v>
      </c>
      <c r="L1452" s="19" t="str">
        <f>IF(A1452&lt;&gt;"",IF(J1452="No",_xlfn.CONCAT(IF(ISERROR(FIND(",",A1452))=FALSE,LEFT(A1452,FIND(",",A1452)-1),A1452),"-",C1452,"-",H1452),""),"")</f>
        <v/>
      </c>
      <c r="M1452" s="29" t="str">
        <f>IF(A1452&lt;&gt;"",_xlfn.CONCAT("{",IF(ISERROR(FIND(",",A1452))=FALSE,LEFT(A1452,FIND(",",A1452)-1),A1452),", ",C1452," #",H1452,"}"),"")</f>
        <v>{Moy, 2016 #13285}</v>
      </c>
      <c r="N1452" s="4" t="s">
        <v>1</v>
      </c>
      <c r="O1452" s="18" t="str">
        <f>IF(J1452="Yes",IF(P1452&lt;&gt;"",HYPERLINK(_xlfn.CONCAT(VLOOKUP(P1452,AF:AG,2,FALSE),"\",IF(ISERROR(FIND(",",A1452))=FALSE,LEFT(A1452,FIND(",",A1452)-1),A1452),"-",C1452,"-",H1452,".pdf"),"PDF"),""),"")</f>
        <v>PDF</v>
      </c>
      <c r="P1452" s="11" t="s">
        <v>2</v>
      </c>
      <c r="Q1452" s="3" t="s">
        <v>46</v>
      </c>
      <c r="R1452" s="3" t="s">
        <v>39</v>
      </c>
      <c r="T1452" s="18" t="str">
        <f>IF(J1452="Yes",IF(U1452&lt;&gt;"",HYPERLINK(_xlfn.CONCAT(VLOOKUP(U1452,AF:AG,2,FALSE),"\",IF(ISERROR(FIND(",",A1452))=FALSE,LEFT(A1452,FIND(",",A1452)-1),A1452),"-",C1452,"-",H1452,".pdf"),"PDF"),""),"")</f>
        <v>PDF</v>
      </c>
      <c r="U1452" s="11" t="str">
        <f>IF(R1452="0. Duplicate","SH","")</f>
        <v>SH</v>
      </c>
      <c r="V1452" s="3" t="str">
        <f>IF(R1452="0. Duplicate","Exclude","")</f>
        <v>Exclude</v>
      </c>
      <c r="W1452" s="3" t="str">
        <f>IF(R1452="0. Duplicate","0. Duplicate","")</f>
        <v>0. Duplicate</v>
      </c>
      <c r="Y1452" s="12" t="str">
        <f>IF(R1452="Include","No",IF(V1452="Include","No",""))</f>
        <v/>
      </c>
      <c r="Z1452" s="33" t="str">
        <f>IF(J1452="Yes",IF(Q1452="","",IF(Q1452="Include",IF(V1452="",IF(Y1452="No","Check for supplement","Include"),IF(V1452="Exclude","Consensus required",IF(V1452="Include",IF(Y1452="No","Check for supplement","Include"),"Check required"))),IF(Q1452="Exclude",IF(V1452="","Check required",IF(V1452="Exclude","Exclude",IF(V1452="Include","Consensus required","Check required"))),"Check required"))),IF(L1452="","","Find PDF"))</f>
        <v>Exclude</v>
      </c>
      <c r="AA1452" s="31" t="str">
        <f>IF(Z1452="Exclude",R1452,"")</f>
        <v>0. Duplicate</v>
      </c>
    </row>
    <row r="1453" spans="1:27" x14ac:dyDescent="0.25">
      <c r="A1453" s="25" t="s">
        <v>1542</v>
      </c>
      <c r="B1453" s="26" t="s">
        <v>1543</v>
      </c>
      <c r="C1453" s="26">
        <v>2016</v>
      </c>
      <c r="D1453" s="26" t="s">
        <v>530</v>
      </c>
      <c r="E1453" s="26">
        <v>18</v>
      </c>
      <c r="F1453" s="26">
        <v>8</v>
      </c>
      <c r="G1453" s="26" t="s">
        <v>1544</v>
      </c>
      <c r="H1453" s="26">
        <v>13433</v>
      </c>
      <c r="I1453" s="26" t="s">
        <v>1545</v>
      </c>
      <c r="J1453" s="11" t="s">
        <v>35</v>
      </c>
      <c r="K1453" s="18" t="str">
        <f>IF(LEFT(I1453,2)="10",HYPERLINK(_xlfn.CONCAT("https://doi.org/",I1453),"Link"),IF(I1453="","",HYPERLINK(I1453,"Link")))</f>
        <v>Link</v>
      </c>
      <c r="L1453" s="19" t="str">
        <f>IF(A1453&lt;&gt;"",IF(J1453="No",_xlfn.CONCAT(IF(ISERROR(FIND(",",A1453))=FALSE,LEFT(A1453,FIND(",",A1453)-1),A1453),"-",C1453,"-",H1453),""),"")</f>
        <v/>
      </c>
      <c r="M1453" s="29" t="str">
        <f>IF(A1453&lt;&gt;"",_xlfn.CONCAT("{",IF(ISERROR(FIND(",",A1453))=FALSE,LEFT(A1453,FIND(",",A1453)-1),A1453),", ",C1453," #",H1453,"}"),"")</f>
        <v>{Moy, 2016 #13433}</v>
      </c>
      <c r="N1453" s="4" t="s">
        <v>1</v>
      </c>
      <c r="O1453" s="18" t="str">
        <f>IF(J1453="Yes",IF(P1453&lt;&gt;"",HYPERLINK(_xlfn.CONCAT(VLOOKUP(P1453,AF:AG,2,FALSE),"\",IF(ISERROR(FIND(",",A1453))=FALSE,LEFT(A1453,FIND(",",A1453)-1),A1453),"-",C1453,"-",H1453,".pdf"),"PDF"),""),"")</f>
        <v>PDF</v>
      </c>
      <c r="P1453" s="11" t="s">
        <v>2</v>
      </c>
      <c r="Q1453" s="3" t="s">
        <v>46</v>
      </c>
      <c r="R1453" s="3" t="s">
        <v>47</v>
      </c>
      <c r="S1453" s="4" t="s">
        <v>109</v>
      </c>
      <c r="T1453" s="18" t="str">
        <f>IF(J1453="Yes",IF(U1453&lt;&gt;"",HYPERLINK(_xlfn.CONCAT(VLOOKUP(U1453,AF:AG,2,FALSE),"\",IF(ISERROR(FIND(",",A1453))=FALSE,LEFT(A1453,FIND(",",A1453)-1),A1453),"-",C1453,"-",H1453,".pdf"),"PDF"),""),"")</f>
        <v>PDF</v>
      </c>
      <c r="U1453" s="11" t="s">
        <v>57</v>
      </c>
      <c r="V1453" s="3" t="s">
        <v>46</v>
      </c>
      <c r="W1453" s="3" t="s">
        <v>47</v>
      </c>
      <c r="X1453" s="501" t="s">
        <v>116</v>
      </c>
      <c r="Y1453" s="12" t="str">
        <f>IF(R1453="Include","No",IF(V1453="Include","No",""))</f>
        <v/>
      </c>
      <c r="Z1453" s="33" t="str">
        <f>IF(J1453="Yes",IF(Q1453="","",IF(Q1453="Include",IF(V1453="",IF(Y1453="No","Check for supplement","Include"),IF(V1453="Exclude","Consensus required",IF(V1453="Include",IF(Y1453="No","Check for supplement","Include"),"Check required"))),IF(Q1453="Exclude",IF(V1453="","Check required",IF(V1453="Exclude","Exclude",IF(V1453="Include","Consensus required","Check required"))),"Check required"))),IF(L1453="","","Find PDF"))</f>
        <v>Exclude</v>
      </c>
      <c r="AA1453" s="31" t="str">
        <f>IF(Z1453="Exclude",R1453,"")</f>
        <v>3. Wrong intervention</v>
      </c>
    </row>
    <row r="1454" spans="1:27" x14ac:dyDescent="0.25">
      <c r="A1454" s="25" t="s">
        <v>1542</v>
      </c>
      <c r="B1454" s="26" t="s">
        <v>1543</v>
      </c>
      <c r="C1454" s="26">
        <v>2016</v>
      </c>
      <c r="D1454" s="26" t="s">
        <v>530</v>
      </c>
      <c r="E1454" s="26">
        <v>18</v>
      </c>
      <c r="F1454" s="26">
        <v>8</v>
      </c>
      <c r="G1454" s="26" t="s">
        <v>1544</v>
      </c>
      <c r="H1454" s="26">
        <v>13434</v>
      </c>
      <c r="I1454" s="26" t="s">
        <v>1545</v>
      </c>
      <c r="J1454" s="11" t="s">
        <v>35</v>
      </c>
      <c r="K1454" s="18" t="str">
        <f>IF(LEFT(I1454,2)="10",HYPERLINK(_xlfn.CONCAT("https://doi.org/",I1454),"Link"),IF(I1454="","",HYPERLINK(I1454,"Link")))</f>
        <v>Link</v>
      </c>
      <c r="L1454" s="19" t="str">
        <f>IF(A1454&lt;&gt;"",IF(J1454="No",_xlfn.CONCAT(IF(ISERROR(FIND(",",A1454))=FALSE,LEFT(A1454,FIND(",",A1454)-1),A1454),"-",C1454,"-",H1454),""),"")</f>
        <v/>
      </c>
      <c r="M1454" s="29" t="str">
        <f>IF(A1454&lt;&gt;"",_xlfn.CONCAT("{",IF(ISERROR(FIND(",",A1454))=FALSE,LEFT(A1454,FIND(",",A1454)-1),A1454),", ",C1454," #",H1454,"}"),"")</f>
        <v>{Moy, 2016 #13434}</v>
      </c>
      <c r="N1454" s="4" t="s">
        <v>1</v>
      </c>
      <c r="O1454" s="18" t="str">
        <f>IF(J1454="Yes",IF(P1454&lt;&gt;"",HYPERLINK(_xlfn.CONCAT(VLOOKUP(P1454,AF:AG,2,FALSE),"\",IF(ISERROR(FIND(",",A1454))=FALSE,LEFT(A1454,FIND(",",A1454)-1),A1454),"-",C1454,"-",H1454,".pdf"),"PDF"),""),"")</f>
        <v>PDF</v>
      </c>
      <c r="P1454" s="11" t="s">
        <v>2</v>
      </c>
      <c r="Q1454" s="3" t="s">
        <v>46</v>
      </c>
      <c r="R1454" s="3" t="s">
        <v>39</v>
      </c>
      <c r="T1454" s="18" t="str">
        <f>IF(J1454="Yes",IF(U1454&lt;&gt;"",HYPERLINK(_xlfn.CONCAT(VLOOKUP(U1454,AF:AG,2,FALSE),"\",IF(ISERROR(FIND(",",A1454))=FALSE,LEFT(A1454,FIND(",",A1454)-1),A1454),"-",C1454,"-",H1454,".pdf"),"PDF"),""),"")</f>
        <v>PDF</v>
      </c>
      <c r="U1454" s="11" t="str">
        <f>IF(R1454="0. Duplicate","SH","")</f>
        <v>SH</v>
      </c>
      <c r="V1454" s="3" t="str">
        <f>IF(R1454="0. Duplicate","Exclude","")</f>
        <v>Exclude</v>
      </c>
      <c r="W1454" s="3" t="str">
        <f>IF(R1454="0. Duplicate","0. Duplicate","")</f>
        <v>0. Duplicate</v>
      </c>
      <c r="Y1454" s="12" t="str">
        <f>IF(R1454="Include","No",IF(V1454="Include","No",""))</f>
        <v/>
      </c>
      <c r="Z1454" s="33" t="str">
        <f>IF(J1454="Yes",IF(Q1454="","",IF(Q1454="Include",IF(V1454="",IF(Y1454="No","Check for supplement","Include"),IF(V1454="Exclude","Consensus required",IF(V1454="Include",IF(Y1454="No","Check for supplement","Include"),"Check required"))),IF(Q1454="Exclude",IF(V1454="","Check required",IF(V1454="Exclude","Exclude",IF(V1454="Include","Consensus required","Check required"))),"Check required"))),IF(L1454="","","Find PDF"))</f>
        <v>Exclude</v>
      </c>
      <c r="AA1454" s="31" t="str">
        <f>IF(Z1454="Exclude",R1454,"")</f>
        <v>0. Duplicate</v>
      </c>
    </row>
    <row r="1455" spans="1:27" x14ac:dyDescent="0.25">
      <c r="A1455" s="25" t="s">
        <v>1546</v>
      </c>
      <c r="B1455" s="26" t="s">
        <v>1547</v>
      </c>
      <c r="C1455" s="26">
        <v>2015</v>
      </c>
      <c r="D1455" s="26" t="s">
        <v>65</v>
      </c>
      <c r="E1455" s="26">
        <v>5</v>
      </c>
      <c r="F1455" s="26">
        <v>8</v>
      </c>
      <c r="G1455" s="26" t="s">
        <v>1548</v>
      </c>
      <c r="H1455" s="26">
        <v>24702</v>
      </c>
      <c r="I1455" s="26" t="s">
        <v>1549</v>
      </c>
      <c r="J1455" s="11" t="s">
        <v>35</v>
      </c>
      <c r="K1455" s="18" t="str">
        <f>IF(LEFT(I1455,2)="10",HYPERLINK(_xlfn.CONCAT("https://doi.org/",I1455),"Link"),IF(I1455="","",HYPERLINK(I1455,"Link")))</f>
        <v>Link</v>
      </c>
      <c r="L1455" s="19" t="str">
        <f>IF(A1455&lt;&gt;"",IF(J1455="No",_xlfn.CONCAT(IF(ISERROR(FIND(",",A1455))=FALSE,LEFT(A1455,FIND(",",A1455)-1),A1455),"-",C1455,"-",H1455),""),"")</f>
        <v/>
      </c>
      <c r="M1455" s="29" t="str">
        <f>IF(A1455&lt;&gt;"",_xlfn.CONCAT("{",IF(ISERROR(FIND(",",A1455))=FALSE,LEFT(A1455,FIND(",",A1455)-1),A1455),", ",C1455," #",H1455,"}"),"")</f>
        <v>{Moyle, 2015 #24702}</v>
      </c>
      <c r="N1455" s="4" t="s">
        <v>36</v>
      </c>
      <c r="O1455" s="18" t="str">
        <f>IF(J1455="Yes",IF(P1455&lt;&gt;"",HYPERLINK(_xlfn.CONCAT(VLOOKUP(P1455,AF:AG,2,FALSE),"\",IF(ISERROR(FIND(",",A1455))=FALSE,LEFT(A1455,FIND(",",A1455)-1),A1455),"-",C1455,"-",H1455,".pdf"),"PDF"),""),"")</f>
        <v>PDF</v>
      </c>
      <c r="P1455" s="11" t="s">
        <v>2</v>
      </c>
      <c r="Q1455" s="3" t="s">
        <v>46</v>
      </c>
      <c r="R1455" s="3" t="s">
        <v>47</v>
      </c>
      <c r="S1455" s="4" t="s">
        <v>258</v>
      </c>
      <c r="T1455" s="18" t="str">
        <f>IF(J1455="Yes",IF(U1455&lt;&gt;"",HYPERLINK(_xlfn.CONCAT(VLOOKUP(U1455,AF:AG,2,FALSE),"\",IF(ISERROR(FIND(",",A1455))=FALSE,LEFT(A1455,FIND(",",A1455)-1),A1455),"-",C1455,"-",H1455,".pdf"),"PDF"),""),"")</f>
        <v>PDF</v>
      </c>
      <c r="U1455" s="11" t="s">
        <v>57</v>
      </c>
      <c r="V1455" s="3" t="s">
        <v>46</v>
      </c>
      <c r="W1455" s="3" t="s">
        <v>47</v>
      </c>
      <c r="X1455" s="501" t="s">
        <v>116</v>
      </c>
      <c r="Y1455" s="12" t="str">
        <f>IF(R1455="Include","No",IF(V1455="Include","No",""))</f>
        <v/>
      </c>
      <c r="Z1455" s="33" t="str">
        <f>IF(J1455="Yes",IF(Q1455="","",IF(Q1455="Include",IF(V1455="",IF(Y1455="No","Check for supplement","Include"),IF(V1455="Exclude","Consensus required",IF(V1455="Include",IF(Y1455="No","Check for supplement","Include"),"Check required"))),IF(Q1455="Exclude",IF(V1455="","Check required",IF(V1455="Exclude","Exclude",IF(V1455="Include","Consensus required","Check required"))),"Check required"))),IF(L1455="","","Find PDF"))</f>
        <v>Exclude</v>
      </c>
      <c r="AA1455" s="31" t="str">
        <f>IF(Z1455="Exclude",R1455,"")</f>
        <v>3. Wrong intervention</v>
      </c>
    </row>
    <row r="1456" spans="1:27" x14ac:dyDescent="0.25">
      <c r="A1456" s="25" t="s">
        <v>1550</v>
      </c>
      <c r="B1456" s="26" t="s">
        <v>1551</v>
      </c>
      <c r="C1456" s="26">
        <v>2017</v>
      </c>
      <c r="D1456" s="26" t="s">
        <v>255</v>
      </c>
      <c r="E1456" s="26">
        <v>18</v>
      </c>
      <c r="F1456" s="26">
        <v>9</v>
      </c>
      <c r="G1456" s="26" t="s">
        <v>1552</v>
      </c>
      <c r="H1456" s="26">
        <v>15548</v>
      </c>
      <c r="I1456" s="26" t="s">
        <v>1553</v>
      </c>
      <c r="J1456" s="11" t="s">
        <v>35</v>
      </c>
      <c r="K1456" s="18" t="str">
        <f>IF(LEFT(I1456,2)="10",HYPERLINK(_xlfn.CONCAT("https://doi.org/",I1456),"Link"),IF(I1456="","",HYPERLINK(I1456,"Link")))</f>
        <v>Link</v>
      </c>
      <c r="L1456" s="19" t="str">
        <f>IF(A1456&lt;&gt;"",IF(J1456="No",_xlfn.CONCAT(IF(ISERROR(FIND(",",A1456))=FALSE,LEFT(A1456,FIND(",",A1456)-1),A1456),"-",C1456,"-",H1456),""),"")</f>
        <v/>
      </c>
      <c r="M1456" s="29" t="str">
        <f>IF(A1456&lt;&gt;"",_xlfn.CONCAT("{",IF(ISERROR(FIND(",",A1456))=FALSE,LEFT(A1456,FIND(",",A1456)-1),A1456),", ",C1456," #",H1456,"}"),"")</f>
        <v>{Moyle, 2017 #15548}</v>
      </c>
      <c r="N1456" s="4" t="s">
        <v>75</v>
      </c>
      <c r="O1456" s="18" t="str">
        <f>IF(J1456="Yes",IF(P1456&lt;&gt;"",HYPERLINK(_xlfn.CONCAT(VLOOKUP(P1456,AF:AG,2,FALSE),"\",IF(ISERROR(FIND(",",A1456))=FALSE,LEFT(A1456,FIND(",",A1456)-1),A1456),"-",C1456,"-",H1456,".pdf"),"PDF"),""),"")</f>
        <v>PDF</v>
      </c>
      <c r="P1456" s="11" t="s">
        <v>2</v>
      </c>
      <c r="Q1456" s="3" t="s">
        <v>46</v>
      </c>
      <c r="R1456" s="3" t="s">
        <v>47</v>
      </c>
      <c r="S1456" s="4" t="s">
        <v>258</v>
      </c>
      <c r="T1456" s="18" t="str">
        <f>IF(J1456="Yes",IF(U1456&lt;&gt;"",HYPERLINK(_xlfn.CONCAT(VLOOKUP(U1456,AF:AG,2,FALSE),"\",IF(ISERROR(FIND(",",A1456))=FALSE,LEFT(A1456,FIND(",",A1456)-1),A1456),"-",C1456,"-",H1456,".pdf"),"PDF"),""),"")</f>
        <v>PDF</v>
      </c>
      <c r="U1456" s="11" t="s">
        <v>57</v>
      </c>
      <c r="V1456" s="3" t="s">
        <v>46</v>
      </c>
      <c r="W1456" s="3" t="s">
        <v>47</v>
      </c>
      <c r="X1456" s="501" t="s">
        <v>1554</v>
      </c>
      <c r="Y1456" s="12" t="str">
        <f>IF(R1456="Include","No",IF(V1456="Include","No",""))</f>
        <v/>
      </c>
      <c r="Z1456" s="33" t="str">
        <f>IF(J1456="Yes",IF(Q1456="","",IF(Q1456="Include",IF(V1456="",IF(Y1456="No","Check for supplement","Include"),IF(V1456="Exclude","Consensus required",IF(V1456="Include",IF(Y1456="No","Check for supplement","Include"),"Check required"))),IF(Q1456="Exclude",IF(V1456="","Check required",IF(V1456="Exclude","Exclude",IF(V1456="Include","Consensus required","Check required"))),"Check required"))),IF(L1456="","","Find PDF"))</f>
        <v>Exclude</v>
      </c>
      <c r="AA1456" s="31" t="str">
        <f>IF(Z1456="Exclude",R1456,"")</f>
        <v>3. Wrong intervention</v>
      </c>
    </row>
    <row r="1457" spans="1:27" x14ac:dyDescent="0.25">
      <c r="A1457" s="25" t="s">
        <v>1555</v>
      </c>
      <c r="B1457" s="26" t="s">
        <v>1556</v>
      </c>
      <c r="C1457" s="26">
        <v>2017</v>
      </c>
      <c r="D1457" s="26" t="s">
        <v>1557</v>
      </c>
      <c r="E1457" s="26">
        <v>102</v>
      </c>
      <c r="F1457" s="26" t="s">
        <v>3</v>
      </c>
      <c r="G1457" s="26" t="s">
        <v>1558</v>
      </c>
      <c r="H1457" s="26">
        <v>15730</v>
      </c>
      <c r="I1457" s="26" t="s">
        <v>1559</v>
      </c>
      <c r="J1457" s="11" t="s">
        <v>35</v>
      </c>
      <c r="K1457" s="18" t="str">
        <f>IF(LEFT(I1457,2)="10",HYPERLINK(_xlfn.CONCAT("https://doi.org/",I1457),"Link"),IF(I1457="","",HYPERLINK(I1457,"Link")))</f>
        <v>Link</v>
      </c>
      <c r="L1457" s="19" t="str">
        <f>IF(A1457&lt;&gt;"",IF(J1457="No",_xlfn.CONCAT(IF(ISERROR(FIND(",",A1457))=FALSE,LEFT(A1457,FIND(",",A1457)-1),A1457),"-",C1457,"-",H1457),""),"")</f>
        <v/>
      </c>
      <c r="M1457" s="29" t="str">
        <f>IF(A1457&lt;&gt;"",_xlfn.CONCAT("{",IF(ISERROR(FIND(",",A1457))=FALSE,LEFT(A1457,FIND(",",A1457)-1),A1457),", ",C1457," #",H1457,"}"),"")</f>
        <v>{Moyle, 2017 #15730}</v>
      </c>
      <c r="N1457" s="4" t="s">
        <v>75</v>
      </c>
      <c r="O1457" s="18" t="str">
        <f>IF(J1457="Yes",IF(P1457&lt;&gt;"",HYPERLINK(_xlfn.CONCAT(VLOOKUP(P1457,AF:AG,2,FALSE),"\",IF(ISERROR(FIND(",",A1457))=FALSE,LEFT(A1457,FIND(",",A1457)-1),A1457),"-",C1457,"-",H1457,".pdf"),"PDF"),""),"")</f>
        <v>PDF</v>
      </c>
      <c r="P1457" s="11" t="s">
        <v>2</v>
      </c>
      <c r="Q1457" s="3" t="s">
        <v>46</v>
      </c>
      <c r="R1457" s="3" t="s">
        <v>47</v>
      </c>
      <c r="S1457" s="4" t="s">
        <v>258</v>
      </c>
      <c r="T1457" s="18" t="str">
        <f>IF(J1457="Yes",IF(U1457&lt;&gt;"",HYPERLINK(_xlfn.CONCAT(VLOOKUP(U1457,AF:AG,2,FALSE),"\",IF(ISERROR(FIND(",",A1457))=FALSE,LEFT(A1457,FIND(",",A1457)-1),A1457),"-",C1457,"-",H1457,".pdf"),"PDF"),""),"")</f>
        <v>PDF</v>
      </c>
      <c r="U1457" s="11" t="s">
        <v>57</v>
      </c>
      <c r="V1457" s="3" t="s">
        <v>46</v>
      </c>
      <c r="W1457" s="3" t="s">
        <v>47</v>
      </c>
      <c r="X1457" s="501" t="s">
        <v>1554</v>
      </c>
      <c r="Y1457" s="12" t="str">
        <f>IF(R1457="Include","No",IF(V1457="Include","No",""))</f>
        <v/>
      </c>
      <c r="Z1457" s="33" t="str">
        <f>IF(J1457="Yes",IF(Q1457="","",IF(Q1457="Include",IF(V1457="",IF(Y1457="No","Check for supplement","Include"),IF(V1457="Exclude","Consensus required",IF(V1457="Include",IF(Y1457="No","Check for supplement","Include"),"Check required"))),IF(Q1457="Exclude",IF(V1457="","Check required",IF(V1457="Exclude","Exclude",IF(V1457="Include","Consensus required","Check required"))),"Check required"))),IF(L1457="","","Find PDF"))</f>
        <v>Exclude</v>
      </c>
      <c r="AA1457" s="31" t="str">
        <f>IF(Z1457="Exclude",R1457,"")</f>
        <v>3. Wrong intervention</v>
      </c>
    </row>
    <row r="1458" spans="1:27" x14ac:dyDescent="0.25">
      <c r="A1458" s="25" t="s">
        <v>1550</v>
      </c>
      <c r="B1458" s="26" t="s">
        <v>1560</v>
      </c>
      <c r="C1458" s="26">
        <v>2018</v>
      </c>
      <c r="D1458" s="26" t="s">
        <v>1557</v>
      </c>
      <c r="E1458" s="26">
        <v>110</v>
      </c>
      <c r="G1458" s="92">
        <v>43009</v>
      </c>
      <c r="H1458" s="26">
        <v>13435</v>
      </c>
      <c r="I1458" s="26" t="s">
        <v>1561</v>
      </c>
      <c r="J1458" s="11" t="s">
        <v>35</v>
      </c>
      <c r="K1458" s="18" t="str">
        <f>IF(LEFT(I1458,2)="10",HYPERLINK(_xlfn.CONCAT("https://doi.org/",I1458),"Link"),IF(I1458="","",HYPERLINK(I1458,"Link")))</f>
        <v>Link</v>
      </c>
      <c r="L1458" s="19" t="str">
        <f>IF(A1458&lt;&gt;"",IF(J1458="No",_xlfn.CONCAT(IF(ISERROR(FIND(",",A1458))=FALSE,LEFT(A1458,FIND(",",A1458)-1),A1458),"-",C1458,"-",H1458),""),"")</f>
        <v/>
      </c>
      <c r="M1458" s="29" t="str">
        <f>IF(A1458&lt;&gt;"",_xlfn.CONCAT("{",IF(ISERROR(FIND(",",A1458))=FALSE,LEFT(A1458,FIND(",",A1458)-1),A1458),", ",C1458," #",H1458,"}"),"")</f>
        <v>{Moyle, 2018 #13435}</v>
      </c>
      <c r="N1458" s="4" t="s">
        <v>1</v>
      </c>
      <c r="O1458" s="18" t="str">
        <f>IF(J1458="Yes",IF(P1458&lt;&gt;"",HYPERLINK(_xlfn.CONCAT(VLOOKUP(P1458,AF:AG,2,FALSE),"\",IF(ISERROR(FIND(",",A1458))=FALSE,LEFT(A1458,FIND(",",A1458)-1),A1458),"-",C1458,"-",H1458,".pdf"),"PDF"),""),"")</f>
        <v>PDF</v>
      </c>
      <c r="P1458" s="11" t="s">
        <v>2</v>
      </c>
      <c r="Q1458" s="3" t="s">
        <v>46</v>
      </c>
      <c r="R1458" s="3" t="s">
        <v>47</v>
      </c>
      <c r="S1458" s="4" t="s">
        <v>1562</v>
      </c>
      <c r="T1458" s="18" t="str">
        <f>IF(J1458="Yes",IF(U1458&lt;&gt;"",HYPERLINK(_xlfn.CONCAT(VLOOKUP(U1458,AF:AG,2,FALSE),"\",IF(ISERROR(FIND(",",A1458))=FALSE,LEFT(A1458,FIND(",",A1458)-1),A1458),"-",C1458,"-",H1458,".pdf"),"PDF"),""),"")</f>
        <v>PDF</v>
      </c>
      <c r="U1458" s="11" t="s">
        <v>57</v>
      </c>
      <c r="V1458" s="3" t="s">
        <v>46</v>
      </c>
      <c r="W1458" s="3" t="s">
        <v>47</v>
      </c>
      <c r="X1458" s="501" t="s">
        <v>1554</v>
      </c>
      <c r="Y1458" s="12" t="str">
        <f>IF(R1458="Include","No",IF(V1458="Include","No",""))</f>
        <v/>
      </c>
      <c r="Z1458" s="33" t="str">
        <f>IF(J1458="Yes",IF(Q1458="","",IF(Q1458="Include",IF(V1458="",IF(Y1458="No","Check for supplement","Include"),IF(V1458="Exclude","Consensus required",IF(V1458="Include",IF(Y1458="No","Check for supplement","Include"),"Check required"))),IF(Q1458="Exclude",IF(V1458="","Check required",IF(V1458="Exclude","Exclude",IF(V1458="Include","Consensus required","Check required"))),"Check required"))),IF(L1458="","","Find PDF"))</f>
        <v>Exclude</v>
      </c>
      <c r="AA1458" s="31" t="str">
        <f>IF(Z1458="Exclude",R1458,"")</f>
        <v>3. Wrong intervention</v>
      </c>
    </row>
    <row r="1459" spans="1:27" x14ac:dyDescent="0.25">
      <c r="A1459" s="25" t="s">
        <v>1563</v>
      </c>
      <c r="B1459" s="26" t="s">
        <v>1564</v>
      </c>
      <c r="C1459" s="26">
        <v>2019</v>
      </c>
      <c r="D1459" s="26" t="s">
        <v>1565</v>
      </c>
      <c r="E1459" s="26">
        <v>23</v>
      </c>
      <c r="F1459" s="26">
        <v>3</v>
      </c>
      <c r="G1459" s="26" t="s">
        <v>1566</v>
      </c>
      <c r="H1459" s="26">
        <v>15562</v>
      </c>
      <c r="I1459" s="26" t="s">
        <v>1567</v>
      </c>
      <c r="J1459" s="11" t="s">
        <v>35</v>
      </c>
      <c r="K1459" s="18" t="str">
        <f>IF(LEFT(I1459,2)="10",HYPERLINK(_xlfn.CONCAT("https://doi.org/",I1459),"Link"),IF(I1459="","",HYPERLINK(I1459,"Link")))</f>
        <v>Link</v>
      </c>
      <c r="L1459" s="19" t="str">
        <f>IF(A1459&lt;&gt;"",IF(J1459="No",_xlfn.CONCAT(IF(ISERROR(FIND(",",A1459))=FALSE,LEFT(A1459,FIND(",",A1459)-1),A1459),"-",C1459,"-",H1459),""),"")</f>
        <v/>
      </c>
      <c r="M1459" s="29" t="str">
        <f>IF(A1459&lt;&gt;"",_xlfn.CONCAT("{",IF(ISERROR(FIND(",",A1459))=FALSE,LEFT(A1459,FIND(",",A1459)-1),A1459),", ",C1459," #",H1459,"}"),"")</f>
        <v>{Moyle, 2019 #15562}</v>
      </c>
      <c r="N1459" s="4" t="s">
        <v>75</v>
      </c>
      <c r="O1459" s="18" t="str">
        <f>IF(J1459="Yes",IF(P1459&lt;&gt;"",HYPERLINK(_xlfn.CONCAT(VLOOKUP(P1459,AF:AG,2,FALSE),"\",IF(ISERROR(FIND(",",A1459))=FALSE,LEFT(A1459,FIND(",",A1459)-1),A1459),"-",C1459,"-",H1459,".pdf"),"PDF"),""),"")</f>
        <v>PDF</v>
      </c>
      <c r="P1459" s="11" t="s">
        <v>2</v>
      </c>
      <c r="Q1459" s="3" t="s">
        <v>46</v>
      </c>
      <c r="R1459" s="3" t="s">
        <v>47</v>
      </c>
      <c r="S1459" s="4" t="s">
        <v>258</v>
      </c>
      <c r="T1459" s="18" t="str">
        <f>IF(J1459="Yes",IF(U1459&lt;&gt;"",HYPERLINK(_xlfn.CONCAT(VLOOKUP(U1459,AF:AG,2,FALSE),"\",IF(ISERROR(FIND(",",A1459))=FALSE,LEFT(A1459,FIND(",",A1459)-1),A1459),"-",C1459,"-",H1459,".pdf"),"PDF"),""),"")</f>
        <v>PDF</v>
      </c>
      <c r="U1459" s="11" t="s">
        <v>57</v>
      </c>
      <c r="V1459" s="3" t="s">
        <v>46</v>
      </c>
      <c r="W1459" s="3" t="s">
        <v>47</v>
      </c>
      <c r="X1459" s="501" t="s">
        <v>1554</v>
      </c>
      <c r="Y1459" s="12" t="str">
        <f>IF(R1459="Include","No",IF(V1459="Include","No",""))</f>
        <v/>
      </c>
      <c r="Z1459" s="33" t="str">
        <f>IF(J1459="Yes",IF(Q1459="","",IF(Q1459="Include",IF(V1459="",IF(Y1459="No","Check for supplement","Include"),IF(V1459="Exclude","Consensus required",IF(V1459="Include",IF(Y1459="No","Check for supplement","Include"),"Check required"))),IF(Q1459="Exclude",IF(V1459="","Check required",IF(V1459="Exclude","Exclude",IF(V1459="Include","Consensus required","Check required"))),"Check required"))),IF(L1459="","","Find PDF"))</f>
        <v>Exclude</v>
      </c>
      <c r="AA1459" s="31" t="str">
        <f>IF(Z1459="Exclude",R1459,"")</f>
        <v>3. Wrong intervention</v>
      </c>
    </row>
    <row r="1460" spans="1:27" x14ac:dyDescent="0.25">
      <c r="A1460" s="25" t="s">
        <v>1568</v>
      </c>
      <c r="B1460" s="26" t="s">
        <v>1569</v>
      </c>
      <c r="C1460" s="26">
        <v>2022</v>
      </c>
      <c r="D1460" s="26" t="s">
        <v>1570</v>
      </c>
      <c r="E1460" s="26">
        <v>15</v>
      </c>
      <c r="F1460" s="26">
        <v>4</v>
      </c>
      <c r="G1460" s="26" t="s">
        <v>1571</v>
      </c>
      <c r="H1460" s="26">
        <v>13436</v>
      </c>
      <c r="I1460" s="26" t="s">
        <v>1572</v>
      </c>
      <c r="J1460" s="11" t="s">
        <v>35</v>
      </c>
      <c r="K1460" s="18" t="str">
        <f>IF(LEFT(I1460,2)="10",HYPERLINK(_xlfn.CONCAT("https://doi.org/",I1460),"Link"),IF(I1460="","",HYPERLINK(I1460,"Link")))</f>
        <v>Link</v>
      </c>
      <c r="L1460" s="19" t="str">
        <f>IF(A1460&lt;&gt;"",IF(J1460="No",_xlfn.CONCAT(IF(ISERROR(FIND(",",A1460))=FALSE,LEFT(A1460,FIND(",",A1460)-1),A1460),"-",C1460,"-",H1460),""),"")</f>
        <v/>
      </c>
      <c r="M1460" s="29" t="str">
        <f>IF(A1460&lt;&gt;"",_xlfn.CONCAT("{",IF(ISERROR(FIND(",",A1460))=FALSE,LEFT(A1460,FIND(",",A1460)-1),A1460),", ",C1460," #",H1460,"}"),"")</f>
        <v>{Mueller, 2022 #13436}</v>
      </c>
      <c r="N1460" s="4" t="s">
        <v>1</v>
      </c>
      <c r="O1460" s="18" t="str">
        <f>IF(J1460="Yes",IF(P1460&lt;&gt;"",HYPERLINK(_xlfn.CONCAT(VLOOKUP(P1460,AF:AG,2,FALSE),"\",IF(ISERROR(FIND(",",A1460))=FALSE,LEFT(A1460,FIND(",",A1460)-1),A1460),"-",C1460,"-",H1460,".pdf"),"PDF"),""),"")</f>
        <v>PDF</v>
      </c>
      <c r="P1460" s="11" t="s">
        <v>2</v>
      </c>
      <c r="Q1460" s="3" t="s">
        <v>46</v>
      </c>
      <c r="R1460" s="3" t="s">
        <v>47</v>
      </c>
      <c r="S1460" s="4" t="s">
        <v>109</v>
      </c>
      <c r="T1460" s="18" t="str">
        <f>IF(J1460="Yes",IF(U1460&lt;&gt;"",HYPERLINK(_xlfn.CONCAT(VLOOKUP(U1460,AF:AG,2,FALSE),"\",IF(ISERROR(FIND(",",A1460))=FALSE,LEFT(A1460,FIND(",",A1460)-1),A1460),"-",C1460,"-",H1460,".pdf"),"PDF"),""),"")</f>
        <v>PDF</v>
      </c>
      <c r="U1460" s="11" t="s">
        <v>57</v>
      </c>
      <c r="V1460" s="3" t="s">
        <v>46</v>
      </c>
      <c r="W1460" s="3" t="s">
        <v>47</v>
      </c>
      <c r="X1460" s="501" t="s">
        <v>116</v>
      </c>
      <c r="Y1460" s="12" t="str">
        <f>IF(R1460="Include","No",IF(V1460="Include","No",""))</f>
        <v/>
      </c>
      <c r="Z1460" s="33" t="str">
        <f>IF(J1460="Yes",IF(Q1460="","",IF(Q1460="Include",IF(V1460="",IF(Y1460="No","Check for supplement","Include"),IF(V1460="Exclude","Consensus required",IF(V1460="Include",IF(Y1460="No","Check for supplement","Include"),"Check required"))),IF(Q1460="Exclude",IF(V1460="","Check required",IF(V1460="Exclude","Exclude",IF(V1460="Include","Consensus required","Check required"))),"Check required"))),IF(L1460="","","Find PDF"))</f>
        <v>Exclude</v>
      </c>
      <c r="AA1460" s="31" t="str">
        <f>IF(Z1460="Exclude",R1460,"")</f>
        <v>3. Wrong intervention</v>
      </c>
    </row>
    <row r="1461" spans="1:27" x14ac:dyDescent="0.25">
      <c r="A1461" s="25" t="s">
        <v>1573</v>
      </c>
      <c r="B1461" s="26" t="s">
        <v>1574</v>
      </c>
      <c r="C1461" s="26">
        <v>2019</v>
      </c>
      <c r="D1461" s="26" t="s">
        <v>232</v>
      </c>
      <c r="E1461" s="26">
        <v>15</v>
      </c>
      <c r="G1461" s="26">
        <v>100958</v>
      </c>
      <c r="H1461" s="26">
        <v>13437</v>
      </c>
      <c r="I1461" s="26" t="s">
        <v>1575</v>
      </c>
      <c r="J1461" s="11" t="s">
        <v>35</v>
      </c>
      <c r="K1461" s="18" t="str">
        <f>IF(LEFT(I1461,2)="10",HYPERLINK(_xlfn.CONCAT("https://doi.org/",I1461),"Link"),IF(I1461="","",HYPERLINK(I1461,"Link")))</f>
        <v>Link</v>
      </c>
      <c r="L1461" s="19" t="str">
        <f>IF(A1461&lt;&gt;"",IF(J1461="No",_xlfn.CONCAT(IF(ISERROR(FIND(",",A1461))=FALSE,LEFT(A1461,FIND(",",A1461)-1),A1461),"-",C1461,"-",H1461),""),"")</f>
        <v/>
      </c>
      <c r="M1461" s="29" t="str">
        <f>IF(A1461&lt;&gt;"",_xlfn.CONCAT("{",IF(ISERROR(FIND(",",A1461))=FALSE,LEFT(A1461,FIND(",",A1461)-1),A1461),", ",C1461," #",H1461,"}"),"")</f>
        <v>{Muellmann, 2019 #13437}</v>
      </c>
      <c r="N1461" s="4" t="s">
        <v>1</v>
      </c>
      <c r="O1461" s="18" t="str">
        <f>IF(J1461="Yes",IF(P1461&lt;&gt;"",HYPERLINK(_xlfn.CONCAT(VLOOKUP(P1461,AF:AG,2,FALSE),"\",IF(ISERROR(FIND(",",A1461))=FALSE,LEFT(A1461,FIND(",",A1461)-1),A1461),"-",C1461,"-",H1461,".pdf"),"PDF"),""),"")</f>
        <v>PDF</v>
      </c>
      <c r="P1461" s="11" t="s">
        <v>2</v>
      </c>
      <c r="Q1461" s="3" t="s">
        <v>46</v>
      </c>
      <c r="R1461" s="3" t="s">
        <v>47</v>
      </c>
      <c r="S1461" s="4" t="s">
        <v>109</v>
      </c>
      <c r="T1461" s="18" t="str">
        <f>IF(J1461="Yes",IF(U1461&lt;&gt;"",HYPERLINK(_xlfn.CONCAT(VLOOKUP(U1461,AF:AG,2,FALSE),"\",IF(ISERROR(FIND(",",A1461))=FALSE,LEFT(A1461,FIND(",",A1461)-1),A1461),"-",C1461,"-",H1461,".pdf"),"PDF"),""),"")</f>
        <v>PDF</v>
      </c>
      <c r="U1461" s="11" t="s">
        <v>57</v>
      </c>
      <c r="V1461" s="3" t="s">
        <v>46</v>
      </c>
      <c r="W1461" s="3" t="s">
        <v>47</v>
      </c>
      <c r="X1461" s="501" t="s">
        <v>116</v>
      </c>
      <c r="Y1461" s="12" t="str">
        <f>IF(R1461="Include","No",IF(V1461="Include","No",""))</f>
        <v/>
      </c>
      <c r="Z1461" s="33" t="str">
        <f>IF(J1461="Yes",IF(Q1461="","",IF(Q1461="Include",IF(V1461="",IF(Y1461="No","Check for supplement","Include"),IF(V1461="Exclude","Consensus required",IF(V1461="Include",IF(Y1461="No","Check for supplement","Include"),"Check required"))),IF(Q1461="Exclude",IF(V1461="","Check required",IF(V1461="Exclude","Exclude",IF(V1461="Include","Consensus required","Check required"))),"Check required"))),IF(L1461="","","Find PDF"))</f>
        <v>Exclude</v>
      </c>
      <c r="AA1461" s="31" t="str">
        <f>IF(Z1461="Exclude",R1461,"")</f>
        <v>3. Wrong intervention</v>
      </c>
    </row>
    <row r="1462" spans="1:27" x14ac:dyDescent="0.25">
      <c r="A1462" s="25" t="s">
        <v>1573</v>
      </c>
      <c r="B1462" s="26" t="s">
        <v>1574</v>
      </c>
      <c r="C1462" s="26">
        <v>2019</v>
      </c>
      <c r="D1462" s="26" t="s">
        <v>232</v>
      </c>
      <c r="E1462" s="26">
        <v>15</v>
      </c>
      <c r="G1462" s="26">
        <v>100958</v>
      </c>
      <c r="H1462" s="26">
        <v>13438</v>
      </c>
      <c r="I1462" s="26" t="s">
        <v>1575</v>
      </c>
      <c r="J1462" s="11" t="s">
        <v>35</v>
      </c>
      <c r="K1462" s="18" t="str">
        <f>IF(LEFT(I1462,2)="10",HYPERLINK(_xlfn.CONCAT("https://doi.org/",I1462),"Link"),IF(I1462="","",HYPERLINK(I1462,"Link")))</f>
        <v>Link</v>
      </c>
      <c r="L1462" s="19" t="str">
        <f>IF(A1462&lt;&gt;"",IF(J1462="No",_xlfn.CONCAT(IF(ISERROR(FIND(",",A1462))=FALSE,LEFT(A1462,FIND(",",A1462)-1),A1462),"-",C1462,"-",H1462),""),"")</f>
        <v/>
      </c>
      <c r="M1462" s="29" t="str">
        <f>IF(A1462&lt;&gt;"",_xlfn.CONCAT("{",IF(ISERROR(FIND(",",A1462))=FALSE,LEFT(A1462,FIND(",",A1462)-1),A1462),", ",C1462," #",H1462,"}"),"")</f>
        <v>{Muellmann, 2019 #13438}</v>
      </c>
      <c r="N1462" s="4" t="s">
        <v>1</v>
      </c>
      <c r="O1462" s="18" t="str">
        <f>IF(J1462="Yes",IF(P1462&lt;&gt;"",HYPERLINK(_xlfn.CONCAT(VLOOKUP(P1462,AF:AG,2,FALSE),"\",IF(ISERROR(FIND(",",A1462))=FALSE,LEFT(A1462,FIND(",",A1462)-1),A1462),"-",C1462,"-",H1462,".pdf"),"PDF"),""),"")</f>
        <v>PDF</v>
      </c>
      <c r="P1462" s="11" t="s">
        <v>2</v>
      </c>
      <c r="Q1462" s="3" t="s">
        <v>46</v>
      </c>
      <c r="R1462" s="3" t="s">
        <v>39</v>
      </c>
      <c r="T1462" s="18" t="str">
        <f>IF(J1462="Yes",IF(U1462&lt;&gt;"",HYPERLINK(_xlfn.CONCAT(VLOOKUP(U1462,AF:AG,2,FALSE),"\",IF(ISERROR(FIND(",",A1462))=FALSE,LEFT(A1462,FIND(",",A1462)-1),A1462),"-",C1462,"-",H1462,".pdf"),"PDF"),""),"")</f>
        <v>PDF</v>
      </c>
      <c r="U1462" s="11" t="str">
        <f>IF(R1462="0. Duplicate","SH","")</f>
        <v>SH</v>
      </c>
      <c r="V1462" s="3" t="str">
        <f>IF(R1462="0. Duplicate","Exclude","")</f>
        <v>Exclude</v>
      </c>
      <c r="W1462" s="3" t="str">
        <f>IF(R1462="0. Duplicate","0. Duplicate","")</f>
        <v>0. Duplicate</v>
      </c>
      <c r="Y1462" s="12" t="str">
        <f>IF(R1462="Include","No",IF(V1462="Include","No",""))</f>
        <v/>
      </c>
      <c r="Z1462" s="33" t="str">
        <f>IF(J1462="Yes",IF(Q1462="","",IF(Q1462="Include",IF(V1462="",IF(Y1462="No","Check for supplement","Include"),IF(V1462="Exclude","Consensus required",IF(V1462="Include",IF(Y1462="No","Check for supplement","Include"),"Check required"))),IF(Q1462="Exclude",IF(V1462="","Check required",IF(V1462="Exclude","Exclude",IF(V1462="Include","Consensus required","Check required"))),"Check required"))),IF(L1462="","","Find PDF"))</f>
        <v>Exclude</v>
      </c>
      <c r="AA1462" s="31" t="str">
        <f>IF(Z1462="Exclude",R1462,"")</f>
        <v>0. Duplicate</v>
      </c>
    </row>
    <row r="1463" spans="1:27" x14ac:dyDescent="0.25">
      <c r="A1463" s="25" t="s">
        <v>1576</v>
      </c>
      <c r="B1463" s="26" t="s">
        <v>1577</v>
      </c>
      <c r="C1463" s="26">
        <v>2015</v>
      </c>
      <c r="D1463" s="26" t="s">
        <v>1578</v>
      </c>
      <c r="E1463" s="26">
        <v>121</v>
      </c>
      <c r="F1463" s="26">
        <v>1</v>
      </c>
      <c r="G1463" s="26" t="s">
        <v>1579</v>
      </c>
      <c r="H1463" s="26">
        <v>13439</v>
      </c>
      <c r="I1463" s="26" t="s">
        <v>1580</v>
      </c>
      <c r="J1463" s="11" t="s">
        <v>35</v>
      </c>
      <c r="K1463" s="18" t="str">
        <f>IF(LEFT(I1463,2)="10",HYPERLINK(_xlfn.CONCAT("https://doi.org/",I1463),"Link"),IF(I1463="","",HYPERLINK(I1463,"Link")))</f>
        <v>Link</v>
      </c>
      <c r="L1463" s="19" t="str">
        <f>IF(A1463&lt;&gt;"",IF(J1463="No",_xlfn.CONCAT(IF(ISERROR(FIND(",",A1463))=FALSE,LEFT(A1463,FIND(",",A1463)-1),A1463),"-",C1463,"-",H1463),""),"")</f>
        <v/>
      </c>
      <c r="M1463" s="29" t="str">
        <f>IF(A1463&lt;&gt;"",_xlfn.CONCAT("{",IF(ISERROR(FIND(",",A1463))=FALSE,LEFT(A1463,FIND(",",A1463)-1),A1463),", ",C1463," #",H1463,"}"),"")</f>
        <v>{Muftuler, 2015 #13439}</v>
      </c>
      <c r="N1463" s="4" t="s">
        <v>1</v>
      </c>
      <c r="O1463" s="18" t="str">
        <f>IF(J1463="Yes",IF(P1463&lt;&gt;"",HYPERLINK(_xlfn.CONCAT(VLOOKUP(P1463,AF:AG,2,FALSE),"\",IF(ISERROR(FIND(",",A1463))=FALSE,LEFT(A1463,FIND(",",A1463)-1),A1463),"-",C1463,"-",H1463,".pdf"),"PDF"),""),"")</f>
        <v>PDF</v>
      </c>
      <c r="P1463" s="11" t="s">
        <v>2</v>
      </c>
      <c r="Q1463" s="3" t="s">
        <v>46</v>
      </c>
      <c r="R1463" s="3" t="s">
        <v>47</v>
      </c>
      <c r="S1463" s="4" t="s">
        <v>109</v>
      </c>
      <c r="T1463" s="18" t="str">
        <f>IF(J1463="Yes",IF(U1463&lt;&gt;"",HYPERLINK(_xlfn.CONCAT(VLOOKUP(U1463,AF:AG,2,FALSE),"\",IF(ISERROR(FIND(",",A1463))=FALSE,LEFT(A1463,FIND(",",A1463)-1),A1463),"-",C1463,"-",H1463,".pdf"),"PDF"),""),"")</f>
        <v>PDF</v>
      </c>
      <c r="U1463" s="11" t="s">
        <v>57</v>
      </c>
      <c r="V1463" s="3" t="s">
        <v>46</v>
      </c>
      <c r="W1463" s="3" t="s">
        <v>47</v>
      </c>
      <c r="X1463" s="501" t="s">
        <v>116</v>
      </c>
      <c r="Y1463" s="12" t="str">
        <f>IF(R1463="Include","No",IF(V1463="Include","No",""))</f>
        <v/>
      </c>
      <c r="Z1463" s="33" t="str">
        <f>IF(J1463="Yes",IF(Q1463="","",IF(Q1463="Include",IF(V1463="",IF(Y1463="No","Check for supplement","Include"),IF(V1463="Exclude","Consensus required",IF(V1463="Include",IF(Y1463="No","Check for supplement","Include"),"Check required"))),IF(Q1463="Exclude",IF(V1463="","Check required",IF(V1463="Exclude","Exclude",IF(V1463="Include","Consensus required","Check required"))),"Check required"))),IF(L1463="","","Find PDF"))</f>
        <v>Exclude</v>
      </c>
      <c r="AA1463" s="31" t="str">
        <f>IF(Z1463="Exclude",R1463,"")</f>
        <v>3. Wrong intervention</v>
      </c>
    </row>
    <row r="1464" spans="1:27" x14ac:dyDescent="0.25">
      <c r="A1464" s="25" t="s">
        <v>1581</v>
      </c>
      <c r="B1464" s="26" t="s">
        <v>1582</v>
      </c>
      <c r="C1464" s="26">
        <v>2022</v>
      </c>
      <c r="D1464" s="26" t="s">
        <v>1583</v>
      </c>
      <c r="E1464" s="26">
        <v>14</v>
      </c>
      <c r="F1464" s="26">
        <v>2</v>
      </c>
      <c r="G1464" s="26" t="s">
        <v>1584</v>
      </c>
      <c r="H1464" s="26">
        <v>13440</v>
      </c>
      <c r="I1464" s="26" t="s">
        <v>1585</v>
      </c>
      <c r="J1464" s="11" t="s">
        <v>35</v>
      </c>
      <c r="K1464" s="18" t="str">
        <f>IF(LEFT(I1464,2)="10",HYPERLINK(_xlfn.CONCAT("https://doi.org/",I1464),"Link"),IF(I1464="","",HYPERLINK(I1464,"Link")))</f>
        <v>Link</v>
      </c>
      <c r="L1464" s="19" t="str">
        <f>IF(A1464&lt;&gt;"",IF(J1464="No",_xlfn.CONCAT(IF(ISERROR(FIND(",",A1464))=FALSE,LEFT(A1464,FIND(",",A1464)-1),A1464),"-",C1464,"-",H1464),""),"")</f>
        <v/>
      </c>
      <c r="M1464" s="29" t="str">
        <f>IF(A1464&lt;&gt;"",_xlfn.CONCAT("{",IF(ISERROR(FIND(",",A1464))=FALSE,LEFT(A1464,FIND(",",A1464)-1),A1464),", ",C1464," #",H1464,"}"),"")</f>
        <v>{Muniswamy, 2022 #13440}</v>
      </c>
      <c r="N1464" s="4" t="s">
        <v>1</v>
      </c>
      <c r="O1464" s="18" t="str">
        <f>IF(J1464="Yes",IF(P1464&lt;&gt;"",HYPERLINK(_xlfn.CONCAT(VLOOKUP(P1464,AF:AG,2,FALSE),"\",IF(ISERROR(FIND(",",A1464))=FALSE,LEFT(A1464,FIND(",",A1464)-1),A1464),"-",C1464,"-",H1464,".pdf"),"PDF"),""),"")</f>
        <v>PDF</v>
      </c>
      <c r="P1464" s="11" t="s">
        <v>2</v>
      </c>
      <c r="Q1464" s="3" t="s">
        <v>46</v>
      </c>
      <c r="R1464" s="3" t="s">
        <v>47</v>
      </c>
      <c r="S1464" s="4" t="s">
        <v>109</v>
      </c>
      <c r="T1464" s="18" t="str">
        <f>IF(J1464="Yes",IF(U1464&lt;&gt;"",HYPERLINK(_xlfn.CONCAT(VLOOKUP(U1464,AF:AG,2,FALSE),"\",IF(ISERROR(FIND(",",A1464))=FALSE,LEFT(A1464,FIND(",",A1464)-1),A1464),"-",C1464,"-",H1464,".pdf"),"PDF"),""),"")</f>
        <v>PDF</v>
      </c>
      <c r="U1464" s="11" t="s">
        <v>57</v>
      </c>
      <c r="V1464" s="3" t="s">
        <v>46</v>
      </c>
      <c r="W1464" s="3" t="s">
        <v>47</v>
      </c>
      <c r="X1464" s="501" t="s">
        <v>116</v>
      </c>
      <c r="Y1464" s="12" t="str">
        <f>IF(R1464="Include","No",IF(V1464="Include","No",""))</f>
        <v/>
      </c>
      <c r="Z1464" s="33" t="str">
        <f>IF(J1464="Yes",IF(Q1464="","",IF(Q1464="Include",IF(V1464="",IF(Y1464="No","Check for supplement","Include"),IF(V1464="Exclude","Consensus required",IF(V1464="Include",IF(Y1464="No","Check for supplement","Include"),"Check required"))),IF(Q1464="Exclude",IF(V1464="","Check required",IF(V1464="Exclude","Exclude",IF(V1464="Include","Consensus required","Check required"))),"Check required"))),IF(L1464="","","Find PDF"))</f>
        <v>Exclude</v>
      </c>
      <c r="AA1464" s="31" t="str">
        <f>IF(Z1464="Exclude",R1464,"")</f>
        <v>3. Wrong intervention</v>
      </c>
    </row>
    <row r="1465" spans="1:27" x14ac:dyDescent="0.25">
      <c r="A1465" s="25" t="s">
        <v>1581</v>
      </c>
      <c r="B1465" s="26" t="s">
        <v>1582</v>
      </c>
      <c r="C1465" s="26">
        <v>2022</v>
      </c>
      <c r="D1465" s="26" t="s">
        <v>1583</v>
      </c>
      <c r="E1465" s="26">
        <v>14</v>
      </c>
      <c r="F1465" s="26">
        <v>2</v>
      </c>
      <c r="G1465" s="26" t="s">
        <v>1584</v>
      </c>
      <c r="H1465" s="26">
        <v>13441</v>
      </c>
      <c r="I1465" s="26" t="s">
        <v>1585</v>
      </c>
      <c r="J1465" s="11" t="s">
        <v>35</v>
      </c>
      <c r="K1465" s="18" t="str">
        <f>IF(LEFT(I1465,2)="10",HYPERLINK(_xlfn.CONCAT("https://doi.org/",I1465),"Link"),IF(I1465="","",HYPERLINK(I1465,"Link")))</f>
        <v>Link</v>
      </c>
      <c r="L1465" s="19" t="str">
        <f>IF(A1465&lt;&gt;"",IF(J1465="No",_xlfn.CONCAT(IF(ISERROR(FIND(",",A1465))=FALSE,LEFT(A1465,FIND(",",A1465)-1),A1465),"-",C1465,"-",H1465),""),"")</f>
        <v/>
      </c>
      <c r="M1465" s="29" t="str">
        <f>IF(A1465&lt;&gt;"",_xlfn.CONCAT("{",IF(ISERROR(FIND(",",A1465))=FALSE,LEFT(A1465,FIND(",",A1465)-1),A1465),", ",C1465," #",H1465,"}"),"")</f>
        <v>{Muniswamy, 2022 #13441}</v>
      </c>
      <c r="N1465" s="4" t="s">
        <v>1</v>
      </c>
      <c r="O1465" s="18" t="str">
        <f>IF(J1465="Yes",IF(P1465&lt;&gt;"",HYPERLINK(_xlfn.CONCAT(VLOOKUP(P1465,AF:AG,2,FALSE),"\",IF(ISERROR(FIND(",",A1465))=FALSE,LEFT(A1465,FIND(",",A1465)-1),A1465),"-",C1465,"-",H1465,".pdf"),"PDF"),""),"")</f>
        <v>PDF</v>
      </c>
      <c r="P1465" s="11" t="s">
        <v>2</v>
      </c>
      <c r="Q1465" s="3" t="s">
        <v>46</v>
      </c>
      <c r="R1465" s="3" t="s">
        <v>39</v>
      </c>
      <c r="T1465" s="18" t="str">
        <f>IF(J1465="Yes",IF(U1465&lt;&gt;"",HYPERLINK(_xlfn.CONCAT(VLOOKUP(U1465,AF:AG,2,FALSE),"\",IF(ISERROR(FIND(",",A1465))=FALSE,LEFT(A1465,FIND(",",A1465)-1),A1465),"-",C1465,"-",H1465,".pdf"),"PDF"),""),"")</f>
        <v>PDF</v>
      </c>
      <c r="U1465" s="11" t="str">
        <f>IF(R1465="0. Duplicate","SH","")</f>
        <v>SH</v>
      </c>
      <c r="V1465" s="3" t="str">
        <f>IF(R1465="0. Duplicate","Exclude","")</f>
        <v>Exclude</v>
      </c>
      <c r="W1465" s="3" t="str">
        <f>IF(R1465="0. Duplicate","0. Duplicate","")</f>
        <v>0. Duplicate</v>
      </c>
      <c r="Y1465" s="12" t="str">
        <f>IF(R1465="Include","No",IF(V1465="Include","No",""))</f>
        <v/>
      </c>
      <c r="Z1465" s="33" t="str">
        <f>IF(J1465="Yes",IF(Q1465="","",IF(Q1465="Include",IF(V1465="",IF(Y1465="No","Check for supplement","Include"),IF(V1465="Exclude","Consensus required",IF(V1465="Include",IF(Y1465="No","Check for supplement","Include"),"Check required"))),IF(Q1465="Exclude",IF(V1465="","Check required",IF(V1465="Exclude","Exclude",IF(V1465="Include","Consensus required","Check required"))),"Check required"))),IF(L1465="","","Find PDF"))</f>
        <v>Exclude</v>
      </c>
      <c r="AA1465" s="31" t="str">
        <f>IF(Z1465="Exclude",R1465,"")</f>
        <v>0. Duplicate</v>
      </c>
    </row>
    <row r="1466" spans="1:27" x14ac:dyDescent="0.25">
      <c r="A1466" s="25" t="s">
        <v>1586</v>
      </c>
      <c r="B1466" s="26" t="s">
        <v>1587</v>
      </c>
      <c r="C1466" s="26">
        <v>2019</v>
      </c>
      <c r="D1466" s="26" t="s">
        <v>168</v>
      </c>
      <c r="E1466" s="26">
        <v>57</v>
      </c>
      <c r="F1466" s="26">
        <v>4</v>
      </c>
      <c r="G1466" s="26" t="s">
        <v>1588</v>
      </c>
      <c r="H1466" s="26">
        <v>24705</v>
      </c>
      <c r="I1466" s="26" t="s">
        <v>1589</v>
      </c>
      <c r="J1466" s="11" t="s">
        <v>35</v>
      </c>
      <c r="K1466" s="18" t="str">
        <f>IF(LEFT(I1466,2)="10",HYPERLINK(_xlfn.CONCAT("https://doi.org/",I1466),"Link"),IF(I1466="","",HYPERLINK(I1466,"Link")))</f>
        <v>Link</v>
      </c>
      <c r="L1466" s="19" t="str">
        <f>IF(A1466&lt;&gt;"",IF(J1466="No",_xlfn.CONCAT(IF(ISERROR(FIND(",",A1466))=FALSE,LEFT(A1466,FIND(",",A1466)-1),A1466),"-",C1466,"-",H1466),""),"")</f>
        <v/>
      </c>
      <c r="M1466" s="29" t="str">
        <f>IF(A1466&lt;&gt;"",_xlfn.CONCAT("{",IF(ISERROR(FIND(",",A1466))=FALSE,LEFT(A1466,FIND(",",A1466)-1),A1466),", ",C1466," #",H1466,"}"),"")</f>
        <v>{Murawski, 2019 #24705}</v>
      </c>
      <c r="N1466" s="4" t="s">
        <v>36</v>
      </c>
      <c r="O1466" s="18" t="str">
        <f>IF(J1466="Yes",IF(P1466&lt;&gt;"",HYPERLINK(_xlfn.CONCAT(VLOOKUP(P1466,AF:AG,2,FALSE),"\",IF(ISERROR(FIND(",",A1466))=FALSE,LEFT(A1466,FIND(",",A1466)-1),A1466),"-",C1466,"-",H1466,".pdf"),"PDF"),""),"")</f>
        <v>PDF</v>
      </c>
      <c r="P1466" s="11" t="s">
        <v>2</v>
      </c>
      <c r="Q1466" s="3" t="s">
        <v>46</v>
      </c>
      <c r="R1466" s="3" t="s">
        <v>47</v>
      </c>
      <c r="S1466" s="4" t="s">
        <v>109</v>
      </c>
      <c r="T1466" s="18" t="str">
        <f>IF(J1466="Yes",IF(U1466&lt;&gt;"",HYPERLINK(_xlfn.CONCAT(VLOOKUP(U1466,AF:AG,2,FALSE),"\",IF(ISERROR(FIND(",",A1466))=FALSE,LEFT(A1466,FIND(",",A1466)-1),A1466),"-",C1466,"-",H1466,".pdf"),"PDF"),""),"")</f>
        <v>PDF</v>
      </c>
      <c r="U1466" s="11" t="s">
        <v>57</v>
      </c>
      <c r="V1466" s="3" t="s">
        <v>46</v>
      </c>
      <c r="W1466" s="3" t="s">
        <v>47</v>
      </c>
      <c r="X1466" s="501" t="s">
        <v>116</v>
      </c>
      <c r="Y1466" s="12" t="str">
        <f>IF(R1466="Include","No",IF(V1466="Include","No",""))</f>
        <v/>
      </c>
      <c r="Z1466" s="33" t="str">
        <f>IF(J1466="Yes",IF(Q1466="","",IF(Q1466="Include",IF(V1466="",IF(Y1466="No","Check for supplement","Include"),IF(V1466="Exclude","Consensus required",IF(V1466="Include",IF(Y1466="No","Check for supplement","Include"),"Check required"))),IF(Q1466="Exclude",IF(V1466="","Check required",IF(V1466="Exclude","Exclude",IF(V1466="Include","Consensus required","Check required"))),"Check required"))),IF(L1466="","","Find PDF"))</f>
        <v>Exclude</v>
      </c>
      <c r="AA1466" s="31" t="str">
        <f>IF(Z1466="Exclude",R1466,"")</f>
        <v>3. Wrong intervention</v>
      </c>
    </row>
    <row r="1467" spans="1:27" x14ac:dyDescent="0.25">
      <c r="A1467" s="25" t="s">
        <v>1590</v>
      </c>
      <c r="B1467" s="26" t="s">
        <v>1591</v>
      </c>
      <c r="C1467" s="26">
        <v>2012</v>
      </c>
      <c r="D1467" s="26" t="s">
        <v>950</v>
      </c>
      <c r="E1467" s="26">
        <v>66</v>
      </c>
      <c r="F1467" s="26">
        <v>8</v>
      </c>
      <c r="G1467" s="26" t="s">
        <v>1592</v>
      </c>
      <c r="H1467" s="26">
        <v>13442</v>
      </c>
      <c r="I1467" s="26" t="s">
        <v>1593</v>
      </c>
      <c r="J1467" s="11" t="s">
        <v>35</v>
      </c>
      <c r="K1467" s="18" t="str">
        <f>IF(LEFT(I1467,2)="10",HYPERLINK(_xlfn.CONCAT("https://doi.org/",I1467),"Link"),IF(I1467="","",HYPERLINK(I1467,"Link")))</f>
        <v>Link</v>
      </c>
      <c r="L1467" s="19" t="str">
        <f>IF(A1467&lt;&gt;"",IF(J1467="No",_xlfn.CONCAT(IF(ISERROR(FIND(",",A1467))=FALSE,LEFT(A1467,FIND(",",A1467)-1),A1467),"-",C1467,"-",H1467),""),"")</f>
        <v/>
      </c>
      <c r="M1467" s="29" t="str">
        <f>IF(A1467&lt;&gt;"",_xlfn.CONCAT("{",IF(ISERROR(FIND(",",A1467))=FALSE,LEFT(A1467,FIND(",",A1467)-1),A1467),", ",C1467," #",H1467,"}"),"")</f>
        <v>{Murphy, 2012 #13442}</v>
      </c>
      <c r="N1467" s="4" t="s">
        <v>1</v>
      </c>
      <c r="O1467" s="18" t="str">
        <f>IF(J1467="Yes",IF(P1467&lt;&gt;"",HYPERLINK(_xlfn.CONCAT(VLOOKUP(P1467,AF:AG,2,FALSE),"\",IF(ISERROR(FIND(",",A1467))=FALSE,LEFT(A1467,FIND(",",A1467)-1),A1467),"-",C1467,"-",H1467,".pdf"),"PDF"),""),"")</f>
        <v>PDF</v>
      </c>
      <c r="P1467" s="11" t="s">
        <v>2</v>
      </c>
      <c r="Q1467" s="3" t="s">
        <v>46</v>
      </c>
      <c r="R1467" s="3" t="s">
        <v>47</v>
      </c>
      <c r="S1467" s="4" t="s">
        <v>109</v>
      </c>
      <c r="T1467" s="18" t="str">
        <f>IF(J1467="Yes",IF(U1467&lt;&gt;"",HYPERLINK(_xlfn.CONCAT(VLOOKUP(U1467,AF:AG,2,FALSE),"\",IF(ISERROR(FIND(",",A1467))=FALSE,LEFT(A1467,FIND(",",A1467)-1),A1467),"-",C1467,"-",H1467,".pdf"),"PDF"),""),"")</f>
        <v>PDF</v>
      </c>
      <c r="U1467" s="11" t="s">
        <v>57</v>
      </c>
      <c r="V1467" s="3" t="s">
        <v>46</v>
      </c>
      <c r="W1467" s="3" t="s">
        <v>47</v>
      </c>
      <c r="X1467" s="501" t="s">
        <v>116</v>
      </c>
      <c r="Y1467" s="12" t="str">
        <f>IF(R1467="Include","No",IF(V1467="Include","No",""))</f>
        <v/>
      </c>
      <c r="Z1467" s="33" t="str">
        <f>IF(J1467="Yes",IF(Q1467="","",IF(Q1467="Include",IF(V1467="",IF(Y1467="No","Check for supplement","Include"),IF(V1467="Exclude","Consensus required",IF(V1467="Include",IF(Y1467="No","Check for supplement","Include"),"Check required"))),IF(Q1467="Exclude",IF(V1467="","Check required",IF(V1467="Exclude","Exclude",IF(V1467="Include","Consensus required","Check required"))),"Check required"))),IF(L1467="","","Find PDF"))</f>
        <v>Exclude</v>
      </c>
      <c r="AA1467" s="31" t="str">
        <f>IF(Z1467="Exclude",R1467,"")</f>
        <v>3. Wrong intervention</v>
      </c>
    </row>
    <row r="1468" spans="1:27" x14ac:dyDescent="0.25">
      <c r="A1468" s="25" t="s">
        <v>5511</v>
      </c>
      <c r="B1468" s="26" t="s">
        <v>5512</v>
      </c>
      <c r="C1468" s="26">
        <v>2020</v>
      </c>
      <c r="D1468" s="26" t="s">
        <v>5513</v>
      </c>
      <c r="E1468" s="26">
        <v>79</v>
      </c>
      <c r="F1468" s="26" t="s">
        <v>5514</v>
      </c>
      <c r="H1468" s="26">
        <v>14062</v>
      </c>
      <c r="I1468" s="26" t="s">
        <v>5515</v>
      </c>
      <c r="J1468" s="11" t="s">
        <v>35</v>
      </c>
      <c r="K1468" s="18" t="str">
        <f>IF(LEFT(I1468,2)="10",HYPERLINK(_xlfn.CONCAT("https://doi.org/",I1468),"Link"),IF(I1468="","",HYPERLINK(I1468,"Link")))</f>
        <v>Link</v>
      </c>
      <c r="L1468" s="19" t="str">
        <f>IF(A1468&lt;&gt;"",IF(J1468="No",_xlfn.CONCAT(IF(ISERROR(FIND(",",A1468))=FALSE,LEFT(A1468,FIND(",",A1468)-1),A1468),"-",C1468,"-",H1468),""),"")</f>
        <v/>
      </c>
      <c r="M1468" s="29" t="str">
        <f>IF(A1468&lt;&gt;"",_xlfn.CONCAT("{",IF(ISERROR(FIND(",",A1468))=FALSE,LEFT(A1468,FIND(",",A1468)-1),A1468),", ",C1468," #",H1468,"}"),"")</f>
        <v>{Murphy, 2020 #14062}</v>
      </c>
      <c r="N1468" s="4" t="s">
        <v>4</v>
      </c>
      <c r="O1468" s="18" t="str">
        <f>IF(J1468="Yes",IF(P1468&lt;&gt;"",HYPERLINK(_xlfn.CONCAT(VLOOKUP(P1468,AF:AG,2,FALSE),"\",IF(ISERROR(FIND(",",A1468))=FALSE,LEFT(A1468,FIND(",",A1468)-1),A1468),"-",C1468,"-",H1468,".pdf"),"PDF"),""),"")</f>
        <v>PDF</v>
      </c>
      <c r="P1468" s="11" t="s">
        <v>2</v>
      </c>
      <c r="Q1468" s="3" t="s">
        <v>46</v>
      </c>
      <c r="R1468" s="3" t="s">
        <v>77</v>
      </c>
      <c r="S1468" s="4" t="s">
        <v>316</v>
      </c>
      <c r="T1468" s="18" t="str">
        <f>IF(J1468="Yes",IF(U1468&lt;&gt;"",HYPERLINK(_xlfn.CONCAT(VLOOKUP(U1468,AF:AG,2,FALSE),"\",IF(ISERROR(FIND(",",A1468))=FALSE,LEFT(A1468,FIND(",",A1468)-1),A1468),"-",C1468,"-",H1468,".pdf"),"PDF"),""),"")</f>
        <v>PDF</v>
      </c>
      <c r="U1468" s="11" t="s">
        <v>50</v>
      </c>
      <c r="V1468" s="3" t="s">
        <v>46</v>
      </c>
      <c r="W1468" s="3" t="s">
        <v>77</v>
      </c>
      <c r="Y1468" s="12" t="str">
        <f>IF(R1468="Include","No",IF(V1468="Include","No",""))</f>
        <v/>
      </c>
      <c r="Z1468" s="33" t="str">
        <f>IF(J1468="Yes",IF(Q1468="","",IF(Q1468="Include",IF(V1468="",IF(Y1468="No","Check for supplement","Include"),IF(V1468="Exclude","Consensus required",IF(V1468="Include",IF(Y1468="No","Check for supplement","Include"),"Check required"))),IF(Q1468="Exclude",IF(V1468="","Check required",IF(V1468="Exclude","Exclude",IF(V1468="Include","Consensus required","Check required"))),"Check required"))),IF(L1468="","","Find PDF"))</f>
        <v>Exclude</v>
      </c>
      <c r="AA1468" s="31" t="str">
        <f>IF(Z1468="Exclude",R1468,"")</f>
        <v>5. Wrong study design</v>
      </c>
    </row>
    <row r="1469" spans="1:27" x14ac:dyDescent="0.25">
      <c r="A1469" s="25" t="s">
        <v>1594</v>
      </c>
      <c r="B1469" s="26" t="s">
        <v>1595</v>
      </c>
      <c r="C1469" s="26">
        <v>2019</v>
      </c>
      <c r="D1469" s="26" t="s">
        <v>530</v>
      </c>
      <c r="E1469" s="26">
        <v>21</v>
      </c>
      <c r="F1469" s="26">
        <v>4</v>
      </c>
      <c r="G1469" s="26" t="s">
        <v>1596</v>
      </c>
      <c r="H1469" s="26">
        <v>13443</v>
      </c>
      <c r="I1469" s="26" t="s">
        <v>1597</v>
      </c>
      <c r="J1469" s="11" t="s">
        <v>35</v>
      </c>
      <c r="K1469" s="18" t="str">
        <f>IF(LEFT(I1469,2)="10",HYPERLINK(_xlfn.CONCAT("https://doi.org/",I1469),"Link"),IF(I1469="","",HYPERLINK(I1469,"Link")))</f>
        <v>Link</v>
      </c>
      <c r="L1469" s="19" t="str">
        <f>IF(A1469&lt;&gt;"",IF(J1469="No",_xlfn.CONCAT(IF(ISERROR(FIND(",",A1469))=FALSE,LEFT(A1469,FIND(",",A1469)-1),A1469),"-",C1469,"-",H1469),""),"")</f>
        <v/>
      </c>
      <c r="M1469" s="29" t="str">
        <f>IF(A1469&lt;&gt;"",_xlfn.CONCAT("{",IF(ISERROR(FIND(",",A1469))=FALSE,LEFT(A1469,FIND(",",A1469)-1),A1469),", ",C1469," #",H1469,"}"),"")</f>
        <v>{Murray, 2019 #13443}</v>
      </c>
      <c r="N1469" s="4" t="s">
        <v>1</v>
      </c>
      <c r="O1469" s="18" t="str">
        <f>IF(J1469="Yes",IF(P1469&lt;&gt;"",HYPERLINK(_xlfn.CONCAT(VLOOKUP(P1469,AF:AG,2,FALSE),"\",IF(ISERROR(FIND(",",A1469))=FALSE,LEFT(A1469,FIND(",",A1469)-1),A1469),"-",C1469,"-",H1469,".pdf"),"PDF"),""),"")</f>
        <v>PDF</v>
      </c>
      <c r="P1469" s="11" t="s">
        <v>2</v>
      </c>
      <c r="Q1469" s="3" t="s">
        <v>46</v>
      </c>
      <c r="R1469" s="3" t="s">
        <v>77</v>
      </c>
      <c r="S1469" s="4" t="s">
        <v>316</v>
      </c>
      <c r="T1469" s="18" t="str">
        <f>IF(J1469="Yes",IF(U1469&lt;&gt;"",HYPERLINK(_xlfn.CONCAT(VLOOKUP(U1469,AF:AG,2,FALSE),"\",IF(ISERROR(FIND(",",A1469))=FALSE,LEFT(A1469,FIND(",",A1469)-1),A1469),"-",C1469,"-",H1469,".pdf"),"PDF"),""),"")</f>
        <v>PDF</v>
      </c>
      <c r="U1469" s="11" t="s">
        <v>57</v>
      </c>
      <c r="V1469" s="3" t="s">
        <v>46</v>
      </c>
      <c r="W1469" s="3" t="s">
        <v>47</v>
      </c>
      <c r="X1469" s="501" t="s">
        <v>116</v>
      </c>
      <c r="Y1469" s="12" t="str">
        <f>IF(R1469="Include","No",IF(V1469="Include","No",""))</f>
        <v/>
      </c>
      <c r="Z1469" s="33" t="str">
        <f>IF(J1469="Yes",IF(Q1469="","",IF(Q1469="Include",IF(V1469="",IF(Y1469="No","Check for supplement","Include"),IF(V1469="Exclude","Consensus required",IF(V1469="Include",IF(Y1469="No","Check for supplement","Include"),"Check required"))),IF(Q1469="Exclude",IF(V1469="","Check required",IF(V1469="Exclude","Exclude",IF(V1469="Include","Consensus required","Check required"))),"Check required"))),IF(L1469="","","Find PDF"))</f>
        <v>Exclude</v>
      </c>
      <c r="AA1469" s="31" t="str">
        <f>IF(Z1469="Exclude",R1469,"")</f>
        <v>5. Wrong study design</v>
      </c>
    </row>
    <row r="1470" spans="1:27" x14ac:dyDescent="0.25">
      <c r="A1470" s="25" t="s">
        <v>1598</v>
      </c>
      <c r="B1470" s="26" t="s">
        <v>1599</v>
      </c>
      <c r="C1470" s="26">
        <v>2013</v>
      </c>
      <c r="D1470" s="26" t="s">
        <v>241</v>
      </c>
      <c r="E1470" s="26">
        <v>25</v>
      </c>
      <c r="F1470" s="26">
        <v>2</v>
      </c>
      <c r="G1470" s="26" t="s">
        <v>1600</v>
      </c>
      <c r="H1470" s="26">
        <v>13444</v>
      </c>
      <c r="I1470" s="26" t="s">
        <v>1601</v>
      </c>
      <c r="J1470" s="11" t="s">
        <v>35</v>
      </c>
      <c r="K1470" s="18" t="str">
        <f>IF(LEFT(I1470,2)="10",HYPERLINK(_xlfn.CONCAT("https://doi.org/",I1470),"Link"),IF(I1470="","",HYPERLINK(I1470,"Link")))</f>
        <v>Link</v>
      </c>
      <c r="L1470" s="19" t="str">
        <f>IF(A1470&lt;&gt;"",IF(J1470="No",_xlfn.CONCAT(IF(ISERROR(FIND(",",A1470))=FALSE,LEFT(A1470,FIND(",",A1470)-1),A1470),"-",C1470,"-",H1470),""),"")</f>
        <v/>
      </c>
      <c r="M1470" s="29" t="str">
        <f>IF(A1470&lt;&gt;"",_xlfn.CONCAT("{",IF(ISERROR(FIND(",",A1470))=FALSE,LEFT(A1470,FIND(",",A1470)-1),A1470),", ",C1470," #",H1470,"}"),"")</f>
        <v>{Murtagh, 2013 #13444}</v>
      </c>
      <c r="N1470" s="4" t="s">
        <v>1</v>
      </c>
      <c r="O1470" s="18" t="str">
        <f>IF(J1470="Yes",IF(P1470&lt;&gt;"",HYPERLINK(_xlfn.CONCAT(VLOOKUP(P1470,AF:AG,2,FALSE),"\",IF(ISERROR(FIND(",",A1470))=FALSE,LEFT(A1470,FIND(",",A1470)-1),A1470),"-",C1470,"-",H1470,".pdf"),"PDF"),""),"")</f>
        <v>PDF</v>
      </c>
      <c r="P1470" s="11" t="s">
        <v>2</v>
      </c>
      <c r="Q1470" s="3" t="s">
        <v>46</v>
      </c>
      <c r="R1470" s="3" t="s">
        <v>47</v>
      </c>
      <c r="S1470" s="4" t="s">
        <v>109</v>
      </c>
      <c r="T1470" s="18" t="str">
        <f>IF(J1470="Yes",IF(U1470&lt;&gt;"",HYPERLINK(_xlfn.CONCAT(VLOOKUP(U1470,AF:AG,2,FALSE),"\",IF(ISERROR(FIND(",",A1470))=FALSE,LEFT(A1470,FIND(",",A1470)-1),A1470),"-",C1470,"-",H1470,".pdf"),"PDF"),""),"")</f>
        <v>PDF</v>
      </c>
      <c r="U1470" s="11" t="s">
        <v>57</v>
      </c>
      <c r="V1470" s="3" t="s">
        <v>46</v>
      </c>
      <c r="W1470" s="3" t="s">
        <v>47</v>
      </c>
      <c r="X1470" s="501" t="s">
        <v>116</v>
      </c>
      <c r="Y1470" s="12" t="str">
        <f>IF(R1470="Include","No",IF(V1470="Include","No",""))</f>
        <v/>
      </c>
      <c r="Z1470" s="33" t="str">
        <f>IF(J1470="Yes",IF(Q1470="","",IF(Q1470="Include",IF(V1470="",IF(Y1470="No","Check for supplement","Include"),IF(V1470="Exclude","Consensus required",IF(V1470="Include",IF(Y1470="No","Check for supplement","Include"),"Check required"))),IF(Q1470="Exclude",IF(V1470="","Check required",IF(V1470="Exclude","Exclude",IF(V1470="Include","Consensus required","Check required"))),"Check required"))),IF(L1470="","","Find PDF"))</f>
        <v>Exclude</v>
      </c>
      <c r="AA1470" s="31" t="str">
        <f>IF(Z1470="Exclude",R1470,"")</f>
        <v>3. Wrong intervention</v>
      </c>
    </row>
    <row r="1471" spans="1:27" x14ac:dyDescent="0.25">
      <c r="A1471" s="25" t="s">
        <v>1598</v>
      </c>
      <c r="B1471" s="26" t="s">
        <v>1599</v>
      </c>
      <c r="C1471" s="26">
        <v>2013</v>
      </c>
      <c r="D1471" s="26" t="s">
        <v>241</v>
      </c>
      <c r="E1471" s="26">
        <v>25</v>
      </c>
      <c r="F1471" s="26">
        <v>2</v>
      </c>
      <c r="G1471" s="26" t="s">
        <v>1600</v>
      </c>
      <c r="H1471" s="26">
        <v>13445</v>
      </c>
      <c r="I1471" s="26" t="s">
        <v>1601</v>
      </c>
      <c r="J1471" s="11" t="s">
        <v>35</v>
      </c>
      <c r="K1471" s="18" t="str">
        <f>IF(LEFT(I1471,2)="10",HYPERLINK(_xlfn.CONCAT("https://doi.org/",I1471),"Link"),IF(I1471="","",HYPERLINK(I1471,"Link")))</f>
        <v>Link</v>
      </c>
      <c r="L1471" s="19" t="str">
        <f>IF(A1471&lt;&gt;"",IF(J1471="No",_xlfn.CONCAT(IF(ISERROR(FIND(",",A1471))=FALSE,LEFT(A1471,FIND(",",A1471)-1),A1471),"-",C1471,"-",H1471),""),"")</f>
        <v/>
      </c>
      <c r="M1471" s="29" t="str">
        <f>IF(A1471&lt;&gt;"",_xlfn.CONCAT("{",IF(ISERROR(FIND(",",A1471))=FALSE,LEFT(A1471,FIND(",",A1471)-1),A1471),", ",C1471," #",H1471,"}"),"")</f>
        <v>{Murtagh, 2013 #13445}</v>
      </c>
      <c r="N1471" s="4" t="s">
        <v>1</v>
      </c>
      <c r="O1471" s="18" t="str">
        <f>IF(J1471="Yes",IF(P1471&lt;&gt;"",HYPERLINK(_xlfn.CONCAT(VLOOKUP(P1471,AF:AG,2,FALSE),"\",IF(ISERROR(FIND(",",A1471))=FALSE,LEFT(A1471,FIND(",",A1471)-1),A1471),"-",C1471,"-",H1471,".pdf"),"PDF"),""),"")</f>
        <v>PDF</v>
      </c>
      <c r="P1471" s="11" t="s">
        <v>2</v>
      </c>
      <c r="Q1471" s="3" t="s">
        <v>46</v>
      </c>
      <c r="R1471" s="3" t="s">
        <v>39</v>
      </c>
      <c r="T1471" s="18" t="str">
        <f>IF(J1471="Yes",IF(U1471&lt;&gt;"",HYPERLINK(_xlfn.CONCAT(VLOOKUP(U1471,AF:AG,2,FALSE),"\",IF(ISERROR(FIND(",",A1471))=FALSE,LEFT(A1471,FIND(",",A1471)-1),A1471),"-",C1471,"-",H1471,".pdf"),"PDF"),""),"")</f>
        <v>PDF</v>
      </c>
      <c r="U1471" s="11" t="str">
        <f>IF(R1471="0. Duplicate","SH","")</f>
        <v>SH</v>
      </c>
      <c r="V1471" s="3" t="str">
        <f>IF(R1471="0. Duplicate","Exclude","")</f>
        <v>Exclude</v>
      </c>
      <c r="W1471" s="3" t="str">
        <f>IF(R1471="0. Duplicate","0. Duplicate","")</f>
        <v>0. Duplicate</v>
      </c>
      <c r="Y1471" s="12" t="str">
        <f>IF(R1471="Include","No",IF(V1471="Include","No",""))</f>
        <v/>
      </c>
      <c r="Z1471" s="33" t="str">
        <f>IF(J1471="Yes",IF(Q1471="","",IF(Q1471="Include",IF(V1471="",IF(Y1471="No","Check for supplement","Include"),IF(V1471="Exclude","Consensus required",IF(V1471="Include",IF(Y1471="No","Check for supplement","Include"),"Check required"))),IF(Q1471="Exclude",IF(V1471="","Check required",IF(V1471="Exclude","Exclude",IF(V1471="Include","Consensus required","Check required"))),"Check required"))),IF(L1471="","","Find PDF"))</f>
        <v>Exclude</v>
      </c>
      <c r="AA1471" s="31" t="str">
        <f>IF(Z1471="Exclude",R1471,"")</f>
        <v>0. Duplicate</v>
      </c>
    </row>
    <row r="1472" spans="1:27" x14ac:dyDescent="0.25">
      <c r="A1472" s="25" t="s">
        <v>1602</v>
      </c>
      <c r="B1472" s="26" t="s">
        <v>1603</v>
      </c>
      <c r="C1472" s="26">
        <v>2012</v>
      </c>
      <c r="D1472" s="26" t="s">
        <v>296</v>
      </c>
      <c r="E1472" s="26">
        <v>6</v>
      </c>
      <c r="F1472" s="26">
        <v>4</v>
      </c>
      <c r="G1472" s="26" t="s">
        <v>1604</v>
      </c>
      <c r="H1472" s="26">
        <v>13446</v>
      </c>
      <c r="I1472" s="26" t="s">
        <v>1605</v>
      </c>
      <c r="J1472" s="11" t="s">
        <v>35</v>
      </c>
      <c r="K1472" s="18" t="str">
        <f>IF(LEFT(I1472,2)="10",HYPERLINK(_xlfn.CONCAT("https://doi.org/",I1472),"Link"),IF(I1472="","",HYPERLINK(I1472,"Link")))</f>
        <v>Link</v>
      </c>
      <c r="L1472" s="19" t="str">
        <f>IF(A1472&lt;&gt;"",IF(J1472="No",_xlfn.CONCAT(IF(ISERROR(FIND(",",A1472))=FALSE,LEFT(A1472,FIND(",",A1472)-1),A1472),"-",C1472,"-",H1472),""),"")</f>
        <v/>
      </c>
      <c r="M1472" s="29" t="str">
        <f>IF(A1472&lt;&gt;"",_xlfn.CONCAT("{",IF(ISERROR(FIND(",",A1472))=FALSE,LEFT(A1472,FIND(",",A1472)-1),A1472),", ",C1472," #",H1472,"}"),"")</f>
        <v>{Mutrie, 2012 #13446}</v>
      </c>
      <c r="N1472" s="4" t="s">
        <v>1</v>
      </c>
      <c r="O1472" s="18" t="str">
        <f>IF(J1472="Yes",IF(P1472&lt;&gt;"",HYPERLINK(_xlfn.CONCAT(VLOOKUP(P1472,AF:AG,2,FALSE),"\",IF(ISERROR(FIND(",",A1472))=FALSE,LEFT(A1472,FIND(",",A1472)-1),A1472),"-",C1472,"-",H1472,".pdf"),"PDF"),""),"")</f>
        <v>PDF</v>
      </c>
      <c r="P1472" s="11" t="s">
        <v>2</v>
      </c>
      <c r="Q1472" s="3" t="s">
        <v>46</v>
      </c>
      <c r="R1472" s="3" t="s">
        <v>47</v>
      </c>
      <c r="S1472" s="4" t="s">
        <v>109</v>
      </c>
      <c r="T1472" s="18" t="str">
        <f>IF(J1472="Yes",IF(U1472&lt;&gt;"",HYPERLINK(_xlfn.CONCAT(VLOOKUP(U1472,AF:AG,2,FALSE),"\",IF(ISERROR(FIND(",",A1472))=FALSE,LEFT(A1472,FIND(",",A1472)-1),A1472),"-",C1472,"-",H1472,".pdf"),"PDF"),""),"")</f>
        <v>PDF</v>
      </c>
      <c r="U1472" s="11" t="s">
        <v>57</v>
      </c>
      <c r="V1472" s="3" t="s">
        <v>46</v>
      </c>
      <c r="W1472" s="3" t="s">
        <v>47</v>
      </c>
      <c r="X1472" s="501" t="s">
        <v>116</v>
      </c>
      <c r="Y1472" s="12" t="str">
        <f>IF(R1472="Include","No",IF(V1472="Include","No",""))</f>
        <v/>
      </c>
      <c r="Z1472" s="33" t="str">
        <f>IF(J1472="Yes",IF(Q1472="","",IF(Q1472="Include",IF(V1472="",IF(Y1472="No","Check for supplement","Include"),IF(V1472="Exclude","Consensus required",IF(V1472="Include",IF(Y1472="No","Check for supplement","Include"),"Check required"))),IF(Q1472="Exclude",IF(V1472="","Check required",IF(V1472="Exclude","Exclude",IF(V1472="Include","Consensus required","Check required"))),"Check required"))),IF(L1472="","","Find PDF"))</f>
        <v>Exclude</v>
      </c>
      <c r="AA1472" s="31" t="str">
        <f>IF(Z1472="Exclude",R1472,"")</f>
        <v>3. Wrong intervention</v>
      </c>
    </row>
    <row r="1473" spans="1:27" x14ac:dyDescent="0.25">
      <c r="A1473" s="25" t="s">
        <v>1602</v>
      </c>
      <c r="B1473" s="26" t="s">
        <v>1603</v>
      </c>
      <c r="C1473" s="26">
        <v>2012</v>
      </c>
      <c r="D1473" s="26" t="s">
        <v>296</v>
      </c>
      <c r="E1473" s="26">
        <v>6</v>
      </c>
      <c r="F1473" s="26">
        <v>4</v>
      </c>
      <c r="G1473" s="26" t="s">
        <v>1604</v>
      </c>
      <c r="H1473" s="26">
        <v>13447</v>
      </c>
      <c r="I1473" s="26" t="s">
        <v>1605</v>
      </c>
      <c r="J1473" s="11" t="s">
        <v>35</v>
      </c>
      <c r="K1473" s="18" t="str">
        <f>IF(LEFT(I1473,2)="10",HYPERLINK(_xlfn.CONCAT("https://doi.org/",I1473),"Link"),IF(I1473="","",HYPERLINK(I1473,"Link")))</f>
        <v>Link</v>
      </c>
      <c r="L1473" s="19" t="str">
        <f>IF(A1473&lt;&gt;"",IF(J1473="No",_xlfn.CONCAT(IF(ISERROR(FIND(",",A1473))=FALSE,LEFT(A1473,FIND(",",A1473)-1),A1473),"-",C1473,"-",H1473),""),"")</f>
        <v/>
      </c>
      <c r="M1473" s="29" t="str">
        <f>IF(A1473&lt;&gt;"",_xlfn.CONCAT("{",IF(ISERROR(FIND(",",A1473))=FALSE,LEFT(A1473,FIND(",",A1473)-1),A1473),", ",C1473," #",H1473,"}"),"")</f>
        <v>{Mutrie, 2012 #13447}</v>
      </c>
      <c r="N1473" s="4" t="s">
        <v>1</v>
      </c>
      <c r="O1473" s="18" t="str">
        <f>IF(J1473="Yes",IF(P1473&lt;&gt;"",HYPERLINK(_xlfn.CONCAT(VLOOKUP(P1473,AF:AG,2,FALSE),"\",IF(ISERROR(FIND(",",A1473))=FALSE,LEFT(A1473,FIND(",",A1473)-1),A1473),"-",C1473,"-",H1473,".pdf"),"PDF"),""),"")</f>
        <v>PDF</v>
      </c>
      <c r="P1473" s="11" t="s">
        <v>2</v>
      </c>
      <c r="Q1473" s="3" t="s">
        <v>46</v>
      </c>
      <c r="R1473" s="3" t="s">
        <v>39</v>
      </c>
      <c r="T1473" s="18" t="str">
        <f>IF(J1473="Yes",IF(U1473&lt;&gt;"",HYPERLINK(_xlfn.CONCAT(VLOOKUP(U1473,AF:AG,2,FALSE),"\",IF(ISERROR(FIND(",",A1473))=FALSE,LEFT(A1473,FIND(",",A1473)-1),A1473),"-",C1473,"-",H1473,".pdf"),"PDF"),""),"")</f>
        <v>PDF</v>
      </c>
      <c r="U1473" s="11" t="str">
        <f>IF(R1473="0. Duplicate","SH","")</f>
        <v>SH</v>
      </c>
      <c r="V1473" s="3" t="str">
        <f>IF(R1473="0. Duplicate","Exclude","")</f>
        <v>Exclude</v>
      </c>
      <c r="W1473" s="3" t="str">
        <f>IF(R1473="0. Duplicate","0. Duplicate","")</f>
        <v>0. Duplicate</v>
      </c>
      <c r="Y1473" s="12" t="str">
        <f>IF(R1473="Include","No",IF(V1473="Include","No",""))</f>
        <v/>
      </c>
      <c r="Z1473" s="33" t="str">
        <f>IF(J1473="Yes",IF(Q1473="","",IF(Q1473="Include",IF(V1473="",IF(Y1473="No","Check for supplement","Include"),IF(V1473="Exclude","Consensus required",IF(V1473="Include",IF(Y1473="No","Check for supplement","Include"),"Check required"))),IF(Q1473="Exclude",IF(V1473="","Check required",IF(V1473="Exclude","Exclude",IF(V1473="Include","Consensus required","Check required"))),"Check required"))),IF(L1473="","","Find PDF"))</f>
        <v>Exclude</v>
      </c>
      <c r="AA1473" s="31" t="str">
        <f>IF(Z1473="Exclude",R1473,"")</f>
        <v>0. Duplicate</v>
      </c>
    </row>
    <row r="1474" spans="1:27" x14ac:dyDescent="0.25">
      <c r="A1474" s="25" t="s">
        <v>1606</v>
      </c>
      <c r="B1474" s="26" t="s">
        <v>1607</v>
      </c>
      <c r="C1474" s="26">
        <v>2012</v>
      </c>
      <c r="D1474" s="26" t="s">
        <v>1608</v>
      </c>
      <c r="E1474" s="26">
        <v>29</v>
      </c>
      <c r="F1474" s="26">
        <v>6</v>
      </c>
      <c r="G1474" s="26" t="s">
        <v>1609</v>
      </c>
      <c r="H1474" s="26">
        <v>14832</v>
      </c>
      <c r="I1474" s="26" t="s">
        <v>1610</v>
      </c>
      <c r="J1474" s="11" t="s">
        <v>35</v>
      </c>
      <c r="K1474" s="18" t="str">
        <f>IF(LEFT(I1474,2)="10",HYPERLINK(_xlfn.CONCAT("https://doi.org/",I1474),"Link"),IF(I1474="","",HYPERLINK(I1474,"Link")))</f>
        <v>Link</v>
      </c>
      <c r="L1474" s="19" t="str">
        <f>IF(A1474&lt;&gt;"",IF(J1474="No",_xlfn.CONCAT(IF(ISERROR(FIND(",",A1474))=FALSE,LEFT(A1474,FIND(",",A1474)-1),A1474),"-",C1474,"-",H1474),""),"")</f>
        <v/>
      </c>
      <c r="M1474" s="29" t="str">
        <f>IF(A1474&lt;&gt;"",_xlfn.CONCAT("{",IF(ISERROR(FIND(",",A1474))=FALSE,LEFT(A1474,FIND(",",A1474)-1),A1474),", ",C1474," #",H1474,"}"),"")</f>
        <v>{Mutrie, 2012 #14832}</v>
      </c>
      <c r="N1474" s="4" t="s">
        <v>1</v>
      </c>
      <c r="O1474" s="18" t="str">
        <f>IF(J1474="Yes",IF(P1474&lt;&gt;"",HYPERLINK(_xlfn.CONCAT(VLOOKUP(P1474,AF:AG,2,FALSE),"\",IF(ISERROR(FIND(",",A1474))=FALSE,LEFT(A1474,FIND(",",A1474)-1),A1474),"-",C1474,"-",H1474,".pdf"),"PDF"),""),"")</f>
        <v>PDF</v>
      </c>
      <c r="P1474" s="11" t="s">
        <v>2</v>
      </c>
      <c r="Q1474" s="3" t="s">
        <v>46</v>
      </c>
      <c r="R1474" s="3" t="s">
        <v>47</v>
      </c>
      <c r="S1474" s="4" t="s">
        <v>109</v>
      </c>
      <c r="T1474" s="18" t="str">
        <f>IF(J1474="Yes",IF(U1474&lt;&gt;"",HYPERLINK(_xlfn.CONCAT(VLOOKUP(U1474,AF:AG,2,FALSE),"\",IF(ISERROR(FIND(",",A1474))=FALSE,LEFT(A1474,FIND(",",A1474)-1),A1474),"-",C1474,"-",H1474,".pdf"),"PDF"),""),"")</f>
        <v>PDF</v>
      </c>
      <c r="U1474" s="11" t="s">
        <v>57</v>
      </c>
      <c r="V1474" s="3" t="s">
        <v>46</v>
      </c>
      <c r="W1474" s="3" t="s">
        <v>47</v>
      </c>
      <c r="X1474" s="501" t="s">
        <v>116</v>
      </c>
      <c r="Y1474" s="12" t="str">
        <f>IF(R1474="Include","No",IF(V1474="Include","No",""))</f>
        <v/>
      </c>
      <c r="Z1474" s="33" t="str">
        <f>IF(J1474="Yes",IF(Q1474="","",IF(Q1474="Include",IF(V1474="",IF(Y1474="No","Check for supplement","Include"),IF(V1474="Exclude","Consensus required",IF(V1474="Include",IF(Y1474="No","Check for supplement","Include"),"Check required"))),IF(Q1474="Exclude",IF(V1474="","Check required",IF(V1474="Exclude","Exclude",IF(V1474="Include","Consensus required","Check required"))),"Check required"))),IF(L1474="","","Find PDF"))</f>
        <v>Exclude</v>
      </c>
      <c r="AA1474" s="31" t="str">
        <f>IF(Z1474="Exclude",R1474,"")</f>
        <v>3. Wrong intervention</v>
      </c>
    </row>
    <row r="1475" spans="1:27" x14ac:dyDescent="0.25">
      <c r="A1475" s="25" t="s">
        <v>1606</v>
      </c>
      <c r="B1475" s="26" t="s">
        <v>1607</v>
      </c>
      <c r="C1475" s="26">
        <v>2012</v>
      </c>
      <c r="D1475" s="26" t="s">
        <v>1608</v>
      </c>
      <c r="E1475" s="26">
        <v>29</v>
      </c>
      <c r="F1475" s="26">
        <v>6</v>
      </c>
      <c r="G1475" s="26" t="s">
        <v>1609</v>
      </c>
      <c r="H1475" s="26">
        <v>14833</v>
      </c>
      <c r="I1475" s="26" t="s">
        <v>1610</v>
      </c>
      <c r="J1475" s="11" t="s">
        <v>35</v>
      </c>
      <c r="K1475" s="18" t="str">
        <f>IF(LEFT(I1475,2)="10",HYPERLINK(_xlfn.CONCAT("https://doi.org/",I1475),"Link"),IF(I1475="","",HYPERLINK(I1475,"Link")))</f>
        <v>Link</v>
      </c>
      <c r="L1475" s="19" t="str">
        <f>IF(A1475&lt;&gt;"",IF(J1475="No",_xlfn.CONCAT(IF(ISERROR(FIND(",",A1475))=FALSE,LEFT(A1475,FIND(",",A1475)-1),A1475),"-",C1475,"-",H1475),""),"")</f>
        <v/>
      </c>
      <c r="M1475" s="29" t="str">
        <f>IF(A1475&lt;&gt;"",_xlfn.CONCAT("{",IF(ISERROR(FIND(",",A1475))=FALSE,LEFT(A1475,FIND(",",A1475)-1),A1475),", ",C1475," #",H1475,"}"),"")</f>
        <v>{Mutrie, 2012 #14833}</v>
      </c>
      <c r="N1475" s="4" t="s">
        <v>1</v>
      </c>
      <c r="O1475" s="18" t="str">
        <f>IF(J1475="Yes",IF(P1475&lt;&gt;"",HYPERLINK(_xlfn.CONCAT(VLOOKUP(P1475,AF:AG,2,FALSE),"\",IF(ISERROR(FIND(",",A1475))=FALSE,LEFT(A1475,FIND(",",A1475)-1),A1475),"-",C1475,"-",H1475,".pdf"),"PDF"),""),"")</f>
        <v>PDF</v>
      </c>
      <c r="P1475" s="11" t="s">
        <v>2</v>
      </c>
      <c r="Q1475" s="3" t="s">
        <v>46</v>
      </c>
      <c r="R1475" s="3" t="s">
        <v>39</v>
      </c>
      <c r="T1475" s="18" t="str">
        <f>IF(J1475="Yes",IF(U1475&lt;&gt;"",HYPERLINK(_xlfn.CONCAT(VLOOKUP(U1475,AF:AG,2,FALSE),"\",IF(ISERROR(FIND(",",A1475))=FALSE,LEFT(A1475,FIND(",",A1475)-1),A1475),"-",C1475,"-",H1475,".pdf"),"PDF"),""),"")</f>
        <v>PDF</v>
      </c>
      <c r="U1475" s="11" t="str">
        <f>IF(R1475="0. Duplicate","SH","")</f>
        <v>SH</v>
      </c>
      <c r="V1475" s="3" t="str">
        <f>IF(R1475="0. Duplicate","Exclude","")</f>
        <v>Exclude</v>
      </c>
      <c r="W1475" s="3" t="str">
        <f>IF(R1475="0. Duplicate","0. Duplicate","")</f>
        <v>0. Duplicate</v>
      </c>
      <c r="Y1475" s="12" t="str">
        <f>IF(R1475="Include","No",IF(V1475="Include","No",""))</f>
        <v/>
      </c>
      <c r="Z1475" s="33" t="str">
        <f>IF(J1475="Yes",IF(Q1475="","",IF(Q1475="Include",IF(V1475="",IF(Y1475="No","Check for supplement","Include"),IF(V1475="Exclude","Consensus required",IF(V1475="Include",IF(Y1475="No","Check for supplement","Include"),"Check required"))),IF(Q1475="Exclude",IF(V1475="","Check required",IF(V1475="Exclude","Exclude",IF(V1475="Include","Consensus required","Check required"))),"Check required"))),IF(L1475="","","Find PDF"))</f>
        <v>Exclude</v>
      </c>
      <c r="AA1475" s="31" t="str">
        <f>IF(Z1475="Exclude",R1475,"")</f>
        <v>0. Duplicate</v>
      </c>
    </row>
    <row r="1476" spans="1:27" x14ac:dyDescent="0.25">
      <c r="A1476" s="25" t="s">
        <v>1611</v>
      </c>
      <c r="B1476" s="26" t="s">
        <v>1612</v>
      </c>
      <c r="C1476" s="26">
        <v>2019</v>
      </c>
      <c r="D1476" s="26" t="s">
        <v>763</v>
      </c>
      <c r="E1476" s="26">
        <v>43</v>
      </c>
      <c r="F1476" s="26">
        <v>6</v>
      </c>
      <c r="G1476" s="26" t="s">
        <v>1613</v>
      </c>
      <c r="H1476" s="26">
        <v>13448</v>
      </c>
      <c r="I1476" s="26" t="s">
        <v>1614</v>
      </c>
      <c r="J1476" s="11" t="s">
        <v>35</v>
      </c>
      <c r="K1476" s="18" t="str">
        <f>IF(LEFT(I1476,2)="10",HYPERLINK(_xlfn.CONCAT("https://doi.org/",I1476),"Link"),IF(I1476="","",HYPERLINK(I1476,"Link")))</f>
        <v>Link</v>
      </c>
      <c r="L1476" s="19" t="str">
        <f>IF(A1476&lt;&gt;"",IF(J1476="No",_xlfn.CONCAT(IF(ISERROR(FIND(",",A1476))=FALSE,LEFT(A1476,FIND(",",A1476)-1),A1476),"-",C1476,"-",H1476),""),"")</f>
        <v/>
      </c>
      <c r="M1476" s="29" t="str">
        <f>IF(A1476&lt;&gt;"",_xlfn.CONCAT("{",IF(ISERROR(FIND(",",A1476))=FALSE,LEFT(A1476,FIND(",",A1476)-1),A1476),", ",C1476," #",H1476,"}"),"")</f>
        <v>{Muzaffar, 2019 #13448}</v>
      </c>
      <c r="N1476" s="4" t="s">
        <v>1</v>
      </c>
      <c r="O1476" s="18" t="str">
        <f>IF(J1476="Yes",IF(P1476&lt;&gt;"",HYPERLINK(_xlfn.CONCAT(VLOOKUP(P1476,AF:AG,2,FALSE),"\",IF(ISERROR(FIND(",",A1476))=FALSE,LEFT(A1476,FIND(",",A1476)-1),A1476),"-",C1476,"-",H1476,".pdf"),"PDF"),""),"")</f>
        <v>PDF</v>
      </c>
      <c r="P1476" s="11" t="s">
        <v>2</v>
      </c>
      <c r="Q1476" s="3" t="s">
        <v>46</v>
      </c>
      <c r="R1476" s="3" t="s">
        <v>47</v>
      </c>
      <c r="S1476" s="4" t="s">
        <v>109</v>
      </c>
      <c r="T1476" s="18" t="str">
        <f>IF(J1476="Yes",IF(U1476&lt;&gt;"",HYPERLINK(_xlfn.CONCAT(VLOOKUP(U1476,AF:AG,2,FALSE),"\",IF(ISERROR(FIND(",",A1476))=FALSE,LEFT(A1476,FIND(",",A1476)-1),A1476),"-",C1476,"-",H1476,".pdf"),"PDF"),""),"")</f>
        <v>PDF</v>
      </c>
      <c r="U1476" s="11" t="s">
        <v>57</v>
      </c>
      <c r="V1476" s="3" t="s">
        <v>46</v>
      </c>
      <c r="W1476" s="3" t="s">
        <v>47</v>
      </c>
      <c r="X1476" s="501" t="s">
        <v>116</v>
      </c>
      <c r="Y1476" s="12" t="str">
        <f>IF(R1476="Include","No",IF(V1477="Include","No",""))</f>
        <v/>
      </c>
      <c r="Z1476" s="33" t="str">
        <f>IF(J1476="Yes",IF(Q1476="","",IF(Q1476="Include",IF(V1476="",IF(Y1476="No","Check for supplement","Include"),IF(V1476="Exclude","Consensus required",IF(V1476="Include",IF(Y1476="No","Check for supplement","Include"),"Check required"))),IF(Q1476="Exclude",IF(V1476="","Check required",IF(V1476="Exclude","Exclude",IF(V1476="Include","Consensus required","Check required"))),"Check required"))),IF(L1476="","","Find PDF"))</f>
        <v>Exclude</v>
      </c>
      <c r="AA1476" s="31" t="str">
        <f>IF(Z1476="Exclude",R1476,"")</f>
        <v>3. Wrong intervention</v>
      </c>
    </row>
    <row r="1477" spans="1:27" x14ac:dyDescent="0.25">
      <c r="A1477" s="25" t="s">
        <v>1611</v>
      </c>
      <c r="B1477" s="26" t="s">
        <v>1612</v>
      </c>
      <c r="C1477" s="26">
        <v>2019</v>
      </c>
      <c r="D1477" s="26" t="s">
        <v>763</v>
      </c>
      <c r="E1477" s="26">
        <v>43</v>
      </c>
      <c r="F1477" s="26">
        <v>6</v>
      </c>
      <c r="G1477" s="26" t="s">
        <v>1613</v>
      </c>
      <c r="H1477" s="26">
        <v>13449</v>
      </c>
      <c r="I1477" s="26" t="s">
        <v>1614</v>
      </c>
      <c r="J1477" s="11" t="s">
        <v>35</v>
      </c>
      <c r="K1477" s="18" t="str">
        <f>IF(LEFT(I1477,2)="10",HYPERLINK(_xlfn.CONCAT("https://doi.org/",I1477),"Link"),IF(I1477="","",HYPERLINK(I1477,"Link")))</f>
        <v>Link</v>
      </c>
      <c r="L1477" s="19" t="str">
        <f>IF(A1477&lt;&gt;"",IF(J1477="No",_xlfn.CONCAT(IF(ISERROR(FIND(",",A1477))=FALSE,LEFT(A1477,FIND(",",A1477)-1),A1477),"-",C1477,"-",H1477),""),"")</f>
        <v/>
      </c>
      <c r="M1477" s="29" t="str">
        <f>IF(A1477&lt;&gt;"",_xlfn.CONCAT("{",IF(ISERROR(FIND(",",A1477))=FALSE,LEFT(A1477,FIND(",",A1477)-1),A1477),", ",C1477," #",H1477,"}"),"")</f>
        <v>{Muzaffar, 2019 #13449}</v>
      </c>
      <c r="N1477" s="4" t="s">
        <v>1</v>
      </c>
      <c r="O1477" s="18" t="str">
        <f>IF(J1477="Yes",IF(P1477&lt;&gt;"",HYPERLINK(_xlfn.CONCAT(VLOOKUP(P1477,AF:AG,2,FALSE),"\",IF(ISERROR(FIND(",",A1477))=FALSE,LEFT(A1477,FIND(",",A1477)-1),A1477),"-",C1477,"-",H1477,".pdf"),"PDF"),""),"")</f>
        <v>PDF</v>
      </c>
      <c r="P1477" s="11" t="s">
        <v>2</v>
      </c>
      <c r="Q1477" s="3" t="s">
        <v>46</v>
      </c>
      <c r="R1477" s="3" t="s">
        <v>39</v>
      </c>
      <c r="T1477" s="18" t="str">
        <f>IF(J1477="Yes",IF(U1477&lt;&gt;"",HYPERLINK(_xlfn.CONCAT(VLOOKUP(U1477,AF:AG,2,FALSE),"\",IF(ISERROR(FIND(",",A1477))=FALSE,LEFT(A1477,FIND(",",A1477)-1),A1477),"-",C1477,"-",H1477,".pdf"),"PDF"),""),"")</f>
        <v>PDF</v>
      </c>
      <c r="U1477" s="11" t="str">
        <f>IF(R1477="0. Duplicate","SH","")</f>
        <v>SH</v>
      </c>
      <c r="V1477" s="3" t="str">
        <f>IF(R1477="0. Duplicate","Exclude","")</f>
        <v>Exclude</v>
      </c>
      <c r="W1477" s="3" t="str">
        <f>IF(R1477="0. Duplicate","0. Duplicate","")</f>
        <v>0. Duplicate</v>
      </c>
      <c r="Y1477" s="12" t="str">
        <f>IF(R1477="Include","No",IF(V1477="Include","No",""))</f>
        <v/>
      </c>
      <c r="Z1477" s="33" t="str">
        <f>IF(J1477="Yes",IF(Q1477="","",IF(Q1477="Include",IF(V1477="",IF(Y1477="No","Check for supplement","Include"),IF(V1477="Exclude","Consensus required",IF(V1477="Include",IF(Y1477="No","Check for supplement","Include"),"Check required"))),IF(Q1477="Exclude",IF(V1477="","Check required",IF(V1477="Exclude","Exclude",IF(V1477="Include","Consensus required","Check required"))),"Check required"))),IF(L1477="","","Find PDF"))</f>
        <v>Exclude</v>
      </c>
      <c r="AA1477" s="31" t="str">
        <f>IF(Z1477="Exclude",R1477,"")</f>
        <v>0. Duplicate</v>
      </c>
    </row>
    <row r="1478" spans="1:27" x14ac:dyDescent="0.25">
      <c r="A1478" s="25" t="s">
        <v>1615</v>
      </c>
      <c r="B1478" s="26" t="s">
        <v>1616</v>
      </c>
      <c r="C1478" s="26">
        <v>2014</v>
      </c>
      <c r="D1478" s="26" t="s">
        <v>1617</v>
      </c>
      <c r="E1478" s="26">
        <v>10</v>
      </c>
      <c r="F1478" s="26">
        <v>3</v>
      </c>
      <c r="G1478" s="26" t="s">
        <v>1618</v>
      </c>
      <c r="H1478" s="26">
        <v>13450</v>
      </c>
      <c r="I1478" s="26" t="s">
        <v>1619</v>
      </c>
      <c r="J1478" s="11" t="s">
        <v>35</v>
      </c>
      <c r="K1478" s="18" t="str">
        <f>IF(LEFT(I1478,2)="10",HYPERLINK(_xlfn.CONCAT("https://doi.org/",I1478),"Link"),IF(I1478="","",HYPERLINK(I1478,"Link")))</f>
        <v>Link</v>
      </c>
      <c r="L1478" s="19" t="str">
        <f>IF(A1478&lt;&gt;"",IF(J1478="No",_xlfn.CONCAT(IF(ISERROR(FIND(",",A1478))=FALSE,LEFT(A1478,FIND(",",A1478)-1),A1478),"-",C1478,"-",H1478),""),"")</f>
        <v/>
      </c>
      <c r="M1478" s="29" t="str">
        <f>IF(A1478&lt;&gt;"",_xlfn.CONCAT("{",IF(ISERROR(FIND(",",A1478))=FALSE,LEFT(A1478,FIND(",",A1478)-1),A1478),", ",C1478," #",H1478,"}"),"")</f>
        <v>{Myers, 2014 #13450}</v>
      </c>
      <c r="N1478" s="4" t="s">
        <v>1</v>
      </c>
      <c r="O1478" s="18" t="str">
        <f>IF(J1478="Yes",IF(P1478&lt;&gt;"",HYPERLINK(_xlfn.CONCAT(VLOOKUP(P1478,AF:AG,2,FALSE),"\",IF(ISERROR(FIND(",",A1478))=FALSE,LEFT(A1478,FIND(",",A1478)-1),A1478),"-",C1478,"-",H1478,".pdf"),"PDF"),""),"")</f>
        <v>PDF</v>
      </c>
      <c r="P1478" s="11" t="s">
        <v>2</v>
      </c>
      <c r="Q1478" s="3" t="s">
        <v>46</v>
      </c>
      <c r="R1478" s="3" t="s">
        <v>47</v>
      </c>
      <c r="S1478" s="4" t="s">
        <v>109</v>
      </c>
      <c r="T1478" s="18" t="str">
        <f>IF(J1478="Yes",IF(U1478&lt;&gt;"",HYPERLINK(_xlfn.CONCAT(VLOOKUP(U1478,AF:AG,2,FALSE),"\",IF(ISERROR(FIND(",",A1478))=FALSE,LEFT(A1478,FIND(",",A1478)-1),A1478),"-",C1478,"-",H1478,".pdf"),"PDF"),""),"")</f>
        <v>PDF</v>
      </c>
      <c r="U1478" s="11" t="s">
        <v>57</v>
      </c>
      <c r="V1478" s="3" t="s">
        <v>46</v>
      </c>
      <c r="W1478" s="3" t="s">
        <v>47</v>
      </c>
      <c r="X1478" s="501" t="s">
        <v>116</v>
      </c>
      <c r="Y1478" s="12" t="str">
        <f>IF(R1478="Include","No",IF(V1479="Include","No",""))</f>
        <v/>
      </c>
      <c r="Z1478" s="33" t="str">
        <f>IF(J1478="Yes",IF(Q1478="","",IF(Q1478="Include",IF(V1478="",IF(Y1478="No","Check for supplement","Include"),IF(V1478="Exclude","Consensus required",IF(V1478="Include",IF(Y1478="No","Check for supplement","Include"),"Check required"))),IF(Q1478="Exclude",IF(V1478="","Check required",IF(V1478="Exclude","Exclude",IF(V1478="Include","Consensus required","Check required"))),"Check required"))),IF(L1478="","","Find PDF"))</f>
        <v>Exclude</v>
      </c>
      <c r="AA1478" s="31" t="str">
        <f>IF(Z1478="Exclude",R1478,"")</f>
        <v>3. Wrong intervention</v>
      </c>
    </row>
    <row r="1479" spans="1:27" x14ac:dyDescent="0.25">
      <c r="A1479" s="25" t="s">
        <v>5516</v>
      </c>
      <c r="B1479" s="26" t="s">
        <v>5517</v>
      </c>
      <c r="C1479" s="26">
        <v>2024</v>
      </c>
      <c r="D1479" s="26" t="s">
        <v>5518</v>
      </c>
      <c r="E1479" s="26">
        <v>99</v>
      </c>
      <c r="F1479" s="26">
        <v>11</v>
      </c>
      <c r="G1479" s="26" t="s">
        <v>5519</v>
      </c>
      <c r="H1479" s="26">
        <v>14291</v>
      </c>
      <c r="I1479" s="26" t="s">
        <v>5520</v>
      </c>
      <c r="J1479" s="11" t="s">
        <v>35</v>
      </c>
      <c r="K1479" s="18" t="str">
        <f>IF(LEFT(I1479,2)="10",HYPERLINK(_xlfn.CONCAT("https://doi.org/",I1479),"Link"),IF(I1479="","",HYPERLINK(I1479,"Link")))</f>
        <v>Link</v>
      </c>
      <c r="L1479" s="19" t="str">
        <f>IF(A1479&lt;&gt;"",IF(J1479="No",_xlfn.CONCAT(IF(ISERROR(FIND(",",A1479))=FALSE,LEFT(A1479,FIND(",",A1479)-1),A1479),"-",C1479,"-",H1479),""),"")</f>
        <v/>
      </c>
      <c r="M1479" s="29" t="str">
        <f>IF(A1479&lt;&gt;"",_xlfn.CONCAT("{",IF(ISERROR(FIND(",",A1479))=FALSE,LEFT(A1479,FIND(",",A1479)-1),A1479),", ",C1479," #",H1479,"}"),"")</f>
        <v>{Myers, 2024 #14291}</v>
      </c>
      <c r="N1479" s="4" t="s">
        <v>4</v>
      </c>
      <c r="O1479" s="18" t="str">
        <f>IF(J1479="Yes",IF(P1479&lt;&gt;"",HYPERLINK(_xlfn.CONCAT(VLOOKUP(P1479,AF:AG,2,FALSE),"\",IF(ISERROR(FIND(",",A1479))=FALSE,LEFT(A1479,FIND(",",A1479)-1),A1479),"-",C1479,"-",H1479,".pdf"),"PDF"),""),"")</f>
        <v>PDF</v>
      </c>
      <c r="P1479" s="11" t="s">
        <v>2</v>
      </c>
      <c r="Q1479" s="3" t="s">
        <v>46</v>
      </c>
      <c r="R1479" s="3" t="s">
        <v>77</v>
      </c>
      <c r="S1479" s="4" t="s">
        <v>316</v>
      </c>
      <c r="T1479" s="18" t="str">
        <f>IF(J1479="Yes",IF(U1479&lt;&gt;"",HYPERLINK(_xlfn.CONCAT(VLOOKUP(U1479,AF:AG,2,FALSE),"\",IF(ISERROR(FIND(",",A1479))=FALSE,LEFT(A1479,FIND(",",A1479)-1),A1479),"-",C1479,"-",H1479,".pdf"),"PDF"),""),"")</f>
        <v>PDF</v>
      </c>
      <c r="U1479" s="11" t="s">
        <v>50</v>
      </c>
      <c r="V1479" s="3" t="s">
        <v>46</v>
      </c>
      <c r="W1479" s="3" t="s">
        <v>316</v>
      </c>
      <c r="Y1479" s="12" t="str">
        <f>IF(R1479="Include","No",IF(V1479="Include","No",""))</f>
        <v/>
      </c>
      <c r="Z1479" s="33" t="str">
        <f>IF(J1479="Yes",IF(Q1479="","",IF(Q1479="Include",IF(V1479="",IF(Y1479="No","Check for supplement","Include"),IF(V1479="Exclude","Consensus required",IF(V1479="Include",IF(Y1479="No","Check for supplement","Include"),"Check required"))),IF(Q1479="Exclude",IF(V1479="","Check required",IF(V1479="Exclude","Exclude",IF(V1479="Include","Consensus required","Check required"))),"Check required"))),IF(L1479="","","Find PDF"))</f>
        <v>Exclude</v>
      </c>
      <c r="AA1479" s="31" t="str">
        <f>IF(Z1479="Exclude",R1479,"")</f>
        <v>5. Wrong study design</v>
      </c>
    </row>
    <row r="1480" spans="1:27" x14ac:dyDescent="0.25">
      <c r="A1480" s="25" t="s">
        <v>1620</v>
      </c>
      <c r="B1480" s="26" t="s">
        <v>1621</v>
      </c>
      <c r="C1480" s="26">
        <v>2020</v>
      </c>
      <c r="D1480" s="26" t="s">
        <v>1622</v>
      </c>
      <c r="E1480" s="26">
        <v>18</v>
      </c>
      <c r="G1480" s="26" t="s">
        <v>1623</v>
      </c>
      <c r="H1480" s="26">
        <v>13463</v>
      </c>
      <c r="I1480" s="26" t="s">
        <v>1624</v>
      </c>
      <c r="J1480" s="11" t="s">
        <v>35</v>
      </c>
      <c r="K1480" s="18" t="str">
        <f>IF(LEFT(I1480,2)="10",HYPERLINK(_xlfn.CONCAT("https://doi.org/",I1480),"Link"),IF(I1480="","",HYPERLINK(I1480,"Link")))</f>
        <v>Link</v>
      </c>
      <c r="L1480" s="19" t="str">
        <f>IF(A1480&lt;&gt;"",IF(J1480="No",_xlfn.CONCAT(IF(ISERROR(FIND(",",A1480))=FALSE,LEFT(A1480,FIND(",",A1480)-1),A1480),"-",C1480,"-",H1480),""),"")</f>
        <v/>
      </c>
      <c r="M1480" s="29" t="str">
        <f>IF(A1480&lt;&gt;"",_xlfn.CONCAT("{",IF(ISERROR(FIND(",",A1480))=FALSE,LEFT(A1480,FIND(",",A1480)-1),A1480),", ",C1480," #",H1480,"}"),"")</f>
        <v>{Naami Nazari, 2020 #13463}</v>
      </c>
      <c r="N1480" s="4" t="s">
        <v>1</v>
      </c>
      <c r="O1480" s="18" t="str">
        <f>IF(J1480="Yes",IF(P1480&lt;&gt;"",HYPERLINK(_xlfn.CONCAT(VLOOKUP(P1480,AF:AG,2,FALSE),"\",IF(ISERROR(FIND(",",A1480))=FALSE,LEFT(A1480,FIND(",",A1480)-1),A1480),"-",C1480,"-",H1480,".pdf"),"PDF"),""),"")</f>
        <v>PDF</v>
      </c>
      <c r="P1480" s="11" t="s">
        <v>2</v>
      </c>
      <c r="Q1480" s="3" t="s">
        <v>46</v>
      </c>
      <c r="R1480" s="3" t="s">
        <v>77</v>
      </c>
      <c r="S1480" s="4" t="s">
        <v>316</v>
      </c>
      <c r="T1480" s="18" t="str">
        <f>IF(J1480="Yes",IF(U1480&lt;&gt;"",HYPERLINK(_xlfn.CONCAT(VLOOKUP(U1480,AF:AG,2,FALSE),"\",IF(ISERROR(FIND(",",A1480))=FALSE,LEFT(A1480,FIND(",",A1480)-1),A1480),"-",C1480,"-",H1480,".pdf"),"PDF"),""),"")</f>
        <v>PDF</v>
      </c>
      <c r="U1480" s="11" t="s">
        <v>57</v>
      </c>
      <c r="V1480" s="3" t="s">
        <v>46</v>
      </c>
      <c r="W1480" s="3" t="s">
        <v>77</v>
      </c>
      <c r="X1480" s="501" t="s">
        <v>446</v>
      </c>
      <c r="Y1480" s="12" t="str">
        <f>IF(R1480="Include","No",IF(V1480="Include","No",""))</f>
        <v/>
      </c>
      <c r="Z1480" s="33" t="str">
        <f>IF(J1480="Yes",IF(Q1480="","",IF(Q1480="Include",IF(V1480="",IF(Y1480="No","Check for supplement","Include"),IF(V1480="Exclude","Consensus required",IF(V1480="Include",IF(Y1480="No","Check for supplement","Include"),"Check required"))),IF(Q1480="Exclude",IF(V1480="","Check required",IF(V1480="Exclude","Exclude",IF(V1480="Include","Consensus required","Check required"))),"Check required"))),IF(L1480="","","Find PDF"))</f>
        <v>Exclude</v>
      </c>
      <c r="AA1480" s="31" t="str">
        <f>IF(Z1480="Exclude",R1480,"")</f>
        <v>5. Wrong study design</v>
      </c>
    </row>
    <row r="1481" spans="1:27" x14ac:dyDescent="0.25">
      <c r="A1481" s="25" t="s">
        <v>1620</v>
      </c>
      <c r="B1481" s="26" t="s">
        <v>1621</v>
      </c>
      <c r="C1481" s="26">
        <v>2020</v>
      </c>
      <c r="D1481" s="26" t="s">
        <v>1622</v>
      </c>
      <c r="E1481" s="26">
        <v>18</v>
      </c>
      <c r="G1481" s="26" t="s">
        <v>1623</v>
      </c>
      <c r="H1481" s="26">
        <v>13464</v>
      </c>
      <c r="I1481" s="26" t="s">
        <v>1624</v>
      </c>
      <c r="J1481" s="11" t="s">
        <v>35</v>
      </c>
      <c r="K1481" s="18" t="str">
        <f>IF(LEFT(I1481,2)="10",HYPERLINK(_xlfn.CONCAT("https://doi.org/",I1481),"Link"),IF(I1481="","",HYPERLINK(I1481,"Link")))</f>
        <v>Link</v>
      </c>
      <c r="L1481" s="19" t="str">
        <f>IF(A1481&lt;&gt;"",IF(J1481="No",_xlfn.CONCAT(IF(ISERROR(FIND(",",A1481))=FALSE,LEFT(A1481,FIND(",",A1481)-1),A1481),"-",C1481,"-",H1481),""),"")</f>
        <v/>
      </c>
      <c r="M1481" s="29" t="str">
        <f>IF(A1481&lt;&gt;"",_xlfn.CONCAT("{",IF(ISERROR(FIND(",",A1481))=FALSE,LEFT(A1481,FIND(",",A1481)-1),A1481),", ",C1481," #",H1481,"}"),"")</f>
        <v>{Naami Nazari, 2020 #13464}</v>
      </c>
      <c r="N1481" s="4" t="s">
        <v>1</v>
      </c>
      <c r="O1481" s="18" t="str">
        <f>IF(J1481="Yes",IF(P1481&lt;&gt;"",HYPERLINK(_xlfn.CONCAT(VLOOKUP(P1481,AF:AG,2,FALSE),"\",IF(ISERROR(FIND(",",A1481))=FALSE,LEFT(A1481,FIND(",",A1481)-1),A1481),"-",C1481,"-",H1481,".pdf"),"PDF"),""),"")</f>
        <v>PDF</v>
      </c>
      <c r="P1481" s="11" t="s">
        <v>2</v>
      </c>
      <c r="Q1481" s="3" t="s">
        <v>46</v>
      </c>
      <c r="R1481" s="3" t="s">
        <v>39</v>
      </c>
      <c r="T1481" s="18" t="str">
        <f>IF(J1481="Yes",IF(U1481&lt;&gt;"",HYPERLINK(_xlfn.CONCAT(VLOOKUP(U1481,AF:AG,2,FALSE),"\",IF(ISERROR(FIND(",",A1481))=FALSE,LEFT(A1481,FIND(",",A1481)-1),A1481),"-",C1481,"-",H1481,".pdf"),"PDF"),""),"")</f>
        <v>PDF</v>
      </c>
      <c r="U1481" s="11" t="str">
        <f>IF(R1481="0. Duplicate","SH","")</f>
        <v>SH</v>
      </c>
      <c r="V1481" s="3" t="str">
        <f>IF(R1481="0. Duplicate","Exclude","")</f>
        <v>Exclude</v>
      </c>
      <c r="W1481" s="3" t="str">
        <f>IF(R1481="0. Duplicate","0. Duplicate","")</f>
        <v>0. Duplicate</v>
      </c>
      <c r="Y1481" s="12" t="str">
        <f>IF(R1481="Include","No",IF(V1481="Include","No",""))</f>
        <v/>
      </c>
      <c r="Z1481" s="33" t="str">
        <f>IF(J1481="Yes",IF(Q1481="","",IF(Q1481="Include",IF(V1481="",IF(Y1481="No","Check for supplement","Include"),IF(V1481="Exclude","Consensus required",IF(V1481="Include",IF(Y1481="No","Check for supplement","Include"),"Check required"))),IF(Q1481="Exclude",IF(V1481="","Check required",IF(V1481="Exclude","Exclude",IF(V1481="Include","Consensus required","Check required"))),"Check required"))),IF(L1481="","","Find PDF"))</f>
        <v>Exclude</v>
      </c>
      <c r="AA1481" s="31" t="str">
        <f>IF(Z1481="Exclude",R1481,"")</f>
        <v>0. Duplicate</v>
      </c>
    </row>
    <row r="1482" spans="1:27" x14ac:dyDescent="0.25">
      <c r="A1482" s="25" t="s">
        <v>1625</v>
      </c>
      <c r="B1482" s="26" t="s">
        <v>1626</v>
      </c>
      <c r="C1482" s="26">
        <v>2023</v>
      </c>
      <c r="D1482" s="26" t="s">
        <v>1627</v>
      </c>
      <c r="E1482" s="26">
        <v>12</v>
      </c>
      <c r="F1482" s="26">
        <v>4</v>
      </c>
      <c r="G1482" s="26" t="s">
        <v>1628</v>
      </c>
      <c r="H1482" s="26">
        <v>13452</v>
      </c>
      <c r="I1482" s="26" t="s">
        <v>1629</v>
      </c>
      <c r="J1482" s="11" t="s">
        <v>35</v>
      </c>
      <c r="K1482" s="18" t="str">
        <f>IF(LEFT(I1482,2)="10",HYPERLINK(_xlfn.CONCAT("https://doi.org/",I1482),"Link"),IF(I1482="","",HYPERLINK(I1482,"Link")))</f>
        <v>Link</v>
      </c>
      <c r="L1482" s="19" t="str">
        <f>IF(A1482&lt;&gt;"",IF(J1482="No",_xlfn.CONCAT(IF(ISERROR(FIND(",",A1482))=FALSE,LEFT(A1482,FIND(",",A1482)-1),A1482),"-",C1482,"-",H1482),""),"")</f>
        <v/>
      </c>
      <c r="M1482" s="29" t="str">
        <f>IF(A1482&lt;&gt;"",_xlfn.CONCAT("{",IF(ISERROR(FIND(",",A1482))=FALSE,LEFT(A1482,FIND(",",A1482)-1),A1482),", ",C1482," #",H1482,"}"),"")</f>
        <v>{Najafi, 2023 #13452}</v>
      </c>
      <c r="N1482" s="4" t="s">
        <v>1</v>
      </c>
      <c r="O1482" s="18" t="str">
        <f>IF(J1482="Yes",IF(P1482&lt;&gt;"",HYPERLINK(_xlfn.CONCAT(VLOOKUP(P1482,AF:AG,2,FALSE),"\",IF(ISERROR(FIND(",",A1482))=FALSE,LEFT(A1482,FIND(",",A1482)-1),A1482),"-",C1482,"-",H1482,".pdf"),"PDF"),""),"")</f>
        <v>PDF</v>
      </c>
      <c r="P1482" s="11" t="s">
        <v>2</v>
      </c>
      <c r="Q1482" s="3" t="s">
        <v>46</v>
      </c>
      <c r="R1482" s="3" t="s">
        <v>47</v>
      </c>
      <c r="S1482" s="4" t="s">
        <v>109</v>
      </c>
      <c r="T1482" s="18" t="str">
        <f>IF(J1482="Yes",IF(U1482&lt;&gt;"",HYPERLINK(_xlfn.CONCAT(VLOOKUP(U1482,AF:AG,2,FALSE),"\",IF(ISERROR(FIND(",",A1482))=FALSE,LEFT(A1482,FIND(",",A1482)-1),A1482),"-",C1482,"-",H1482,".pdf"),"PDF"),""),"")</f>
        <v>PDF</v>
      </c>
      <c r="U1482" s="11" t="s">
        <v>57</v>
      </c>
      <c r="V1482" s="3" t="s">
        <v>46</v>
      </c>
      <c r="W1482" s="3" t="s">
        <v>47</v>
      </c>
      <c r="X1482" s="501" t="s">
        <v>116</v>
      </c>
      <c r="Y1482" s="12" t="str">
        <f>IF(R1482="Include","No",IF(V1482="Include","No",""))</f>
        <v/>
      </c>
      <c r="Z1482" s="33" t="str">
        <f>IF(J1482="Yes",IF(Q1482="","",IF(Q1482="Include",IF(V1482="",IF(Y1482="No","Check for supplement","Include"),IF(V1482="Exclude","Consensus required",IF(V1482="Include",IF(Y1482="No","Check for supplement","Include"),"Check required"))),IF(Q1482="Exclude",IF(V1482="","Check required",IF(V1482="Exclude","Exclude",IF(V1482="Include","Consensus required","Check required"))),"Check required"))),IF(L1482="","","Find PDF"))</f>
        <v>Exclude</v>
      </c>
      <c r="AA1482" s="31" t="str">
        <f>IF(Z1482="Exclude",R1482,"")</f>
        <v>3. Wrong intervention</v>
      </c>
    </row>
    <row r="1483" spans="1:27" x14ac:dyDescent="0.25">
      <c r="A1483" s="25" t="s">
        <v>1630</v>
      </c>
      <c r="B1483" s="26" t="s">
        <v>1631</v>
      </c>
      <c r="C1483" s="26">
        <v>2019</v>
      </c>
      <c r="D1483" s="26" t="s">
        <v>232</v>
      </c>
      <c r="E1483" s="26">
        <v>14</v>
      </c>
      <c r="G1483" s="26">
        <v>100839</v>
      </c>
      <c r="H1483" s="26">
        <v>13453</v>
      </c>
      <c r="I1483" s="26" t="s">
        <v>1632</v>
      </c>
      <c r="J1483" s="11" t="s">
        <v>35</v>
      </c>
      <c r="K1483" s="18" t="str">
        <f>IF(LEFT(I1483,2)="10",HYPERLINK(_xlfn.CONCAT("https://doi.org/",I1483),"Link"),IF(I1483="","",HYPERLINK(I1483,"Link")))</f>
        <v>Link</v>
      </c>
      <c r="L1483" s="19" t="str">
        <f>IF(A1483&lt;&gt;"",IF(J1483="No",_xlfn.CONCAT(IF(ISERROR(FIND(",",A1483))=FALSE,LEFT(A1483,FIND(",",A1483)-1),A1483),"-",C1483,"-",H1483),""),"")</f>
        <v/>
      </c>
      <c r="M1483" s="29" t="str">
        <f>IF(A1483&lt;&gt;"",_xlfn.CONCAT("{",IF(ISERROR(FIND(",",A1483))=FALSE,LEFT(A1483,FIND(",",A1483)-1),A1483),", ",C1483," #",H1483,"}"),"")</f>
        <v>{Nakata, 2019 #13453}</v>
      </c>
      <c r="N1483" s="4" t="s">
        <v>1</v>
      </c>
      <c r="O1483" s="18" t="str">
        <f>IF(J1483="Yes",IF(P1483&lt;&gt;"",HYPERLINK(_xlfn.CONCAT(VLOOKUP(P1483,AF:AG,2,FALSE),"\",IF(ISERROR(FIND(",",A1483))=FALSE,LEFT(A1483,FIND(",",A1483)-1),A1483),"-",C1483,"-",H1483,".pdf"),"PDF"),""),"")</f>
        <v>PDF</v>
      </c>
      <c r="P1483" s="11" t="s">
        <v>2</v>
      </c>
      <c r="Q1483" s="3" t="s">
        <v>46</v>
      </c>
      <c r="R1483" s="3" t="s">
        <v>47</v>
      </c>
      <c r="S1483" s="4" t="s">
        <v>109</v>
      </c>
      <c r="T1483" s="18" t="str">
        <f>IF(J1483="Yes",IF(U1483&lt;&gt;"",HYPERLINK(_xlfn.CONCAT(VLOOKUP(U1483,AF:AG,2,FALSE),"\",IF(ISERROR(FIND(",",A1483))=FALSE,LEFT(A1483,FIND(",",A1483)-1),A1483),"-",C1483,"-",H1483,".pdf"),"PDF"),""),"")</f>
        <v>PDF</v>
      </c>
      <c r="U1483" s="11" t="s">
        <v>57</v>
      </c>
      <c r="V1483" s="3" t="s">
        <v>46</v>
      </c>
      <c r="W1483" s="3" t="s">
        <v>47</v>
      </c>
      <c r="X1483" s="501" t="s">
        <v>116</v>
      </c>
      <c r="Y1483" s="12" t="str">
        <f>IF(R1483="Include","No",IF(V1483="Include","No",""))</f>
        <v/>
      </c>
      <c r="Z1483" s="33" t="str">
        <f>IF(J1483="Yes",IF(Q1483="","",IF(Q1483="Include",IF(V1483="",IF(Y1483="No","Check for supplement","Include"),IF(V1483="Exclude","Consensus required",IF(V1483="Include",IF(Y1483="No","Check for supplement","Include"),"Check required"))),IF(Q1483="Exclude",IF(V1483="","Check required",IF(V1483="Exclude","Exclude",IF(V1483="Include","Consensus required","Check required"))),"Check required"))),IF(L1483="","","Find PDF"))</f>
        <v>Exclude</v>
      </c>
      <c r="AA1483" s="31" t="str">
        <f>IF(Z1483="Exclude",R1483,"")</f>
        <v>3. Wrong intervention</v>
      </c>
    </row>
    <row r="1484" spans="1:27" x14ac:dyDescent="0.25">
      <c r="A1484" s="25" t="s">
        <v>1630</v>
      </c>
      <c r="B1484" s="26" t="s">
        <v>1631</v>
      </c>
      <c r="C1484" s="26">
        <v>2019</v>
      </c>
      <c r="D1484" s="26" t="s">
        <v>232</v>
      </c>
      <c r="E1484" s="26">
        <v>14</v>
      </c>
      <c r="G1484" s="26">
        <v>100839</v>
      </c>
      <c r="H1484" s="26">
        <v>13454</v>
      </c>
      <c r="I1484" s="26" t="s">
        <v>1632</v>
      </c>
      <c r="J1484" s="11" t="s">
        <v>35</v>
      </c>
      <c r="K1484" s="18" t="str">
        <f>IF(LEFT(I1484,2)="10",HYPERLINK(_xlfn.CONCAT("https://doi.org/",I1484),"Link"),IF(I1484="","",HYPERLINK(I1484,"Link")))</f>
        <v>Link</v>
      </c>
      <c r="L1484" s="19" t="str">
        <f>IF(A1484&lt;&gt;"",IF(J1484="No",_xlfn.CONCAT(IF(ISERROR(FIND(",",A1484))=FALSE,LEFT(A1484,FIND(",",A1484)-1),A1484),"-",C1484,"-",H1484),""),"")</f>
        <v/>
      </c>
      <c r="M1484" s="29" t="str">
        <f>IF(A1484&lt;&gt;"",_xlfn.CONCAT("{",IF(ISERROR(FIND(",",A1484))=FALSE,LEFT(A1484,FIND(",",A1484)-1),A1484),", ",C1484," #",H1484,"}"),"")</f>
        <v>{Nakata, 2019 #13454}</v>
      </c>
      <c r="N1484" s="4" t="s">
        <v>1</v>
      </c>
      <c r="O1484" s="18" t="str">
        <f>IF(J1484="Yes",IF(P1484&lt;&gt;"",HYPERLINK(_xlfn.CONCAT(VLOOKUP(P1484,AF:AG,2,FALSE),"\",IF(ISERROR(FIND(",",A1484))=FALSE,LEFT(A1484,FIND(",",A1484)-1),A1484),"-",C1484,"-",H1484,".pdf"),"PDF"),""),"")</f>
        <v>PDF</v>
      </c>
      <c r="P1484" s="11" t="s">
        <v>2</v>
      </c>
      <c r="Q1484" s="3" t="s">
        <v>46</v>
      </c>
      <c r="R1484" s="3" t="s">
        <v>39</v>
      </c>
      <c r="T1484" s="18" t="str">
        <f>IF(J1484="Yes",IF(U1484&lt;&gt;"",HYPERLINK(_xlfn.CONCAT(VLOOKUP(U1484,AF:AG,2,FALSE),"\",IF(ISERROR(FIND(",",A1484))=FALSE,LEFT(A1484,FIND(",",A1484)-1),A1484),"-",C1484,"-",H1484,".pdf"),"PDF"),""),"")</f>
        <v>PDF</v>
      </c>
      <c r="U1484" s="11" t="str">
        <f>IF(R1484="0. Duplicate","SH","")</f>
        <v>SH</v>
      </c>
      <c r="V1484" s="3" t="str">
        <f>IF(R1484="0. Duplicate","Exclude","")</f>
        <v>Exclude</v>
      </c>
      <c r="W1484" s="3" t="str">
        <f>IF(R1484="0. Duplicate","0. Duplicate","")</f>
        <v>0. Duplicate</v>
      </c>
      <c r="Y1484" s="12" t="str">
        <f>IF(R1484="Include","No",IF(V1484="Include","No",""))</f>
        <v/>
      </c>
      <c r="Z1484" s="33" t="str">
        <f>IF(J1484="Yes",IF(Q1484="","",IF(Q1484="Include",IF(V1484="",IF(Y1484="No","Check for supplement","Include"),IF(V1484="Exclude","Consensus required",IF(V1484="Include",IF(Y1484="No","Check for supplement","Include"),"Check required"))),IF(Q1484="Exclude",IF(V1484="","Check required",IF(V1484="Exclude","Exclude",IF(V1484="Include","Consensus required","Check required"))),"Check required"))),IF(L1484="","","Find PDF"))</f>
        <v>Exclude</v>
      </c>
      <c r="AA1484" s="31" t="str">
        <f>IF(Z1484="Exclude",R1484,"")</f>
        <v>0. Duplicate</v>
      </c>
    </row>
    <row r="1485" spans="1:27" x14ac:dyDescent="0.25">
      <c r="A1485" s="25" t="s">
        <v>7034</v>
      </c>
      <c r="B1485" s="26" t="s">
        <v>7035</v>
      </c>
      <c r="C1485" s="26">
        <v>2022</v>
      </c>
      <c r="D1485" s="26" t="s">
        <v>560</v>
      </c>
      <c r="E1485" s="26">
        <v>14</v>
      </c>
      <c r="F1485" s="26">
        <v>21</v>
      </c>
      <c r="G1485" s="26" t="s">
        <v>7036</v>
      </c>
      <c r="H1485" s="26">
        <v>15082</v>
      </c>
      <c r="I1485" s="26" t="s">
        <v>7037</v>
      </c>
      <c r="J1485" s="11" t="s">
        <v>35</v>
      </c>
      <c r="K1485" s="18" t="str">
        <f>IF(LEFT(I1485,2)="10",HYPERLINK(_xlfn.CONCAT("https://doi.org/",I1485),"Link"),IF(I1485="","",HYPERLINK(I1485,"Link")))</f>
        <v>Link</v>
      </c>
      <c r="L1485" s="19" t="str">
        <f>IF(A1485&lt;&gt;"",IF(J1485="No",_xlfn.CONCAT(IF(ISERROR(FIND(",",A1485))=FALSE,LEFT(A1485,FIND(",",A1485)-1),A1485),"-",C1485,"-",H1485),""),"")</f>
        <v/>
      </c>
      <c r="M1485" s="29" t="str">
        <f>IF(A1485&lt;&gt;"",_xlfn.CONCAT("{",IF(ISERROR(FIND(",",A1485))=FALSE,LEFT(A1485,FIND(",",A1485)-1),A1485),", ",C1485," #",H1485,"}"),"")</f>
        <v>{Nakata, 2022 #15082}</v>
      </c>
      <c r="N1485" s="4" t="s">
        <v>1</v>
      </c>
      <c r="O1485" s="18" t="str">
        <f>IF(J1485="Yes",IF(P1485&lt;&gt;"",HYPERLINK(_xlfn.CONCAT(VLOOKUP(P1485,AF:AG,2,FALSE),"\",IF(ISERROR(FIND(",",A1485))=FALSE,LEFT(A1485,FIND(",",A1485)-1),A1485),"-",C1485,"-",H1485,".pdf"),"PDF"),""),"")</f>
        <v>PDF</v>
      </c>
      <c r="P1485" s="11" t="s">
        <v>2</v>
      </c>
      <c r="Q1485" s="3" t="s">
        <v>37</v>
      </c>
      <c r="T1485" s="18" t="str">
        <f>IF(J1485="Yes",IF(U1485&lt;&gt;"",HYPERLINK(_xlfn.CONCAT(VLOOKUP(U1485,AF:AG,2,FALSE),"\",IF(ISERROR(FIND(",",A1485))=FALSE,LEFT(A1485,FIND(",",A1485)-1),A1485),"-",C1485,"-",H1485,".pdf"),"PDF"),""),"")</f>
        <v>PDF</v>
      </c>
      <c r="U1485" s="11" t="s">
        <v>57</v>
      </c>
      <c r="V1485" s="3" t="s">
        <v>37</v>
      </c>
      <c r="Y1485" s="12" t="s">
        <v>35</v>
      </c>
      <c r="Z1485" s="33" t="str">
        <f>IF(J1485="Yes",IF(Q1485="","",IF(Q1485="Include",IF(V1485="",IF(Y1485="No","Check for supplement","Include"),IF(V1485="Exclude","Consensus required",IF(V1485="Include",IF(Y1485="No","Check for supplement","Include"),"Check required"))),IF(Q1485="Exclude",IF(V1485="","Check required",IF(V1485="Exclude","Exclude",IF(V1485="Include","Consensus required","Check required"))),"Check required"))),IF(L1485="","","Find PDF"))</f>
        <v>Include</v>
      </c>
      <c r="AA1485" s="31" t="str">
        <f>IF(Z1485="Exclude",R1485,"")</f>
        <v/>
      </c>
    </row>
    <row r="1486" spans="1:27" x14ac:dyDescent="0.25">
      <c r="A1486" s="25" t="s">
        <v>7034</v>
      </c>
      <c r="B1486" s="26" t="s">
        <v>7035</v>
      </c>
      <c r="C1486" s="26">
        <v>2022</v>
      </c>
      <c r="D1486" s="26" t="s">
        <v>560</v>
      </c>
      <c r="E1486" s="26">
        <v>14</v>
      </c>
      <c r="F1486" s="26">
        <v>21</v>
      </c>
      <c r="G1486" s="26" t="s">
        <v>7036</v>
      </c>
      <c r="H1486" s="26">
        <v>15083</v>
      </c>
      <c r="I1486" s="26" t="s">
        <v>7037</v>
      </c>
      <c r="J1486" s="11" t="s">
        <v>35</v>
      </c>
      <c r="K1486" s="18" t="str">
        <f>IF(LEFT(I1486,2)="10",HYPERLINK(_xlfn.CONCAT("https://doi.org/",I1486),"Link"),IF(I1486="","",HYPERLINK(I1486,"Link")))</f>
        <v>Link</v>
      </c>
      <c r="L1486" s="19" t="str">
        <f>IF(A1486&lt;&gt;"",IF(J1486="No",_xlfn.CONCAT(IF(ISERROR(FIND(",",A1486))=FALSE,LEFT(A1486,FIND(",",A1486)-1),A1486),"-",C1486,"-",H1486),""),"")</f>
        <v/>
      </c>
      <c r="M1486" s="29" t="str">
        <f>IF(A1486&lt;&gt;"",_xlfn.CONCAT("{",IF(ISERROR(FIND(",",A1486))=FALSE,LEFT(A1486,FIND(",",A1486)-1),A1486),", ",C1486," #",H1486,"}"),"")</f>
        <v>{Nakata, 2022 #15083}</v>
      </c>
      <c r="N1486" s="4" t="s">
        <v>1</v>
      </c>
      <c r="O1486" s="18" t="str">
        <f>IF(J1486="Yes",IF(P1486&lt;&gt;"",HYPERLINK(_xlfn.CONCAT(VLOOKUP(P1486,AF:AG,2,FALSE),"\",IF(ISERROR(FIND(",",A1486))=FALSE,LEFT(A1486,FIND(",",A1486)-1),A1486),"-",C1486,"-",H1486,".pdf"),"PDF"),""),"")</f>
        <v>PDF</v>
      </c>
      <c r="P1486" s="11" t="s">
        <v>2</v>
      </c>
      <c r="Q1486" s="3" t="s">
        <v>46</v>
      </c>
      <c r="R1486" s="3" t="s">
        <v>39</v>
      </c>
      <c r="T1486" s="18" t="str">
        <f>IF(J1486="Yes",IF(U1486&lt;&gt;"",HYPERLINK(_xlfn.CONCAT(VLOOKUP(U1486,AF:AG,2,FALSE),"\",IF(ISERROR(FIND(",",A1486))=FALSE,LEFT(A1486,FIND(",",A1486)-1),A1486),"-",C1486,"-",H1486,".pdf"),"PDF"),""),"")</f>
        <v>PDF</v>
      </c>
      <c r="U1486" s="11" t="str">
        <f>IF(R1486="0. Duplicate","SH","")</f>
        <v>SH</v>
      </c>
      <c r="V1486" s="3" t="str">
        <f>IF(R1486="0. Duplicate","Exclude","")</f>
        <v>Exclude</v>
      </c>
      <c r="W1486" s="3" t="str">
        <f>IF(R1486="0. Duplicate","0. Duplicate","")</f>
        <v>0. Duplicate</v>
      </c>
      <c r="Y1486" s="12" t="str">
        <f>IF(R1486="Include","No",IF(V1486="Include","No",""))</f>
        <v/>
      </c>
      <c r="Z1486" s="33" t="str">
        <f>IF(J1486="Yes",IF(Q1486="","",IF(Q1486="Include",IF(V1486="",IF(Y1486="No","Check for supplement","Include"),IF(V1486="Exclude","Consensus required",IF(V1486="Include",IF(Y1486="No","Check for supplement","Include"),"Check required"))),IF(Q1486="Exclude",IF(V1486="","Check required",IF(V1486="Exclude","Exclude",IF(V1486="Include","Consensus required","Check required"))),"Check required"))),IF(L1486="","","Find PDF"))</f>
        <v>Exclude</v>
      </c>
      <c r="AA1486" s="31" t="str">
        <f>IF(Z1486="Exclude",R1486,"")</f>
        <v>0. Duplicate</v>
      </c>
    </row>
    <row r="1487" spans="1:27" x14ac:dyDescent="0.25">
      <c r="A1487" s="25" t="s">
        <v>1633</v>
      </c>
      <c r="B1487" s="26" t="s">
        <v>1634</v>
      </c>
      <c r="C1487" s="26">
        <v>2020</v>
      </c>
      <c r="D1487" s="26" t="s">
        <v>1635</v>
      </c>
      <c r="E1487" s="26">
        <v>41</v>
      </c>
      <c r="F1487" s="26">
        <v>1</v>
      </c>
      <c r="G1487" s="26" t="s">
        <v>1636</v>
      </c>
      <c r="H1487" s="26">
        <v>14837</v>
      </c>
      <c r="I1487" s="26" t="s">
        <v>1637</v>
      </c>
      <c r="J1487" s="11" t="s">
        <v>35</v>
      </c>
      <c r="K1487" s="18" t="str">
        <f>IF(LEFT(I1487,2)="10",HYPERLINK(_xlfn.CONCAT("https://doi.org/",I1487),"Link"),IF(I1487="","",HYPERLINK(I1487,"Link")))</f>
        <v>Link</v>
      </c>
      <c r="L1487" s="19" t="str">
        <f>IF(A1487&lt;&gt;"",IF(J1487="No",_xlfn.CONCAT(IF(ISERROR(FIND(",",A1487))=FALSE,LEFT(A1487,FIND(",",A1487)-1),A1487),"-",C1487,"-",H1487),""),"")</f>
        <v/>
      </c>
      <c r="M1487" s="29" t="str">
        <f>IF(A1487&lt;&gt;"",_xlfn.CONCAT("{",IF(ISERROR(FIND(",",A1487))=FALSE,LEFT(A1487,FIND(",",A1487)-1),A1487),", ",C1487," #",H1487,"}"),"")</f>
        <v>{Nam, 2020 #14837}</v>
      </c>
      <c r="N1487" s="4" t="s">
        <v>1</v>
      </c>
      <c r="O1487" s="18" t="str">
        <f>IF(J1487="Yes",IF(P1487&lt;&gt;"",HYPERLINK(_xlfn.CONCAT(VLOOKUP(P1487,AF:AG,2,FALSE),"\",IF(ISERROR(FIND(",",A1487))=FALSE,LEFT(A1487,FIND(",",A1487)-1),A1487),"-",C1487,"-",H1487,".pdf"),"PDF"),""),"")</f>
        <v>PDF</v>
      </c>
      <c r="P1487" s="11" t="s">
        <v>2</v>
      </c>
      <c r="Q1487" s="3" t="s">
        <v>46</v>
      </c>
      <c r="R1487" s="3" t="s">
        <v>77</v>
      </c>
      <c r="S1487" s="4" t="s">
        <v>316</v>
      </c>
      <c r="T1487" s="18" t="str">
        <f>IF(J1487="Yes",IF(U1487&lt;&gt;"",HYPERLINK(_xlfn.CONCAT(VLOOKUP(U1487,AF:AG,2,FALSE),"\",IF(ISERROR(FIND(",",A1487))=FALSE,LEFT(A1487,FIND(",",A1487)-1),A1487),"-",C1487,"-",H1487,".pdf"),"PDF"),""),"")</f>
        <v>PDF</v>
      </c>
      <c r="U1487" s="11" t="s">
        <v>57</v>
      </c>
      <c r="V1487" s="3" t="s">
        <v>46</v>
      </c>
      <c r="W1487" s="3" t="s">
        <v>77</v>
      </c>
      <c r="X1487" s="501" t="s">
        <v>446</v>
      </c>
      <c r="Y1487" s="12" t="str">
        <f>IF(R1487="Include","No",IF(V1487="Include","No",""))</f>
        <v/>
      </c>
      <c r="Z1487" s="33" t="str">
        <f>IF(J1487="Yes",IF(Q1487="","",IF(Q1487="Include",IF(V1487="",IF(Y1487="No","Check for supplement","Include"),IF(V1487="Exclude","Consensus required",IF(V1487="Include",IF(Y1487="No","Check for supplement","Include"),"Check required"))),IF(Q1487="Exclude",IF(V1487="","Check required",IF(V1487="Exclude","Exclude",IF(V1487="Include","Consensus required","Check required"))),"Check required"))),IF(L1487="","","Find PDF"))</f>
        <v>Exclude</v>
      </c>
      <c r="AA1487" s="31" t="str">
        <f>IF(Z1487="Exclude",R1487,"")</f>
        <v>5. Wrong study design</v>
      </c>
    </row>
    <row r="1488" spans="1:27" x14ac:dyDescent="0.25">
      <c r="A1488" s="25" t="s">
        <v>1638</v>
      </c>
      <c r="B1488" s="26" t="s">
        <v>1639</v>
      </c>
      <c r="C1488" s="26">
        <v>2020</v>
      </c>
      <c r="D1488" s="26" t="s">
        <v>1640</v>
      </c>
      <c r="E1488" s="26">
        <v>63</v>
      </c>
      <c r="F1488" s="26">
        <v>3</v>
      </c>
      <c r="G1488" s="26" t="s">
        <v>1641</v>
      </c>
      <c r="H1488" s="26">
        <v>13455</v>
      </c>
      <c r="I1488" s="26" t="s">
        <v>1642</v>
      </c>
      <c r="J1488" s="11" t="s">
        <v>35</v>
      </c>
      <c r="K1488" s="18" t="str">
        <f>IF(LEFT(I1488,2)="10",HYPERLINK(_xlfn.CONCAT("https://doi.org/",I1488),"Link"),IF(I1488="","",HYPERLINK(I1488,"Link")))</f>
        <v>Link</v>
      </c>
      <c r="L1488" s="19" t="str">
        <f>IF(A1488&lt;&gt;"",IF(J1488="No",_xlfn.CONCAT(IF(ISERROR(FIND(",",A1488))=FALSE,LEFT(A1488,FIND(",",A1488)-1),A1488),"-",C1488,"-",H1488),""),"")</f>
        <v/>
      </c>
      <c r="M1488" s="29" t="str">
        <f>IF(A1488&lt;&gt;"",_xlfn.CONCAT("{",IF(ISERROR(FIND(",",A1488))=FALSE,LEFT(A1488,FIND(",",A1488)-1),A1488),", ",C1488," #",H1488,"}"),"")</f>
        <v>{Nanditha, 2020 #13455}</v>
      </c>
      <c r="N1488" s="4" t="s">
        <v>1</v>
      </c>
      <c r="O1488" s="18" t="str">
        <f>IF(J1488="Yes",IF(P1488&lt;&gt;"",HYPERLINK(_xlfn.CONCAT(VLOOKUP(P1488,AF:AG,2,FALSE),"\",IF(ISERROR(FIND(",",A1488))=FALSE,LEFT(A1488,FIND(",",A1488)-1),A1488),"-",C1488,"-",H1488,".pdf"),"PDF"),""),"")</f>
        <v>PDF</v>
      </c>
      <c r="P1488" s="11" t="s">
        <v>2</v>
      </c>
      <c r="Q1488" s="3" t="s">
        <v>46</v>
      </c>
      <c r="R1488" s="3" t="s">
        <v>56</v>
      </c>
      <c r="S1488" s="4" t="s">
        <v>1643</v>
      </c>
      <c r="T1488" s="18" t="str">
        <f>IF(J1488="Yes",IF(U1488&lt;&gt;"",HYPERLINK(_xlfn.CONCAT(VLOOKUP(U1488,AF:AG,2,FALSE),"\",IF(ISERROR(FIND(",",A1488))=FALSE,LEFT(A1488,FIND(",",A1488)-1),A1488),"-",C1488,"-",H1488,".pdf"),"PDF"),""),"")</f>
        <v>PDF</v>
      </c>
      <c r="U1488" s="11" t="s">
        <v>57</v>
      </c>
      <c r="V1488" s="3" t="s">
        <v>46</v>
      </c>
      <c r="W1488" s="3" t="s">
        <v>47</v>
      </c>
      <c r="X1488" s="501" t="s">
        <v>1644</v>
      </c>
      <c r="Y1488" s="12" t="str">
        <f>IF(R1488="Include","No",IF(V1488="Include","No",""))</f>
        <v/>
      </c>
      <c r="Z1488" s="33" t="str">
        <f>IF(J1488="Yes",IF(Q1488="","",IF(Q1488="Include",IF(V1488="",IF(Y1488="No","Check for supplement","Include"),IF(V1488="Exclude","Consensus required",IF(V1488="Include",IF(Y1488="No","Check for supplement","Include"),"Check required"))),IF(Q1488="Exclude",IF(V1488="","Check required",IF(V1488="Exclude","Exclude",IF(V1488="Include","Consensus required","Check required"))),"Check required"))),IF(L1488="","","Find PDF"))</f>
        <v>Exclude</v>
      </c>
      <c r="AA1488" s="31" t="str">
        <f>IF(Z1488="Exclude",R1488,"")</f>
        <v>2. Wrong country</v>
      </c>
    </row>
    <row r="1489" spans="1:27" x14ac:dyDescent="0.25">
      <c r="A1489" s="25" t="s">
        <v>1645</v>
      </c>
      <c r="B1489" s="26" t="s">
        <v>1646</v>
      </c>
      <c r="C1489" s="26">
        <v>2020</v>
      </c>
      <c r="D1489" s="26" t="s">
        <v>1647</v>
      </c>
      <c r="E1489" s="26">
        <v>8</v>
      </c>
      <c r="G1489" s="26" t="s">
        <v>1648</v>
      </c>
      <c r="H1489" s="26">
        <v>13456</v>
      </c>
      <c r="I1489" s="26" t="s">
        <v>1649</v>
      </c>
      <c r="J1489" s="11" t="s">
        <v>35</v>
      </c>
      <c r="K1489" s="18" t="str">
        <f>IF(LEFT(I1489,2)="10",HYPERLINK(_xlfn.CONCAT("https://doi.org/",I1489),"Link"),IF(I1489="","",HYPERLINK(I1489,"Link")))</f>
        <v>Link</v>
      </c>
      <c r="L1489" s="19" t="str">
        <f>IF(A1489&lt;&gt;"",IF(J1489="No",_xlfn.CONCAT(IF(ISERROR(FIND(",",A1489))=FALSE,LEFT(A1489,FIND(",",A1489)-1),A1489),"-",C1489,"-",H1489),""),"")</f>
        <v/>
      </c>
      <c r="M1489" s="29" t="str">
        <f>IF(A1489&lt;&gt;"",_xlfn.CONCAT("{",IF(ISERROR(FIND(",",A1489))=FALSE,LEFT(A1489,FIND(",",A1489)-1),A1489),", ",C1489," #",H1489,"}"),"")</f>
        <v>{Nasseri, 2020 #13456}</v>
      </c>
      <c r="N1489" s="4" t="s">
        <v>1</v>
      </c>
      <c r="O1489" s="18" t="str">
        <f>IF(J1489="Yes",IF(P1489&lt;&gt;"",HYPERLINK(_xlfn.CONCAT(VLOOKUP(P1489,AF:AG,2,FALSE),"\",IF(ISERROR(FIND(",",A1489))=FALSE,LEFT(A1489,FIND(",",A1489)-1),A1489),"-",C1489,"-",H1489,".pdf"),"PDF"),""),"")</f>
        <v>PDF</v>
      </c>
      <c r="P1489" s="11" t="s">
        <v>2</v>
      </c>
      <c r="Q1489" s="3" t="s">
        <v>46</v>
      </c>
      <c r="R1489" s="3" t="s">
        <v>47</v>
      </c>
      <c r="S1489" s="4" t="s">
        <v>109</v>
      </c>
      <c r="T1489" s="18" t="str">
        <f>IF(J1489="Yes",IF(U1489&lt;&gt;"",HYPERLINK(_xlfn.CONCAT(VLOOKUP(U1489,AF:AG,2,FALSE),"\",IF(ISERROR(FIND(",",A1489))=FALSE,LEFT(A1489,FIND(",",A1489)-1),A1489),"-",C1489,"-",H1489,".pdf"),"PDF"),""),"")</f>
        <v>PDF</v>
      </c>
      <c r="U1489" s="11" t="s">
        <v>57</v>
      </c>
      <c r="V1489" s="3" t="s">
        <v>46</v>
      </c>
      <c r="W1489" s="3" t="s">
        <v>47</v>
      </c>
      <c r="X1489" s="501" t="s">
        <v>116</v>
      </c>
      <c r="Y1489" s="12" t="str">
        <f>IF(R1489="Include","No",IF(V1489="Include","No",""))</f>
        <v/>
      </c>
      <c r="Z1489" s="33" t="str">
        <f>IF(J1489="Yes",IF(Q1489="","",IF(Q1489="Include",IF(V1489="",IF(Y1489="No","Check for supplement","Include"),IF(V1489="Exclude","Consensus required",IF(V1489="Include",IF(Y1489="No","Check for supplement","Include"),"Check required"))),IF(Q1489="Exclude",IF(V1489="","Check required",IF(V1489="Exclude","Exclude",IF(V1489="Include","Consensus required","Check required"))),"Check required"))),IF(L1489="","","Find PDF"))</f>
        <v>Exclude</v>
      </c>
      <c r="AA1489" s="31" t="str">
        <f>IF(Z1489="Exclude",R1489,"")</f>
        <v>3. Wrong intervention</v>
      </c>
    </row>
    <row r="1490" spans="1:27" x14ac:dyDescent="0.25">
      <c r="A1490" s="25" t="s">
        <v>1645</v>
      </c>
      <c r="B1490" s="26" t="s">
        <v>1646</v>
      </c>
      <c r="C1490" s="26">
        <v>2020</v>
      </c>
      <c r="D1490" s="26" t="s">
        <v>1647</v>
      </c>
      <c r="E1490" s="26">
        <v>8</v>
      </c>
      <c r="G1490" s="26" t="s">
        <v>1648</v>
      </c>
      <c r="H1490" s="26">
        <v>13457</v>
      </c>
      <c r="I1490" s="26" t="s">
        <v>1649</v>
      </c>
      <c r="J1490" s="11" t="s">
        <v>35</v>
      </c>
      <c r="K1490" s="18" t="str">
        <f>IF(LEFT(I1490,2)="10",HYPERLINK(_xlfn.CONCAT("https://doi.org/",I1490),"Link"),IF(I1490="","",HYPERLINK(I1490,"Link")))</f>
        <v>Link</v>
      </c>
      <c r="L1490" s="19" t="str">
        <f>IF(A1490&lt;&gt;"",IF(J1490="No",_xlfn.CONCAT(IF(ISERROR(FIND(",",A1490))=FALSE,LEFT(A1490,FIND(",",A1490)-1),A1490),"-",C1490,"-",H1490),""),"")</f>
        <v/>
      </c>
      <c r="M1490" s="29" t="str">
        <f>IF(A1490&lt;&gt;"",_xlfn.CONCAT("{",IF(ISERROR(FIND(",",A1490))=FALSE,LEFT(A1490,FIND(",",A1490)-1),A1490),", ",C1490," #",H1490,"}"),"")</f>
        <v>{Nasseri, 2020 #13457}</v>
      </c>
      <c r="N1490" s="4" t="s">
        <v>1</v>
      </c>
      <c r="O1490" s="18" t="str">
        <f>IF(J1490="Yes",IF(P1490&lt;&gt;"",HYPERLINK(_xlfn.CONCAT(VLOOKUP(P1490,AF:AG,2,FALSE),"\",IF(ISERROR(FIND(",",A1490))=FALSE,LEFT(A1490,FIND(",",A1490)-1),A1490),"-",C1490,"-",H1490,".pdf"),"PDF"),""),"")</f>
        <v>PDF</v>
      </c>
      <c r="P1490" s="11" t="s">
        <v>2</v>
      </c>
      <c r="Q1490" s="3" t="s">
        <v>46</v>
      </c>
      <c r="R1490" s="3" t="s">
        <v>39</v>
      </c>
      <c r="T1490" s="18" t="str">
        <f>IF(J1490="Yes",IF(U1490&lt;&gt;"",HYPERLINK(_xlfn.CONCAT(VLOOKUP(U1490,AF:AG,2,FALSE),"\",IF(ISERROR(FIND(",",A1490))=FALSE,LEFT(A1490,FIND(",",A1490)-1),A1490),"-",C1490,"-",H1490,".pdf"),"PDF"),""),"")</f>
        <v>PDF</v>
      </c>
      <c r="U1490" s="11" t="str">
        <f>IF(R1490="0. Duplicate","SH","")</f>
        <v>SH</v>
      </c>
      <c r="V1490" s="3" t="str">
        <f>IF(R1490="0. Duplicate","Exclude","")</f>
        <v>Exclude</v>
      </c>
      <c r="W1490" s="3" t="str">
        <f>IF(R1490="0. Duplicate","0. Duplicate","")</f>
        <v>0. Duplicate</v>
      </c>
      <c r="Y1490" s="12" t="str">
        <f>IF(R1490="Include","No",IF(V1490="Include","No",""))</f>
        <v/>
      </c>
      <c r="Z1490" s="33" t="str">
        <f>IF(J1490="Yes",IF(Q1490="","",IF(Q1490="Include",IF(V1490="",IF(Y1490="No","Check for supplement","Include"),IF(V1490="Exclude","Consensus required",IF(V1490="Include",IF(Y1490="No","Check for supplement","Include"),"Check required"))),IF(Q1490="Exclude",IF(V1490="","Check required",IF(V1490="Exclude","Exclude",IF(V1490="Include","Consensus required","Check required"))),"Check required"))),IF(L1490="","","Find PDF"))</f>
        <v>Exclude</v>
      </c>
      <c r="AA1490" s="31" t="str">
        <f>IF(Z1490="Exclude",R1490,"")</f>
        <v>0. Duplicate</v>
      </c>
    </row>
    <row r="1491" spans="1:27" x14ac:dyDescent="0.25">
      <c r="A1491" s="25" t="s">
        <v>1645</v>
      </c>
      <c r="B1491" s="26" t="s">
        <v>1646</v>
      </c>
      <c r="C1491" s="26">
        <v>2020</v>
      </c>
      <c r="D1491" s="26" t="s">
        <v>1647</v>
      </c>
      <c r="E1491" s="26">
        <v>8</v>
      </c>
      <c r="G1491" s="26" t="s">
        <v>1648</v>
      </c>
      <c r="H1491" s="26">
        <v>13458</v>
      </c>
      <c r="I1491" s="26" t="s">
        <v>1649</v>
      </c>
      <c r="J1491" s="11" t="s">
        <v>35</v>
      </c>
      <c r="K1491" s="18" t="str">
        <f>IF(LEFT(I1491,2)="10",HYPERLINK(_xlfn.CONCAT("https://doi.org/",I1491),"Link"),IF(I1491="","",HYPERLINK(I1491,"Link")))</f>
        <v>Link</v>
      </c>
      <c r="L1491" s="19" t="str">
        <f>IF(A1491&lt;&gt;"",IF(J1491="No",_xlfn.CONCAT(IF(ISERROR(FIND(",",A1491))=FALSE,LEFT(A1491,FIND(",",A1491)-1),A1491),"-",C1491,"-",H1491),""),"")</f>
        <v/>
      </c>
      <c r="M1491" s="29" t="str">
        <f>IF(A1491&lt;&gt;"",_xlfn.CONCAT("{",IF(ISERROR(FIND(",",A1491))=FALSE,LEFT(A1491,FIND(",",A1491)-1),A1491),", ",C1491," #",H1491,"}"),"")</f>
        <v>{Nasseri, 2020 #13458}</v>
      </c>
      <c r="N1491" s="4" t="s">
        <v>1</v>
      </c>
      <c r="O1491" s="18" t="str">
        <f>IF(J1491="Yes",IF(P1491&lt;&gt;"",HYPERLINK(_xlfn.CONCAT(VLOOKUP(P1491,AF:AG,2,FALSE),"\",IF(ISERROR(FIND(",",A1491))=FALSE,LEFT(A1491,FIND(",",A1491)-1),A1491),"-",C1491,"-",H1491,".pdf"),"PDF"),""),"")</f>
        <v>PDF</v>
      </c>
      <c r="P1491" s="11" t="s">
        <v>2</v>
      </c>
      <c r="Q1491" s="3" t="s">
        <v>46</v>
      </c>
      <c r="R1491" s="3" t="s">
        <v>39</v>
      </c>
      <c r="T1491" s="18" t="str">
        <f>IF(J1491="Yes",IF(U1491&lt;&gt;"",HYPERLINK(_xlfn.CONCAT(VLOOKUP(U1491,AF:AG,2,FALSE),"\",IF(ISERROR(FIND(",",A1491))=FALSE,LEFT(A1491,FIND(",",A1491)-1),A1491),"-",C1491,"-",H1491,".pdf"),"PDF"),""),"")</f>
        <v>PDF</v>
      </c>
      <c r="U1491" s="11" t="str">
        <f>IF(R1491="0. Duplicate","SH","")</f>
        <v>SH</v>
      </c>
      <c r="V1491" s="3" t="str">
        <f>IF(R1491="0. Duplicate","Exclude","")</f>
        <v>Exclude</v>
      </c>
      <c r="W1491" s="3" t="str">
        <f>IF(R1491="0. Duplicate","0. Duplicate","")</f>
        <v>0. Duplicate</v>
      </c>
      <c r="Y1491" s="12" t="str">
        <f>IF(R1491="Include","No",IF(V1491="Include","No",""))</f>
        <v/>
      </c>
      <c r="Z1491" s="33" t="str">
        <f>IF(J1491="Yes",IF(Q1491="","",IF(Q1491="Include",IF(V1491="",IF(Y1491="No","Check for supplement","Include"),IF(V1491="Exclude","Consensus required",IF(V1491="Include",IF(Y1491="No","Check for supplement","Include"),"Check required"))),IF(Q1491="Exclude",IF(V1491="","Check required",IF(V1491="Exclude","Exclude",IF(V1491="Include","Consensus required","Check required"))),"Check required"))),IF(L1491="","","Find PDF"))</f>
        <v>Exclude</v>
      </c>
      <c r="AA1491" s="31" t="str">
        <f>IF(Z1491="Exclude",R1491,"")</f>
        <v>0. Duplicate</v>
      </c>
    </row>
    <row r="1492" spans="1:27" x14ac:dyDescent="0.25">
      <c r="A1492" s="25" t="s">
        <v>1650</v>
      </c>
      <c r="B1492" s="26" t="s">
        <v>1651</v>
      </c>
      <c r="C1492" s="26">
        <v>2014</v>
      </c>
      <c r="D1492" s="26" t="s">
        <v>1652</v>
      </c>
      <c r="E1492" s="26">
        <v>35</v>
      </c>
      <c r="F1492" s="26">
        <v>6</v>
      </c>
      <c r="G1492" s="26" t="s">
        <v>1653</v>
      </c>
      <c r="H1492" s="26">
        <v>13460</v>
      </c>
      <c r="I1492" s="26" t="s">
        <v>1654</v>
      </c>
      <c r="J1492" s="11" t="s">
        <v>35</v>
      </c>
      <c r="K1492" s="18" t="str">
        <f>IF(LEFT(I1492,2)="10",HYPERLINK(_xlfn.CONCAT("https://doi.org/",I1492),"Link"),IF(I1492="","",HYPERLINK(I1492,"Link")))</f>
        <v>Link</v>
      </c>
      <c r="L1492" s="19" t="str">
        <f>IF(A1492&lt;&gt;"",IF(J1492="No",_xlfn.CONCAT(IF(ISERROR(FIND(",",A1492))=FALSE,LEFT(A1492,FIND(",",A1492)-1),A1492),"-",C1492,"-",H1492),""),"")</f>
        <v/>
      </c>
      <c r="M1492" s="29" t="str">
        <f>IF(A1492&lt;&gt;"",_xlfn.CONCAT("{",IF(ISERROR(FIND(",",A1492))=FALSE,LEFT(A1492,FIND(",",A1492)-1),A1492),", ",C1492," #",H1492,"}"),"")</f>
        <v>{Natale, 2014 #13460}</v>
      </c>
      <c r="N1492" s="4" t="s">
        <v>1</v>
      </c>
      <c r="O1492" s="18" t="str">
        <f>IF(J1492="Yes",IF(P1492&lt;&gt;"",HYPERLINK(_xlfn.CONCAT(VLOOKUP(P1492,AF:AG,2,FALSE),"\",IF(ISERROR(FIND(",",A1492))=FALSE,LEFT(A1492,FIND(",",A1492)-1),A1492),"-",C1492,"-",H1492,".pdf"),"PDF"),""),"")</f>
        <v>PDF</v>
      </c>
      <c r="P1492" s="11" t="s">
        <v>2</v>
      </c>
      <c r="Q1492" s="3" t="s">
        <v>46</v>
      </c>
      <c r="R1492" s="3" t="s">
        <v>47</v>
      </c>
      <c r="S1492" s="4" t="s">
        <v>109</v>
      </c>
      <c r="T1492" s="18" t="str">
        <f>IF(J1492="Yes",IF(U1492&lt;&gt;"",HYPERLINK(_xlfn.CONCAT(VLOOKUP(U1492,AF:AG,2,FALSE),"\",IF(ISERROR(FIND(",",A1492))=FALSE,LEFT(A1492,FIND(",",A1492)-1),A1492),"-",C1492,"-",H1492,".pdf"),"PDF"),""),"")</f>
        <v>PDF</v>
      </c>
      <c r="U1492" s="11" t="s">
        <v>57</v>
      </c>
      <c r="V1492" s="3" t="s">
        <v>46</v>
      </c>
      <c r="W1492" s="3" t="s">
        <v>47</v>
      </c>
      <c r="X1492" s="501" t="s">
        <v>116</v>
      </c>
      <c r="Y1492" s="12" t="str">
        <f>IF(R1492="Include","No",IF(V1492="Include","No",""))</f>
        <v/>
      </c>
      <c r="Z1492" s="33" t="str">
        <f>IF(J1492="Yes",IF(Q1492="","",IF(Q1492="Include",IF(V1492="",IF(Y1492="No","Check for supplement","Include"),IF(V1492="Exclude","Consensus required",IF(V1492="Include",IF(Y1492="No","Check for supplement","Include"),"Check required"))),IF(Q1492="Exclude",IF(V1492="","Check required",IF(V1492="Exclude","Exclude",IF(V1492="Include","Consensus required","Check required"))),"Check required"))),IF(L1492="","","Find PDF"))</f>
        <v>Exclude</v>
      </c>
      <c r="AA1492" s="31" t="str">
        <f>IF(Z1492="Exclude",R1492,"")</f>
        <v>3. Wrong intervention</v>
      </c>
    </row>
    <row r="1493" spans="1:27" x14ac:dyDescent="0.25">
      <c r="A1493" s="25" t="s">
        <v>1655</v>
      </c>
      <c r="B1493" s="26" t="s">
        <v>1656</v>
      </c>
      <c r="C1493" s="26">
        <v>2022</v>
      </c>
      <c r="D1493" s="26" t="s">
        <v>651</v>
      </c>
      <c r="E1493" s="26">
        <v>25</v>
      </c>
      <c r="F1493" s="26">
        <v>11</v>
      </c>
      <c r="G1493" s="26" t="s">
        <v>1657</v>
      </c>
      <c r="H1493" s="26">
        <v>13459</v>
      </c>
      <c r="I1493" s="26" t="s">
        <v>1658</v>
      </c>
      <c r="J1493" s="11" t="s">
        <v>35</v>
      </c>
      <c r="K1493" s="18" t="str">
        <f>IF(LEFT(I1493,2)="10",HYPERLINK(_xlfn.CONCAT("https://doi.org/",I1493),"Link"),IF(I1493="","",HYPERLINK(I1493,"Link")))</f>
        <v>Link</v>
      </c>
      <c r="L1493" s="19" t="str">
        <f>IF(A1493&lt;&gt;"",IF(J1493="No",_xlfn.CONCAT(IF(ISERROR(FIND(",",A1493))=FALSE,LEFT(A1493,FIND(",",A1493)-1),A1493),"-",C1493,"-",H1493),""),"")</f>
        <v/>
      </c>
      <c r="M1493" s="29" t="str">
        <f>IF(A1493&lt;&gt;"",_xlfn.CONCAT("{",IF(ISERROR(FIND(",",A1493))=FALSE,LEFT(A1493,FIND(",",A1493)-1),A1493),", ",C1493," #",H1493,"}"),"")</f>
        <v>{Natale, 2022 #13459}</v>
      </c>
      <c r="N1493" s="4" t="s">
        <v>1</v>
      </c>
      <c r="O1493" s="18" t="str">
        <f>IF(J1493="Yes",IF(P1493&lt;&gt;"",HYPERLINK(_xlfn.CONCAT(VLOOKUP(P1493,AF:AG,2,FALSE),"\",IF(ISERROR(FIND(",",A1493))=FALSE,LEFT(A1493,FIND(",",A1493)-1),A1493),"-",C1493,"-",H1493,".pdf"),"PDF"),""),"")</f>
        <v>PDF</v>
      </c>
      <c r="P1493" s="11" t="s">
        <v>2</v>
      </c>
      <c r="Q1493" s="3" t="s">
        <v>46</v>
      </c>
      <c r="R1493" s="3" t="s">
        <v>47</v>
      </c>
      <c r="S1493" s="4" t="s">
        <v>109</v>
      </c>
      <c r="T1493" s="18" t="str">
        <f>IF(J1493="Yes",IF(U1493&lt;&gt;"",HYPERLINK(_xlfn.CONCAT(VLOOKUP(U1493,AF:AG,2,FALSE),"\",IF(ISERROR(FIND(",",A1493))=FALSE,LEFT(A1493,FIND(",",A1493)-1),A1493),"-",C1493,"-",H1493,".pdf"),"PDF"),""),"")</f>
        <v>PDF</v>
      </c>
      <c r="U1493" s="11" t="s">
        <v>57</v>
      </c>
      <c r="V1493" s="3" t="s">
        <v>46</v>
      </c>
      <c r="W1493" s="3" t="s">
        <v>47</v>
      </c>
      <c r="X1493" s="501" t="s">
        <v>116</v>
      </c>
      <c r="Y1493" s="12" t="str">
        <f>IF(R1493="Include","No",IF(V1493="Include","No",""))</f>
        <v/>
      </c>
      <c r="Z1493" s="33" t="str">
        <f>IF(J1493="Yes",IF(Q1493="","",IF(Q1493="Include",IF(V1493="",IF(Y1493="No","Check for supplement","Include"),IF(V1493="Exclude","Consensus required",IF(V1493="Include",IF(Y1493="No","Check for supplement","Include"),"Check required"))),IF(Q1493="Exclude",IF(V1493="","Check required",IF(V1493="Exclude","Exclude",IF(V1493="Include","Consensus required","Check required"))),"Check required"))),IF(L1493="","","Find PDF"))</f>
        <v>Exclude</v>
      </c>
      <c r="AA1493" s="31" t="str">
        <f>IF(Z1493="Exclude",R1493,"")</f>
        <v>3. Wrong intervention</v>
      </c>
    </row>
    <row r="1494" spans="1:27" x14ac:dyDescent="0.25">
      <c r="A1494" s="25" t="s">
        <v>1659</v>
      </c>
      <c r="B1494" s="26" t="s">
        <v>1660</v>
      </c>
      <c r="C1494" s="26">
        <v>2022</v>
      </c>
      <c r="D1494" s="26" t="s">
        <v>365</v>
      </c>
      <c r="E1494" s="26">
        <v>22</v>
      </c>
      <c r="F1494" s="26">
        <v>1</v>
      </c>
      <c r="G1494" s="26">
        <v>306</v>
      </c>
      <c r="H1494" s="26">
        <v>13461</v>
      </c>
      <c r="I1494" s="26" t="s">
        <v>1661</v>
      </c>
      <c r="J1494" s="11" t="s">
        <v>35</v>
      </c>
      <c r="K1494" s="18" t="str">
        <f>IF(LEFT(I1494,2)="10",HYPERLINK(_xlfn.CONCAT("https://doi.org/",I1494),"Link"),IF(I1494="","",HYPERLINK(I1494,"Link")))</f>
        <v>Link</v>
      </c>
      <c r="L1494" s="19" t="str">
        <f>IF(A1494&lt;&gt;"",IF(J1494="No",_xlfn.CONCAT(IF(ISERROR(FIND(",",A1494))=FALSE,LEFT(A1494,FIND(",",A1494)-1),A1494),"-",C1494,"-",H1494),""),"")</f>
        <v/>
      </c>
      <c r="M1494" s="29" t="str">
        <f>IF(A1494&lt;&gt;"",_xlfn.CONCAT("{",IF(ISERROR(FIND(",",A1494))=FALSE,LEFT(A1494,FIND(",",A1494)-1),A1494),", ",C1494," #",H1494,"}"),"")</f>
        <v>{Nathan, 2022 #13461}</v>
      </c>
      <c r="N1494" s="4" t="s">
        <v>1</v>
      </c>
      <c r="O1494" s="18" t="str">
        <f>IF(J1494="Yes",IF(P1494&lt;&gt;"",HYPERLINK(_xlfn.CONCAT(VLOOKUP(P1494,AF:AG,2,FALSE),"\",IF(ISERROR(FIND(",",A1494))=FALSE,LEFT(A1494,FIND(",",A1494)-1),A1494),"-",C1494,"-",H1494,".pdf"),"PDF"),""),"")</f>
        <v>PDF</v>
      </c>
      <c r="P1494" s="11" t="s">
        <v>2</v>
      </c>
      <c r="Q1494" s="3" t="s">
        <v>46</v>
      </c>
      <c r="R1494" s="3" t="s">
        <v>47</v>
      </c>
      <c r="S1494" s="4" t="s">
        <v>109</v>
      </c>
      <c r="T1494" s="18" t="str">
        <f>IF(J1494="Yes",IF(U1494&lt;&gt;"",HYPERLINK(_xlfn.CONCAT(VLOOKUP(U1494,AF:AG,2,FALSE),"\",IF(ISERROR(FIND(",",A1494))=FALSE,LEFT(A1494,FIND(",",A1494)-1),A1494),"-",C1494,"-",H1494,".pdf"),"PDF"),""),"")</f>
        <v>PDF</v>
      </c>
      <c r="U1494" s="11" t="s">
        <v>57</v>
      </c>
      <c r="V1494" s="3" t="s">
        <v>46</v>
      </c>
      <c r="W1494" s="3" t="s">
        <v>47</v>
      </c>
      <c r="X1494" s="501" t="s">
        <v>116</v>
      </c>
      <c r="Y1494" s="12" t="str">
        <f>IF(R1494="Include","No",IF(V1494="Include","No",""))</f>
        <v/>
      </c>
      <c r="Z1494" s="33" t="str">
        <f>IF(J1494="Yes",IF(Q1494="","",IF(Q1494="Include",IF(V1494="",IF(Y1494="No","Check for supplement","Include"),IF(V1494="Exclude","Consensus required",IF(V1494="Include",IF(Y1494="No","Check for supplement","Include"),"Check required"))),IF(Q1494="Exclude",IF(V1494="","Check required",IF(V1494="Exclude","Exclude",IF(V1494="Include","Consensus required","Check required"))),"Check required"))),IF(L1494="","","Find PDF"))</f>
        <v>Exclude</v>
      </c>
      <c r="AA1494" s="31" t="str">
        <f>IF(Z1494="Exclude",R1494,"")</f>
        <v>3. Wrong intervention</v>
      </c>
    </row>
    <row r="1495" spans="1:27" x14ac:dyDescent="0.25">
      <c r="A1495" s="25" t="s">
        <v>1662</v>
      </c>
      <c r="B1495" s="26" t="s">
        <v>1663</v>
      </c>
      <c r="C1495" s="26">
        <v>2020</v>
      </c>
      <c r="D1495" s="26" t="s">
        <v>60</v>
      </c>
      <c r="E1495" s="26">
        <v>17</v>
      </c>
      <c r="F1495" s="26">
        <v>11</v>
      </c>
      <c r="G1495" s="26" t="s">
        <v>1664</v>
      </c>
      <c r="H1495" s="26">
        <v>13462</v>
      </c>
      <c r="I1495" s="26" t="s">
        <v>1665</v>
      </c>
      <c r="J1495" s="11" t="s">
        <v>35</v>
      </c>
      <c r="K1495" s="18" t="str">
        <f>IF(LEFT(I1495,2)="10",HYPERLINK(_xlfn.CONCAT("https://doi.org/",I1495),"Link"),IF(I1495="","",HYPERLINK(I1495,"Link")))</f>
        <v>Link</v>
      </c>
      <c r="L1495" s="19" t="str">
        <f>IF(A1495&lt;&gt;"",IF(J1495="No",_xlfn.CONCAT(IF(ISERROR(FIND(",",A1495))=FALSE,LEFT(A1495,FIND(",",A1495)-1),A1495),"-",C1495,"-",H1495),""),"")</f>
        <v/>
      </c>
      <c r="M1495" s="29" t="str">
        <f>IF(A1495&lt;&gt;"",_xlfn.CONCAT("{",IF(ISERROR(FIND(",",A1495))=FALSE,LEFT(A1495,FIND(",",A1495)-1),A1495),", ",C1495," #",H1495,"}"),"")</f>
        <v>{Navarro, 2020 #13462}</v>
      </c>
      <c r="N1495" s="4" t="s">
        <v>1</v>
      </c>
      <c r="O1495" s="18" t="str">
        <f>IF(J1495="Yes",IF(P1495&lt;&gt;"",HYPERLINK(_xlfn.CONCAT(VLOOKUP(P1495,AF:AG,2,FALSE),"\",IF(ISERROR(FIND(",",A1495))=FALSE,LEFT(A1495,FIND(",",A1495)-1),A1495),"-",C1495,"-",H1495,".pdf"),"PDF"),""),"")</f>
        <v>PDF</v>
      </c>
      <c r="P1495" s="11" t="s">
        <v>2</v>
      </c>
      <c r="Q1495" s="3" t="s">
        <v>46</v>
      </c>
      <c r="R1495" s="3" t="s">
        <v>47</v>
      </c>
      <c r="S1495" s="4" t="s">
        <v>109</v>
      </c>
      <c r="T1495" s="18" t="str">
        <f>IF(J1495="Yes",IF(U1495&lt;&gt;"",HYPERLINK(_xlfn.CONCAT(VLOOKUP(U1495,AF:AG,2,FALSE),"\",IF(ISERROR(FIND(",",A1495))=FALSE,LEFT(A1495,FIND(",",A1495)-1),A1495),"-",C1495,"-",H1495,".pdf"),"PDF"),""),"")</f>
        <v>PDF</v>
      </c>
      <c r="U1495" s="11" t="s">
        <v>57</v>
      </c>
      <c r="V1495" s="3" t="s">
        <v>46</v>
      </c>
      <c r="W1495" s="3" t="s">
        <v>47</v>
      </c>
      <c r="X1495" s="501" t="s">
        <v>116</v>
      </c>
      <c r="Y1495" s="12" t="str">
        <f>IF(R1495="Include","No",IF(V1495="Include","No",""))</f>
        <v/>
      </c>
      <c r="Z1495" s="33" t="str">
        <f>IF(J1495="Yes",IF(Q1495="","",IF(Q1495="Include",IF(V1495="",IF(Y1495="No","Check for supplement","Include"),IF(V1495="Exclude","Consensus required",IF(V1495="Include",IF(Y1495="No","Check for supplement","Include"),"Check required"))),IF(Q1495="Exclude",IF(V1495="","Check required",IF(V1495="Exclude","Exclude",IF(V1495="Include","Consensus required","Check required"))),"Check required"))),IF(L1495="","","Find PDF"))</f>
        <v>Exclude</v>
      </c>
      <c r="AA1495" s="31" t="str">
        <f>IF(Z1495="Exclude",R1495,"")</f>
        <v>3. Wrong intervention</v>
      </c>
    </row>
    <row r="1496" spans="1:27" x14ac:dyDescent="0.25">
      <c r="A1496" s="25" t="s">
        <v>1666</v>
      </c>
      <c r="B1496" s="26" t="s">
        <v>1667</v>
      </c>
      <c r="C1496" s="26">
        <v>2019</v>
      </c>
      <c r="D1496" s="26" t="s">
        <v>1668</v>
      </c>
      <c r="E1496" s="26">
        <v>42</v>
      </c>
      <c r="F1496" s="26">
        <v>2</v>
      </c>
      <c r="G1496" s="26" t="s">
        <v>1669</v>
      </c>
      <c r="H1496" s="26">
        <v>14840</v>
      </c>
      <c r="I1496" s="26" t="s">
        <v>1670</v>
      </c>
      <c r="J1496" s="11" t="s">
        <v>35</v>
      </c>
      <c r="K1496" s="18" t="str">
        <f>IF(LEFT(I1496,2)="10",HYPERLINK(_xlfn.CONCAT("https://doi.org/",I1496),"Link"),IF(I1496="","",HYPERLINK(I1496,"Link")))</f>
        <v>Link</v>
      </c>
      <c r="L1496" s="19" t="str">
        <f>IF(A1496&lt;&gt;"",IF(J1496="No",_xlfn.CONCAT(IF(ISERROR(FIND(",",A1496))=FALSE,LEFT(A1496,FIND(",",A1496)-1),A1496),"-",C1496,"-",H1496),""),"")</f>
        <v/>
      </c>
      <c r="M1496" s="29" t="str">
        <f>IF(A1496&lt;&gt;"",_xlfn.CONCAT("{",IF(ISERROR(FIND(",",A1496))=FALSE,LEFT(A1496,FIND(",",A1496)-1),A1496),", ",C1496," #",H1496,"}"),"")</f>
        <v>{Nawrat-Szoltysik, 2019 #14840}</v>
      </c>
      <c r="N1496" s="4" t="s">
        <v>1</v>
      </c>
      <c r="O1496" s="18" t="str">
        <f>IF(J1496="Yes",IF(P1496&lt;&gt;"",HYPERLINK(_xlfn.CONCAT(VLOOKUP(P1496,AF:AG,2,FALSE),"\",IF(ISERROR(FIND(",",A1496))=FALSE,LEFT(A1496,FIND(",",A1496)-1),A1496),"-",C1496,"-",H1496,".pdf"),"PDF"),""),"")</f>
        <v>PDF</v>
      </c>
      <c r="P1496" s="11" t="s">
        <v>2</v>
      </c>
      <c r="Q1496" s="3" t="s">
        <v>46</v>
      </c>
      <c r="R1496" s="3" t="s">
        <v>47</v>
      </c>
      <c r="S1496" s="4" t="s">
        <v>109</v>
      </c>
      <c r="T1496" s="18" t="str">
        <f>IF(J1496="Yes",IF(U1496&lt;&gt;"",HYPERLINK(_xlfn.CONCAT(VLOOKUP(U1496,AF:AG,2,FALSE),"\",IF(ISERROR(FIND(",",A1496))=FALSE,LEFT(A1496,FIND(",",A1496)-1),A1496),"-",C1496,"-",H1496,".pdf"),"PDF"),""),"")</f>
        <v>PDF</v>
      </c>
      <c r="U1496" s="11" t="s">
        <v>57</v>
      </c>
      <c r="V1496" s="3" t="s">
        <v>46</v>
      </c>
      <c r="W1496" s="3" t="s">
        <v>47</v>
      </c>
      <c r="X1496" s="501" t="s">
        <v>116</v>
      </c>
      <c r="Y1496" s="12" t="str">
        <f>IF(R1496="Include","No",IF(V1496="Include","No",""))</f>
        <v/>
      </c>
      <c r="Z1496" s="33" t="str">
        <f>IF(J1496="Yes",IF(Q1496="","",IF(Q1496="Include",IF(V1496="",IF(Y1496="No","Check for supplement","Include"),IF(V1496="Exclude","Consensus required",IF(V1496="Include",IF(Y1496="No","Check for supplement","Include"),"Check required"))),IF(Q1496="Exclude",IF(V1496="","Check required",IF(V1496="Exclude","Exclude",IF(V1496="Include","Consensus required","Check required"))),"Check required"))),IF(L1496="","","Find PDF"))</f>
        <v>Exclude</v>
      </c>
      <c r="AA1496" s="31" t="str">
        <f>IF(Z1496="Exclude",R1496,"")</f>
        <v>3. Wrong intervention</v>
      </c>
    </row>
    <row r="1497" spans="1:27" x14ac:dyDescent="0.25">
      <c r="A1497" s="25" t="s">
        <v>5521</v>
      </c>
      <c r="B1497" s="26" t="s">
        <v>5522</v>
      </c>
      <c r="C1497" s="26">
        <v>2019</v>
      </c>
      <c r="D1497" s="26" t="s">
        <v>530</v>
      </c>
      <c r="E1497" s="26">
        <v>21</v>
      </c>
      <c r="F1497" s="26">
        <v>6</v>
      </c>
      <c r="G1497" s="26" t="s">
        <v>5523</v>
      </c>
      <c r="H1497" s="26">
        <v>14142</v>
      </c>
      <c r="I1497" s="26" t="s">
        <v>5524</v>
      </c>
      <c r="J1497" s="11" t="s">
        <v>35</v>
      </c>
      <c r="K1497" s="18" t="str">
        <f>IF(LEFT(I1497,2)="10",HYPERLINK(_xlfn.CONCAT("https://doi.org/",I1497),"Link"),IF(I1497="","",HYPERLINK(I1497,"Link")))</f>
        <v>Link</v>
      </c>
      <c r="L1497" s="19" t="str">
        <f>IF(A1497&lt;&gt;"",IF(J1497="No",_xlfn.CONCAT(IF(ISERROR(FIND(",",A1497))=FALSE,LEFT(A1497,FIND(",",A1497)-1),A1497),"-",C1497,"-",H1497),""),"")</f>
        <v/>
      </c>
      <c r="M1497" s="29" t="str">
        <f>IF(A1497&lt;&gt;"",_xlfn.CONCAT("{",IF(ISERROR(FIND(",",A1497))=FALSE,LEFT(A1497,FIND(",",A1497)-1),A1497),", ",C1497," #",H1497,"}"),"")</f>
        <v>{Neil-Sztramko, 2019 #14142}</v>
      </c>
      <c r="N1497" s="4" t="s">
        <v>4</v>
      </c>
      <c r="O1497" s="18" t="str">
        <f>IF(J1497="Yes",IF(P1497&lt;&gt;"",HYPERLINK(_xlfn.CONCAT(VLOOKUP(P1497,AF:AG,2,FALSE),"\",IF(ISERROR(FIND(",",A1497))=FALSE,LEFT(A1497,FIND(",",A1497)-1),A1497),"-",C1497,"-",H1497,".pdf"),"PDF"),""),"")</f>
        <v>PDF</v>
      </c>
      <c r="P1497" s="11" t="s">
        <v>2</v>
      </c>
      <c r="Q1497" s="3" t="s">
        <v>46</v>
      </c>
      <c r="R1497" s="3" t="s">
        <v>47</v>
      </c>
      <c r="S1497" s="4" t="s">
        <v>109</v>
      </c>
      <c r="T1497" s="18" t="str">
        <f>IF(J1497="Yes",IF(U1497&lt;&gt;"",HYPERLINK(_xlfn.CONCAT(VLOOKUP(U1497,AF:AG,2,FALSE),"\",IF(ISERROR(FIND(",",A1497))=FALSE,LEFT(A1497,FIND(",",A1497)-1),A1497),"-",C1497,"-",H1497,".pdf"),"PDF"),""),"")</f>
        <v>PDF</v>
      </c>
      <c r="U1497" s="11" t="s">
        <v>50</v>
      </c>
      <c r="V1497" s="3" t="s">
        <v>46</v>
      </c>
      <c r="W1497" s="3" t="s">
        <v>47</v>
      </c>
      <c r="Y1497" s="12" t="str">
        <f>IF(R1497="Include","No",IF(V1497="Include","No",""))</f>
        <v/>
      </c>
      <c r="Z1497" s="33" t="str">
        <f>IF(J1497="Yes",IF(Q1497="","",IF(Q1497="Include",IF(V1497="",IF(Y1497="No","Check for supplement","Include"),IF(V1497="Exclude","Consensus required",IF(V1497="Include",IF(Y1497="No","Check for supplement","Include"),"Check required"))),IF(Q1497="Exclude",IF(V1497="","Check required",IF(V1497="Exclude","Exclude",IF(V1497="Include","Consensus required","Check required"))),"Check required"))),IF(L1497="","","Find PDF"))</f>
        <v>Exclude</v>
      </c>
      <c r="AA1497" s="31" t="str">
        <f>IF(Z1497="Exclude",R1497,"")</f>
        <v>3. Wrong intervention</v>
      </c>
    </row>
    <row r="1498" spans="1:27" x14ac:dyDescent="0.25">
      <c r="A1498" s="25" t="s">
        <v>1671</v>
      </c>
      <c r="B1498" s="26" t="s">
        <v>1672</v>
      </c>
      <c r="C1498" s="26">
        <v>2021</v>
      </c>
      <c r="D1498" s="26" t="s">
        <v>1673</v>
      </c>
      <c r="E1498" s="26">
        <v>181</v>
      </c>
      <c r="F1498" s="26">
        <v>6</v>
      </c>
      <c r="G1498" s="26" t="s">
        <v>1674</v>
      </c>
      <c r="H1498" s="26">
        <v>13466</v>
      </c>
      <c r="I1498" s="26" t="s">
        <v>1675</v>
      </c>
      <c r="J1498" s="11" t="s">
        <v>35</v>
      </c>
      <c r="K1498" s="18" t="str">
        <f>IF(LEFT(I1498,2)="10",HYPERLINK(_xlfn.CONCAT("https://doi.org/",I1498),"Link"),IF(I1498="","",HYPERLINK(I1498,"Link")))</f>
        <v>Link</v>
      </c>
      <c r="L1498" s="19" t="str">
        <f>IF(A1498&lt;&gt;"",IF(J1498="No",_xlfn.CONCAT(IF(ISERROR(FIND(",",A1498))=FALSE,LEFT(A1498,FIND(",",A1498)-1),A1498),"-",C1498,"-",H1498),""),"")</f>
        <v/>
      </c>
      <c r="M1498" s="29" t="str">
        <f>IF(A1498&lt;&gt;"",_xlfn.CONCAT("{",IF(ISERROR(FIND(",",A1498))=FALSE,LEFT(A1498,FIND(",",A1498)-1),A1498),", ",C1498," #",H1498,"}"),"")</f>
        <v>{Nelligan, 2021 #13466}</v>
      </c>
      <c r="N1498" s="4" t="s">
        <v>1</v>
      </c>
      <c r="O1498" s="18" t="str">
        <f>IF(J1498="Yes",IF(P1498&lt;&gt;"",HYPERLINK(_xlfn.CONCAT(VLOOKUP(P1498,AF:AG,2,FALSE),"\",IF(ISERROR(FIND(",",A1498))=FALSE,LEFT(A1498,FIND(",",A1498)-1),A1498),"-",C1498,"-",H1498,".pdf"),"PDF"),""),"")</f>
        <v>PDF</v>
      </c>
      <c r="P1498" s="11" t="s">
        <v>2</v>
      </c>
      <c r="Q1498" s="3" t="s">
        <v>46</v>
      </c>
      <c r="R1498" s="3" t="s">
        <v>47</v>
      </c>
      <c r="S1498" s="4" t="s">
        <v>109</v>
      </c>
      <c r="T1498" s="18" t="str">
        <f>IF(J1498="Yes",IF(U1498&lt;&gt;"",HYPERLINK(_xlfn.CONCAT(VLOOKUP(U1498,AF:AG,2,FALSE),"\",IF(ISERROR(FIND(",",A1498))=FALSE,LEFT(A1498,FIND(",",A1498)-1),A1498),"-",C1498,"-",H1498,".pdf"),"PDF"),""),"")</f>
        <v>PDF</v>
      </c>
      <c r="U1498" s="11" t="s">
        <v>57</v>
      </c>
      <c r="V1498" s="3" t="s">
        <v>46</v>
      </c>
      <c r="W1498" s="3" t="s">
        <v>47</v>
      </c>
      <c r="X1498" s="501" t="s">
        <v>116</v>
      </c>
      <c r="Y1498" s="12" t="str">
        <f>IF(R1498="Include","No",IF(V1498="Include","No",""))</f>
        <v/>
      </c>
      <c r="Z1498" s="33" t="str">
        <f>IF(J1498="Yes",IF(Q1498="","",IF(Q1498="Include",IF(V1498="",IF(Y1498="No","Check for supplement","Include"),IF(V1498="Exclude","Consensus required",IF(V1498="Include",IF(Y1498="No","Check for supplement","Include"),"Check required"))),IF(Q1498="Exclude",IF(V1498="","Check required",IF(V1498="Exclude","Exclude",IF(V1498="Include","Consensus required","Check required"))),"Check required"))),IF(L1498="","","Find PDF"))</f>
        <v>Exclude</v>
      </c>
      <c r="AA1498" s="31" t="str">
        <f>IF(Z1498="Exclude",R1498,"")</f>
        <v>3. Wrong intervention</v>
      </c>
    </row>
    <row r="1499" spans="1:27" x14ac:dyDescent="0.25">
      <c r="A1499" s="25" t="s">
        <v>5525</v>
      </c>
      <c r="B1499" s="26" t="s">
        <v>5526</v>
      </c>
      <c r="C1499" s="26">
        <v>2019</v>
      </c>
      <c r="D1499" s="26" t="s">
        <v>763</v>
      </c>
      <c r="E1499" s="26">
        <v>43</v>
      </c>
      <c r="F1499" s="26">
        <v>3</v>
      </c>
      <c r="G1499" s="26" t="s">
        <v>5527</v>
      </c>
      <c r="H1499" s="26">
        <v>14163</v>
      </c>
      <c r="I1499" s="26" t="s">
        <v>5528</v>
      </c>
      <c r="J1499" s="11" t="s">
        <v>35</v>
      </c>
      <c r="K1499" s="18" t="str">
        <f>IF(LEFT(I1499,2)="10",HYPERLINK(_xlfn.CONCAT("https://doi.org/",I1499),"Link"),IF(I1499="","",HYPERLINK(I1499,"Link")))</f>
        <v>Link</v>
      </c>
      <c r="L1499" s="19" t="str">
        <f>IF(A1499&lt;&gt;"",IF(J1499="No",_xlfn.CONCAT(IF(ISERROR(FIND(",",A1499))=FALSE,LEFT(A1499,FIND(",",A1499)-1),A1499),"-",C1499,"-",H1499),""),"")</f>
        <v/>
      </c>
      <c r="M1499" s="29" t="str">
        <f>IF(A1499&lt;&gt;"",_xlfn.CONCAT("{",IF(ISERROR(FIND(",",A1499))=FALSE,LEFT(A1499,FIND(",",A1499)-1),A1499),", ",C1499," #",H1499,"}"),"")</f>
        <v>{Nelson, 2019 #14163}</v>
      </c>
      <c r="N1499" s="4" t="s">
        <v>4</v>
      </c>
      <c r="O1499" s="18" t="str">
        <f>IF(J1499="Yes",IF(P1499&lt;&gt;"",HYPERLINK(_xlfn.CONCAT(VLOOKUP(P1499,AF:AG,2,FALSE),"\",IF(ISERROR(FIND(",",A1499))=FALSE,LEFT(A1499,FIND(",",A1499)-1),A1499),"-",C1499,"-",H1499,".pdf"),"PDF"),""),"")</f>
        <v>PDF</v>
      </c>
      <c r="P1499" s="11" t="s">
        <v>2</v>
      </c>
      <c r="Q1499" s="3" t="s">
        <v>46</v>
      </c>
      <c r="R1499" s="3" t="s">
        <v>47</v>
      </c>
      <c r="S1499" s="4" t="s">
        <v>5529</v>
      </c>
      <c r="T1499" s="18" t="str">
        <f>IF(J1499="Yes",IF(U1499&lt;&gt;"",HYPERLINK(_xlfn.CONCAT(VLOOKUP(U1499,AF:AG,2,FALSE),"\",IF(ISERROR(FIND(",",A1499))=FALSE,LEFT(A1499,FIND(",",A1499)-1),A1499),"-",C1499,"-",H1499,".pdf"),"PDF"),""),"")</f>
        <v>PDF</v>
      </c>
      <c r="U1499" s="11" t="s">
        <v>50</v>
      </c>
      <c r="V1499" s="3" t="s">
        <v>46</v>
      </c>
      <c r="W1499" s="3" t="s">
        <v>47</v>
      </c>
      <c r="Y1499" s="12" t="str">
        <f>IF(R1499="Include","No",IF(V1499="Include","No",""))</f>
        <v/>
      </c>
      <c r="Z1499" s="33" t="str">
        <f>IF(J1499="Yes",IF(Q1499="","",IF(Q1499="Include",IF(V1499="",IF(Y1499="No","Check for supplement","Include"),IF(V1499="Exclude","Consensus required",IF(V1499="Include",IF(Y1499="No","Check for supplement","Include"),"Check required"))),IF(Q1499="Exclude",IF(V1499="","Check required",IF(V1499="Exclude","Exclude",IF(V1499="Include","Consensus required","Check required"))),"Check required"))),IF(L1499="","","Find PDF"))</f>
        <v>Exclude</v>
      </c>
      <c r="AA1499" s="31" t="str">
        <f>IF(Z1499="Exclude",R1499,"")</f>
        <v>3. Wrong intervention</v>
      </c>
    </row>
    <row r="1500" spans="1:27" x14ac:dyDescent="0.25">
      <c r="A1500" s="25" t="s">
        <v>1676</v>
      </c>
      <c r="B1500" s="26" t="s">
        <v>1677</v>
      </c>
      <c r="C1500" s="26">
        <v>2021</v>
      </c>
      <c r="D1500" s="26" t="s">
        <v>493</v>
      </c>
      <c r="E1500" s="26">
        <v>11</v>
      </c>
      <c r="F1500" s="26">
        <v>7</v>
      </c>
      <c r="G1500" s="26" t="s">
        <v>1678</v>
      </c>
      <c r="H1500" s="26">
        <v>13467</v>
      </c>
      <c r="I1500" s="26" t="s">
        <v>1679</v>
      </c>
      <c r="J1500" s="11" t="s">
        <v>35</v>
      </c>
      <c r="K1500" s="18" t="str">
        <f>IF(LEFT(I1500,2)="10",HYPERLINK(_xlfn.CONCAT("https://doi.org/",I1500),"Link"),IF(I1500="","",HYPERLINK(I1500,"Link")))</f>
        <v>Link</v>
      </c>
      <c r="L1500" s="19" t="str">
        <f>IF(A1500&lt;&gt;"",IF(J1500="No",_xlfn.CONCAT(IF(ISERROR(FIND(",",A1500))=FALSE,LEFT(A1500,FIND(",",A1500)-1),A1500),"-",C1500,"-",H1500),""),"")</f>
        <v/>
      </c>
      <c r="M1500" s="29" t="str">
        <f>IF(A1500&lt;&gt;"",_xlfn.CONCAT("{",IF(ISERROR(FIND(",",A1500))=FALSE,LEFT(A1500,FIND(",",A1500)-1),A1500),", ",C1500," #",H1500,"}"),"")</f>
        <v>{Neshteruk, 2021 #13467}</v>
      </c>
      <c r="N1500" s="4" t="s">
        <v>1</v>
      </c>
      <c r="O1500" s="18" t="str">
        <f>IF(J1500="Yes",IF(P1500&lt;&gt;"",HYPERLINK(_xlfn.CONCAT(VLOOKUP(P1500,AF:AG,2,FALSE),"\",IF(ISERROR(FIND(",",A1500))=FALSE,LEFT(A1500,FIND(",",A1500)-1),A1500),"-",C1500,"-",H1500,".pdf"),"PDF"),""),"")</f>
        <v>PDF</v>
      </c>
      <c r="P1500" s="11" t="s">
        <v>2</v>
      </c>
      <c r="Q1500" s="3" t="s">
        <v>46</v>
      </c>
      <c r="R1500" s="3" t="s">
        <v>47</v>
      </c>
      <c r="S1500" s="4" t="s">
        <v>109</v>
      </c>
      <c r="T1500" s="18" t="str">
        <f>IF(J1500="Yes",IF(U1500&lt;&gt;"",HYPERLINK(_xlfn.CONCAT(VLOOKUP(U1500,AF:AG,2,FALSE),"\",IF(ISERROR(FIND(",",A1500))=FALSE,LEFT(A1500,FIND(",",A1500)-1),A1500),"-",C1500,"-",H1500,".pdf"),"PDF"),""),"")</f>
        <v>PDF</v>
      </c>
      <c r="U1500" s="11" t="s">
        <v>57</v>
      </c>
      <c r="V1500" s="3" t="s">
        <v>46</v>
      </c>
      <c r="W1500" s="3" t="s">
        <v>47</v>
      </c>
      <c r="X1500" s="501" t="s">
        <v>116</v>
      </c>
      <c r="Y1500" s="12" t="str">
        <f>IF(R1500="Include","No",IF(V1500="Include","No",""))</f>
        <v/>
      </c>
      <c r="Z1500" s="33" t="str">
        <f>IF(J1500="Yes",IF(Q1500="","",IF(Q1500="Include",IF(V1500="",IF(Y1500="No","Check for supplement","Include"),IF(V1500="Exclude","Consensus required",IF(V1500="Include",IF(Y1500="No","Check for supplement","Include"),"Check required"))),IF(Q1500="Exclude",IF(V1500="","Check required",IF(V1500="Exclude","Exclude",IF(V1500="Include","Consensus required","Check required"))),"Check required"))),IF(L1500="","","Find PDF"))</f>
        <v>Exclude</v>
      </c>
      <c r="AA1500" s="31" t="str">
        <f>IF(Z1500="Exclude",R1500,"")</f>
        <v>3. Wrong intervention</v>
      </c>
    </row>
    <row r="1501" spans="1:27" x14ac:dyDescent="0.25">
      <c r="A1501" s="25" t="s">
        <v>5530</v>
      </c>
      <c r="B1501" s="26" t="s">
        <v>5531</v>
      </c>
      <c r="C1501" s="26">
        <v>2021</v>
      </c>
      <c r="D1501" s="26" t="s">
        <v>564</v>
      </c>
      <c r="E1501" s="26">
        <v>21</v>
      </c>
      <c r="F1501" s="26">
        <v>1</v>
      </c>
      <c r="G1501" s="26">
        <v>605</v>
      </c>
      <c r="H1501" s="26">
        <v>14318</v>
      </c>
      <c r="I1501" s="26" t="s">
        <v>5532</v>
      </c>
      <c r="J1501" s="11" t="s">
        <v>35</v>
      </c>
      <c r="K1501" s="18" t="str">
        <f>IF(LEFT(I1501,2)="10",HYPERLINK(_xlfn.CONCAT("https://doi.org/",I1501),"Link"),IF(I1501="","",HYPERLINK(I1501,"Link")))</f>
        <v>Link</v>
      </c>
      <c r="L1501" s="19" t="str">
        <f>IF(A1501&lt;&gt;"",IF(J1501="No",_xlfn.CONCAT(IF(ISERROR(FIND(",",A1501))=FALSE,LEFT(A1501,FIND(",",A1501)-1),A1501),"-",C1501,"-",H1501),""),"")</f>
        <v/>
      </c>
      <c r="M1501" s="29" t="str">
        <f>IF(A1501&lt;&gt;"",_xlfn.CONCAT("{",IF(ISERROR(FIND(",",A1501))=FALSE,LEFT(A1501,FIND(",",A1501)-1),A1501),", ",C1501," #",H1501,"}"),"")</f>
        <v>{Netz, 2021 #14318}</v>
      </c>
      <c r="N1501" s="4" t="s">
        <v>4</v>
      </c>
      <c r="O1501" s="18" t="str">
        <f>IF(J1501="Yes",IF(P1501&lt;&gt;"",HYPERLINK(_xlfn.CONCAT(VLOOKUP(P1501,AF:AG,2,FALSE),"\",IF(ISERROR(FIND(",",A1501))=FALSE,LEFT(A1501,FIND(",",A1501)-1),A1501),"-",C1501,"-",H1501,".pdf"),"PDF"),""),"")</f>
        <v>PDF</v>
      </c>
      <c r="P1501" s="11" t="s">
        <v>2</v>
      </c>
      <c r="Q1501" s="3" t="s">
        <v>46</v>
      </c>
      <c r="R1501" s="3" t="s">
        <v>49</v>
      </c>
      <c r="S1501" s="4" t="s">
        <v>5440</v>
      </c>
      <c r="T1501" s="18" t="str">
        <f>IF(J1501="Yes",IF(U1501&lt;&gt;"",HYPERLINK(_xlfn.CONCAT(VLOOKUP(U1501,AF:AG,2,FALSE),"\",IF(ISERROR(FIND(",",A1501))=FALSE,LEFT(A1501,FIND(",",A1501)-1),A1501),"-",C1501,"-",H1501,".pdf"),"PDF"),""),"")</f>
        <v>PDF</v>
      </c>
      <c r="U1501" s="11" t="s">
        <v>50</v>
      </c>
      <c r="V1501" s="3" t="s">
        <v>46</v>
      </c>
      <c r="W1501" s="3" t="s">
        <v>49</v>
      </c>
      <c r="Y1501" s="12" t="str">
        <f>IF(R1501="Include","No",IF(V1501="Include","No",""))</f>
        <v/>
      </c>
      <c r="Z1501" s="33" t="str">
        <f>IF(J1501="Yes",IF(Q1501="","",IF(Q1501="Include",IF(V1501="",IF(Y1501="No","Check for supplement","Include"),IF(V1501="Exclude","Consensus required",IF(V1501="Include",IF(Y1501="No","Check for supplement","Include"),"Check required"))),IF(Q1501="Exclude",IF(V1501="","Check required",IF(V1501="Exclude","Exclude",IF(V1501="Include","Consensus required","Check required"))),"Check required"))),IF(L1501="","","Find PDF"))</f>
        <v>Exclude</v>
      </c>
      <c r="AA1501" s="31" t="str">
        <f>IF(Z1501="Exclude",R1501,"")</f>
        <v>1. No relevant outcomes</v>
      </c>
    </row>
    <row r="1502" spans="1:27" x14ac:dyDescent="0.25">
      <c r="A1502" s="25" t="s">
        <v>5533</v>
      </c>
      <c r="B1502" s="26" t="s">
        <v>5534</v>
      </c>
      <c r="C1502" s="26">
        <v>2022</v>
      </c>
      <c r="D1502" s="26" t="s">
        <v>3686</v>
      </c>
      <c r="E1502" s="26">
        <v>68</v>
      </c>
      <c r="F1502" s="26">
        <v>4</v>
      </c>
      <c r="G1502" s="26" t="s">
        <v>5535</v>
      </c>
      <c r="H1502" s="26">
        <v>14317</v>
      </c>
      <c r="I1502" s="26" t="s">
        <v>5536</v>
      </c>
      <c r="J1502" s="11" t="s">
        <v>35</v>
      </c>
      <c r="K1502" s="18" t="str">
        <f>IF(LEFT(I1502,2)="10",HYPERLINK(_xlfn.CONCAT("https://doi.org/",I1502),"Link"),IF(I1502="","",HYPERLINK(I1502,"Link")))</f>
        <v>Link</v>
      </c>
      <c r="L1502" s="19" t="str">
        <f>IF(A1502&lt;&gt;"",IF(J1502="No",_xlfn.CONCAT(IF(ISERROR(FIND(",",A1502))=FALSE,LEFT(A1502,FIND(",",A1502)-1),A1502),"-",C1502,"-",H1502),""),"")</f>
        <v/>
      </c>
      <c r="M1502" s="29" t="str">
        <f>IF(A1502&lt;&gt;"",_xlfn.CONCAT("{",IF(ISERROR(FIND(",",A1502))=FALSE,LEFT(A1502,FIND(",",A1502)-1),A1502),", ",C1502," #",H1502,"}"),"")</f>
        <v>{Netz, 2022 #14317}</v>
      </c>
      <c r="N1502" s="4" t="s">
        <v>4</v>
      </c>
      <c r="O1502" s="18" t="str">
        <f>IF(J1502="Yes",IF(P1502&lt;&gt;"",HYPERLINK(_xlfn.CONCAT(VLOOKUP(P1502,AF:AG,2,FALSE),"\",IF(ISERROR(FIND(",",A1502))=FALSE,LEFT(A1502,FIND(",",A1502)-1),A1502),"-",C1502,"-",H1502,".pdf"),"PDF"),""),"")</f>
        <v>PDF</v>
      </c>
      <c r="P1502" s="11" t="s">
        <v>2</v>
      </c>
      <c r="Q1502" s="3" t="s">
        <v>46</v>
      </c>
      <c r="R1502" s="3" t="s">
        <v>77</v>
      </c>
      <c r="S1502" s="4" t="s">
        <v>316</v>
      </c>
      <c r="T1502" s="18" t="str">
        <f>IF(J1502="Yes",IF(U1502&lt;&gt;"",HYPERLINK(_xlfn.CONCAT(VLOOKUP(U1502,AF:AG,2,FALSE),"\",IF(ISERROR(FIND(",",A1502))=FALSE,LEFT(A1502,FIND(",",A1502)-1),A1502),"-",C1502,"-",H1502,".pdf"),"PDF"),""),"")</f>
        <v>PDF</v>
      </c>
      <c r="U1502" s="11" t="s">
        <v>50</v>
      </c>
      <c r="V1502" s="3" t="s">
        <v>46</v>
      </c>
      <c r="W1502" s="3" t="s">
        <v>47</v>
      </c>
      <c r="Y1502" s="12" t="str">
        <f>IF(R1502="Include","No",IF(V1502="Include","No",""))</f>
        <v/>
      </c>
      <c r="Z1502" s="33" t="str">
        <f>IF(J1502="Yes",IF(Q1502="","",IF(Q1502="Include",IF(V1502="",IF(Y1502="No","Check for supplement","Include"),IF(V1502="Exclude","Consensus required",IF(V1502="Include",IF(Y1502="No","Check for supplement","Include"),"Check required"))),IF(Q1502="Exclude",IF(V1502="","Check required",IF(V1502="Exclude","Exclude",IF(V1502="Include","Consensus required","Check required"))),"Check required"))),IF(L1502="","","Find PDF"))</f>
        <v>Exclude</v>
      </c>
      <c r="AA1502" s="31" t="str">
        <f>IF(Z1502="Exclude",R1502,"")</f>
        <v>5. Wrong study design</v>
      </c>
    </row>
    <row r="1503" spans="1:27" x14ac:dyDescent="0.25">
      <c r="A1503" s="25" t="s">
        <v>1680</v>
      </c>
      <c r="B1503" s="26" t="s">
        <v>1681</v>
      </c>
      <c r="C1503" s="26">
        <v>2014</v>
      </c>
      <c r="D1503" s="26" t="s">
        <v>168</v>
      </c>
      <c r="E1503" s="26">
        <v>46</v>
      </c>
      <c r="F1503" s="26">
        <v>1</v>
      </c>
      <c r="G1503" s="26" t="s">
        <v>1682</v>
      </c>
      <c r="H1503" s="26">
        <v>13468</v>
      </c>
      <c r="I1503" s="26" t="s">
        <v>1683</v>
      </c>
      <c r="J1503" s="11" t="s">
        <v>35</v>
      </c>
      <c r="K1503" s="18" t="str">
        <f>IF(LEFT(I1503,2)="10",HYPERLINK(_xlfn.CONCAT("https://doi.org/",I1503),"Link"),IF(I1503="","",HYPERLINK(I1503,"Link")))</f>
        <v>Link</v>
      </c>
      <c r="L1503" s="19" t="str">
        <f>IF(A1503&lt;&gt;"",IF(J1503="No",_xlfn.CONCAT(IF(ISERROR(FIND(",",A1503))=FALSE,LEFT(A1503,FIND(",",A1503)-1),A1503),"-",C1503,"-",H1503),""),"")</f>
        <v/>
      </c>
      <c r="M1503" s="29" t="str">
        <f>IF(A1503&lt;&gt;"",_xlfn.CONCAT("{",IF(ISERROR(FIND(",",A1503))=FALSE,LEFT(A1503,FIND(",",A1503)-1),A1503),", ",C1503," #",H1503,"}"),"")</f>
        <v>{Neuhaus, 2014 #13468}</v>
      </c>
      <c r="N1503" s="4" t="s">
        <v>1</v>
      </c>
      <c r="O1503" s="18" t="str">
        <f>IF(J1503="Yes",IF(P1503&lt;&gt;"",HYPERLINK(_xlfn.CONCAT(VLOOKUP(P1503,AF:AG,2,FALSE),"\",IF(ISERROR(FIND(",",A1503))=FALSE,LEFT(A1503,FIND(",",A1503)-1),A1503),"-",C1503,"-",H1503,".pdf"),"PDF"),""),"")</f>
        <v>PDF</v>
      </c>
      <c r="P1503" s="11" t="s">
        <v>2</v>
      </c>
      <c r="Q1503" s="3" t="s">
        <v>46</v>
      </c>
      <c r="R1503" s="3" t="s">
        <v>47</v>
      </c>
      <c r="S1503" s="4" t="s">
        <v>109</v>
      </c>
      <c r="T1503" s="18" t="str">
        <f>IF(J1503="Yes",IF(U1503&lt;&gt;"",HYPERLINK(_xlfn.CONCAT(VLOOKUP(U1503,AF:AG,2,FALSE),"\",IF(ISERROR(FIND(",",A1503))=FALSE,LEFT(A1503,FIND(",",A1503)-1),A1503),"-",C1503,"-",H1503,".pdf"),"PDF"),""),"")</f>
        <v>PDF</v>
      </c>
      <c r="U1503" s="11" t="s">
        <v>57</v>
      </c>
      <c r="V1503" s="3" t="s">
        <v>46</v>
      </c>
      <c r="W1503" s="3" t="s">
        <v>47</v>
      </c>
      <c r="X1503" s="501" t="s">
        <v>116</v>
      </c>
      <c r="Y1503" s="12" t="str">
        <f>IF(R1503="Include","No",IF(V1503="Include","No",""))</f>
        <v/>
      </c>
      <c r="Z1503" s="33" t="str">
        <f>IF(J1503="Yes",IF(Q1503="","",IF(Q1503="Include",IF(V1503="",IF(Y1503="No","Check for supplement","Include"),IF(V1503="Exclude","Consensus required",IF(V1503="Include",IF(Y1503="No","Check for supplement","Include"),"Check required"))),IF(Q1503="Exclude",IF(V1503="","Check required",IF(V1503="Exclude","Exclude",IF(V1503="Include","Consensus required","Check required"))),"Check required"))),IF(L1503="","","Find PDF"))</f>
        <v>Exclude</v>
      </c>
      <c r="AA1503" s="31" t="str">
        <f>IF(Z1503="Exclude",R1503,"")</f>
        <v>3. Wrong intervention</v>
      </c>
    </row>
    <row r="1504" spans="1:27" x14ac:dyDescent="0.25">
      <c r="A1504" s="25" t="s">
        <v>1680</v>
      </c>
      <c r="B1504" s="26" t="s">
        <v>1681</v>
      </c>
      <c r="C1504" s="26">
        <v>2014</v>
      </c>
      <c r="D1504" s="26" t="s">
        <v>168</v>
      </c>
      <c r="E1504" s="26">
        <v>46</v>
      </c>
      <c r="F1504" s="26">
        <v>1</v>
      </c>
      <c r="G1504" s="26" t="s">
        <v>1682</v>
      </c>
      <c r="H1504" s="26">
        <v>13469</v>
      </c>
      <c r="I1504" s="26" t="s">
        <v>1683</v>
      </c>
      <c r="J1504" s="11" t="s">
        <v>35</v>
      </c>
      <c r="K1504" s="18" t="str">
        <f>IF(LEFT(I1504,2)="10",HYPERLINK(_xlfn.CONCAT("https://doi.org/",I1504),"Link"),IF(I1504="","",HYPERLINK(I1504,"Link")))</f>
        <v>Link</v>
      </c>
      <c r="L1504" s="19" t="str">
        <f>IF(A1504&lt;&gt;"",IF(J1504="No",_xlfn.CONCAT(IF(ISERROR(FIND(",",A1504))=FALSE,LEFT(A1504,FIND(",",A1504)-1),A1504),"-",C1504,"-",H1504),""),"")</f>
        <v/>
      </c>
      <c r="M1504" s="29" t="str">
        <f>IF(A1504&lt;&gt;"",_xlfn.CONCAT("{",IF(ISERROR(FIND(",",A1504))=FALSE,LEFT(A1504,FIND(",",A1504)-1),A1504),", ",C1504," #",H1504,"}"),"")</f>
        <v>{Neuhaus, 2014 #13469}</v>
      </c>
      <c r="N1504" s="4" t="s">
        <v>1</v>
      </c>
      <c r="O1504" s="18" t="str">
        <f>IF(J1504="Yes",IF(P1504&lt;&gt;"",HYPERLINK(_xlfn.CONCAT(VLOOKUP(P1504,AF:AG,2,FALSE),"\",IF(ISERROR(FIND(",",A1504))=FALSE,LEFT(A1504,FIND(",",A1504)-1),A1504),"-",C1504,"-",H1504,".pdf"),"PDF"),""),"")</f>
        <v>PDF</v>
      </c>
      <c r="P1504" s="11" t="s">
        <v>2</v>
      </c>
      <c r="Q1504" s="3" t="s">
        <v>46</v>
      </c>
      <c r="R1504" s="3" t="s">
        <v>39</v>
      </c>
      <c r="T1504" s="18" t="str">
        <f>IF(J1504="Yes",IF(U1504&lt;&gt;"",HYPERLINK(_xlfn.CONCAT(VLOOKUP(U1504,AF:AG,2,FALSE),"\",IF(ISERROR(FIND(",",A1504))=FALSE,LEFT(A1504,FIND(",",A1504)-1),A1504),"-",C1504,"-",H1504,".pdf"),"PDF"),""),"")</f>
        <v>PDF</v>
      </c>
      <c r="U1504" s="11" t="str">
        <f>IF(R1504="0. Duplicate","SH","")</f>
        <v>SH</v>
      </c>
      <c r="V1504" s="3" t="str">
        <f>IF(R1504="0. Duplicate","Exclude","")</f>
        <v>Exclude</v>
      </c>
      <c r="W1504" s="3" t="str">
        <f>IF(R1504="0. Duplicate","0. Duplicate","")</f>
        <v>0. Duplicate</v>
      </c>
      <c r="Y1504" s="12" t="str">
        <f>IF(R1504="Include","No",IF(V1504="Include","No",""))</f>
        <v/>
      </c>
      <c r="Z1504" s="33" t="str">
        <f>IF(J1504="Yes",IF(Q1504="","",IF(Q1504="Include",IF(V1504="",IF(Y1504="No","Check for supplement","Include"),IF(V1504="Exclude","Consensus required",IF(V1504="Include",IF(Y1504="No","Check for supplement","Include"),"Check required"))),IF(Q1504="Exclude",IF(V1504="","Check required",IF(V1504="Exclude","Exclude",IF(V1504="Include","Consensus required","Check required"))),"Check required"))),IF(L1504="","","Find PDF"))</f>
        <v>Exclude</v>
      </c>
      <c r="AA1504" s="31" t="str">
        <f>IF(Z1504="Exclude",R1504,"")</f>
        <v>0. Duplicate</v>
      </c>
    </row>
    <row r="1505" spans="1:27" x14ac:dyDescent="0.25">
      <c r="A1505" s="25" t="s">
        <v>5537</v>
      </c>
      <c r="B1505" s="26" t="s">
        <v>5538</v>
      </c>
      <c r="C1505" s="26">
        <v>2023</v>
      </c>
      <c r="D1505" s="26" t="s">
        <v>564</v>
      </c>
      <c r="E1505" s="26">
        <v>23</v>
      </c>
      <c r="F1505" s="26">
        <v>1</v>
      </c>
      <c r="G1505" s="26">
        <v>853</v>
      </c>
      <c r="H1505" s="26">
        <v>14126</v>
      </c>
      <c r="I1505" s="26" t="s">
        <v>5539</v>
      </c>
      <c r="J1505" s="11" t="s">
        <v>35</v>
      </c>
      <c r="K1505" s="18" t="str">
        <f>IF(LEFT(I1505,2)="10",HYPERLINK(_xlfn.CONCAT("https://doi.org/",I1505),"Link"),IF(I1505="","",HYPERLINK(I1505,"Link")))</f>
        <v>Link</v>
      </c>
      <c r="L1505" s="19" t="str">
        <f>IF(A1505&lt;&gt;"",IF(J1505="No",_xlfn.CONCAT(IF(ISERROR(FIND(",",A1505))=FALSE,LEFT(A1505,FIND(",",A1505)-1),A1505),"-",C1505,"-",H1505),""),"")</f>
        <v/>
      </c>
      <c r="M1505" s="29" t="str">
        <f>IF(A1505&lt;&gt;"",_xlfn.CONCAT("{",IF(ISERROR(FIND(",",A1505))=FALSE,LEFT(A1505,FIND(",",A1505)-1),A1505),", ",C1505," #",H1505,"}"),"")</f>
        <v>{Neves, 2023 #14126}</v>
      </c>
      <c r="N1505" s="4" t="s">
        <v>4</v>
      </c>
      <c r="O1505" s="18" t="str">
        <f>IF(J1505="Yes",IF(P1505&lt;&gt;"",HYPERLINK(_xlfn.CONCAT(VLOOKUP(P1505,AF:AG,2,FALSE),"\",IF(ISERROR(FIND(",",A1505))=FALSE,LEFT(A1505,FIND(",",A1505)-1),A1505),"-",C1505,"-",H1505,".pdf"),"PDF"),""),"")</f>
        <v>PDF</v>
      </c>
      <c r="P1505" s="11" t="s">
        <v>2</v>
      </c>
      <c r="Q1505" s="3" t="s">
        <v>46</v>
      </c>
      <c r="R1505" s="3" t="s">
        <v>47</v>
      </c>
      <c r="S1505" s="4" t="s">
        <v>109</v>
      </c>
      <c r="T1505" s="18" t="str">
        <f>IF(J1505="Yes",IF(U1505&lt;&gt;"",HYPERLINK(_xlfn.CONCAT(VLOOKUP(U1505,AF:AG,2,FALSE),"\",IF(ISERROR(FIND(",",A1505))=FALSE,LEFT(A1505,FIND(",",A1505)-1),A1505),"-",C1505,"-",H1505,".pdf"),"PDF"),""),"")</f>
        <v>PDF</v>
      </c>
      <c r="U1505" s="11" t="s">
        <v>50</v>
      </c>
      <c r="V1505" s="3" t="s">
        <v>46</v>
      </c>
      <c r="W1505" s="3" t="s">
        <v>47</v>
      </c>
      <c r="Y1505" s="12" t="str">
        <f>IF(R1505="Include","No",IF(V1505="Include","No",""))</f>
        <v/>
      </c>
      <c r="Z1505" s="33" t="str">
        <f>IF(J1505="Yes",IF(Q1505="","",IF(Q1505="Include",IF(V1505="",IF(Y1505="No","Check for supplement","Include"),IF(V1505="Exclude","Consensus required",IF(V1505="Include",IF(Y1505="No","Check for supplement","Include"),"Check required"))),IF(Q1505="Exclude",IF(V1505="","Check required",IF(V1505="Exclude","Exclude",IF(V1505="Include","Consensus required","Check required"))),"Check required"))),IF(L1505="","","Find PDF"))</f>
        <v>Exclude</v>
      </c>
      <c r="AA1505" s="31" t="str">
        <f>IF(Z1505="Exclude",R1505,"")</f>
        <v>3. Wrong intervention</v>
      </c>
    </row>
    <row r="1506" spans="1:27" x14ac:dyDescent="0.25">
      <c r="A1506" s="25" t="s">
        <v>1684</v>
      </c>
      <c r="B1506" s="26" t="s">
        <v>1685</v>
      </c>
      <c r="C1506" s="26">
        <v>2014</v>
      </c>
      <c r="D1506" s="26" t="s">
        <v>1686</v>
      </c>
      <c r="E1506" s="26">
        <v>63</v>
      </c>
      <c r="F1506" s="26">
        <v>1</v>
      </c>
      <c r="G1506" s="26" t="s">
        <v>1687</v>
      </c>
      <c r="H1506" s="26">
        <v>13470</v>
      </c>
      <c r="I1506" s="26" t="s">
        <v>1688</v>
      </c>
      <c r="J1506" s="11" t="s">
        <v>35</v>
      </c>
      <c r="K1506" s="18" t="str">
        <f>IF(LEFT(I1506,2)="10",HYPERLINK(_xlfn.CONCAT("https://doi.org/",I1506),"Link"),IF(I1506="","",HYPERLINK(I1506,"Link")))</f>
        <v>Link</v>
      </c>
      <c r="L1506" s="19" t="str">
        <f>IF(A1506&lt;&gt;"",IF(J1506="No",_xlfn.CONCAT(IF(ISERROR(FIND(",",A1506))=FALSE,LEFT(A1506,FIND(",",A1506)-1),A1506),"-",C1506,"-",H1506),""),"")</f>
        <v/>
      </c>
      <c r="M1506" s="29" t="str">
        <f>IF(A1506&lt;&gt;"",_xlfn.CONCAT("{",IF(ISERROR(FIND(",",A1506))=FALSE,LEFT(A1506,FIND(",",A1506)-1),A1506),", ",C1506," #",H1506,"}"),"")</f>
        <v>{Nichols, 2014 #13470}</v>
      </c>
      <c r="N1506" s="4" t="s">
        <v>1</v>
      </c>
      <c r="O1506" s="18" t="str">
        <f>IF(J1506="Yes",IF(P1506&lt;&gt;"",HYPERLINK(_xlfn.CONCAT(VLOOKUP(P1506,AF:AG,2,FALSE),"\",IF(ISERROR(FIND(",",A1506))=FALSE,LEFT(A1506,FIND(",",A1506)-1),A1506),"-",C1506,"-",H1506,".pdf"),"PDF"),""),"")</f>
        <v>PDF</v>
      </c>
      <c r="P1506" s="11" t="s">
        <v>2</v>
      </c>
      <c r="Q1506" s="3" t="s">
        <v>46</v>
      </c>
      <c r="R1506" s="3" t="s">
        <v>47</v>
      </c>
      <c r="S1506" s="4" t="s">
        <v>109</v>
      </c>
      <c r="T1506" s="18" t="str">
        <f>IF(J1506="Yes",IF(U1506&lt;&gt;"",HYPERLINK(_xlfn.CONCAT(VLOOKUP(U1506,AF:AG,2,FALSE),"\",IF(ISERROR(FIND(",",A1506))=FALSE,LEFT(A1506,FIND(",",A1506)-1),A1506),"-",C1506,"-",H1506,".pdf"),"PDF"),""),"")</f>
        <v>PDF</v>
      </c>
      <c r="U1506" s="11" t="s">
        <v>57</v>
      </c>
      <c r="V1506" s="3" t="s">
        <v>46</v>
      </c>
      <c r="W1506" s="3" t="s">
        <v>47</v>
      </c>
      <c r="X1506" s="501" t="s">
        <v>116</v>
      </c>
      <c r="Y1506" s="12" t="str">
        <f>IF(R1506="Include","No",IF(V1506="Include","No",""))</f>
        <v/>
      </c>
      <c r="Z1506" s="33" t="str">
        <f>IF(J1506="Yes",IF(Q1506="","",IF(Q1506="Include",IF(V1506="",IF(Y1506="No","Check for supplement","Include"),IF(V1506="Exclude","Consensus required",IF(V1506="Include",IF(Y1506="No","Check for supplement","Include"),"Check required"))),IF(Q1506="Exclude",IF(V1506="","Check required",IF(V1506="Exclude","Exclude",IF(V1506="Include","Consensus required","Check required"))),"Check required"))),IF(L1506="","","Find PDF"))</f>
        <v>Exclude</v>
      </c>
      <c r="AA1506" s="31" t="str">
        <f>IF(Z1506="Exclude",R1506,"")</f>
        <v>3. Wrong intervention</v>
      </c>
    </row>
    <row r="1507" spans="1:27" x14ac:dyDescent="0.25">
      <c r="A1507" s="25" t="s">
        <v>1689</v>
      </c>
      <c r="B1507" s="26" t="s">
        <v>1690</v>
      </c>
      <c r="C1507" s="26">
        <v>2020</v>
      </c>
      <c r="D1507" s="26" t="s">
        <v>237</v>
      </c>
      <c r="E1507" s="26">
        <v>6</v>
      </c>
      <c r="F1507" s="26">
        <v>1</v>
      </c>
      <c r="G1507" s="26">
        <v>175</v>
      </c>
      <c r="H1507" s="26">
        <v>13471</v>
      </c>
      <c r="I1507" s="26" t="s">
        <v>1691</v>
      </c>
      <c r="J1507" s="11" t="s">
        <v>35</v>
      </c>
      <c r="K1507" s="18" t="str">
        <f>IF(LEFT(I1507,2)="10",HYPERLINK(_xlfn.CONCAT("https://doi.org/",I1507),"Link"),IF(I1507="","",HYPERLINK(I1507,"Link")))</f>
        <v>Link</v>
      </c>
      <c r="L1507" s="19" t="str">
        <f>IF(A1507&lt;&gt;"",IF(J1507="No",_xlfn.CONCAT(IF(ISERROR(FIND(",",A1507))=FALSE,LEFT(A1507,FIND(",",A1507)-1),A1507),"-",C1507,"-",H1507),""),"")</f>
        <v/>
      </c>
      <c r="M1507" s="29" t="str">
        <f>IF(A1507&lt;&gt;"",_xlfn.CONCAT("{",IF(ISERROR(FIND(",",A1507))=FALSE,LEFT(A1507,FIND(",",A1507)-1),A1507),", ",C1507," #",H1507,"}"),"")</f>
        <v>{Nicolson, 2020 #13471}</v>
      </c>
      <c r="N1507" s="4" t="s">
        <v>1</v>
      </c>
      <c r="O1507" s="18" t="str">
        <f>IF(J1507="Yes",IF(P1507&lt;&gt;"",HYPERLINK(_xlfn.CONCAT(VLOOKUP(P1507,AF:AG,2,FALSE),"\",IF(ISERROR(FIND(",",A1507))=FALSE,LEFT(A1507,FIND(",",A1507)-1),A1507),"-",C1507,"-",H1507,".pdf"),"PDF"),""),"")</f>
        <v>PDF</v>
      </c>
      <c r="P1507" s="11" t="s">
        <v>2</v>
      </c>
      <c r="Q1507" s="3" t="s">
        <v>46</v>
      </c>
      <c r="R1507" s="3" t="s">
        <v>47</v>
      </c>
      <c r="S1507" s="4" t="s">
        <v>109</v>
      </c>
      <c r="T1507" s="18" t="str">
        <f>IF(J1507="Yes",IF(U1507&lt;&gt;"",HYPERLINK(_xlfn.CONCAT(VLOOKUP(U1507,AF:AG,2,FALSE),"\",IF(ISERROR(FIND(",",A1507))=FALSE,LEFT(A1507,FIND(",",A1507)-1),A1507),"-",C1507,"-",H1507,".pdf"),"PDF"),""),"")</f>
        <v>PDF</v>
      </c>
      <c r="U1507" s="11" t="s">
        <v>57</v>
      </c>
      <c r="V1507" s="3" t="s">
        <v>46</v>
      </c>
      <c r="W1507" s="3" t="s">
        <v>47</v>
      </c>
      <c r="X1507" s="501" t="s">
        <v>116</v>
      </c>
      <c r="Y1507" s="12" t="str">
        <f>IF(R1507="Include","No",IF(V1507="Include","No",""))</f>
        <v/>
      </c>
      <c r="Z1507" s="33" t="str">
        <f>IF(J1507="Yes",IF(Q1507="","",IF(Q1507="Include",IF(V1507="",IF(Y1507="No","Check for supplement","Include"),IF(V1507="Exclude","Consensus required",IF(V1507="Include",IF(Y1507="No","Check for supplement","Include"),"Check required"))),IF(Q1507="Exclude",IF(V1507="","Check required",IF(V1507="Exclude","Exclude",IF(V1507="Include","Consensus required","Check required"))),"Check required"))),IF(L1507="","","Find PDF"))</f>
        <v>Exclude</v>
      </c>
      <c r="AA1507" s="31" t="str">
        <f>IF(Z1507="Exclude",R1507,"")</f>
        <v>3. Wrong intervention</v>
      </c>
    </row>
    <row r="1508" spans="1:27" x14ac:dyDescent="0.25">
      <c r="A1508" s="25" t="s">
        <v>1689</v>
      </c>
      <c r="B1508" s="26" t="s">
        <v>1692</v>
      </c>
      <c r="C1508" s="26">
        <v>2021</v>
      </c>
      <c r="D1508" s="26" t="s">
        <v>60</v>
      </c>
      <c r="E1508" s="26">
        <v>18</v>
      </c>
      <c r="F1508" s="26">
        <v>17</v>
      </c>
      <c r="G1508" s="26" t="s">
        <v>1693</v>
      </c>
      <c r="H1508" s="26">
        <v>13472</v>
      </c>
      <c r="I1508" s="26" t="s">
        <v>1694</v>
      </c>
      <c r="J1508" s="11" t="s">
        <v>35</v>
      </c>
      <c r="K1508" s="18" t="str">
        <f>IF(LEFT(I1508,2)="10",HYPERLINK(_xlfn.CONCAT("https://doi.org/",I1508),"Link"),IF(I1508="","",HYPERLINK(I1508,"Link")))</f>
        <v>Link</v>
      </c>
      <c r="L1508" s="19" t="str">
        <f>IF(A1508&lt;&gt;"",IF(J1508="No",_xlfn.CONCAT(IF(ISERROR(FIND(",",A1508))=FALSE,LEFT(A1508,FIND(",",A1508)-1),A1508),"-",C1508,"-",H1508),""),"")</f>
        <v/>
      </c>
      <c r="M1508" s="29" t="str">
        <f>IF(A1508&lt;&gt;"",_xlfn.CONCAT("{",IF(ISERROR(FIND(",",A1508))=FALSE,LEFT(A1508,FIND(",",A1508)-1),A1508),", ",C1508," #",H1508,"}"),"")</f>
        <v>{Nicolson, 2021 #13472}</v>
      </c>
      <c r="N1508" s="4" t="s">
        <v>1</v>
      </c>
      <c r="O1508" s="18" t="str">
        <f>IF(J1508="Yes",IF(P1508&lt;&gt;"",HYPERLINK(_xlfn.CONCAT(VLOOKUP(P1508,AF:AG,2,FALSE),"\",IF(ISERROR(FIND(",",A1508))=FALSE,LEFT(A1508,FIND(",",A1508)-1),A1508),"-",C1508,"-",H1508,".pdf"),"PDF"),""),"")</f>
        <v>PDF</v>
      </c>
      <c r="P1508" s="11" t="s">
        <v>2</v>
      </c>
      <c r="Q1508" s="3" t="s">
        <v>46</v>
      </c>
      <c r="R1508" s="3" t="s">
        <v>47</v>
      </c>
      <c r="S1508" s="4" t="s">
        <v>109</v>
      </c>
      <c r="T1508" s="18" t="str">
        <f>IF(J1508="Yes",IF(U1508&lt;&gt;"",HYPERLINK(_xlfn.CONCAT(VLOOKUP(U1508,AF:AG,2,FALSE),"\",IF(ISERROR(FIND(",",A1508))=FALSE,LEFT(A1508,FIND(",",A1508)-1),A1508),"-",C1508,"-",H1508,".pdf"),"PDF"),""),"")</f>
        <v>PDF</v>
      </c>
      <c r="U1508" s="11" t="s">
        <v>57</v>
      </c>
      <c r="V1508" s="3" t="s">
        <v>46</v>
      </c>
      <c r="W1508" s="3" t="s">
        <v>47</v>
      </c>
      <c r="X1508" s="501" t="s">
        <v>116</v>
      </c>
      <c r="Y1508" s="12" t="str">
        <f>IF(R1508="Include","No",IF(V1508="Include","No",""))</f>
        <v/>
      </c>
      <c r="Z1508" s="33" t="str">
        <f>IF(J1508="Yes",IF(Q1508="","",IF(Q1508="Include",IF(V1508="",IF(Y1508="No","Check for supplement","Include"),IF(V1508="Exclude","Consensus required",IF(V1508="Include",IF(Y1508="No","Check for supplement","Include"),"Check required"))),IF(Q1508="Exclude",IF(V1508="","Check required",IF(V1508="Exclude","Exclude",IF(V1508="Include","Consensus required","Check required"))),"Check required"))),IF(L1508="","","Find PDF"))</f>
        <v>Exclude</v>
      </c>
      <c r="AA1508" s="31" t="str">
        <f>IF(Z1508="Exclude",R1508,"")</f>
        <v>3. Wrong intervention</v>
      </c>
    </row>
    <row r="1509" spans="1:27" x14ac:dyDescent="0.25">
      <c r="A1509" s="25" t="s">
        <v>1689</v>
      </c>
      <c r="B1509" s="26" t="s">
        <v>1692</v>
      </c>
      <c r="C1509" s="26">
        <v>2021</v>
      </c>
      <c r="D1509" s="26" t="s">
        <v>60</v>
      </c>
      <c r="E1509" s="26">
        <v>18</v>
      </c>
      <c r="F1509" s="26">
        <v>17</v>
      </c>
      <c r="G1509" s="26" t="s">
        <v>1693</v>
      </c>
      <c r="H1509" s="26">
        <v>13473</v>
      </c>
      <c r="I1509" s="26" t="s">
        <v>1694</v>
      </c>
      <c r="J1509" s="11" t="s">
        <v>35</v>
      </c>
      <c r="K1509" s="18" t="str">
        <f>IF(LEFT(I1509,2)="10",HYPERLINK(_xlfn.CONCAT("https://doi.org/",I1509),"Link"),IF(I1509="","",HYPERLINK(I1509,"Link")))</f>
        <v>Link</v>
      </c>
      <c r="L1509" s="19" t="str">
        <f>IF(A1509&lt;&gt;"",IF(J1509="No",_xlfn.CONCAT(IF(ISERROR(FIND(",",A1509))=FALSE,LEFT(A1509,FIND(",",A1509)-1),A1509),"-",C1509,"-",H1509),""),"")</f>
        <v/>
      </c>
      <c r="M1509" s="29" t="str">
        <f>IF(A1509&lt;&gt;"",_xlfn.CONCAT("{",IF(ISERROR(FIND(",",A1509))=FALSE,LEFT(A1509,FIND(",",A1509)-1),A1509),", ",C1509," #",H1509,"}"),"")</f>
        <v>{Nicolson, 2021 #13473}</v>
      </c>
      <c r="N1509" s="4" t="s">
        <v>1</v>
      </c>
      <c r="O1509" s="18" t="str">
        <f>IF(J1509="Yes",IF(P1509&lt;&gt;"",HYPERLINK(_xlfn.CONCAT(VLOOKUP(P1509,AF:AG,2,FALSE),"\",IF(ISERROR(FIND(",",A1509))=FALSE,LEFT(A1509,FIND(",",A1509)-1),A1509),"-",C1509,"-",H1509,".pdf"),"PDF"),""),"")</f>
        <v>PDF</v>
      </c>
      <c r="P1509" s="11" t="s">
        <v>2</v>
      </c>
      <c r="Q1509" s="3" t="s">
        <v>46</v>
      </c>
      <c r="R1509" s="3" t="s">
        <v>39</v>
      </c>
      <c r="T1509" s="18" t="str">
        <f>IF(J1509="Yes",IF(U1509&lt;&gt;"",HYPERLINK(_xlfn.CONCAT(VLOOKUP(U1509,AF:AG,2,FALSE),"\",IF(ISERROR(FIND(",",A1509))=FALSE,LEFT(A1509,FIND(",",A1509)-1),A1509),"-",C1509,"-",H1509,".pdf"),"PDF"),""),"")</f>
        <v>PDF</v>
      </c>
      <c r="U1509" s="11" t="str">
        <f>IF(R1509="0. Duplicate","SH","")</f>
        <v>SH</v>
      </c>
      <c r="V1509" s="3" t="str">
        <f>IF(R1509="0. Duplicate","Exclude","")</f>
        <v>Exclude</v>
      </c>
      <c r="W1509" s="3" t="str">
        <f>IF(R1509="0. Duplicate","0. Duplicate","")</f>
        <v>0. Duplicate</v>
      </c>
      <c r="Y1509" s="12" t="str">
        <f>IF(R1509="Include","No",IF(V1509="Include","No",""))</f>
        <v/>
      </c>
      <c r="Z1509" s="33" t="str">
        <f>IF(J1509="Yes",IF(Q1509="","",IF(Q1509="Include",IF(V1509="",IF(Y1509="No","Check for supplement","Include"),IF(V1509="Exclude","Consensus required",IF(V1509="Include",IF(Y1509="No","Check for supplement","Include"),"Check required"))),IF(Q1509="Exclude",IF(V1509="","Check required",IF(V1509="Exclude","Exclude",IF(V1509="Include","Consensus required","Check required"))),"Check required"))),IF(L1509="","","Find PDF"))</f>
        <v>Exclude</v>
      </c>
      <c r="AA1509" s="31" t="str">
        <f>IF(Z1509="Exclude",R1509,"")</f>
        <v>0. Duplicate</v>
      </c>
    </row>
    <row r="1510" spans="1:27" x14ac:dyDescent="0.25">
      <c r="A1510" s="25" t="s">
        <v>1689</v>
      </c>
      <c r="B1510" s="26" t="s">
        <v>1692</v>
      </c>
      <c r="C1510" s="26">
        <v>2021</v>
      </c>
      <c r="D1510" s="26" t="s">
        <v>60</v>
      </c>
      <c r="E1510" s="26">
        <v>18</v>
      </c>
      <c r="F1510" s="26">
        <v>17</v>
      </c>
      <c r="G1510" s="26" t="s">
        <v>1693</v>
      </c>
      <c r="H1510" s="26">
        <v>13474</v>
      </c>
      <c r="I1510" s="26" t="s">
        <v>1694</v>
      </c>
      <c r="J1510" s="11" t="s">
        <v>35</v>
      </c>
      <c r="K1510" s="18" t="str">
        <f>IF(LEFT(I1510,2)="10",HYPERLINK(_xlfn.CONCAT("https://doi.org/",I1510),"Link"),IF(I1510="","",HYPERLINK(I1510,"Link")))</f>
        <v>Link</v>
      </c>
      <c r="L1510" s="19" t="str">
        <f>IF(A1510&lt;&gt;"",IF(J1510="No",_xlfn.CONCAT(IF(ISERROR(FIND(",",A1510))=FALSE,LEFT(A1510,FIND(",",A1510)-1),A1510),"-",C1510,"-",H1510),""),"")</f>
        <v/>
      </c>
      <c r="M1510" s="29" t="str">
        <f>IF(A1510&lt;&gt;"",_xlfn.CONCAT("{",IF(ISERROR(FIND(",",A1510))=FALSE,LEFT(A1510,FIND(",",A1510)-1),A1510),", ",C1510," #",H1510,"}"),"")</f>
        <v>{Nicolson, 2021 #13474}</v>
      </c>
      <c r="N1510" s="4" t="s">
        <v>1</v>
      </c>
      <c r="O1510" s="18" t="str">
        <f>IF(J1510="Yes",IF(P1510&lt;&gt;"",HYPERLINK(_xlfn.CONCAT(VLOOKUP(P1510,AF:AG,2,FALSE),"\",IF(ISERROR(FIND(",",A1510))=FALSE,LEFT(A1510,FIND(",",A1510)-1),A1510),"-",C1510,"-",H1510,".pdf"),"PDF"),""),"")</f>
        <v>PDF</v>
      </c>
      <c r="P1510" s="11" t="s">
        <v>2</v>
      </c>
      <c r="Q1510" s="3" t="s">
        <v>46</v>
      </c>
      <c r="R1510" s="3" t="s">
        <v>39</v>
      </c>
      <c r="T1510" s="18" t="str">
        <f>IF(J1510="Yes",IF(U1510&lt;&gt;"",HYPERLINK(_xlfn.CONCAT(VLOOKUP(U1510,AF:AG,2,FALSE),"\",IF(ISERROR(FIND(",",A1510))=FALSE,LEFT(A1510,FIND(",",A1510)-1),A1510),"-",C1510,"-",H1510,".pdf"),"PDF"),""),"")</f>
        <v>PDF</v>
      </c>
      <c r="U1510" s="11" t="str">
        <f>IF(R1510="0. Duplicate","SH","")</f>
        <v>SH</v>
      </c>
      <c r="V1510" s="3" t="str">
        <f>IF(R1510="0. Duplicate","Exclude","")</f>
        <v>Exclude</v>
      </c>
      <c r="W1510" s="3" t="str">
        <f>IF(R1510="0. Duplicate","0. Duplicate","")</f>
        <v>0. Duplicate</v>
      </c>
      <c r="Y1510" s="12" t="str">
        <f>IF(R1510="Include","No",IF(V1510="Include","No",""))</f>
        <v/>
      </c>
      <c r="Z1510" s="33" t="str">
        <f>IF(J1510="Yes",IF(Q1510="","",IF(Q1510="Include",IF(V1510="",IF(Y1510="No","Check for supplement","Include"),IF(V1510="Exclude","Consensus required",IF(V1510="Include",IF(Y1510="No","Check for supplement","Include"),"Check required"))),IF(Q1510="Exclude",IF(V1510="","Check required",IF(V1510="Exclude","Exclude",IF(V1510="Include","Consensus required","Check required"))),"Check required"))),IF(L1510="","","Find PDF"))</f>
        <v>Exclude</v>
      </c>
      <c r="AA1510" s="31" t="str">
        <f>IF(Z1510="Exclude",R1510,"")</f>
        <v>0. Duplicate</v>
      </c>
    </row>
    <row r="1511" spans="1:27" x14ac:dyDescent="0.25">
      <c r="A1511" s="25" t="s">
        <v>5540</v>
      </c>
      <c r="B1511" s="26" t="s">
        <v>5541</v>
      </c>
      <c r="C1511" s="26">
        <v>2012</v>
      </c>
      <c r="D1511" s="26" t="s">
        <v>1640</v>
      </c>
      <c r="E1511" s="26">
        <v>55</v>
      </c>
      <c r="F1511" s="26">
        <v>3</v>
      </c>
      <c r="G1511" s="26" t="s">
        <v>5542</v>
      </c>
      <c r="H1511" s="26">
        <v>14185</v>
      </c>
      <c r="I1511" s="26" t="s">
        <v>5543</v>
      </c>
      <c r="J1511" s="11" t="s">
        <v>35</v>
      </c>
      <c r="K1511" s="18" t="str">
        <f>IF(LEFT(I1511,2)="10",HYPERLINK(_xlfn.CONCAT("https://doi.org/",I1511),"Link"),IF(I1511="","",HYPERLINK(I1511,"Link")))</f>
        <v>Link</v>
      </c>
      <c r="L1511" s="19" t="str">
        <f>IF(A1511&lt;&gt;"",IF(J1511="No",_xlfn.CONCAT(IF(ISERROR(FIND(",",A1511))=FALSE,LEFT(A1511,FIND(",",A1511)-1),A1511),"-",C1511,"-",H1511),""),"")</f>
        <v/>
      </c>
      <c r="M1511" s="29" t="str">
        <f>IF(A1511&lt;&gt;"",_xlfn.CONCAT("{",IF(ISERROR(FIND(",",A1511))=FALSE,LEFT(A1511,FIND(",",A1511)-1),A1511),", ",C1511," #",H1511,"}"),"")</f>
        <v>{Nicolucci, 2012 #14185}</v>
      </c>
      <c r="N1511" s="4" t="s">
        <v>4</v>
      </c>
      <c r="O1511" s="18" t="str">
        <f>IF(J1511="Yes",IF(P1511&lt;&gt;"",HYPERLINK(_xlfn.CONCAT(VLOOKUP(P1511,AF:AG,2,FALSE),"\",IF(ISERROR(FIND(",",A1511))=FALSE,LEFT(A1511,FIND(",",A1511)-1),A1511),"-",C1511,"-",H1511,".pdf"),"PDF"),""),"")</f>
        <v>PDF</v>
      </c>
      <c r="P1511" s="11" t="s">
        <v>2</v>
      </c>
      <c r="Q1511" s="3" t="s">
        <v>46</v>
      </c>
      <c r="R1511" s="3" t="s">
        <v>47</v>
      </c>
      <c r="S1511" s="4" t="s">
        <v>109</v>
      </c>
      <c r="T1511" s="18" t="str">
        <f>IF(J1511="Yes",IF(U1511&lt;&gt;"",HYPERLINK(_xlfn.CONCAT(VLOOKUP(U1511,AF:AG,2,FALSE),"\",IF(ISERROR(FIND(",",A1511))=FALSE,LEFT(A1511,FIND(",",A1511)-1),A1511),"-",C1511,"-",H1511,".pdf"),"PDF"),""),"")</f>
        <v>PDF</v>
      </c>
      <c r="U1511" s="11" t="s">
        <v>50</v>
      </c>
      <c r="V1511" s="3" t="s">
        <v>46</v>
      </c>
      <c r="W1511" s="3" t="s">
        <v>47</v>
      </c>
      <c r="Y1511" s="12" t="str">
        <f>IF(R1511="Include","No",IF(V1511="Include","No",""))</f>
        <v/>
      </c>
      <c r="Z1511" s="33" t="str">
        <f>IF(J1511="Yes",IF(Q1511="","",IF(Q1511="Include",IF(V1511="",IF(Y1511="No","Check for supplement","Include"),IF(V1511="Exclude","Consensus required",IF(V1511="Include",IF(Y1511="No","Check for supplement","Include"),"Check required"))),IF(Q1511="Exclude",IF(V1511="","Check required",IF(V1511="Exclude","Exclude",IF(V1511="Include","Consensus required","Check required"))),"Check required"))),IF(L1511="","","Find PDF"))</f>
        <v>Exclude</v>
      </c>
      <c r="AA1511" s="31" t="str">
        <f>IF(Z1511="Exclude",R1511,"")</f>
        <v>3. Wrong intervention</v>
      </c>
    </row>
    <row r="1512" spans="1:27" x14ac:dyDescent="0.25">
      <c r="A1512" s="25" t="s">
        <v>1695</v>
      </c>
      <c r="B1512" s="26" t="s">
        <v>1696</v>
      </c>
      <c r="C1512" s="26">
        <v>2018</v>
      </c>
      <c r="D1512" s="26" t="s">
        <v>1697</v>
      </c>
      <c r="E1512" s="26">
        <v>99</v>
      </c>
      <c r="F1512" s="26">
        <v>10</v>
      </c>
      <c r="G1512" s="26" t="s">
        <v>1698</v>
      </c>
      <c r="H1512" s="26">
        <v>13475</v>
      </c>
      <c r="I1512" s="26" t="s">
        <v>1699</v>
      </c>
      <c r="J1512" s="11" t="s">
        <v>35</v>
      </c>
      <c r="K1512" s="18" t="str">
        <f>IF(LEFT(I1512,2)="10",HYPERLINK(_xlfn.CONCAT("https://doi.org/",I1512),"Link"),IF(I1512="","",HYPERLINK(I1512,"Link")))</f>
        <v>Link</v>
      </c>
      <c r="L1512" s="19" t="str">
        <f>IF(A1512&lt;&gt;"",IF(J1512="No",_xlfn.CONCAT(IF(ISERROR(FIND(",",A1512))=FALSE,LEFT(A1512,FIND(",",A1512)-1),A1512),"-",C1512,"-",H1512),""),"")</f>
        <v/>
      </c>
      <c r="M1512" s="29" t="str">
        <f>IF(A1512&lt;&gt;"",_xlfn.CONCAT("{",IF(ISERROR(FIND(",",A1512))=FALSE,LEFT(A1512,FIND(",",A1512)-1),A1512),", ",C1512," #",H1512,"}"),"")</f>
        <v>{Nightingale, 2018 #13475}</v>
      </c>
      <c r="N1512" s="4" t="s">
        <v>1</v>
      </c>
      <c r="O1512" s="18" t="str">
        <f>IF(J1512="Yes",IF(P1512&lt;&gt;"",HYPERLINK(_xlfn.CONCAT(VLOOKUP(P1512,AF:AG,2,FALSE),"\",IF(ISERROR(FIND(",",A1512))=FALSE,LEFT(A1512,FIND(",",A1512)-1),A1512),"-",C1512,"-",H1512,".pdf"),"PDF"),""),"")</f>
        <v>PDF</v>
      </c>
      <c r="P1512" s="11" t="s">
        <v>2</v>
      </c>
      <c r="Q1512" s="3" t="s">
        <v>46</v>
      </c>
      <c r="R1512" s="3" t="s">
        <v>47</v>
      </c>
      <c r="S1512" s="4" t="s">
        <v>109</v>
      </c>
      <c r="T1512" s="18" t="str">
        <f>IF(J1512="Yes",IF(U1512&lt;&gt;"",HYPERLINK(_xlfn.CONCAT(VLOOKUP(U1512,AF:AG,2,FALSE),"\",IF(ISERROR(FIND(",",A1512))=FALSE,LEFT(A1512,FIND(",",A1512)-1),A1512),"-",C1512,"-",H1512,".pdf"),"PDF"),""),"")</f>
        <v>PDF</v>
      </c>
      <c r="U1512" s="11" t="s">
        <v>57</v>
      </c>
      <c r="V1512" s="3" t="s">
        <v>46</v>
      </c>
      <c r="W1512" s="3" t="s">
        <v>47</v>
      </c>
      <c r="X1512" s="501" t="s">
        <v>116</v>
      </c>
      <c r="Y1512" s="12" t="str">
        <f>IF(R1512="Include","No",IF(V1512="Include","No",""))</f>
        <v/>
      </c>
      <c r="Z1512" s="33" t="str">
        <f>IF(J1512="Yes",IF(Q1512="","",IF(Q1512="Include",IF(V1512="",IF(Y1512="No","Check for supplement","Include"),IF(V1512="Exclude","Consensus required",IF(V1512="Include",IF(Y1512="No","Check for supplement","Include"),"Check required"))),IF(Q1512="Exclude",IF(V1512="","Check required",IF(V1512="Exclude","Exclude",IF(V1512="Include","Consensus required","Check required"))),"Check required"))),IF(L1512="","","Find PDF"))</f>
        <v>Exclude</v>
      </c>
      <c r="AA1512" s="31" t="str">
        <f>IF(Z1512="Exclude",R1512,"")</f>
        <v>3. Wrong intervention</v>
      </c>
    </row>
    <row r="1513" spans="1:27" x14ac:dyDescent="0.25">
      <c r="A1513" s="25" t="s">
        <v>1695</v>
      </c>
      <c r="B1513" s="26" t="s">
        <v>1696</v>
      </c>
      <c r="C1513" s="26">
        <v>2018</v>
      </c>
      <c r="D1513" s="26" t="s">
        <v>1697</v>
      </c>
      <c r="E1513" s="26">
        <v>99</v>
      </c>
      <c r="F1513" s="26">
        <v>10</v>
      </c>
      <c r="G1513" s="26" t="s">
        <v>1698</v>
      </c>
      <c r="H1513" s="26">
        <v>13476</v>
      </c>
      <c r="I1513" s="26" t="s">
        <v>1699</v>
      </c>
      <c r="J1513" s="11" t="s">
        <v>35</v>
      </c>
      <c r="K1513" s="18" t="str">
        <f>IF(LEFT(I1513,2)="10",HYPERLINK(_xlfn.CONCAT("https://doi.org/",I1513),"Link"),IF(I1513="","",HYPERLINK(I1513,"Link")))</f>
        <v>Link</v>
      </c>
      <c r="L1513" s="19" t="str">
        <f>IF(A1513&lt;&gt;"",IF(J1513="No",_xlfn.CONCAT(IF(ISERROR(FIND(",",A1513))=FALSE,LEFT(A1513,FIND(",",A1513)-1),A1513),"-",C1513,"-",H1513),""),"")</f>
        <v/>
      </c>
      <c r="M1513" s="29" t="str">
        <f>IF(A1513&lt;&gt;"",_xlfn.CONCAT("{",IF(ISERROR(FIND(",",A1513))=FALSE,LEFT(A1513,FIND(",",A1513)-1),A1513),", ",C1513," #",H1513,"}"),"")</f>
        <v>{Nightingale, 2018 #13476}</v>
      </c>
      <c r="N1513" s="4" t="s">
        <v>1</v>
      </c>
      <c r="O1513" s="18" t="str">
        <f>IF(J1513="Yes",IF(P1513&lt;&gt;"",HYPERLINK(_xlfn.CONCAT(VLOOKUP(P1513,AF:AG,2,FALSE),"\",IF(ISERROR(FIND(",",A1513))=FALSE,LEFT(A1513,FIND(",",A1513)-1),A1513),"-",C1513,"-",H1513,".pdf"),"PDF"),""),"")</f>
        <v>PDF</v>
      </c>
      <c r="P1513" s="11" t="s">
        <v>2</v>
      </c>
      <c r="Q1513" s="3" t="s">
        <v>46</v>
      </c>
      <c r="R1513" s="3" t="s">
        <v>39</v>
      </c>
      <c r="T1513" s="18" t="str">
        <f>IF(J1513="Yes",IF(U1513&lt;&gt;"",HYPERLINK(_xlfn.CONCAT(VLOOKUP(U1513,AF:AG,2,FALSE),"\",IF(ISERROR(FIND(",",A1513))=FALSE,LEFT(A1513,FIND(",",A1513)-1),A1513),"-",C1513,"-",H1513,".pdf"),"PDF"),""),"")</f>
        <v>PDF</v>
      </c>
      <c r="U1513" s="11" t="str">
        <f>IF(R1513="0. Duplicate","SH","")</f>
        <v>SH</v>
      </c>
      <c r="V1513" s="3" t="str">
        <f>IF(R1513="0. Duplicate","Exclude","")</f>
        <v>Exclude</v>
      </c>
      <c r="W1513" s="3" t="str">
        <f>IF(R1513="0. Duplicate","0. Duplicate","")</f>
        <v>0. Duplicate</v>
      </c>
      <c r="Y1513" s="12" t="str">
        <f>IF(R1513="Include","No",IF(V1513="Include","No",""))</f>
        <v/>
      </c>
      <c r="Z1513" s="33" t="str">
        <f>IF(J1513="Yes",IF(Q1513="","",IF(Q1513="Include",IF(V1513="",IF(Y1513="No","Check for supplement","Include"),IF(V1513="Exclude","Consensus required",IF(V1513="Include",IF(Y1513="No","Check for supplement","Include"),"Check required"))),IF(Q1513="Exclude",IF(V1513="","Check required",IF(V1513="Exclude","Exclude",IF(V1513="Include","Consensus required","Check required"))),"Check required"))),IF(L1513="","","Find PDF"))</f>
        <v>Exclude</v>
      </c>
      <c r="AA1513" s="31" t="str">
        <f>IF(Z1513="Exclude",R1513,"")</f>
        <v>0. Duplicate</v>
      </c>
    </row>
    <row r="1514" spans="1:27" x14ac:dyDescent="0.25">
      <c r="A1514" s="25" t="s">
        <v>5544</v>
      </c>
      <c r="B1514" s="26" t="s">
        <v>5545</v>
      </c>
      <c r="C1514" s="26">
        <v>2024</v>
      </c>
      <c r="D1514" s="26" t="s">
        <v>5546</v>
      </c>
      <c r="E1514" s="26">
        <v>76</v>
      </c>
      <c r="G1514" s="26">
        <v>102798</v>
      </c>
      <c r="H1514" s="26">
        <v>14240</v>
      </c>
      <c r="I1514" s="26" t="s">
        <v>5547</v>
      </c>
      <c r="J1514" s="11" t="s">
        <v>35</v>
      </c>
      <c r="K1514" s="18" t="str">
        <f>IF(LEFT(I1514,2)="10",HYPERLINK(_xlfn.CONCAT("https://doi.org/",I1514),"Link"),IF(I1514="","",HYPERLINK(I1514,"Link")))</f>
        <v>Link</v>
      </c>
      <c r="L1514" s="19" t="str">
        <f>IF(A1514&lt;&gt;"",IF(J1514="No",_xlfn.CONCAT(IF(ISERROR(FIND(",",A1514))=FALSE,LEFT(A1514,FIND(",",A1514)-1),A1514),"-",C1514,"-",H1514),""),"")</f>
        <v/>
      </c>
      <c r="M1514" s="29" t="str">
        <f>IF(A1514&lt;&gt;"",_xlfn.CONCAT("{",IF(ISERROR(FIND(",",A1514))=FALSE,LEFT(A1514,FIND(",",A1514)-1),A1514),", ",C1514," #",H1514,"}"),"")</f>
        <v>{Nishi, 2024 #14240}</v>
      </c>
      <c r="N1514" s="4" t="s">
        <v>4</v>
      </c>
      <c r="O1514" s="18" t="str">
        <f>IF(J1514="Yes",IF(P1514&lt;&gt;"",HYPERLINK(_xlfn.CONCAT(VLOOKUP(P1514,AF:AG,2,FALSE),"\",IF(ISERROR(FIND(",",A1514))=FALSE,LEFT(A1514,FIND(",",A1514)-1),A1514),"-",C1514,"-",H1514,".pdf"),"PDF"),""),"")</f>
        <v>PDF</v>
      </c>
      <c r="P1514" s="11" t="s">
        <v>2</v>
      </c>
      <c r="Q1514" s="3" t="s">
        <v>46</v>
      </c>
      <c r="R1514" s="3" t="s">
        <v>77</v>
      </c>
      <c r="S1514" s="4" t="s">
        <v>316</v>
      </c>
      <c r="T1514" s="18" t="str">
        <f>IF(J1514="Yes",IF(U1514&lt;&gt;"",HYPERLINK(_xlfn.CONCAT(VLOOKUP(U1514,AF:AG,2,FALSE),"\",IF(ISERROR(FIND(",",A1514))=FALSE,LEFT(A1514,FIND(",",A1514)-1),A1514),"-",C1514,"-",H1514,".pdf"),"PDF"),""),"")</f>
        <v>PDF</v>
      </c>
      <c r="U1514" s="11" t="s">
        <v>50</v>
      </c>
      <c r="V1514" s="3" t="s">
        <v>46</v>
      </c>
      <c r="W1514" s="3" t="s">
        <v>77</v>
      </c>
      <c r="Y1514" s="12" t="str">
        <f>IF(R1514="Include","No",IF(V1514="Include","No",""))</f>
        <v/>
      </c>
      <c r="Z1514" s="33" t="str">
        <f>IF(J1514="Yes",IF(Q1514="","",IF(Q1514="Include",IF(V1514="",IF(Y1514="No","Check for supplement","Include"),IF(V1514="Exclude","Consensus required",IF(V1514="Include",IF(Y1514="No","Check for supplement","Include"),"Check required"))),IF(Q1514="Exclude",IF(V1514="","Check required",IF(V1514="Exclude","Exclude",IF(V1514="Include","Consensus required","Check required"))),"Check required"))),IF(L1514="","","Find PDF"))</f>
        <v>Exclude</v>
      </c>
      <c r="AA1514" s="31" t="str">
        <f>IF(Z1514="Exclude",R1514,"")</f>
        <v>5. Wrong study design</v>
      </c>
    </row>
    <row r="1515" spans="1:27" x14ac:dyDescent="0.25">
      <c r="A1515" s="25" t="s">
        <v>1700</v>
      </c>
      <c r="B1515" s="26" t="s">
        <v>1701</v>
      </c>
      <c r="C1515" s="26">
        <v>2019</v>
      </c>
      <c r="D1515" s="26" t="s">
        <v>60</v>
      </c>
      <c r="E1515" s="26">
        <v>16</v>
      </c>
      <c r="F1515" s="26">
        <v>23</v>
      </c>
      <c r="G1515" s="26" t="s">
        <v>1702</v>
      </c>
      <c r="H1515" s="26">
        <v>13477</v>
      </c>
      <c r="I1515" s="26" t="s">
        <v>1703</v>
      </c>
      <c r="J1515" s="11" t="s">
        <v>35</v>
      </c>
      <c r="K1515" s="18" t="str">
        <f>IF(LEFT(I1515,2)="10",HYPERLINK(_xlfn.CONCAT("https://doi.org/",I1515),"Link"),IF(I1515="","",HYPERLINK(I1515,"Link")))</f>
        <v>Link</v>
      </c>
      <c r="L1515" s="19" t="str">
        <f>IF(A1515&lt;&gt;"",IF(J1515="No",_xlfn.CONCAT(IF(ISERROR(FIND(",",A1515))=FALSE,LEFT(A1515,FIND(",",A1515)-1),A1515),"-",C1515,"-",H1515),""),"")</f>
        <v/>
      </c>
      <c r="M1515" s="29" t="str">
        <f>IF(A1515&lt;&gt;"",_xlfn.CONCAT("{",IF(ISERROR(FIND(",",A1515))=FALSE,LEFT(A1515,FIND(",",A1515)-1),A1515),", ",C1515," #",H1515,"}"),"")</f>
        <v>{Nishimura, 2019 #13477}</v>
      </c>
      <c r="N1515" s="4" t="s">
        <v>1</v>
      </c>
      <c r="O1515" s="18" t="str">
        <f>IF(J1515="Yes",IF(P1515&lt;&gt;"",HYPERLINK(_xlfn.CONCAT(VLOOKUP(P1515,AF:AG,2,FALSE),"\",IF(ISERROR(FIND(",",A1515))=FALSE,LEFT(A1515,FIND(",",A1515)-1),A1515),"-",C1515,"-",H1515,".pdf"),"PDF"),""),"")</f>
        <v>PDF</v>
      </c>
      <c r="P1515" s="11" t="s">
        <v>2</v>
      </c>
      <c r="Q1515" s="3" t="s">
        <v>46</v>
      </c>
      <c r="R1515" s="3" t="s">
        <v>47</v>
      </c>
      <c r="S1515" s="4" t="s">
        <v>109</v>
      </c>
      <c r="T1515" s="18" t="str">
        <f>IF(J1515="Yes",IF(U1515&lt;&gt;"",HYPERLINK(_xlfn.CONCAT(VLOOKUP(U1515,AF:AG,2,FALSE),"\",IF(ISERROR(FIND(",",A1515))=FALSE,LEFT(A1515,FIND(",",A1515)-1),A1515),"-",C1515,"-",H1515,".pdf"),"PDF"),""),"")</f>
        <v>PDF</v>
      </c>
      <c r="U1515" s="11" t="s">
        <v>57</v>
      </c>
      <c r="V1515" s="3" t="s">
        <v>46</v>
      </c>
      <c r="W1515" s="3" t="s">
        <v>47</v>
      </c>
      <c r="X1515" s="501" t="s">
        <v>116</v>
      </c>
      <c r="Y1515" s="12" t="str">
        <f>IF(R1515="Include","No",IF(V1515="Include","No",""))</f>
        <v/>
      </c>
      <c r="Z1515" s="33" t="str">
        <f>IF(J1515="Yes",IF(Q1515="","",IF(Q1515="Include",IF(V1515="",IF(Y1515="No","Check for supplement","Include"),IF(V1515="Exclude","Consensus required",IF(V1515="Include",IF(Y1515="No","Check for supplement","Include"),"Check required"))),IF(Q1515="Exclude",IF(V1515="","Check required",IF(V1515="Exclude","Exclude",IF(V1515="Include","Consensus required","Check required"))),"Check required"))),IF(L1515="","","Find PDF"))</f>
        <v>Exclude</v>
      </c>
      <c r="AA1515" s="31" t="str">
        <f>IF(Z1515="Exclude",R1515,"")</f>
        <v>3. Wrong intervention</v>
      </c>
    </row>
    <row r="1516" spans="1:27" x14ac:dyDescent="0.25">
      <c r="A1516" s="25" t="s">
        <v>1700</v>
      </c>
      <c r="B1516" s="26" t="s">
        <v>1701</v>
      </c>
      <c r="C1516" s="26">
        <v>2019</v>
      </c>
      <c r="D1516" s="26" t="s">
        <v>60</v>
      </c>
      <c r="E1516" s="26">
        <v>16</v>
      </c>
      <c r="F1516" s="26">
        <v>23</v>
      </c>
      <c r="G1516" s="26" t="s">
        <v>1702</v>
      </c>
      <c r="H1516" s="26">
        <v>13478</v>
      </c>
      <c r="I1516" s="26" t="s">
        <v>1703</v>
      </c>
      <c r="J1516" s="11" t="s">
        <v>35</v>
      </c>
      <c r="K1516" s="18" t="str">
        <f>IF(LEFT(I1516,2)="10",HYPERLINK(_xlfn.CONCAT("https://doi.org/",I1516),"Link"),IF(I1516="","",HYPERLINK(I1516,"Link")))</f>
        <v>Link</v>
      </c>
      <c r="L1516" s="19" t="str">
        <f>IF(A1516&lt;&gt;"",IF(J1516="No",_xlfn.CONCAT(IF(ISERROR(FIND(",",A1516))=FALSE,LEFT(A1516,FIND(",",A1516)-1),A1516),"-",C1516,"-",H1516),""),"")</f>
        <v/>
      </c>
      <c r="M1516" s="29" t="str">
        <f>IF(A1516&lt;&gt;"",_xlfn.CONCAT("{",IF(ISERROR(FIND(",",A1516))=FALSE,LEFT(A1516,FIND(",",A1516)-1),A1516),", ",C1516," #",H1516,"}"),"")</f>
        <v>{Nishimura, 2019 #13478}</v>
      </c>
      <c r="N1516" s="4" t="s">
        <v>1</v>
      </c>
      <c r="O1516" s="18" t="str">
        <f>IF(J1516="Yes",IF(P1516&lt;&gt;"",HYPERLINK(_xlfn.CONCAT(VLOOKUP(P1516,AF:AG,2,FALSE),"\",IF(ISERROR(FIND(",",A1516))=FALSE,LEFT(A1516,FIND(",",A1516)-1),A1516),"-",C1516,"-",H1516,".pdf"),"PDF"),""),"")</f>
        <v>PDF</v>
      </c>
      <c r="P1516" s="11" t="s">
        <v>2</v>
      </c>
      <c r="Q1516" s="3" t="s">
        <v>46</v>
      </c>
      <c r="R1516" s="3" t="s">
        <v>39</v>
      </c>
      <c r="T1516" s="18" t="str">
        <f>IF(J1516="Yes",IF(U1516&lt;&gt;"",HYPERLINK(_xlfn.CONCAT(VLOOKUP(U1516,AF:AG,2,FALSE),"\",IF(ISERROR(FIND(",",A1516))=FALSE,LEFT(A1516,FIND(",",A1516)-1),A1516),"-",C1516,"-",H1516,".pdf"),"PDF"),""),"")</f>
        <v>PDF</v>
      </c>
      <c r="U1516" s="11" t="str">
        <f>IF(R1516="0. Duplicate","SH","")</f>
        <v>SH</v>
      </c>
      <c r="V1516" s="3" t="str">
        <f>IF(R1516="0. Duplicate","Exclude","")</f>
        <v>Exclude</v>
      </c>
      <c r="W1516" s="3" t="str">
        <f>IF(R1516="0. Duplicate","0. Duplicate","")</f>
        <v>0. Duplicate</v>
      </c>
      <c r="Y1516" s="12" t="str">
        <f>IF(R1516="Include","No",IF(V1516="Include","No",""))</f>
        <v/>
      </c>
      <c r="Z1516" s="33" t="str">
        <f>IF(J1516="Yes",IF(Q1516="","",IF(Q1516="Include",IF(V1516="",IF(Y1516="No","Check for supplement","Include"),IF(V1516="Exclude","Consensus required",IF(V1516="Include",IF(Y1516="No","Check for supplement","Include"),"Check required"))),IF(Q1516="Exclude",IF(V1516="","Check required",IF(V1516="Exclude","Exclude",IF(V1516="Include","Consensus required","Check required"))),"Check required"))),IF(L1516="","","Find PDF"))</f>
        <v>Exclude</v>
      </c>
      <c r="AA1516" s="31" t="str">
        <f>IF(Z1516="Exclude",R1516,"")</f>
        <v>0. Duplicate</v>
      </c>
    </row>
    <row r="1517" spans="1:27" x14ac:dyDescent="0.25">
      <c r="A1517" s="25" t="s">
        <v>5548</v>
      </c>
      <c r="B1517" s="26" t="s">
        <v>5549</v>
      </c>
      <c r="C1517" s="26">
        <v>2014</v>
      </c>
      <c r="D1517" s="26" t="s">
        <v>5550</v>
      </c>
      <c r="E1517" s="26">
        <v>33</v>
      </c>
      <c r="F1517" s="26">
        <v>1</v>
      </c>
      <c r="G1517" s="26">
        <v>35</v>
      </c>
      <c r="H1517" s="26">
        <v>14165</v>
      </c>
      <c r="I1517" s="26" t="s">
        <v>5551</v>
      </c>
      <c r="J1517" s="11" t="s">
        <v>35</v>
      </c>
      <c r="K1517" s="18" t="str">
        <f>IF(LEFT(I1517,2)="10",HYPERLINK(_xlfn.CONCAT("https://doi.org/",I1517),"Link"),IF(I1517="","",HYPERLINK(I1517,"Link")))</f>
        <v>Link</v>
      </c>
      <c r="L1517" s="19" t="str">
        <f>IF(A1517&lt;&gt;"",IF(J1517="No",_xlfn.CONCAT(IF(ISERROR(FIND(",",A1517))=FALSE,LEFT(A1517,FIND(",",A1517)-1),A1517),"-",C1517,"-",H1517),""),"")</f>
        <v/>
      </c>
      <c r="M1517" s="29" t="str">
        <f>IF(A1517&lt;&gt;"",_xlfn.CONCAT("{",IF(ISERROR(FIND(",",A1517))=FALSE,LEFT(A1517,FIND(",",A1517)-1),A1517),", ",C1517," #",H1517,"}"),"")</f>
        <v>{Nishiwaki, 2014 #14165}</v>
      </c>
      <c r="N1517" s="4" t="s">
        <v>4</v>
      </c>
      <c r="O1517" s="18" t="str">
        <f>IF(J1517="Yes",IF(P1517&lt;&gt;"",HYPERLINK(_xlfn.CONCAT(VLOOKUP(P1517,AF:AG,2,FALSE),"\",IF(ISERROR(FIND(",",A1517))=FALSE,LEFT(A1517,FIND(",",A1517)-1),A1517),"-",C1517,"-",H1517,".pdf"),"PDF"),""),"")</f>
        <v>PDF</v>
      </c>
      <c r="P1517" s="11" t="s">
        <v>2</v>
      </c>
      <c r="Q1517" s="3" t="s">
        <v>46</v>
      </c>
      <c r="R1517" s="3" t="s">
        <v>47</v>
      </c>
      <c r="S1517" s="4" t="s">
        <v>109</v>
      </c>
      <c r="T1517" s="18" t="str">
        <f>IF(J1517="Yes",IF(U1517&lt;&gt;"",HYPERLINK(_xlfn.CONCAT(VLOOKUP(U1517,AF:AG,2,FALSE),"\",IF(ISERROR(FIND(",",A1517))=FALSE,LEFT(A1517,FIND(",",A1517)-1),A1517),"-",C1517,"-",H1517,".pdf"),"PDF"),""),"")</f>
        <v>PDF</v>
      </c>
      <c r="U1517" s="11" t="s">
        <v>50</v>
      </c>
      <c r="V1517" s="3" t="s">
        <v>46</v>
      </c>
      <c r="W1517" s="3" t="s">
        <v>47</v>
      </c>
      <c r="Y1517" s="12" t="str">
        <f>IF(R1517="Include","No",IF(V1517="Include","No",""))</f>
        <v/>
      </c>
      <c r="Z1517" s="33" t="str">
        <f>IF(J1517="Yes",IF(Q1517="","",IF(Q1517="Include",IF(V1517="",IF(Y1517="No","Check for supplement","Include"),IF(V1517="Exclude","Consensus required",IF(V1517="Include",IF(Y1517="No","Check for supplement","Include"),"Check required"))),IF(Q1517="Exclude",IF(V1517="","Check required",IF(V1517="Exclude","Exclude",IF(V1517="Include","Consensus required","Check required"))),"Check required"))),IF(L1517="","","Find PDF"))</f>
        <v>Exclude</v>
      </c>
      <c r="AA1517" s="31" t="str">
        <f>IF(Z1517="Exclude",R1517,"")</f>
        <v>3. Wrong intervention</v>
      </c>
    </row>
    <row r="1518" spans="1:27" x14ac:dyDescent="0.25">
      <c r="A1518" s="25" t="s">
        <v>5552</v>
      </c>
      <c r="B1518" s="26" t="s">
        <v>5553</v>
      </c>
      <c r="C1518" s="26">
        <v>2024</v>
      </c>
      <c r="D1518" s="26" t="s">
        <v>5554</v>
      </c>
      <c r="E1518" s="26">
        <v>24</v>
      </c>
      <c r="F1518" s="26">
        <v>1</v>
      </c>
      <c r="G1518" s="26">
        <v>74</v>
      </c>
      <c r="H1518" s="26">
        <v>14095</v>
      </c>
      <c r="I1518" s="26" t="s">
        <v>5555</v>
      </c>
      <c r="J1518" s="11" t="s">
        <v>35</v>
      </c>
      <c r="K1518" s="18" t="str">
        <f>IF(LEFT(I1518,2)="10",HYPERLINK(_xlfn.CONCAT("https://doi.org/",I1518),"Link"),IF(I1518="","",HYPERLINK(I1518,"Link")))</f>
        <v>Link</v>
      </c>
      <c r="L1518" s="19" t="str">
        <f>IF(A1518&lt;&gt;"",IF(J1518="No",_xlfn.CONCAT(IF(ISERROR(FIND(",",A1518))=FALSE,LEFT(A1518,FIND(",",A1518)-1),A1518),"-",C1518,"-",H1518),""),"")</f>
        <v/>
      </c>
      <c r="M1518" s="29" t="str">
        <f>IF(A1518&lt;&gt;"",_xlfn.CONCAT("{",IF(ISERROR(FIND(",",A1518))=FALSE,LEFT(A1518,FIND(",",A1518)-1),A1518),", ",C1518," #",H1518,"}"),"")</f>
        <v>{Nissim, 2024 #14095}</v>
      </c>
      <c r="N1518" s="4" t="s">
        <v>4</v>
      </c>
      <c r="O1518" s="18" t="str">
        <f>IF(J1518="Yes",IF(P1518&lt;&gt;"",HYPERLINK(_xlfn.CONCAT(VLOOKUP(P1518,AF:AG,2,FALSE),"\",IF(ISERROR(FIND(",",A1518))=FALSE,LEFT(A1518,FIND(",",A1518)-1),A1518),"-",C1518,"-",H1518,".pdf"),"PDF"),""),"")</f>
        <v>PDF</v>
      </c>
      <c r="P1518" s="11" t="s">
        <v>2</v>
      </c>
      <c r="Q1518" s="3" t="s">
        <v>46</v>
      </c>
      <c r="R1518" s="3" t="s">
        <v>47</v>
      </c>
      <c r="S1518" s="4" t="s">
        <v>109</v>
      </c>
      <c r="T1518" s="18" t="str">
        <f>IF(J1518="Yes",IF(U1518&lt;&gt;"",HYPERLINK(_xlfn.CONCAT(VLOOKUP(U1518,AF:AG,2,FALSE),"\",IF(ISERROR(FIND(",",A1518))=FALSE,LEFT(A1518,FIND(",",A1518)-1),A1518),"-",C1518,"-",H1518,".pdf"),"PDF"),""),"")</f>
        <v>PDF</v>
      </c>
      <c r="U1518" s="11" t="s">
        <v>50</v>
      </c>
      <c r="V1518" s="3" t="s">
        <v>46</v>
      </c>
      <c r="W1518" s="3" t="s">
        <v>47</v>
      </c>
      <c r="Y1518" s="12" t="str">
        <f>IF(R1518="Include","No",IF(V1518="Include","No",""))</f>
        <v/>
      </c>
      <c r="Z1518" s="33" t="str">
        <f>IF(J1518="Yes",IF(Q1518="","",IF(Q1518="Include",IF(V1518="",IF(Y1518="No","Check for supplement","Include"),IF(V1518="Exclude","Consensus required",IF(V1518="Include",IF(Y1518="No","Check for supplement","Include"),"Check required"))),IF(Q1518="Exclude",IF(V1518="","Check required",IF(V1518="Exclude","Exclude",IF(V1518="Include","Consensus required","Check required"))),"Check required"))),IF(L1518="","","Find PDF"))</f>
        <v>Exclude</v>
      </c>
      <c r="AA1518" s="31" t="str">
        <f>IF(Z1518="Exclude",R1518,"")</f>
        <v>3. Wrong intervention</v>
      </c>
    </row>
    <row r="1519" spans="1:27" x14ac:dyDescent="0.25">
      <c r="A1519" s="25" t="s">
        <v>1704</v>
      </c>
      <c r="B1519" s="26" t="s">
        <v>1705</v>
      </c>
      <c r="C1519" s="26">
        <v>2024</v>
      </c>
      <c r="D1519" s="26" t="s">
        <v>3</v>
      </c>
      <c r="G1519" s="26" t="s">
        <v>1210</v>
      </c>
      <c r="H1519" s="26">
        <v>24718</v>
      </c>
      <c r="I1519" s="26" t="s">
        <v>1706</v>
      </c>
      <c r="J1519" s="11" t="s">
        <v>35</v>
      </c>
      <c r="K1519" s="18" t="str">
        <f>IF(LEFT(I1519,2)="10",HYPERLINK(_xlfn.CONCAT("https://doi.org/",I1519),"Link"),IF(I1519="","",HYPERLINK(I1519,"Link")))</f>
        <v>Link</v>
      </c>
      <c r="L1519" s="19" t="str">
        <f>IF(A1519&lt;&gt;"",IF(J1519="No",_xlfn.CONCAT(IF(ISERROR(FIND(",",A1519))=FALSE,LEFT(A1519,FIND(",",A1519)-1),A1519),"-",C1519,"-",H1519),""),"")</f>
        <v/>
      </c>
      <c r="M1519" s="29" t="str">
        <f>IF(A1519&lt;&gt;"",_xlfn.CONCAT("{",IF(ISERROR(FIND(",",A1519))=FALSE,LEFT(A1519,FIND(",",A1519)-1),A1519),", ",C1519," #",H1519,"}"),"")</f>
        <v>{Noda, 2024 #24718}</v>
      </c>
      <c r="N1519" s="4" t="s">
        <v>75</v>
      </c>
      <c r="O1519" s="18" t="str">
        <f>IF(J1519="Yes",IF(P1519&lt;&gt;"",HYPERLINK(_xlfn.CONCAT(VLOOKUP(P1519,AF:AG,2,FALSE),"\",IF(ISERROR(FIND(",",A1519))=FALSE,LEFT(A1519,FIND(",",A1519)-1),A1519),"-",C1519,"-",H1519,".pdf"),"PDF"),""),"")</f>
        <v>PDF</v>
      </c>
      <c r="P1519" s="11" t="s">
        <v>2</v>
      </c>
      <c r="Q1519" s="3" t="s">
        <v>46</v>
      </c>
      <c r="R1519" s="3" t="s">
        <v>47</v>
      </c>
      <c r="S1519" s="4" t="s">
        <v>109</v>
      </c>
      <c r="T1519" s="18" t="str">
        <f>IF(J1519="Yes",IF(U1519&lt;&gt;"",HYPERLINK(_xlfn.CONCAT(VLOOKUP(U1519,AF:AG,2,FALSE),"\",IF(ISERROR(FIND(",",A1519))=FALSE,LEFT(A1519,FIND(",",A1519)-1),A1519),"-",C1519,"-",H1519,".pdf"),"PDF"),""),"")</f>
        <v>PDF</v>
      </c>
      <c r="U1519" s="11" t="s">
        <v>57</v>
      </c>
      <c r="V1519" s="3" t="s">
        <v>46</v>
      </c>
      <c r="W1519" s="3" t="s">
        <v>47</v>
      </c>
      <c r="X1519" s="501" t="s">
        <v>116</v>
      </c>
      <c r="Y1519" s="12" t="str">
        <f>IF(R1519="Include","No",IF(V1519="Include","No",""))</f>
        <v/>
      </c>
      <c r="Z1519" s="33" t="str">
        <f>IF(J1519="Yes",IF(Q1519="","",IF(Q1519="Include",IF(V1519="",IF(Y1519="No","Check for supplement","Include"),IF(V1519="Exclude","Consensus required",IF(V1519="Include",IF(Y1519="No","Check for supplement","Include"),"Check required"))),IF(Q1519="Exclude",IF(V1519="","Check required",IF(V1519="Exclude","Exclude",IF(V1519="Include","Consensus required","Check required"))),"Check required"))),IF(L1519="","","Find PDF"))</f>
        <v>Exclude</v>
      </c>
      <c r="AA1519" s="31" t="str">
        <f>IF(Z1519="Exclude",R1519,"")</f>
        <v>3. Wrong intervention</v>
      </c>
    </row>
    <row r="1520" spans="1:27" x14ac:dyDescent="0.25">
      <c r="A1520" s="25" t="s">
        <v>1707</v>
      </c>
      <c r="B1520" s="26" t="s">
        <v>1708</v>
      </c>
      <c r="C1520" s="26">
        <v>2017</v>
      </c>
      <c r="D1520" s="26" t="s">
        <v>7038</v>
      </c>
      <c r="E1520" s="26">
        <v>195</v>
      </c>
      <c r="F1520" s="26">
        <v>10</v>
      </c>
      <c r="G1520" s="26" t="s">
        <v>1710</v>
      </c>
      <c r="H1520" s="26">
        <v>12571</v>
      </c>
      <c r="I1520" s="26" t="s">
        <v>7039</v>
      </c>
      <c r="J1520" s="11" t="s">
        <v>35</v>
      </c>
      <c r="K1520" s="18" t="str">
        <f>IF(LEFT(I1520,2)="10",HYPERLINK(_xlfn.CONCAT("https://doi.org/",I1520),"Link"),IF(I1520="","",HYPERLINK(I1520,"Link")))</f>
        <v>Link</v>
      </c>
      <c r="L1520" s="19" t="str">
        <f>IF(A1520&lt;&gt;"",IF(J1520="No",_xlfn.CONCAT(IF(ISERROR(FIND(",",A1520))=FALSE,LEFT(A1520,FIND(",",A1520)-1),A1520),"-",C1520,"-",H1520),""),"")</f>
        <v/>
      </c>
      <c r="M1520" s="29" t="str">
        <f>IF(A1520&lt;&gt;"",_xlfn.CONCAT("{",IF(ISERROR(FIND(",",A1520))=FALSE,LEFT(A1520,FIND(",",A1520)-1),A1520),", ",C1520," #",H1520,"}"),"")</f>
        <v>{Nolan, 2017 #12571}</v>
      </c>
      <c r="N1520" s="4" t="s">
        <v>1</v>
      </c>
      <c r="O1520" s="18" t="str">
        <f>IF(J1520="Yes",IF(P1520&lt;&gt;"",HYPERLINK(_xlfn.CONCAT(VLOOKUP(P1520,AF:AG,2,FALSE),"\",IF(ISERROR(FIND(",",A1520))=FALSE,LEFT(A1520,FIND(",",A1520)-1),A1520),"-",C1520,"-",H1520,".pdf"),"PDF"),""),"")</f>
        <v>PDF</v>
      </c>
      <c r="P1520" s="11" t="s">
        <v>2</v>
      </c>
      <c r="Q1520" s="3" t="s">
        <v>46</v>
      </c>
      <c r="R1520" s="3" t="s">
        <v>39</v>
      </c>
      <c r="T1520" s="18" t="str">
        <f>IF(J1520="Yes",IF(U1520&lt;&gt;"",HYPERLINK(_xlfn.CONCAT(VLOOKUP(U1520,AF:AG,2,FALSE),"\",IF(ISERROR(FIND(",",A1520))=FALSE,LEFT(A1520,FIND(",",A1520)-1),A1520),"-",C1520,"-",H1520,".pdf"),"PDF"),""),"")</f>
        <v>PDF</v>
      </c>
      <c r="U1520" s="11" t="str">
        <f>IF(R1520="0. Duplicate","SH","")</f>
        <v>SH</v>
      </c>
      <c r="V1520" s="3" t="str">
        <f>IF(R1520="0. Duplicate","Exclude","")</f>
        <v>Exclude</v>
      </c>
      <c r="W1520" s="3" t="str">
        <f>IF(R1520="0. Duplicate","0. Duplicate","")</f>
        <v>0. Duplicate</v>
      </c>
      <c r="Y1520" s="12" t="str">
        <f>IF(R1520="Include","No",IF(V1520="Include","No",""))</f>
        <v/>
      </c>
      <c r="Z1520" s="33" t="str">
        <f>IF(J1520="Yes",IF(Q1520="","",IF(Q1520="Include",IF(V1520="",IF(Y1520="No","Check for supplement","Include"),IF(V1520="Exclude","Consensus required",IF(V1520="Include",IF(Y1520="No","Check for supplement","Include"),"Check required"))),IF(Q1520="Exclude",IF(V1520="","Check required",IF(V1520="Exclude","Exclude",IF(V1520="Include","Consensus required","Check required"))),"Check required"))),IF(L1520="","","Find PDF"))</f>
        <v>Exclude</v>
      </c>
      <c r="AA1520" s="31" t="str">
        <f>IF(Z1520="Exclude",R1520,"")</f>
        <v>0. Duplicate</v>
      </c>
    </row>
    <row r="1521" spans="1:27" x14ac:dyDescent="0.25">
      <c r="A1521" s="25" t="s">
        <v>1707</v>
      </c>
      <c r="B1521" s="26" t="s">
        <v>1708</v>
      </c>
      <c r="C1521" s="26">
        <v>2017</v>
      </c>
      <c r="D1521" s="26" t="s">
        <v>1709</v>
      </c>
      <c r="E1521" s="26">
        <v>195</v>
      </c>
      <c r="F1521" s="26">
        <v>10</v>
      </c>
      <c r="G1521" s="26" t="s">
        <v>1710</v>
      </c>
      <c r="H1521" s="26">
        <v>13479</v>
      </c>
      <c r="I1521" s="26" t="s">
        <v>1711</v>
      </c>
      <c r="J1521" s="11" t="s">
        <v>35</v>
      </c>
      <c r="K1521" s="18" t="str">
        <f>IF(LEFT(I1521,2)="10",HYPERLINK(_xlfn.CONCAT("https://doi.org/",I1521),"Link"),IF(I1521="","",HYPERLINK(I1521,"Link")))</f>
        <v>Link</v>
      </c>
      <c r="L1521" s="19" t="str">
        <f>IF(A1521&lt;&gt;"",IF(J1521="No",_xlfn.CONCAT(IF(ISERROR(FIND(",",A1521))=FALSE,LEFT(A1521,FIND(",",A1521)-1),A1521),"-",C1521,"-",H1521),""),"")</f>
        <v/>
      </c>
      <c r="M1521" s="29" t="str">
        <f>IF(A1521&lt;&gt;"",_xlfn.CONCAT("{",IF(ISERROR(FIND(",",A1521))=FALSE,LEFT(A1521,FIND(",",A1521)-1),A1521),", ",C1521," #",H1521,"}"),"")</f>
        <v>{Nolan, 2017 #13479}</v>
      </c>
      <c r="N1521" s="4" t="s">
        <v>1</v>
      </c>
      <c r="O1521" s="18" t="str">
        <f>IF(J1521="Yes",IF(P1521&lt;&gt;"",HYPERLINK(_xlfn.CONCAT(VLOOKUP(P1521,AF:AG,2,FALSE),"\",IF(ISERROR(FIND(",",A1521))=FALSE,LEFT(A1521,FIND(",",A1521)-1),A1521),"-",C1521,"-",H1521,".pdf"),"PDF"),""),"")</f>
        <v>PDF</v>
      </c>
      <c r="P1521" s="11" t="s">
        <v>2</v>
      </c>
      <c r="Q1521" s="3" t="s">
        <v>46</v>
      </c>
      <c r="R1521" s="3" t="s">
        <v>47</v>
      </c>
      <c r="S1521" s="4" t="s">
        <v>109</v>
      </c>
      <c r="T1521" s="18" t="str">
        <f>IF(J1521="Yes",IF(U1521&lt;&gt;"",HYPERLINK(_xlfn.CONCAT(VLOOKUP(U1521,AF:AG,2,FALSE),"\",IF(ISERROR(FIND(",",A1521))=FALSE,LEFT(A1521,FIND(",",A1521)-1),A1521),"-",C1521,"-",H1521,".pdf"),"PDF"),""),"")</f>
        <v>PDF</v>
      </c>
      <c r="U1521" s="11" t="s">
        <v>57</v>
      </c>
      <c r="V1521" s="3" t="s">
        <v>46</v>
      </c>
      <c r="W1521" s="3" t="s">
        <v>47</v>
      </c>
      <c r="X1521" s="501" t="s">
        <v>116</v>
      </c>
      <c r="Y1521" s="12" t="str">
        <f>IF(R1521="Include","No",IF(V1521="Include","No",""))</f>
        <v/>
      </c>
      <c r="Z1521" s="33" t="str">
        <f>IF(J1521="Yes",IF(Q1521="","",IF(Q1521="Include",IF(V1521="",IF(Y1521="No","Check for supplement","Include"),IF(V1521="Exclude","Consensus required",IF(V1521="Include",IF(Y1521="No","Check for supplement","Include"),"Check required"))),IF(Q1521="Exclude",IF(V1521="","Check required",IF(V1521="Exclude","Exclude",IF(V1521="Include","Consensus required","Check required"))),"Check required"))),IF(L1521="","","Find PDF"))</f>
        <v>Exclude</v>
      </c>
      <c r="AA1521" s="31" t="str">
        <f>IF(Z1521="Exclude",R1521,"")</f>
        <v>3. Wrong intervention</v>
      </c>
    </row>
    <row r="1522" spans="1:27" x14ac:dyDescent="0.25">
      <c r="A1522" s="25" t="s">
        <v>1707</v>
      </c>
      <c r="B1522" s="26" t="s">
        <v>1708</v>
      </c>
      <c r="C1522" s="26">
        <v>2017</v>
      </c>
      <c r="D1522" s="26" t="s">
        <v>1709</v>
      </c>
      <c r="E1522" s="26">
        <v>195</v>
      </c>
      <c r="F1522" s="26">
        <v>10</v>
      </c>
      <c r="G1522" s="26" t="s">
        <v>1710</v>
      </c>
      <c r="H1522" s="26">
        <v>13480</v>
      </c>
      <c r="I1522" s="26" t="s">
        <v>1711</v>
      </c>
      <c r="J1522" s="11" t="s">
        <v>35</v>
      </c>
      <c r="K1522" s="18" t="str">
        <f>IF(LEFT(I1522,2)="10",HYPERLINK(_xlfn.CONCAT("https://doi.org/",I1522),"Link"),IF(I1522="","",HYPERLINK(I1522,"Link")))</f>
        <v>Link</v>
      </c>
      <c r="L1522" s="19" t="str">
        <f>IF(A1522&lt;&gt;"",IF(J1522="No",_xlfn.CONCAT(IF(ISERROR(FIND(",",A1522))=FALSE,LEFT(A1522,FIND(",",A1522)-1),A1522),"-",C1522,"-",H1522),""),"")</f>
        <v/>
      </c>
      <c r="M1522" s="29" t="str">
        <f>IF(A1522&lt;&gt;"",_xlfn.CONCAT("{",IF(ISERROR(FIND(",",A1522))=FALSE,LEFT(A1522,FIND(",",A1522)-1),A1522),", ",C1522," #",H1522,"}"),"")</f>
        <v>{Nolan, 2017 #13480}</v>
      </c>
      <c r="N1522" s="4" t="s">
        <v>1</v>
      </c>
      <c r="O1522" s="18" t="str">
        <f>IF(J1522="Yes",IF(P1522&lt;&gt;"",HYPERLINK(_xlfn.CONCAT(VLOOKUP(P1522,AF:AG,2,FALSE),"\",IF(ISERROR(FIND(",",A1522))=FALSE,LEFT(A1522,FIND(",",A1522)-1),A1522),"-",C1522,"-",H1522,".pdf"),"PDF"),""),"")</f>
        <v>PDF</v>
      </c>
      <c r="P1522" s="11" t="s">
        <v>2</v>
      </c>
      <c r="Q1522" s="3" t="s">
        <v>46</v>
      </c>
      <c r="R1522" s="3" t="s">
        <v>39</v>
      </c>
      <c r="T1522" s="18" t="str">
        <f>IF(J1522="Yes",IF(U1522&lt;&gt;"",HYPERLINK(_xlfn.CONCAT(VLOOKUP(U1522,AF:AG,2,FALSE),"\",IF(ISERROR(FIND(",",A1522))=FALSE,LEFT(A1522,FIND(",",A1522)-1),A1522),"-",C1522,"-",H1522,".pdf"),"PDF"),""),"")</f>
        <v>PDF</v>
      </c>
      <c r="U1522" s="11" t="str">
        <f>IF(R1522="0. Duplicate","SH","")</f>
        <v>SH</v>
      </c>
      <c r="V1522" s="3" t="str">
        <f>IF(R1522="0. Duplicate","Exclude","")</f>
        <v>Exclude</v>
      </c>
      <c r="W1522" s="3" t="str">
        <f>IF(R1522="0. Duplicate","0. Duplicate","")</f>
        <v>0. Duplicate</v>
      </c>
      <c r="Y1522" s="12" t="str">
        <f>IF(R1522="Include","No",IF(V1522="Include","No",""))</f>
        <v/>
      </c>
      <c r="Z1522" s="33" t="str">
        <f>IF(J1522="Yes",IF(Q1522="","",IF(Q1522="Include",IF(V1522="",IF(Y1522="No","Check for supplement","Include"),IF(V1522="Exclude","Consensus required",IF(V1522="Include",IF(Y1522="No","Check for supplement","Include"),"Check required"))),IF(Q1522="Exclude",IF(V1522="","Check required",IF(V1522="Exclude","Exclude",IF(V1522="Include","Consensus required","Check required"))),"Check required"))),IF(L1522="","","Find PDF"))</f>
        <v>Exclude</v>
      </c>
      <c r="AA1522" s="31" t="str">
        <f>IF(Z1522="Exclude",R1522,"")</f>
        <v>0. Duplicate</v>
      </c>
    </row>
    <row r="1523" spans="1:27" x14ac:dyDescent="0.25">
      <c r="A1523" s="25" t="s">
        <v>1707</v>
      </c>
      <c r="B1523" s="26" t="s">
        <v>1708</v>
      </c>
      <c r="C1523" s="26">
        <v>2017</v>
      </c>
      <c r="D1523" s="26" t="s">
        <v>1709</v>
      </c>
      <c r="E1523" s="26">
        <v>195</v>
      </c>
      <c r="F1523" s="26">
        <v>10</v>
      </c>
      <c r="G1523" s="26" t="s">
        <v>1710</v>
      </c>
      <c r="H1523" s="26">
        <v>13481</v>
      </c>
      <c r="I1523" s="26" t="s">
        <v>1711</v>
      </c>
      <c r="J1523" s="11" t="s">
        <v>35</v>
      </c>
      <c r="K1523" s="18" t="str">
        <f>IF(LEFT(I1523,2)="10",HYPERLINK(_xlfn.CONCAT("https://doi.org/",I1523),"Link"),IF(I1523="","",HYPERLINK(I1523,"Link")))</f>
        <v>Link</v>
      </c>
      <c r="L1523" s="19" t="str">
        <f>IF(A1523&lt;&gt;"",IF(J1523="No",_xlfn.CONCAT(IF(ISERROR(FIND(",",A1523))=FALSE,LEFT(A1523,FIND(",",A1523)-1),A1523),"-",C1523,"-",H1523),""),"")</f>
        <v/>
      </c>
      <c r="M1523" s="29" t="str">
        <f>IF(A1523&lt;&gt;"",_xlfn.CONCAT("{",IF(ISERROR(FIND(",",A1523))=FALSE,LEFT(A1523,FIND(",",A1523)-1),A1523),", ",C1523," #",H1523,"}"),"")</f>
        <v>{Nolan, 2017 #13481}</v>
      </c>
      <c r="N1523" s="4" t="s">
        <v>1</v>
      </c>
      <c r="O1523" s="18" t="str">
        <f>IF(J1523="Yes",IF(P1523&lt;&gt;"",HYPERLINK(_xlfn.CONCAT(VLOOKUP(P1523,AF:AG,2,FALSE),"\",IF(ISERROR(FIND(",",A1523))=FALSE,LEFT(A1523,FIND(",",A1523)-1),A1523),"-",C1523,"-",H1523,".pdf"),"PDF"),""),"")</f>
        <v>PDF</v>
      </c>
      <c r="P1523" s="11" t="s">
        <v>2</v>
      </c>
      <c r="Q1523" s="3" t="s">
        <v>46</v>
      </c>
      <c r="R1523" s="3" t="s">
        <v>39</v>
      </c>
      <c r="T1523" s="18" t="str">
        <f>IF(J1523="Yes",IF(U1523&lt;&gt;"",HYPERLINK(_xlfn.CONCAT(VLOOKUP(U1523,AF:AG,2,FALSE),"\",IF(ISERROR(FIND(",",A1523))=FALSE,LEFT(A1523,FIND(",",A1523)-1),A1523),"-",C1523,"-",H1523,".pdf"),"PDF"),""),"")</f>
        <v>PDF</v>
      </c>
      <c r="U1523" s="11" t="str">
        <f>IF(R1523="0. Duplicate","SH","")</f>
        <v>SH</v>
      </c>
      <c r="V1523" s="3" t="str">
        <f>IF(R1523="0. Duplicate","Exclude","")</f>
        <v>Exclude</v>
      </c>
      <c r="W1523" s="3" t="str">
        <f>IF(R1523="0. Duplicate","0. Duplicate","")</f>
        <v>0. Duplicate</v>
      </c>
      <c r="Y1523" s="12" t="str">
        <f>IF(R1523="Include","No",IF(V1523="Include","No",""))</f>
        <v/>
      </c>
      <c r="Z1523" s="33" t="str">
        <f>IF(J1523="Yes",IF(Q1523="","",IF(Q1523="Include",IF(V1523="",IF(Y1523="No","Check for supplement","Include"),IF(V1523="Exclude","Consensus required",IF(V1523="Include",IF(Y1523="No","Check for supplement","Include"),"Check required"))),IF(Q1523="Exclude",IF(V1523="","Check required",IF(V1523="Exclude","Exclude",IF(V1523="Include","Consensus required","Check required"))),"Check required"))),IF(L1523="","","Find PDF"))</f>
        <v>Exclude</v>
      </c>
      <c r="AA1523" s="31" t="str">
        <f>IF(Z1523="Exclude",R1523,"")</f>
        <v>0. Duplicate</v>
      </c>
    </row>
    <row r="1524" spans="1:27" x14ac:dyDescent="0.25">
      <c r="A1524" s="25" t="s">
        <v>1707</v>
      </c>
      <c r="B1524" s="26" t="s">
        <v>1708</v>
      </c>
      <c r="C1524" s="26">
        <v>2017</v>
      </c>
      <c r="D1524" s="26" t="s">
        <v>1709</v>
      </c>
      <c r="E1524" s="26">
        <v>195</v>
      </c>
      <c r="F1524" s="26">
        <v>10</v>
      </c>
      <c r="G1524" s="26" t="s">
        <v>1710</v>
      </c>
      <c r="H1524" s="26">
        <v>13482</v>
      </c>
      <c r="I1524" s="26" t="s">
        <v>1711</v>
      </c>
      <c r="J1524" s="11" t="s">
        <v>35</v>
      </c>
      <c r="K1524" s="18" t="str">
        <f>IF(LEFT(I1524,2)="10",HYPERLINK(_xlfn.CONCAT("https://doi.org/",I1524),"Link"),IF(I1524="","",HYPERLINK(I1524,"Link")))</f>
        <v>Link</v>
      </c>
      <c r="L1524" s="19" t="str">
        <f>IF(A1524&lt;&gt;"",IF(J1524="No",_xlfn.CONCAT(IF(ISERROR(FIND(",",A1524))=FALSE,LEFT(A1524,FIND(",",A1524)-1),A1524),"-",C1524,"-",H1524),""),"")</f>
        <v/>
      </c>
      <c r="M1524" s="29" t="str">
        <f>IF(A1524&lt;&gt;"",_xlfn.CONCAT("{",IF(ISERROR(FIND(",",A1524))=FALSE,LEFT(A1524,FIND(",",A1524)-1),A1524),", ",C1524," #",H1524,"}"),"")</f>
        <v>{Nolan, 2017 #13482}</v>
      </c>
      <c r="N1524" s="4" t="s">
        <v>1</v>
      </c>
      <c r="O1524" s="18" t="str">
        <f>IF(J1524="Yes",IF(P1524&lt;&gt;"",HYPERLINK(_xlfn.CONCAT(VLOOKUP(P1524,AF:AG,2,FALSE),"\",IF(ISERROR(FIND(",",A1524))=FALSE,LEFT(A1524,FIND(",",A1524)-1),A1524),"-",C1524,"-",H1524,".pdf"),"PDF"),""),"")</f>
        <v>PDF</v>
      </c>
      <c r="P1524" s="11" t="s">
        <v>2</v>
      </c>
      <c r="Q1524" s="3" t="s">
        <v>46</v>
      </c>
      <c r="R1524" s="3" t="s">
        <v>39</v>
      </c>
      <c r="T1524" s="18" t="str">
        <f>IF(J1524="Yes",IF(U1524&lt;&gt;"",HYPERLINK(_xlfn.CONCAT(VLOOKUP(U1524,AF:AG,2,FALSE),"\",IF(ISERROR(FIND(",",A1524))=FALSE,LEFT(A1524,FIND(",",A1524)-1),A1524),"-",C1524,"-",H1524,".pdf"),"PDF"),""),"")</f>
        <v>PDF</v>
      </c>
      <c r="U1524" s="11" t="str">
        <f>IF(R1524="0. Duplicate","SH","")</f>
        <v>SH</v>
      </c>
      <c r="V1524" s="3" t="str">
        <f>IF(R1524="0. Duplicate","Exclude","")</f>
        <v>Exclude</v>
      </c>
      <c r="W1524" s="3" t="str">
        <f>IF(R1524="0. Duplicate","0. Duplicate","")</f>
        <v>0. Duplicate</v>
      </c>
      <c r="Y1524" s="12" t="str">
        <f>IF(R1524="Include","No",IF(V1524="Include","No",""))</f>
        <v/>
      </c>
      <c r="Z1524" s="33" t="str">
        <f>IF(J1524="Yes",IF(Q1524="","",IF(Q1524="Include",IF(V1524="",IF(Y1524="No","Check for supplement","Include"),IF(V1524="Exclude","Consensus required",IF(V1524="Include",IF(Y1524="No","Check for supplement","Include"),"Check required"))),IF(Q1524="Exclude",IF(V1524="","Check required",IF(V1524="Exclude","Exclude",IF(V1524="Include","Consensus required","Check required"))),"Check required"))),IF(L1524="","","Find PDF"))</f>
        <v>Exclude</v>
      </c>
      <c r="AA1524" s="31" t="str">
        <f>IF(Z1524="Exclude",R1524,"")</f>
        <v>0. Duplicate</v>
      </c>
    </row>
    <row r="1525" spans="1:27" x14ac:dyDescent="0.25">
      <c r="A1525" s="25" t="s">
        <v>1712</v>
      </c>
      <c r="B1525" s="26" t="s">
        <v>1713</v>
      </c>
      <c r="C1525" s="26">
        <v>2016</v>
      </c>
      <c r="D1525" s="26" t="s">
        <v>1714</v>
      </c>
      <c r="E1525" s="26">
        <v>62</v>
      </c>
      <c r="F1525" s="26">
        <v>1</v>
      </c>
      <c r="G1525" s="26" t="s">
        <v>1715</v>
      </c>
      <c r="H1525" s="26">
        <v>14844</v>
      </c>
      <c r="I1525" s="26" t="s">
        <v>1716</v>
      </c>
      <c r="J1525" s="11" t="s">
        <v>35</v>
      </c>
      <c r="K1525" s="18" t="str">
        <f>IF(LEFT(I1525,2)="10",HYPERLINK(_xlfn.CONCAT("https://doi.org/",I1525),"Link"),IF(I1525="","",HYPERLINK(I1525,"Link")))</f>
        <v>Link</v>
      </c>
      <c r="L1525" s="19" t="str">
        <f>IF(A1525&lt;&gt;"",IF(J1525="No",_xlfn.CONCAT(IF(ISERROR(FIND(",",A1525))=FALSE,LEFT(A1525,FIND(",",A1525)-1),A1525),"-",C1525,"-",H1525),""),"")</f>
        <v/>
      </c>
      <c r="M1525" s="29" t="str">
        <f>IF(A1525&lt;&gt;"",_xlfn.CONCAT("{",IF(ISERROR(FIND(",",A1525))=FALSE,LEFT(A1525,FIND(",",A1525)-1),A1525),", ",C1525," #",H1525,"}"),"")</f>
        <v>{Nooijen, 2016 #14844}</v>
      </c>
      <c r="N1525" s="4" t="s">
        <v>1</v>
      </c>
      <c r="O1525" s="18" t="str">
        <f>IF(J1525="Yes",IF(P1525&lt;&gt;"",HYPERLINK(_xlfn.CONCAT(VLOOKUP(P1525,AF:AG,2,FALSE),"\",IF(ISERROR(FIND(",",A1525))=FALSE,LEFT(A1525,FIND(",",A1525)-1),A1525),"-",C1525,"-",H1525,".pdf"),"PDF"),""),"")</f>
        <v>PDF</v>
      </c>
      <c r="P1525" s="11" t="s">
        <v>2</v>
      </c>
      <c r="Q1525" s="3" t="s">
        <v>46</v>
      </c>
      <c r="R1525" s="3" t="s">
        <v>47</v>
      </c>
      <c r="S1525" s="4" t="s">
        <v>109</v>
      </c>
      <c r="T1525" s="18" t="str">
        <f>IF(J1525="Yes",IF(U1525&lt;&gt;"",HYPERLINK(_xlfn.CONCAT(VLOOKUP(U1525,AF:AG,2,FALSE),"\",IF(ISERROR(FIND(",",A1525))=FALSE,LEFT(A1525,FIND(",",A1525)-1),A1525),"-",C1525,"-",H1525,".pdf"),"PDF"),""),"")</f>
        <v>PDF</v>
      </c>
      <c r="U1525" s="11" t="s">
        <v>57</v>
      </c>
      <c r="V1525" s="3" t="s">
        <v>46</v>
      </c>
      <c r="W1525" s="3" t="s">
        <v>47</v>
      </c>
      <c r="X1525" s="501" t="s">
        <v>116</v>
      </c>
      <c r="Y1525" s="12" t="str">
        <f>IF(R1525="Include","No",IF(V1525="Include","No",""))</f>
        <v/>
      </c>
      <c r="Z1525" s="33" t="str">
        <f>IF(J1525="Yes",IF(Q1525="","",IF(Q1525="Include",IF(V1525="",IF(Y1525="No","Check for supplement","Include"),IF(V1525="Exclude","Consensus required",IF(V1525="Include",IF(Y1525="No","Check for supplement","Include"),"Check required"))),IF(Q1525="Exclude",IF(V1525="","Check required",IF(V1525="Exclude","Exclude",IF(V1525="Include","Consensus required","Check required"))),"Check required"))),IF(L1525="","","Find PDF"))</f>
        <v>Exclude</v>
      </c>
      <c r="AA1525" s="31" t="str">
        <f>IF(Z1525="Exclude",R1525,"")</f>
        <v>3. Wrong intervention</v>
      </c>
    </row>
    <row r="1526" spans="1:27" x14ac:dyDescent="0.25">
      <c r="A1526" s="25" t="s">
        <v>1712</v>
      </c>
      <c r="B1526" s="26" t="s">
        <v>1713</v>
      </c>
      <c r="C1526" s="26">
        <v>2016</v>
      </c>
      <c r="D1526" s="26" t="s">
        <v>1714</v>
      </c>
      <c r="E1526" s="26">
        <v>62</v>
      </c>
      <c r="F1526" s="26">
        <v>1</v>
      </c>
      <c r="G1526" s="26" t="s">
        <v>1715</v>
      </c>
      <c r="H1526" s="26">
        <v>14845</v>
      </c>
      <c r="I1526" s="26" t="s">
        <v>1716</v>
      </c>
      <c r="J1526" s="11" t="s">
        <v>35</v>
      </c>
      <c r="K1526" s="18" t="str">
        <f>IF(LEFT(I1526,2)="10",HYPERLINK(_xlfn.CONCAT("https://doi.org/",I1526),"Link"),IF(I1526="","",HYPERLINK(I1526,"Link")))</f>
        <v>Link</v>
      </c>
      <c r="L1526" s="19" t="str">
        <f>IF(A1526&lt;&gt;"",IF(J1526="No",_xlfn.CONCAT(IF(ISERROR(FIND(",",A1526))=FALSE,LEFT(A1526,FIND(",",A1526)-1),A1526),"-",C1526,"-",H1526),""),"")</f>
        <v/>
      </c>
      <c r="M1526" s="29" t="str">
        <f>IF(A1526&lt;&gt;"",_xlfn.CONCAT("{",IF(ISERROR(FIND(",",A1526))=FALSE,LEFT(A1526,FIND(",",A1526)-1),A1526),", ",C1526," #",H1526,"}"),"")</f>
        <v>{Nooijen, 2016 #14845}</v>
      </c>
      <c r="N1526" s="4" t="s">
        <v>1</v>
      </c>
      <c r="O1526" s="18" t="str">
        <f>IF(J1526="Yes",IF(P1526&lt;&gt;"",HYPERLINK(_xlfn.CONCAT(VLOOKUP(P1526,AF:AG,2,FALSE),"\",IF(ISERROR(FIND(",",A1526))=FALSE,LEFT(A1526,FIND(",",A1526)-1),A1526),"-",C1526,"-",H1526,".pdf"),"PDF"),""),"")</f>
        <v>PDF</v>
      </c>
      <c r="P1526" s="11" t="s">
        <v>2</v>
      </c>
      <c r="Q1526" s="3" t="s">
        <v>46</v>
      </c>
      <c r="R1526" s="3" t="s">
        <v>39</v>
      </c>
      <c r="T1526" s="18" t="str">
        <f>IF(J1526="Yes",IF(U1526&lt;&gt;"",HYPERLINK(_xlfn.CONCAT(VLOOKUP(U1526,AF:AG,2,FALSE),"\",IF(ISERROR(FIND(",",A1526))=FALSE,LEFT(A1526,FIND(",",A1526)-1),A1526),"-",C1526,"-",H1526,".pdf"),"PDF"),""),"")</f>
        <v>PDF</v>
      </c>
      <c r="U1526" s="11" t="str">
        <f>IF(R1526="0. Duplicate","SH","")</f>
        <v>SH</v>
      </c>
      <c r="V1526" s="3" t="str">
        <f>IF(R1526="0. Duplicate","Exclude","")</f>
        <v>Exclude</v>
      </c>
      <c r="W1526" s="3" t="str">
        <f>IF(R1526="0. Duplicate","0. Duplicate","")</f>
        <v>0. Duplicate</v>
      </c>
      <c r="Y1526" s="12" t="str">
        <f>IF(R1526="Include","No",IF(V1526="Include","No",""))</f>
        <v/>
      </c>
      <c r="Z1526" s="33" t="str">
        <f>IF(J1526="Yes",IF(Q1526="","",IF(Q1526="Include",IF(V1526="",IF(Y1526="No","Check for supplement","Include"),IF(V1526="Exclude","Consensus required",IF(V1526="Include",IF(Y1526="No","Check for supplement","Include"),"Check required"))),IF(Q1526="Exclude",IF(V1526="","Check required",IF(V1526="Exclude","Exclude",IF(V1526="Include","Consensus required","Check required"))),"Check required"))),IF(L1526="","","Find PDF"))</f>
        <v>Exclude</v>
      </c>
      <c r="AA1526" s="31" t="str">
        <f>IF(Z1526="Exclude",R1526,"")</f>
        <v>0. Duplicate</v>
      </c>
    </row>
    <row r="1527" spans="1:27" x14ac:dyDescent="0.25">
      <c r="A1527" s="25" t="s">
        <v>1712</v>
      </c>
      <c r="B1527" s="26" t="s">
        <v>1713</v>
      </c>
      <c r="C1527" s="26">
        <v>2016</v>
      </c>
      <c r="D1527" s="26" t="s">
        <v>1714</v>
      </c>
      <c r="E1527" s="26">
        <v>62</v>
      </c>
      <c r="F1527" s="26">
        <v>1</v>
      </c>
      <c r="G1527" s="26" t="s">
        <v>1715</v>
      </c>
      <c r="H1527" s="26">
        <v>14846</v>
      </c>
      <c r="I1527" s="26" t="s">
        <v>1716</v>
      </c>
      <c r="J1527" s="11" t="s">
        <v>35</v>
      </c>
      <c r="K1527" s="18" t="str">
        <f>IF(LEFT(I1527,2)="10",HYPERLINK(_xlfn.CONCAT("https://doi.org/",I1527),"Link"),IF(I1527="","",HYPERLINK(I1527,"Link")))</f>
        <v>Link</v>
      </c>
      <c r="L1527" s="19" t="str">
        <f>IF(A1527&lt;&gt;"",IF(J1527="No",_xlfn.CONCAT(IF(ISERROR(FIND(",",A1527))=FALSE,LEFT(A1527,FIND(",",A1527)-1),A1527),"-",C1527,"-",H1527),""),"")</f>
        <v/>
      </c>
      <c r="M1527" s="29" t="str">
        <f>IF(A1527&lt;&gt;"",_xlfn.CONCAT("{",IF(ISERROR(FIND(",",A1527))=FALSE,LEFT(A1527,FIND(",",A1527)-1),A1527),", ",C1527," #",H1527,"}"),"")</f>
        <v>{Nooijen, 2016 #14846}</v>
      </c>
      <c r="N1527" s="4" t="s">
        <v>1</v>
      </c>
      <c r="O1527" s="18" t="str">
        <f>IF(J1527="Yes",IF(P1527&lt;&gt;"",HYPERLINK(_xlfn.CONCAT(VLOOKUP(P1527,AF:AG,2,FALSE),"\",IF(ISERROR(FIND(",",A1527))=FALSE,LEFT(A1527,FIND(",",A1527)-1),A1527),"-",C1527,"-",H1527,".pdf"),"PDF"),""),"")</f>
        <v>PDF</v>
      </c>
      <c r="P1527" s="11" t="s">
        <v>2</v>
      </c>
      <c r="Q1527" s="3" t="s">
        <v>46</v>
      </c>
      <c r="R1527" s="3" t="s">
        <v>39</v>
      </c>
      <c r="T1527" s="18" t="str">
        <f>IF(J1527="Yes",IF(U1527&lt;&gt;"",HYPERLINK(_xlfn.CONCAT(VLOOKUP(U1527,AF:AG,2,FALSE),"\",IF(ISERROR(FIND(",",A1527))=FALSE,LEFT(A1527,FIND(",",A1527)-1),A1527),"-",C1527,"-",H1527,".pdf"),"PDF"),""),"")</f>
        <v>PDF</v>
      </c>
      <c r="U1527" s="11" t="str">
        <f>IF(R1527="0. Duplicate","SH","")</f>
        <v>SH</v>
      </c>
      <c r="V1527" s="3" t="str">
        <f>IF(R1527="0. Duplicate","Exclude","")</f>
        <v>Exclude</v>
      </c>
      <c r="W1527" s="3" t="str">
        <f>IF(R1527="0. Duplicate","0. Duplicate","")</f>
        <v>0. Duplicate</v>
      </c>
      <c r="Y1527" s="12" t="str">
        <f>IF(R1527="Include","No",IF(V1527="Include","No",""))</f>
        <v/>
      </c>
      <c r="Z1527" s="33" t="str">
        <f>IF(J1527="Yes",IF(Q1527="","",IF(Q1527="Include",IF(V1527="",IF(Y1527="No","Check for supplement","Include"),IF(V1527="Exclude","Consensus required",IF(V1527="Include",IF(Y1527="No","Check for supplement","Include"),"Check required"))),IF(Q1527="Exclude",IF(V1527="","Check required",IF(V1527="Exclude","Exclude",IF(V1527="Include","Consensus required","Check required"))),"Check required"))),IF(L1527="","","Find PDF"))</f>
        <v>Exclude</v>
      </c>
      <c r="AA1527" s="31" t="str">
        <f>IF(Z1527="Exclude",R1527,"")</f>
        <v>0. Duplicate</v>
      </c>
    </row>
    <row r="1528" spans="1:27" x14ac:dyDescent="0.25">
      <c r="A1528" s="25" t="s">
        <v>1717</v>
      </c>
      <c r="B1528" s="26" t="s">
        <v>1718</v>
      </c>
      <c r="C1528" s="26">
        <v>2020</v>
      </c>
      <c r="D1528" s="26" t="s">
        <v>365</v>
      </c>
      <c r="E1528" s="26">
        <v>20</v>
      </c>
      <c r="F1528" s="26">
        <v>1</v>
      </c>
      <c r="G1528" s="26">
        <v>1329</v>
      </c>
      <c r="H1528" s="26">
        <v>13483</v>
      </c>
      <c r="I1528" s="26" t="s">
        <v>1719</v>
      </c>
      <c r="J1528" s="11" t="s">
        <v>35</v>
      </c>
      <c r="K1528" s="18" t="str">
        <f>IF(LEFT(I1528,2)="10",HYPERLINK(_xlfn.CONCAT("https://doi.org/",I1528),"Link"),IF(I1528="","",HYPERLINK(I1528,"Link")))</f>
        <v>Link</v>
      </c>
      <c r="L1528" s="19" t="str">
        <f>IF(A1528&lt;&gt;"",IF(J1528="No",_xlfn.CONCAT(IF(ISERROR(FIND(",",A1528))=FALSE,LEFT(A1528,FIND(",",A1528)-1),A1528),"-",C1528,"-",H1528),""),"")</f>
        <v/>
      </c>
      <c r="M1528" s="29" t="str">
        <f>IF(A1528&lt;&gt;"",_xlfn.CONCAT("{",IF(ISERROR(FIND(",",A1528))=FALSE,LEFT(A1528,FIND(",",A1528)-1),A1528),", ",C1528," #",H1528,"}"),"")</f>
        <v>{Nooijen, 2020 #13483}</v>
      </c>
      <c r="N1528" s="4" t="s">
        <v>1</v>
      </c>
      <c r="O1528" s="18" t="str">
        <f>IF(J1528="Yes",IF(P1528&lt;&gt;"",HYPERLINK(_xlfn.CONCAT(VLOOKUP(P1528,AF:AG,2,FALSE),"\",IF(ISERROR(FIND(",",A1528))=FALSE,LEFT(A1528,FIND(",",A1528)-1),A1528),"-",C1528,"-",H1528,".pdf"),"PDF"),""),"")</f>
        <v>PDF</v>
      </c>
      <c r="P1528" s="11" t="s">
        <v>2</v>
      </c>
      <c r="Q1528" s="3" t="s">
        <v>46</v>
      </c>
      <c r="R1528" s="3" t="s">
        <v>47</v>
      </c>
      <c r="S1528" s="4" t="s">
        <v>109</v>
      </c>
      <c r="T1528" s="18" t="str">
        <f>IF(J1528="Yes",IF(U1528&lt;&gt;"",HYPERLINK(_xlfn.CONCAT(VLOOKUP(U1528,AF:AG,2,FALSE),"\",IF(ISERROR(FIND(",",A1528))=FALSE,LEFT(A1528,FIND(",",A1528)-1),A1528),"-",C1528,"-",H1528,".pdf"),"PDF"),""),"")</f>
        <v>PDF</v>
      </c>
      <c r="U1528" s="11" t="s">
        <v>57</v>
      </c>
      <c r="V1528" s="3" t="s">
        <v>46</v>
      </c>
      <c r="W1528" s="3" t="s">
        <v>47</v>
      </c>
      <c r="X1528" s="501" t="s">
        <v>116</v>
      </c>
      <c r="Y1528" s="12" t="str">
        <f>IF(R1528="Include","No",IF(V1528="Include","No",""))</f>
        <v/>
      </c>
      <c r="Z1528" s="33" t="str">
        <f>IF(J1528="Yes",IF(Q1528="","",IF(Q1528="Include",IF(V1528="",IF(Y1528="No","Check for supplement","Include"),IF(V1528="Exclude","Consensus required",IF(V1528="Include",IF(Y1528="No","Check for supplement","Include"),"Check required"))),IF(Q1528="Exclude",IF(V1528="","Check required",IF(V1528="Exclude","Exclude",IF(V1528="Include","Consensus required","Check required"))),"Check required"))),IF(L1528="","","Find PDF"))</f>
        <v>Exclude</v>
      </c>
      <c r="AA1528" s="31" t="str">
        <f>IF(Z1528="Exclude",R1528,"")</f>
        <v>3. Wrong intervention</v>
      </c>
    </row>
    <row r="1529" spans="1:27" x14ac:dyDescent="0.25">
      <c r="A1529" s="25" t="s">
        <v>1720</v>
      </c>
      <c r="B1529" s="26" t="s">
        <v>1721</v>
      </c>
      <c r="C1529" s="26">
        <v>2020</v>
      </c>
      <c r="D1529" s="26" t="s">
        <v>1722</v>
      </c>
      <c r="E1529" s="26">
        <v>7</v>
      </c>
      <c r="F1529" s="26">
        <v>2</v>
      </c>
      <c r="G1529" s="26" t="s">
        <v>1723</v>
      </c>
      <c r="H1529" s="26">
        <v>15141</v>
      </c>
      <c r="I1529" s="26" t="s">
        <v>1724</v>
      </c>
      <c r="J1529" s="11" t="s">
        <v>35</v>
      </c>
      <c r="K1529" s="18" t="str">
        <f>IF(LEFT(I1529,2)="10",HYPERLINK(_xlfn.CONCAT("https://doi.org/",I1529),"Link"),IF(I1529="","",HYPERLINK(I1529,"Link")))</f>
        <v>Link</v>
      </c>
      <c r="L1529" s="19" t="str">
        <f>IF(A1529&lt;&gt;"",IF(J1529="No",_xlfn.CONCAT(IF(ISERROR(FIND(",",A1529))=FALSE,LEFT(A1529,FIND(",",A1529)-1),A1529),"-",C1529,"-",H1529),""),"")</f>
        <v/>
      </c>
      <c r="M1529" s="29" t="str">
        <f>IF(A1529&lt;&gt;"",_xlfn.CONCAT("{",IF(ISERROR(FIND(",",A1529))=FALSE,LEFT(A1529,FIND(",",A1529)-1),A1529),", ",C1529," #",H1529,"}"),"")</f>
        <v>{Nordstoga, 2020 #15141}</v>
      </c>
      <c r="N1529" s="4" t="s">
        <v>75</v>
      </c>
      <c r="O1529" s="18" t="str">
        <f>IF(J1529="Yes",IF(P1529&lt;&gt;"",HYPERLINK(_xlfn.CONCAT(VLOOKUP(P1529,AF:AG,2,FALSE),"\",IF(ISERROR(FIND(",",A1529))=FALSE,LEFT(A1529,FIND(",",A1529)-1),A1529),"-",C1529,"-",H1529,".pdf"),"PDF"),""),"")</f>
        <v>PDF</v>
      </c>
      <c r="P1529" s="11" t="s">
        <v>2</v>
      </c>
      <c r="Q1529" s="3" t="s">
        <v>46</v>
      </c>
      <c r="R1529" s="3" t="s">
        <v>77</v>
      </c>
      <c r="S1529" s="4" t="s">
        <v>316</v>
      </c>
      <c r="T1529" s="18" t="str">
        <f>IF(J1529="Yes",IF(U1529&lt;&gt;"",HYPERLINK(_xlfn.CONCAT(VLOOKUP(U1529,AF:AG,2,FALSE),"\",IF(ISERROR(FIND(",",A1529))=FALSE,LEFT(A1529,FIND(",",A1529)-1),A1529),"-",C1529,"-",H1529,".pdf"),"PDF"),""),"")</f>
        <v>PDF</v>
      </c>
      <c r="U1529" s="11" t="s">
        <v>57</v>
      </c>
      <c r="V1529" s="3" t="s">
        <v>46</v>
      </c>
      <c r="W1529" s="3" t="s">
        <v>77</v>
      </c>
      <c r="X1529" s="501" t="s">
        <v>446</v>
      </c>
      <c r="Y1529" s="12" t="str">
        <f>IF(R1529="Include","No",IF(V1529="Include","No",""))</f>
        <v/>
      </c>
      <c r="Z1529" s="33" t="str">
        <f>IF(J1529="Yes",IF(Q1529="","",IF(Q1529="Include",IF(V1529="",IF(Y1529="No","Check for supplement","Include"),IF(V1529="Exclude","Consensus required",IF(V1529="Include",IF(Y1529="No","Check for supplement","Include"),"Check required"))),IF(Q1529="Exclude",IF(V1529="","Check required",IF(V1529="Exclude","Exclude",IF(V1529="Include","Consensus required","Check required"))),"Check required"))),IF(L1529="","","Find PDF"))</f>
        <v>Exclude</v>
      </c>
      <c r="AA1529" s="31" t="str">
        <f>IF(Z1529="Exclude",R1529,"")</f>
        <v>5. Wrong study design</v>
      </c>
    </row>
    <row r="1530" spans="1:27" x14ac:dyDescent="0.25">
      <c r="A1530" s="25" t="s">
        <v>1720</v>
      </c>
      <c r="B1530" s="26" t="s">
        <v>1725</v>
      </c>
      <c r="C1530" s="26">
        <v>2020</v>
      </c>
      <c r="D1530" s="26" t="s">
        <v>3</v>
      </c>
      <c r="E1530" s="26" t="s">
        <v>3</v>
      </c>
      <c r="F1530" s="26" t="s">
        <v>3</v>
      </c>
      <c r="G1530" s="26" t="s">
        <v>1210</v>
      </c>
      <c r="H1530" s="26">
        <v>15497</v>
      </c>
      <c r="I1530" s="26" t="s">
        <v>1726</v>
      </c>
      <c r="J1530" s="11" t="s">
        <v>35</v>
      </c>
      <c r="K1530" s="18" t="str">
        <f>IF(LEFT(I1530,2)="10",HYPERLINK(_xlfn.CONCAT("https://doi.org/",I1530),"Link"),IF(I1530="","",HYPERLINK(I1530,"Link")))</f>
        <v>Link</v>
      </c>
      <c r="L1530" s="19" t="str">
        <f>IF(A1530&lt;&gt;"",IF(J1530="No",_xlfn.CONCAT(IF(ISERROR(FIND(",",A1530))=FALSE,LEFT(A1530,FIND(",",A1530)-1),A1530),"-",C1530,"-",H1530),""),"")</f>
        <v/>
      </c>
      <c r="M1530" s="29" t="str">
        <f>IF(A1530&lt;&gt;"",_xlfn.CONCAT("{",IF(ISERROR(FIND(",",A1530))=FALSE,LEFT(A1530,FIND(",",A1530)-1),A1530),", ",C1530," #",H1530,"}"),"")</f>
        <v>{Nordstoga, 2020 #15497}</v>
      </c>
      <c r="N1530" s="4" t="s">
        <v>75</v>
      </c>
      <c r="O1530" s="18" t="str">
        <f>IF(J1530="Yes",IF(P1530&lt;&gt;"",HYPERLINK(_xlfn.CONCAT(VLOOKUP(P1530,AF:AG,2,FALSE),"\",IF(ISERROR(FIND(",",A1530))=FALSE,LEFT(A1530,FIND(",",A1530)-1),A1530),"-",C1530,"-",H1530,".pdf"),"PDF"),""),"")</f>
        <v>PDF</v>
      </c>
      <c r="P1530" s="11" t="s">
        <v>2</v>
      </c>
      <c r="Q1530" s="3" t="s">
        <v>46</v>
      </c>
      <c r="R1530" s="3" t="s">
        <v>77</v>
      </c>
      <c r="S1530" s="4" t="s">
        <v>316</v>
      </c>
      <c r="T1530" s="18" t="str">
        <f>IF(J1530="Yes",IF(U1530&lt;&gt;"",HYPERLINK(_xlfn.CONCAT(VLOOKUP(U1530,AF:AG,2,FALSE),"\",IF(ISERROR(FIND(",",A1530))=FALSE,LEFT(A1530,FIND(",",A1530)-1),A1530),"-",C1530,"-",H1530,".pdf"),"PDF"),""),"")</f>
        <v>PDF</v>
      </c>
      <c r="U1530" s="11" t="s">
        <v>57</v>
      </c>
      <c r="V1530" s="3" t="s">
        <v>46</v>
      </c>
      <c r="W1530" s="3" t="s">
        <v>77</v>
      </c>
      <c r="X1530" s="501" t="s">
        <v>446</v>
      </c>
      <c r="Y1530" s="12" t="str">
        <f>IF(R1530="Include","No",IF(V1530="Include","No",""))</f>
        <v/>
      </c>
      <c r="Z1530" s="33" t="str">
        <f>IF(J1530="Yes",IF(Q1530="","",IF(Q1530="Include",IF(V1530="",IF(Y1530="No","Check for supplement","Include"),IF(V1530="Exclude","Consensus required",IF(V1530="Include",IF(Y1530="No","Check for supplement","Include"),"Check required"))),IF(Q1530="Exclude",IF(V1530="","Check required",IF(V1530="Exclude","Exclude",IF(V1530="Include","Consensus required","Check required"))),"Check required"))),IF(L1530="","","Find PDF"))</f>
        <v>Exclude</v>
      </c>
      <c r="AA1530" s="31" t="str">
        <f>IF(Z1530="Exclude",R1530,"")</f>
        <v>5. Wrong study design</v>
      </c>
    </row>
    <row r="1531" spans="1:27" x14ac:dyDescent="0.25">
      <c r="A1531" s="25" t="s">
        <v>7061</v>
      </c>
      <c r="B1531" s="26" t="s">
        <v>7062</v>
      </c>
      <c r="C1531" s="26">
        <v>2022</v>
      </c>
      <c r="D1531" s="26" t="s">
        <v>3</v>
      </c>
      <c r="E1531" s="26" t="s">
        <v>3</v>
      </c>
      <c r="F1531" s="26" t="s">
        <v>3</v>
      </c>
      <c r="G1531" s="26" t="s">
        <v>1210</v>
      </c>
      <c r="H1531" s="26">
        <v>15226</v>
      </c>
      <c r="I1531" s="26" t="s">
        <v>7063</v>
      </c>
      <c r="J1531" s="11" t="s">
        <v>35</v>
      </c>
      <c r="K1531" s="18" t="str">
        <f>IF(LEFT(I1531,2)="10",HYPERLINK(_xlfn.CONCAT("https://doi.org/",I1531),"Link"),IF(I1531="","",HYPERLINK(I1531,"Link")))</f>
        <v>Link</v>
      </c>
      <c r="L1531" s="19" t="str">
        <f>IF(A1531&lt;&gt;"",IF(J1531="No",_xlfn.CONCAT(IF(ISERROR(FIND(",",A1531))=FALSE,LEFT(A1531,FIND(",",A1531)-1),A1531),"-",C1531,"-",H1531),""),"")</f>
        <v/>
      </c>
      <c r="M1531" s="29" t="str">
        <f>IF(A1531&lt;&gt;"",_xlfn.CONCAT("{",IF(ISERROR(FIND(",",A1531))=FALSE,LEFT(A1531,FIND(",",A1531)-1),A1531),", ",C1531," #",H1531,"}"),"")</f>
        <v>{Nordstoga, 2022 #15226}</v>
      </c>
      <c r="N1531" s="4" t="s">
        <v>75</v>
      </c>
      <c r="O1531" s="18" t="str">
        <f>IF(J1531="Yes",IF(P1531&lt;&gt;"",HYPERLINK(_xlfn.CONCAT(VLOOKUP(P1531,AF:AG,2,FALSE),"\",IF(ISERROR(FIND(",",A1531))=FALSE,LEFT(A1531,FIND(",",A1531)-1),A1531),"-",C1531,"-",H1531,".pdf"),"PDF"),""),"")</f>
        <v>PDF</v>
      </c>
      <c r="P1531" s="11" t="s">
        <v>2</v>
      </c>
      <c r="Q1531" s="3" t="s">
        <v>37</v>
      </c>
      <c r="S1531" s="4" t="s">
        <v>7064</v>
      </c>
      <c r="T1531" s="18" t="str">
        <f>IF(J1531="Yes",IF(U1531&lt;&gt;"",HYPERLINK(_xlfn.CONCAT(VLOOKUP(U1531,AF:AG,2,FALSE),"\",IF(ISERROR(FIND(",",A1531))=FALSE,LEFT(A1531,FIND(",",A1531)-1),A1531),"-",C1531,"-",H1531,".pdf"),"PDF"),""),"")</f>
        <v>PDF</v>
      </c>
      <c r="U1531" s="11" t="s">
        <v>57</v>
      </c>
      <c r="V1531" s="3" t="s">
        <v>37</v>
      </c>
      <c r="X1531" s="501" t="s">
        <v>7064</v>
      </c>
      <c r="Y1531" s="12" t="s">
        <v>35</v>
      </c>
      <c r="Z1531" s="33" t="str">
        <f>IF(J1531="Yes",IF(Q1531="","",IF(Q1531="Include",IF(V1531="",IF(Y1531="No","Check for supplement","Include"),IF(V1531="Exclude","Consensus required",IF(V1531="Include",IF(Y1531="No","Check for supplement","Include"),"Check required"))),IF(Q1531="Exclude",IF(V1531="","Check required",IF(V1531="Exclude","Exclude",IF(V1531="Include","Consensus required","Check required"))),"Check required"))),IF(L1531="","","Find PDF"))</f>
        <v>Include</v>
      </c>
      <c r="AA1531" s="31" t="str">
        <f>IF(Z1531="Exclude",R1531,"")</f>
        <v/>
      </c>
    </row>
    <row r="1532" spans="1:27" x14ac:dyDescent="0.25">
      <c r="A1532" s="25" t="s">
        <v>7061</v>
      </c>
      <c r="B1532" s="26" t="s">
        <v>7065</v>
      </c>
      <c r="C1532" s="26">
        <v>2023</v>
      </c>
      <c r="D1532" s="26" t="s">
        <v>100</v>
      </c>
      <c r="E1532" s="26">
        <v>11</v>
      </c>
      <c r="F1532" s="26" t="s">
        <v>3</v>
      </c>
      <c r="G1532" s="26" t="s">
        <v>7066</v>
      </c>
      <c r="H1532" s="26">
        <v>15384</v>
      </c>
      <c r="I1532" s="26" t="s">
        <v>7067</v>
      </c>
      <c r="J1532" s="11" t="s">
        <v>35</v>
      </c>
      <c r="K1532" s="18" t="str">
        <f>IF(LEFT(I1532,2)="10",HYPERLINK(_xlfn.CONCAT("https://doi.org/",I1532),"Link"),IF(I1532="","",HYPERLINK(I1532,"Link")))</f>
        <v>Link</v>
      </c>
      <c r="L1532" s="19" t="str">
        <f>IF(A1532&lt;&gt;"",IF(J1532="No",_xlfn.CONCAT(IF(ISERROR(FIND(",",A1532))=FALSE,LEFT(A1532,FIND(",",A1532)-1),A1532),"-",C1532,"-",H1532),""),"")</f>
        <v/>
      </c>
      <c r="M1532" s="29" t="str">
        <f>IF(A1532&lt;&gt;"",_xlfn.CONCAT("{",IF(ISERROR(FIND(",",A1532))=FALSE,LEFT(A1532,FIND(",",A1532)-1),A1532),", ",C1532," #",H1532,"}"),"")</f>
        <v>{Nordstoga, 2023 #15384}</v>
      </c>
      <c r="N1532" s="4" t="s">
        <v>75</v>
      </c>
      <c r="O1532" s="18" t="str">
        <f>IF(J1532="Yes",IF(P1532&lt;&gt;"",HYPERLINK(_xlfn.CONCAT(VLOOKUP(P1532,AF:AG,2,FALSE),"\",IF(ISERROR(FIND(",",A1532))=FALSE,LEFT(A1532,FIND(",",A1532)-1),A1532),"-",C1532,"-",H1532,".pdf"),"PDF"),""),"")</f>
        <v>PDF</v>
      </c>
      <c r="P1532" s="11" t="s">
        <v>2</v>
      </c>
      <c r="Q1532" s="3" t="s">
        <v>37</v>
      </c>
      <c r="S1532" s="4" t="s">
        <v>7064</v>
      </c>
      <c r="T1532" s="18" t="str">
        <f>IF(J1532="Yes",IF(U1532&lt;&gt;"",HYPERLINK(_xlfn.CONCAT(VLOOKUP(U1532,AF:AG,2,FALSE),"\",IF(ISERROR(FIND(",",A1532))=FALSE,LEFT(A1532,FIND(",",A1532)-1),A1532),"-",C1532,"-",H1532,".pdf"),"PDF"),""),"")</f>
        <v>PDF</v>
      </c>
      <c r="U1532" s="11" t="s">
        <v>57</v>
      </c>
      <c r="V1532" s="3" t="s">
        <v>37</v>
      </c>
      <c r="X1532" s="501" t="s">
        <v>7064</v>
      </c>
      <c r="Y1532" s="12" t="s">
        <v>35</v>
      </c>
      <c r="Z1532" s="33" t="str">
        <f>IF(J1532="Yes",IF(Q1532="","",IF(Q1532="Include",IF(V1532="",IF(Y1532="No","Check for supplement","Include"),IF(V1532="Exclude","Consensus required",IF(V1532="Include",IF(Y1532="No","Check for supplement","Include"),"Check required"))),IF(Q1532="Exclude",IF(V1532="","Check required",IF(V1532="Exclude","Exclude",IF(V1532="Include","Consensus required","Check required"))),"Check required"))),IF(L1532="","","Find PDF"))</f>
        <v>Include</v>
      </c>
      <c r="AA1532" s="31" t="str">
        <f>IF(Z1532="Exclude",R1532,"")</f>
        <v/>
      </c>
    </row>
    <row r="1533" spans="1:27" x14ac:dyDescent="0.25">
      <c r="A1533" s="25" t="s">
        <v>1727</v>
      </c>
      <c r="B1533" s="26" t="s">
        <v>1728</v>
      </c>
      <c r="C1533" s="26">
        <v>2018</v>
      </c>
      <c r="D1533" s="26" t="s">
        <v>1729</v>
      </c>
      <c r="E1533" s="26">
        <v>268</v>
      </c>
      <c r="F1533" s="26">
        <v>6</v>
      </c>
      <c r="G1533" s="26" t="s">
        <v>1730</v>
      </c>
      <c r="H1533" s="26">
        <v>14847</v>
      </c>
      <c r="I1533" s="26" t="s">
        <v>1731</v>
      </c>
      <c r="J1533" s="11" t="s">
        <v>35</v>
      </c>
      <c r="K1533" s="18" t="str">
        <f>IF(LEFT(I1533,2)="10",HYPERLINK(_xlfn.CONCAT("https://doi.org/",I1533),"Link"),IF(I1533="","",HYPERLINK(I1533,"Link")))</f>
        <v>Link</v>
      </c>
      <c r="L1533" s="19" t="str">
        <f>IF(A1533&lt;&gt;"",IF(J1533="No",_xlfn.CONCAT(IF(ISERROR(FIND(",",A1533))=FALSE,LEFT(A1533,FIND(",",A1533)-1),A1533),"-",C1533,"-",H1533),""),"")</f>
        <v/>
      </c>
      <c r="M1533" s="29" t="str">
        <f>IF(A1533&lt;&gt;"",_xlfn.CONCAT("{",IF(ISERROR(FIND(",",A1533))=FALSE,LEFT(A1533,FIND(",",A1533)-1),A1533),", ",C1533," #",H1533,"}"),"")</f>
        <v>{Normahani, 2018 #14847}</v>
      </c>
      <c r="N1533" s="4" t="s">
        <v>1</v>
      </c>
      <c r="O1533" s="18" t="str">
        <f>IF(J1533="Yes",IF(P1533&lt;&gt;"",HYPERLINK(_xlfn.CONCAT(VLOOKUP(P1533,AF:AG,2,FALSE),"\",IF(ISERROR(FIND(",",A1533))=FALSE,LEFT(A1533,FIND(",",A1533)-1),A1533),"-",C1533,"-",H1533,".pdf"),"PDF"),""),"")</f>
        <v>PDF</v>
      </c>
      <c r="P1533" s="11" t="s">
        <v>2</v>
      </c>
      <c r="Q1533" s="3" t="s">
        <v>46</v>
      </c>
      <c r="R1533" s="3" t="s">
        <v>47</v>
      </c>
      <c r="S1533" s="4" t="s">
        <v>109</v>
      </c>
      <c r="T1533" s="18" t="str">
        <f>IF(J1533="Yes",IF(U1533&lt;&gt;"",HYPERLINK(_xlfn.CONCAT(VLOOKUP(U1533,AF:AG,2,FALSE),"\",IF(ISERROR(FIND(",",A1533))=FALSE,LEFT(A1533,FIND(",",A1533)-1),A1533),"-",C1533,"-",H1533,".pdf"),"PDF"),""),"")</f>
        <v>PDF</v>
      </c>
      <c r="U1533" s="11" t="s">
        <v>57</v>
      </c>
      <c r="V1533" s="3" t="s">
        <v>46</v>
      </c>
      <c r="W1533" s="3" t="s">
        <v>47</v>
      </c>
      <c r="X1533" s="501" t="s">
        <v>116</v>
      </c>
      <c r="Y1533" s="12" t="str">
        <f>IF(R1533="Include","No",IF(V1533="Include","No",""))</f>
        <v/>
      </c>
      <c r="Z1533" s="33" t="str">
        <f>IF(J1533="Yes",IF(Q1533="","",IF(Q1533="Include",IF(V1533="",IF(Y1533="No","Check for supplement","Include"),IF(V1533="Exclude","Consensus required",IF(V1533="Include",IF(Y1533="No","Check for supplement","Include"),"Check required"))),IF(Q1533="Exclude",IF(V1533="","Check required",IF(V1533="Exclude","Exclude",IF(V1533="Include","Consensus required","Check required"))),"Check required"))),IF(L1533="","","Find PDF"))</f>
        <v>Exclude</v>
      </c>
      <c r="AA1533" s="31" t="str">
        <f>IF(Z1533="Exclude",R1533,"")</f>
        <v>3. Wrong intervention</v>
      </c>
    </row>
    <row r="1534" spans="1:27" x14ac:dyDescent="0.25">
      <c r="A1534" s="25" t="s">
        <v>1732</v>
      </c>
      <c r="B1534" s="26" t="s">
        <v>1733</v>
      </c>
      <c r="C1534" s="26">
        <v>2010</v>
      </c>
      <c r="D1534" s="26" t="s">
        <v>498</v>
      </c>
      <c r="E1534" s="26">
        <v>90</v>
      </c>
      <c r="F1534" s="26">
        <v>3</v>
      </c>
      <c r="G1534" s="26" t="s">
        <v>1734</v>
      </c>
      <c r="H1534" s="26">
        <v>13485</v>
      </c>
      <c r="I1534" s="26" t="s">
        <v>1735</v>
      </c>
      <c r="J1534" s="11" t="s">
        <v>35</v>
      </c>
      <c r="K1534" s="18" t="str">
        <f>IF(LEFT(I1534,2)="10",HYPERLINK(_xlfn.CONCAT("https://doi.org/",I1534),"Link"),IF(I1534="","",HYPERLINK(I1534,"Link")))</f>
        <v>Link</v>
      </c>
      <c r="L1534" s="19" t="str">
        <f>IF(A1534&lt;&gt;"",IF(J1534="No",_xlfn.CONCAT(IF(ISERROR(FIND(",",A1534))=FALSE,LEFT(A1534,FIND(",",A1534)-1),A1534),"-",C1534,"-",H1534),""),"")</f>
        <v/>
      </c>
      <c r="M1534" s="29" t="str">
        <f>IF(A1534&lt;&gt;"",_xlfn.CONCAT("{",IF(ISERROR(FIND(",",A1534))=FALSE,LEFT(A1534,FIND(",",A1534)-1),A1534),", ",C1534," #",H1534,"}"),"")</f>
        <v>{Norman, 2010 #13485}</v>
      </c>
      <c r="N1534" s="4" t="s">
        <v>1</v>
      </c>
      <c r="O1534" s="18" t="str">
        <f>IF(J1534="Yes",IF(P1534&lt;&gt;"",HYPERLINK(_xlfn.CONCAT(VLOOKUP(P1534,AF:AG,2,FALSE),"\",IF(ISERROR(FIND(",",A1534))=FALSE,LEFT(A1534,FIND(",",A1534)-1),A1534),"-",C1534,"-",H1534,".pdf"),"PDF"),""),"")</f>
        <v>PDF</v>
      </c>
      <c r="P1534" s="11" t="s">
        <v>2</v>
      </c>
      <c r="Q1534" s="3" t="s">
        <v>46</v>
      </c>
      <c r="R1534" s="3" t="s">
        <v>47</v>
      </c>
      <c r="S1534" s="4" t="s">
        <v>109</v>
      </c>
      <c r="T1534" s="18" t="str">
        <f>IF(J1534="Yes",IF(U1534&lt;&gt;"",HYPERLINK(_xlfn.CONCAT(VLOOKUP(U1534,AF:AG,2,FALSE),"\",IF(ISERROR(FIND(",",A1534))=FALSE,LEFT(A1534,FIND(",",A1534)-1),A1534),"-",C1534,"-",H1534,".pdf"),"PDF"),""),"")</f>
        <v>PDF</v>
      </c>
      <c r="U1534" s="11" t="s">
        <v>57</v>
      </c>
      <c r="V1534" s="3" t="s">
        <v>46</v>
      </c>
      <c r="W1534" s="3" t="s">
        <v>47</v>
      </c>
      <c r="X1534" s="501" t="s">
        <v>116</v>
      </c>
      <c r="Y1534" s="12" t="str">
        <f>IF(R1534="Include","No",IF(V1534="Include","No",""))</f>
        <v/>
      </c>
      <c r="Z1534" s="33" t="str">
        <f>IF(J1534="Yes",IF(Q1534="","",IF(Q1534="Include",IF(V1534="",IF(Y1534="No","Check for supplement","Include"),IF(V1534="Exclude","Consensus required",IF(V1534="Include",IF(Y1534="No","Check for supplement","Include"),"Check required"))),IF(Q1534="Exclude",IF(V1534="","Check required",IF(V1534="Exclude","Exclude",IF(V1534="Include","Consensus required","Check required"))),"Check required"))),IF(L1534="","","Find PDF"))</f>
        <v>Exclude</v>
      </c>
      <c r="AA1534" s="31" t="str">
        <f>IF(Z1534="Exclude",R1534,"")</f>
        <v>3. Wrong intervention</v>
      </c>
    </row>
    <row r="1535" spans="1:27" x14ac:dyDescent="0.25">
      <c r="A1535" s="25" t="s">
        <v>1736</v>
      </c>
      <c r="B1535" s="26" t="s">
        <v>1737</v>
      </c>
      <c r="C1535" s="26">
        <v>2019</v>
      </c>
      <c r="D1535" s="26" t="s">
        <v>1738</v>
      </c>
      <c r="E1535" s="26">
        <v>19</v>
      </c>
      <c r="F1535" s="26">
        <v>1</v>
      </c>
      <c r="G1535" s="26">
        <v>104</v>
      </c>
      <c r="H1535" s="26">
        <v>13484</v>
      </c>
      <c r="I1535" s="26" t="s">
        <v>1739</v>
      </c>
      <c r="J1535" s="11" t="s">
        <v>35</v>
      </c>
      <c r="K1535" s="18" t="str">
        <f>IF(LEFT(I1535,2)="10",HYPERLINK(_xlfn.CONCAT("https://doi.org/",I1535),"Link"),IF(I1535="","",HYPERLINK(I1535,"Link")))</f>
        <v>Link</v>
      </c>
      <c r="L1535" s="19" t="str">
        <f>IF(A1535&lt;&gt;"",IF(J1535="No",_xlfn.CONCAT(IF(ISERROR(FIND(",",A1535))=FALSE,LEFT(A1535,FIND(",",A1535)-1),A1535),"-",C1535,"-",H1535),""),"")</f>
        <v/>
      </c>
      <c r="M1535" s="29" t="str">
        <f>IF(A1535&lt;&gt;"",_xlfn.CONCAT("{",IF(ISERROR(FIND(",",A1535))=FALSE,LEFT(A1535,FIND(",",A1535)-1),A1535),", ",C1535," #",H1535,"}"),"")</f>
        <v>{Norman, 2019 #13484}</v>
      </c>
      <c r="N1535" s="4" t="s">
        <v>1</v>
      </c>
      <c r="O1535" s="18" t="str">
        <f>IF(J1535="Yes",IF(P1535&lt;&gt;"",HYPERLINK(_xlfn.CONCAT(VLOOKUP(P1535,AF:AG,2,FALSE),"\",IF(ISERROR(FIND(",",A1535))=FALSE,LEFT(A1535,FIND(",",A1535)-1),A1535),"-",C1535,"-",H1535,".pdf"),"PDF"),""),"")</f>
        <v>PDF</v>
      </c>
      <c r="P1535" s="11" t="s">
        <v>2</v>
      </c>
      <c r="Q1535" s="3" t="s">
        <v>46</v>
      </c>
      <c r="R1535" s="3" t="s">
        <v>47</v>
      </c>
      <c r="S1535" s="4" t="s">
        <v>109</v>
      </c>
      <c r="T1535" s="18" t="str">
        <f>IF(J1535="Yes",IF(U1535&lt;&gt;"",HYPERLINK(_xlfn.CONCAT(VLOOKUP(U1535,AF:AG,2,FALSE),"\",IF(ISERROR(FIND(",",A1535))=FALSE,LEFT(A1535,FIND(",",A1535)-1),A1535),"-",C1535,"-",H1535,".pdf"),"PDF"),""),"")</f>
        <v>PDF</v>
      </c>
      <c r="U1535" s="11" t="s">
        <v>57</v>
      </c>
      <c r="V1535" s="3" t="s">
        <v>46</v>
      </c>
      <c r="W1535" s="3" t="s">
        <v>47</v>
      </c>
      <c r="X1535" s="501" t="s">
        <v>116</v>
      </c>
      <c r="Y1535" s="12" t="str">
        <f>IF(R1535="Include","No",IF(V1535="Include","No",""))</f>
        <v/>
      </c>
      <c r="Z1535" s="33" t="str">
        <f>IF(J1535="Yes",IF(Q1535="","",IF(Q1535="Include",IF(V1535="",IF(Y1535="No","Check for supplement","Include"),IF(V1535="Exclude","Consensus required",IF(V1535="Include",IF(Y1535="No","Check for supplement","Include"),"Check required"))),IF(Q1535="Exclude",IF(V1535="","Check required",IF(V1535="Exclude","Exclude",IF(V1535="Include","Consensus required","Check required"))),"Check required"))),IF(L1535="","","Find PDF"))</f>
        <v>Exclude</v>
      </c>
      <c r="AA1535" s="31" t="str">
        <f>IF(Z1535="Exclude",R1535,"")</f>
        <v>3. Wrong intervention</v>
      </c>
    </row>
    <row r="1536" spans="1:27" x14ac:dyDescent="0.25">
      <c r="A1536" s="25" t="s">
        <v>1740</v>
      </c>
      <c r="B1536" s="26" t="s">
        <v>1741</v>
      </c>
      <c r="C1536" s="26">
        <v>2018</v>
      </c>
      <c r="D1536" s="26" t="s">
        <v>1742</v>
      </c>
      <c r="E1536" s="26">
        <v>45</v>
      </c>
      <c r="F1536" s="26">
        <v>6</v>
      </c>
      <c r="G1536" s="26" t="s">
        <v>1743</v>
      </c>
      <c r="H1536" s="26">
        <v>13486</v>
      </c>
      <c r="I1536" s="26" t="s">
        <v>1744</v>
      </c>
      <c r="J1536" s="11" t="s">
        <v>35</v>
      </c>
      <c r="K1536" s="18" t="str">
        <f>IF(LEFT(I1536,2)="10",HYPERLINK(_xlfn.CONCAT("https://doi.org/",I1536),"Link"),IF(I1536="","",HYPERLINK(I1536,"Link")))</f>
        <v>Link</v>
      </c>
      <c r="L1536" s="19" t="str">
        <f>IF(A1536&lt;&gt;"",IF(J1536="No",_xlfn.CONCAT(IF(ISERROR(FIND(",",A1536))=FALSE,LEFT(A1536,FIND(",",A1536)-1),A1536),"-",C1536,"-",H1536),""),"")</f>
        <v/>
      </c>
      <c r="M1536" s="29" t="str">
        <f>IF(A1536&lt;&gt;"",_xlfn.CONCAT("{",IF(ISERROR(FIND(",",A1536))=FALSE,LEFT(A1536,FIND(",",A1536)-1),A1536),", ",C1536," #",H1536,"}"),"")</f>
        <v>{Norris, 2018 #13486}</v>
      </c>
      <c r="N1536" s="4" t="s">
        <v>1</v>
      </c>
      <c r="O1536" s="18" t="str">
        <f>IF(J1536="Yes",IF(P1536&lt;&gt;"",HYPERLINK(_xlfn.CONCAT(VLOOKUP(P1536,AF:AG,2,FALSE),"\",IF(ISERROR(FIND(",",A1536))=FALSE,LEFT(A1536,FIND(",",A1536)-1),A1536),"-",C1536,"-",H1536,".pdf"),"PDF"),""),"")</f>
        <v>PDF</v>
      </c>
      <c r="P1536" s="11" t="s">
        <v>2</v>
      </c>
      <c r="Q1536" s="3" t="s">
        <v>46</v>
      </c>
      <c r="R1536" s="3" t="s">
        <v>47</v>
      </c>
      <c r="S1536" s="4" t="s">
        <v>109</v>
      </c>
      <c r="T1536" s="18" t="str">
        <f>IF(J1536="Yes",IF(U1536&lt;&gt;"",HYPERLINK(_xlfn.CONCAT(VLOOKUP(U1536,AF:AG,2,FALSE),"\",IF(ISERROR(FIND(",",A1536))=FALSE,LEFT(A1536,FIND(",",A1536)-1),A1536),"-",C1536,"-",H1536,".pdf"),"PDF"),""),"")</f>
        <v>PDF</v>
      </c>
      <c r="U1536" s="11" t="s">
        <v>57</v>
      </c>
      <c r="V1536" s="3" t="s">
        <v>46</v>
      </c>
      <c r="W1536" s="3" t="s">
        <v>47</v>
      </c>
      <c r="X1536" s="501" t="s">
        <v>116</v>
      </c>
      <c r="Y1536" s="12" t="str">
        <f>IF(R1536="Include","No",IF(V1536="Include","No",""))</f>
        <v/>
      </c>
      <c r="Z1536" s="33" t="str">
        <f>IF(J1536="Yes",IF(Q1536="","",IF(Q1536="Include",IF(V1536="",IF(Y1536="No","Check for supplement","Include"),IF(V1536="Exclude","Consensus required",IF(V1536="Include",IF(Y1536="No","Check for supplement","Include"),"Check required"))),IF(Q1536="Exclude",IF(V1536="","Check required",IF(V1536="Exclude","Exclude",IF(V1536="Include","Consensus required","Check required"))),"Check required"))),IF(L1536="","","Find PDF"))</f>
        <v>Exclude</v>
      </c>
      <c r="AA1536" s="31" t="str">
        <f>IF(Z1536="Exclude",R1536,"")</f>
        <v>3. Wrong intervention</v>
      </c>
    </row>
    <row r="1537" spans="1:27" x14ac:dyDescent="0.25">
      <c r="A1537" s="25" t="s">
        <v>1745</v>
      </c>
      <c r="B1537" s="26" t="s">
        <v>1746</v>
      </c>
      <c r="C1537" s="26">
        <v>2011</v>
      </c>
      <c r="D1537" s="26" t="s">
        <v>1747</v>
      </c>
      <c r="E1537" s="26">
        <v>43</v>
      </c>
      <c r="F1537" s="26">
        <v>5</v>
      </c>
      <c r="G1537" s="26" t="s">
        <v>1748</v>
      </c>
      <c r="H1537" s="26">
        <v>13487</v>
      </c>
      <c r="I1537" s="26" t="s">
        <v>1749</v>
      </c>
      <c r="J1537" s="11" t="s">
        <v>35</v>
      </c>
      <c r="K1537" s="18" t="str">
        <f>IF(LEFT(I1537,2)="10",HYPERLINK(_xlfn.CONCAT("https://doi.org/",I1537),"Link"),IF(I1537="","",HYPERLINK(I1537,"Link")))</f>
        <v>Link</v>
      </c>
      <c r="L1537" s="19" t="str">
        <f>IF(A1537&lt;&gt;"",IF(J1537="No",_xlfn.CONCAT(IF(ISERROR(FIND(",",A1537))=FALSE,LEFT(A1537,FIND(",",A1537)-1),A1537),"-",C1537,"-",H1537),""),"")</f>
        <v/>
      </c>
      <c r="M1537" s="29" t="str">
        <f>IF(A1537&lt;&gt;"",_xlfn.CONCAT("{",IF(ISERROR(FIND(",",A1537))=FALSE,LEFT(A1537,FIND(",",A1537)-1),A1537),", ",C1537," #",H1537,"}"),"")</f>
        <v>{Nyberg, 2011 #13487}</v>
      </c>
      <c r="N1537" s="4" t="s">
        <v>1</v>
      </c>
      <c r="O1537" s="18" t="str">
        <f>IF(J1537="Yes",IF(P1537&lt;&gt;"",HYPERLINK(_xlfn.CONCAT(VLOOKUP(P1537,AF:AG,2,FALSE),"\",IF(ISERROR(FIND(",",A1537))=FALSE,LEFT(A1537,FIND(",",A1537)-1),A1537),"-",C1537,"-",H1537,".pdf"),"PDF"),""),"")</f>
        <v>PDF</v>
      </c>
      <c r="P1537" s="11" t="s">
        <v>2</v>
      </c>
      <c r="Q1537" s="3" t="s">
        <v>46</v>
      </c>
      <c r="R1537" s="3" t="s">
        <v>47</v>
      </c>
      <c r="S1537" s="4" t="s">
        <v>109</v>
      </c>
      <c r="T1537" s="18" t="str">
        <f>IF(J1537="Yes",IF(U1537&lt;&gt;"",HYPERLINK(_xlfn.CONCAT(VLOOKUP(U1537,AF:AG,2,FALSE),"\",IF(ISERROR(FIND(",",A1537))=FALSE,LEFT(A1537,FIND(",",A1537)-1),A1537),"-",C1537,"-",H1537,".pdf"),"PDF"),""),"")</f>
        <v>PDF</v>
      </c>
      <c r="U1537" s="11" t="s">
        <v>57</v>
      </c>
      <c r="V1537" s="3" t="s">
        <v>46</v>
      </c>
      <c r="W1537" s="3" t="s">
        <v>47</v>
      </c>
      <c r="X1537" s="501" t="s">
        <v>116</v>
      </c>
      <c r="Y1537" s="12" t="str">
        <f>IF(R1537="Include","No",IF(V1537="Include","No",""))</f>
        <v/>
      </c>
      <c r="Z1537" s="33" t="str">
        <f>IF(J1537="Yes",IF(Q1537="","",IF(Q1537="Include",IF(V1537="",IF(Y1537="No","Check for supplement","Include"),IF(V1537="Exclude","Consensus required",IF(V1537="Include",IF(Y1537="No","Check for supplement","Include"),"Check required"))),IF(Q1537="Exclude",IF(V1537="","Check required",IF(V1537="Exclude","Exclude",IF(V1537="Include","Consensus required","Check required"))),"Check required"))),IF(L1537="","","Find PDF"))</f>
        <v>Exclude</v>
      </c>
      <c r="AA1537" s="31" t="str">
        <f>IF(Z1537="Exclude",R1537,"")</f>
        <v>3. Wrong intervention</v>
      </c>
    </row>
    <row r="1538" spans="1:27" x14ac:dyDescent="0.25">
      <c r="A1538" s="25" t="s">
        <v>1750</v>
      </c>
      <c r="B1538" s="26" t="s">
        <v>1751</v>
      </c>
      <c r="C1538" s="26">
        <v>2015</v>
      </c>
      <c r="D1538" s="26" t="s">
        <v>159</v>
      </c>
      <c r="E1538" s="26">
        <v>10</v>
      </c>
      <c r="F1538" s="26">
        <v>2</v>
      </c>
      <c r="G1538" s="26" t="s">
        <v>1752</v>
      </c>
      <c r="H1538" s="26">
        <v>13488</v>
      </c>
      <c r="I1538" s="26" t="s">
        <v>1753</v>
      </c>
      <c r="J1538" s="11" t="s">
        <v>35</v>
      </c>
      <c r="K1538" s="18" t="str">
        <f>IF(LEFT(I1538,2)="10",HYPERLINK(_xlfn.CONCAT("https://doi.org/",I1538),"Link"),IF(I1538="","",HYPERLINK(I1538,"Link")))</f>
        <v>Link</v>
      </c>
      <c r="L1538" s="19" t="str">
        <f>IF(A1538&lt;&gt;"",IF(J1538="No",_xlfn.CONCAT(IF(ISERROR(FIND(",",A1538))=FALSE,LEFT(A1538,FIND(",",A1538)-1),A1538),"-",C1538,"-",H1538),""),"")</f>
        <v/>
      </c>
      <c r="M1538" s="29" t="str">
        <f>IF(A1538&lt;&gt;"",_xlfn.CONCAT("{",IF(ISERROR(FIND(",",A1538))=FALSE,LEFT(A1538,FIND(",",A1538)-1),A1538),", ",C1538," #",H1538,"}"),"")</f>
        <v>{Nyberg, 2015 #13488}</v>
      </c>
      <c r="N1538" s="4" t="s">
        <v>1</v>
      </c>
      <c r="O1538" s="18" t="str">
        <f>IF(J1538="Yes",IF(P1538&lt;&gt;"",HYPERLINK(_xlfn.CONCAT(VLOOKUP(P1538,AF:AG,2,FALSE),"\",IF(ISERROR(FIND(",",A1538))=FALSE,LEFT(A1538,FIND(",",A1538)-1),A1538),"-",C1538,"-",H1538,".pdf"),"PDF"),""),"")</f>
        <v>PDF</v>
      </c>
      <c r="P1538" s="11" t="s">
        <v>2</v>
      </c>
      <c r="Q1538" s="3" t="s">
        <v>46</v>
      </c>
      <c r="R1538" s="3" t="s">
        <v>47</v>
      </c>
      <c r="S1538" s="4" t="s">
        <v>109</v>
      </c>
      <c r="T1538" s="18" t="str">
        <f>IF(J1538="Yes",IF(U1538&lt;&gt;"",HYPERLINK(_xlfn.CONCAT(VLOOKUP(U1538,AF:AG,2,FALSE),"\",IF(ISERROR(FIND(",",A1538))=FALSE,LEFT(A1538,FIND(",",A1538)-1),A1538),"-",C1538,"-",H1538,".pdf"),"PDF"),""),"")</f>
        <v>PDF</v>
      </c>
      <c r="U1538" s="11" t="s">
        <v>57</v>
      </c>
      <c r="V1538" s="3" t="s">
        <v>46</v>
      </c>
      <c r="W1538" s="3" t="s">
        <v>47</v>
      </c>
      <c r="X1538" s="501" t="s">
        <v>116</v>
      </c>
      <c r="Y1538" s="12" t="str">
        <f>IF(R1538="Include","No",IF(V1538="Include","No",""))</f>
        <v/>
      </c>
      <c r="Z1538" s="33" t="str">
        <f>IF(J1538="Yes",IF(Q1538="","",IF(Q1538="Include",IF(V1538="",IF(Y1538="No","Check for supplement","Include"),IF(V1538="Exclude","Consensus required",IF(V1538="Include",IF(Y1538="No","Check for supplement","Include"),"Check required"))),IF(Q1538="Exclude",IF(V1538="","Check required",IF(V1538="Exclude","Exclude",IF(V1538="Include","Consensus required","Check required"))),"Check required"))),IF(L1538="","","Find PDF"))</f>
        <v>Exclude</v>
      </c>
      <c r="AA1538" s="31" t="str">
        <f>IF(Z1538="Exclude",R1538,"")</f>
        <v>3. Wrong intervention</v>
      </c>
    </row>
    <row r="1539" spans="1:27" x14ac:dyDescent="0.25">
      <c r="A1539" s="25" t="s">
        <v>1750</v>
      </c>
      <c r="B1539" s="26" t="s">
        <v>1751</v>
      </c>
      <c r="C1539" s="26">
        <v>2015</v>
      </c>
      <c r="D1539" s="26" t="s">
        <v>159</v>
      </c>
      <c r="E1539" s="26">
        <v>10</v>
      </c>
      <c r="F1539" s="26">
        <v>2</v>
      </c>
      <c r="G1539" s="26" t="s">
        <v>1752</v>
      </c>
      <c r="H1539" s="26">
        <v>13489</v>
      </c>
      <c r="I1539" s="26" t="s">
        <v>1753</v>
      </c>
      <c r="J1539" s="11" t="s">
        <v>35</v>
      </c>
      <c r="K1539" s="18" t="str">
        <f>IF(LEFT(I1539,2)="10",HYPERLINK(_xlfn.CONCAT("https://doi.org/",I1539),"Link"),IF(I1539="","",HYPERLINK(I1539,"Link")))</f>
        <v>Link</v>
      </c>
      <c r="L1539" s="19" t="str">
        <f>IF(A1539&lt;&gt;"",IF(J1539="No",_xlfn.CONCAT(IF(ISERROR(FIND(",",A1539))=FALSE,LEFT(A1539,FIND(",",A1539)-1),A1539),"-",C1539,"-",H1539),""),"")</f>
        <v/>
      </c>
      <c r="M1539" s="29" t="str">
        <f>IF(A1539&lt;&gt;"",_xlfn.CONCAT("{",IF(ISERROR(FIND(",",A1539))=FALSE,LEFT(A1539,FIND(",",A1539)-1),A1539),", ",C1539," #",H1539,"}"),"")</f>
        <v>{Nyberg, 2015 #13489}</v>
      </c>
      <c r="N1539" s="4" t="s">
        <v>1</v>
      </c>
      <c r="O1539" s="18" t="str">
        <f>IF(J1539="Yes",IF(P1539&lt;&gt;"",HYPERLINK(_xlfn.CONCAT(VLOOKUP(P1539,AF:AG,2,FALSE),"\",IF(ISERROR(FIND(",",A1539))=FALSE,LEFT(A1539,FIND(",",A1539)-1),A1539),"-",C1539,"-",H1539,".pdf"),"PDF"),""),"")</f>
        <v>PDF</v>
      </c>
      <c r="P1539" s="11" t="s">
        <v>2</v>
      </c>
      <c r="Q1539" s="3" t="s">
        <v>46</v>
      </c>
      <c r="R1539" s="3" t="s">
        <v>39</v>
      </c>
      <c r="T1539" s="18" t="str">
        <f>IF(J1539="Yes",IF(U1539&lt;&gt;"",HYPERLINK(_xlfn.CONCAT(VLOOKUP(U1539,AF:AG,2,FALSE),"\",IF(ISERROR(FIND(",",A1539))=FALSE,LEFT(A1539,FIND(",",A1539)-1),A1539),"-",C1539,"-",H1539,".pdf"),"PDF"),""),"")</f>
        <v>PDF</v>
      </c>
      <c r="U1539" s="11" t="str">
        <f>IF(R1539="0. Duplicate","SH","")</f>
        <v>SH</v>
      </c>
      <c r="V1539" s="3" t="str">
        <f>IF(R1539="0. Duplicate","Exclude","")</f>
        <v>Exclude</v>
      </c>
      <c r="W1539" s="3" t="str">
        <f>IF(R1539="0. Duplicate","0. Duplicate","")</f>
        <v>0. Duplicate</v>
      </c>
      <c r="Y1539" s="12" t="str">
        <f>IF(R1539="Include","No",IF(V1539="Include","No",""))</f>
        <v/>
      </c>
      <c r="Z1539" s="33" t="str">
        <f>IF(J1539="Yes",IF(Q1539="","",IF(Q1539="Include",IF(V1539="",IF(Y1539="No","Check for supplement","Include"),IF(V1539="Exclude","Consensus required",IF(V1539="Include",IF(Y1539="No","Check for supplement","Include"),"Check required"))),IF(Q1539="Exclude",IF(V1539="","Check required",IF(V1539="Exclude","Exclude",IF(V1539="Include","Consensus required","Check required"))),"Check required"))),IF(L1539="","","Find PDF"))</f>
        <v>Exclude</v>
      </c>
      <c r="AA1539" s="31" t="str">
        <f>IF(Z1539="Exclude",R1539,"")</f>
        <v>0. Duplicate</v>
      </c>
    </row>
    <row r="1540" spans="1:27" x14ac:dyDescent="0.25">
      <c r="A1540" s="25" t="s">
        <v>5556</v>
      </c>
      <c r="B1540" s="26" t="s">
        <v>5557</v>
      </c>
      <c r="C1540" s="26">
        <v>2017</v>
      </c>
      <c r="D1540" s="26" t="s">
        <v>5558</v>
      </c>
      <c r="E1540" s="26">
        <v>22</v>
      </c>
      <c r="F1540" s="26">
        <v>10</v>
      </c>
      <c r="G1540" s="26" t="s">
        <v>5559</v>
      </c>
      <c r="H1540" s="26">
        <v>14176</v>
      </c>
      <c r="I1540" s="26" t="s">
        <v>5560</v>
      </c>
      <c r="J1540" s="11" t="s">
        <v>35</v>
      </c>
      <c r="K1540" s="18" t="str">
        <f>IF(LEFT(I1540,2)="10",HYPERLINK(_xlfn.CONCAT("https://doi.org/",I1540),"Link"),IF(I1540="","",HYPERLINK(I1540,"Link")))</f>
        <v>Link</v>
      </c>
      <c r="L1540" s="19" t="str">
        <f>IF(A1540&lt;&gt;"",IF(J1540="No",_xlfn.CONCAT(IF(ISERROR(FIND(",",A1540))=FALSE,LEFT(A1540,FIND(",",A1540)-1),A1540),"-",C1540,"-",H1540),""),"")</f>
        <v/>
      </c>
      <c r="M1540" s="29" t="str">
        <f>IF(A1540&lt;&gt;"",_xlfn.CONCAT("{",IF(ISERROR(FIND(",",A1540))=FALSE,LEFT(A1540,FIND(",",A1540)-1),A1540),", ",C1540," #",H1540,"}"),"")</f>
        <v>{Nyrop, 2017 #14176}</v>
      </c>
      <c r="N1540" s="4" t="s">
        <v>4</v>
      </c>
      <c r="O1540" s="18" t="str">
        <f>IF(J1540="Yes",IF(P1540&lt;&gt;"",HYPERLINK(_xlfn.CONCAT(VLOOKUP(P1540,AF:AG,2,FALSE),"\",IF(ISERROR(FIND(",",A1540))=FALSE,LEFT(A1540,FIND(",",A1540)-1),A1540),"-",C1540,"-",H1540,".pdf"),"PDF"),""),"")</f>
        <v>PDF</v>
      </c>
      <c r="P1540" s="11" t="s">
        <v>2</v>
      </c>
      <c r="Q1540" s="3" t="s">
        <v>46</v>
      </c>
      <c r="R1540" s="3" t="s">
        <v>47</v>
      </c>
      <c r="S1540" s="4" t="s">
        <v>109</v>
      </c>
      <c r="T1540" s="18" t="str">
        <f>IF(J1540="Yes",IF(U1540&lt;&gt;"",HYPERLINK(_xlfn.CONCAT(VLOOKUP(U1540,AF:AG,2,FALSE),"\",IF(ISERROR(FIND(",",A1540))=FALSE,LEFT(A1540,FIND(",",A1540)-1),A1540),"-",C1540,"-",H1540,".pdf"),"PDF"),""),"")</f>
        <v>PDF</v>
      </c>
      <c r="U1540" s="11" t="s">
        <v>50</v>
      </c>
      <c r="V1540" s="3" t="s">
        <v>46</v>
      </c>
      <c r="W1540" s="3" t="s">
        <v>47</v>
      </c>
      <c r="Y1540" s="12" t="str">
        <f>IF(R1540="Include","No",IF(V1540="Include","No",""))</f>
        <v/>
      </c>
      <c r="Z1540" s="33" t="str">
        <f>IF(J1540="Yes",IF(Q1540="","",IF(Q1540="Include",IF(V1540="",IF(Y1540="No","Check for supplement","Include"),IF(V1540="Exclude","Consensus required",IF(V1540="Include",IF(Y1540="No","Check for supplement","Include"),"Check required"))),IF(Q1540="Exclude",IF(V1540="","Check required",IF(V1540="Exclude","Exclude",IF(V1540="Include","Consensus required","Check required"))),"Check required"))),IF(L1540="","","Find PDF"))</f>
        <v>Exclude</v>
      </c>
      <c r="AA1540" s="31" t="str">
        <f>IF(Z1540="Exclude",R1540,"")</f>
        <v>3. Wrong intervention</v>
      </c>
    </row>
    <row r="1541" spans="1:27" x14ac:dyDescent="0.25">
      <c r="A1541" s="25" t="s">
        <v>1754</v>
      </c>
      <c r="B1541" s="26" t="s">
        <v>1755</v>
      </c>
      <c r="C1541" s="26">
        <v>2017</v>
      </c>
      <c r="D1541" s="26" t="s">
        <v>1105</v>
      </c>
      <c r="E1541" s="26">
        <v>105</v>
      </c>
      <c r="F1541" s="26">
        <v>6</v>
      </c>
      <c r="G1541" s="92" t="s">
        <v>967</v>
      </c>
      <c r="H1541" s="26">
        <v>13490</v>
      </c>
      <c r="I1541" s="26" t="s">
        <v>1756</v>
      </c>
      <c r="J1541" s="11" t="s">
        <v>35</v>
      </c>
      <c r="K1541" s="18" t="str">
        <f>IF(LEFT(I1541,2)="10",HYPERLINK(_xlfn.CONCAT("https://doi.org/",I1541),"Link"),IF(I1541="","",HYPERLINK(I1541,"Link")))</f>
        <v>Link</v>
      </c>
      <c r="L1541" s="19" t="str">
        <f>IF(A1541&lt;&gt;"",IF(J1541="No",_xlfn.CONCAT(IF(ISERROR(FIND(",",A1541))=FALSE,LEFT(A1541,FIND(",",A1541)-1),A1541),"-",C1541,"-",H1541),""),"")</f>
        <v/>
      </c>
      <c r="M1541" s="29" t="str">
        <f>IF(A1541&lt;&gt;"",_xlfn.CONCAT("{",IF(ISERROR(FIND(",",A1541))=FALSE,LEFT(A1541,FIND(",",A1541)-1),A1541),", ",C1541," #",H1541,"}"),"")</f>
        <v>{Nystrom, 2017 #13490}</v>
      </c>
      <c r="N1541" s="4" t="s">
        <v>1</v>
      </c>
      <c r="O1541" s="18" t="str">
        <f>IF(J1541="Yes",IF(P1541&lt;&gt;"",HYPERLINK(_xlfn.CONCAT(VLOOKUP(P1541,AF:AG,2,FALSE),"\",IF(ISERROR(FIND(",",A1541))=FALSE,LEFT(A1541,FIND(",",A1541)-1),A1541),"-",C1541,"-",H1541,".pdf"),"PDF"),""),"")</f>
        <v>PDF</v>
      </c>
      <c r="P1541" s="11" t="s">
        <v>2</v>
      </c>
      <c r="Q1541" s="3" t="s">
        <v>46</v>
      </c>
      <c r="R1541" s="3" t="s">
        <v>47</v>
      </c>
      <c r="S1541" s="4" t="s">
        <v>109</v>
      </c>
      <c r="T1541" s="18" t="str">
        <f>IF(J1541="Yes",IF(U1541&lt;&gt;"",HYPERLINK(_xlfn.CONCAT(VLOOKUP(U1541,AF:AG,2,FALSE),"\",IF(ISERROR(FIND(",",A1541))=FALSE,LEFT(A1541,FIND(",",A1541)-1),A1541),"-",C1541,"-",H1541,".pdf"),"PDF"),""),"")</f>
        <v>PDF</v>
      </c>
      <c r="U1541" s="11" t="s">
        <v>57</v>
      </c>
      <c r="V1541" s="3" t="s">
        <v>46</v>
      </c>
      <c r="W1541" s="3" t="s">
        <v>47</v>
      </c>
      <c r="X1541" s="501" t="s">
        <v>116</v>
      </c>
      <c r="Y1541" s="12" t="str">
        <f>IF(R1541="Include","No",IF(V1541="Include","No",""))</f>
        <v/>
      </c>
      <c r="Z1541" s="33" t="str">
        <f>IF(J1541="Yes",IF(Q1541="","",IF(Q1541="Include",IF(V1541="",IF(Y1541="No","Check for supplement","Include"),IF(V1541="Exclude","Consensus required",IF(V1541="Include",IF(Y1541="No","Check for supplement","Include"),"Check required"))),IF(Q1541="Exclude",IF(V1541="","Check required",IF(V1541="Exclude","Exclude",IF(V1541="Include","Consensus required","Check required"))),"Check required"))),IF(L1541="","","Find PDF"))</f>
        <v>Exclude</v>
      </c>
      <c r="AA1541" s="31" t="str">
        <f>IF(Z1541="Exclude",R1541,"")</f>
        <v>3. Wrong intervention</v>
      </c>
    </row>
    <row r="1542" spans="1:27" x14ac:dyDescent="0.25">
      <c r="A1542" s="25" t="s">
        <v>1754</v>
      </c>
      <c r="B1542" s="26" t="s">
        <v>1755</v>
      </c>
      <c r="C1542" s="26">
        <v>2017</v>
      </c>
      <c r="D1542" s="26" t="s">
        <v>1105</v>
      </c>
      <c r="E1542" s="26">
        <v>105</v>
      </c>
      <c r="F1542" s="26">
        <v>6</v>
      </c>
      <c r="G1542" s="26" t="s">
        <v>967</v>
      </c>
      <c r="H1542" s="26">
        <v>14850</v>
      </c>
      <c r="I1542" s="26" t="s">
        <v>1756</v>
      </c>
      <c r="J1542" s="11" t="s">
        <v>35</v>
      </c>
      <c r="K1542" s="18" t="str">
        <f>IF(LEFT(I1542,2)="10",HYPERLINK(_xlfn.CONCAT("https://doi.org/",I1542),"Link"),IF(I1542="","",HYPERLINK(I1542,"Link")))</f>
        <v>Link</v>
      </c>
      <c r="L1542" s="19" t="str">
        <f>IF(A1542&lt;&gt;"",IF(J1542="No",_xlfn.CONCAT(IF(ISERROR(FIND(",",A1542))=FALSE,LEFT(A1542,FIND(",",A1542)-1),A1542),"-",C1542,"-",H1542),""),"")</f>
        <v/>
      </c>
      <c r="M1542" s="29" t="str">
        <f>IF(A1542&lt;&gt;"",_xlfn.CONCAT("{",IF(ISERROR(FIND(",",A1542))=FALSE,LEFT(A1542,FIND(",",A1542)-1),A1542),", ",C1542," #",H1542,"}"),"")</f>
        <v>{Nystrom, 2017 #14850}</v>
      </c>
      <c r="N1542" s="4" t="s">
        <v>1</v>
      </c>
      <c r="O1542" s="18" t="str">
        <f>IF(J1542="Yes",IF(P1542&lt;&gt;"",HYPERLINK(_xlfn.CONCAT(VLOOKUP(P1542,AF:AG,2,FALSE),"\",IF(ISERROR(FIND(",",A1542))=FALSE,LEFT(A1542,FIND(",",A1542)-1),A1542),"-",C1542,"-",H1542,".pdf"),"PDF"),""),"")</f>
        <v>PDF</v>
      </c>
      <c r="P1542" s="11" t="s">
        <v>2</v>
      </c>
      <c r="Q1542" s="3" t="s">
        <v>46</v>
      </c>
      <c r="R1542" s="3" t="s">
        <v>47</v>
      </c>
      <c r="S1542" s="4" t="s">
        <v>109</v>
      </c>
      <c r="T1542" s="18" t="str">
        <f>IF(J1542="Yes",IF(U1542&lt;&gt;"",HYPERLINK(_xlfn.CONCAT(VLOOKUP(U1542,AF:AG,2,FALSE),"\",IF(ISERROR(FIND(",",A1542))=FALSE,LEFT(A1542,FIND(",",A1542)-1),A1542),"-",C1542,"-",H1542,".pdf"),"PDF"),""),"")</f>
        <v>PDF</v>
      </c>
      <c r="U1542" s="11" t="s">
        <v>57</v>
      </c>
      <c r="V1542" s="3" t="s">
        <v>46</v>
      </c>
      <c r="W1542" s="3" t="s">
        <v>47</v>
      </c>
      <c r="X1542" s="501" t="s">
        <v>116</v>
      </c>
      <c r="Y1542" s="12" t="str">
        <f>IF(R1542="Include","No",IF(V1542="Include","No",""))</f>
        <v/>
      </c>
      <c r="Z1542" s="33" t="str">
        <f>IF(J1542="Yes",IF(Q1542="","",IF(Q1542="Include",IF(V1542="",IF(Y1542="No","Check for supplement","Include"),IF(V1542="Exclude","Consensus required",IF(V1542="Include",IF(Y1542="No","Check for supplement","Include"),"Check required"))),IF(Q1542="Exclude",IF(V1542="","Check required",IF(V1542="Exclude","Exclude",IF(V1542="Include","Consensus required","Check required"))),"Check required"))),IF(L1542="","","Find PDF"))</f>
        <v>Exclude</v>
      </c>
      <c r="AA1542" s="31" t="str">
        <f>IF(Z1542="Exclude",R1542,"")</f>
        <v>3. Wrong intervention</v>
      </c>
    </row>
    <row r="1543" spans="1:27" x14ac:dyDescent="0.25">
      <c r="A1543" s="25" t="s">
        <v>1754</v>
      </c>
      <c r="B1543" s="26" t="s">
        <v>1755</v>
      </c>
      <c r="C1543" s="26">
        <v>2017</v>
      </c>
      <c r="D1543" s="26" t="s">
        <v>1105</v>
      </c>
      <c r="E1543" s="26">
        <v>105</v>
      </c>
      <c r="F1543" s="26">
        <v>6</v>
      </c>
      <c r="G1543" s="26" t="s">
        <v>967</v>
      </c>
      <c r="H1543" s="26">
        <v>14851</v>
      </c>
      <c r="I1543" s="26" t="s">
        <v>1756</v>
      </c>
      <c r="J1543" s="11" t="s">
        <v>35</v>
      </c>
      <c r="K1543" s="18" t="str">
        <f>IF(LEFT(I1543,2)="10",HYPERLINK(_xlfn.CONCAT("https://doi.org/",I1543),"Link"),IF(I1543="","",HYPERLINK(I1543,"Link")))</f>
        <v>Link</v>
      </c>
      <c r="L1543" s="19" t="str">
        <f>IF(A1543&lt;&gt;"",IF(J1543="No",_xlfn.CONCAT(IF(ISERROR(FIND(",",A1543))=FALSE,LEFT(A1543,FIND(",",A1543)-1),A1543),"-",C1543,"-",H1543),""),"")</f>
        <v/>
      </c>
      <c r="M1543" s="29" t="str">
        <f>IF(A1543&lt;&gt;"",_xlfn.CONCAT("{",IF(ISERROR(FIND(",",A1543))=FALSE,LEFT(A1543,FIND(",",A1543)-1),A1543),", ",C1543," #",H1543,"}"),"")</f>
        <v>{Nystrom, 2017 #14851}</v>
      </c>
      <c r="N1543" s="4" t="s">
        <v>1</v>
      </c>
      <c r="O1543" s="18" t="str">
        <f>IF(J1543="Yes",IF(P1543&lt;&gt;"",HYPERLINK(_xlfn.CONCAT(VLOOKUP(P1543,AF:AG,2,FALSE),"\",IF(ISERROR(FIND(",",A1543))=FALSE,LEFT(A1543,FIND(",",A1543)-1),A1543),"-",C1543,"-",H1543,".pdf"),"PDF"),""),"")</f>
        <v>PDF</v>
      </c>
      <c r="P1543" s="11" t="s">
        <v>2</v>
      </c>
      <c r="Q1543" s="3" t="s">
        <v>46</v>
      </c>
      <c r="R1543" s="3" t="s">
        <v>39</v>
      </c>
      <c r="T1543" s="18" t="str">
        <f>IF(J1543="Yes",IF(U1543&lt;&gt;"",HYPERLINK(_xlfn.CONCAT(VLOOKUP(U1543,AF:AG,2,FALSE),"\",IF(ISERROR(FIND(",",A1543))=FALSE,LEFT(A1543,FIND(",",A1543)-1),A1543),"-",C1543,"-",H1543,".pdf"),"PDF"),""),"")</f>
        <v>PDF</v>
      </c>
      <c r="U1543" s="11" t="str">
        <f>IF(R1543="0. Duplicate","SH","")</f>
        <v>SH</v>
      </c>
      <c r="V1543" s="3" t="str">
        <f>IF(R1543="0. Duplicate","Exclude","")</f>
        <v>Exclude</v>
      </c>
      <c r="W1543" s="3" t="str">
        <f>IF(R1543="0. Duplicate","0. Duplicate","")</f>
        <v>0. Duplicate</v>
      </c>
      <c r="Y1543" s="12" t="str">
        <f>IF(R1543="Include","No",IF(V1543="Include","No",""))</f>
        <v/>
      </c>
      <c r="Z1543" s="33" t="str">
        <f>IF(J1543="Yes",IF(Q1543="","",IF(Q1543="Include",IF(V1543="",IF(Y1543="No","Check for supplement","Include"),IF(V1543="Exclude","Consensus required",IF(V1543="Include",IF(Y1543="No","Check for supplement","Include"),"Check required"))),IF(Q1543="Exclude",IF(V1543="","Check required",IF(V1543="Exclude","Exclude",IF(V1543="Include","Consensus required","Check required"))),"Check required"))),IF(L1543="","","Find PDF"))</f>
        <v>Exclude</v>
      </c>
      <c r="AA1543" s="31" t="str">
        <f>IF(Z1543="Exclude",R1543,"")</f>
        <v>0. Duplicate</v>
      </c>
    </row>
    <row r="1544" spans="1:27" x14ac:dyDescent="0.25">
      <c r="A1544" s="25" t="s">
        <v>1757</v>
      </c>
      <c r="B1544" s="26" t="s">
        <v>1758</v>
      </c>
      <c r="C1544" s="26">
        <v>2025</v>
      </c>
      <c r="D1544" s="26" t="s">
        <v>3</v>
      </c>
      <c r="G1544" s="26" t="s">
        <v>1210</v>
      </c>
      <c r="H1544" s="26">
        <v>24713</v>
      </c>
      <c r="I1544" s="26" t="s">
        <v>1759</v>
      </c>
      <c r="J1544" s="11" t="s">
        <v>35</v>
      </c>
      <c r="K1544" s="18" t="str">
        <f>IF(LEFT(I1544,2)="10",HYPERLINK(_xlfn.CONCAT("https://doi.org/",I1544),"Link"),IF(I1544="","",HYPERLINK(I1544,"Link")))</f>
        <v>Link</v>
      </c>
      <c r="L1544" s="19" t="str">
        <f>IF(A1544&lt;&gt;"",IF(J1544="No",_xlfn.CONCAT(IF(ISERROR(FIND(",",A1544))=FALSE,LEFT(A1544,FIND(",",A1544)-1),A1544),"-",C1544,"-",H1544),""),"")</f>
        <v/>
      </c>
      <c r="M1544" s="29" t="str">
        <f>IF(A1544&lt;&gt;"",_xlfn.CONCAT("{",IF(ISERROR(FIND(",",A1544))=FALSE,LEFT(A1544,FIND(",",A1544)-1),A1544),", ",C1544," #",H1544,"}"),"")</f>
        <v>{Oba, 2025 #24713}</v>
      </c>
      <c r="N1544" s="4" t="s">
        <v>75</v>
      </c>
      <c r="O1544" s="18" t="str">
        <f>IF(J1544="Yes",IF(P1544&lt;&gt;"",HYPERLINK(_xlfn.CONCAT(VLOOKUP(P1544,AF:AG,2,FALSE),"\",IF(ISERROR(FIND(",",A1544))=FALSE,LEFT(A1544,FIND(",",A1544)-1),A1544),"-",C1544,"-",H1544,".pdf"),"PDF"),""),"")</f>
        <v>PDF</v>
      </c>
      <c r="P1544" s="11" t="s">
        <v>2</v>
      </c>
      <c r="Q1544" s="3" t="s">
        <v>46</v>
      </c>
      <c r="R1544" s="3" t="s">
        <v>47</v>
      </c>
      <c r="S1544" s="4" t="s">
        <v>109</v>
      </c>
      <c r="T1544" s="18" t="str">
        <f>IF(J1544="Yes",IF(U1544&lt;&gt;"",HYPERLINK(_xlfn.CONCAT(VLOOKUP(U1544,AF:AG,2,FALSE),"\",IF(ISERROR(FIND(",",A1544))=FALSE,LEFT(A1544,FIND(",",A1544)-1),A1544),"-",C1544,"-",H1544,".pdf"),"PDF"),""),"")</f>
        <v>PDF</v>
      </c>
      <c r="U1544" s="11" t="s">
        <v>57</v>
      </c>
      <c r="V1544" s="3" t="s">
        <v>46</v>
      </c>
      <c r="W1544" s="3" t="s">
        <v>47</v>
      </c>
      <c r="X1544" s="501" t="s">
        <v>116</v>
      </c>
      <c r="Y1544" s="12" t="str">
        <f>IF(R1544="Include","No",IF(V1544="Include","No",""))</f>
        <v/>
      </c>
      <c r="Z1544" s="33" t="str">
        <f>IF(J1544="Yes",IF(Q1544="","",IF(Q1544="Include",IF(V1544="",IF(Y1544="No","Check for supplement","Include"),IF(V1544="Exclude","Consensus required",IF(V1544="Include",IF(Y1544="No","Check for supplement","Include"),"Check required"))),IF(Q1544="Exclude",IF(V1544="","Check required",IF(V1544="Exclude","Exclude",IF(V1544="Include","Consensus required","Check required"))),"Check required"))),IF(L1544="","","Find PDF"))</f>
        <v>Exclude</v>
      </c>
      <c r="AA1544" s="31" t="str">
        <f>IF(Z1544="Exclude",R1544,"")</f>
        <v>3. Wrong intervention</v>
      </c>
    </row>
    <row r="1545" spans="1:27" x14ac:dyDescent="0.25">
      <c r="A1545" s="25" t="s">
        <v>1760</v>
      </c>
      <c r="B1545" s="26" t="s">
        <v>1761</v>
      </c>
      <c r="C1545" s="26">
        <v>2019</v>
      </c>
      <c r="D1545" s="26" t="s">
        <v>365</v>
      </c>
      <c r="E1545" s="26">
        <v>19</v>
      </c>
      <c r="F1545" s="26">
        <v>1</v>
      </c>
      <c r="G1545" s="26">
        <v>239</v>
      </c>
      <c r="H1545" s="26">
        <v>13502</v>
      </c>
      <c r="I1545" s="26" t="s">
        <v>1762</v>
      </c>
      <c r="J1545" s="11" t="s">
        <v>35</v>
      </c>
      <c r="K1545" s="18" t="str">
        <f>IF(LEFT(I1545,2)="10",HYPERLINK(_xlfn.CONCAT("https://doi.org/",I1545),"Link"),IF(I1545="","",HYPERLINK(I1545,"Link")))</f>
        <v>Link</v>
      </c>
      <c r="L1545" s="19" t="str">
        <f>IF(A1545&lt;&gt;"",IF(J1545="No",_xlfn.CONCAT(IF(ISERROR(FIND(",",A1545))=FALSE,LEFT(A1545,FIND(",",A1545)-1),A1545),"-",C1545,"-",H1545),""),"")</f>
        <v/>
      </c>
      <c r="M1545" s="29" t="str">
        <f>IF(A1545&lt;&gt;"",_xlfn.CONCAT("{",IF(ISERROR(FIND(",",A1545))=FALSE,LEFT(A1545,FIND(",",A1545)-1),A1545),", ",C1545," #",H1545,"}"),"")</f>
        <v>{Obling, 2019 #13502}</v>
      </c>
      <c r="N1545" s="4" t="s">
        <v>1</v>
      </c>
      <c r="O1545" s="18" t="str">
        <f>IF(J1545="Yes",IF(P1545&lt;&gt;"",HYPERLINK(_xlfn.CONCAT(VLOOKUP(P1545,AF:AG,2,FALSE),"\",IF(ISERROR(FIND(",",A1545))=FALSE,LEFT(A1545,FIND(",",A1545)-1),A1545),"-",C1545,"-",H1545,".pdf"),"PDF"),""),"")</f>
        <v>PDF</v>
      </c>
      <c r="P1545" s="11" t="s">
        <v>2</v>
      </c>
      <c r="Q1545" s="3" t="s">
        <v>46</v>
      </c>
      <c r="R1545" s="3" t="s">
        <v>47</v>
      </c>
      <c r="S1545" s="4" t="s">
        <v>109</v>
      </c>
      <c r="T1545" s="18" t="str">
        <f>IF(J1545="Yes",IF(U1545&lt;&gt;"",HYPERLINK(_xlfn.CONCAT(VLOOKUP(U1545,AF:AG,2,FALSE),"\",IF(ISERROR(FIND(",",A1545))=FALSE,LEFT(A1545,FIND(",",A1545)-1),A1545),"-",C1545,"-",H1545,".pdf"),"PDF"),""),"")</f>
        <v>PDF</v>
      </c>
      <c r="U1545" s="11" t="s">
        <v>57</v>
      </c>
      <c r="V1545" s="3" t="s">
        <v>46</v>
      </c>
      <c r="W1545" s="3" t="s">
        <v>47</v>
      </c>
      <c r="X1545" s="501" t="s">
        <v>116</v>
      </c>
      <c r="Y1545" s="12" t="str">
        <f>IF(R1545="Include","No",IF(V1545="Include","No",""))</f>
        <v/>
      </c>
      <c r="Z1545" s="33" t="str">
        <f>IF(J1545="Yes",IF(Q1545="","",IF(Q1545="Include",IF(V1545="",IF(Y1545="No","Check for supplement","Include"),IF(V1545="Exclude","Consensus required",IF(V1545="Include",IF(Y1545="No","Check for supplement","Include"),"Check required"))),IF(Q1545="Exclude",IF(V1545="","Check required",IF(V1545="Exclude","Exclude",IF(V1545="Include","Consensus required","Check required"))),"Check required"))),IF(L1545="","","Find PDF"))</f>
        <v>Exclude</v>
      </c>
      <c r="AA1545" s="31" t="str">
        <f>IF(Z1545="Exclude",R1545,"")</f>
        <v>3. Wrong intervention</v>
      </c>
    </row>
    <row r="1546" spans="1:27" x14ac:dyDescent="0.25">
      <c r="A1546" s="25" t="s">
        <v>1763</v>
      </c>
      <c r="B1546" s="26" t="s">
        <v>1764</v>
      </c>
      <c r="C1546" s="26">
        <v>2020</v>
      </c>
      <c r="D1546" s="26" t="s">
        <v>1765</v>
      </c>
      <c r="E1546" s="26">
        <v>30</v>
      </c>
      <c r="F1546" s="26">
        <v>4</v>
      </c>
      <c r="G1546" s="26" t="s">
        <v>1766</v>
      </c>
      <c r="H1546" s="26">
        <v>13491</v>
      </c>
      <c r="I1546" s="26" t="s">
        <v>1767</v>
      </c>
      <c r="J1546" s="11" t="s">
        <v>35</v>
      </c>
      <c r="K1546" s="18" t="str">
        <f>IF(LEFT(I1546,2)="10",HYPERLINK(_xlfn.CONCAT("https://doi.org/",I1546),"Link"),IF(I1546="","",HYPERLINK(I1546,"Link")))</f>
        <v>Link</v>
      </c>
      <c r="L1546" s="19" t="str">
        <f>IF(A1546&lt;&gt;"",IF(J1546="No",_xlfn.CONCAT(IF(ISERROR(FIND(",",A1546))=FALSE,LEFT(A1546,FIND(",",A1546)-1),A1546),"-",C1546,"-",H1546),""),"")</f>
        <v/>
      </c>
      <c r="M1546" s="29" t="str">
        <f>IF(A1546&lt;&gt;"",_xlfn.CONCAT("{",IF(ISERROR(FIND(",",A1546))=FALSE,LEFT(A1546,FIND(",",A1546)-1),A1546),", ",C1546," #",H1546,"}"),"")</f>
        <v>{O'Brien, 2020 #13491}</v>
      </c>
      <c r="N1546" s="4" t="s">
        <v>1</v>
      </c>
      <c r="O1546" s="18" t="str">
        <f>IF(J1546="Yes",IF(P1546&lt;&gt;"",HYPERLINK(_xlfn.CONCAT(VLOOKUP(P1546,AF:AG,2,FALSE),"\",IF(ISERROR(FIND(",",A1546))=FALSE,LEFT(A1546,FIND(",",A1546)-1),A1546),"-",C1546,"-",H1546,".pdf"),"PDF"),""),"")</f>
        <v>PDF</v>
      </c>
      <c r="P1546" s="11" t="s">
        <v>2</v>
      </c>
      <c r="Q1546" s="3" t="s">
        <v>46</v>
      </c>
      <c r="R1546" s="3" t="s">
        <v>47</v>
      </c>
      <c r="S1546" s="4" t="s">
        <v>109</v>
      </c>
      <c r="T1546" s="18" t="str">
        <f>IF(J1546="Yes",IF(U1546&lt;&gt;"",HYPERLINK(_xlfn.CONCAT(VLOOKUP(U1546,AF:AG,2,FALSE),"\",IF(ISERROR(FIND(",",A1546))=FALSE,LEFT(A1546,FIND(",",A1546)-1),A1546),"-",C1546,"-",H1546,".pdf"),"PDF"),""),"")</f>
        <v>PDF</v>
      </c>
      <c r="U1546" s="11" t="s">
        <v>57</v>
      </c>
      <c r="V1546" s="3" t="s">
        <v>46</v>
      </c>
      <c r="W1546" s="3" t="s">
        <v>47</v>
      </c>
      <c r="X1546" s="501" t="s">
        <v>116</v>
      </c>
      <c r="Y1546" s="12" t="str">
        <f>IF(R1546="Include","No",IF(V1546="Include","No",""))</f>
        <v/>
      </c>
      <c r="Z1546" s="33" t="str">
        <f>IF(J1546="Yes",IF(Q1546="","",IF(Q1546="Include",IF(V1546="",IF(Y1546="No","Check for supplement","Include"),IF(V1546="Exclude","Consensus required",IF(V1546="Include",IF(Y1546="No","Check for supplement","Include"),"Check required"))),IF(Q1546="Exclude",IF(V1546="","Check required",IF(V1546="Exclude","Exclude",IF(V1546="Include","Consensus required","Check required"))),"Check required"))),IF(L1546="","","Find PDF"))</f>
        <v>Exclude</v>
      </c>
      <c r="AA1546" s="31" t="str">
        <f>IF(Z1546="Exclude",R1546,"")</f>
        <v>3. Wrong intervention</v>
      </c>
    </row>
    <row r="1547" spans="1:27" x14ac:dyDescent="0.25">
      <c r="A1547" s="25" t="s">
        <v>1768</v>
      </c>
      <c r="B1547" s="26" t="s">
        <v>1769</v>
      </c>
      <c r="C1547" s="26">
        <v>2018</v>
      </c>
      <c r="D1547" s="26" t="s">
        <v>237</v>
      </c>
      <c r="E1547" s="26">
        <v>4</v>
      </c>
      <c r="F1547" s="26">
        <v>1</v>
      </c>
      <c r="G1547" s="26">
        <v>33</v>
      </c>
      <c r="H1547" s="26">
        <v>13500</v>
      </c>
      <c r="I1547" s="26" t="s">
        <v>1770</v>
      </c>
      <c r="J1547" s="11" t="s">
        <v>35</v>
      </c>
      <c r="K1547" s="18" t="str">
        <f>IF(LEFT(I1547,2)="10",HYPERLINK(_xlfn.CONCAT("https://doi.org/",I1547),"Link"),IF(I1547="","",HYPERLINK(I1547,"Link")))</f>
        <v>Link</v>
      </c>
      <c r="L1547" s="19" t="str">
        <f>IF(A1547&lt;&gt;"",IF(J1547="No",_xlfn.CONCAT(IF(ISERROR(FIND(",",A1547))=FALSE,LEFT(A1547,FIND(",",A1547)-1),A1547),"-",C1547,"-",H1547),""),"")</f>
        <v/>
      </c>
      <c r="M1547" s="29" t="str">
        <f>IF(A1547&lt;&gt;"",_xlfn.CONCAT("{",IF(ISERROR(FIND(",",A1547))=FALSE,LEFT(A1547,FIND(",",A1547)-1),A1547),", ",C1547," #",H1547,"}"),"")</f>
        <v>{O'Dolan, 2018 #13500}</v>
      </c>
      <c r="N1547" s="4" t="s">
        <v>1</v>
      </c>
      <c r="O1547" s="18" t="str">
        <f>IF(J1547="Yes",IF(P1547&lt;&gt;"",HYPERLINK(_xlfn.CONCAT(VLOOKUP(P1547,AF:AG,2,FALSE),"\",IF(ISERROR(FIND(",",A1547))=FALSE,LEFT(A1547,FIND(",",A1547)-1),A1547),"-",C1547,"-",H1547,".pdf"),"PDF"),""),"")</f>
        <v>PDF</v>
      </c>
      <c r="P1547" s="11" t="s">
        <v>2</v>
      </c>
      <c r="Q1547" s="3" t="s">
        <v>46</v>
      </c>
      <c r="R1547" s="3" t="s">
        <v>47</v>
      </c>
      <c r="S1547" s="4" t="s">
        <v>109</v>
      </c>
      <c r="T1547" s="18" t="str">
        <f>IF(J1547="Yes",IF(U1547&lt;&gt;"",HYPERLINK(_xlfn.CONCAT(VLOOKUP(U1547,AF:AG,2,FALSE),"\",IF(ISERROR(FIND(",",A1547))=FALSE,LEFT(A1547,FIND(",",A1547)-1),A1547),"-",C1547,"-",H1547,".pdf"),"PDF"),""),"")</f>
        <v>PDF</v>
      </c>
      <c r="U1547" s="11" t="s">
        <v>57</v>
      </c>
      <c r="V1547" s="3" t="s">
        <v>46</v>
      </c>
      <c r="W1547" s="3" t="s">
        <v>47</v>
      </c>
      <c r="X1547" s="501" t="s">
        <v>116</v>
      </c>
      <c r="Y1547" s="12" t="str">
        <f>IF(R1547="Include","No",IF(V1547="Include","No",""))</f>
        <v/>
      </c>
      <c r="Z1547" s="33" t="str">
        <f>IF(J1547="Yes",IF(Q1547="","",IF(Q1547="Include",IF(V1547="",IF(Y1547="No","Check for supplement","Include"),IF(V1547="Exclude","Consensus required",IF(V1547="Include",IF(Y1547="No","Check for supplement","Include"),"Check required"))),IF(Q1547="Exclude",IF(V1547="","Check required",IF(V1547="Exclude","Exclude",IF(V1547="Include","Consensus required","Check required"))),"Check required"))),IF(L1547="","","Find PDF"))</f>
        <v>Exclude</v>
      </c>
      <c r="AA1547" s="31" t="str">
        <f>IF(Z1547="Exclude",R1547,"")</f>
        <v>3. Wrong intervention</v>
      </c>
    </row>
    <row r="1548" spans="1:27" x14ac:dyDescent="0.25">
      <c r="A1548" s="25" t="s">
        <v>1768</v>
      </c>
      <c r="B1548" s="26" t="s">
        <v>1769</v>
      </c>
      <c r="C1548" s="26">
        <v>2018</v>
      </c>
      <c r="D1548" s="26" t="s">
        <v>237</v>
      </c>
      <c r="E1548" s="26">
        <v>4</v>
      </c>
      <c r="F1548" s="26">
        <v>1</v>
      </c>
      <c r="G1548" s="26">
        <v>33</v>
      </c>
      <c r="H1548" s="26">
        <v>13501</v>
      </c>
      <c r="I1548" s="26" t="s">
        <v>1770</v>
      </c>
      <c r="J1548" s="11" t="s">
        <v>35</v>
      </c>
      <c r="K1548" s="18" t="str">
        <f>IF(LEFT(I1548,2)="10",HYPERLINK(_xlfn.CONCAT("https://doi.org/",I1548),"Link"),IF(I1548="","",HYPERLINK(I1548,"Link")))</f>
        <v>Link</v>
      </c>
      <c r="L1548" s="19" t="str">
        <f>IF(A1548&lt;&gt;"",IF(J1548="No",_xlfn.CONCAT(IF(ISERROR(FIND(",",A1548))=FALSE,LEFT(A1548,FIND(",",A1548)-1),A1548),"-",C1548,"-",H1548),""),"")</f>
        <v/>
      </c>
      <c r="M1548" s="29" t="str">
        <f>IF(A1548&lt;&gt;"",_xlfn.CONCAT("{",IF(ISERROR(FIND(",",A1548))=FALSE,LEFT(A1548,FIND(",",A1548)-1),A1548),", ",C1548," #",H1548,"}"),"")</f>
        <v>{O'Dolan, 2018 #13501}</v>
      </c>
      <c r="N1548" s="4" t="s">
        <v>1</v>
      </c>
      <c r="O1548" s="18" t="str">
        <f>IF(J1548="Yes",IF(P1548&lt;&gt;"",HYPERLINK(_xlfn.CONCAT(VLOOKUP(P1548,AF:AG,2,FALSE),"\",IF(ISERROR(FIND(",",A1548))=FALSE,LEFT(A1548,FIND(",",A1548)-1),A1548),"-",C1548,"-",H1548,".pdf"),"PDF"),""),"")</f>
        <v>PDF</v>
      </c>
      <c r="P1548" s="11" t="s">
        <v>2</v>
      </c>
      <c r="Q1548" s="3" t="s">
        <v>46</v>
      </c>
      <c r="R1548" s="3" t="s">
        <v>39</v>
      </c>
      <c r="T1548" s="18" t="str">
        <f>IF(J1548="Yes",IF(U1548&lt;&gt;"",HYPERLINK(_xlfn.CONCAT(VLOOKUP(U1548,AF:AG,2,FALSE),"\",IF(ISERROR(FIND(",",A1548))=FALSE,LEFT(A1548,FIND(",",A1548)-1),A1548),"-",C1548,"-",H1548,".pdf"),"PDF"),""),"")</f>
        <v>PDF</v>
      </c>
      <c r="U1548" s="11" t="str">
        <f>IF(R1548="0. Duplicate","SH","")</f>
        <v>SH</v>
      </c>
      <c r="V1548" s="3" t="str">
        <f>IF(R1548="0. Duplicate","Exclude","")</f>
        <v>Exclude</v>
      </c>
      <c r="W1548" s="3" t="str">
        <f>IF(R1548="0. Duplicate","0. Duplicate","")</f>
        <v>0. Duplicate</v>
      </c>
      <c r="Y1548" s="12" t="str">
        <f>IF(R1548="Include","No",IF(V1548="Include","No",""))</f>
        <v/>
      </c>
      <c r="Z1548" s="33" t="str">
        <f>IF(J1548="Yes",IF(Q1548="","",IF(Q1548="Include",IF(V1548="",IF(Y1548="No","Check for supplement","Include"),IF(V1548="Exclude","Consensus required",IF(V1548="Include",IF(Y1548="No","Check for supplement","Include"),"Check required"))),IF(Q1548="Exclude",IF(V1548="","Check required",IF(V1548="Exclude","Exclude",IF(V1548="Include","Consensus required","Check required"))),"Check required"))),IF(L1548="","","Find PDF"))</f>
        <v>Exclude</v>
      </c>
      <c r="AA1548" s="31" t="str">
        <f>IF(Z1548="Exclude",R1548,"")</f>
        <v>0. Duplicate</v>
      </c>
    </row>
    <row r="1549" spans="1:27" x14ac:dyDescent="0.25">
      <c r="A1549" s="25" t="s">
        <v>1771</v>
      </c>
      <c r="B1549" s="26" t="s">
        <v>1772</v>
      </c>
      <c r="C1549" s="26">
        <v>2012</v>
      </c>
      <c r="D1549" s="26" t="s">
        <v>124</v>
      </c>
      <c r="E1549" s="26">
        <v>9</v>
      </c>
      <c r="F1549" s="26">
        <v>1</v>
      </c>
      <c r="G1549" s="26">
        <v>117</v>
      </c>
      <c r="H1549" s="26">
        <v>13492</v>
      </c>
      <c r="I1549" s="26" t="s">
        <v>1773</v>
      </c>
      <c r="J1549" s="11" t="s">
        <v>35</v>
      </c>
      <c r="K1549" s="18" t="str">
        <f>IF(LEFT(I1549,2)="10",HYPERLINK(_xlfn.CONCAT("https://doi.org/",I1549),"Link"),IF(I1549="","",HYPERLINK(I1549,"Link")))</f>
        <v>Link</v>
      </c>
      <c r="L1549" s="19" t="str">
        <f>IF(A1549&lt;&gt;"",IF(J1549="No",_xlfn.CONCAT(IF(ISERROR(FIND(",",A1549))=FALSE,LEFT(A1549,FIND(",",A1549)-1),A1549),"-",C1549,"-",H1549),""),"")</f>
        <v/>
      </c>
      <c r="M1549" s="29" t="str">
        <f>IF(A1549&lt;&gt;"",_xlfn.CONCAT("{",IF(ISERROR(FIND(",",A1549))=FALSE,LEFT(A1549,FIND(",",A1549)-1),A1549),", ",C1549," #",H1549,"}"),"")</f>
        <v>{O'Dwyer, 2012 #13492}</v>
      </c>
      <c r="N1549" s="4" t="s">
        <v>1</v>
      </c>
      <c r="O1549" s="18" t="str">
        <f>IF(J1549="Yes",IF(P1549&lt;&gt;"",HYPERLINK(_xlfn.CONCAT(VLOOKUP(P1549,AF:AG,2,FALSE),"\",IF(ISERROR(FIND(",",A1549))=FALSE,LEFT(A1549,FIND(",",A1549)-1),A1549),"-",C1549,"-",H1549,".pdf"),"PDF"),""),"")</f>
        <v>PDF</v>
      </c>
      <c r="P1549" s="11" t="s">
        <v>2</v>
      </c>
      <c r="Q1549" s="3" t="s">
        <v>46</v>
      </c>
      <c r="R1549" s="3" t="s">
        <v>47</v>
      </c>
      <c r="S1549" s="4" t="s">
        <v>109</v>
      </c>
      <c r="T1549" s="18" t="str">
        <f>IF(J1549="Yes",IF(U1549&lt;&gt;"",HYPERLINK(_xlfn.CONCAT(VLOOKUP(U1549,AF:AG,2,FALSE),"\",IF(ISERROR(FIND(",",A1549))=FALSE,LEFT(A1549,FIND(",",A1549)-1),A1549),"-",C1549,"-",H1549,".pdf"),"PDF"),""),"")</f>
        <v>PDF</v>
      </c>
      <c r="U1549" s="11" t="s">
        <v>57</v>
      </c>
      <c r="V1549" s="3" t="s">
        <v>46</v>
      </c>
      <c r="W1549" s="3" t="s">
        <v>47</v>
      </c>
      <c r="X1549" s="501" t="s">
        <v>116</v>
      </c>
      <c r="Y1549" s="12" t="str">
        <f>IF(R1549="Include","No",IF(V1549="Include","No",""))</f>
        <v/>
      </c>
      <c r="Z1549" s="33" t="str">
        <f>IF(J1549="Yes",IF(Q1549="","",IF(Q1549="Include",IF(V1549="",IF(Y1549="No","Check for supplement","Include"),IF(V1549="Exclude","Consensus required",IF(V1549="Include",IF(Y1549="No","Check for supplement","Include"),"Check required"))),IF(Q1549="Exclude",IF(V1549="","Check required",IF(V1549="Exclude","Exclude",IF(V1549="Include","Consensus required","Check required"))),"Check required"))),IF(L1549="","","Find PDF"))</f>
        <v>Exclude</v>
      </c>
      <c r="AA1549" s="31" t="str">
        <f>IF(Z1549="Exclude",R1549,"")</f>
        <v>3. Wrong intervention</v>
      </c>
    </row>
    <row r="1550" spans="1:27" x14ac:dyDescent="0.25">
      <c r="A1550" s="25" t="s">
        <v>1774</v>
      </c>
      <c r="B1550" s="26" t="s">
        <v>1775</v>
      </c>
      <c r="C1550" s="26">
        <v>2013</v>
      </c>
      <c r="D1550" s="26" t="s">
        <v>396</v>
      </c>
      <c r="E1550" s="26">
        <v>28</v>
      </c>
      <c r="F1550" s="26">
        <v>6</v>
      </c>
      <c r="G1550" s="92" t="s">
        <v>1776</v>
      </c>
      <c r="H1550" s="26">
        <v>13493</v>
      </c>
      <c r="I1550" s="26" t="s">
        <v>1777</v>
      </c>
      <c r="J1550" s="11" t="s">
        <v>35</v>
      </c>
      <c r="K1550" s="18" t="str">
        <f>IF(LEFT(I1550,2)="10",HYPERLINK(_xlfn.CONCAT("https://doi.org/",I1550),"Link"),IF(I1550="","",HYPERLINK(I1550,"Link")))</f>
        <v>Link</v>
      </c>
      <c r="L1550" s="19" t="str">
        <f>IF(A1550&lt;&gt;"",IF(J1550="No",_xlfn.CONCAT(IF(ISERROR(FIND(",",A1550))=FALSE,LEFT(A1550,FIND(",",A1550)-1),A1550),"-",C1550,"-",H1550),""),"")</f>
        <v/>
      </c>
      <c r="M1550" s="29" t="str">
        <f>IF(A1550&lt;&gt;"",_xlfn.CONCAT("{",IF(ISERROR(FIND(",",A1550))=FALSE,LEFT(A1550,FIND(",",A1550)-1),A1550),", ",C1550," #",H1550,"}"),"")</f>
        <v>{O'Dwyer, 2013 #13493}</v>
      </c>
      <c r="N1550" s="4" t="s">
        <v>1</v>
      </c>
      <c r="O1550" s="18" t="str">
        <f>IF(J1550="Yes",IF(P1550&lt;&gt;"",HYPERLINK(_xlfn.CONCAT(VLOOKUP(P1550,AF:AG,2,FALSE),"\",IF(ISERROR(FIND(",",A1550))=FALSE,LEFT(A1550,FIND(",",A1550)-1),A1550),"-",C1550,"-",H1550,".pdf"),"PDF"),""),"")</f>
        <v>PDF</v>
      </c>
      <c r="P1550" s="11" t="s">
        <v>2</v>
      </c>
      <c r="Q1550" s="3" t="s">
        <v>46</v>
      </c>
      <c r="R1550" s="3" t="s">
        <v>47</v>
      </c>
      <c r="S1550" s="4" t="s">
        <v>109</v>
      </c>
      <c r="T1550" s="18" t="str">
        <f>IF(J1550="Yes",IF(U1550&lt;&gt;"",HYPERLINK(_xlfn.CONCAT(VLOOKUP(U1550,AF:AG,2,FALSE),"\",IF(ISERROR(FIND(",",A1550))=FALSE,LEFT(A1550,FIND(",",A1550)-1),A1550),"-",C1550,"-",H1550,".pdf"),"PDF"),""),"")</f>
        <v>PDF</v>
      </c>
      <c r="U1550" s="11" t="s">
        <v>57</v>
      </c>
      <c r="V1550" s="3" t="s">
        <v>46</v>
      </c>
      <c r="W1550" s="3" t="s">
        <v>47</v>
      </c>
      <c r="X1550" s="501" t="s">
        <v>116</v>
      </c>
      <c r="Y1550" s="12" t="str">
        <f>IF(R1550="Include","No",IF(V1550="Include","No",""))</f>
        <v/>
      </c>
      <c r="Z1550" s="33" t="str">
        <f>IF(J1550="Yes",IF(Q1550="","",IF(Q1550="Include",IF(V1550="",IF(Y1550="No","Check for supplement","Include"),IF(V1550="Exclude","Consensus required",IF(V1550="Include",IF(Y1550="No","Check for supplement","Include"),"Check required"))),IF(Q1550="Exclude",IF(V1550="","Check required",IF(V1550="Exclude","Exclude",IF(V1550="Include","Consensus required","Check required"))),"Check required"))),IF(L1550="","","Find PDF"))</f>
        <v>Exclude</v>
      </c>
      <c r="AA1550" s="31" t="str">
        <f>IF(Z1550="Exclude",R1550,"")</f>
        <v>3. Wrong intervention</v>
      </c>
    </row>
    <row r="1551" spans="1:27" x14ac:dyDescent="0.25">
      <c r="A1551" s="25" t="s">
        <v>1774</v>
      </c>
      <c r="B1551" s="26" t="s">
        <v>1775</v>
      </c>
      <c r="C1551" s="26">
        <v>2013</v>
      </c>
      <c r="D1551" s="26" t="s">
        <v>396</v>
      </c>
      <c r="E1551" s="26">
        <v>28</v>
      </c>
      <c r="F1551" s="26">
        <v>6</v>
      </c>
      <c r="G1551" s="26" t="s">
        <v>1776</v>
      </c>
      <c r="H1551" s="26">
        <v>13494</v>
      </c>
      <c r="I1551" s="26" t="s">
        <v>1777</v>
      </c>
      <c r="J1551" s="11" t="s">
        <v>35</v>
      </c>
      <c r="K1551" s="18" t="str">
        <f>IF(LEFT(I1551,2)="10",HYPERLINK(_xlfn.CONCAT("https://doi.org/",I1551),"Link"),IF(I1551="","",HYPERLINK(I1551,"Link")))</f>
        <v>Link</v>
      </c>
      <c r="L1551" s="19" t="str">
        <f>IF(A1551&lt;&gt;"",IF(J1551="No",_xlfn.CONCAT(IF(ISERROR(FIND(",",A1551))=FALSE,LEFT(A1551,FIND(",",A1551)-1),A1551),"-",C1551,"-",H1551),""),"")</f>
        <v/>
      </c>
      <c r="M1551" s="29" t="str">
        <f>IF(A1551&lt;&gt;"",_xlfn.CONCAT("{",IF(ISERROR(FIND(",",A1551))=FALSE,LEFT(A1551,FIND(",",A1551)-1),A1551),", ",C1551," #",H1551,"}"),"")</f>
        <v>{O'Dwyer, 2013 #13494}</v>
      </c>
      <c r="N1551" s="4" t="s">
        <v>1</v>
      </c>
      <c r="O1551" s="18" t="str">
        <f>IF(J1551="Yes",IF(P1551&lt;&gt;"",HYPERLINK(_xlfn.CONCAT(VLOOKUP(P1551,AF:AG,2,FALSE),"\",IF(ISERROR(FIND(",",A1551))=FALSE,LEFT(A1551,FIND(",",A1551)-1),A1551),"-",C1551,"-",H1551,".pdf"),"PDF"),""),"")</f>
        <v>PDF</v>
      </c>
      <c r="P1551" s="11" t="s">
        <v>2</v>
      </c>
      <c r="Q1551" s="3" t="s">
        <v>46</v>
      </c>
      <c r="R1551" s="3" t="s">
        <v>39</v>
      </c>
      <c r="T1551" s="18" t="str">
        <f>IF(J1551="Yes",IF(U1551&lt;&gt;"",HYPERLINK(_xlfn.CONCAT(VLOOKUP(U1551,AF:AG,2,FALSE),"\",IF(ISERROR(FIND(",",A1551))=FALSE,LEFT(A1551,FIND(",",A1551)-1),A1551),"-",C1551,"-",H1551,".pdf"),"PDF"),""),"")</f>
        <v>PDF</v>
      </c>
      <c r="U1551" s="11" t="str">
        <f>IF(R1551="0. Duplicate","SH","")</f>
        <v>SH</v>
      </c>
      <c r="V1551" s="3" t="str">
        <f>IF(R1551="0. Duplicate","Exclude","")</f>
        <v>Exclude</v>
      </c>
      <c r="W1551" s="3" t="str">
        <f>IF(R1551="0. Duplicate","0. Duplicate","")</f>
        <v>0. Duplicate</v>
      </c>
      <c r="Y1551" s="12" t="str">
        <f>IF(R1551="Include","No",IF(V1551="Include","No",""))</f>
        <v/>
      </c>
      <c r="Z1551" s="33" t="str">
        <f>IF(J1551="Yes",IF(Q1551="","",IF(Q1551="Include",IF(V1551="",IF(Y1551="No","Check for supplement","Include"),IF(V1551="Exclude","Consensus required",IF(V1551="Include",IF(Y1551="No","Check for supplement","Include"),"Check required"))),IF(Q1551="Exclude",IF(V1551="","Check required",IF(V1551="Exclude","Exclude",IF(V1551="Include","Consensus required","Check required"))),"Check required"))),IF(L1551="","","Find PDF"))</f>
        <v>Exclude</v>
      </c>
      <c r="AA1551" s="31" t="str">
        <f>IF(Z1551="Exclude",R1551,"")</f>
        <v>0. Duplicate</v>
      </c>
    </row>
    <row r="1552" spans="1:27" x14ac:dyDescent="0.25">
      <c r="A1552" s="25" t="s">
        <v>1774</v>
      </c>
      <c r="B1552" s="26" t="s">
        <v>1775</v>
      </c>
      <c r="C1552" s="26">
        <v>2013</v>
      </c>
      <c r="D1552" s="26" t="s">
        <v>396</v>
      </c>
      <c r="E1552" s="26">
        <v>28</v>
      </c>
      <c r="F1552" s="26">
        <v>6</v>
      </c>
      <c r="G1552" s="26" t="s">
        <v>1776</v>
      </c>
      <c r="H1552" s="26">
        <v>13495</v>
      </c>
      <c r="I1552" s="26" t="s">
        <v>1777</v>
      </c>
      <c r="J1552" s="11" t="s">
        <v>35</v>
      </c>
      <c r="K1552" s="18" t="str">
        <f>IF(LEFT(I1552,2)="10",HYPERLINK(_xlfn.CONCAT("https://doi.org/",I1552),"Link"),IF(I1552="","",HYPERLINK(I1552,"Link")))</f>
        <v>Link</v>
      </c>
      <c r="L1552" s="19" t="str">
        <f>IF(A1552&lt;&gt;"",IF(J1552="No",_xlfn.CONCAT(IF(ISERROR(FIND(",",A1552))=FALSE,LEFT(A1552,FIND(",",A1552)-1),A1552),"-",C1552,"-",H1552),""),"")</f>
        <v/>
      </c>
      <c r="M1552" s="29" t="str">
        <f>IF(A1552&lt;&gt;"",_xlfn.CONCAT("{",IF(ISERROR(FIND(",",A1552))=FALSE,LEFT(A1552,FIND(",",A1552)-1),A1552),", ",C1552," #",H1552,"}"),"")</f>
        <v>{O'Dwyer, 2013 #13495}</v>
      </c>
      <c r="N1552" s="4" t="s">
        <v>1</v>
      </c>
      <c r="O1552" s="18" t="str">
        <f>IF(J1552="Yes",IF(P1552&lt;&gt;"",HYPERLINK(_xlfn.CONCAT(VLOOKUP(P1552,AF:AG,2,FALSE),"\",IF(ISERROR(FIND(",",A1552))=FALSE,LEFT(A1552,FIND(",",A1552)-1),A1552),"-",C1552,"-",H1552,".pdf"),"PDF"),""),"")</f>
        <v>PDF</v>
      </c>
      <c r="P1552" s="11" t="s">
        <v>2</v>
      </c>
      <c r="Q1552" s="3" t="s">
        <v>46</v>
      </c>
      <c r="R1552" s="3" t="s">
        <v>39</v>
      </c>
      <c r="T1552" s="18" t="str">
        <f>IF(J1552="Yes",IF(U1552&lt;&gt;"",HYPERLINK(_xlfn.CONCAT(VLOOKUP(U1552,AF:AG,2,FALSE),"\",IF(ISERROR(FIND(",",A1552))=FALSE,LEFT(A1552,FIND(",",A1552)-1),A1552),"-",C1552,"-",H1552,".pdf"),"PDF"),""),"")</f>
        <v>PDF</v>
      </c>
      <c r="U1552" s="11" t="str">
        <f>IF(R1552="0. Duplicate","SH","")</f>
        <v>SH</v>
      </c>
      <c r="V1552" s="3" t="str">
        <f>IF(R1552="0. Duplicate","Exclude","")</f>
        <v>Exclude</v>
      </c>
      <c r="W1552" s="3" t="str">
        <f>IF(R1552="0. Duplicate","0. Duplicate","")</f>
        <v>0. Duplicate</v>
      </c>
      <c r="Y1552" s="12" t="str">
        <f>IF(R1552="Include","No",IF(V1552="Include","No",""))</f>
        <v/>
      </c>
      <c r="Z1552" s="33" t="str">
        <f>IF(J1552="Yes",IF(Q1552="","",IF(Q1552="Include",IF(V1552="",IF(Y1552="No","Check for supplement","Include"),IF(V1552="Exclude","Consensus required",IF(V1552="Include",IF(Y1552="No","Check for supplement","Include"),"Check required"))),IF(Q1552="Exclude",IF(V1552="","Check required",IF(V1552="Exclude","Exclude",IF(V1552="Include","Consensus required","Check required"))),"Check required"))),IF(L1552="","","Find PDF"))</f>
        <v>Exclude</v>
      </c>
      <c r="AA1552" s="31" t="str">
        <f>IF(Z1552="Exclude",R1552,"")</f>
        <v>0. Duplicate</v>
      </c>
    </row>
    <row r="1553" spans="1:27" x14ac:dyDescent="0.25">
      <c r="A1553" s="25" t="s">
        <v>1774</v>
      </c>
      <c r="B1553" s="26" t="s">
        <v>1775</v>
      </c>
      <c r="C1553" s="26">
        <v>2013</v>
      </c>
      <c r="D1553" s="26" t="s">
        <v>396</v>
      </c>
      <c r="E1553" s="26">
        <v>28</v>
      </c>
      <c r="F1553" s="26">
        <v>6</v>
      </c>
      <c r="G1553" s="26" t="s">
        <v>1776</v>
      </c>
      <c r="H1553" s="26">
        <v>13496</v>
      </c>
      <c r="I1553" s="26" t="s">
        <v>1777</v>
      </c>
      <c r="J1553" s="11" t="s">
        <v>35</v>
      </c>
      <c r="K1553" s="18" t="str">
        <f>IF(LEFT(I1553,2)="10",HYPERLINK(_xlfn.CONCAT("https://doi.org/",I1553),"Link"),IF(I1553="","",HYPERLINK(I1553,"Link")))</f>
        <v>Link</v>
      </c>
      <c r="L1553" s="19" t="str">
        <f>IF(A1553&lt;&gt;"",IF(J1553="No",_xlfn.CONCAT(IF(ISERROR(FIND(",",A1553))=FALSE,LEFT(A1553,FIND(",",A1553)-1),A1553),"-",C1553,"-",H1553),""),"")</f>
        <v/>
      </c>
      <c r="M1553" s="29" t="str">
        <f>IF(A1553&lt;&gt;"",_xlfn.CONCAT("{",IF(ISERROR(FIND(",",A1553))=FALSE,LEFT(A1553,FIND(",",A1553)-1),A1553),", ",C1553," #",H1553,"}"),"")</f>
        <v>{O'Dwyer, 2013 #13496}</v>
      </c>
      <c r="N1553" s="4" t="s">
        <v>1</v>
      </c>
      <c r="O1553" s="18" t="str">
        <f>IF(J1553="Yes",IF(P1553&lt;&gt;"",HYPERLINK(_xlfn.CONCAT(VLOOKUP(P1553,AF:AG,2,FALSE),"\",IF(ISERROR(FIND(",",A1553))=FALSE,LEFT(A1553,FIND(",",A1553)-1),A1553),"-",C1553,"-",H1553,".pdf"),"PDF"),""),"")</f>
        <v>PDF</v>
      </c>
      <c r="P1553" s="11" t="s">
        <v>2</v>
      </c>
      <c r="Q1553" s="3" t="s">
        <v>46</v>
      </c>
      <c r="R1553" s="3" t="s">
        <v>39</v>
      </c>
      <c r="T1553" s="18" t="str">
        <f>IF(J1553="Yes",IF(U1553&lt;&gt;"",HYPERLINK(_xlfn.CONCAT(VLOOKUP(U1553,AF:AG,2,FALSE),"\",IF(ISERROR(FIND(",",A1553))=FALSE,LEFT(A1553,FIND(",",A1553)-1),A1553),"-",C1553,"-",H1553,".pdf"),"PDF"),""),"")</f>
        <v>PDF</v>
      </c>
      <c r="U1553" s="11" t="str">
        <f>IF(R1553="0. Duplicate","SH","")</f>
        <v>SH</v>
      </c>
      <c r="V1553" s="3" t="str">
        <f>IF(R1553="0. Duplicate","Exclude","")</f>
        <v>Exclude</v>
      </c>
      <c r="W1553" s="3" t="str">
        <f>IF(R1553="0. Duplicate","0. Duplicate","")</f>
        <v>0. Duplicate</v>
      </c>
      <c r="Y1553" s="12" t="str">
        <f>IF(R1553="Include","No",IF(V1553="Include","No",""))</f>
        <v/>
      </c>
      <c r="Z1553" s="33" t="str">
        <f>IF(J1553="Yes",IF(Q1553="","",IF(Q1553="Include",IF(V1553="",IF(Y1553="No","Check for supplement","Include"),IF(V1553="Exclude","Consensus required",IF(V1553="Include",IF(Y1553="No","Check for supplement","Include"),"Check required"))),IF(Q1553="Exclude",IF(V1553="","Check required",IF(V1553="Exclude","Exclude",IF(V1553="Include","Consensus required","Check required"))),"Check required"))),IF(L1553="","","Find PDF"))</f>
        <v>Exclude</v>
      </c>
      <c r="AA1553" s="31" t="str">
        <f>IF(Z1553="Exclude",R1553,"")</f>
        <v>0. Duplicate</v>
      </c>
    </row>
    <row r="1554" spans="1:27" x14ac:dyDescent="0.25">
      <c r="A1554" s="25" t="s">
        <v>1778</v>
      </c>
      <c r="B1554" s="26" t="s">
        <v>1779</v>
      </c>
      <c r="C1554" s="26">
        <v>2019</v>
      </c>
      <c r="D1554" s="26" t="s">
        <v>60</v>
      </c>
      <c r="E1554" s="26">
        <v>16</v>
      </c>
      <c r="F1554" s="26">
        <v>20</v>
      </c>
      <c r="G1554" s="26" t="s">
        <v>1780</v>
      </c>
      <c r="H1554" s="26">
        <v>13503</v>
      </c>
      <c r="I1554" s="26" t="s">
        <v>1781</v>
      </c>
      <c r="J1554" s="11" t="s">
        <v>35</v>
      </c>
      <c r="K1554" s="18" t="str">
        <f>IF(LEFT(I1554,2)="10",HYPERLINK(_xlfn.CONCAT("https://doi.org/",I1554),"Link"),IF(I1554="","",HYPERLINK(I1554,"Link")))</f>
        <v>Link</v>
      </c>
      <c r="L1554" s="19" t="str">
        <f>IF(A1554&lt;&gt;"",IF(J1554="No",_xlfn.CONCAT(IF(ISERROR(FIND(",",A1554))=FALSE,LEFT(A1554,FIND(",",A1554)-1),A1554),"-",C1554,"-",H1554),""),"")</f>
        <v/>
      </c>
      <c r="M1554" s="29" t="str">
        <f>IF(A1554&lt;&gt;"",_xlfn.CONCAT("{",IF(ISERROR(FIND(",",A1554))=FALSE,LEFT(A1554,FIND(",",A1554)-1),A1554),", ",C1554," #",H1554,"}"),"")</f>
        <v>{Oftedal, 2019 #13503}</v>
      </c>
      <c r="N1554" s="4" t="s">
        <v>1</v>
      </c>
      <c r="O1554" s="18" t="str">
        <f>IF(J1554="Yes",IF(P1554&lt;&gt;"",HYPERLINK(_xlfn.CONCAT(VLOOKUP(P1554,AF:AG,2,FALSE),"\",IF(ISERROR(FIND(",",A1554))=FALSE,LEFT(A1554,FIND(",",A1554)-1),A1554),"-",C1554,"-",H1554,".pdf"),"PDF"),""),"")</f>
        <v>PDF</v>
      </c>
      <c r="P1554" s="11" t="s">
        <v>2</v>
      </c>
      <c r="Q1554" s="3" t="s">
        <v>46</v>
      </c>
      <c r="R1554" s="3" t="s">
        <v>47</v>
      </c>
      <c r="S1554" s="4" t="s">
        <v>109</v>
      </c>
      <c r="T1554" s="18" t="str">
        <f>IF(J1554="Yes",IF(U1554&lt;&gt;"",HYPERLINK(_xlfn.CONCAT(VLOOKUP(U1554,AF:AG,2,FALSE),"\",IF(ISERROR(FIND(",",A1554))=FALSE,LEFT(A1554,FIND(",",A1554)-1),A1554),"-",C1554,"-",H1554,".pdf"),"PDF"),""),"")</f>
        <v>PDF</v>
      </c>
      <c r="U1554" s="11" t="s">
        <v>57</v>
      </c>
      <c r="V1554" s="3" t="s">
        <v>46</v>
      </c>
      <c r="W1554" s="3" t="s">
        <v>47</v>
      </c>
      <c r="X1554" s="501" t="s">
        <v>116</v>
      </c>
      <c r="Y1554" s="12" t="str">
        <f>IF(R1554="Include","No",IF(V1554="Include","No",""))</f>
        <v/>
      </c>
      <c r="Z1554" s="33" t="str">
        <f>IF(J1554="Yes",IF(Q1554="","",IF(Q1554="Include",IF(V1554="",IF(Y1554="No","Check for supplement","Include"),IF(V1554="Exclude","Consensus required",IF(V1554="Include",IF(Y1554="No","Check for supplement","Include"),"Check required"))),IF(Q1554="Exclude",IF(V1554="","Check required",IF(V1554="Exclude","Exclude",IF(V1554="Include","Consensus required","Check required"))),"Check required"))),IF(L1554="","","Find PDF"))</f>
        <v>Exclude</v>
      </c>
      <c r="AA1554" s="31" t="str">
        <f>IF(Z1554="Exclude",R1554,"")</f>
        <v>3. Wrong intervention</v>
      </c>
    </row>
    <row r="1555" spans="1:27" x14ac:dyDescent="0.25">
      <c r="A1555" s="25" t="s">
        <v>1782</v>
      </c>
      <c r="B1555" s="26" t="s">
        <v>1783</v>
      </c>
      <c r="C1555" s="26">
        <v>2022</v>
      </c>
      <c r="D1555" s="26" t="s">
        <v>530</v>
      </c>
      <c r="E1555" s="26">
        <v>24</v>
      </c>
      <c r="F1555" s="26">
        <v>3</v>
      </c>
      <c r="G1555" s="26" t="s">
        <v>1784</v>
      </c>
      <c r="H1555" s="26">
        <v>13504</v>
      </c>
      <c r="I1555" s="26" t="s">
        <v>1785</v>
      </c>
      <c r="J1555" s="11" t="s">
        <v>35</v>
      </c>
      <c r="K1555" s="18" t="str">
        <f>IF(LEFT(I1555,2)="10",HYPERLINK(_xlfn.CONCAT("https://doi.org/",I1555),"Link"),IF(I1555="","",HYPERLINK(I1555,"Link")))</f>
        <v>Link</v>
      </c>
      <c r="L1555" s="19" t="str">
        <f>IF(A1555&lt;&gt;"",IF(J1555="No",_xlfn.CONCAT(IF(ISERROR(FIND(",",A1555))=FALSE,LEFT(A1555,FIND(",",A1555)-1),A1555),"-",C1555,"-",H1555),""),"")</f>
        <v/>
      </c>
      <c r="M1555" s="29" t="str">
        <f>IF(A1555&lt;&gt;"",_xlfn.CONCAT("{",IF(ISERROR(FIND(",",A1555))=FALSE,LEFT(A1555,FIND(",",A1555)-1),A1555),", ",C1555," #",H1555,"}"),"")</f>
        <v>{Ogmundsdottir Michelsen, 2022 #13504}</v>
      </c>
      <c r="N1555" s="4" t="s">
        <v>1</v>
      </c>
      <c r="O1555" s="18" t="str">
        <f>IF(J1555="Yes",IF(P1555&lt;&gt;"",HYPERLINK(_xlfn.CONCAT(VLOOKUP(P1555,AF:AG,2,FALSE),"\",IF(ISERROR(FIND(",",A1555))=FALSE,LEFT(A1555,FIND(",",A1555)-1),A1555),"-",C1555,"-",H1555,".pdf"),"PDF"),""),"")</f>
        <v>PDF</v>
      </c>
      <c r="P1555" s="11" t="s">
        <v>2</v>
      </c>
      <c r="Q1555" s="3" t="s">
        <v>46</v>
      </c>
      <c r="R1555" s="3" t="s">
        <v>47</v>
      </c>
      <c r="S1555" s="4" t="s">
        <v>109</v>
      </c>
      <c r="T1555" s="18" t="str">
        <f>IF(J1555="Yes",IF(U1555&lt;&gt;"",HYPERLINK(_xlfn.CONCAT(VLOOKUP(U1555,AF:AG,2,FALSE),"\",IF(ISERROR(FIND(",",A1555))=FALSE,LEFT(A1555,FIND(",",A1555)-1),A1555),"-",C1555,"-",H1555,".pdf"),"PDF"),""),"")</f>
        <v>PDF</v>
      </c>
      <c r="U1555" s="11" t="s">
        <v>57</v>
      </c>
      <c r="V1555" s="3" t="s">
        <v>46</v>
      </c>
      <c r="W1555" s="3" t="s">
        <v>47</v>
      </c>
      <c r="X1555" s="501" t="s">
        <v>116</v>
      </c>
      <c r="Y1555" s="12" t="str">
        <f>IF(R1555="Include","No",IF(V1555="Include","No",""))</f>
        <v/>
      </c>
      <c r="Z1555" s="33" t="str">
        <f>IF(J1555="Yes",IF(Q1555="","",IF(Q1555="Include",IF(V1555="",IF(Y1555="No","Check for supplement","Include"),IF(V1555="Exclude","Consensus required",IF(V1555="Include",IF(Y1555="No","Check for supplement","Include"),"Check required"))),IF(Q1555="Exclude",IF(V1555="","Check required",IF(V1555="Exclude","Exclude",IF(V1555="Include","Consensus required","Check required"))),"Check required"))),IF(L1555="","","Find PDF"))</f>
        <v>Exclude</v>
      </c>
      <c r="AA1555" s="31" t="str">
        <f>IF(Z1555="Exclude",R1555,"")</f>
        <v>3. Wrong intervention</v>
      </c>
    </row>
    <row r="1556" spans="1:27" x14ac:dyDescent="0.25">
      <c r="A1556" s="25" t="s">
        <v>5561</v>
      </c>
      <c r="B1556" s="26" t="s">
        <v>5562</v>
      </c>
      <c r="C1556" s="26">
        <v>2022</v>
      </c>
      <c r="D1556" s="26" t="s">
        <v>53</v>
      </c>
      <c r="E1556" s="26">
        <v>22</v>
      </c>
      <c r="F1556" s="26">
        <v>19</v>
      </c>
      <c r="H1556" s="26">
        <v>14221</v>
      </c>
      <c r="I1556" s="26" t="s">
        <v>5563</v>
      </c>
      <c r="J1556" s="11" t="s">
        <v>35</v>
      </c>
      <c r="K1556" s="18" t="str">
        <f>IF(LEFT(I1556,2)="10",HYPERLINK(_xlfn.CONCAT("https://doi.org/",I1556),"Link"),IF(I1556="","",HYPERLINK(I1556,"Link")))</f>
        <v>Link</v>
      </c>
      <c r="L1556" s="19" t="str">
        <f>IF(A1556&lt;&gt;"",IF(J1556="No",_xlfn.CONCAT(IF(ISERROR(FIND(",",A1556))=FALSE,LEFT(A1556,FIND(",",A1556)-1),A1556),"-",C1556,"-",H1556),""),"")</f>
        <v/>
      </c>
      <c r="M1556" s="29" t="str">
        <f>IF(A1556&lt;&gt;"",_xlfn.CONCAT("{",IF(ISERROR(FIND(",",A1556))=FALSE,LEFT(A1556,FIND(",",A1556)-1),A1556),", ",C1556," #",H1556,"}"),"")</f>
        <v>{Oh, 2022 #14221}</v>
      </c>
      <c r="N1556" s="4" t="s">
        <v>4</v>
      </c>
      <c r="O1556" s="18" t="str">
        <f>IF(J1556="Yes",IF(P1556&lt;&gt;"",HYPERLINK(_xlfn.CONCAT(VLOOKUP(P1556,AF:AG,2,FALSE),"\",IF(ISERROR(FIND(",",A1556))=FALSE,LEFT(A1556,FIND(",",A1556)-1),A1556),"-",C1556,"-",H1556,".pdf"),"PDF"),""),"")</f>
        <v>PDF</v>
      </c>
      <c r="P1556" s="11" t="s">
        <v>2</v>
      </c>
      <c r="Q1556" s="3" t="s">
        <v>46</v>
      </c>
      <c r="R1556" s="3" t="s">
        <v>49</v>
      </c>
      <c r="S1556" s="4" t="s">
        <v>5564</v>
      </c>
      <c r="T1556" s="18" t="str">
        <f>IF(J1556="Yes",IF(U1556&lt;&gt;"",HYPERLINK(_xlfn.CONCAT(VLOOKUP(U1556,AF:AG,2,FALSE),"\",IF(ISERROR(FIND(",",A1556))=FALSE,LEFT(A1556,FIND(",",A1556)-1),A1556),"-",C1556,"-",H1556,".pdf"),"PDF"),""),"")</f>
        <v>PDF</v>
      </c>
      <c r="U1556" s="11" t="s">
        <v>50</v>
      </c>
      <c r="V1556" s="3" t="s">
        <v>46</v>
      </c>
      <c r="W1556" s="3" t="s">
        <v>49</v>
      </c>
      <c r="Y1556" s="12" t="str">
        <f>IF(R1556="Include","No",IF(V1556="Include","No",""))</f>
        <v/>
      </c>
      <c r="Z1556" s="33" t="str">
        <f>IF(J1556="Yes",IF(Q1556="","",IF(Q1556="Include",IF(V1556="",IF(Y1556="No","Check for supplement","Include"),IF(V1556="Exclude","Consensus required",IF(V1556="Include",IF(Y1556="No","Check for supplement","Include"),"Check required"))),IF(Q1556="Exclude",IF(V1556="","Check required",IF(V1556="Exclude","Exclude",IF(V1556="Include","Consensus required","Check required"))),"Check required"))),IF(L1556="","","Find PDF"))</f>
        <v>Exclude</v>
      </c>
      <c r="AA1556" s="31" t="str">
        <f>IF(Z1556="Exclude",R1556,"")</f>
        <v>1. No relevant outcomes</v>
      </c>
    </row>
    <row r="1557" spans="1:27" x14ac:dyDescent="0.25">
      <c r="A1557" s="25" t="s">
        <v>7092</v>
      </c>
      <c r="B1557" s="26" t="s">
        <v>7093</v>
      </c>
      <c r="C1557" s="26">
        <v>2025</v>
      </c>
      <c r="D1557" s="26" t="s">
        <v>4234</v>
      </c>
      <c r="E1557" s="26">
        <v>11</v>
      </c>
      <c r="G1557" s="26">
        <v>2.05520762513244E+16</v>
      </c>
      <c r="H1557" s="26">
        <v>24735</v>
      </c>
      <c r="I1557" s="26" t="s">
        <v>7094</v>
      </c>
      <c r="J1557" s="11" t="s">
        <v>35</v>
      </c>
      <c r="K1557" s="18" t="str">
        <f>IF(LEFT(I1557,2)="10",HYPERLINK(_xlfn.CONCAT("https://doi.org/",I1557),"Link"),IF(I1557="","",HYPERLINK(I1557,"Link")))</f>
        <v>Link</v>
      </c>
      <c r="L1557" s="19" t="str">
        <f>IF(A1557&lt;&gt;"",IF(J1557="No",_xlfn.CONCAT(IF(ISERROR(FIND(",",A1557))=FALSE,LEFT(A1557,FIND(",",A1557)-1),A1557),"-",C1557,"-",H1557),""),"")</f>
        <v/>
      </c>
      <c r="M1557" s="29" t="str">
        <f>IF(A1557&lt;&gt;"",_xlfn.CONCAT("{",IF(ISERROR(FIND(",",A1557))=FALSE,LEFT(A1557,FIND(",",A1557)-1),A1557),", ",C1557," #",H1557,"}"),"")</f>
        <v>{Oh, 2025 #24735}</v>
      </c>
      <c r="N1557" s="4" t="s">
        <v>75</v>
      </c>
      <c r="O1557" s="18" t="str">
        <f>IF(J1557="Yes",IF(P1557&lt;&gt;"",HYPERLINK(_xlfn.CONCAT(VLOOKUP(P1557,AF:AG,2,FALSE),"\",IF(ISERROR(FIND(",",A1557))=FALSE,LEFT(A1557,FIND(",",A1557)-1),A1557),"-",C1557,"-",H1557,".pdf"),"PDF"),""),"")</f>
        <v>PDF</v>
      </c>
      <c r="P1557" s="11" t="s">
        <v>2</v>
      </c>
      <c r="Q1557" s="3" t="s">
        <v>37</v>
      </c>
      <c r="T1557" s="18" t="str">
        <f>IF(J1557="Yes",IF(U1557&lt;&gt;"",HYPERLINK(_xlfn.CONCAT(VLOOKUP(U1557,AF:AG,2,FALSE),"\",IF(ISERROR(FIND(",",A1557))=FALSE,LEFT(A1557,FIND(",",A1557)-1),A1557),"-",C1557,"-",H1557,".pdf"),"PDF"),""),"")</f>
        <v>PDF</v>
      </c>
      <c r="U1557" s="11" t="s">
        <v>57</v>
      </c>
      <c r="V1557" s="3" t="s">
        <v>37</v>
      </c>
      <c r="Y1557" s="12" t="s">
        <v>35</v>
      </c>
      <c r="Z1557" s="33" t="str">
        <f>IF(J1557="Yes",IF(Q1557="","",IF(Q1557="Include",IF(V1557="",IF(Y1557="No","Check for supplement","Include"),IF(V1557="Exclude","Consensus required",IF(V1557="Include",IF(Y1557="No","Check for supplement","Include"),"Check required"))),IF(Q1557="Exclude",IF(V1557="","Check required",IF(V1557="Exclude","Exclude",IF(V1557="Include","Consensus required","Check required"))),"Check required"))),IF(L1557="","","Find PDF"))</f>
        <v>Include</v>
      </c>
      <c r="AA1557" s="31" t="str">
        <f>IF(Z1557="Exclude",R1557,"")</f>
        <v/>
      </c>
    </row>
    <row r="1558" spans="1:27" x14ac:dyDescent="0.25">
      <c r="A1558" s="25" t="s">
        <v>1786</v>
      </c>
      <c r="B1558" s="26" t="s">
        <v>1787</v>
      </c>
      <c r="C1558" s="26">
        <v>2016</v>
      </c>
      <c r="D1558" s="26" t="s">
        <v>1788</v>
      </c>
      <c r="E1558" s="26">
        <v>30</v>
      </c>
      <c r="F1558" s="26">
        <v>11</v>
      </c>
      <c r="G1558" s="26" t="s">
        <v>1789</v>
      </c>
      <c r="H1558" s="26">
        <v>13497</v>
      </c>
      <c r="I1558" s="26" t="s">
        <v>1790</v>
      </c>
      <c r="J1558" s="11" t="s">
        <v>35</v>
      </c>
      <c r="K1558" s="18" t="str">
        <f>IF(LEFT(I1558,2)="10",HYPERLINK(_xlfn.CONCAT("https://doi.org/",I1558),"Link"),IF(I1558="","",HYPERLINK(I1558,"Link")))</f>
        <v>Link</v>
      </c>
      <c r="L1558" s="19" t="str">
        <f>IF(A1558&lt;&gt;"",IF(J1558="No",_xlfn.CONCAT(IF(ISERROR(FIND(",",A1558))=FALSE,LEFT(A1558,FIND(",",A1558)-1),A1558),"-",C1558,"-",H1558),""),"")</f>
        <v/>
      </c>
      <c r="M1558" s="29" t="str">
        <f>IF(A1558&lt;&gt;"",_xlfn.CONCAT("{",IF(ISERROR(FIND(",",A1558))=FALSE,LEFT(A1558,FIND(",",A1558)-1),A1558),", ",C1558," #",H1558,"}"),"")</f>
        <v>{O'Halloran, 2016 #13497}</v>
      </c>
      <c r="N1558" s="4" t="s">
        <v>1</v>
      </c>
      <c r="O1558" s="18" t="str">
        <f>IF(J1558="Yes",IF(P1558&lt;&gt;"",HYPERLINK(_xlfn.CONCAT(VLOOKUP(P1558,AF:AG,2,FALSE),"\",IF(ISERROR(FIND(",",A1558))=FALSE,LEFT(A1558,FIND(",",A1558)-1),A1558),"-",C1558,"-",H1558,".pdf"),"PDF"),""),"")</f>
        <v>PDF</v>
      </c>
      <c r="P1558" s="11" t="s">
        <v>2</v>
      </c>
      <c r="Q1558" s="3" t="s">
        <v>46</v>
      </c>
      <c r="R1558" s="3" t="s">
        <v>47</v>
      </c>
      <c r="S1558" s="4" t="s">
        <v>109</v>
      </c>
      <c r="T1558" s="18" t="str">
        <f>IF(J1558="Yes",IF(U1558&lt;&gt;"",HYPERLINK(_xlfn.CONCAT(VLOOKUP(U1558,AF:AG,2,FALSE),"\",IF(ISERROR(FIND(",",A1558))=FALSE,LEFT(A1558,FIND(",",A1558)-1),A1558),"-",C1558,"-",H1558,".pdf"),"PDF"),""),"")</f>
        <v>PDF</v>
      </c>
      <c r="U1558" s="11" t="s">
        <v>57</v>
      </c>
      <c r="V1558" s="3" t="s">
        <v>46</v>
      </c>
      <c r="W1558" s="3" t="s">
        <v>47</v>
      </c>
      <c r="X1558" s="501" t="s">
        <v>116</v>
      </c>
      <c r="Y1558" s="12" t="str">
        <f>IF(R1558="Include","No",IF(V1558="Include","No",""))</f>
        <v/>
      </c>
      <c r="Z1558" s="33" t="str">
        <f>IF(J1558="Yes",IF(Q1558="","",IF(Q1558="Include",IF(V1558="",IF(Y1558="No","Check for supplement","Include"),IF(V1558="Exclude","Consensus required",IF(V1558="Include",IF(Y1558="No","Check for supplement","Include"),"Check required"))),IF(Q1558="Exclude",IF(V1558="","Check required",IF(V1558="Exclude","Exclude",IF(V1558="Include","Consensus required","Check required"))),"Check required"))),IF(L1558="","","Find PDF"))</f>
        <v>Exclude</v>
      </c>
      <c r="AA1558" s="31" t="str">
        <f>IF(Z1558="Exclude",R1558,"")</f>
        <v>3. Wrong intervention</v>
      </c>
    </row>
    <row r="1559" spans="1:27" x14ac:dyDescent="0.25">
      <c r="A1559" s="25" t="s">
        <v>1786</v>
      </c>
      <c r="B1559" s="26" t="s">
        <v>1787</v>
      </c>
      <c r="C1559" s="26">
        <v>2016</v>
      </c>
      <c r="D1559" s="26" t="s">
        <v>1788</v>
      </c>
      <c r="E1559" s="26">
        <v>30</v>
      </c>
      <c r="F1559" s="26">
        <v>11</v>
      </c>
      <c r="G1559" s="26" t="s">
        <v>1789</v>
      </c>
      <c r="H1559" s="26">
        <v>13498</v>
      </c>
      <c r="I1559" s="26" t="s">
        <v>1790</v>
      </c>
      <c r="J1559" s="11" t="s">
        <v>35</v>
      </c>
      <c r="K1559" s="18" t="str">
        <f>IF(LEFT(I1559,2)="10",HYPERLINK(_xlfn.CONCAT("https://doi.org/",I1559),"Link"),IF(I1559="","",HYPERLINK(I1559,"Link")))</f>
        <v>Link</v>
      </c>
      <c r="L1559" s="19" t="str">
        <f>IF(A1559&lt;&gt;"",IF(J1559="No",_xlfn.CONCAT(IF(ISERROR(FIND(",",A1559))=FALSE,LEFT(A1559,FIND(",",A1559)-1),A1559),"-",C1559,"-",H1559),""),"")</f>
        <v/>
      </c>
      <c r="M1559" s="29" t="str">
        <f>IF(A1559&lt;&gt;"",_xlfn.CONCAT("{",IF(ISERROR(FIND(",",A1559))=FALSE,LEFT(A1559,FIND(",",A1559)-1),A1559),", ",C1559," #",H1559,"}"),"")</f>
        <v>{O'Halloran, 2016 #13498}</v>
      </c>
      <c r="N1559" s="4" t="s">
        <v>1</v>
      </c>
      <c r="O1559" s="18" t="str">
        <f>IF(J1559="Yes",IF(P1559&lt;&gt;"",HYPERLINK(_xlfn.CONCAT(VLOOKUP(P1559,AF:AG,2,FALSE),"\",IF(ISERROR(FIND(",",A1559))=FALSE,LEFT(A1559,FIND(",",A1559)-1),A1559),"-",C1559,"-",H1559,".pdf"),"PDF"),""),"")</f>
        <v>PDF</v>
      </c>
      <c r="P1559" s="11" t="s">
        <v>2</v>
      </c>
      <c r="Q1559" s="3" t="s">
        <v>46</v>
      </c>
      <c r="R1559" s="3" t="s">
        <v>39</v>
      </c>
      <c r="T1559" s="18" t="str">
        <f>IF(J1559="Yes",IF(U1559&lt;&gt;"",HYPERLINK(_xlfn.CONCAT(VLOOKUP(U1559,AF:AG,2,FALSE),"\",IF(ISERROR(FIND(",",A1559))=FALSE,LEFT(A1559,FIND(",",A1559)-1),A1559),"-",C1559,"-",H1559,".pdf"),"PDF"),""),"")</f>
        <v>PDF</v>
      </c>
      <c r="U1559" s="11" t="str">
        <f>IF(R1559="0. Duplicate","SH","")</f>
        <v>SH</v>
      </c>
      <c r="V1559" s="3" t="str">
        <f>IF(R1559="0. Duplicate","Exclude","")</f>
        <v>Exclude</v>
      </c>
      <c r="W1559" s="3" t="str">
        <f>IF(R1559="0. Duplicate","0. Duplicate","")</f>
        <v>0. Duplicate</v>
      </c>
      <c r="Y1559" s="12" t="str">
        <f>IF(R1559="Include","No",IF(V1559="Include","No",""))</f>
        <v/>
      </c>
      <c r="Z1559" s="33" t="str">
        <f>IF(J1559="Yes",IF(Q1559="","",IF(Q1559="Include",IF(V1559="",IF(Y1559="No","Check for supplement","Include"),IF(V1559="Exclude","Consensus required",IF(V1559="Include",IF(Y1559="No","Check for supplement","Include"),"Check required"))),IF(Q1559="Exclude",IF(V1559="","Check required",IF(V1559="Exclude","Exclude",IF(V1559="Include","Consensus required","Check required"))),"Check required"))),IF(L1559="","","Find PDF"))</f>
        <v>Exclude</v>
      </c>
      <c r="AA1559" s="31" t="str">
        <f>IF(Z1559="Exclude",R1559,"")</f>
        <v>0. Duplicate</v>
      </c>
    </row>
    <row r="1560" spans="1:27" x14ac:dyDescent="0.25">
      <c r="A1560" s="25" t="s">
        <v>1791</v>
      </c>
      <c r="B1560" s="26" t="s">
        <v>1792</v>
      </c>
      <c r="C1560" s="26">
        <v>2014</v>
      </c>
      <c r="D1560" s="26" t="s">
        <v>1793</v>
      </c>
      <c r="E1560" s="26">
        <v>83</v>
      </c>
      <c r="F1560" s="26">
        <v>5</v>
      </c>
      <c r="G1560" s="26" t="s">
        <v>1794</v>
      </c>
      <c r="H1560" s="26">
        <v>13505</v>
      </c>
      <c r="I1560" s="26" t="s">
        <v>1795</v>
      </c>
      <c r="J1560" s="11" t="s">
        <v>35</v>
      </c>
      <c r="K1560" s="18" t="str">
        <f>IF(LEFT(I1560,2)="10",HYPERLINK(_xlfn.CONCAT("https://doi.org/",I1560),"Link"),IF(I1560="","",HYPERLINK(I1560,"Link")))</f>
        <v>Link</v>
      </c>
      <c r="L1560" s="19" t="str">
        <f>IF(A1560&lt;&gt;"",IF(J1560="No",_xlfn.CONCAT(IF(ISERROR(FIND(",",A1560))=FALSE,LEFT(A1560,FIND(",",A1560)-1),A1560),"-",C1560,"-",H1560),""),"")</f>
        <v/>
      </c>
      <c r="M1560" s="29" t="str">
        <f>IF(A1560&lt;&gt;"",_xlfn.CONCAT("{",IF(ISERROR(FIND(",",A1560))=FALSE,LEFT(A1560,FIND(",",A1560)-1),A1560),", ",C1560," #",H1560,"}"),"")</f>
        <v>{Okazaki, 2014 #13505}</v>
      </c>
      <c r="N1560" s="4" t="s">
        <v>1</v>
      </c>
      <c r="O1560" s="18" t="str">
        <f>IF(J1560="Yes",IF(P1560&lt;&gt;"",HYPERLINK(_xlfn.CONCAT(VLOOKUP(P1560,AF:AG,2,FALSE),"\",IF(ISERROR(FIND(",",A1560))=FALSE,LEFT(A1560,FIND(",",A1560)-1),A1560),"-",C1560,"-",H1560,".pdf"),"PDF"),""),"")</f>
        <v>PDF</v>
      </c>
      <c r="P1560" s="11" t="s">
        <v>2</v>
      </c>
      <c r="Q1560" s="3" t="s">
        <v>46</v>
      </c>
      <c r="R1560" s="3" t="s">
        <v>47</v>
      </c>
      <c r="S1560" s="4" t="s">
        <v>109</v>
      </c>
      <c r="T1560" s="18" t="str">
        <f>IF(J1560="Yes",IF(U1560&lt;&gt;"",HYPERLINK(_xlfn.CONCAT(VLOOKUP(U1560,AF:AG,2,FALSE),"\",IF(ISERROR(FIND(",",A1560))=FALSE,LEFT(A1560,FIND(",",A1560)-1),A1560),"-",C1560,"-",H1560,".pdf"),"PDF"),""),"")</f>
        <v>PDF</v>
      </c>
      <c r="U1560" s="11" t="s">
        <v>57</v>
      </c>
      <c r="V1560" s="3" t="s">
        <v>46</v>
      </c>
      <c r="W1560" s="3" t="s">
        <v>47</v>
      </c>
      <c r="X1560" s="501" t="s">
        <v>116</v>
      </c>
      <c r="Y1560" s="12" t="str">
        <f>IF(R1560="Include","No",IF(V1560="Include","No",""))</f>
        <v/>
      </c>
      <c r="Z1560" s="33" t="str">
        <f>IF(J1560="Yes",IF(Q1560="","",IF(Q1560="Include",IF(V1560="",IF(Y1560="No","Check for supplement","Include"),IF(V1560="Exclude","Consensus required",IF(V1560="Include",IF(Y1560="No","Check for supplement","Include"),"Check required"))),IF(Q1560="Exclude",IF(V1560="","Check required",IF(V1560="Exclude","Exclude",IF(V1560="Include","Consensus required","Check required"))),"Check required"))),IF(L1560="","","Find PDF"))</f>
        <v>Exclude</v>
      </c>
      <c r="AA1560" s="31" t="str">
        <f>IF(Z1560="Exclude",R1560,"")</f>
        <v>3. Wrong intervention</v>
      </c>
    </row>
    <row r="1561" spans="1:27" x14ac:dyDescent="0.25">
      <c r="A1561" s="25" t="s">
        <v>1796</v>
      </c>
      <c r="B1561" s="26" t="s">
        <v>1797</v>
      </c>
      <c r="C1561" s="26">
        <v>2017</v>
      </c>
      <c r="D1561" s="26" t="s">
        <v>124</v>
      </c>
      <c r="E1561" s="26">
        <v>14</v>
      </c>
      <c r="F1561" s="26">
        <v>1</v>
      </c>
      <c r="G1561" s="26">
        <v>81</v>
      </c>
      <c r="H1561" s="26">
        <v>13506</v>
      </c>
      <c r="I1561" s="26" t="s">
        <v>1798</v>
      </c>
      <c r="J1561" s="11" t="s">
        <v>35</v>
      </c>
      <c r="K1561" s="18" t="str">
        <f>IF(LEFT(I1561,2)="10",HYPERLINK(_xlfn.CONCAT("https://doi.org/",I1561),"Link"),IF(I1561="","",HYPERLINK(I1561,"Link")))</f>
        <v>Link</v>
      </c>
      <c r="L1561" s="19" t="str">
        <f>IF(A1561&lt;&gt;"",IF(J1561="No",_xlfn.CONCAT(IF(ISERROR(FIND(",",A1561))=FALSE,LEFT(A1561,FIND(",",A1561)-1),A1561),"-",C1561,"-",H1561),""),"")</f>
        <v/>
      </c>
      <c r="M1561" s="29" t="str">
        <f>IF(A1561&lt;&gt;"",_xlfn.CONCAT("{",IF(ISERROR(FIND(",",A1561))=FALSE,LEFT(A1561,FIND(",",A1561)-1),A1561),", ",C1561," #",H1561,"}"),"")</f>
        <v>{Okely, 2017 #13506}</v>
      </c>
      <c r="N1561" s="4" t="s">
        <v>1</v>
      </c>
      <c r="O1561" s="18" t="str">
        <f>IF(J1561="Yes",IF(P1561&lt;&gt;"",HYPERLINK(_xlfn.CONCAT(VLOOKUP(P1561,AF:AG,2,FALSE),"\",IF(ISERROR(FIND(",",A1561))=FALSE,LEFT(A1561,FIND(",",A1561)-1),A1561),"-",C1561,"-",H1561,".pdf"),"PDF"),""),"")</f>
        <v>PDF</v>
      </c>
      <c r="P1561" s="11" t="s">
        <v>2</v>
      </c>
      <c r="Q1561" s="3" t="s">
        <v>46</v>
      </c>
      <c r="R1561" s="3" t="s">
        <v>47</v>
      </c>
      <c r="S1561" s="4" t="s">
        <v>109</v>
      </c>
      <c r="T1561" s="18" t="str">
        <f>IF(J1561="Yes",IF(U1561&lt;&gt;"",HYPERLINK(_xlfn.CONCAT(VLOOKUP(U1561,AF:AG,2,FALSE),"\",IF(ISERROR(FIND(",",A1561))=FALSE,LEFT(A1561,FIND(",",A1561)-1),A1561),"-",C1561,"-",H1561,".pdf"),"PDF"),""),"")</f>
        <v>PDF</v>
      </c>
      <c r="U1561" s="11" t="s">
        <v>57</v>
      </c>
      <c r="V1561" s="3" t="s">
        <v>46</v>
      </c>
      <c r="W1561" s="3" t="s">
        <v>47</v>
      </c>
      <c r="X1561" s="501" t="s">
        <v>116</v>
      </c>
      <c r="Y1561" s="12" t="str">
        <f>IF(R1561="Include","No",IF(V1561="Include","No",""))</f>
        <v/>
      </c>
      <c r="Z1561" s="33" t="str">
        <f>IF(J1561="Yes",IF(Q1561="","",IF(Q1561="Include",IF(V1561="",IF(Y1561="No","Check for supplement","Include"),IF(V1561="Exclude","Consensus required",IF(V1561="Include",IF(Y1561="No","Check for supplement","Include"),"Check required"))),IF(Q1561="Exclude",IF(V1561="","Check required",IF(V1561="Exclude","Exclude",IF(V1561="Include","Consensus required","Check required"))),"Check required"))),IF(L1561="","","Find PDF"))</f>
        <v>Exclude</v>
      </c>
      <c r="AA1561" s="31" t="str">
        <f>IF(Z1561="Exclude",R1561,"")</f>
        <v>3. Wrong intervention</v>
      </c>
    </row>
    <row r="1562" spans="1:27" x14ac:dyDescent="0.25">
      <c r="A1562" s="25" t="s">
        <v>1796</v>
      </c>
      <c r="B1562" s="26" t="s">
        <v>1797</v>
      </c>
      <c r="C1562" s="26">
        <v>2017</v>
      </c>
      <c r="D1562" s="26" t="s">
        <v>124</v>
      </c>
      <c r="E1562" s="26">
        <v>14</v>
      </c>
      <c r="F1562" s="26">
        <v>1</v>
      </c>
      <c r="G1562" s="26">
        <v>81</v>
      </c>
      <c r="H1562" s="26">
        <v>13507</v>
      </c>
      <c r="I1562" s="26" t="s">
        <v>1798</v>
      </c>
      <c r="J1562" s="11" t="s">
        <v>35</v>
      </c>
      <c r="K1562" s="18" t="str">
        <f>IF(LEFT(I1562,2)="10",HYPERLINK(_xlfn.CONCAT("https://doi.org/",I1562),"Link"),IF(I1562="","",HYPERLINK(I1562,"Link")))</f>
        <v>Link</v>
      </c>
      <c r="L1562" s="19" t="str">
        <f>IF(A1562&lt;&gt;"",IF(J1562="No",_xlfn.CONCAT(IF(ISERROR(FIND(",",A1562))=FALSE,LEFT(A1562,FIND(",",A1562)-1),A1562),"-",C1562,"-",H1562),""),"")</f>
        <v/>
      </c>
      <c r="M1562" s="29" t="str">
        <f>IF(A1562&lt;&gt;"",_xlfn.CONCAT("{",IF(ISERROR(FIND(",",A1562))=FALSE,LEFT(A1562,FIND(",",A1562)-1),A1562),", ",C1562," #",H1562,"}"),"")</f>
        <v>{Okely, 2017 #13507}</v>
      </c>
      <c r="N1562" s="4" t="s">
        <v>1</v>
      </c>
      <c r="O1562" s="18" t="str">
        <f>IF(J1562="Yes",IF(P1562&lt;&gt;"",HYPERLINK(_xlfn.CONCAT(VLOOKUP(P1562,AF:AG,2,FALSE),"\",IF(ISERROR(FIND(",",A1562))=FALSE,LEFT(A1562,FIND(",",A1562)-1),A1562),"-",C1562,"-",H1562,".pdf"),"PDF"),""),"")</f>
        <v>PDF</v>
      </c>
      <c r="P1562" s="11" t="s">
        <v>2</v>
      </c>
      <c r="Q1562" s="3" t="s">
        <v>46</v>
      </c>
      <c r="R1562" s="3" t="s">
        <v>39</v>
      </c>
      <c r="T1562" s="18" t="str">
        <f>IF(J1562="Yes",IF(U1562&lt;&gt;"",HYPERLINK(_xlfn.CONCAT(VLOOKUP(U1562,AF:AG,2,FALSE),"\",IF(ISERROR(FIND(",",A1562))=FALSE,LEFT(A1562,FIND(",",A1562)-1),A1562),"-",C1562,"-",H1562,".pdf"),"PDF"),""),"")</f>
        <v>PDF</v>
      </c>
      <c r="U1562" s="11" t="str">
        <f>IF(R1562="0. Duplicate","SH","")</f>
        <v>SH</v>
      </c>
      <c r="V1562" s="3" t="str">
        <f>IF(R1562="0. Duplicate","Exclude","")</f>
        <v>Exclude</v>
      </c>
      <c r="W1562" s="3" t="str">
        <f>IF(R1562="0. Duplicate","0. Duplicate","")</f>
        <v>0. Duplicate</v>
      </c>
      <c r="Y1562" s="12" t="str">
        <f>IF(R1562="Include","No",IF(V1562="Include","No",""))</f>
        <v/>
      </c>
      <c r="Z1562" s="33" t="str">
        <f>IF(J1562="Yes",IF(Q1562="","",IF(Q1562="Include",IF(V1562="",IF(Y1562="No","Check for supplement","Include"),IF(V1562="Exclude","Consensus required",IF(V1562="Include",IF(Y1562="No","Check for supplement","Include"),"Check required"))),IF(Q1562="Exclude",IF(V1562="","Check required",IF(V1562="Exclude","Exclude",IF(V1562="Include","Consensus required","Check required"))),"Check required"))),IF(L1562="","","Find PDF"))</f>
        <v>Exclude</v>
      </c>
      <c r="AA1562" s="31" t="str">
        <f>IF(Z1562="Exclude",R1562,"")</f>
        <v>0. Duplicate</v>
      </c>
    </row>
    <row r="1563" spans="1:27" x14ac:dyDescent="0.25">
      <c r="A1563" s="25" t="s">
        <v>1799</v>
      </c>
      <c r="B1563" s="26" t="s">
        <v>1800</v>
      </c>
      <c r="C1563" s="26">
        <v>2020</v>
      </c>
      <c r="D1563" s="26" t="s">
        <v>124</v>
      </c>
      <c r="E1563" s="26">
        <v>17</v>
      </c>
      <c r="F1563" s="26">
        <v>1</v>
      </c>
      <c r="G1563" s="26">
        <v>6</v>
      </c>
      <c r="H1563" s="26">
        <v>13508</v>
      </c>
      <c r="I1563" s="26" t="s">
        <v>1801</v>
      </c>
      <c r="J1563" s="11" t="s">
        <v>35</v>
      </c>
      <c r="K1563" s="18" t="str">
        <f>IF(LEFT(I1563,2)="10",HYPERLINK(_xlfn.CONCAT("https://doi.org/",I1563),"Link"),IF(I1563="","",HYPERLINK(I1563,"Link")))</f>
        <v>Link</v>
      </c>
      <c r="L1563" s="19" t="str">
        <f>IF(A1563&lt;&gt;"",IF(J1563="No",_xlfn.CONCAT(IF(ISERROR(FIND(",",A1563))=FALSE,LEFT(A1563,FIND(",",A1563)-1),A1563),"-",C1563,"-",H1563),""),"")</f>
        <v/>
      </c>
      <c r="M1563" s="29" t="str">
        <f>IF(A1563&lt;&gt;"",_xlfn.CONCAT("{",IF(ISERROR(FIND(",",A1563))=FALSE,LEFT(A1563,FIND(",",A1563)-1),A1563),", ",C1563," #",H1563,"}"),"")</f>
        <v>{Okely, 2020 #13508}</v>
      </c>
      <c r="N1563" s="4" t="s">
        <v>1</v>
      </c>
      <c r="O1563" s="18" t="str">
        <f>IF(J1563="Yes",IF(P1563&lt;&gt;"",HYPERLINK(_xlfn.CONCAT(VLOOKUP(P1563,AF:AG,2,FALSE),"\",IF(ISERROR(FIND(",",A1563))=FALSE,LEFT(A1563,FIND(",",A1563)-1),A1563),"-",C1563,"-",H1563,".pdf"),"PDF"),""),"")</f>
        <v>PDF</v>
      </c>
      <c r="P1563" s="11" t="s">
        <v>2</v>
      </c>
      <c r="Q1563" s="3" t="s">
        <v>46</v>
      </c>
      <c r="R1563" s="3" t="s">
        <v>47</v>
      </c>
      <c r="S1563" s="4" t="s">
        <v>109</v>
      </c>
      <c r="T1563" s="18" t="str">
        <f>IF(J1563="Yes",IF(U1563&lt;&gt;"",HYPERLINK(_xlfn.CONCAT(VLOOKUP(U1563,AF:AG,2,FALSE),"\",IF(ISERROR(FIND(",",A1563))=FALSE,LEFT(A1563,FIND(",",A1563)-1),A1563),"-",C1563,"-",H1563,".pdf"),"PDF"),""),"")</f>
        <v>PDF</v>
      </c>
      <c r="U1563" s="11" t="s">
        <v>57</v>
      </c>
      <c r="V1563" s="3" t="s">
        <v>46</v>
      </c>
      <c r="W1563" s="3" t="s">
        <v>47</v>
      </c>
      <c r="X1563" s="501" t="s">
        <v>116</v>
      </c>
      <c r="Y1563" s="12" t="str">
        <f>IF(R1563="Include","No",IF(V1563="Include","No",""))</f>
        <v/>
      </c>
      <c r="Z1563" s="33" t="str">
        <f>IF(J1563="Yes",IF(Q1563="","",IF(Q1563="Include",IF(V1563="",IF(Y1563="No","Check for supplement","Include"),IF(V1563="Exclude","Consensus required",IF(V1563="Include",IF(Y1563="No","Check for supplement","Include"),"Check required"))),IF(Q1563="Exclude",IF(V1563="","Check required",IF(V1563="Exclude","Exclude",IF(V1563="Include","Consensus required","Check required"))),"Check required"))),IF(L1563="","","Find PDF"))</f>
        <v>Exclude</v>
      </c>
      <c r="AA1563" s="31" t="str">
        <f>IF(Z1563="Exclude",R1563,"")</f>
        <v>3. Wrong intervention</v>
      </c>
    </row>
    <row r="1564" spans="1:27" x14ac:dyDescent="0.25">
      <c r="A1564" s="25" t="s">
        <v>1799</v>
      </c>
      <c r="B1564" s="26" t="s">
        <v>1800</v>
      </c>
      <c r="C1564" s="26">
        <v>2020</v>
      </c>
      <c r="D1564" s="26" t="s">
        <v>124</v>
      </c>
      <c r="E1564" s="26">
        <v>17</v>
      </c>
      <c r="F1564" s="26">
        <v>1</v>
      </c>
      <c r="G1564" s="26">
        <v>6</v>
      </c>
      <c r="H1564" s="26">
        <v>13509</v>
      </c>
      <c r="I1564" s="26" t="s">
        <v>1801</v>
      </c>
      <c r="J1564" s="11" t="s">
        <v>35</v>
      </c>
      <c r="K1564" s="18" t="str">
        <f>IF(LEFT(I1564,2)="10",HYPERLINK(_xlfn.CONCAT("https://doi.org/",I1564),"Link"),IF(I1564="","",HYPERLINK(I1564,"Link")))</f>
        <v>Link</v>
      </c>
      <c r="L1564" s="19" t="str">
        <f>IF(A1564&lt;&gt;"",IF(J1564="No",_xlfn.CONCAT(IF(ISERROR(FIND(",",A1564))=FALSE,LEFT(A1564,FIND(",",A1564)-1),A1564),"-",C1564,"-",H1564),""),"")</f>
        <v/>
      </c>
      <c r="M1564" s="29" t="str">
        <f>IF(A1564&lt;&gt;"",_xlfn.CONCAT("{",IF(ISERROR(FIND(",",A1564))=FALSE,LEFT(A1564,FIND(",",A1564)-1),A1564),", ",C1564," #",H1564,"}"),"")</f>
        <v>{Okely, 2020 #13509}</v>
      </c>
      <c r="N1564" s="4" t="s">
        <v>1</v>
      </c>
      <c r="O1564" s="18" t="str">
        <f>IF(J1564="Yes",IF(P1564&lt;&gt;"",HYPERLINK(_xlfn.CONCAT(VLOOKUP(P1564,AF:AG,2,FALSE),"\",IF(ISERROR(FIND(",",A1564))=FALSE,LEFT(A1564,FIND(",",A1564)-1),A1564),"-",C1564,"-",H1564,".pdf"),"PDF"),""),"")</f>
        <v>PDF</v>
      </c>
      <c r="P1564" s="11" t="s">
        <v>2</v>
      </c>
      <c r="Q1564" s="3" t="s">
        <v>46</v>
      </c>
      <c r="R1564" s="3" t="s">
        <v>39</v>
      </c>
      <c r="T1564" s="18" t="str">
        <f>IF(J1564="Yes",IF(U1564&lt;&gt;"",HYPERLINK(_xlfn.CONCAT(VLOOKUP(U1564,AF:AG,2,FALSE),"\",IF(ISERROR(FIND(",",A1564))=FALSE,LEFT(A1564,FIND(",",A1564)-1),A1564),"-",C1564,"-",H1564,".pdf"),"PDF"),""),"")</f>
        <v>PDF</v>
      </c>
      <c r="U1564" s="11" t="str">
        <f>IF(R1564="0. Duplicate","SH","")</f>
        <v>SH</v>
      </c>
      <c r="V1564" s="3" t="str">
        <f>IF(R1564="0. Duplicate","Exclude","")</f>
        <v>Exclude</v>
      </c>
      <c r="W1564" s="3" t="str">
        <f>IF(R1564="0. Duplicate","0. Duplicate","")</f>
        <v>0. Duplicate</v>
      </c>
      <c r="Y1564" s="12" t="str">
        <f>IF(R1564="Include","No",IF(V1564="Include","No",""))</f>
        <v/>
      </c>
      <c r="Z1564" s="33" t="str">
        <f>IF(J1564="Yes",IF(Q1564="","",IF(Q1564="Include",IF(V1564="",IF(Y1564="No","Check for supplement","Include"),IF(V1564="Exclude","Consensus required",IF(V1564="Include",IF(Y1564="No","Check for supplement","Include"),"Check required"))),IF(Q1564="Exclude",IF(V1564="","Check required",IF(V1564="Exclude","Exclude",IF(V1564="Include","Consensus required","Check required"))),"Check required"))),IF(L1564="","","Find PDF"))</f>
        <v>Exclude</v>
      </c>
      <c r="AA1564" s="31" t="str">
        <f>IF(Z1564="Exclude",R1564,"")</f>
        <v>0. Duplicate</v>
      </c>
    </row>
    <row r="1565" spans="1:27" x14ac:dyDescent="0.25">
      <c r="A1565" s="25" t="s">
        <v>1799</v>
      </c>
      <c r="B1565" s="26" t="s">
        <v>1800</v>
      </c>
      <c r="C1565" s="26">
        <v>2020</v>
      </c>
      <c r="D1565" s="26" t="s">
        <v>124</v>
      </c>
      <c r="E1565" s="26">
        <v>17</v>
      </c>
      <c r="F1565" s="26">
        <v>1</v>
      </c>
      <c r="G1565" s="26">
        <v>6</v>
      </c>
      <c r="H1565" s="26">
        <v>13510</v>
      </c>
      <c r="I1565" s="26" t="s">
        <v>1801</v>
      </c>
      <c r="J1565" s="11" t="s">
        <v>35</v>
      </c>
      <c r="K1565" s="18" t="str">
        <f>IF(LEFT(I1565,2)="10",HYPERLINK(_xlfn.CONCAT("https://doi.org/",I1565),"Link"),IF(I1565="","",HYPERLINK(I1565,"Link")))</f>
        <v>Link</v>
      </c>
      <c r="L1565" s="19" t="str">
        <f>IF(A1565&lt;&gt;"",IF(J1565="No",_xlfn.CONCAT(IF(ISERROR(FIND(",",A1565))=FALSE,LEFT(A1565,FIND(",",A1565)-1),A1565),"-",C1565,"-",H1565),""),"")</f>
        <v/>
      </c>
      <c r="M1565" s="29" t="str">
        <f>IF(A1565&lt;&gt;"",_xlfn.CONCAT("{",IF(ISERROR(FIND(",",A1565))=FALSE,LEFT(A1565,FIND(",",A1565)-1),A1565),", ",C1565," #",H1565,"}"),"")</f>
        <v>{Okely, 2020 #13510}</v>
      </c>
      <c r="N1565" s="4" t="s">
        <v>1</v>
      </c>
      <c r="O1565" s="18" t="str">
        <f>IF(J1565="Yes",IF(P1565&lt;&gt;"",HYPERLINK(_xlfn.CONCAT(VLOOKUP(P1565,AF:AG,2,FALSE),"\",IF(ISERROR(FIND(",",A1565))=FALSE,LEFT(A1565,FIND(",",A1565)-1),A1565),"-",C1565,"-",H1565,".pdf"),"PDF"),""),"")</f>
        <v>PDF</v>
      </c>
      <c r="P1565" s="11" t="s">
        <v>2</v>
      </c>
      <c r="Q1565" s="3" t="s">
        <v>46</v>
      </c>
      <c r="R1565" s="3" t="s">
        <v>39</v>
      </c>
      <c r="T1565" s="18" t="str">
        <f>IF(J1565="Yes",IF(U1565&lt;&gt;"",HYPERLINK(_xlfn.CONCAT(VLOOKUP(U1565,AF:AG,2,FALSE),"\",IF(ISERROR(FIND(",",A1565))=FALSE,LEFT(A1565,FIND(",",A1565)-1),A1565),"-",C1565,"-",H1565,".pdf"),"PDF"),""),"")</f>
        <v>PDF</v>
      </c>
      <c r="U1565" s="11" t="str">
        <f>IF(R1565="0. Duplicate","SH","")</f>
        <v>SH</v>
      </c>
      <c r="V1565" s="3" t="str">
        <f>IF(R1565="0. Duplicate","Exclude","")</f>
        <v>Exclude</v>
      </c>
      <c r="W1565" s="3" t="str">
        <f>IF(R1565="0. Duplicate","0. Duplicate","")</f>
        <v>0. Duplicate</v>
      </c>
      <c r="Y1565" s="12" t="str">
        <f>IF(R1565="Include","No",IF(V1565="Include","No",""))</f>
        <v/>
      </c>
      <c r="Z1565" s="33" t="str">
        <f>IF(J1565="Yes",IF(Q1565="","",IF(Q1565="Include",IF(V1565="",IF(Y1565="No","Check for supplement","Include"),IF(V1565="Exclude","Consensus required",IF(V1565="Include",IF(Y1565="No","Check for supplement","Include"),"Check required"))),IF(Q1565="Exclude",IF(V1565="","Check required",IF(V1565="Exclude","Exclude",IF(V1565="Include","Consensus required","Check required"))),"Check required"))),IF(L1565="","","Find PDF"))</f>
        <v>Exclude</v>
      </c>
      <c r="AA1565" s="31" t="str">
        <f>IF(Z1565="Exclude",R1565,"")</f>
        <v>0. Duplicate</v>
      </c>
    </row>
    <row r="1566" spans="1:27" x14ac:dyDescent="0.25">
      <c r="A1566" s="25" t="s">
        <v>1799</v>
      </c>
      <c r="B1566" s="26" t="s">
        <v>1800</v>
      </c>
      <c r="C1566" s="26">
        <v>2020</v>
      </c>
      <c r="D1566" s="26" t="s">
        <v>124</v>
      </c>
      <c r="E1566" s="26">
        <v>17</v>
      </c>
      <c r="F1566" s="26">
        <v>1</v>
      </c>
      <c r="G1566" s="26">
        <v>6</v>
      </c>
      <c r="H1566" s="26">
        <v>13511</v>
      </c>
      <c r="I1566" s="26" t="s">
        <v>1801</v>
      </c>
      <c r="J1566" s="11" t="s">
        <v>35</v>
      </c>
      <c r="K1566" s="18" t="str">
        <f>IF(LEFT(I1566,2)="10",HYPERLINK(_xlfn.CONCAT("https://doi.org/",I1566),"Link"),IF(I1566="","",HYPERLINK(I1566,"Link")))</f>
        <v>Link</v>
      </c>
      <c r="L1566" s="19" t="str">
        <f>IF(A1566&lt;&gt;"",IF(J1566="No",_xlfn.CONCAT(IF(ISERROR(FIND(",",A1566))=FALSE,LEFT(A1566,FIND(",",A1566)-1),A1566),"-",C1566,"-",H1566),""),"")</f>
        <v/>
      </c>
      <c r="M1566" s="29" t="str">
        <f>IF(A1566&lt;&gt;"",_xlfn.CONCAT("{",IF(ISERROR(FIND(",",A1566))=FALSE,LEFT(A1566,FIND(",",A1566)-1),A1566),", ",C1566," #",H1566,"}"),"")</f>
        <v>{Okely, 2020 #13511}</v>
      </c>
      <c r="N1566" s="4" t="s">
        <v>1</v>
      </c>
      <c r="O1566" s="18" t="str">
        <f>IF(J1566="Yes",IF(P1566&lt;&gt;"",HYPERLINK(_xlfn.CONCAT(VLOOKUP(P1566,AF:AG,2,FALSE),"\",IF(ISERROR(FIND(",",A1566))=FALSE,LEFT(A1566,FIND(",",A1566)-1),A1566),"-",C1566,"-",H1566,".pdf"),"PDF"),""),"")</f>
        <v>PDF</v>
      </c>
      <c r="P1566" s="11" t="s">
        <v>2</v>
      </c>
      <c r="Q1566" s="3" t="s">
        <v>46</v>
      </c>
      <c r="R1566" s="3" t="s">
        <v>39</v>
      </c>
      <c r="T1566" s="18" t="str">
        <f>IF(J1566="Yes",IF(U1566&lt;&gt;"",HYPERLINK(_xlfn.CONCAT(VLOOKUP(U1566,AF:AG,2,FALSE),"\",IF(ISERROR(FIND(",",A1566))=FALSE,LEFT(A1566,FIND(",",A1566)-1),A1566),"-",C1566,"-",H1566,".pdf"),"PDF"),""),"")</f>
        <v>PDF</v>
      </c>
      <c r="U1566" s="11" t="str">
        <f>IF(R1566="0. Duplicate","SH","")</f>
        <v>SH</v>
      </c>
      <c r="V1566" s="3" t="str">
        <f>IF(R1566="0. Duplicate","Exclude","")</f>
        <v>Exclude</v>
      </c>
      <c r="W1566" s="3" t="str">
        <f>IF(R1566="0. Duplicate","0. Duplicate","")</f>
        <v>0. Duplicate</v>
      </c>
      <c r="Y1566" s="12" t="str">
        <f>IF(R1566="Include","No",IF(V1566="Include","No",""))</f>
        <v/>
      </c>
      <c r="Z1566" s="33" t="str">
        <f>IF(J1566="Yes",IF(Q1566="","",IF(Q1566="Include",IF(V1566="",IF(Y1566="No","Check for supplement","Include"),IF(V1566="Exclude","Consensus required",IF(V1566="Include",IF(Y1566="No","Check for supplement","Include"),"Check required"))),IF(Q1566="Exclude",IF(V1566="","Check required",IF(V1566="Exclude","Exclude",IF(V1566="Include","Consensus required","Check required"))),"Check required"))),IF(L1566="","","Find PDF"))</f>
        <v>Exclude</v>
      </c>
      <c r="AA1566" s="31" t="str">
        <f>IF(Z1566="Exclude",R1566,"")</f>
        <v>0. Duplicate</v>
      </c>
    </row>
    <row r="1567" spans="1:27" x14ac:dyDescent="0.25">
      <c r="A1567" s="25" t="s">
        <v>1799</v>
      </c>
      <c r="B1567" s="26" t="s">
        <v>1800</v>
      </c>
      <c r="C1567" s="26">
        <v>2020</v>
      </c>
      <c r="D1567" s="26" t="s">
        <v>124</v>
      </c>
      <c r="E1567" s="26">
        <v>17</v>
      </c>
      <c r="F1567" s="26">
        <v>1</v>
      </c>
      <c r="G1567" s="26">
        <v>6</v>
      </c>
      <c r="H1567" s="26">
        <v>13512</v>
      </c>
      <c r="I1567" s="26" t="s">
        <v>1801</v>
      </c>
      <c r="J1567" s="11" t="s">
        <v>35</v>
      </c>
      <c r="K1567" s="18" t="str">
        <f>IF(LEFT(I1567,2)="10",HYPERLINK(_xlfn.CONCAT("https://doi.org/",I1567),"Link"),IF(I1567="","",HYPERLINK(I1567,"Link")))</f>
        <v>Link</v>
      </c>
      <c r="L1567" s="19" t="str">
        <f>IF(A1567&lt;&gt;"",IF(J1567="No",_xlfn.CONCAT(IF(ISERROR(FIND(",",A1567))=FALSE,LEFT(A1567,FIND(",",A1567)-1),A1567),"-",C1567,"-",H1567),""),"")</f>
        <v/>
      </c>
      <c r="M1567" s="29" t="str">
        <f>IF(A1567&lt;&gt;"",_xlfn.CONCAT("{",IF(ISERROR(FIND(",",A1567))=FALSE,LEFT(A1567,FIND(",",A1567)-1),A1567),", ",C1567," #",H1567,"}"),"")</f>
        <v>{Okely, 2020 #13512}</v>
      </c>
      <c r="N1567" s="4" t="s">
        <v>1</v>
      </c>
      <c r="O1567" s="18" t="str">
        <f>IF(J1567="Yes",IF(P1567&lt;&gt;"",HYPERLINK(_xlfn.CONCAT(VLOOKUP(P1567,AF:AG,2,FALSE),"\",IF(ISERROR(FIND(",",A1567))=FALSE,LEFT(A1567,FIND(",",A1567)-1),A1567),"-",C1567,"-",H1567,".pdf"),"PDF"),""),"")</f>
        <v>PDF</v>
      </c>
      <c r="P1567" s="11" t="s">
        <v>2</v>
      </c>
      <c r="Q1567" s="3" t="s">
        <v>46</v>
      </c>
      <c r="R1567" s="3" t="s">
        <v>39</v>
      </c>
      <c r="T1567" s="18" t="str">
        <f>IF(J1567="Yes",IF(U1567&lt;&gt;"",HYPERLINK(_xlfn.CONCAT(VLOOKUP(U1567,AF:AG,2,FALSE),"\",IF(ISERROR(FIND(",",A1567))=FALSE,LEFT(A1567,FIND(",",A1567)-1),A1567),"-",C1567,"-",H1567,".pdf"),"PDF"),""),"")</f>
        <v>PDF</v>
      </c>
      <c r="U1567" s="11" t="str">
        <f>IF(R1567="0. Duplicate","SH","")</f>
        <v>SH</v>
      </c>
      <c r="V1567" s="3" t="str">
        <f>IF(R1567="0. Duplicate","Exclude","")</f>
        <v>Exclude</v>
      </c>
      <c r="W1567" s="3" t="str">
        <f>IF(R1567="0. Duplicate","0. Duplicate","")</f>
        <v>0. Duplicate</v>
      </c>
      <c r="Y1567" s="12" t="str">
        <f>IF(R1567="Include","No",IF(V1567="Include","No",""))</f>
        <v/>
      </c>
      <c r="Z1567" s="33" t="str">
        <f>IF(J1567="Yes",IF(Q1567="","",IF(Q1567="Include",IF(V1567="",IF(Y1567="No","Check for supplement","Include"),IF(V1567="Exclude","Consensus required",IF(V1567="Include",IF(Y1567="No","Check for supplement","Include"),"Check required"))),IF(Q1567="Exclude",IF(V1567="","Check required",IF(V1567="Exclude","Exclude",IF(V1567="Include","Consensus required","Check required"))),"Check required"))),IF(L1567="","","Find PDF"))</f>
        <v>Exclude</v>
      </c>
      <c r="AA1567" s="31" t="str">
        <f>IF(Z1567="Exclude",R1567,"")</f>
        <v>0. Duplicate</v>
      </c>
    </row>
    <row r="1568" spans="1:27" x14ac:dyDescent="0.25">
      <c r="A1568" s="25" t="s">
        <v>1802</v>
      </c>
      <c r="B1568" s="26" t="s">
        <v>1803</v>
      </c>
      <c r="C1568" s="26">
        <v>2019</v>
      </c>
      <c r="D1568" s="26" t="s">
        <v>1714</v>
      </c>
      <c r="E1568" s="26">
        <v>65</v>
      </c>
      <c r="F1568" s="26">
        <v>1</v>
      </c>
      <c r="G1568" s="26" t="s">
        <v>1804</v>
      </c>
      <c r="H1568" s="26">
        <v>13514</v>
      </c>
      <c r="I1568" s="26" t="s">
        <v>1805</v>
      </c>
      <c r="J1568" s="11" t="s">
        <v>35</v>
      </c>
      <c r="K1568" s="18" t="str">
        <f>IF(LEFT(I1568,2)="10",HYPERLINK(_xlfn.CONCAT("https://doi.org/",I1568),"Link"),IF(I1568="","",HYPERLINK(I1568,"Link")))</f>
        <v>Link</v>
      </c>
      <c r="L1568" s="19" t="str">
        <f>IF(A1568&lt;&gt;"",IF(J1568="No",_xlfn.CONCAT(IF(ISERROR(FIND(",",A1568))=FALSE,LEFT(A1568,FIND(",",A1568)-1),A1568),"-",C1568,"-",H1568),""),"")</f>
        <v/>
      </c>
      <c r="M1568" s="29" t="str">
        <f>IF(A1568&lt;&gt;"",_xlfn.CONCAT("{",IF(ISERROR(FIND(",",A1568))=FALSE,LEFT(A1568,FIND(",",A1568)-1),A1568),", ",C1568," #",H1568,"}"),"")</f>
        <v>{Oliveira, 2019 #13514}</v>
      </c>
      <c r="N1568" s="4" t="s">
        <v>1</v>
      </c>
      <c r="O1568" s="18" t="str">
        <f>IF(J1568="Yes",IF(P1568&lt;&gt;"",HYPERLINK(_xlfn.CONCAT(VLOOKUP(P1568,AF:AG,2,FALSE),"\",IF(ISERROR(FIND(",",A1568))=FALSE,LEFT(A1568,FIND(",",A1568)-1),A1568),"-",C1568,"-",H1568,".pdf"),"PDF"),""),"")</f>
        <v>PDF</v>
      </c>
      <c r="P1568" s="11" t="s">
        <v>2</v>
      </c>
      <c r="Q1568" s="3" t="s">
        <v>46</v>
      </c>
      <c r="R1568" s="3" t="s">
        <v>47</v>
      </c>
      <c r="S1568" s="4" t="s">
        <v>109</v>
      </c>
      <c r="T1568" s="18" t="str">
        <f>IF(J1568="Yes",IF(U1568&lt;&gt;"",HYPERLINK(_xlfn.CONCAT(VLOOKUP(U1568,AF:AG,2,FALSE),"\",IF(ISERROR(FIND(",",A1568))=FALSE,LEFT(A1568,FIND(",",A1568)-1),A1568),"-",C1568,"-",H1568,".pdf"),"PDF"),""),"")</f>
        <v>PDF</v>
      </c>
      <c r="U1568" s="11" t="s">
        <v>57</v>
      </c>
      <c r="V1568" s="3" t="s">
        <v>46</v>
      </c>
      <c r="W1568" s="3" t="s">
        <v>47</v>
      </c>
      <c r="X1568" s="501" t="s">
        <v>116</v>
      </c>
      <c r="Y1568" s="12" t="str">
        <f>IF(R1568="Include","No",IF(V1568="Include","No",""))</f>
        <v/>
      </c>
      <c r="Z1568" s="33" t="str">
        <f>IF(J1568="Yes",IF(Q1568="","",IF(Q1568="Include",IF(V1568="",IF(Y1568="No","Check for supplement","Include"),IF(V1568="Exclude","Consensus required",IF(V1568="Include",IF(Y1568="No","Check for supplement","Include"),"Check required"))),IF(Q1568="Exclude",IF(V1568="","Check required",IF(V1568="Exclude","Exclude",IF(V1568="Include","Consensus required","Check required"))),"Check required"))),IF(L1568="","","Find PDF"))</f>
        <v>Exclude</v>
      </c>
      <c r="AA1568" s="31" t="str">
        <f>IF(Z1568="Exclude",R1568,"")</f>
        <v>3. Wrong intervention</v>
      </c>
    </row>
    <row r="1569" spans="1:27" x14ac:dyDescent="0.25">
      <c r="A1569" s="25" t="s">
        <v>1806</v>
      </c>
      <c r="B1569" s="26" t="s">
        <v>1807</v>
      </c>
      <c r="C1569" s="26">
        <v>2020</v>
      </c>
      <c r="D1569" s="26" t="s">
        <v>856</v>
      </c>
      <c r="E1569" s="26">
        <v>62</v>
      </c>
      <c r="F1569" s="26">
        <v>12</v>
      </c>
      <c r="G1569" s="26" t="s">
        <v>1808</v>
      </c>
      <c r="H1569" s="26">
        <v>14853</v>
      </c>
      <c r="I1569" s="26" t="s">
        <v>1809</v>
      </c>
      <c r="J1569" s="11" t="s">
        <v>35</v>
      </c>
      <c r="K1569" s="18" t="str">
        <f>IF(LEFT(I1569,2)="10",HYPERLINK(_xlfn.CONCAT("https://doi.org/",I1569),"Link"),IF(I1569="","",HYPERLINK(I1569,"Link")))</f>
        <v>Link</v>
      </c>
      <c r="L1569" s="19" t="str">
        <f>IF(A1569&lt;&gt;"",IF(J1569="No",_xlfn.CONCAT(IF(ISERROR(FIND(",",A1569))=FALSE,LEFT(A1569,FIND(",",A1569)-1),A1569),"-",C1569,"-",H1569),""),"")</f>
        <v/>
      </c>
      <c r="M1569" s="29" t="str">
        <f>IF(A1569&lt;&gt;"",_xlfn.CONCAT("{",IF(ISERROR(FIND(",",A1569))=FALSE,LEFT(A1569,FIND(",",A1569)-1),A1569),", ",C1569," #",H1569,"}"),"")</f>
        <v>{Olson, 2020 #14853}</v>
      </c>
      <c r="N1569" s="4" t="s">
        <v>1</v>
      </c>
      <c r="O1569" s="18" t="str">
        <f>IF(J1569="Yes",IF(P1569&lt;&gt;"",HYPERLINK(_xlfn.CONCAT(VLOOKUP(P1569,AF:AG,2,FALSE),"\",IF(ISERROR(FIND(",",A1569))=FALSE,LEFT(A1569,FIND(",",A1569)-1),A1569),"-",C1569,"-",H1569,".pdf"),"PDF"),""),"")</f>
        <v>PDF</v>
      </c>
      <c r="P1569" s="11" t="s">
        <v>2</v>
      </c>
      <c r="Q1569" s="3" t="s">
        <v>46</v>
      </c>
      <c r="R1569" s="3" t="s">
        <v>47</v>
      </c>
      <c r="S1569" s="4" t="s">
        <v>109</v>
      </c>
      <c r="T1569" s="18" t="str">
        <f>IF(J1569="Yes",IF(U1569&lt;&gt;"",HYPERLINK(_xlfn.CONCAT(VLOOKUP(U1569,AF:AG,2,FALSE),"\",IF(ISERROR(FIND(",",A1569))=FALSE,LEFT(A1569,FIND(",",A1569)-1),A1569),"-",C1569,"-",H1569,".pdf"),"PDF"),""),"")</f>
        <v>PDF</v>
      </c>
      <c r="U1569" s="11" t="s">
        <v>57</v>
      </c>
      <c r="V1569" s="3" t="s">
        <v>46</v>
      </c>
      <c r="W1569" s="3" t="s">
        <v>47</v>
      </c>
      <c r="X1569" s="501" t="s">
        <v>116</v>
      </c>
      <c r="Y1569" s="12" t="str">
        <f>IF(R1569="Include","No",IF(V1569="Include","No",""))</f>
        <v/>
      </c>
      <c r="Z1569" s="33" t="str">
        <f>IF(J1569="Yes",IF(Q1569="","",IF(Q1569="Include",IF(V1569="",IF(Y1569="No","Check for supplement","Include"),IF(V1569="Exclude","Consensus required",IF(V1569="Include",IF(Y1569="No","Check for supplement","Include"),"Check required"))),IF(Q1569="Exclude",IF(V1569="","Check required",IF(V1569="Exclude","Exclude",IF(V1569="Include","Consensus required","Check required"))),"Check required"))),IF(L1569="","","Find PDF"))</f>
        <v>Exclude</v>
      </c>
      <c r="AA1569" s="31" t="str">
        <f>IF(Z1569="Exclude",R1569,"")</f>
        <v>3. Wrong intervention</v>
      </c>
    </row>
    <row r="1570" spans="1:27" x14ac:dyDescent="0.25">
      <c r="A1570" s="25" t="s">
        <v>1810</v>
      </c>
      <c r="B1570" s="26" t="s">
        <v>1811</v>
      </c>
      <c r="C1570" s="26">
        <v>2023</v>
      </c>
      <c r="D1570" s="26" t="s">
        <v>856</v>
      </c>
      <c r="E1570" s="26">
        <v>65</v>
      </c>
      <c r="F1570" s="26">
        <v>11</v>
      </c>
      <c r="G1570" s="26" t="s">
        <v>1812</v>
      </c>
      <c r="H1570" s="26">
        <v>13515</v>
      </c>
      <c r="I1570" s="26" t="s">
        <v>1813</v>
      </c>
      <c r="J1570" s="11" t="s">
        <v>35</v>
      </c>
      <c r="K1570" s="18" t="str">
        <f>IF(LEFT(I1570,2)="10",HYPERLINK(_xlfn.CONCAT("https://doi.org/",I1570),"Link"),IF(I1570="","",HYPERLINK(I1570,"Link")))</f>
        <v>Link</v>
      </c>
      <c r="L1570" s="19" t="str">
        <f>IF(A1570&lt;&gt;"",IF(J1570="No",_xlfn.CONCAT(IF(ISERROR(FIND(",",A1570))=FALSE,LEFT(A1570,FIND(",",A1570)-1),A1570),"-",C1570,"-",H1570),""),"")</f>
        <v/>
      </c>
      <c r="M1570" s="29" t="str">
        <f>IF(A1570&lt;&gt;"",_xlfn.CONCAT("{",IF(ISERROR(FIND(",",A1570))=FALSE,LEFT(A1570,FIND(",",A1570)-1),A1570),", ",C1570," #",H1570,"}"),"")</f>
        <v>{Olson, 2023 #13515}</v>
      </c>
      <c r="N1570" s="4" t="s">
        <v>1</v>
      </c>
      <c r="O1570" s="18" t="str">
        <f>IF(J1570="Yes",IF(P1570&lt;&gt;"",HYPERLINK(_xlfn.CONCAT(VLOOKUP(P1570,AF:AG,2,FALSE),"\",IF(ISERROR(FIND(",",A1570))=FALSE,LEFT(A1570,FIND(",",A1570)-1),A1570),"-",C1570,"-",H1570,".pdf"),"PDF"),""),"")</f>
        <v>PDF</v>
      </c>
      <c r="P1570" s="11" t="s">
        <v>2</v>
      </c>
      <c r="Q1570" s="3" t="s">
        <v>46</v>
      </c>
      <c r="R1570" s="3" t="s">
        <v>47</v>
      </c>
      <c r="S1570" s="4" t="s">
        <v>109</v>
      </c>
      <c r="T1570" s="18" t="str">
        <f>IF(J1570="Yes",IF(U1570&lt;&gt;"",HYPERLINK(_xlfn.CONCAT(VLOOKUP(U1570,AF:AG,2,FALSE),"\",IF(ISERROR(FIND(",",A1570))=FALSE,LEFT(A1570,FIND(",",A1570)-1),A1570),"-",C1570,"-",H1570,".pdf"),"PDF"),""),"")</f>
        <v>PDF</v>
      </c>
      <c r="U1570" s="11" t="s">
        <v>57</v>
      </c>
      <c r="V1570" s="3" t="s">
        <v>46</v>
      </c>
      <c r="W1570" s="3" t="s">
        <v>47</v>
      </c>
      <c r="X1570" s="501" t="s">
        <v>116</v>
      </c>
      <c r="Y1570" s="12" t="str">
        <f>IF(R1570="Include","No",IF(V1570="Include","No",""))</f>
        <v/>
      </c>
      <c r="Z1570" s="33" t="str">
        <f>IF(J1570="Yes",IF(Q1570="","",IF(Q1570="Include",IF(V1570="",IF(Y1570="No","Check for supplement","Include"),IF(V1570="Exclude","Consensus required",IF(V1570="Include",IF(Y1570="No","Check for supplement","Include"),"Check required"))),IF(Q1570="Exclude",IF(V1570="","Check required",IF(V1570="Exclude","Exclude",IF(V1570="Include","Consensus required","Check required"))),"Check required"))),IF(L1570="","","Find PDF"))</f>
        <v>Exclude</v>
      </c>
      <c r="AA1570" s="31" t="str">
        <f>IF(Z1570="Exclude",R1570,"")</f>
        <v>3. Wrong intervention</v>
      </c>
    </row>
    <row r="1571" spans="1:27" x14ac:dyDescent="0.25">
      <c r="A1571" s="25" t="s">
        <v>1814</v>
      </c>
      <c r="B1571" s="26" t="s">
        <v>1815</v>
      </c>
      <c r="C1571" s="26">
        <v>2018</v>
      </c>
      <c r="D1571" s="26" t="s">
        <v>763</v>
      </c>
      <c r="E1571" s="26">
        <v>42</v>
      </c>
      <c r="F1571" s="26">
        <v>4</v>
      </c>
      <c r="G1571" s="90" t="s">
        <v>1816</v>
      </c>
      <c r="H1571" s="26">
        <v>13516</v>
      </c>
      <c r="I1571" s="26" t="s">
        <v>1817</v>
      </c>
      <c r="J1571" s="11" t="s">
        <v>35</v>
      </c>
      <c r="K1571" s="18" t="str">
        <f>IF(LEFT(I1571,2)="10",HYPERLINK(_xlfn.CONCAT("https://doi.org/",I1571),"Link"),IF(I1571="","",HYPERLINK(I1571,"Link")))</f>
        <v>Link</v>
      </c>
      <c r="L1571" s="19" t="str">
        <f>IF(A1571&lt;&gt;"",IF(J1571="No",_xlfn.CONCAT(IF(ISERROR(FIND(",",A1571))=FALSE,LEFT(A1571,FIND(",",A1571)-1),A1571),"-",C1571,"-",H1571),""),"")</f>
        <v/>
      </c>
      <c r="M1571" s="29" t="str">
        <f>IF(A1571&lt;&gt;"",_xlfn.CONCAT("{",IF(ISERROR(FIND(",",A1571))=FALSE,LEFT(A1571,FIND(",",A1571)-1),A1571),", ",C1571," #",H1571,"}"),"")</f>
        <v>{Omran, 2018 #13516}</v>
      </c>
      <c r="N1571" s="4" t="s">
        <v>1</v>
      </c>
      <c r="O1571" s="18" t="str">
        <f>IF(J1571="Yes",IF(P1571&lt;&gt;"",HYPERLINK(_xlfn.CONCAT(VLOOKUP(P1571,AF:AG,2,FALSE),"\",IF(ISERROR(FIND(",",A1571))=FALSE,LEFT(A1571,FIND(",",A1571)-1),A1571),"-",C1571,"-",H1571,".pdf"),"PDF"),""),"")</f>
        <v>PDF</v>
      </c>
      <c r="P1571" s="11" t="s">
        <v>2</v>
      </c>
      <c r="Q1571" s="3" t="s">
        <v>46</v>
      </c>
      <c r="R1571" s="3" t="s">
        <v>47</v>
      </c>
      <c r="S1571" s="4" t="s">
        <v>109</v>
      </c>
      <c r="T1571" s="18" t="str">
        <f>IF(J1571="Yes",IF(U1571&lt;&gt;"",HYPERLINK(_xlfn.CONCAT(VLOOKUP(U1571,AF:AG,2,FALSE),"\",IF(ISERROR(FIND(",",A1571))=FALSE,LEFT(A1571,FIND(",",A1571)-1),A1571),"-",C1571,"-",H1571,".pdf"),"PDF"),""),"")</f>
        <v>PDF</v>
      </c>
      <c r="U1571" s="11" t="s">
        <v>57</v>
      </c>
      <c r="V1571" s="3" t="s">
        <v>46</v>
      </c>
      <c r="W1571" s="3" t="s">
        <v>47</v>
      </c>
      <c r="X1571" s="501" t="s">
        <v>116</v>
      </c>
      <c r="Y1571" s="12" t="str">
        <f>IF(R1571="Include","No",IF(V1571="Include","No",""))</f>
        <v/>
      </c>
      <c r="Z1571" s="33" t="str">
        <f>IF(J1571="Yes",IF(Q1571="","",IF(Q1571="Include",IF(V1571="",IF(Y1571="No","Check for supplement","Include"),IF(V1571="Exclude","Consensus required",IF(V1571="Include",IF(Y1571="No","Check for supplement","Include"),"Check required"))),IF(Q1571="Exclude",IF(V1571="","Check required",IF(V1571="Exclude","Exclude",IF(V1571="Include","Consensus required","Check required"))),"Check required"))),IF(L1571="","","Find PDF"))</f>
        <v>Exclude</v>
      </c>
      <c r="AA1571" s="31" t="str">
        <f>IF(Z1571="Exclude",R1571,"")</f>
        <v>3. Wrong intervention</v>
      </c>
    </row>
    <row r="1572" spans="1:27" x14ac:dyDescent="0.25">
      <c r="A1572" s="25" t="s">
        <v>1818</v>
      </c>
      <c r="B1572" s="26" t="s">
        <v>1819</v>
      </c>
      <c r="C1572" s="26">
        <v>2018</v>
      </c>
      <c r="D1572" s="26" t="s">
        <v>1820</v>
      </c>
      <c r="E1572" s="26">
        <v>15</v>
      </c>
      <c r="F1572" s="26">
        <v>3</v>
      </c>
      <c r="G1572" s="26" t="s">
        <v>1821</v>
      </c>
      <c r="H1572" s="26">
        <v>13499</v>
      </c>
      <c r="I1572" s="26" t="s">
        <v>1822</v>
      </c>
      <c r="J1572" s="11" t="s">
        <v>35</v>
      </c>
      <c r="K1572" s="18" t="str">
        <f>IF(LEFT(I1572,2)="10",HYPERLINK(_xlfn.CONCAT("https://doi.org/",I1572),"Link"),IF(I1572="","",HYPERLINK(I1572,"Link")))</f>
        <v>Link</v>
      </c>
      <c r="L1572" s="19" t="str">
        <f>IF(A1572&lt;&gt;"",IF(J1572="No",_xlfn.CONCAT(IF(ISERROR(FIND(",",A1572))=FALSE,LEFT(A1572,FIND(",",A1572)-1),A1572),"-",C1572,"-",H1572),""),"")</f>
        <v/>
      </c>
      <c r="M1572" s="29" t="str">
        <f>IF(A1572&lt;&gt;"",_xlfn.CONCAT("{",IF(ISERROR(FIND(",",A1572))=FALSE,LEFT(A1572,FIND(",",A1572)-1),A1572),", ",C1572," #",H1572,"}"),"")</f>
        <v>{O'Neill, 2018 #13499}</v>
      </c>
      <c r="N1572" s="4" t="s">
        <v>1</v>
      </c>
      <c r="O1572" s="18" t="str">
        <f>IF(J1572="Yes",IF(P1572&lt;&gt;"",HYPERLINK(_xlfn.CONCAT(VLOOKUP(P1572,AF:AG,2,FALSE),"\",IF(ISERROR(FIND(",",A1572))=FALSE,LEFT(A1572,FIND(",",A1572)-1),A1572),"-",C1572,"-",H1572,".pdf"),"PDF"),""),"")</f>
        <v>PDF</v>
      </c>
      <c r="P1572" s="11" t="s">
        <v>2</v>
      </c>
      <c r="Q1572" s="3" t="s">
        <v>46</v>
      </c>
      <c r="R1572" s="3" t="s">
        <v>47</v>
      </c>
      <c r="S1572" s="4" t="s">
        <v>109</v>
      </c>
      <c r="T1572" s="18" t="str">
        <f>IF(J1572="Yes",IF(U1572&lt;&gt;"",HYPERLINK(_xlfn.CONCAT(VLOOKUP(U1572,AF:AG,2,FALSE),"\",IF(ISERROR(FIND(",",A1572))=FALSE,LEFT(A1572,FIND(",",A1572)-1),A1572),"-",C1572,"-",H1572,".pdf"),"PDF"),""),"")</f>
        <v>PDF</v>
      </c>
      <c r="U1572" s="11" t="s">
        <v>57</v>
      </c>
      <c r="V1572" s="3" t="s">
        <v>46</v>
      </c>
      <c r="W1572" s="3" t="s">
        <v>47</v>
      </c>
      <c r="X1572" s="501" t="s">
        <v>116</v>
      </c>
      <c r="Y1572" s="12" t="str">
        <f>IF(R1572="Include","No",IF(V1572="Include","No",""))</f>
        <v/>
      </c>
      <c r="Z1572" s="33" t="str">
        <f>IF(J1572="Yes",IF(Q1572="","",IF(Q1572="Include",IF(V1572="",IF(Y1572="No","Check for supplement","Include"),IF(V1572="Exclude","Consensus required",IF(V1572="Include",IF(Y1572="No","Check for supplement","Include"),"Check required"))),IF(Q1572="Exclude",IF(V1572="","Check required",IF(V1572="Exclude","Exclude",IF(V1572="Include","Consensus required","Check required"))),"Check required"))),IF(L1572="","","Find PDF"))</f>
        <v>Exclude</v>
      </c>
      <c r="AA1572" s="31" t="str">
        <f>IF(Z1572="Exclude",R1572,"")</f>
        <v>3. Wrong intervention</v>
      </c>
    </row>
    <row r="1573" spans="1:27" x14ac:dyDescent="0.25">
      <c r="A1573" s="25" t="s">
        <v>2614</v>
      </c>
      <c r="B1573" s="26" t="s">
        <v>2615</v>
      </c>
      <c r="C1573" s="26">
        <v>2025</v>
      </c>
      <c r="D1573" s="26" t="s">
        <v>1406</v>
      </c>
      <c r="E1573" s="26">
        <v>67</v>
      </c>
      <c r="F1573" s="26">
        <v>1</v>
      </c>
      <c r="G1573" s="26" t="s">
        <v>1210</v>
      </c>
      <c r="H1573" s="26">
        <v>26790</v>
      </c>
      <c r="I1573" s="26" t="s">
        <v>2616</v>
      </c>
      <c r="J1573" s="11" t="s">
        <v>35</v>
      </c>
      <c r="K1573" s="18" t="str">
        <f>IF(LEFT(I1573,2)="10",HYPERLINK(_xlfn.CONCAT("https://doi.org/",I1573),"Link"),IF(I1573="","",HYPERLINK(I1573,"Link")))</f>
        <v>Link</v>
      </c>
      <c r="L1573" s="19" t="str">
        <f>IF(A1573&lt;&gt;"",IF(J1573="No",_xlfn.CONCAT(IF(ISERROR(FIND(",",A1573))=FALSE,LEFT(A1573,FIND(",",A1573)-1),A1573),"-",C1573,"-",H1573),""),"")</f>
        <v/>
      </c>
      <c r="M1573" s="29" t="str">
        <f>IF(A1573&lt;&gt;"",_xlfn.CONCAT("{",IF(ISERROR(FIND(",",A1573))=FALSE,LEFT(A1573,FIND(",",A1573)-1),A1573),", ",C1573," #",H1573,"}"),"")</f>
        <v>{Onoue, 2025 #26790}</v>
      </c>
      <c r="N1573" s="4" t="s">
        <v>45</v>
      </c>
      <c r="O1573" s="18" t="str">
        <f>IF(J1573="Yes",IF(P1573&lt;&gt;"",HYPERLINK(_xlfn.CONCAT(VLOOKUP(P1573,AF:AG,2,FALSE),"\",IF(ISERROR(FIND(",",A1573))=FALSE,LEFT(A1573,FIND(",",A1573)-1),A1573),"-",C1573,"-",H1573,".pdf"),"PDF"),""),"")</f>
        <v>PDF</v>
      </c>
      <c r="P1573" s="11" t="s">
        <v>2</v>
      </c>
      <c r="Q1573" s="3" t="s">
        <v>46</v>
      </c>
      <c r="R1573" s="3" t="s">
        <v>47</v>
      </c>
      <c r="S1573" s="4" t="s">
        <v>109</v>
      </c>
      <c r="T1573" s="18" t="str">
        <f>IF(J1573="Yes",IF(U1573&lt;&gt;"",HYPERLINK(_xlfn.CONCAT(VLOOKUP(U1573,AF:AG,2,FALSE),"\",IF(ISERROR(FIND(",",A1573))=FALSE,LEFT(A1573,FIND(",",A1573)-1),A1573),"-",C1573,"-",H1573,".pdf"),"PDF"),""),"")</f>
        <v>PDF</v>
      </c>
      <c r="U1573" s="11" t="s">
        <v>38</v>
      </c>
      <c r="V1573" s="3" t="s">
        <v>46</v>
      </c>
      <c r="W1573" s="3" t="s">
        <v>47</v>
      </c>
      <c r="Y1573" s="12" t="str">
        <f>IF(R1573="Include","No",IF(V1573="Include","No",""))</f>
        <v/>
      </c>
      <c r="Z1573" s="33" t="str">
        <f>IF(J1573="Yes",IF(Q1573="","",IF(Q1573="Include",IF(V1573="",IF(Y1573="No","Check for supplement","Include"),IF(V1573="Exclude","Consensus required",IF(V1573="Include",IF(Y1573="No","Check for supplement","Include"),"Check required"))),IF(Q1573="Exclude",IF(V1573="","Check required",IF(V1573="Exclude","Exclude",IF(V1573="Include","Consensus required","Check required"))),"Check required"))),IF(L1573="","","Find PDF"))</f>
        <v>Exclude</v>
      </c>
      <c r="AA1573" s="31" t="str">
        <f>IF(Z1573="Exclude",R1573,"")</f>
        <v>3. Wrong intervention</v>
      </c>
    </row>
    <row r="1574" spans="1:27" x14ac:dyDescent="0.25">
      <c r="A1574" s="25" t="s">
        <v>5565</v>
      </c>
      <c r="B1574" s="26" t="s">
        <v>5566</v>
      </c>
      <c r="C1574" s="26">
        <v>2021</v>
      </c>
      <c r="D1574" s="26" t="s">
        <v>277</v>
      </c>
      <c r="E1574" s="26">
        <v>22</v>
      </c>
      <c r="F1574" s="26">
        <v>1</v>
      </c>
      <c r="G1574" s="26">
        <v>467</v>
      </c>
      <c r="H1574" s="26">
        <v>14191</v>
      </c>
      <c r="I1574" s="26" t="s">
        <v>5567</v>
      </c>
      <c r="J1574" s="11" t="s">
        <v>35</v>
      </c>
      <c r="K1574" s="18" t="str">
        <f>IF(LEFT(I1574,2)="10",HYPERLINK(_xlfn.CONCAT("https://doi.org/",I1574),"Link"),IF(I1574="","",HYPERLINK(I1574,"Link")))</f>
        <v>Link</v>
      </c>
      <c r="L1574" s="19" t="str">
        <f>IF(A1574&lt;&gt;"",IF(J1574="No",_xlfn.CONCAT(IF(ISERROR(FIND(",",A1574))=FALSE,LEFT(A1574,FIND(",",A1574)-1),A1574),"-",C1574,"-",H1574),""),"")</f>
        <v/>
      </c>
      <c r="M1574" s="29" t="str">
        <f>IF(A1574&lt;&gt;"",_xlfn.CONCAT("{",IF(ISERROR(FIND(",",A1574))=FALSE,LEFT(A1574,FIND(",",A1574)-1),A1574),", ",C1574," #",H1574,"}"),"")</f>
        <v>{Ooms, 2021 #14191}</v>
      </c>
      <c r="N1574" s="4" t="s">
        <v>4</v>
      </c>
      <c r="O1574" s="18" t="str">
        <f>IF(J1574="Yes",IF(P1574&lt;&gt;"",HYPERLINK(_xlfn.CONCAT(VLOOKUP(P1574,AF:AG,2,FALSE),"\",IF(ISERROR(FIND(",",A1574))=FALSE,LEFT(A1574,FIND(",",A1574)-1),A1574),"-",C1574,"-",H1574,".pdf"),"PDF"),""),"")</f>
        <v>PDF</v>
      </c>
      <c r="P1574" s="11" t="s">
        <v>2</v>
      </c>
      <c r="Q1574" s="3" t="s">
        <v>46</v>
      </c>
      <c r="R1574" s="3" t="s">
        <v>47</v>
      </c>
      <c r="S1574" s="4" t="s">
        <v>109</v>
      </c>
      <c r="T1574" s="18" t="str">
        <f>IF(J1574="Yes",IF(U1574&lt;&gt;"",HYPERLINK(_xlfn.CONCAT(VLOOKUP(U1574,AF:AG,2,FALSE),"\",IF(ISERROR(FIND(",",A1574))=FALSE,LEFT(A1574,FIND(",",A1574)-1),A1574),"-",C1574,"-",H1574,".pdf"),"PDF"),""),"")</f>
        <v>PDF</v>
      </c>
      <c r="U1574" s="11" t="s">
        <v>50</v>
      </c>
      <c r="V1574" s="3" t="s">
        <v>46</v>
      </c>
      <c r="W1574" s="3" t="s">
        <v>47</v>
      </c>
      <c r="Y1574" s="12" t="str">
        <f>IF(R1574="Include","No",IF(V1574="Include","No",""))</f>
        <v/>
      </c>
      <c r="Z1574" s="33" t="str">
        <f>IF(J1574="Yes",IF(Q1574="","",IF(Q1574="Include",IF(V1574="",IF(Y1574="No","Check for supplement","Include"),IF(V1574="Exclude","Consensus required",IF(V1574="Include",IF(Y1574="No","Check for supplement","Include"),"Check required"))),IF(Q1574="Exclude",IF(V1574="","Check required",IF(V1574="Exclude","Exclude",IF(V1574="Include","Consensus required","Check required"))),"Check required"))),IF(L1574="","","Find PDF"))</f>
        <v>Exclude</v>
      </c>
      <c r="AA1574" s="31" t="str">
        <f>IF(Z1574="Exclude",R1574,"")</f>
        <v>3. Wrong intervention</v>
      </c>
    </row>
    <row r="1575" spans="1:27" x14ac:dyDescent="0.25">
      <c r="A1575" s="25" t="s">
        <v>1823</v>
      </c>
      <c r="B1575" s="26" t="s">
        <v>1824</v>
      </c>
      <c r="C1575" s="26">
        <v>2021</v>
      </c>
      <c r="D1575" s="26" t="s">
        <v>1825</v>
      </c>
      <c r="E1575" s="26">
        <v>25</v>
      </c>
      <c r="G1575" s="26">
        <v>100426</v>
      </c>
      <c r="H1575" s="26">
        <v>13517</v>
      </c>
      <c r="I1575" s="26" t="s">
        <v>1826</v>
      </c>
      <c r="J1575" s="11" t="s">
        <v>35</v>
      </c>
      <c r="K1575" s="18" t="str">
        <f>IF(LEFT(I1575,2)="10",HYPERLINK(_xlfn.CONCAT("https://doi.org/",I1575),"Link"),IF(I1575="","",HYPERLINK(I1575,"Link")))</f>
        <v>Link</v>
      </c>
      <c r="L1575" s="19" t="str">
        <f>IF(A1575&lt;&gt;"",IF(J1575="No",_xlfn.CONCAT(IF(ISERROR(FIND(",",A1575))=FALSE,LEFT(A1575,FIND(",",A1575)-1),A1575),"-",C1575,"-",H1575),""),"")</f>
        <v/>
      </c>
      <c r="M1575" s="29" t="str">
        <f>IF(A1575&lt;&gt;"",_xlfn.CONCAT("{",IF(ISERROR(FIND(",",A1575))=FALSE,LEFT(A1575,FIND(",",A1575)-1),A1575),", ",C1575," #",H1575,"}"),"")</f>
        <v>{Oppezzo, 2021 #13517}</v>
      </c>
      <c r="N1575" s="4" t="s">
        <v>1</v>
      </c>
      <c r="O1575" s="18" t="str">
        <f>IF(J1575="Yes",IF(P1575&lt;&gt;"",HYPERLINK(_xlfn.CONCAT(VLOOKUP(P1575,AF:AG,2,FALSE),"\",IF(ISERROR(FIND(",",A1575))=FALSE,LEFT(A1575,FIND(",",A1575)-1),A1575),"-",C1575,"-",H1575,".pdf"),"PDF"),""),"")</f>
        <v>PDF</v>
      </c>
      <c r="P1575" s="11" t="s">
        <v>2</v>
      </c>
      <c r="Q1575" s="3" t="s">
        <v>46</v>
      </c>
      <c r="R1575" s="3" t="s">
        <v>47</v>
      </c>
      <c r="S1575" s="4" t="s">
        <v>109</v>
      </c>
      <c r="T1575" s="18" t="str">
        <f>IF(J1575="Yes",IF(U1575&lt;&gt;"",HYPERLINK(_xlfn.CONCAT(VLOOKUP(U1575,AF:AG,2,FALSE),"\",IF(ISERROR(FIND(",",A1575))=FALSE,LEFT(A1575,FIND(",",A1575)-1),A1575),"-",C1575,"-",H1575,".pdf"),"PDF"),""),"")</f>
        <v>PDF</v>
      </c>
      <c r="U1575" s="11" t="s">
        <v>57</v>
      </c>
      <c r="V1575" s="3" t="s">
        <v>46</v>
      </c>
      <c r="W1575" s="3" t="s">
        <v>47</v>
      </c>
      <c r="X1575" s="501" t="s">
        <v>116</v>
      </c>
      <c r="Y1575" s="12" t="str">
        <f>IF(R1575="Include","No",IF(V1575="Include","No",""))</f>
        <v/>
      </c>
      <c r="Z1575" s="33" t="str">
        <f>IF(J1575="Yes",IF(Q1575="","",IF(Q1575="Include",IF(V1575="",IF(Y1575="No","Check for supplement","Include"),IF(V1575="Exclude","Consensus required",IF(V1575="Include",IF(Y1575="No","Check for supplement","Include"),"Check required"))),IF(Q1575="Exclude",IF(V1575="","Check required",IF(V1575="Exclude","Exclude",IF(V1575="Include","Consensus required","Check required"))),"Check required"))),IF(L1575="","","Find PDF"))</f>
        <v>Exclude</v>
      </c>
      <c r="AA1575" s="31" t="str">
        <f>IF(Z1575="Exclude",R1575,"")</f>
        <v>3. Wrong intervention</v>
      </c>
    </row>
    <row r="1576" spans="1:27" x14ac:dyDescent="0.25">
      <c r="A1576" s="25" t="s">
        <v>1823</v>
      </c>
      <c r="B1576" s="26" t="s">
        <v>1824</v>
      </c>
      <c r="C1576" s="26">
        <v>2021</v>
      </c>
      <c r="D1576" s="26" t="s">
        <v>1825</v>
      </c>
      <c r="E1576" s="26">
        <v>25</v>
      </c>
      <c r="G1576" s="26">
        <v>100426</v>
      </c>
      <c r="H1576" s="26">
        <v>14116</v>
      </c>
      <c r="I1576" s="26" t="s">
        <v>1826</v>
      </c>
      <c r="J1576" s="11" t="s">
        <v>35</v>
      </c>
      <c r="K1576" s="18" t="str">
        <f>IF(LEFT(I1576,2)="10",HYPERLINK(_xlfn.CONCAT("https://doi.org/",I1576),"Link"),IF(I1576="","",HYPERLINK(I1576,"Link")))</f>
        <v>Link</v>
      </c>
      <c r="L1576" s="19" t="str">
        <f>IF(A1576&lt;&gt;"",IF(J1576="No",_xlfn.CONCAT(IF(ISERROR(FIND(",",A1576))=FALSE,LEFT(A1576,FIND(",",A1576)-1),A1576),"-",C1576,"-",H1576),""),"")</f>
        <v/>
      </c>
      <c r="M1576" s="29" t="str">
        <f>IF(A1576&lt;&gt;"",_xlfn.CONCAT("{",IF(ISERROR(FIND(",",A1576))=FALSE,LEFT(A1576,FIND(",",A1576)-1),A1576),", ",C1576," #",H1576,"}"),"")</f>
        <v>{Oppezzo, 2021 #14116}</v>
      </c>
      <c r="N1576" s="4" t="s">
        <v>4</v>
      </c>
      <c r="O1576" s="18" t="str">
        <f>IF(J1576="Yes",IF(P1576&lt;&gt;"",HYPERLINK(_xlfn.CONCAT(VLOOKUP(P1576,AF:AG,2,FALSE),"\",IF(ISERROR(FIND(",",A1576))=FALSE,LEFT(A1576,FIND(",",A1576)-1),A1576),"-",C1576,"-",H1576,".pdf"),"PDF"),""),"")</f>
        <v>PDF</v>
      </c>
      <c r="P1576" s="11" t="s">
        <v>2</v>
      </c>
      <c r="Q1576" s="3" t="s">
        <v>46</v>
      </c>
      <c r="R1576" s="3" t="s">
        <v>39</v>
      </c>
      <c r="T1576" s="18" t="str">
        <f>IF(J1576="Yes",IF(U1576&lt;&gt;"",HYPERLINK(_xlfn.CONCAT(VLOOKUP(U1576,AF:AG,2,FALSE),"\",IF(ISERROR(FIND(",",A1576))=FALSE,LEFT(A1576,FIND(",",A1576)-1),A1576),"-",C1576,"-",H1576,".pdf"),"PDF"),""),"")</f>
        <v>PDF</v>
      </c>
      <c r="U1576" s="11" t="s">
        <v>50</v>
      </c>
      <c r="V1576" s="3" t="s">
        <v>46</v>
      </c>
      <c r="W1576" s="3" t="s">
        <v>39</v>
      </c>
      <c r="Y1576" s="12" t="str">
        <f>IF(R1576="Include","No",IF(V1576="Include","No",""))</f>
        <v/>
      </c>
      <c r="Z1576" s="33" t="str">
        <f>IF(J1576="Yes",IF(Q1576="","",IF(Q1576="Include",IF(V1576="",IF(Y1576="No","Check for supplement","Include"),IF(V1576="Exclude","Consensus required",IF(V1576="Include",IF(Y1576="No","Check for supplement","Include"),"Check required"))),IF(Q1576="Exclude",IF(V1576="","Check required",IF(V1576="Exclude","Exclude",IF(V1576="Include","Consensus required","Check required"))),"Check required"))),IF(L1576="","","Find PDF"))</f>
        <v>Exclude</v>
      </c>
      <c r="AA1576" s="31" t="str">
        <f>IF(Z1576="Exclude",R1576,"")</f>
        <v>0. Duplicate</v>
      </c>
    </row>
    <row r="1577" spans="1:27" x14ac:dyDescent="0.25">
      <c r="A1577" s="25" t="s">
        <v>5568</v>
      </c>
      <c r="B1577" s="26" t="s">
        <v>5569</v>
      </c>
      <c r="C1577" s="26">
        <v>2022</v>
      </c>
      <c r="D1577" s="26" t="s">
        <v>5570</v>
      </c>
      <c r="E1577" s="26">
        <v>31</v>
      </c>
      <c r="F1577" s="26">
        <v>3</v>
      </c>
      <c r="G1577" s="26" t="s">
        <v>3722</v>
      </c>
      <c r="H1577" s="26">
        <v>14325</v>
      </c>
      <c r="I1577" s="26" t="s">
        <v>5571</v>
      </c>
      <c r="J1577" s="11" t="s">
        <v>35</v>
      </c>
      <c r="K1577" s="18" t="str">
        <f>IF(LEFT(I1577,2)="10",HYPERLINK(_xlfn.CONCAT("https://doi.org/",I1577),"Link"),IF(I1577="","",HYPERLINK(I1577,"Link")))</f>
        <v>Link</v>
      </c>
      <c r="L1577" s="19" t="str">
        <f>IF(A1577&lt;&gt;"",IF(J1577="No",_xlfn.CONCAT(IF(ISERROR(FIND(",",A1577))=FALSE,LEFT(A1577,FIND(",",A1577)-1),A1577),"-",C1577,"-",H1577),""),"")</f>
        <v/>
      </c>
      <c r="M1577" s="29" t="str">
        <f>IF(A1577&lt;&gt;"",_xlfn.CONCAT("{",IF(ISERROR(FIND(",",A1577))=FALSE,LEFT(A1577,FIND(",",A1577)-1),A1577),", ",C1577," #",H1577,"}"),"")</f>
        <v>{Orleans-Pobee, 2022 #14325}</v>
      </c>
      <c r="N1577" s="4" t="s">
        <v>4</v>
      </c>
      <c r="O1577" s="18" t="str">
        <f>IF(J1577="Yes",IF(P1577&lt;&gt;"",HYPERLINK(_xlfn.CONCAT(VLOOKUP(P1577,AF:AG,2,FALSE),"\",IF(ISERROR(FIND(",",A1577))=FALSE,LEFT(A1577,FIND(",",A1577)-1),A1577),"-",C1577,"-",H1577,".pdf"),"PDF"),""),"")</f>
        <v>PDF</v>
      </c>
      <c r="P1577" s="11" t="s">
        <v>2</v>
      </c>
      <c r="Q1577" s="3" t="s">
        <v>46</v>
      </c>
      <c r="R1577" s="3" t="s">
        <v>77</v>
      </c>
      <c r="S1577" s="4" t="s">
        <v>316</v>
      </c>
      <c r="T1577" s="18" t="str">
        <f>IF(J1577="Yes",IF(U1577&lt;&gt;"",HYPERLINK(_xlfn.CONCAT(VLOOKUP(U1577,AF:AG,2,FALSE),"\",IF(ISERROR(FIND(",",A1577))=FALSE,LEFT(A1577,FIND(",",A1577)-1),A1577),"-",C1577,"-",H1577,".pdf"),"PDF"),""),"")</f>
        <v>PDF</v>
      </c>
      <c r="U1577" s="11" t="s">
        <v>50</v>
      </c>
      <c r="V1577" s="3" t="s">
        <v>46</v>
      </c>
      <c r="W1577" s="3" t="s">
        <v>77</v>
      </c>
      <c r="Y1577" s="12" t="str">
        <f>IF(R1577="Include","No",IF(V1577="Include","No",""))</f>
        <v/>
      </c>
      <c r="Z1577" s="33" t="str">
        <f>IF(J1577="Yes",IF(Q1577="","",IF(Q1577="Include",IF(V1577="",IF(Y1577="No","Check for supplement","Include"),IF(V1577="Exclude","Consensus required",IF(V1577="Include",IF(Y1577="No","Check for supplement","Include"),"Check required"))),IF(Q1577="Exclude",IF(V1577="","Check required",IF(V1577="Exclude","Exclude",IF(V1577="Include","Consensus required","Check required"))),"Check required"))),IF(L1577="","","Find PDF"))</f>
        <v>Exclude</v>
      </c>
      <c r="AA1577" s="31" t="str">
        <f>IF(Z1577="Exclude",R1577,"")</f>
        <v>5. Wrong study design</v>
      </c>
    </row>
    <row r="1578" spans="1:27" x14ac:dyDescent="0.25">
      <c r="A1578" s="25" t="s">
        <v>1827</v>
      </c>
      <c r="B1578" s="26" t="s">
        <v>1828</v>
      </c>
      <c r="C1578" s="26">
        <v>2020</v>
      </c>
      <c r="D1578" s="26" t="s">
        <v>782</v>
      </c>
      <c r="E1578" s="26">
        <v>10</v>
      </c>
      <c r="F1578" s="26">
        <v>1</v>
      </c>
      <c r="G1578" s="26">
        <v>8302</v>
      </c>
      <c r="H1578" s="26">
        <v>12704</v>
      </c>
      <c r="I1578" s="26" t="s">
        <v>1829</v>
      </c>
      <c r="J1578" s="11" t="s">
        <v>35</v>
      </c>
      <c r="K1578" s="18" t="str">
        <f>IF(LEFT(I1578,2)="10",HYPERLINK(_xlfn.CONCAT("https://doi.org/",I1578),"Link"),IF(I1578="","",HYPERLINK(I1578,"Link")))</f>
        <v>Link</v>
      </c>
      <c r="L1578" s="19" t="str">
        <f>IF(A1578&lt;&gt;"",IF(J1578="No",_xlfn.CONCAT(IF(ISERROR(FIND(",",A1578))=FALSE,LEFT(A1578,FIND(",",A1578)-1),A1578),"-",C1578,"-",H1578),""),"")</f>
        <v/>
      </c>
      <c r="M1578" s="29" t="str">
        <f>IF(A1578&lt;&gt;"",_xlfn.CONCAT("{",IF(ISERROR(FIND(",",A1578))=FALSE,LEFT(A1578,FIND(",",A1578)-1),A1578),", ",C1578," #",H1578,"}"),"")</f>
        <v>{Ortega-Perez de Villar, 2020 #12704}</v>
      </c>
      <c r="N1578" s="4" t="s">
        <v>1</v>
      </c>
      <c r="O1578" s="18" t="str">
        <f>IF(J1578="Yes",IF(P1578&lt;&gt;"",HYPERLINK(_xlfn.CONCAT(VLOOKUP(P1578,AF:AG,2,FALSE),"\",IF(ISERROR(FIND(",",A1578))=FALSE,LEFT(A1578,FIND(",",A1578)-1),A1578),"-",C1578,"-",H1578,".pdf"),"PDF"),""),"")</f>
        <v>PDF</v>
      </c>
      <c r="P1578" s="11" t="s">
        <v>2</v>
      </c>
      <c r="Q1578" s="3" t="s">
        <v>46</v>
      </c>
      <c r="R1578" s="3" t="s">
        <v>47</v>
      </c>
      <c r="S1578" s="4" t="s">
        <v>109</v>
      </c>
      <c r="T1578" s="18" t="str">
        <f>IF(J1578="Yes",IF(U1578&lt;&gt;"",HYPERLINK(_xlfn.CONCAT(VLOOKUP(U1578,AF:AG,2,FALSE),"\",IF(ISERROR(FIND(",",A1578))=FALSE,LEFT(A1578,FIND(",",A1578)-1),A1578),"-",C1578,"-",H1578,".pdf"),"PDF"),""),"")</f>
        <v>PDF</v>
      </c>
      <c r="U1578" s="11" t="s">
        <v>57</v>
      </c>
      <c r="V1578" s="3" t="s">
        <v>46</v>
      </c>
      <c r="W1578" s="3" t="s">
        <v>47</v>
      </c>
      <c r="X1578" s="501" t="s">
        <v>116</v>
      </c>
      <c r="Y1578" s="12" t="str">
        <f>IF(R1578="Include","No",IF(V1578="Include","No",""))</f>
        <v/>
      </c>
      <c r="Z1578" s="33" t="str">
        <f>IF(J1578="Yes",IF(Q1578="","",IF(Q1578="Include",IF(V1578="",IF(Y1578="No","Check for supplement","Include"),IF(V1578="Exclude","Consensus required",IF(V1578="Include",IF(Y1578="No","Check for supplement","Include"),"Check required"))),IF(Q1578="Exclude",IF(V1578="","Check required",IF(V1578="Exclude","Exclude",IF(V1578="Include","Consensus required","Check required"))),"Check required"))),IF(L1578="","","Find PDF"))</f>
        <v>Exclude</v>
      </c>
      <c r="AA1578" s="31" t="str">
        <f>IF(Z1578="Exclude",R1578,"")</f>
        <v>3. Wrong intervention</v>
      </c>
    </row>
    <row r="1579" spans="1:27" x14ac:dyDescent="0.25">
      <c r="A1579" s="25" t="s">
        <v>1827</v>
      </c>
      <c r="B1579" s="26" t="s">
        <v>1828</v>
      </c>
      <c r="C1579" s="26">
        <v>2020</v>
      </c>
      <c r="D1579" s="26" t="s">
        <v>782</v>
      </c>
      <c r="E1579" s="26">
        <v>10</v>
      </c>
      <c r="F1579" s="26">
        <v>1</v>
      </c>
      <c r="G1579" s="26">
        <v>8302</v>
      </c>
      <c r="H1579" s="26">
        <v>12705</v>
      </c>
      <c r="I1579" s="26" t="s">
        <v>1829</v>
      </c>
      <c r="J1579" s="11" t="s">
        <v>35</v>
      </c>
      <c r="K1579" s="18" t="str">
        <f>IF(LEFT(I1579,2)="10",HYPERLINK(_xlfn.CONCAT("https://doi.org/",I1579),"Link"),IF(I1579="","",HYPERLINK(I1579,"Link")))</f>
        <v>Link</v>
      </c>
      <c r="L1579" s="19" t="str">
        <f>IF(A1579&lt;&gt;"",IF(J1579="No",_xlfn.CONCAT(IF(ISERROR(FIND(",",A1579))=FALSE,LEFT(A1579,FIND(",",A1579)-1),A1579),"-",C1579,"-",H1579),""),"")</f>
        <v/>
      </c>
      <c r="M1579" s="29" t="str">
        <f>IF(A1579&lt;&gt;"",_xlfn.CONCAT("{",IF(ISERROR(FIND(",",A1579))=FALSE,LEFT(A1579,FIND(",",A1579)-1),A1579),", ",C1579," #",H1579,"}"),"")</f>
        <v>{Ortega-Perez de Villar, 2020 #12705}</v>
      </c>
      <c r="N1579" s="4" t="s">
        <v>1</v>
      </c>
      <c r="O1579" s="18" t="str">
        <f>IF(J1579="Yes",IF(P1579&lt;&gt;"",HYPERLINK(_xlfn.CONCAT(VLOOKUP(P1579,AF:AG,2,FALSE),"\",IF(ISERROR(FIND(",",A1579))=FALSE,LEFT(A1579,FIND(",",A1579)-1),A1579),"-",C1579,"-",H1579,".pdf"),"PDF"),""),"")</f>
        <v>PDF</v>
      </c>
      <c r="P1579" s="11" t="s">
        <v>2</v>
      </c>
      <c r="Q1579" s="3" t="s">
        <v>46</v>
      </c>
      <c r="R1579" s="3" t="s">
        <v>39</v>
      </c>
      <c r="T1579" s="18" t="str">
        <f>IF(J1579="Yes",IF(U1579&lt;&gt;"",HYPERLINK(_xlfn.CONCAT(VLOOKUP(U1579,AF:AG,2,FALSE),"\",IF(ISERROR(FIND(",",A1579))=FALSE,LEFT(A1579,FIND(",",A1579)-1),A1579),"-",C1579,"-",H1579,".pdf"),"PDF"),""),"")</f>
        <v>PDF</v>
      </c>
      <c r="U1579" s="11" t="str">
        <f>IF(R1579="0. Duplicate","SH","")</f>
        <v>SH</v>
      </c>
      <c r="V1579" s="3" t="str">
        <f>IF(R1579="0. Duplicate","Exclude","")</f>
        <v>Exclude</v>
      </c>
      <c r="W1579" s="3" t="str">
        <f>IF(R1579="0. Duplicate","0. Duplicate","")</f>
        <v>0. Duplicate</v>
      </c>
      <c r="Y1579" s="12" t="str">
        <f>IF(R1579="Include","No",IF(V1579="Include","No",""))</f>
        <v/>
      </c>
      <c r="Z1579" s="33" t="str">
        <f>IF(J1579="Yes",IF(Q1579="","",IF(Q1579="Include",IF(V1579="",IF(Y1579="No","Check for supplement","Include"),IF(V1579="Exclude","Consensus required",IF(V1579="Include",IF(Y1579="No","Check for supplement","Include"),"Check required"))),IF(Q1579="Exclude",IF(V1579="","Check required",IF(V1579="Exclude","Exclude",IF(V1579="Include","Consensus required","Check required"))),"Check required"))),IF(L1579="","","Find PDF"))</f>
        <v>Exclude</v>
      </c>
      <c r="AA1579" s="31" t="str">
        <f>IF(Z1579="Exclude",R1579,"")</f>
        <v>0. Duplicate</v>
      </c>
    </row>
    <row r="1580" spans="1:27" x14ac:dyDescent="0.25">
      <c r="A1580" s="25" t="s">
        <v>1830</v>
      </c>
      <c r="B1580" s="26" t="s">
        <v>1831</v>
      </c>
      <c r="C1580" s="26">
        <v>2012</v>
      </c>
      <c r="D1580" s="26" t="s">
        <v>192</v>
      </c>
      <c r="E1580" s="26">
        <v>55</v>
      </c>
      <c r="F1580" s="26">
        <v>3</v>
      </c>
      <c r="G1580" s="26" t="s">
        <v>1832</v>
      </c>
      <c r="H1580" s="26">
        <v>13518</v>
      </c>
      <c r="I1580" s="26" t="s">
        <v>1833</v>
      </c>
      <c r="J1580" s="11" t="s">
        <v>35</v>
      </c>
      <c r="K1580" s="18" t="str">
        <f>IF(LEFT(I1580,2)="10",HYPERLINK(_xlfn.CONCAT("https://doi.org/",I1580),"Link"),IF(I1580="","",HYPERLINK(I1580,"Link")))</f>
        <v>Link</v>
      </c>
      <c r="L1580" s="19" t="str">
        <f>IF(A1580&lt;&gt;"",IF(J1580="No",_xlfn.CONCAT(IF(ISERROR(FIND(",",A1580))=FALSE,LEFT(A1580,FIND(",",A1580)-1),A1580),"-",C1580,"-",H1580),""),"")</f>
        <v/>
      </c>
      <c r="M1580" s="29" t="str">
        <f>IF(A1580&lt;&gt;"",_xlfn.CONCAT("{",IF(ISERROR(FIND(",",A1580))=FALSE,LEFT(A1580,FIND(",",A1580)-1),A1580),", ",C1580," #",H1580,"}"),"")</f>
        <v>{Ostbye, 2012 #13518}</v>
      </c>
      <c r="N1580" s="4" t="s">
        <v>1</v>
      </c>
      <c r="O1580" s="18" t="str">
        <f>IF(J1580="Yes",IF(P1580&lt;&gt;"",HYPERLINK(_xlfn.CONCAT(VLOOKUP(P1580,AF:AG,2,FALSE),"\",IF(ISERROR(FIND(",",A1580))=FALSE,LEFT(A1580,FIND(",",A1580)-1),A1580),"-",C1580,"-",H1580,".pdf"),"PDF"),""),"")</f>
        <v>PDF</v>
      </c>
      <c r="P1580" s="11" t="s">
        <v>2</v>
      </c>
      <c r="Q1580" s="3" t="s">
        <v>46</v>
      </c>
      <c r="R1580" s="3" t="s">
        <v>47</v>
      </c>
      <c r="S1580" s="4" t="s">
        <v>109</v>
      </c>
      <c r="T1580" s="18" t="str">
        <f>IF(J1580="Yes",IF(U1580&lt;&gt;"",HYPERLINK(_xlfn.CONCAT(VLOOKUP(U1580,AF:AG,2,FALSE),"\",IF(ISERROR(FIND(",",A1580))=FALSE,LEFT(A1580,FIND(",",A1580)-1),A1580),"-",C1580,"-",H1580,".pdf"),"PDF"),""),"")</f>
        <v>PDF</v>
      </c>
      <c r="U1580" s="11" t="s">
        <v>57</v>
      </c>
      <c r="V1580" s="3" t="s">
        <v>46</v>
      </c>
      <c r="W1580" s="3" t="s">
        <v>47</v>
      </c>
      <c r="X1580" s="501" t="s">
        <v>116</v>
      </c>
      <c r="Y1580" s="12" t="str">
        <f>IF(R1580="Include","No",IF(V1580="Include","No",""))</f>
        <v/>
      </c>
      <c r="Z1580" s="33" t="str">
        <f>IF(J1580="Yes",IF(Q1580="","",IF(Q1580="Include",IF(V1580="",IF(Y1580="No","Check for supplement","Include"),IF(V1580="Exclude","Consensus required",IF(V1580="Include",IF(Y1580="No","Check for supplement","Include"),"Check required"))),IF(Q1580="Exclude",IF(V1580="","Check required",IF(V1580="Exclude","Exclude",IF(V1580="Include","Consensus required","Check required"))),"Check required"))),IF(L1580="","","Find PDF"))</f>
        <v>Exclude</v>
      </c>
      <c r="AA1580" s="31" t="str">
        <f>IF(Z1580="Exclude",R1580,"")</f>
        <v>3. Wrong intervention</v>
      </c>
    </row>
    <row r="1581" spans="1:27" x14ac:dyDescent="0.25">
      <c r="A1581" s="25" t="s">
        <v>1834</v>
      </c>
      <c r="B1581" s="26" t="s">
        <v>1835</v>
      </c>
      <c r="C1581" s="26">
        <v>2015</v>
      </c>
      <c r="D1581" s="26" t="s">
        <v>856</v>
      </c>
      <c r="E1581" s="26">
        <v>57</v>
      </c>
      <c r="F1581" s="26">
        <v>2</v>
      </c>
      <c r="G1581" s="26" t="s">
        <v>1832</v>
      </c>
      <c r="H1581" s="26">
        <v>14854</v>
      </c>
      <c r="I1581" s="26" t="s">
        <v>1836</v>
      </c>
      <c r="J1581" s="11" t="s">
        <v>35</v>
      </c>
      <c r="K1581" s="18" t="str">
        <f>IF(LEFT(I1581,2)="10",HYPERLINK(_xlfn.CONCAT("https://doi.org/",I1581),"Link"),IF(I1581="","",HYPERLINK(I1581,"Link")))</f>
        <v>Link</v>
      </c>
      <c r="L1581" s="19" t="str">
        <f>IF(A1581&lt;&gt;"",IF(J1581="No",_xlfn.CONCAT(IF(ISERROR(FIND(",",A1581))=FALSE,LEFT(A1581,FIND(",",A1581)-1),A1581),"-",C1581,"-",H1581),""),"")</f>
        <v/>
      </c>
      <c r="M1581" s="29" t="str">
        <f>IF(A1581&lt;&gt;"",_xlfn.CONCAT("{",IF(ISERROR(FIND(",",A1581))=FALSE,LEFT(A1581,FIND(",",A1581)-1),A1581),", ",C1581," #",H1581,"}"),"")</f>
        <v>{Ostbye, 2015 #14854}</v>
      </c>
      <c r="N1581" s="4" t="s">
        <v>1</v>
      </c>
      <c r="O1581" s="18" t="str">
        <f>IF(J1581="Yes",IF(P1581&lt;&gt;"",HYPERLINK(_xlfn.CONCAT(VLOOKUP(P1581,AF:AG,2,FALSE),"\",IF(ISERROR(FIND(",",A1581))=FALSE,LEFT(A1581,FIND(",",A1581)-1),A1581),"-",C1581,"-",H1581,".pdf"),"PDF"),""),"")</f>
        <v>PDF</v>
      </c>
      <c r="P1581" s="11" t="s">
        <v>2</v>
      </c>
      <c r="Q1581" s="3" t="s">
        <v>46</v>
      </c>
      <c r="R1581" s="3" t="s">
        <v>47</v>
      </c>
      <c r="S1581" s="4" t="s">
        <v>109</v>
      </c>
      <c r="T1581" s="18" t="str">
        <f>IF(J1581="Yes",IF(U1581&lt;&gt;"",HYPERLINK(_xlfn.CONCAT(VLOOKUP(U1581,AF:AG,2,FALSE),"\",IF(ISERROR(FIND(",",A1581))=FALSE,LEFT(A1581,FIND(",",A1581)-1),A1581),"-",C1581,"-",H1581,".pdf"),"PDF"),""),"")</f>
        <v>PDF</v>
      </c>
      <c r="U1581" s="11" t="s">
        <v>57</v>
      </c>
      <c r="V1581" s="3" t="s">
        <v>46</v>
      </c>
      <c r="W1581" s="3" t="s">
        <v>47</v>
      </c>
      <c r="X1581" s="501" t="s">
        <v>116</v>
      </c>
      <c r="Y1581" s="12" t="str">
        <f>IF(R1581="Include","No",IF(V1581="Include","No",""))</f>
        <v/>
      </c>
      <c r="Z1581" s="33" t="str">
        <f>IF(J1581="Yes",IF(Q1581="","",IF(Q1581="Include",IF(V1581="",IF(Y1581="No","Check for supplement","Include"),IF(V1581="Exclude","Consensus required",IF(V1581="Include",IF(Y1581="No","Check for supplement","Include"),"Check required"))),IF(Q1581="Exclude",IF(V1581="","Check required",IF(V1581="Exclude","Exclude",IF(V1581="Include","Consensus required","Check required"))),"Check required"))),IF(L1581="","","Find PDF"))</f>
        <v>Exclude</v>
      </c>
      <c r="AA1581" s="31" t="str">
        <f>IF(Z1581="Exclude",R1581,"")</f>
        <v>3. Wrong intervention</v>
      </c>
    </row>
    <row r="1582" spans="1:27" x14ac:dyDescent="0.25">
      <c r="A1582" s="25" t="s">
        <v>1837</v>
      </c>
      <c r="B1582" s="26" t="s">
        <v>1838</v>
      </c>
      <c r="C1582" s="26">
        <v>2022</v>
      </c>
      <c r="D1582" s="26" t="s">
        <v>1839</v>
      </c>
      <c r="E1582" s="26">
        <v>23</v>
      </c>
      <c r="F1582" s="26">
        <v>1</v>
      </c>
      <c r="G1582" s="26">
        <v>112</v>
      </c>
      <c r="H1582" s="26">
        <v>13523</v>
      </c>
      <c r="I1582" s="26" t="s">
        <v>1840</v>
      </c>
      <c r="J1582" s="11" t="s">
        <v>35</v>
      </c>
      <c r="K1582" s="18" t="str">
        <f>IF(LEFT(I1582,2)="10",HYPERLINK(_xlfn.CONCAT("https://doi.org/",I1582),"Link"),IF(I1582="","",HYPERLINK(I1582,"Link")))</f>
        <v>Link</v>
      </c>
      <c r="L1582" s="19" t="str">
        <f>IF(A1582&lt;&gt;"",IF(J1582="No",_xlfn.CONCAT(IF(ISERROR(FIND(",",A1582))=FALSE,LEFT(A1582,FIND(",",A1582)-1),A1582),"-",C1582,"-",H1582),""),"")</f>
        <v/>
      </c>
      <c r="M1582" s="29" t="str">
        <f>IF(A1582&lt;&gt;"",_xlfn.CONCAT("{",IF(ISERROR(FIND(",",A1582))=FALSE,LEFT(A1582,FIND(",",A1582)-1),A1582),", ",C1582," #",H1582,"}"),"")</f>
        <v>{Ostlind, 2022 #13523}</v>
      </c>
      <c r="N1582" s="4" t="s">
        <v>1</v>
      </c>
      <c r="O1582" s="18" t="str">
        <f>IF(J1582="Yes",IF(P1582&lt;&gt;"",HYPERLINK(_xlfn.CONCAT(VLOOKUP(P1582,AF:AG,2,FALSE),"\",IF(ISERROR(FIND(",",A1582))=FALSE,LEFT(A1582,FIND(",",A1582)-1),A1582),"-",C1582,"-",H1582,".pdf"),"PDF"),""),"")</f>
        <v>PDF</v>
      </c>
      <c r="P1582" s="11" t="s">
        <v>2</v>
      </c>
      <c r="Q1582" s="3" t="s">
        <v>46</v>
      </c>
      <c r="R1582" s="3" t="s">
        <v>47</v>
      </c>
      <c r="S1582" s="4" t="s">
        <v>109</v>
      </c>
      <c r="T1582" s="18" t="str">
        <f>IF(J1582="Yes",IF(U1582&lt;&gt;"",HYPERLINK(_xlfn.CONCAT(VLOOKUP(U1582,AF:AG,2,FALSE),"\",IF(ISERROR(FIND(",",A1582))=FALSE,LEFT(A1582,FIND(",",A1582)-1),A1582),"-",C1582,"-",H1582,".pdf"),"PDF"),""),"")</f>
        <v>PDF</v>
      </c>
      <c r="U1582" s="11" t="s">
        <v>57</v>
      </c>
      <c r="V1582" s="3" t="s">
        <v>46</v>
      </c>
      <c r="W1582" s="3" t="s">
        <v>47</v>
      </c>
      <c r="X1582" s="501" t="s">
        <v>116</v>
      </c>
      <c r="Y1582" s="12" t="str">
        <f>IF(R1582="Include","No",IF(V1582="Include","No",""))</f>
        <v/>
      </c>
      <c r="Z1582" s="33" t="str">
        <f>IF(J1582="Yes",IF(Q1582="","",IF(Q1582="Include",IF(V1582="",IF(Y1582="No","Check for supplement","Include"),IF(V1582="Exclude","Consensus required",IF(V1582="Include",IF(Y1582="No","Check for supplement","Include"),"Check required"))),IF(Q1582="Exclude",IF(V1582="","Check required",IF(V1582="Exclude","Exclude",IF(V1582="Include","Consensus required","Check required"))),"Check required"))),IF(L1582="","","Find PDF"))</f>
        <v>Exclude</v>
      </c>
      <c r="AA1582" s="31" t="str">
        <f>IF(Z1582="Exclude",R1582,"")</f>
        <v>3. Wrong intervention</v>
      </c>
    </row>
    <row r="1583" spans="1:27" x14ac:dyDescent="0.25">
      <c r="A1583" s="25" t="s">
        <v>5572</v>
      </c>
      <c r="B1583" s="26" t="s">
        <v>5573</v>
      </c>
      <c r="C1583" s="26">
        <v>2017</v>
      </c>
      <c r="D1583" s="26" t="s">
        <v>5068</v>
      </c>
      <c r="E1583" s="26">
        <v>21</v>
      </c>
      <c r="F1583" s="26">
        <v>10</v>
      </c>
      <c r="G1583" s="26" t="s">
        <v>5574</v>
      </c>
      <c r="H1583" s="26">
        <v>14093</v>
      </c>
      <c r="I1583" s="26" t="s">
        <v>5575</v>
      </c>
      <c r="J1583" s="11" t="s">
        <v>35</v>
      </c>
      <c r="K1583" s="18" t="str">
        <f>IF(LEFT(I1583,2)="10",HYPERLINK(_xlfn.CONCAT("https://doi.org/",I1583),"Link"),IF(I1583="","",HYPERLINK(I1583,"Link")))</f>
        <v>Link</v>
      </c>
      <c r="L1583" s="19" t="str">
        <f>IF(A1583&lt;&gt;"",IF(J1583="No",_xlfn.CONCAT(IF(ISERROR(FIND(",",A1583))=FALSE,LEFT(A1583,FIND(",",A1583)-1),A1583),"-",C1583,"-",H1583),""),"")</f>
        <v/>
      </c>
      <c r="M1583" s="29" t="str">
        <f>IF(A1583&lt;&gt;"",_xlfn.CONCAT("{",IF(ISERROR(FIND(",",A1583))=FALSE,LEFT(A1583,FIND(",",A1583)-1),A1583),", ",C1583," #",H1583,"}"),"")</f>
        <v>{Osuka, 2017 #14093}</v>
      </c>
      <c r="N1583" s="4" t="s">
        <v>4</v>
      </c>
      <c r="O1583" s="18" t="str">
        <f>IF(J1583="Yes",IF(P1583&lt;&gt;"",HYPERLINK(_xlfn.CONCAT(VLOOKUP(P1583,AF:AG,2,FALSE),"\",IF(ISERROR(FIND(",",A1583))=FALSE,LEFT(A1583,FIND(",",A1583)-1),A1583),"-",C1583,"-",H1583,".pdf"),"PDF"),""),"")</f>
        <v>PDF</v>
      </c>
      <c r="P1583" s="11" t="s">
        <v>2</v>
      </c>
      <c r="Q1583" s="3" t="s">
        <v>46</v>
      </c>
      <c r="R1583" s="3" t="s">
        <v>47</v>
      </c>
      <c r="S1583" s="4" t="s">
        <v>109</v>
      </c>
      <c r="T1583" s="18" t="str">
        <f>IF(J1583="Yes",IF(U1583&lt;&gt;"",HYPERLINK(_xlfn.CONCAT(VLOOKUP(U1583,AF:AG,2,FALSE),"\",IF(ISERROR(FIND(",",A1583))=FALSE,LEFT(A1583,FIND(",",A1583)-1),A1583),"-",C1583,"-",H1583,".pdf"),"PDF"),""),"")</f>
        <v>PDF</v>
      </c>
      <c r="U1583" s="11" t="s">
        <v>50</v>
      </c>
      <c r="V1583" s="3" t="s">
        <v>46</v>
      </c>
      <c r="W1583" s="3" t="s">
        <v>47</v>
      </c>
      <c r="Y1583" s="12" t="str">
        <f>IF(R1583="Include","No",IF(V1583="Include","No",""))</f>
        <v/>
      </c>
      <c r="Z1583" s="33" t="str">
        <f>IF(J1583="Yes",IF(Q1583="","",IF(Q1583="Include",IF(V1583="",IF(Y1583="No","Check for supplement","Include"),IF(V1583="Exclude","Consensus required",IF(V1583="Include",IF(Y1583="No","Check for supplement","Include"),"Check required"))),IF(Q1583="Exclude",IF(V1583="","Check required",IF(V1583="Exclude","Exclude",IF(V1583="Include","Consensus required","Check required"))),"Check required"))),IF(L1583="","","Find PDF"))</f>
        <v>Exclude</v>
      </c>
      <c r="AA1583" s="31" t="str">
        <f>IF(Z1583="Exclude",R1583,"")</f>
        <v>3. Wrong intervention</v>
      </c>
    </row>
    <row r="1584" spans="1:27" x14ac:dyDescent="0.25">
      <c r="A1584" s="25" t="s">
        <v>1841</v>
      </c>
      <c r="B1584" s="26" t="s">
        <v>1842</v>
      </c>
      <c r="C1584" s="26">
        <v>2021</v>
      </c>
      <c r="D1584" s="26" t="s">
        <v>1843</v>
      </c>
      <c r="E1584" s="26">
        <v>24</v>
      </c>
      <c r="F1584" s="26">
        <v>2</v>
      </c>
      <c r="G1584" s="26" t="s">
        <v>1844</v>
      </c>
      <c r="H1584" s="26">
        <v>14855</v>
      </c>
      <c r="I1584" s="26" t="s">
        <v>1845</v>
      </c>
      <c r="J1584" s="11" t="s">
        <v>35</v>
      </c>
      <c r="K1584" s="18" t="str">
        <f>IF(LEFT(I1584,2)="10",HYPERLINK(_xlfn.CONCAT("https://doi.org/",I1584),"Link"),IF(I1584="","",HYPERLINK(I1584,"Link")))</f>
        <v>Link</v>
      </c>
      <c r="L1584" s="19" t="str">
        <f>IF(A1584&lt;&gt;"",IF(J1584="No",_xlfn.CONCAT(IF(ISERROR(FIND(",",A1584))=FALSE,LEFT(A1584,FIND(",",A1584)-1),A1584),"-",C1584,"-",H1584),""),"")</f>
        <v/>
      </c>
      <c r="M1584" s="29" t="str">
        <f>IF(A1584&lt;&gt;"",_xlfn.CONCAT("{",IF(ISERROR(FIND(",",A1584))=FALSE,LEFT(A1584,FIND(",",A1584)-1),A1584),", ",C1584," #",H1584,"}"),"")</f>
        <v>{Otsuka, 2021 #14855}</v>
      </c>
      <c r="N1584" s="4" t="s">
        <v>1</v>
      </c>
      <c r="O1584" s="18" t="str">
        <f>IF(J1584="Yes",IF(P1584&lt;&gt;"",HYPERLINK(_xlfn.CONCAT(VLOOKUP(P1584,AF:AG,2,FALSE),"\",IF(ISERROR(FIND(",",A1584))=FALSE,LEFT(A1584,FIND(",",A1584)-1),A1584),"-",C1584,"-",H1584,".pdf"),"PDF"),""),"")</f>
        <v>PDF</v>
      </c>
      <c r="P1584" s="11" t="s">
        <v>2</v>
      </c>
      <c r="Q1584" s="3" t="s">
        <v>46</v>
      </c>
      <c r="R1584" s="3" t="s">
        <v>47</v>
      </c>
      <c r="S1584" s="4" t="s">
        <v>109</v>
      </c>
      <c r="T1584" s="18" t="str">
        <f>IF(J1584="Yes",IF(U1584&lt;&gt;"",HYPERLINK(_xlfn.CONCAT(VLOOKUP(U1584,AF:AG,2,FALSE),"\",IF(ISERROR(FIND(",",A1584))=FALSE,LEFT(A1584,FIND(",",A1584)-1),A1584),"-",C1584,"-",H1584,".pdf"),"PDF"),""),"")</f>
        <v>PDF</v>
      </c>
      <c r="U1584" s="11" t="s">
        <v>57</v>
      </c>
      <c r="V1584" s="3" t="s">
        <v>46</v>
      </c>
      <c r="W1584" s="3" t="s">
        <v>47</v>
      </c>
      <c r="X1584" s="501" t="s">
        <v>116</v>
      </c>
      <c r="Y1584" s="12" t="str">
        <f>IF(R1584="Include","No",IF(V1584="Include","No",""))</f>
        <v/>
      </c>
      <c r="Z1584" s="33" t="str">
        <f>IF(J1584="Yes",IF(Q1584="","",IF(Q1584="Include",IF(V1584="",IF(Y1584="No","Check for supplement","Include"),IF(V1584="Exclude","Consensus required",IF(V1584="Include",IF(Y1584="No","Check for supplement","Include"),"Check required"))),IF(Q1584="Exclude",IF(V1584="","Check required",IF(V1584="Exclude","Exclude",IF(V1584="Include","Consensus required","Check required"))),"Check required"))),IF(L1584="","","Find PDF"))</f>
        <v>Exclude</v>
      </c>
      <c r="AA1584" s="31" t="str">
        <f>IF(Z1584="Exclude",R1584,"")</f>
        <v>3. Wrong intervention</v>
      </c>
    </row>
    <row r="1585" spans="1:27" x14ac:dyDescent="0.25">
      <c r="A1585" s="25" t="s">
        <v>1846</v>
      </c>
      <c r="B1585" s="26" t="s">
        <v>1847</v>
      </c>
      <c r="C1585" s="26">
        <v>2012</v>
      </c>
      <c r="D1585" s="26" t="s">
        <v>433</v>
      </c>
      <c r="E1585" s="26">
        <v>20</v>
      </c>
      <c r="F1585" s="26">
        <v>10</v>
      </c>
      <c r="G1585" s="26" t="s">
        <v>1848</v>
      </c>
      <c r="H1585" s="26">
        <v>13524</v>
      </c>
      <c r="I1585" s="26" t="s">
        <v>1849</v>
      </c>
      <c r="J1585" s="11" t="s">
        <v>35</v>
      </c>
      <c r="K1585" s="18" t="str">
        <f>IF(LEFT(I1585,2)="10",HYPERLINK(_xlfn.CONCAT("https://doi.org/",I1585),"Link"),IF(I1585="","",HYPERLINK(I1585,"Link")))</f>
        <v>Link</v>
      </c>
      <c r="L1585" s="19" t="str">
        <f>IF(A1585&lt;&gt;"",IF(J1585="No",_xlfn.CONCAT(IF(ISERROR(FIND(",",A1585))=FALSE,LEFT(A1585,FIND(",",A1585)-1),A1585),"-",C1585,"-",H1585),""),"")</f>
        <v/>
      </c>
      <c r="M1585" s="29" t="str">
        <f>IF(A1585&lt;&gt;"",_xlfn.CONCAT("{",IF(ISERROR(FIND(",",A1585))=FALSE,LEFT(A1585,FIND(",",A1585)-1),A1585),", ",C1585," #",H1585,"}"),"")</f>
        <v>{Ottenbacher, 2012 #13524}</v>
      </c>
      <c r="N1585" s="4" t="s">
        <v>1</v>
      </c>
      <c r="O1585" s="18" t="str">
        <f>IF(J1585="Yes",IF(P1585&lt;&gt;"",HYPERLINK(_xlfn.CONCAT(VLOOKUP(P1585,AF:AG,2,FALSE),"\",IF(ISERROR(FIND(",",A1585))=FALSE,LEFT(A1585,FIND(",",A1585)-1),A1585),"-",C1585,"-",H1585,".pdf"),"PDF"),""),"")</f>
        <v>PDF</v>
      </c>
      <c r="P1585" s="11" t="s">
        <v>2</v>
      </c>
      <c r="Q1585" s="3" t="s">
        <v>46</v>
      </c>
      <c r="R1585" s="3" t="s">
        <v>47</v>
      </c>
      <c r="S1585" s="4" t="s">
        <v>109</v>
      </c>
      <c r="T1585" s="18" t="str">
        <f>IF(J1585="Yes",IF(U1585&lt;&gt;"",HYPERLINK(_xlfn.CONCAT(VLOOKUP(U1585,AF:AG,2,FALSE),"\",IF(ISERROR(FIND(",",A1585))=FALSE,LEFT(A1585,FIND(",",A1585)-1),A1585),"-",C1585,"-",H1585,".pdf"),"PDF"),""),"")</f>
        <v>PDF</v>
      </c>
      <c r="U1585" s="11" t="s">
        <v>57</v>
      </c>
      <c r="V1585" s="3" t="s">
        <v>46</v>
      </c>
      <c r="W1585" s="3" t="s">
        <v>47</v>
      </c>
      <c r="X1585" s="501" t="s">
        <v>116</v>
      </c>
      <c r="Y1585" s="12" t="str">
        <f>IF(R1585="Include","No",IF(V1585="Include","No",""))</f>
        <v/>
      </c>
      <c r="Z1585" s="33" t="str">
        <f>IF(J1585="Yes",IF(Q1585="","",IF(Q1585="Include",IF(V1585="",IF(Y1585="No","Check for supplement","Include"),IF(V1585="Exclude","Consensus required",IF(V1585="Include",IF(Y1585="No","Check for supplement","Include"),"Check required"))),IF(Q1585="Exclude",IF(V1585="","Check required",IF(V1585="Exclude","Exclude",IF(V1585="Include","Consensus required","Check required"))),"Check required"))),IF(L1585="","","Find PDF"))</f>
        <v>Exclude</v>
      </c>
      <c r="AA1585" s="31" t="str">
        <f>IF(Z1585="Exclude",R1585,"")</f>
        <v>3. Wrong intervention</v>
      </c>
    </row>
    <row r="1586" spans="1:27" x14ac:dyDescent="0.25">
      <c r="A1586" s="25" t="s">
        <v>5576</v>
      </c>
      <c r="B1586" s="26" t="s">
        <v>5577</v>
      </c>
      <c r="C1586" s="26">
        <v>2020</v>
      </c>
      <c r="D1586" s="26" t="s">
        <v>65</v>
      </c>
      <c r="E1586" s="26">
        <v>10</v>
      </c>
      <c r="F1586" s="26">
        <v>10</v>
      </c>
      <c r="G1586" s="26" t="s">
        <v>5578</v>
      </c>
      <c r="H1586" s="26">
        <v>14160</v>
      </c>
      <c r="I1586" s="26" t="s">
        <v>5579</v>
      </c>
      <c r="J1586" s="11" t="s">
        <v>35</v>
      </c>
      <c r="K1586" s="18" t="str">
        <f>IF(LEFT(I1586,2)="10",HYPERLINK(_xlfn.CONCAT("https://doi.org/",I1586),"Link"),IF(I1586="","",HYPERLINK(I1586,"Link")))</f>
        <v>Link</v>
      </c>
      <c r="L1586" s="19" t="str">
        <f>IF(A1586&lt;&gt;"",IF(J1586="No",_xlfn.CONCAT(IF(ISERROR(FIND(",",A1586))=FALSE,LEFT(A1586,FIND(",",A1586)-1),A1586),"-",C1586,"-",H1586),""),"")</f>
        <v/>
      </c>
      <c r="M1586" s="29" t="str">
        <f>IF(A1586&lt;&gt;"",_xlfn.CONCAT("{",IF(ISERROR(FIND(",",A1586))=FALSE,LEFT(A1586,FIND(",",A1586)-1),A1586),", ",C1586," #",H1586,"}"),"")</f>
        <v>{Otto, 2020 #14160}</v>
      </c>
      <c r="N1586" s="4" t="s">
        <v>4</v>
      </c>
      <c r="O1586" s="18" t="str">
        <f>IF(J1586="Yes",IF(P1586&lt;&gt;"",HYPERLINK(_xlfn.CONCAT(VLOOKUP(P1586,AF:AG,2,FALSE),"\",IF(ISERROR(FIND(",",A1586))=FALSE,LEFT(A1586,FIND(",",A1586)-1),A1586),"-",C1586,"-",H1586,".pdf"),"PDF"),""),"")</f>
        <v>PDF</v>
      </c>
      <c r="P1586" s="11" t="s">
        <v>2</v>
      </c>
      <c r="Q1586" s="3" t="s">
        <v>46</v>
      </c>
      <c r="R1586" s="3" t="s">
        <v>47</v>
      </c>
      <c r="S1586" s="4" t="s">
        <v>109</v>
      </c>
      <c r="T1586" s="18" t="str">
        <f>IF(J1586="Yes",IF(U1586&lt;&gt;"",HYPERLINK(_xlfn.CONCAT(VLOOKUP(U1586,AF:AG,2,FALSE),"\",IF(ISERROR(FIND(",",A1586))=FALSE,LEFT(A1586,FIND(",",A1586)-1),A1586),"-",C1586,"-",H1586,".pdf"),"PDF"),""),"")</f>
        <v>PDF</v>
      </c>
      <c r="U1586" s="11" t="s">
        <v>50</v>
      </c>
      <c r="V1586" s="3" t="s">
        <v>46</v>
      </c>
      <c r="W1586" s="3" t="s">
        <v>47</v>
      </c>
      <c r="Y1586" s="12" t="str">
        <f>IF(R1586="Include","No",IF(V1586="Include","No",""))</f>
        <v/>
      </c>
      <c r="Z1586" s="33" t="str">
        <f>IF(J1586="Yes",IF(Q1586="","",IF(Q1586="Include",IF(V1586="",IF(Y1586="No","Check for supplement","Include"),IF(V1586="Exclude","Consensus required",IF(V1586="Include",IF(Y1586="No","Check for supplement","Include"),"Check required"))),IF(Q1586="Exclude",IF(V1586="","Check required",IF(V1586="Exclude","Exclude",IF(V1586="Include","Consensus required","Check required"))),"Check required"))),IF(L1586="","","Find PDF"))</f>
        <v>Exclude</v>
      </c>
      <c r="AA1586" s="31" t="str">
        <f>IF(Z1586="Exclude",R1586,"")</f>
        <v>3. Wrong intervention</v>
      </c>
    </row>
    <row r="1587" spans="1:27" x14ac:dyDescent="0.25">
      <c r="A1587" s="25" t="s">
        <v>7095</v>
      </c>
      <c r="B1587" s="26" t="s">
        <v>7096</v>
      </c>
      <c r="C1587" s="26">
        <v>2022</v>
      </c>
      <c r="D1587" s="26" t="s">
        <v>412</v>
      </c>
      <c r="E1587" s="26">
        <v>20</v>
      </c>
      <c r="F1587" s="26">
        <v>1</v>
      </c>
      <c r="G1587" s="26">
        <v>53</v>
      </c>
      <c r="H1587" s="26">
        <v>15152</v>
      </c>
      <c r="I1587" s="26" t="s">
        <v>7097</v>
      </c>
      <c r="J1587" s="11" t="s">
        <v>35</v>
      </c>
      <c r="K1587" s="18" t="str">
        <f>IF(LEFT(I1587,2)="10",HYPERLINK(_xlfn.CONCAT("https://doi.org/",I1587),"Link"),IF(I1587="","",HYPERLINK(I1587,"Link")))</f>
        <v>Link</v>
      </c>
      <c r="L1587" s="19" t="str">
        <f>IF(A1587&lt;&gt;"",IF(J1587="No",_xlfn.CONCAT(IF(ISERROR(FIND(",",A1587))=FALSE,LEFT(A1587,FIND(",",A1587)-1),A1587),"-",C1587,"-",H1587),""),"")</f>
        <v/>
      </c>
      <c r="M1587" s="29" t="str">
        <f>IF(A1587&lt;&gt;"",_xlfn.CONCAT("{",IF(ISERROR(FIND(",",A1587))=FALSE,LEFT(A1587,FIND(",",A1587)-1),A1587),", ",C1587," #",H1587,"}"),"")</f>
        <v>{Overas, 2022 #15152}</v>
      </c>
      <c r="N1587" s="4" t="s">
        <v>75</v>
      </c>
      <c r="O1587" s="18" t="str">
        <f>IF(J1587="Yes",IF(P1587&lt;&gt;"",HYPERLINK(_xlfn.CONCAT(VLOOKUP(P1587,AF:AG,2,FALSE),"\",IF(ISERROR(FIND(",",A1587))=FALSE,LEFT(A1587,FIND(",",A1587)-1),A1587),"-",C1587,"-",H1587,".pdf"),"PDF"),""),"")</f>
        <v>PDF</v>
      </c>
      <c r="P1587" s="11" t="s">
        <v>2</v>
      </c>
      <c r="Q1587" s="3" t="s">
        <v>37</v>
      </c>
      <c r="T1587" s="18" t="str">
        <f>IF(J1587="Yes",IF(U1587&lt;&gt;"",HYPERLINK(_xlfn.CONCAT(VLOOKUP(U1587,AF:AG,2,FALSE),"\",IF(ISERROR(FIND(",",A1587))=FALSE,LEFT(A1587,FIND(",",A1587)-1),A1587),"-",C1587,"-",H1587,".pdf"),"PDF"),""),"")</f>
        <v>PDF</v>
      </c>
      <c r="U1587" s="11" t="s">
        <v>57</v>
      </c>
      <c r="V1587" s="3" t="s">
        <v>37</v>
      </c>
      <c r="Y1587" s="12" t="s">
        <v>35</v>
      </c>
      <c r="Z1587" s="33" t="str">
        <f>IF(J1587="Yes",IF(Q1587="","",IF(Q1587="Include",IF(V1587="",IF(Y1587="No","Check for supplement","Include"),IF(V1587="Exclude","Consensus required",IF(V1587="Include",IF(Y1587="No","Check for supplement","Include"),"Check required"))),IF(Q1587="Exclude",IF(V1587="","Check required",IF(V1587="Exclude","Exclude",IF(V1587="Include","Consensus required","Check required"))),"Check required"))),IF(L1587="","","Find PDF"))</f>
        <v>Include</v>
      </c>
      <c r="AA1587" s="31" t="str">
        <f>IF(Z1587="Exclude",R1587,"")</f>
        <v/>
      </c>
    </row>
    <row r="1588" spans="1:27" x14ac:dyDescent="0.25">
      <c r="A1588" s="25" t="s">
        <v>7095</v>
      </c>
      <c r="B1588" s="26" t="s">
        <v>7096</v>
      </c>
      <c r="C1588" s="26">
        <v>2022</v>
      </c>
      <c r="D1588" s="26" t="s">
        <v>412</v>
      </c>
      <c r="E1588" s="26">
        <v>20</v>
      </c>
      <c r="F1588" s="26">
        <v>1</v>
      </c>
      <c r="G1588" s="26">
        <v>53</v>
      </c>
      <c r="H1588" s="26">
        <v>26772</v>
      </c>
      <c r="I1588" s="26" t="s">
        <v>7097</v>
      </c>
      <c r="J1588" s="11" t="s">
        <v>35</v>
      </c>
      <c r="K1588" s="18" t="str">
        <f>IF(LEFT(I1588,2)="10",HYPERLINK(_xlfn.CONCAT("https://doi.org/",I1588),"Link"),IF(I1588="","",HYPERLINK(I1588,"Link")))</f>
        <v>Link</v>
      </c>
      <c r="L1588" s="19" t="str">
        <f>IF(A1588&lt;&gt;"",IF(J1588="No",_xlfn.CONCAT(IF(ISERROR(FIND(",",A1588))=FALSE,LEFT(A1588,FIND(",",A1588)-1),A1588),"-",C1588,"-",H1588),""),"")</f>
        <v/>
      </c>
      <c r="M1588" s="29" t="str">
        <f>IF(A1588&lt;&gt;"",_xlfn.CONCAT("{",IF(ISERROR(FIND(",",A1588))=FALSE,LEFT(A1588,FIND(",",A1588)-1),A1588),", ",C1588," #",H1588,"}"),"")</f>
        <v>{Overas, 2022 #26772}</v>
      </c>
      <c r="N1588" s="4" t="s">
        <v>45</v>
      </c>
      <c r="O1588" s="18" t="str">
        <f>IF(J1588="Yes",IF(P1588&lt;&gt;"",HYPERLINK(_xlfn.CONCAT(VLOOKUP(P1588,AF:AG,2,FALSE),"\",IF(ISERROR(FIND(",",A1588))=FALSE,LEFT(A1588,FIND(",",A1588)-1),A1588),"-",C1588,"-",H1588,".pdf"),"PDF"),""),"")</f>
        <v>PDF</v>
      </c>
      <c r="P1588" s="11" t="s">
        <v>2</v>
      </c>
      <c r="Q1588" s="3" t="s">
        <v>37</v>
      </c>
      <c r="T1588" s="18" t="str">
        <f>IF(J1588="Yes",IF(U1588&lt;&gt;"",HYPERLINK(_xlfn.CONCAT(VLOOKUP(U1588,AF:AG,2,FALSE),"\",IF(ISERROR(FIND(",",A1588))=FALSE,LEFT(A1588,FIND(",",A1588)-1),A1588),"-",C1588,"-",H1588,".pdf"),"PDF"),""),"")</f>
        <v>PDF</v>
      </c>
      <c r="U1588" s="11" t="s">
        <v>38</v>
      </c>
      <c r="V1588" s="3" t="s">
        <v>37</v>
      </c>
      <c r="Y1588" s="12" t="s">
        <v>35</v>
      </c>
      <c r="Z1588" s="33" t="str">
        <f>IF(J1588="Yes",IF(Q1588="","",IF(Q1588="Include",IF(V1588="",IF(Y1588="No","Check for supplement","Include"),IF(V1588="Exclude","Consensus required",IF(V1588="Include",IF(Y1588="No","Check for supplement","Include"),"Check required"))),IF(Q1588="Exclude",IF(V1588="","Check required",IF(V1588="Exclude","Exclude",IF(V1588="Include","Consensus required","Check required"))),"Check required"))),IF(L1588="","","Find PDF"))</f>
        <v>Include</v>
      </c>
      <c r="AA1588" s="31" t="str">
        <f>IF(Z1588="Exclude",R1588,"")</f>
        <v/>
      </c>
    </row>
    <row r="1589" spans="1:27" x14ac:dyDescent="0.25">
      <c r="A1589" s="25" t="s">
        <v>1850</v>
      </c>
      <c r="B1589" s="26" t="s">
        <v>1851</v>
      </c>
      <c r="C1589" s="26">
        <v>2020</v>
      </c>
      <c r="D1589" s="26" t="s">
        <v>1000</v>
      </c>
      <c r="E1589" s="26">
        <v>40</v>
      </c>
      <c r="F1589" s="26">
        <v>3</v>
      </c>
      <c r="G1589" s="26" t="s">
        <v>1852</v>
      </c>
      <c r="H1589" s="26">
        <v>13525</v>
      </c>
      <c r="I1589" s="26" t="s">
        <v>1853</v>
      </c>
      <c r="J1589" s="11" t="s">
        <v>35</v>
      </c>
      <c r="K1589" s="18" t="str">
        <f>IF(LEFT(I1589,2)="10",HYPERLINK(_xlfn.CONCAT("https://doi.org/",I1589),"Link"),IF(I1589="","",HYPERLINK(I1589,"Link")))</f>
        <v>Link</v>
      </c>
      <c r="L1589" s="19" t="str">
        <f>IF(A1589&lt;&gt;"",IF(J1589="No",_xlfn.CONCAT(IF(ISERROR(FIND(",",A1589))=FALSE,LEFT(A1589,FIND(",",A1589)-1),A1589),"-",C1589,"-",H1589),""),"")</f>
        <v/>
      </c>
      <c r="M1589" s="29" t="str">
        <f>IF(A1589&lt;&gt;"",_xlfn.CONCAT("{",IF(ISERROR(FIND(",",A1589))=FALSE,LEFT(A1589,FIND(",",A1589)-1),A1589),", ",C1589," #",H1589,"}"),"")</f>
        <v>{Ozemek, 2020 #13525}</v>
      </c>
      <c r="N1589" s="4" t="s">
        <v>1</v>
      </c>
      <c r="O1589" s="18" t="str">
        <f>IF(J1589="Yes",IF(P1589&lt;&gt;"",HYPERLINK(_xlfn.CONCAT(VLOOKUP(P1589,AF:AG,2,FALSE),"\",IF(ISERROR(FIND(",",A1589))=FALSE,LEFT(A1589,FIND(",",A1589)-1),A1589),"-",C1589,"-",H1589,".pdf"),"PDF"),""),"")</f>
        <v>PDF</v>
      </c>
      <c r="P1589" s="11" t="s">
        <v>2</v>
      </c>
      <c r="Q1589" s="3" t="s">
        <v>46</v>
      </c>
      <c r="R1589" s="3" t="s">
        <v>47</v>
      </c>
      <c r="S1589" s="4" t="s">
        <v>109</v>
      </c>
      <c r="T1589" s="18" t="str">
        <f>IF(J1589="Yes",IF(U1589&lt;&gt;"",HYPERLINK(_xlfn.CONCAT(VLOOKUP(U1589,AF:AG,2,FALSE),"\",IF(ISERROR(FIND(",",A1589))=FALSE,LEFT(A1589,FIND(",",A1589)-1),A1589),"-",C1589,"-",H1589,".pdf"),"PDF"),""),"")</f>
        <v>PDF</v>
      </c>
      <c r="U1589" s="11" t="s">
        <v>57</v>
      </c>
      <c r="V1589" s="3" t="s">
        <v>46</v>
      </c>
      <c r="W1589" s="3" t="s">
        <v>47</v>
      </c>
      <c r="X1589" s="501" t="s">
        <v>116</v>
      </c>
      <c r="Y1589" s="12" t="str">
        <f>IF(R1589="Include","No",IF(V1589="Include","No",""))</f>
        <v/>
      </c>
      <c r="Z1589" s="33" t="str">
        <f>IF(J1589="Yes",IF(Q1589="","",IF(Q1589="Include",IF(V1589="",IF(Y1589="No","Check for supplement","Include"),IF(V1589="Exclude","Consensus required",IF(V1589="Include",IF(Y1589="No","Check for supplement","Include"),"Check required"))),IF(Q1589="Exclude",IF(V1589="","Check required",IF(V1589="Exclude","Exclude",IF(V1589="Include","Consensus required","Check required"))),"Check required"))),IF(L1589="","","Find PDF"))</f>
        <v>Exclude</v>
      </c>
      <c r="AA1589" s="31" t="str">
        <f>IF(Z1589="Exclude",R1589,"")</f>
        <v>3. Wrong intervention</v>
      </c>
    </row>
    <row r="1590" spans="1:27" x14ac:dyDescent="0.25">
      <c r="A1590" s="25" t="s">
        <v>1850</v>
      </c>
      <c r="B1590" s="26" t="s">
        <v>1851</v>
      </c>
      <c r="C1590" s="26">
        <v>2020</v>
      </c>
      <c r="D1590" s="26" t="s">
        <v>1000</v>
      </c>
      <c r="E1590" s="26">
        <v>40</v>
      </c>
      <c r="F1590" s="26">
        <v>3</v>
      </c>
      <c r="G1590" s="26" t="s">
        <v>1852</v>
      </c>
      <c r="H1590" s="26">
        <v>13526</v>
      </c>
      <c r="I1590" s="26" t="s">
        <v>1853</v>
      </c>
      <c r="J1590" s="11" t="s">
        <v>35</v>
      </c>
      <c r="K1590" s="18" t="str">
        <f>IF(LEFT(I1590,2)="10",HYPERLINK(_xlfn.CONCAT("https://doi.org/",I1590),"Link"),IF(I1590="","",HYPERLINK(I1590,"Link")))</f>
        <v>Link</v>
      </c>
      <c r="L1590" s="19" t="str">
        <f>IF(A1590&lt;&gt;"",IF(J1590="No",_xlfn.CONCAT(IF(ISERROR(FIND(",",A1590))=FALSE,LEFT(A1590,FIND(",",A1590)-1),A1590),"-",C1590,"-",H1590),""),"")</f>
        <v/>
      </c>
      <c r="M1590" s="29" t="str">
        <f>IF(A1590&lt;&gt;"",_xlfn.CONCAT("{",IF(ISERROR(FIND(",",A1590))=FALSE,LEFT(A1590,FIND(",",A1590)-1),A1590),", ",C1590," #",H1590,"}"),"")</f>
        <v>{Ozemek, 2020 #13526}</v>
      </c>
      <c r="N1590" s="4" t="s">
        <v>1</v>
      </c>
      <c r="O1590" s="18" t="str">
        <f>IF(J1590="Yes",IF(P1590&lt;&gt;"",HYPERLINK(_xlfn.CONCAT(VLOOKUP(P1590,AF:AG,2,FALSE),"\",IF(ISERROR(FIND(",",A1590))=FALSE,LEFT(A1590,FIND(",",A1590)-1),A1590),"-",C1590,"-",H1590,".pdf"),"PDF"),""),"")</f>
        <v>PDF</v>
      </c>
      <c r="P1590" s="11" t="s">
        <v>2</v>
      </c>
      <c r="Q1590" s="3" t="s">
        <v>46</v>
      </c>
      <c r="R1590" s="3" t="s">
        <v>39</v>
      </c>
      <c r="T1590" s="18" t="str">
        <f>IF(J1590="Yes",IF(U1590&lt;&gt;"",HYPERLINK(_xlfn.CONCAT(VLOOKUP(U1590,AF:AG,2,FALSE),"\",IF(ISERROR(FIND(",",A1590))=FALSE,LEFT(A1590,FIND(",",A1590)-1),A1590),"-",C1590,"-",H1590,".pdf"),"PDF"),""),"")</f>
        <v>PDF</v>
      </c>
      <c r="U1590" s="11" t="str">
        <f>IF(R1590="0. Duplicate","SH","")</f>
        <v>SH</v>
      </c>
      <c r="V1590" s="3" t="str">
        <f>IF(R1590="0. Duplicate","Exclude","")</f>
        <v>Exclude</v>
      </c>
      <c r="W1590" s="3" t="str">
        <f>IF(R1590="0. Duplicate","0. Duplicate","")</f>
        <v>0. Duplicate</v>
      </c>
      <c r="Y1590" s="12" t="str">
        <f>IF(R1590="Include","No",IF(V1590="Include","No",""))</f>
        <v/>
      </c>
      <c r="Z1590" s="33" t="str">
        <f>IF(J1590="Yes",IF(Q1590="","",IF(Q1590="Include",IF(V1590="",IF(Y1590="No","Check for supplement","Include"),IF(V1590="Exclude","Consensus required",IF(V1590="Include",IF(Y1590="No","Check for supplement","Include"),"Check required"))),IF(Q1590="Exclude",IF(V1590="","Check required",IF(V1590="Exclude","Exclude",IF(V1590="Include","Consensus required","Check required"))),"Check required"))),IF(L1590="","","Find PDF"))</f>
        <v>Exclude</v>
      </c>
      <c r="AA1590" s="31" t="str">
        <f>IF(Z1590="Exclude",R1590,"")</f>
        <v>0. Duplicate</v>
      </c>
    </row>
    <row r="1591" spans="1:27" x14ac:dyDescent="0.25">
      <c r="A1591" s="25" t="s">
        <v>1854</v>
      </c>
      <c r="B1591" s="26" t="s">
        <v>1855</v>
      </c>
      <c r="C1591" s="26">
        <v>2020</v>
      </c>
      <c r="D1591" s="26" t="s">
        <v>1856</v>
      </c>
      <c r="E1591" s="26">
        <v>41</v>
      </c>
      <c r="F1591" s="26">
        <v>2</v>
      </c>
      <c r="G1591" s="92" t="s">
        <v>1857</v>
      </c>
      <c r="H1591" s="26">
        <v>13527</v>
      </c>
      <c r="I1591" s="26" t="s">
        <v>1858</v>
      </c>
      <c r="J1591" s="11" t="s">
        <v>35</v>
      </c>
      <c r="K1591" s="18" t="str">
        <f>IF(LEFT(I1591,2)="10",HYPERLINK(_xlfn.CONCAT("https://doi.org/",I1591),"Link"),IF(I1591="","",HYPERLINK(I1591,"Link")))</f>
        <v>Link</v>
      </c>
      <c r="L1591" s="19" t="str">
        <f>IF(A1591&lt;&gt;"",IF(J1591="No",_xlfn.CONCAT(IF(ISERROR(FIND(",",A1591))=FALSE,LEFT(A1591,FIND(",",A1591)-1),A1591),"-",C1591,"-",H1591),""),"")</f>
        <v/>
      </c>
      <c r="M1591" s="29" t="str">
        <f>IF(A1591&lt;&gt;"",_xlfn.CONCAT("{",IF(ISERROR(FIND(",",A1591))=FALSE,LEFT(A1591,FIND(",",A1591)-1),A1591),", ",C1591," #",H1591,"}"),"")</f>
        <v>{Paay, 2020 #13527}</v>
      </c>
      <c r="N1591" s="4" t="s">
        <v>1</v>
      </c>
      <c r="O1591" s="18" t="str">
        <f>IF(J1591="Yes",IF(P1591&lt;&gt;"",HYPERLINK(_xlfn.CONCAT(VLOOKUP(P1591,AF:AG,2,FALSE),"\",IF(ISERROR(FIND(",",A1591))=FALSE,LEFT(A1591,FIND(",",A1591)-1),A1591),"-",C1591,"-",H1591,".pdf"),"PDF"),""),"")</f>
        <v>PDF</v>
      </c>
      <c r="P1591" s="11" t="s">
        <v>2</v>
      </c>
      <c r="Q1591" s="3" t="s">
        <v>46</v>
      </c>
      <c r="R1591" s="3" t="s">
        <v>77</v>
      </c>
      <c r="S1591" s="4" t="s">
        <v>316</v>
      </c>
      <c r="T1591" s="18" t="str">
        <f>IF(J1591="Yes",IF(U1591&lt;&gt;"",HYPERLINK(_xlfn.CONCAT(VLOOKUP(U1591,AF:AG,2,FALSE),"\",IF(ISERROR(FIND(",",A1591))=FALSE,LEFT(A1591,FIND(",",A1591)-1),A1591),"-",C1591,"-",H1591,".pdf"),"PDF"),""),"")</f>
        <v>PDF</v>
      </c>
      <c r="U1591" s="11" t="s">
        <v>57</v>
      </c>
      <c r="V1591" s="3" t="s">
        <v>46</v>
      </c>
      <c r="W1591" s="3" t="s">
        <v>77</v>
      </c>
      <c r="X1591" s="501" t="s">
        <v>446</v>
      </c>
      <c r="Y1591" s="12" t="str">
        <f>IF(R1591="Include","No",IF(V1591="Include","No",""))</f>
        <v/>
      </c>
      <c r="Z1591" s="33" t="str">
        <f>IF(J1591="Yes",IF(Q1591="","",IF(Q1591="Include",IF(V1591="",IF(Y1591="No","Check for supplement","Include"),IF(V1591="Exclude","Consensus required",IF(V1591="Include",IF(Y1591="No","Check for supplement","Include"),"Check required"))),IF(Q1591="Exclude",IF(V1591="","Check required",IF(V1591="Exclude","Exclude",IF(V1591="Include","Consensus required","Check required"))),"Check required"))),IF(L1591="","","Find PDF"))</f>
        <v>Exclude</v>
      </c>
      <c r="AA1591" s="31" t="str">
        <f>IF(Z1591="Exclude",R1591,"")</f>
        <v>5. Wrong study design</v>
      </c>
    </row>
    <row r="1592" spans="1:27" x14ac:dyDescent="0.25">
      <c r="A1592" s="25" t="s">
        <v>1859</v>
      </c>
      <c r="B1592" s="26" t="s">
        <v>1860</v>
      </c>
      <c r="C1592" s="26">
        <v>2018</v>
      </c>
      <c r="D1592" s="26" t="s">
        <v>1861</v>
      </c>
      <c r="E1592" s="26">
        <v>43</v>
      </c>
      <c r="F1592" s="26">
        <v>4</v>
      </c>
      <c r="G1592" s="26" t="s">
        <v>1862</v>
      </c>
      <c r="H1592" s="26">
        <v>14857</v>
      </c>
      <c r="I1592" s="26" t="s">
        <v>1863</v>
      </c>
      <c r="J1592" s="11" t="s">
        <v>35</v>
      </c>
      <c r="K1592" s="18" t="str">
        <f>IF(LEFT(I1592,2)="10",HYPERLINK(_xlfn.CONCAT("https://doi.org/",I1592),"Link"),IF(I1592="","",HYPERLINK(I1592,"Link")))</f>
        <v>Link</v>
      </c>
      <c r="L1592" s="19" t="str">
        <f>IF(A1592&lt;&gt;"",IF(J1592="No",_xlfn.CONCAT(IF(ISERROR(FIND(",",A1592))=FALSE,LEFT(A1592,FIND(",",A1592)-1),A1592),"-",C1592,"-",H1592),""),"")</f>
        <v/>
      </c>
      <c r="M1592" s="29" t="str">
        <f>IF(A1592&lt;&gt;"",_xlfn.CONCAT("{",IF(ISERROR(FIND(",",A1592))=FALSE,LEFT(A1592,FIND(",",A1592)-1),A1592),", ",C1592," #",H1592,"}"),"")</f>
        <v>{Pablos, 2018 #14857}</v>
      </c>
      <c r="N1592" s="4" t="s">
        <v>1</v>
      </c>
      <c r="O1592" s="18" t="str">
        <f>IF(J1592="Yes",IF(P1592&lt;&gt;"",HYPERLINK(_xlfn.CONCAT(VLOOKUP(P1592,AF:AG,2,FALSE),"\",IF(ISERROR(FIND(",",A1592))=FALSE,LEFT(A1592,FIND(",",A1592)-1),A1592),"-",C1592,"-",H1592,".pdf"),"PDF"),""),"")</f>
        <v>PDF</v>
      </c>
      <c r="P1592" s="11" t="s">
        <v>2</v>
      </c>
      <c r="Q1592" s="3" t="s">
        <v>46</v>
      </c>
      <c r="R1592" s="3" t="s">
        <v>47</v>
      </c>
      <c r="S1592" s="4" t="s">
        <v>109</v>
      </c>
      <c r="T1592" s="18" t="str">
        <f>IF(J1592="Yes",IF(U1592&lt;&gt;"",HYPERLINK(_xlfn.CONCAT(VLOOKUP(U1592,AF:AG,2,FALSE),"\",IF(ISERROR(FIND(",",A1592))=FALSE,LEFT(A1592,FIND(",",A1592)-1),A1592),"-",C1592,"-",H1592,".pdf"),"PDF"),""),"")</f>
        <v>PDF</v>
      </c>
      <c r="U1592" s="11" t="s">
        <v>57</v>
      </c>
      <c r="V1592" s="3" t="s">
        <v>46</v>
      </c>
      <c r="W1592" s="3" t="s">
        <v>47</v>
      </c>
      <c r="X1592" s="501" t="s">
        <v>116</v>
      </c>
      <c r="Y1592" s="12" t="str">
        <f>IF(R1592="Include","No",IF(V1592="Include","No",""))</f>
        <v/>
      </c>
      <c r="Z1592" s="33" t="str">
        <f>IF(J1592="Yes",IF(Q1592="","",IF(Q1592="Include",IF(V1592="",IF(Y1592="No","Check for supplement","Include"),IF(V1592="Exclude","Consensus required",IF(V1592="Include",IF(Y1592="No","Check for supplement","Include"),"Check required"))),IF(Q1592="Exclude",IF(V1592="","Check required",IF(V1592="Exclude","Exclude",IF(V1592="Include","Consensus required","Check required"))),"Check required"))),IF(L1592="","","Find PDF"))</f>
        <v>Exclude</v>
      </c>
      <c r="AA1592" s="31" t="str">
        <f>IF(Z1592="Exclude",R1592,"")</f>
        <v>3. Wrong intervention</v>
      </c>
    </row>
    <row r="1593" spans="1:27" x14ac:dyDescent="0.25">
      <c r="A1593" s="25" t="s">
        <v>1864</v>
      </c>
      <c r="B1593" s="26" t="s">
        <v>1865</v>
      </c>
      <c r="C1593" s="26">
        <v>2021</v>
      </c>
      <c r="D1593" s="26" t="s">
        <v>100</v>
      </c>
      <c r="E1593" s="26">
        <v>9</v>
      </c>
      <c r="F1593" s="26">
        <v>8</v>
      </c>
      <c r="G1593" s="26" t="s">
        <v>1866</v>
      </c>
      <c r="H1593" s="26">
        <v>14858</v>
      </c>
      <c r="I1593" s="26" t="s">
        <v>1867</v>
      </c>
      <c r="J1593" s="11" t="s">
        <v>35</v>
      </c>
      <c r="K1593" s="18" t="str">
        <f>IF(LEFT(I1593,2)="10",HYPERLINK(_xlfn.CONCAT("https://doi.org/",I1593),"Link"),IF(I1593="","",HYPERLINK(I1593,"Link")))</f>
        <v>Link</v>
      </c>
      <c r="L1593" s="19" t="str">
        <f>IF(A1593&lt;&gt;"",IF(J1593="No",_xlfn.CONCAT(IF(ISERROR(FIND(",",A1593))=FALSE,LEFT(A1593,FIND(",",A1593)-1),A1593),"-",C1593,"-",H1593),""),"")</f>
        <v/>
      </c>
      <c r="M1593" s="29" t="str">
        <f>IF(A1593&lt;&gt;"",_xlfn.CONCAT("{",IF(ISERROR(FIND(",",A1593))=FALSE,LEFT(A1593,FIND(",",A1593)-1),A1593),", ",C1593," #",H1593,"}"),"")</f>
        <v>{Paldan, 2021 #14858}</v>
      </c>
      <c r="N1593" s="4" t="s">
        <v>1</v>
      </c>
      <c r="O1593" s="18" t="str">
        <f>IF(J1593="Yes",IF(P1593&lt;&gt;"",HYPERLINK(_xlfn.CONCAT(VLOOKUP(P1593,AF:AG,2,FALSE),"\",IF(ISERROR(FIND(",",A1593))=FALSE,LEFT(A1593,FIND(",",A1593)-1),A1593),"-",C1593,"-",H1593,".pdf"),"PDF"),""),"")</f>
        <v>PDF</v>
      </c>
      <c r="P1593" s="11" t="s">
        <v>2</v>
      </c>
      <c r="Q1593" s="3" t="s">
        <v>46</v>
      </c>
      <c r="R1593" s="3" t="s">
        <v>47</v>
      </c>
      <c r="S1593" s="4" t="s">
        <v>109</v>
      </c>
      <c r="T1593" s="18" t="str">
        <f>IF(J1593="Yes",IF(U1593&lt;&gt;"",HYPERLINK(_xlfn.CONCAT(VLOOKUP(U1593,AF:AG,2,FALSE),"\",IF(ISERROR(FIND(",",A1593))=FALSE,LEFT(A1593,FIND(",",A1593)-1),A1593),"-",C1593,"-",H1593,".pdf"),"PDF"),""),"")</f>
        <v>PDF</v>
      </c>
      <c r="U1593" s="11" t="s">
        <v>57</v>
      </c>
      <c r="V1593" s="3" t="s">
        <v>46</v>
      </c>
      <c r="W1593" s="3" t="s">
        <v>47</v>
      </c>
      <c r="X1593" s="501" t="s">
        <v>116</v>
      </c>
      <c r="Y1593" s="12" t="str">
        <f>IF(R1593="Include","No",IF(V1593="Include","No",""))</f>
        <v/>
      </c>
      <c r="Z1593" s="33" t="str">
        <f>IF(J1593="Yes",IF(Q1593="","",IF(Q1593="Include",IF(V1593="",IF(Y1593="No","Check for supplement","Include"),IF(V1593="Exclude","Consensus required",IF(V1593="Include",IF(Y1593="No","Check for supplement","Include"),"Check required"))),IF(Q1593="Exclude",IF(V1593="","Check required",IF(V1593="Exclude","Exclude",IF(V1593="Include","Consensus required","Check required"))),"Check required"))),IF(L1593="","","Find PDF"))</f>
        <v>Exclude</v>
      </c>
      <c r="AA1593" s="31" t="str">
        <f>IF(Z1593="Exclude",R1593,"")</f>
        <v>3. Wrong intervention</v>
      </c>
    </row>
    <row r="1594" spans="1:27" x14ac:dyDescent="0.25">
      <c r="A1594" s="25" t="s">
        <v>1868</v>
      </c>
      <c r="B1594" s="26" t="s">
        <v>1869</v>
      </c>
      <c r="C1594" s="26">
        <v>2019</v>
      </c>
      <c r="D1594" s="26" t="s">
        <v>1315</v>
      </c>
      <c r="E1594" s="26">
        <v>8</v>
      </c>
      <c r="F1594" s="26">
        <v>2</v>
      </c>
      <c r="G1594" s="26" t="s">
        <v>1870</v>
      </c>
      <c r="H1594" s="26">
        <v>14859</v>
      </c>
      <c r="I1594" s="26" t="s">
        <v>1871</v>
      </c>
      <c r="J1594" s="11" t="s">
        <v>35</v>
      </c>
      <c r="K1594" s="18" t="str">
        <f>IF(LEFT(I1594,2)="10",HYPERLINK(_xlfn.CONCAT("https://doi.org/",I1594),"Link"),IF(I1594="","",HYPERLINK(I1594,"Link")))</f>
        <v>Link</v>
      </c>
      <c r="L1594" s="19" t="str">
        <f>IF(A1594&lt;&gt;"",IF(J1594="No",_xlfn.CONCAT(IF(ISERROR(FIND(",",A1594))=FALSE,LEFT(A1594,FIND(",",A1594)-1),A1594),"-",C1594,"-",H1594),""),"")</f>
        <v/>
      </c>
      <c r="M1594" s="29" t="str">
        <f>IF(A1594&lt;&gt;"",_xlfn.CONCAT("{",IF(ISERROR(FIND(",",A1594))=FALSE,LEFT(A1594,FIND(",",A1594)-1),A1594),", ",C1594," #",H1594,"}"),"")</f>
        <v>{Palmer, 2019 #14859}</v>
      </c>
      <c r="N1594" s="4" t="s">
        <v>1</v>
      </c>
      <c r="O1594" s="18" t="str">
        <f>IF(J1594="Yes",IF(P1594&lt;&gt;"",HYPERLINK(_xlfn.CONCAT(VLOOKUP(P1594,AF:AG,2,FALSE),"\",IF(ISERROR(FIND(",",A1594))=FALSE,LEFT(A1594,FIND(",",A1594)-1),A1594),"-",C1594,"-",H1594,".pdf"),"PDF"),""),"")</f>
        <v>PDF</v>
      </c>
      <c r="P1594" s="11" t="s">
        <v>2</v>
      </c>
      <c r="Q1594" s="3" t="s">
        <v>46</v>
      </c>
      <c r="R1594" s="3" t="s">
        <v>47</v>
      </c>
      <c r="S1594" s="4" t="s">
        <v>109</v>
      </c>
      <c r="T1594" s="18" t="str">
        <f>IF(J1594="Yes",IF(U1594&lt;&gt;"",HYPERLINK(_xlfn.CONCAT(VLOOKUP(U1594,AF:AG,2,FALSE),"\",IF(ISERROR(FIND(",",A1594))=FALSE,LEFT(A1594,FIND(",",A1594)-1),A1594),"-",C1594,"-",H1594,".pdf"),"PDF"),""),"")</f>
        <v>PDF</v>
      </c>
      <c r="U1594" s="11" t="s">
        <v>57</v>
      </c>
      <c r="V1594" s="3" t="s">
        <v>46</v>
      </c>
      <c r="W1594" s="3" t="s">
        <v>47</v>
      </c>
      <c r="X1594" s="501" t="s">
        <v>116</v>
      </c>
      <c r="Y1594" s="12" t="str">
        <f>IF(R1594="Include","No",IF(V1594="Include","No",""))</f>
        <v/>
      </c>
      <c r="Z1594" s="33" t="str">
        <f>IF(J1594="Yes",IF(Q1594="","",IF(Q1594="Include",IF(V1594="",IF(Y1594="No","Check for supplement","Include"),IF(V1594="Exclude","Consensus required",IF(V1594="Include",IF(Y1594="No","Check for supplement","Include"),"Check required"))),IF(Q1594="Exclude",IF(V1594="","Check required",IF(V1594="Exclude","Exclude",IF(V1594="Include","Consensus required","Check required"))),"Check required"))),IF(L1594="","","Find PDF"))</f>
        <v>Exclude</v>
      </c>
      <c r="AA1594" s="31" t="str">
        <f>IF(Z1594="Exclude",R1594,"")</f>
        <v>3. Wrong intervention</v>
      </c>
    </row>
    <row r="1595" spans="1:27" x14ac:dyDescent="0.25">
      <c r="A1595" s="25" t="s">
        <v>5580</v>
      </c>
      <c r="B1595" s="26" t="s">
        <v>5581</v>
      </c>
      <c r="C1595" s="26">
        <v>2023</v>
      </c>
      <c r="D1595" s="26" t="s">
        <v>560</v>
      </c>
      <c r="E1595" s="26">
        <v>15</v>
      </c>
      <c r="F1595" s="26">
        <v>3</v>
      </c>
      <c r="H1595" s="26">
        <v>14139</v>
      </c>
      <c r="I1595" s="26" t="s">
        <v>5582</v>
      </c>
      <c r="J1595" s="11" t="s">
        <v>35</v>
      </c>
      <c r="K1595" s="18" t="str">
        <f>IF(LEFT(I1595,2)="10",HYPERLINK(_xlfn.CONCAT("https://doi.org/",I1595),"Link"),IF(I1595="","",HYPERLINK(I1595,"Link")))</f>
        <v>Link</v>
      </c>
      <c r="L1595" s="19" t="str">
        <f>IF(A1595&lt;&gt;"",IF(J1595="No",_xlfn.CONCAT(IF(ISERROR(FIND(",",A1595))=FALSE,LEFT(A1595,FIND(",",A1595)-1),A1595),"-",C1595,"-",H1595),""),"")</f>
        <v/>
      </c>
      <c r="M1595" s="29" t="str">
        <f>IF(A1595&lt;&gt;"",_xlfn.CONCAT("{",IF(ISERROR(FIND(",",A1595))=FALSE,LEFT(A1595,FIND(",",A1595)-1),A1595),", ",C1595," #",H1595,"}"),"")</f>
        <v>{Papandreou, 2023 #14139}</v>
      </c>
      <c r="N1595" s="4" t="s">
        <v>4</v>
      </c>
      <c r="O1595" s="18" t="str">
        <f>IF(J1595="Yes",IF(P1595&lt;&gt;"",HYPERLINK(_xlfn.CONCAT(VLOOKUP(P1595,AF:AG,2,FALSE),"\",IF(ISERROR(FIND(",",A1595))=FALSE,LEFT(A1595,FIND(",",A1595)-1),A1595),"-",C1595,"-",H1595,".pdf"),"PDF"),""),"")</f>
        <v>PDF</v>
      </c>
      <c r="P1595" s="11" t="s">
        <v>2</v>
      </c>
      <c r="Q1595" s="3" t="s">
        <v>46</v>
      </c>
      <c r="R1595" s="3" t="s">
        <v>47</v>
      </c>
      <c r="S1595" s="4" t="s">
        <v>109</v>
      </c>
      <c r="T1595" s="18" t="str">
        <f>IF(J1595="Yes",IF(U1595&lt;&gt;"",HYPERLINK(_xlfn.CONCAT(VLOOKUP(U1595,AF:AG,2,FALSE),"\",IF(ISERROR(FIND(",",A1595))=FALSE,LEFT(A1595,FIND(",",A1595)-1),A1595),"-",C1595,"-",H1595,".pdf"),"PDF"),""),"")</f>
        <v>PDF</v>
      </c>
      <c r="U1595" s="11" t="s">
        <v>50</v>
      </c>
      <c r="V1595" s="3" t="s">
        <v>46</v>
      </c>
      <c r="W1595" s="3" t="s">
        <v>47</v>
      </c>
      <c r="Y1595" s="12" t="str">
        <f>IF(R1595="Include","No",IF(V1595="Include","No",""))</f>
        <v/>
      </c>
      <c r="Z1595" s="33" t="str">
        <f>IF(J1595="Yes",IF(Q1595="","",IF(Q1595="Include",IF(V1595="",IF(Y1595="No","Check for supplement","Include"),IF(V1595="Exclude","Consensus required",IF(V1595="Include",IF(Y1595="No","Check for supplement","Include"),"Check required"))),IF(Q1595="Exclude",IF(V1595="","Check required",IF(V1595="Exclude","Exclude",IF(V1595="Include","Consensus required","Check required"))),"Check required"))),IF(L1595="","","Find PDF"))</f>
        <v>Exclude</v>
      </c>
      <c r="AA1595" s="31" t="str">
        <f>IF(Z1595="Exclude",R1595,"")</f>
        <v>3. Wrong intervention</v>
      </c>
    </row>
    <row r="1596" spans="1:27" x14ac:dyDescent="0.25">
      <c r="A1596" s="25" t="s">
        <v>1872</v>
      </c>
      <c r="B1596" s="26" t="s">
        <v>1873</v>
      </c>
      <c r="C1596" s="26">
        <v>2016</v>
      </c>
      <c r="D1596" s="26" t="s">
        <v>433</v>
      </c>
      <c r="E1596" s="26">
        <v>24</v>
      </c>
      <c r="F1596" s="26">
        <v>7</v>
      </c>
      <c r="G1596" s="26" t="s">
        <v>1874</v>
      </c>
      <c r="H1596" s="26">
        <v>13528</v>
      </c>
      <c r="I1596" s="26" t="s">
        <v>1875</v>
      </c>
      <c r="J1596" s="11" t="s">
        <v>35</v>
      </c>
      <c r="K1596" s="18" t="str">
        <f>IF(LEFT(I1596,2)="10",HYPERLINK(_xlfn.CONCAT("https://doi.org/",I1596),"Link"),IF(I1596="","",HYPERLINK(I1596,"Link")))</f>
        <v>Link</v>
      </c>
      <c r="L1596" s="19" t="str">
        <f>IF(A1596&lt;&gt;"",IF(J1596="No",_xlfn.CONCAT(IF(ISERROR(FIND(",",A1596))=FALSE,LEFT(A1596,FIND(",",A1596)-1),A1596),"-",C1596,"-",H1596),""),"")</f>
        <v/>
      </c>
      <c r="M1596" s="29" t="str">
        <f>IF(A1596&lt;&gt;"",_xlfn.CONCAT("{",IF(ISERROR(FIND(",",A1596))=FALSE,LEFT(A1596,FIND(",",A1596)-1),A1596),", ",C1596," #",H1596,"}"),"")</f>
        <v>{Park, 2016 #13528}</v>
      </c>
      <c r="N1596" s="4" t="s">
        <v>1</v>
      </c>
      <c r="O1596" s="18" t="str">
        <f>IF(J1596="Yes",IF(P1596&lt;&gt;"",HYPERLINK(_xlfn.CONCAT(VLOOKUP(P1596,AF:AG,2,FALSE),"\",IF(ISERROR(FIND(",",A1596))=FALSE,LEFT(A1596,FIND(",",A1596)-1),A1596),"-",C1596,"-",H1596,".pdf"),"PDF"),""),"")</f>
        <v>PDF</v>
      </c>
      <c r="P1596" s="11" t="s">
        <v>2</v>
      </c>
      <c r="Q1596" s="3" t="s">
        <v>46</v>
      </c>
      <c r="R1596" s="3" t="s">
        <v>47</v>
      </c>
      <c r="S1596" s="4" t="s">
        <v>109</v>
      </c>
      <c r="T1596" s="18" t="str">
        <f>IF(J1596="Yes",IF(U1596&lt;&gt;"",HYPERLINK(_xlfn.CONCAT(VLOOKUP(U1596,AF:AG,2,FALSE),"\",IF(ISERROR(FIND(",",A1596))=FALSE,LEFT(A1596,FIND(",",A1596)-1),A1596),"-",C1596,"-",H1596,".pdf"),"PDF"),""),"")</f>
        <v>PDF</v>
      </c>
      <c r="U1596" s="11" t="s">
        <v>57</v>
      </c>
      <c r="V1596" s="3" t="s">
        <v>46</v>
      </c>
      <c r="W1596" s="3" t="s">
        <v>47</v>
      </c>
      <c r="X1596" s="501" t="s">
        <v>116</v>
      </c>
      <c r="Y1596" s="12" t="str">
        <f>IF(R1596="Include","No",IF(V1596="Include","No",""))</f>
        <v/>
      </c>
      <c r="Z1596" s="33" t="str">
        <f>IF(J1596="Yes",IF(Q1596="","",IF(Q1596="Include",IF(V1596="",IF(Y1596="No","Check for supplement","Include"),IF(V1596="Exclude","Consensus required",IF(V1596="Include",IF(Y1596="No","Check for supplement","Include"),"Check required"))),IF(Q1596="Exclude",IF(V1596="","Check required",IF(V1596="Exclude","Exclude",IF(V1596="Include","Consensus required","Check required"))),"Check required"))),IF(L1596="","","Find PDF"))</f>
        <v>Exclude</v>
      </c>
      <c r="AA1596" s="31" t="str">
        <f>IF(Z1596="Exclude",R1596,"")</f>
        <v>3. Wrong intervention</v>
      </c>
    </row>
    <row r="1597" spans="1:27" x14ac:dyDescent="0.25">
      <c r="A1597" s="25" t="s">
        <v>1876</v>
      </c>
      <c r="B1597" s="26" t="s">
        <v>1877</v>
      </c>
      <c r="C1597" s="26">
        <v>2020</v>
      </c>
      <c r="D1597" s="26" t="s">
        <v>1878</v>
      </c>
      <c r="E1597" s="26">
        <v>52</v>
      </c>
      <c r="G1597" s="26">
        <v>151231</v>
      </c>
      <c r="H1597" s="26">
        <v>13530</v>
      </c>
      <c r="I1597" s="26" t="s">
        <v>1879</v>
      </c>
      <c r="J1597" s="11" t="s">
        <v>35</v>
      </c>
      <c r="K1597" s="18" t="str">
        <f>IF(LEFT(I1597,2)="10",HYPERLINK(_xlfn.CONCAT("https://doi.org/",I1597),"Link"),IF(I1597="","",HYPERLINK(I1597,"Link")))</f>
        <v>Link</v>
      </c>
      <c r="L1597" s="19" t="str">
        <f>IF(A1597&lt;&gt;"",IF(J1597="No",_xlfn.CONCAT(IF(ISERROR(FIND(",",A1597))=FALSE,LEFT(A1597,FIND(",",A1597)-1),A1597),"-",C1597,"-",H1597),""),"")</f>
        <v/>
      </c>
      <c r="M1597" s="29" t="str">
        <f>IF(A1597&lt;&gt;"",_xlfn.CONCAT("{",IF(ISERROR(FIND(",",A1597))=FALSE,LEFT(A1597,FIND(",",A1597)-1),A1597),", ",C1597," #",H1597,"}"),"")</f>
        <v>{Park, 2020 #13530}</v>
      </c>
      <c r="N1597" s="4" t="s">
        <v>1</v>
      </c>
      <c r="O1597" s="18" t="str">
        <f>IF(J1597="Yes",IF(P1597&lt;&gt;"",HYPERLINK(_xlfn.CONCAT(VLOOKUP(P1597,AF:AG,2,FALSE),"\",IF(ISERROR(FIND(",",A1597))=FALSE,LEFT(A1597,FIND(",",A1597)-1),A1597),"-",C1597,"-",H1597,".pdf"),"PDF"),""),"")</f>
        <v>PDF</v>
      </c>
      <c r="P1597" s="11" t="s">
        <v>2</v>
      </c>
      <c r="Q1597" s="3" t="s">
        <v>46</v>
      </c>
      <c r="R1597" s="3" t="s">
        <v>47</v>
      </c>
      <c r="S1597" s="4" t="s">
        <v>109</v>
      </c>
      <c r="T1597" s="18" t="str">
        <f>IF(J1597="Yes",IF(U1597&lt;&gt;"",HYPERLINK(_xlfn.CONCAT(VLOOKUP(U1597,AF:AG,2,FALSE),"\",IF(ISERROR(FIND(",",A1597))=FALSE,LEFT(A1597,FIND(",",A1597)-1),A1597),"-",C1597,"-",H1597,".pdf"),"PDF"),""),"")</f>
        <v>PDF</v>
      </c>
      <c r="U1597" s="11" t="s">
        <v>57</v>
      </c>
      <c r="V1597" s="3" t="s">
        <v>46</v>
      </c>
      <c r="W1597" s="3" t="s">
        <v>47</v>
      </c>
      <c r="X1597" s="501" t="s">
        <v>116</v>
      </c>
      <c r="Y1597" s="12" t="str">
        <f>IF(R1597="Include","No",IF(V1597="Include","No",""))</f>
        <v/>
      </c>
      <c r="Z1597" s="33" t="str">
        <f>IF(J1597="Yes",IF(Q1597="","",IF(Q1597="Include",IF(V1597="",IF(Y1597="No","Check for supplement","Include"),IF(V1597="Exclude","Consensus required",IF(V1597="Include",IF(Y1597="No","Check for supplement","Include"),"Check required"))),IF(Q1597="Exclude",IF(V1597="","Check required",IF(V1597="Exclude","Exclude",IF(V1597="Include","Consensus required","Check required"))),"Check required"))),IF(L1597="","","Find PDF"))</f>
        <v>Exclude</v>
      </c>
      <c r="AA1597" s="31" t="str">
        <f>IF(Z1597="Exclude",R1597,"")</f>
        <v>3. Wrong intervention</v>
      </c>
    </row>
    <row r="1598" spans="1:27" x14ac:dyDescent="0.25">
      <c r="A1598" s="25" t="s">
        <v>1876</v>
      </c>
      <c r="B1598" s="26" t="s">
        <v>1877</v>
      </c>
      <c r="C1598" s="26">
        <v>2020</v>
      </c>
      <c r="D1598" s="26" t="s">
        <v>1878</v>
      </c>
      <c r="E1598" s="26">
        <v>52</v>
      </c>
      <c r="G1598" s="26">
        <v>151231</v>
      </c>
      <c r="H1598" s="26">
        <v>13531</v>
      </c>
      <c r="I1598" s="26" t="s">
        <v>1879</v>
      </c>
      <c r="J1598" s="11" t="s">
        <v>35</v>
      </c>
      <c r="K1598" s="18" t="str">
        <f>IF(LEFT(I1598,2)="10",HYPERLINK(_xlfn.CONCAT("https://doi.org/",I1598),"Link"),IF(I1598="","",HYPERLINK(I1598,"Link")))</f>
        <v>Link</v>
      </c>
      <c r="L1598" s="19" t="str">
        <f>IF(A1598&lt;&gt;"",IF(J1598="No",_xlfn.CONCAT(IF(ISERROR(FIND(",",A1598))=FALSE,LEFT(A1598,FIND(",",A1598)-1),A1598),"-",C1598,"-",H1598),""),"")</f>
        <v/>
      </c>
      <c r="M1598" s="29" t="str">
        <f>IF(A1598&lt;&gt;"",_xlfn.CONCAT("{",IF(ISERROR(FIND(",",A1598))=FALSE,LEFT(A1598,FIND(",",A1598)-1),A1598),", ",C1598," #",H1598,"}"),"")</f>
        <v>{Park, 2020 #13531}</v>
      </c>
      <c r="N1598" s="4" t="s">
        <v>1</v>
      </c>
      <c r="O1598" s="18" t="str">
        <f>IF(J1598="Yes",IF(P1598&lt;&gt;"",HYPERLINK(_xlfn.CONCAT(VLOOKUP(P1598,AF:AG,2,FALSE),"\",IF(ISERROR(FIND(",",A1598))=FALSE,LEFT(A1598,FIND(",",A1598)-1),A1598),"-",C1598,"-",H1598,".pdf"),"PDF"),""),"")</f>
        <v>PDF</v>
      </c>
      <c r="P1598" s="11" t="s">
        <v>2</v>
      </c>
      <c r="Q1598" s="3" t="s">
        <v>46</v>
      </c>
      <c r="R1598" s="3" t="s">
        <v>39</v>
      </c>
      <c r="T1598" s="18" t="str">
        <f>IF(J1598="Yes",IF(U1598&lt;&gt;"",HYPERLINK(_xlfn.CONCAT(VLOOKUP(U1598,AF:AG,2,FALSE),"\",IF(ISERROR(FIND(",",A1598))=FALSE,LEFT(A1598,FIND(",",A1598)-1),A1598),"-",C1598,"-",H1598,".pdf"),"PDF"),""),"")</f>
        <v>PDF</v>
      </c>
      <c r="U1598" s="11" t="str">
        <f>IF(R1598="0. Duplicate","SH","")</f>
        <v>SH</v>
      </c>
      <c r="V1598" s="3" t="str">
        <f>IF(R1598="0. Duplicate","Exclude","")</f>
        <v>Exclude</v>
      </c>
      <c r="W1598" s="3" t="str">
        <f>IF(R1598="0. Duplicate","0. Duplicate","")</f>
        <v>0. Duplicate</v>
      </c>
      <c r="Y1598" s="12" t="str">
        <f>IF(R1598="Include","No",IF(V1598="Include","No",""))</f>
        <v/>
      </c>
      <c r="Z1598" s="33" t="str">
        <f>IF(J1598="Yes",IF(Q1598="","",IF(Q1598="Include",IF(V1598="",IF(Y1598="No","Check for supplement","Include"),IF(V1598="Exclude","Consensus required",IF(V1598="Include",IF(Y1598="No","Check for supplement","Include"),"Check required"))),IF(Q1598="Exclude",IF(V1598="","Check required",IF(V1598="Exclude","Exclude",IF(V1598="Include","Consensus required","Check required"))),"Check required"))),IF(L1598="","","Find PDF"))</f>
        <v>Exclude</v>
      </c>
      <c r="AA1598" s="31" t="str">
        <f>IF(Z1598="Exclude",R1598,"")</f>
        <v>0. Duplicate</v>
      </c>
    </row>
    <row r="1599" spans="1:27" x14ac:dyDescent="0.25">
      <c r="A1599" s="25" t="s">
        <v>1880</v>
      </c>
      <c r="B1599" s="26" t="s">
        <v>1881</v>
      </c>
      <c r="C1599" s="26">
        <v>2021</v>
      </c>
      <c r="D1599" s="26" t="s">
        <v>1044</v>
      </c>
      <c r="E1599" s="26">
        <v>5</v>
      </c>
      <c r="F1599" s="26">
        <v>4</v>
      </c>
      <c r="G1599" s="26" t="s">
        <v>1882</v>
      </c>
      <c r="H1599" s="26">
        <v>13529</v>
      </c>
      <c r="I1599" s="26" t="s">
        <v>1883</v>
      </c>
      <c r="J1599" s="11" t="s">
        <v>35</v>
      </c>
      <c r="K1599" s="18" t="str">
        <f>IF(LEFT(I1599,2)="10",HYPERLINK(_xlfn.CONCAT("https://doi.org/",I1599),"Link"),IF(I1599="","",HYPERLINK(I1599,"Link")))</f>
        <v>Link</v>
      </c>
      <c r="L1599" s="19" t="str">
        <f>IF(A1599&lt;&gt;"",IF(J1599="No",_xlfn.CONCAT(IF(ISERROR(FIND(",",A1599))=FALSE,LEFT(A1599,FIND(",",A1599)-1),A1599),"-",C1599,"-",H1599),""),"")</f>
        <v/>
      </c>
      <c r="M1599" s="29" t="str">
        <f>IF(A1599&lt;&gt;"",_xlfn.CONCAT("{",IF(ISERROR(FIND(",",A1599))=FALSE,LEFT(A1599,FIND(",",A1599)-1),A1599),", ",C1599," #",H1599,"}"),"")</f>
        <v>{Park, 2021 #13529}</v>
      </c>
      <c r="N1599" s="4" t="s">
        <v>1</v>
      </c>
      <c r="O1599" s="18" t="str">
        <f>IF(J1599="Yes",IF(P1599&lt;&gt;"",HYPERLINK(_xlfn.CONCAT(VLOOKUP(P1599,AF:AG,2,FALSE),"\",IF(ISERROR(FIND(",",A1599))=FALSE,LEFT(A1599,FIND(",",A1599)-1),A1599),"-",C1599,"-",H1599,".pdf"),"PDF"),""),"")</f>
        <v>PDF</v>
      </c>
      <c r="P1599" s="11" t="s">
        <v>2</v>
      </c>
      <c r="Q1599" s="3" t="s">
        <v>46</v>
      </c>
      <c r="R1599" s="3" t="s">
        <v>47</v>
      </c>
      <c r="S1599" s="4" t="s">
        <v>109</v>
      </c>
      <c r="T1599" s="18" t="str">
        <f>IF(J1599="Yes",IF(U1599&lt;&gt;"",HYPERLINK(_xlfn.CONCAT(VLOOKUP(U1599,AF:AG,2,FALSE),"\",IF(ISERROR(FIND(",",A1599))=FALSE,LEFT(A1599,FIND(",",A1599)-1),A1599),"-",C1599,"-",H1599,".pdf"),"PDF"),""),"")</f>
        <v>PDF</v>
      </c>
      <c r="U1599" s="11" t="s">
        <v>57</v>
      </c>
      <c r="V1599" s="3" t="s">
        <v>46</v>
      </c>
      <c r="W1599" s="3" t="s">
        <v>47</v>
      </c>
      <c r="X1599" s="501" t="s">
        <v>116</v>
      </c>
      <c r="Y1599" s="12" t="str">
        <f>IF(R1599="Include","No",IF(V1599="Include","No",""))</f>
        <v/>
      </c>
      <c r="Z1599" s="33" t="str">
        <f>IF(J1599="Yes",IF(Q1599="","",IF(Q1599="Include",IF(V1599="",IF(Y1599="No","Check for supplement","Include"),IF(V1599="Exclude","Consensus required",IF(V1599="Include",IF(Y1599="No","Check for supplement","Include"),"Check required"))),IF(Q1599="Exclude",IF(V1599="","Check required",IF(V1599="Exclude","Exclude",IF(V1599="Include","Consensus required","Check required"))),"Check required"))),IF(L1599="","","Find PDF"))</f>
        <v>Exclude</v>
      </c>
      <c r="AA1599" s="31" t="str">
        <f>IF(Z1599="Exclude",R1599,"")</f>
        <v>3. Wrong intervention</v>
      </c>
    </row>
    <row r="1600" spans="1:27" x14ac:dyDescent="0.25">
      <c r="A1600" s="25" t="s">
        <v>1884</v>
      </c>
      <c r="B1600" s="26" t="s">
        <v>1885</v>
      </c>
      <c r="C1600" s="26">
        <v>2023</v>
      </c>
      <c r="D1600" s="26" t="s">
        <v>3</v>
      </c>
      <c r="G1600" s="26" t="s">
        <v>1210</v>
      </c>
      <c r="H1600" s="26">
        <v>24752</v>
      </c>
      <c r="I1600" s="26" t="s">
        <v>1886</v>
      </c>
      <c r="J1600" s="11" t="s">
        <v>35</v>
      </c>
      <c r="K1600" s="18" t="str">
        <f>IF(LEFT(I1600,2)="10",HYPERLINK(_xlfn.CONCAT("https://doi.org/",I1600),"Link"),IF(I1600="","",HYPERLINK(I1600,"Link")))</f>
        <v>Link</v>
      </c>
      <c r="L1600" s="19" t="str">
        <f>IF(A1600&lt;&gt;"",IF(J1600="No",_xlfn.CONCAT(IF(ISERROR(FIND(",",A1600))=FALSE,LEFT(A1600,FIND(",",A1600)-1),A1600),"-",C1600,"-",H1600),""),"")</f>
        <v/>
      </c>
      <c r="M1600" s="29" t="str">
        <f>IF(A1600&lt;&gt;"",_xlfn.CONCAT("{",IF(ISERROR(FIND(",",A1600))=FALSE,LEFT(A1600,FIND(",",A1600)-1),A1600),", ",C1600," #",H1600,"}"),"")</f>
        <v>{Park, 2023 #24752}</v>
      </c>
      <c r="N1600" s="4" t="s">
        <v>75</v>
      </c>
      <c r="O1600" s="18" t="str">
        <f>IF(J1600="Yes",IF(P1600&lt;&gt;"",HYPERLINK(_xlfn.CONCAT(VLOOKUP(P1600,AF:AG,2,FALSE),"\",IF(ISERROR(FIND(",",A1600))=FALSE,LEFT(A1600,FIND(",",A1600)-1),A1600),"-",C1600,"-",H1600,".pdf"),"PDF"),""),"")</f>
        <v>PDF</v>
      </c>
      <c r="P1600" s="11" t="s">
        <v>2</v>
      </c>
      <c r="Q1600" s="3" t="s">
        <v>46</v>
      </c>
      <c r="R1600" s="3" t="s">
        <v>47</v>
      </c>
      <c r="S1600" s="4" t="s">
        <v>1887</v>
      </c>
      <c r="T1600" s="18" t="str">
        <f>IF(J1600="Yes",IF(U1600&lt;&gt;"",HYPERLINK(_xlfn.CONCAT(VLOOKUP(U1600,AF:AG,2,FALSE),"\",IF(ISERROR(FIND(",",A1600))=FALSE,LEFT(A1600,FIND(",",A1600)-1),A1600),"-",C1600,"-",H1600,".pdf"),"PDF"),""),"")</f>
        <v>PDF</v>
      </c>
      <c r="U1600" s="11" t="s">
        <v>57</v>
      </c>
      <c r="V1600" s="3" t="s">
        <v>46</v>
      </c>
      <c r="W1600" s="3" t="s">
        <v>47</v>
      </c>
      <c r="X1600" s="501" t="s">
        <v>116</v>
      </c>
      <c r="Y1600" s="12" t="str">
        <f>IF(R1600="Include","No",IF(V1600="Include","No",""))</f>
        <v/>
      </c>
      <c r="Z1600" s="33" t="str">
        <f>IF(J1600="Yes",IF(Q1600="","",IF(Q1600="Include",IF(V1600="",IF(Y1600="No","Check for supplement","Include"),IF(V1600="Exclude","Consensus required",IF(V1600="Include",IF(Y1600="No","Check for supplement","Include"),"Check required"))),IF(Q1600="Exclude",IF(V1600="","Check required",IF(V1600="Exclude","Exclude",IF(V1600="Include","Consensus required","Check required"))),"Check required"))),IF(L1600="","","Find PDF"))</f>
        <v>Exclude</v>
      </c>
      <c r="AA1600" s="31" t="str">
        <f>IF(Z1600="Exclude",R1600,"")</f>
        <v>3. Wrong intervention</v>
      </c>
    </row>
    <row r="1601" spans="1:27" x14ac:dyDescent="0.25">
      <c r="A1601" s="25" t="s">
        <v>1888</v>
      </c>
      <c r="B1601" s="26" t="s">
        <v>1889</v>
      </c>
      <c r="C1601" s="26">
        <v>2011</v>
      </c>
      <c r="D1601" s="26" t="s">
        <v>197</v>
      </c>
      <c r="E1601" s="26">
        <v>101</v>
      </c>
      <c r="F1601" s="26">
        <v>10</v>
      </c>
      <c r="G1601" s="26" t="s">
        <v>1890</v>
      </c>
      <c r="H1601" s="26">
        <v>13532</v>
      </c>
      <c r="I1601" s="26" t="s">
        <v>1891</v>
      </c>
      <c r="J1601" s="11" t="s">
        <v>35</v>
      </c>
      <c r="K1601" s="18" t="str">
        <f>IF(LEFT(I1601,2)="10",HYPERLINK(_xlfn.CONCAT("https://doi.org/",I1601),"Link"),IF(I1601="","",HYPERLINK(I1601,"Link")))</f>
        <v>Link</v>
      </c>
      <c r="L1601" s="19" t="str">
        <f>IF(A1601&lt;&gt;"",IF(J1601="No",_xlfn.CONCAT(IF(ISERROR(FIND(",",A1601))=FALSE,LEFT(A1601,FIND(",",A1601)-1),A1601),"-",C1601,"-",H1601),""),"")</f>
        <v/>
      </c>
      <c r="M1601" s="29" t="str">
        <f>IF(A1601&lt;&gt;"",_xlfn.CONCAT("{",IF(ISERROR(FIND(",",A1601))=FALSE,LEFT(A1601,FIND(",",A1601)-1),A1601),", ",C1601," #",H1601,"}"),"")</f>
        <v>{Parra-Medina, 2011 #13532}</v>
      </c>
      <c r="N1601" s="4" t="s">
        <v>1</v>
      </c>
      <c r="O1601" s="18" t="str">
        <f>IF(J1601="Yes",IF(P1601&lt;&gt;"",HYPERLINK(_xlfn.CONCAT(VLOOKUP(P1601,AF:AG,2,FALSE),"\",IF(ISERROR(FIND(",",A1601))=FALSE,LEFT(A1601,FIND(",",A1601)-1),A1601),"-",C1601,"-",H1601,".pdf"),"PDF"),""),"")</f>
        <v>PDF</v>
      </c>
      <c r="P1601" s="11" t="s">
        <v>2</v>
      </c>
      <c r="Q1601" s="3" t="s">
        <v>46</v>
      </c>
      <c r="R1601" s="3" t="s">
        <v>47</v>
      </c>
      <c r="S1601" s="4" t="s">
        <v>109</v>
      </c>
      <c r="T1601" s="18" t="str">
        <f>IF(J1601="Yes",IF(U1601&lt;&gt;"",HYPERLINK(_xlfn.CONCAT(VLOOKUP(U1601,AF:AG,2,FALSE),"\",IF(ISERROR(FIND(",",A1601))=FALSE,LEFT(A1601,FIND(",",A1601)-1),A1601),"-",C1601,"-",H1601,".pdf"),"PDF"),""),"")</f>
        <v>PDF</v>
      </c>
      <c r="U1601" s="11" t="s">
        <v>57</v>
      </c>
      <c r="V1601" s="3" t="s">
        <v>46</v>
      </c>
      <c r="W1601" s="3" t="s">
        <v>47</v>
      </c>
      <c r="X1601" s="501" t="s">
        <v>116</v>
      </c>
      <c r="Y1601" s="12" t="str">
        <f>IF(R1601="Include","No",IF(V1601="Include","No",""))</f>
        <v/>
      </c>
      <c r="Z1601" s="33" t="str">
        <f>IF(J1601="Yes",IF(Q1601="","",IF(Q1601="Include",IF(V1601="",IF(Y1601="No","Check for supplement","Include"),IF(V1601="Exclude","Consensus required",IF(V1601="Include",IF(Y1601="No","Check for supplement","Include"),"Check required"))),IF(Q1601="Exclude",IF(V1601="","Check required",IF(V1601="Exclude","Exclude",IF(V1601="Include","Consensus required","Check required"))),"Check required"))),IF(L1601="","","Find PDF"))</f>
        <v>Exclude</v>
      </c>
      <c r="AA1601" s="31" t="str">
        <f>IF(Z1601="Exclude",R1601,"")</f>
        <v>3. Wrong intervention</v>
      </c>
    </row>
    <row r="1602" spans="1:27" x14ac:dyDescent="0.25">
      <c r="A1602" s="25" t="s">
        <v>1892</v>
      </c>
      <c r="B1602" s="26" t="s">
        <v>1893</v>
      </c>
      <c r="C1602" s="26">
        <v>2018</v>
      </c>
      <c r="D1602" s="26" t="s">
        <v>250</v>
      </c>
      <c r="E1602" s="26">
        <v>21</v>
      </c>
      <c r="F1602" s="26">
        <v>12</v>
      </c>
      <c r="G1602" s="26" t="s">
        <v>1894</v>
      </c>
      <c r="H1602" s="26">
        <v>13533</v>
      </c>
      <c r="I1602" s="26" t="s">
        <v>1895</v>
      </c>
      <c r="J1602" s="11" t="s">
        <v>35</v>
      </c>
      <c r="K1602" s="18" t="str">
        <f>IF(LEFT(I1602,2)="10",HYPERLINK(_xlfn.CONCAT("https://doi.org/",I1602),"Link"),IF(I1602="","",HYPERLINK(I1602,"Link")))</f>
        <v>Link</v>
      </c>
      <c r="L1602" s="19" t="str">
        <f>IF(A1602&lt;&gt;"",IF(J1602="No",_xlfn.CONCAT(IF(ISERROR(FIND(",",A1602))=FALSE,LEFT(A1602,FIND(",",A1602)-1),A1602),"-",C1602,"-",H1602),""),"")</f>
        <v/>
      </c>
      <c r="M1602" s="29" t="str">
        <f>IF(A1602&lt;&gt;"",_xlfn.CONCAT("{",IF(ISERROR(FIND(",",A1602))=FALSE,LEFT(A1602,FIND(",",A1602)-1),A1602),", ",C1602," #",H1602,"}"),"")</f>
        <v>{Parrish, 2018 #13533}</v>
      </c>
      <c r="N1602" s="4" t="s">
        <v>1</v>
      </c>
      <c r="O1602" s="18" t="str">
        <f>IF(J1602="Yes",IF(P1602&lt;&gt;"",HYPERLINK(_xlfn.CONCAT(VLOOKUP(P1602,AF:AG,2,FALSE),"\",IF(ISERROR(FIND(",",A1602))=FALSE,LEFT(A1602,FIND(",",A1602)-1),A1602),"-",C1602,"-",H1602,".pdf"),"PDF"),""),"")</f>
        <v>PDF</v>
      </c>
      <c r="P1602" s="11" t="s">
        <v>2</v>
      </c>
      <c r="Q1602" s="3" t="s">
        <v>46</v>
      </c>
      <c r="R1602" s="3" t="s">
        <v>47</v>
      </c>
      <c r="S1602" s="4" t="s">
        <v>109</v>
      </c>
      <c r="T1602" s="18" t="str">
        <f>IF(J1602="Yes",IF(U1602&lt;&gt;"",HYPERLINK(_xlfn.CONCAT(VLOOKUP(U1602,AF:AG,2,FALSE),"\",IF(ISERROR(FIND(",",A1602))=FALSE,LEFT(A1602,FIND(",",A1602)-1),A1602),"-",C1602,"-",H1602,".pdf"),"PDF"),""),"")</f>
        <v>PDF</v>
      </c>
      <c r="U1602" s="11" t="s">
        <v>57</v>
      </c>
      <c r="V1602" s="3" t="s">
        <v>46</v>
      </c>
      <c r="W1602" s="3" t="s">
        <v>47</v>
      </c>
      <c r="X1602" s="501" t="s">
        <v>116</v>
      </c>
      <c r="Y1602" s="12" t="str">
        <f>IF(R1602="Include","No",IF(V1602="Include","No",""))</f>
        <v/>
      </c>
      <c r="Z1602" s="33" t="str">
        <f>IF(J1602="Yes",IF(Q1602="","",IF(Q1602="Include",IF(V1602="",IF(Y1602="No","Check for supplement","Include"),IF(V1602="Exclude","Consensus required",IF(V1602="Include",IF(Y1602="No","Check for supplement","Include"),"Check required"))),IF(Q1602="Exclude",IF(V1602="","Check required",IF(V1602="Exclude","Exclude",IF(V1602="Include","Consensus required","Check required"))),"Check required"))),IF(L1602="","","Find PDF"))</f>
        <v>Exclude</v>
      </c>
      <c r="AA1602" s="31" t="str">
        <f>IF(Z1602="Exclude",R1602,"")</f>
        <v>3. Wrong intervention</v>
      </c>
    </row>
    <row r="1603" spans="1:27" x14ac:dyDescent="0.25">
      <c r="A1603" s="25" t="s">
        <v>1896</v>
      </c>
      <c r="B1603" s="26" t="s">
        <v>1897</v>
      </c>
      <c r="C1603" s="26">
        <v>2013</v>
      </c>
      <c r="D1603" s="26" t="s">
        <v>159</v>
      </c>
      <c r="E1603" s="26">
        <v>8</v>
      </c>
      <c r="F1603" s="26">
        <v>11</v>
      </c>
      <c r="G1603" s="26" t="s">
        <v>1898</v>
      </c>
      <c r="H1603" s="26">
        <v>13534</v>
      </c>
      <c r="I1603" s="26" t="s">
        <v>1899</v>
      </c>
      <c r="J1603" s="11" t="s">
        <v>35</v>
      </c>
      <c r="K1603" s="18" t="str">
        <f>IF(LEFT(I1603,2)="10",HYPERLINK(_xlfn.CONCAT("https://doi.org/",I1603),"Link"),IF(I1603="","",HYPERLINK(I1603,"Link")))</f>
        <v>Link</v>
      </c>
      <c r="L1603" s="19" t="str">
        <f>IF(A1603&lt;&gt;"",IF(J1603="No",_xlfn.CONCAT(IF(ISERROR(FIND(",",A1603))=FALSE,LEFT(A1603,FIND(",",A1603)-1),A1603),"-",C1603,"-",H1603),""),"")</f>
        <v/>
      </c>
      <c r="M1603" s="29" t="str">
        <f>IF(A1603&lt;&gt;"",_xlfn.CONCAT("{",IF(ISERROR(FIND(",",A1603))=FALSE,LEFT(A1603,FIND(",",A1603)-1),A1603),", ",C1603," #",H1603,"}"),"")</f>
        <v>{Parry, 2013 #13534}</v>
      </c>
      <c r="N1603" s="4" t="s">
        <v>1</v>
      </c>
      <c r="O1603" s="18" t="str">
        <f>IF(J1603="Yes",IF(P1603&lt;&gt;"",HYPERLINK(_xlfn.CONCAT(VLOOKUP(P1603,AF:AG,2,FALSE),"\",IF(ISERROR(FIND(",",A1603))=FALSE,LEFT(A1603,FIND(",",A1603)-1),A1603),"-",C1603,"-",H1603,".pdf"),"PDF"),""),"")</f>
        <v>PDF</v>
      </c>
      <c r="P1603" s="11" t="s">
        <v>2</v>
      </c>
      <c r="Q1603" s="3" t="s">
        <v>46</v>
      </c>
      <c r="R1603" s="3" t="s">
        <v>47</v>
      </c>
      <c r="S1603" s="4" t="s">
        <v>109</v>
      </c>
      <c r="T1603" s="18" t="str">
        <f>IF(J1603="Yes",IF(U1603&lt;&gt;"",HYPERLINK(_xlfn.CONCAT(VLOOKUP(U1603,AF:AG,2,FALSE),"\",IF(ISERROR(FIND(",",A1603))=FALSE,LEFT(A1603,FIND(",",A1603)-1),A1603),"-",C1603,"-",H1603,".pdf"),"PDF"),""),"")</f>
        <v>PDF</v>
      </c>
      <c r="U1603" s="11" t="s">
        <v>57</v>
      </c>
      <c r="V1603" s="3" t="s">
        <v>46</v>
      </c>
      <c r="W1603" s="3" t="s">
        <v>47</v>
      </c>
      <c r="X1603" s="501" t="s">
        <v>116</v>
      </c>
      <c r="Y1603" s="12" t="str">
        <f>IF(R1603="Include","No",IF(V1603="Include","No",""))</f>
        <v/>
      </c>
      <c r="Z1603" s="33" t="str">
        <f>IF(J1603="Yes",IF(Q1603="","",IF(Q1603="Include",IF(V1603="",IF(Y1603="No","Check for supplement","Include"),IF(V1603="Exclude","Consensus required",IF(V1603="Include",IF(Y1603="No","Check for supplement","Include"),"Check required"))),IF(Q1603="Exclude",IF(V1603="","Check required",IF(V1603="Exclude","Exclude",IF(V1603="Include","Consensus required","Check required"))),"Check required"))),IF(L1603="","","Find PDF"))</f>
        <v>Exclude</v>
      </c>
      <c r="AA1603" s="31" t="str">
        <f>IF(Z1603="Exclude",R1603,"")</f>
        <v>3. Wrong intervention</v>
      </c>
    </row>
    <row r="1604" spans="1:27" x14ac:dyDescent="0.25">
      <c r="A1604" s="25" t="s">
        <v>1896</v>
      </c>
      <c r="B1604" s="26" t="s">
        <v>1897</v>
      </c>
      <c r="C1604" s="26">
        <v>2013</v>
      </c>
      <c r="D1604" s="26" t="s">
        <v>159</v>
      </c>
      <c r="E1604" s="26">
        <v>8</v>
      </c>
      <c r="F1604" s="26">
        <v>11</v>
      </c>
      <c r="G1604" s="26" t="s">
        <v>1898</v>
      </c>
      <c r="H1604" s="26">
        <v>13535</v>
      </c>
      <c r="I1604" s="26" t="s">
        <v>1899</v>
      </c>
      <c r="J1604" s="11" t="s">
        <v>35</v>
      </c>
      <c r="K1604" s="18" t="str">
        <f>IF(LEFT(I1604,2)="10",HYPERLINK(_xlfn.CONCAT("https://doi.org/",I1604),"Link"),IF(I1604="","",HYPERLINK(I1604,"Link")))</f>
        <v>Link</v>
      </c>
      <c r="L1604" s="19" t="str">
        <f>IF(A1604&lt;&gt;"",IF(J1604="No",_xlfn.CONCAT(IF(ISERROR(FIND(",",A1604))=FALSE,LEFT(A1604,FIND(",",A1604)-1),A1604),"-",C1604,"-",H1604),""),"")</f>
        <v/>
      </c>
      <c r="M1604" s="29" t="str">
        <f>IF(A1604&lt;&gt;"",_xlfn.CONCAT("{",IF(ISERROR(FIND(",",A1604))=FALSE,LEFT(A1604,FIND(",",A1604)-1),A1604),", ",C1604," #",H1604,"}"),"")</f>
        <v>{Parry, 2013 #13535}</v>
      </c>
      <c r="N1604" s="4" t="s">
        <v>1</v>
      </c>
      <c r="O1604" s="18" t="str">
        <f>IF(J1604="Yes",IF(P1604&lt;&gt;"",HYPERLINK(_xlfn.CONCAT(VLOOKUP(P1604,AF:AG,2,FALSE),"\",IF(ISERROR(FIND(",",A1604))=FALSE,LEFT(A1604,FIND(",",A1604)-1),A1604),"-",C1604,"-",H1604,".pdf"),"PDF"),""),"")</f>
        <v>PDF</v>
      </c>
      <c r="P1604" s="11" t="s">
        <v>2</v>
      </c>
      <c r="Q1604" s="3" t="s">
        <v>46</v>
      </c>
      <c r="R1604" s="3" t="s">
        <v>39</v>
      </c>
      <c r="T1604" s="18" t="str">
        <f>IF(J1604="Yes",IF(U1604&lt;&gt;"",HYPERLINK(_xlfn.CONCAT(VLOOKUP(U1604,AF:AG,2,FALSE),"\",IF(ISERROR(FIND(",",A1604))=FALSE,LEFT(A1604,FIND(",",A1604)-1),A1604),"-",C1604,"-",H1604,".pdf"),"PDF"),""),"")</f>
        <v>PDF</v>
      </c>
      <c r="U1604" s="11" t="str">
        <f>IF(R1604="0. Duplicate","SH","")</f>
        <v>SH</v>
      </c>
      <c r="V1604" s="3" t="str">
        <f>IF(R1604="0. Duplicate","Exclude","")</f>
        <v>Exclude</v>
      </c>
      <c r="W1604" s="3" t="str">
        <f>IF(R1604="0. Duplicate","0. Duplicate","")</f>
        <v>0. Duplicate</v>
      </c>
      <c r="Y1604" s="12" t="str">
        <f>IF(R1604="Include","No",IF(V1604="Include","No",""))</f>
        <v/>
      </c>
      <c r="Z1604" s="33" t="str">
        <f>IF(J1604="Yes",IF(Q1604="","",IF(Q1604="Include",IF(V1604="",IF(Y1604="No","Check for supplement","Include"),IF(V1604="Exclude","Consensus required",IF(V1604="Include",IF(Y1604="No","Check for supplement","Include"),"Check required"))),IF(Q1604="Exclude",IF(V1604="","Check required",IF(V1604="Exclude","Exclude",IF(V1604="Include","Consensus required","Check required"))),"Check required"))),IF(L1604="","","Find PDF"))</f>
        <v>Exclude</v>
      </c>
      <c r="AA1604" s="31" t="str">
        <f>IF(Z1604="Exclude",R1604,"")</f>
        <v>0. Duplicate</v>
      </c>
    </row>
    <row r="1605" spans="1:27" x14ac:dyDescent="0.25">
      <c r="A1605" s="25" t="s">
        <v>5583</v>
      </c>
      <c r="B1605" s="26" t="s">
        <v>5584</v>
      </c>
      <c r="C1605" s="26">
        <v>2020</v>
      </c>
      <c r="D1605" s="26" t="s">
        <v>89</v>
      </c>
      <c r="E1605" s="26">
        <v>9</v>
      </c>
      <c r="F1605" s="26">
        <v>2</v>
      </c>
      <c r="G1605" s="26" t="s">
        <v>5585</v>
      </c>
      <c r="H1605" s="26">
        <v>14197</v>
      </c>
      <c r="I1605" s="26" t="s">
        <v>5586</v>
      </c>
      <c r="J1605" s="11" t="s">
        <v>35</v>
      </c>
      <c r="K1605" s="18" t="str">
        <f>IF(LEFT(I1605,2)="10",HYPERLINK(_xlfn.CONCAT("https://doi.org/",I1605),"Link"),IF(I1605="","",HYPERLINK(I1605,"Link")))</f>
        <v>Link</v>
      </c>
      <c r="L1605" s="19" t="str">
        <f>IF(A1605&lt;&gt;"",IF(J1605="No",_xlfn.CONCAT(IF(ISERROR(FIND(",",A1605))=FALSE,LEFT(A1605,FIND(",",A1605)-1),A1605),"-",C1605,"-",H1605),""),"")</f>
        <v/>
      </c>
      <c r="M1605" s="29" t="str">
        <f>IF(A1605&lt;&gt;"",_xlfn.CONCAT("{",IF(ISERROR(FIND(",",A1605))=FALSE,LEFT(A1605,FIND(",",A1605)-1),A1605),", ",C1605," #",H1605,"}"),"")</f>
        <v>{Partridge, 2020 #14197}</v>
      </c>
      <c r="N1605" s="4" t="s">
        <v>4</v>
      </c>
      <c r="O1605" s="18" t="str">
        <f>IF(J1605="Yes",IF(P1605&lt;&gt;"",HYPERLINK(_xlfn.CONCAT(VLOOKUP(P1605,AF:AG,2,FALSE),"\",IF(ISERROR(FIND(",",A1605))=FALSE,LEFT(A1605,FIND(",",A1605)-1),A1605),"-",C1605,"-",H1605,".pdf"),"PDF"),""),"")</f>
        <v>PDF</v>
      </c>
      <c r="P1605" s="11" t="s">
        <v>2</v>
      </c>
      <c r="Q1605" s="3" t="s">
        <v>46</v>
      </c>
      <c r="R1605" s="3" t="s">
        <v>47</v>
      </c>
      <c r="S1605" s="4" t="s">
        <v>109</v>
      </c>
      <c r="T1605" s="18" t="str">
        <f>IF(J1605="Yes",IF(U1605&lt;&gt;"",HYPERLINK(_xlfn.CONCAT(VLOOKUP(U1605,AF:AG,2,FALSE),"\",IF(ISERROR(FIND(",",A1605))=FALSE,LEFT(A1605,FIND(",",A1605)-1),A1605),"-",C1605,"-",H1605,".pdf"),"PDF"),""),"")</f>
        <v>PDF</v>
      </c>
      <c r="U1605" s="11" t="s">
        <v>50</v>
      </c>
      <c r="V1605" s="3" t="s">
        <v>46</v>
      </c>
      <c r="W1605" s="3" t="s">
        <v>47</v>
      </c>
      <c r="Y1605" s="12" t="str">
        <f>IF(R1605="Include","No",IF(V1605="Include","No",""))</f>
        <v/>
      </c>
      <c r="Z1605" s="33" t="str">
        <f>IF(J1605="Yes",IF(Q1605="","",IF(Q1605="Include",IF(V1605="",IF(Y1605="No","Check for supplement","Include"),IF(V1605="Exclude","Consensus required",IF(V1605="Include",IF(Y1605="No","Check for supplement","Include"),"Check required"))),IF(Q1605="Exclude",IF(V1605="","Check required",IF(V1605="Exclude","Exclude",IF(V1605="Include","Consensus required","Check required"))),"Check required"))),IF(L1605="","","Find PDF"))</f>
        <v>Exclude</v>
      </c>
      <c r="AA1605" s="31" t="str">
        <f>IF(Z1605="Exclude",R1605,"")</f>
        <v>3. Wrong intervention</v>
      </c>
    </row>
    <row r="1606" spans="1:27" x14ac:dyDescent="0.25">
      <c r="A1606" s="25" t="s">
        <v>5587</v>
      </c>
      <c r="B1606" s="26" t="s">
        <v>5588</v>
      </c>
      <c r="C1606" s="26">
        <v>2017</v>
      </c>
      <c r="D1606" s="26" t="s">
        <v>1315</v>
      </c>
      <c r="E1606" s="26">
        <v>6</v>
      </c>
      <c r="F1606" s="26">
        <v>1</v>
      </c>
      <c r="G1606" s="26" t="s">
        <v>5589</v>
      </c>
      <c r="H1606" s="26">
        <v>14090</v>
      </c>
      <c r="I1606" s="26" t="s">
        <v>5590</v>
      </c>
      <c r="J1606" s="11" t="s">
        <v>35</v>
      </c>
      <c r="K1606" s="18" t="str">
        <f>IF(LEFT(I1606,2)="10",HYPERLINK(_xlfn.CONCAT("https://doi.org/",I1606),"Link"),IF(I1606="","",HYPERLINK(I1606,"Link")))</f>
        <v>Link</v>
      </c>
      <c r="L1606" s="19" t="str">
        <f>IF(A1606&lt;&gt;"",IF(J1606="No",_xlfn.CONCAT(IF(ISERROR(FIND(",",A1606))=FALSE,LEFT(A1606,FIND(",",A1606)-1),A1606),"-",C1606,"-",H1606),""),"")</f>
        <v/>
      </c>
      <c r="M1606" s="29" t="str">
        <f>IF(A1606&lt;&gt;"",_xlfn.CONCAT("{",IF(ISERROR(FIND(",",A1606))=FALSE,LEFT(A1606,FIND(",",A1606)-1),A1606),", ",C1606," #",H1606,"}"),"")</f>
        <v>{Pasco, 2017 #14090}</v>
      </c>
      <c r="N1606" s="4" t="s">
        <v>4</v>
      </c>
      <c r="O1606" s="18" t="str">
        <f>IF(J1606="Yes",IF(P1606&lt;&gt;"",HYPERLINK(_xlfn.CONCAT(VLOOKUP(P1606,AF:AG,2,FALSE),"\",IF(ISERROR(FIND(",",A1606))=FALSE,LEFT(A1606,FIND(",",A1606)-1),A1606),"-",C1606,"-",H1606,".pdf"),"PDF"),""),"")</f>
        <v>PDF</v>
      </c>
      <c r="P1606" s="11" t="s">
        <v>2</v>
      </c>
      <c r="Q1606" s="3" t="s">
        <v>46</v>
      </c>
      <c r="R1606" s="3" t="s">
        <v>47</v>
      </c>
      <c r="S1606" s="4" t="s">
        <v>109</v>
      </c>
      <c r="T1606" s="18" t="str">
        <f>IF(J1606="Yes",IF(U1606&lt;&gt;"",HYPERLINK(_xlfn.CONCAT(VLOOKUP(U1606,AF:AG,2,FALSE),"\",IF(ISERROR(FIND(",",A1606))=FALSE,LEFT(A1606,FIND(",",A1606)-1),A1606),"-",C1606,"-",H1606,".pdf"),"PDF"),""),"")</f>
        <v>PDF</v>
      </c>
      <c r="U1606" s="11" t="s">
        <v>50</v>
      </c>
      <c r="V1606" s="3" t="s">
        <v>46</v>
      </c>
      <c r="W1606" s="3" t="s">
        <v>47</v>
      </c>
      <c r="Y1606" s="12" t="str">
        <f>IF(R1606="Include","No",IF(V1606="Include","No",""))</f>
        <v/>
      </c>
      <c r="Z1606" s="33" t="str">
        <f>IF(J1606="Yes",IF(Q1606="","",IF(Q1606="Include",IF(V1606="",IF(Y1606="No","Check for supplement","Include"),IF(V1606="Exclude","Consensus required",IF(V1606="Include",IF(Y1606="No","Check for supplement","Include"),"Check required"))),IF(Q1606="Exclude",IF(V1606="","Check required",IF(V1606="Exclude","Exclude",IF(V1606="Include","Consensus required","Check required"))),"Check required"))),IF(L1606="","","Find PDF"))</f>
        <v>Exclude</v>
      </c>
      <c r="AA1606" s="31" t="str">
        <f>IF(Z1606="Exclude",R1606,"")</f>
        <v>3. Wrong intervention</v>
      </c>
    </row>
    <row r="1607" spans="1:27" x14ac:dyDescent="0.25">
      <c r="A1607" s="25" t="s">
        <v>1900</v>
      </c>
      <c r="B1607" s="26" t="s">
        <v>1901</v>
      </c>
      <c r="C1607" s="26">
        <v>2016</v>
      </c>
      <c r="D1607" s="26" t="s">
        <v>168</v>
      </c>
      <c r="E1607" s="26">
        <v>51</v>
      </c>
      <c r="F1607" s="26">
        <v>1</v>
      </c>
      <c r="G1607" s="92">
        <v>44896</v>
      </c>
      <c r="H1607" s="26">
        <v>13536</v>
      </c>
      <c r="I1607" s="26" t="s">
        <v>1902</v>
      </c>
      <c r="J1607" s="11" t="s">
        <v>35</v>
      </c>
      <c r="K1607" s="18" t="str">
        <f>IF(LEFT(I1607,2)="10",HYPERLINK(_xlfn.CONCAT("https://doi.org/",I1607),"Link"),IF(I1607="","",HYPERLINK(I1607,"Link")))</f>
        <v>Link</v>
      </c>
      <c r="L1607" s="19" t="str">
        <f>IF(A1607&lt;&gt;"",IF(J1607="No",_xlfn.CONCAT(IF(ISERROR(FIND(",",A1607))=FALSE,LEFT(A1607,FIND(",",A1607)-1),A1607),"-",C1607,"-",H1607),""),"")</f>
        <v/>
      </c>
      <c r="M1607" s="29" t="str">
        <f>IF(A1607&lt;&gt;"",_xlfn.CONCAT("{",IF(ISERROR(FIND(",",A1607))=FALSE,LEFT(A1607,FIND(",",A1607)-1),A1607),", ",C1607," #",H1607,"}"),"")</f>
        <v>{Pate, 2016 #13536}</v>
      </c>
      <c r="N1607" s="4" t="s">
        <v>1</v>
      </c>
      <c r="O1607" s="18" t="str">
        <f>IF(J1607="Yes",IF(P1607&lt;&gt;"",HYPERLINK(_xlfn.CONCAT(VLOOKUP(P1607,AF:AG,2,FALSE),"\",IF(ISERROR(FIND(",",A1607))=FALSE,LEFT(A1607,FIND(",",A1607)-1),A1607),"-",C1607,"-",H1607,".pdf"),"PDF"),""),"")</f>
        <v>PDF</v>
      </c>
      <c r="P1607" s="11" t="s">
        <v>2</v>
      </c>
      <c r="Q1607" s="3" t="s">
        <v>46</v>
      </c>
      <c r="R1607" s="3" t="s">
        <v>47</v>
      </c>
      <c r="S1607" s="4" t="s">
        <v>109</v>
      </c>
      <c r="T1607" s="18" t="str">
        <f>IF(J1607="Yes",IF(U1607&lt;&gt;"",HYPERLINK(_xlfn.CONCAT(VLOOKUP(U1607,AF:AG,2,FALSE),"\",IF(ISERROR(FIND(",",A1607))=FALSE,LEFT(A1607,FIND(",",A1607)-1),A1607),"-",C1607,"-",H1607,".pdf"),"PDF"),""),"")</f>
        <v>PDF</v>
      </c>
      <c r="U1607" s="11" t="s">
        <v>57</v>
      </c>
      <c r="V1607" s="3" t="s">
        <v>46</v>
      </c>
      <c r="W1607" s="3" t="s">
        <v>47</v>
      </c>
      <c r="X1607" s="501" t="s">
        <v>116</v>
      </c>
      <c r="Y1607" s="12" t="str">
        <f>IF(R1607="Include","No",IF(V1607="Include","No",""))</f>
        <v/>
      </c>
      <c r="Z1607" s="33" t="str">
        <f>IF(J1607="Yes",IF(Q1607="","",IF(Q1607="Include",IF(V1607="",IF(Y1607="No","Check for supplement","Include"),IF(V1607="Exclude","Consensus required",IF(V1607="Include",IF(Y1607="No","Check for supplement","Include"),"Check required"))),IF(Q1607="Exclude",IF(V1607="","Check required",IF(V1607="Exclude","Exclude",IF(V1607="Include","Consensus required","Check required"))),"Check required"))),IF(L1607="","","Find PDF"))</f>
        <v>Exclude</v>
      </c>
      <c r="AA1607" s="31" t="str">
        <f>IF(Z1607="Exclude",R1607,"")</f>
        <v>3. Wrong intervention</v>
      </c>
    </row>
    <row r="1608" spans="1:27" x14ac:dyDescent="0.25">
      <c r="A1608" s="25" t="s">
        <v>1900</v>
      </c>
      <c r="B1608" s="26" t="s">
        <v>1901</v>
      </c>
      <c r="C1608" s="26">
        <v>2016</v>
      </c>
      <c r="D1608" s="26" t="s">
        <v>168</v>
      </c>
      <c r="E1608" s="26">
        <v>51</v>
      </c>
      <c r="F1608" s="26">
        <v>1</v>
      </c>
      <c r="G1608" s="92">
        <v>44896</v>
      </c>
      <c r="H1608" s="26">
        <v>13537</v>
      </c>
      <c r="I1608" s="26" t="s">
        <v>1902</v>
      </c>
      <c r="J1608" s="11" t="s">
        <v>35</v>
      </c>
      <c r="K1608" s="18" t="str">
        <f>IF(LEFT(I1608,2)="10",HYPERLINK(_xlfn.CONCAT("https://doi.org/",I1608),"Link"),IF(I1608="","",HYPERLINK(I1608,"Link")))</f>
        <v>Link</v>
      </c>
      <c r="L1608" s="19" t="str">
        <f>IF(A1608&lt;&gt;"",IF(J1608="No",_xlfn.CONCAT(IF(ISERROR(FIND(",",A1608))=FALSE,LEFT(A1608,FIND(",",A1608)-1),A1608),"-",C1608,"-",H1608),""),"")</f>
        <v/>
      </c>
      <c r="M1608" s="29" t="str">
        <f>IF(A1608&lt;&gt;"",_xlfn.CONCAT("{",IF(ISERROR(FIND(",",A1608))=FALSE,LEFT(A1608,FIND(",",A1608)-1),A1608),", ",C1608," #",H1608,"}"),"")</f>
        <v>{Pate, 2016 #13537}</v>
      </c>
      <c r="N1608" s="4" t="s">
        <v>1</v>
      </c>
      <c r="O1608" s="18" t="str">
        <f>IF(J1608="Yes",IF(P1608&lt;&gt;"",HYPERLINK(_xlfn.CONCAT(VLOOKUP(P1608,AF:AG,2,FALSE),"\",IF(ISERROR(FIND(",",A1608))=FALSE,LEFT(A1608,FIND(",",A1608)-1),A1608),"-",C1608,"-",H1608,".pdf"),"PDF"),""),"")</f>
        <v>PDF</v>
      </c>
      <c r="P1608" s="11" t="s">
        <v>2</v>
      </c>
      <c r="Q1608" s="3" t="s">
        <v>46</v>
      </c>
      <c r="R1608" s="3" t="s">
        <v>39</v>
      </c>
      <c r="T1608" s="18" t="str">
        <f>IF(J1608="Yes",IF(U1608&lt;&gt;"",HYPERLINK(_xlfn.CONCAT(VLOOKUP(U1608,AF:AG,2,FALSE),"\",IF(ISERROR(FIND(",",A1608))=FALSE,LEFT(A1608,FIND(",",A1608)-1),A1608),"-",C1608,"-",H1608,".pdf"),"PDF"),""),"")</f>
        <v>PDF</v>
      </c>
      <c r="U1608" s="11" t="str">
        <f>IF(R1608="0. Duplicate","SH","")</f>
        <v>SH</v>
      </c>
      <c r="V1608" s="3" t="str">
        <f>IF(R1608="0. Duplicate","Exclude","")</f>
        <v>Exclude</v>
      </c>
      <c r="W1608" s="3" t="str">
        <f>IF(R1608="0. Duplicate","0. Duplicate","")</f>
        <v>0. Duplicate</v>
      </c>
      <c r="Y1608" s="12" t="str">
        <f>IF(R1608="Include","No",IF(V1608="Include","No",""))</f>
        <v/>
      </c>
      <c r="Z1608" s="33" t="str">
        <f>IF(J1608="Yes",IF(Q1608="","",IF(Q1608="Include",IF(V1608="",IF(Y1608="No","Check for supplement","Include"),IF(V1608="Exclude","Consensus required",IF(V1608="Include",IF(Y1608="No","Check for supplement","Include"),"Check required"))),IF(Q1608="Exclude",IF(V1608="","Check required",IF(V1608="Exclude","Exclude",IF(V1608="Include","Consensus required","Check required"))),"Check required"))),IF(L1608="","","Find PDF"))</f>
        <v>Exclude</v>
      </c>
      <c r="AA1608" s="31" t="str">
        <f>IF(Z1608="Exclude",R1608,"")</f>
        <v>0. Duplicate</v>
      </c>
    </row>
    <row r="1609" spans="1:27" x14ac:dyDescent="0.25">
      <c r="A1609" s="25" t="s">
        <v>1900</v>
      </c>
      <c r="B1609" s="26" t="s">
        <v>1901</v>
      </c>
      <c r="C1609" s="26">
        <v>2016</v>
      </c>
      <c r="D1609" s="26" t="s">
        <v>168</v>
      </c>
      <c r="E1609" s="26">
        <v>51</v>
      </c>
      <c r="F1609" s="26">
        <v>1</v>
      </c>
      <c r="G1609" s="92">
        <v>44896</v>
      </c>
      <c r="H1609" s="26">
        <v>13538</v>
      </c>
      <c r="I1609" s="26" t="s">
        <v>1902</v>
      </c>
      <c r="J1609" s="11" t="s">
        <v>35</v>
      </c>
      <c r="K1609" s="18" t="str">
        <f>IF(LEFT(I1609,2)="10",HYPERLINK(_xlfn.CONCAT("https://doi.org/",I1609),"Link"),IF(I1609="","",HYPERLINK(I1609,"Link")))</f>
        <v>Link</v>
      </c>
      <c r="L1609" s="19" t="str">
        <f>IF(A1609&lt;&gt;"",IF(J1609="No",_xlfn.CONCAT(IF(ISERROR(FIND(",",A1609))=FALSE,LEFT(A1609,FIND(",",A1609)-1),A1609),"-",C1609,"-",H1609),""),"")</f>
        <v/>
      </c>
      <c r="M1609" s="29" t="str">
        <f>IF(A1609&lt;&gt;"",_xlfn.CONCAT("{",IF(ISERROR(FIND(",",A1609))=FALSE,LEFT(A1609,FIND(",",A1609)-1),A1609),", ",C1609," #",H1609,"}"),"")</f>
        <v>{Pate, 2016 #13538}</v>
      </c>
      <c r="N1609" s="4" t="s">
        <v>1</v>
      </c>
      <c r="O1609" s="18" t="str">
        <f>IF(J1609="Yes",IF(P1609&lt;&gt;"",HYPERLINK(_xlfn.CONCAT(VLOOKUP(P1609,AF:AG,2,FALSE),"\",IF(ISERROR(FIND(",",A1609))=FALSE,LEFT(A1609,FIND(",",A1609)-1),A1609),"-",C1609,"-",H1609,".pdf"),"PDF"),""),"")</f>
        <v>PDF</v>
      </c>
      <c r="P1609" s="11" t="s">
        <v>2</v>
      </c>
      <c r="Q1609" s="3" t="s">
        <v>46</v>
      </c>
      <c r="R1609" s="3" t="s">
        <v>39</v>
      </c>
      <c r="T1609" s="18" t="str">
        <f>IF(J1609="Yes",IF(U1609&lt;&gt;"",HYPERLINK(_xlfn.CONCAT(VLOOKUP(U1609,AF:AG,2,FALSE),"\",IF(ISERROR(FIND(",",A1609))=FALSE,LEFT(A1609,FIND(",",A1609)-1),A1609),"-",C1609,"-",H1609,".pdf"),"PDF"),""),"")</f>
        <v>PDF</v>
      </c>
      <c r="U1609" s="11" t="str">
        <f>IF(R1609="0. Duplicate","SH","")</f>
        <v>SH</v>
      </c>
      <c r="V1609" s="3" t="str">
        <f>IF(R1609="0. Duplicate","Exclude","")</f>
        <v>Exclude</v>
      </c>
      <c r="W1609" s="3" t="str">
        <f>IF(R1609="0. Duplicate","0. Duplicate","")</f>
        <v>0. Duplicate</v>
      </c>
      <c r="Y1609" s="12" t="str">
        <f>IF(R1609="Include","No",IF(V1609="Include","No",""))</f>
        <v/>
      </c>
      <c r="Z1609" s="33" t="str">
        <f>IF(J1609="Yes",IF(Q1609="","",IF(Q1609="Include",IF(V1609="",IF(Y1609="No","Check for supplement","Include"),IF(V1609="Exclude","Consensus required",IF(V1609="Include",IF(Y1609="No","Check for supplement","Include"),"Check required"))),IF(Q1609="Exclude",IF(V1609="","Check required",IF(V1609="Exclude","Exclude",IF(V1609="Include","Consensus required","Check required"))),"Check required"))),IF(L1609="","","Find PDF"))</f>
        <v>Exclude</v>
      </c>
      <c r="AA1609" s="31" t="str">
        <f>IF(Z1609="Exclude",R1609,"")</f>
        <v>0. Duplicate</v>
      </c>
    </row>
    <row r="1610" spans="1:27" x14ac:dyDescent="0.25">
      <c r="A1610" s="25" t="s">
        <v>1900</v>
      </c>
      <c r="B1610" s="26" t="s">
        <v>1901</v>
      </c>
      <c r="C1610" s="26">
        <v>2016</v>
      </c>
      <c r="D1610" s="26" t="s">
        <v>168</v>
      </c>
      <c r="E1610" s="26">
        <v>51</v>
      </c>
      <c r="F1610" s="26">
        <v>1</v>
      </c>
      <c r="G1610" s="92">
        <v>44896</v>
      </c>
      <c r="H1610" s="26">
        <v>13539</v>
      </c>
      <c r="I1610" s="26" t="s">
        <v>1902</v>
      </c>
      <c r="J1610" s="11" t="s">
        <v>35</v>
      </c>
      <c r="K1610" s="18" t="str">
        <f>IF(LEFT(I1610,2)="10",HYPERLINK(_xlfn.CONCAT("https://doi.org/",I1610),"Link"),IF(I1610="","",HYPERLINK(I1610,"Link")))</f>
        <v>Link</v>
      </c>
      <c r="L1610" s="19" t="str">
        <f>IF(A1610&lt;&gt;"",IF(J1610="No",_xlfn.CONCAT(IF(ISERROR(FIND(",",A1610))=FALSE,LEFT(A1610,FIND(",",A1610)-1),A1610),"-",C1610,"-",H1610),""),"")</f>
        <v/>
      </c>
      <c r="M1610" s="29" t="str">
        <f>IF(A1610&lt;&gt;"",_xlfn.CONCAT("{",IF(ISERROR(FIND(",",A1610))=FALSE,LEFT(A1610,FIND(",",A1610)-1),A1610),", ",C1610," #",H1610,"}"),"")</f>
        <v>{Pate, 2016 #13539}</v>
      </c>
      <c r="N1610" s="4" t="s">
        <v>1</v>
      </c>
      <c r="O1610" s="18" t="str">
        <f>IF(J1610="Yes",IF(P1610&lt;&gt;"",HYPERLINK(_xlfn.CONCAT(VLOOKUP(P1610,AF:AG,2,FALSE),"\",IF(ISERROR(FIND(",",A1610))=FALSE,LEFT(A1610,FIND(",",A1610)-1),A1610),"-",C1610,"-",H1610,".pdf"),"PDF"),""),"")</f>
        <v>PDF</v>
      </c>
      <c r="P1610" s="11" t="s">
        <v>2</v>
      </c>
      <c r="Q1610" s="3" t="s">
        <v>46</v>
      </c>
      <c r="R1610" s="3" t="s">
        <v>39</v>
      </c>
      <c r="T1610" s="18" t="str">
        <f>IF(J1610="Yes",IF(U1610&lt;&gt;"",HYPERLINK(_xlfn.CONCAT(VLOOKUP(U1610,AF:AG,2,FALSE),"\",IF(ISERROR(FIND(",",A1610))=FALSE,LEFT(A1610,FIND(",",A1610)-1),A1610),"-",C1610,"-",H1610,".pdf"),"PDF"),""),"")</f>
        <v>PDF</v>
      </c>
      <c r="U1610" s="11" t="str">
        <f>IF(R1610="0. Duplicate","SH","")</f>
        <v>SH</v>
      </c>
      <c r="V1610" s="3" t="str">
        <f>IF(R1610="0. Duplicate","Exclude","")</f>
        <v>Exclude</v>
      </c>
      <c r="W1610" s="3" t="str">
        <f>IF(R1610="0. Duplicate","0. Duplicate","")</f>
        <v>0. Duplicate</v>
      </c>
      <c r="Y1610" s="12" t="str">
        <f>IF(R1610="Include","No",IF(V1610="Include","No",""))</f>
        <v/>
      </c>
      <c r="Z1610" s="33" t="str">
        <f>IF(J1610="Yes",IF(Q1610="","",IF(Q1610="Include",IF(V1610="",IF(Y1610="No","Check for supplement","Include"),IF(V1610="Exclude","Consensus required",IF(V1610="Include",IF(Y1610="No","Check for supplement","Include"),"Check required"))),IF(Q1610="Exclude",IF(V1610="","Check required",IF(V1610="Exclude","Exclude",IF(V1610="Include","Consensus required","Check required"))),"Check required"))),IF(L1610="","","Find PDF"))</f>
        <v>Exclude</v>
      </c>
      <c r="AA1610" s="31" t="str">
        <f>IF(Z1610="Exclude",R1610,"")</f>
        <v>0. Duplicate</v>
      </c>
    </row>
    <row r="1611" spans="1:27" x14ac:dyDescent="0.25">
      <c r="A1611" s="25" t="s">
        <v>1903</v>
      </c>
      <c r="B1611" s="26" t="s">
        <v>1904</v>
      </c>
      <c r="C1611" s="26">
        <v>2016</v>
      </c>
      <c r="D1611" s="26" t="s">
        <v>1905</v>
      </c>
      <c r="E1611" s="26">
        <v>31</v>
      </c>
      <c r="F1611" s="26">
        <v>7</v>
      </c>
      <c r="G1611" s="26" t="s">
        <v>1906</v>
      </c>
      <c r="H1611" s="26">
        <v>13540</v>
      </c>
      <c r="I1611" s="26" t="s">
        <v>1907</v>
      </c>
      <c r="J1611" s="11" t="s">
        <v>35</v>
      </c>
      <c r="K1611" s="18" t="str">
        <f>IF(LEFT(I1611,2)="10",HYPERLINK(_xlfn.CONCAT("https://doi.org/",I1611),"Link"),IF(I1611="","",HYPERLINK(I1611,"Link")))</f>
        <v>Link</v>
      </c>
      <c r="L1611" s="19" t="str">
        <f>IF(A1611&lt;&gt;"",IF(J1611="No",_xlfn.CONCAT(IF(ISERROR(FIND(",",A1611))=FALSE,LEFT(A1611,FIND(",",A1611)-1),A1611),"-",C1611,"-",H1611),""),"")</f>
        <v/>
      </c>
      <c r="M1611" s="29" t="str">
        <f>IF(A1611&lt;&gt;"",_xlfn.CONCAT("{",IF(ISERROR(FIND(",",A1611))=FALSE,LEFT(A1611,FIND(",",A1611)-1),A1611),", ",C1611," #",H1611,"}"),"")</f>
        <v>{Patel, 2016 #13540}</v>
      </c>
      <c r="N1611" s="4" t="s">
        <v>1</v>
      </c>
      <c r="O1611" s="18" t="str">
        <f>IF(J1611="Yes",IF(P1611&lt;&gt;"",HYPERLINK(_xlfn.CONCAT(VLOOKUP(P1611,AF:AG,2,FALSE),"\",IF(ISERROR(FIND(",",A1611))=FALSE,LEFT(A1611,FIND(",",A1611)-1),A1611),"-",C1611,"-",H1611,".pdf"),"PDF"),""),"")</f>
        <v>PDF</v>
      </c>
      <c r="P1611" s="11" t="s">
        <v>2</v>
      </c>
      <c r="Q1611" s="3" t="s">
        <v>46</v>
      </c>
      <c r="R1611" s="3" t="s">
        <v>47</v>
      </c>
      <c r="S1611" s="4" t="s">
        <v>109</v>
      </c>
      <c r="T1611" s="18" t="str">
        <f>IF(J1611="Yes",IF(U1611&lt;&gt;"",HYPERLINK(_xlfn.CONCAT(VLOOKUP(U1611,AF:AG,2,FALSE),"\",IF(ISERROR(FIND(",",A1611))=FALSE,LEFT(A1611,FIND(",",A1611)-1),A1611),"-",C1611,"-",H1611,".pdf"),"PDF"),""),"")</f>
        <v>PDF</v>
      </c>
      <c r="U1611" s="11" t="s">
        <v>57</v>
      </c>
      <c r="V1611" s="3" t="s">
        <v>46</v>
      </c>
      <c r="W1611" s="3" t="s">
        <v>47</v>
      </c>
      <c r="X1611" s="501" t="s">
        <v>116</v>
      </c>
      <c r="Y1611" s="12" t="str">
        <f>IF(R1611="Include","No",IF(V1611="Include","No",""))</f>
        <v/>
      </c>
      <c r="Z1611" s="33" t="str">
        <f>IF(J1611="Yes",IF(Q1611="","",IF(Q1611="Include",IF(V1611="",IF(Y1611="No","Check for supplement","Include"),IF(V1611="Exclude","Consensus required",IF(V1611="Include",IF(Y1611="No","Check for supplement","Include"),"Check required"))),IF(Q1611="Exclude",IF(V1611="","Check required",IF(V1611="Exclude","Exclude",IF(V1611="Include","Consensus required","Check required"))),"Check required"))),IF(L1611="","","Find PDF"))</f>
        <v>Exclude</v>
      </c>
      <c r="AA1611" s="31" t="str">
        <f>IF(Z1611="Exclude",R1611,"")</f>
        <v>3. Wrong intervention</v>
      </c>
    </row>
    <row r="1612" spans="1:27" x14ac:dyDescent="0.25">
      <c r="A1612" s="25" t="s">
        <v>1903</v>
      </c>
      <c r="B1612" s="26" t="s">
        <v>1904</v>
      </c>
      <c r="C1612" s="26">
        <v>2016</v>
      </c>
      <c r="D1612" s="26" t="s">
        <v>1905</v>
      </c>
      <c r="E1612" s="26">
        <v>31</v>
      </c>
      <c r="F1612" s="26">
        <v>7</v>
      </c>
      <c r="G1612" s="26" t="s">
        <v>1906</v>
      </c>
      <c r="H1612" s="26">
        <v>13541</v>
      </c>
      <c r="I1612" s="26" t="s">
        <v>1907</v>
      </c>
      <c r="J1612" s="11" t="s">
        <v>35</v>
      </c>
      <c r="K1612" s="18" t="str">
        <f>IF(LEFT(I1612,2)="10",HYPERLINK(_xlfn.CONCAT("https://doi.org/",I1612),"Link"),IF(I1612="","",HYPERLINK(I1612,"Link")))</f>
        <v>Link</v>
      </c>
      <c r="L1612" s="19" t="str">
        <f>IF(A1612&lt;&gt;"",IF(J1612="No",_xlfn.CONCAT(IF(ISERROR(FIND(",",A1612))=FALSE,LEFT(A1612,FIND(",",A1612)-1),A1612),"-",C1612,"-",H1612),""),"")</f>
        <v/>
      </c>
      <c r="M1612" s="29" t="str">
        <f>IF(A1612&lt;&gt;"",_xlfn.CONCAT("{",IF(ISERROR(FIND(",",A1612))=FALSE,LEFT(A1612,FIND(",",A1612)-1),A1612),", ",C1612," #",H1612,"}"),"")</f>
        <v>{Patel, 2016 #13541}</v>
      </c>
      <c r="N1612" s="4" t="s">
        <v>1</v>
      </c>
      <c r="O1612" s="18" t="str">
        <f>IF(J1612="Yes",IF(P1612&lt;&gt;"",HYPERLINK(_xlfn.CONCAT(VLOOKUP(P1612,AF:AG,2,FALSE),"\",IF(ISERROR(FIND(",",A1612))=FALSE,LEFT(A1612,FIND(",",A1612)-1),A1612),"-",C1612,"-",H1612,".pdf"),"PDF"),""),"")</f>
        <v>PDF</v>
      </c>
      <c r="P1612" s="11" t="s">
        <v>2</v>
      </c>
      <c r="Q1612" s="3" t="s">
        <v>46</v>
      </c>
      <c r="R1612" s="3" t="s">
        <v>39</v>
      </c>
      <c r="T1612" s="18" t="str">
        <f>IF(J1612="Yes",IF(U1612&lt;&gt;"",HYPERLINK(_xlfn.CONCAT(VLOOKUP(U1612,AF:AG,2,FALSE),"\",IF(ISERROR(FIND(",",A1612))=FALSE,LEFT(A1612,FIND(",",A1612)-1),A1612),"-",C1612,"-",H1612,".pdf"),"PDF"),""),"")</f>
        <v>PDF</v>
      </c>
      <c r="U1612" s="11" t="str">
        <f>IF(R1612="0. Duplicate","SH","")</f>
        <v>SH</v>
      </c>
      <c r="V1612" s="3" t="str">
        <f>IF(R1612="0. Duplicate","Exclude","")</f>
        <v>Exclude</v>
      </c>
      <c r="W1612" s="3" t="str">
        <f>IF(R1612="0. Duplicate","0. Duplicate","")</f>
        <v>0. Duplicate</v>
      </c>
      <c r="Y1612" s="12" t="str">
        <f>IF(R1612="Include","No",IF(V1612="Include","No",""))</f>
        <v/>
      </c>
      <c r="Z1612" s="33" t="str">
        <f>IF(J1612="Yes",IF(Q1612="","",IF(Q1612="Include",IF(V1612="",IF(Y1612="No","Check for supplement","Include"),IF(V1612="Exclude","Consensus required",IF(V1612="Include",IF(Y1612="No","Check for supplement","Include"),"Check required"))),IF(Q1612="Exclude",IF(V1612="","Check required",IF(V1612="Exclude","Exclude",IF(V1612="Include","Consensus required","Check required"))),"Check required"))),IF(L1612="","","Find PDF"))</f>
        <v>Exclude</v>
      </c>
      <c r="AA1612" s="31" t="str">
        <f>IF(Z1612="Exclude",R1612,"")</f>
        <v>0. Duplicate</v>
      </c>
    </row>
    <row r="1613" spans="1:27" x14ac:dyDescent="0.25">
      <c r="A1613" s="25" t="s">
        <v>1903</v>
      </c>
      <c r="B1613" s="26" t="s">
        <v>1904</v>
      </c>
      <c r="C1613" s="26">
        <v>2016</v>
      </c>
      <c r="D1613" s="26" t="s">
        <v>1905</v>
      </c>
      <c r="E1613" s="26">
        <v>31</v>
      </c>
      <c r="F1613" s="26">
        <v>7</v>
      </c>
      <c r="G1613" s="26" t="s">
        <v>1906</v>
      </c>
      <c r="H1613" s="26">
        <v>13542</v>
      </c>
      <c r="I1613" s="26" t="s">
        <v>1907</v>
      </c>
      <c r="J1613" s="11" t="s">
        <v>35</v>
      </c>
      <c r="K1613" s="18" t="str">
        <f>IF(LEFT(I1613,2)="10",HYPERLINK(_xlfn.CONCAT("https://doi.org/",I1613),"Link"),IF(I1613="","",HYPERLINK(I1613,"Link")))</f>
        <v>Link</v>
      </c>
      <c r="L1613" s="19" t="str">
        <f>IF(A1613&lt;&gt;"",IF(J1613="No",_xlfn.CONCAT(IF(ISERROR(FIND(",",A1613))=FALSE,LEFT(A1613,FIND(",",A1613)-1),A1613),"-",C1613,"-",H1613),""),"")</f>
        <v/>
      </c>
      <c r="M1613" s="29" t="str">
        <f>IF(A1613&lt;&gt;"",_xlfn.CONCAT("{",IF(ISERROR(FIND(",",A1613))=FALSE,LEFT(A1613,FIND(",",A1613)-1),A1613),", ",C1613," #",H1613,"}"),"")</f>
        <v>{Patel, 2016 #13542}</v>
      </c>
      <c r="N1613" s="4" t="s">
        <v>1</v>
      </c>
      <c r="O1613" s="18" t="str">
        <f>IF(J1613="Yes",IF(P1613&lt;&gt;"",HYPERLINK(_xlfn.CONCAT(VLOOKUP(P1613,AF:AG,2,FALSE),"\",IF(ISERROR(FIND(",",A1613))=FALSE,LEFT(A1613,FIND(",",A1613)-1),A1613),"-",C1613,"-",H1613,".pdf"),"PDF"),""),"")</f>
        <v>PDF</v>
      </c>
      <c r="P1613" s="11" t="s">
        <v>2</v>
      </c>
      <c r="Q1613" s="3" t="s">
        <v>46</v>
      </c>
      <c r="R1613" s="3" t="s">
        <v>39</v>
      </c>
      <c r="T1613" s="18" t="str">
        <f>IF(J1613="Yes",IF(U1613&lt;&gt;"",HYPERLINK(_xlfn.CONCAT(VLOOKUP(U1613,AF:AG,2,FALSE),"\",IF(ISERROR(FIND(",",A1613))=FALSE,LEFT(A1613,FIND(",",A1613)-1),A1613),"-",C1613,"-",H1613,".pdf"),"PDF"),""),"")</f>
        <v>PDF</v>
      </c>
      <c r="U1613" s="11" t="str">
        <f>IF(R1613="0. Duplicate","SH","")</f>
        <v>SH</v>
      </c>
      <c r="V1613" s="3" t="str">
        <f>IF(R1613="0. Duplicate","Exclude","")</f>
        <v>Exclude</v>
      </c>
      <c r="W1613" s="3" t="str">
        <f>IF(R1613="0. Duplicate","0. Duplicate","")</f>
        <v>0. Duplicate</v>
      </c>
      <c r="Y1613" s="12" t="str">
        <f>IF(R1613="Include","No",IF(V1613="Include","No",""))</f>
        <v/>
      </c>
      <c r="Z1613" s="33" t="str">
        <f>IF(J1613="Yes",IF(Q1613="","",IF(Q1613="Include",IF(V1613="",IF(Y1613="No","Check for supplement","Include"),IF(V1613="Exclude","Consensus required",IF(V1613="Include",IF(Y1613="No","Check for supplement","Include"),"Check required"))),IF(Q1613="Exclude",IF(V1613="","Check required",IF(V1613="Exclude","Exclude",IF(V1613="Include","Consensus required","Check required"))),"Check required"))),IF(L1613="","","Find PDF"))</f>
        <v>Exclude</v>
      </c>
      <c r="AA1613" s="31" t="str">
        <f>IF(Z1613="Exclude",R1613,"")</f>
        <v>0. Duplicate</v>
      </c>
    </row>
    <row r="1614" spans="1:27" x14ac:dyDescent="0.25">
      <c r="A1614" s="25" t="s">
        <v>1903</v>
      </c>
      <c r="B1614" s="26" t="s">
        <v>1904</v>
      </c>
      <c r="C1614" s="26">
        <v>2016</v>
      </c>
      <c r="D1614" s="26" t="s">
        <v>1905</v>
      </c>
      <c r="E1614" s="26">
        <v>31</v>
      </c>
      <c r="F1614" s="26">
        <v>7</v>
      </c>
      <c r="G1614" s="26" t="s">
        <v>1906</v>
      </c>
      <c r="H1614" s="26">
        <v>13543</v>
      </c>
      <c r="I1614" s="26" t="s">
        <v>1907</v>
      </c>
      <c r="J1614" s="11" t="s">
        <v>35</v>
      </c>
      <c r="K1614" s="18" t="str">
        <f>IF(LEFT(I1614,2)="10",HYPERLINK(_xlfn.CONCAT("https://doi.org/",I1614),"Link"),IF(I1614="","",HYPERLINK(I1614,"Link")))</f>
        <v>Link</v>
      </c>
      <c r="L1614" s="19" t="str">
        <f>IF(A1614&lt;&gt;"",IF(J1614="No",_xlfn.CONCAT(IF(ISERROR(FIND(",",A1614))=FALSE,LEFT(A1614,FIND(",",A1614)-1),A1614),"-",C1614,"-",H1614),""),"")</f>
        <v/>
      </c>
      <c r="M1614" s="29" t="str">
        <f>IF(A1614&lt;&gt;"",_xlfn.CONCAT("{",IF(ISERROR(FIND(",",A1614))=FALSE,LEFT(A1614,FIND(",",A1614)-1),A1614),", ",C1614," #",H1614,"}"),"")</f>
        <v>{Patel, 2016 #13543}</v>
      </c>
      <c r="N1614" s="4" t="s">
        <v>1</v>
      </c>
      <c r="O1614" s="18" t="str">
        <f>IF(J1614="Yes",IF(P1614&lt;&gt;"",HYPERLINK(_xlfn.CONCAT(VLOOKUP(P1614,AF:AG,2,FALSE),"\",IF(ISERROR(FIND(",",A1614))=FALSE,LEFT(A1614,FIND(",",A1614)-1),A1614),"-",C1614,"-",H1614,".pdf"),"PDF"),""),"")</f>
        <v>PDF</v>
      </c>
      <c r="P1614" s="11" t="s">
        <v>2</v>
      </c>
      <c r="Q1614" s="3" t="s">
        <v>46</v>
      </c>
      <c r="R1614" s="3" t="s">
        <v>39</v>
      </c>
      <c r="T1614" s="18" t="str">
        <f>IF(J1614="Yes",IF(U1614&lt;&gt;"",HYPERLINK(_xlfn.CONCAT(VLOOKUP(U1614,AF:AG,2,FALSE),"\",IF(ISERROR(FIND(",",A1614))=FALSE,LEFT(A1614,FIND(",",A1614)-1),A1614),"-",C1614,"-",H1614,".pdf"),"PDF"),""),"")</f>
        <v>PDF</v>
      </c>
      <c r="U1614" s="11" t="str">
        <f>IF(R1614="0. Duplicate","SH","")</f>
        <v>SH</v>
      </c>
      <c r="V1614" s="3" t="str">
        <f>IF(R1614="0. Duplicate","Exclude","")</f>
        <v>Exclude</v>
      </c>
      <c r="W1614" s="3" t="str">
        <f>IF(R1614="0. Duplicate","0. Duplicate","")</f>
        <v>0. Duplicate</v>
      </c>
      <c r="Y1614" s="12" t="str">
        <f>IF(R1614="Include","No",IF(V1614="Include","No",""))</f>
        <v/>
      </c>
      <c r="Z1614" s="33" t="str">
        <f>IF(J1614="Yes",IF(Q1614="","",IF(Q1614="Include",IF(V1614="",IF(Y1614="No","Check for supplement","Include"),IF(V1614="Exclude","Consensus required",IF(V1614="Include",IF(Y1614="No","Check for supplement","Include"),"Check required"))),IF(Q1614="Exclude",IF(V1614="","Check required",IF(V1614="Exclude","Exclude",IF(V1614="Include","Consensus required","Check required"))),"Check required"))),IF(L1614="","","Find PDF"))</f>
        <v>Exclude</v>
      </c>
      <c r="AA1614" s="31" t="str">
        <f>IF(Z1614="Exclude",R1614,"")</f>
        <v>0. Duplicate</v>
      </c>
    </row>
    <row r="1615" spans="1:27" x14ac:dyDescent="0.25">
      <c r="A1615" s="25" t="s">
        <v>1908</v>
      </c>
      <c r="B1615" s="26" t="s">
        <v>1909</v>
      </c>
      <c r="C1615" s="26">
        <v>2016</v>
      </c>
      <c r="D1615" s="26" t="s">
        <v>666</v>
      </c>
      <c r="E1615" s="26">
        <v>164</v>
      </c>
      <c r="F1615" s="26">
        <v>6</v>
      </c>
      <c r="G1615" s="26" t="s">
        <v>1910</v>
      </c>
      <c r="H1615" s="26">
        <v>13544</v>
      </c>
      <c r="I1615" s="26" t="s">
        <v>1911</v>
      </c>
      <c r="J1615" s="11" t="s">
        <v>35</v>
      </c>
      <c r="K1615" s="18" t="str">
        <f>IF(LEFT(I1615,2)="10",HYPERLINK(_xlfn.CONCAT("https://doi.org/",I1615),"Link"),IF(I1615="","",HYPERLINK(I1615,"Link")))</f>
        <v>Link</v>
      </c>
      <c r="L1615" s="19" t="str">
        <f>IF(A1615&lt;&gt;"",IF(J1615="No",_xlfn.CONCAT(IF(ISERROR(FIND(",",A1615))=FALSE,LEFT(A1615,FIND(",",A1615)-1),A1615),"-",C1615,"-",H1615),""),"")</f>
        <v/>
      </c>
      <c r="M1615" s="29" t="str">
        <f>IF(A1615&lt;&gt;"",_xlfn.CONCAT("{",IF(ISERROR(FIND(",",A1615))=FALSE,LEFT(A1615,FIND(",",A1615)-1),A1615),", ",C1615," #",H1615,"}"),"")</f>
        <v>{Patel, 2016 #13544}</v>
      </c>
      <c r="N1615" s="4" t="s">
        <v>1</v>
      </c>
      <c r="O1615" s="18" t="str">
        <f>IF(J1615="Yes",IF(P1615&lt;&gt;"",HYPERLINK(_xlfn.CONCAT(VLOOKUP(P1615,AF:AG,2,FALSE),"\",IF(ISERROR(FIND(",",A1615))=FALSE,LEFT(A1615,FIND(",",A1615)-1),A1615),"-",C1615,"-",H1615,".pdf"),"PDF"),""),"")</f>
        <v>PDF</v>
      </c>
      <c r="P1615" s="11" t="s">
        <v>2</v>
      </c>
      <c r="Q1615" s="3" t="s">
        <v>46</v>
      </c>
      <c r="R1615" s="3" t="s">
        <v>47</v>
      </c>
      <c r="S1615" s="4" t="s">
        <v>109</v>
      </c>
      <c r="T1615" s="18" t="str">
        <f>IF(J1615="Yes",IF(U1615&lt;&gt;"",HYPERLINK(_xlfn.CONCAT(VLOOKUP(U1615,AF:AG,2,FALSE),"\",IF(ISERROR(FIND(",",A1615))=FALSE,LEFT(A1615,FIND(",",A1615)-1),A1615),"-",C1615,"-",H1615,".pdf"),"PDF"),""),"")</f>
        <v>PDF</v>
      </c>
      <c r="U1615" s="11" t="s">
        <v>57</v>
      </c>
      <c r="V1615" s="3" t="s">
        <v>46</v>
      </c>
      <c r="W1615" s="3" t="s">
        <v>47</v>
      </c>
      <c r="X1615" s="501" t="s">
        <v>116</v>
      </c>
      <c r="Y1615" s="12" t="str">
        <f>IF(R1615="Include","No",IF(V1615="Include","No",""))</f>
        <v/>
      </c>
      <c r="Z1615" s="33" t="str">
        <f>IF(J1615="Yes",IF(Q1615="","",IF(Q1615="Include",IF(V1615="",IF(Y1615="No","Check for supplement","Include"),IF(V1615="Exclude","Consensus required",IF(V1615="Include",IF(Y1615="No","Check for supplement","Include"),"Check required"))),IF(Q1615="Exclude",IF(V1615="","Check required",IF(V1615="Exclude","Exclude",IF(V1615="Include","Consensus required","Check required"))),"Check required"))),IF(L1615="","","Find PDF"))</f>
        <v>Exclude</v>
      </c>
      <c r="AA1615" s="31" t="str">
        <f>IF(Z1615="Exclude",R1615,"")</f>
        <v>3. Wrong intervention</v>
      </c>
    </row>
    <row r="1616" spans="1:27" x14ac:dyDescent="0.25">
      <c r="A1616" s="25" t="s">
        <v>1908</v>
      </c>
      <c r="B1616" s="26" t="s">
        <v>1909</v>
      </c>
      <c r="C1616" s="26">
        <v>2016</v>
      </c>
      <c r="D1616" s="26" t="s">
        <v>666</v>
      </c>
      <c r="E1616" s="26">
        <v>164</v>
      </c>
      <c r="F1616" s="26">
        <v>6</v>
      </c>
      <c r="G1616" s="26" t="s">
        <v>1910</v>
      </c>
      <c r="H1616" s="26">
        <v>13545</v>
      </c>
      <c r="I1616" s="26" t="s">
        <v>1911</v>
      </c>
      <c r="J1616" s="11" t="s">
        <v>35</v>
      </c>
      <c r="K1616" s="18" t="str">
        <f>IF(LEFT(I1616,2)="10",HYPERLINK(_xlfn.CONCAT("https://doi.org/",I1616),"Link"),IF(I1616="","",HYPERLINK(I1616,"Link")))</f>
        <v>Link</v>
      </c>
      <c r="L1616" s="19" t="str">
        <f>IF(A1616&lt;&gt;"",IF(J1616="No",_xlfn.CONCAT(IF(ISERROR(FIND(",",A1616))=FALSE,LEFT(A1616,FIND(",",A1616)-1),A1616),"-",C1616,"-",H1616),""),"")</f>
        <v/>
      </c>
      <c r="M1616" s="29" t="str">
        <f>IF(A1616&lt;&gt;"",_xlfn.CONCAT("{",IF(ISERROR(FIND(",",A1616))=FALSE,LEFT(A1616,FIND(",",A1616)-1),A1616),", ",C1616," #",H1616,"}"),"")</f>
        <v>{Patel, 2016 #13545}</v>
      </c>
      <c r="N1616" s="4" t="s">
        <v>1</v>
      </c>
      <c r="O1616" s="18" t="str">
        <f>IF(J1616="Yes",IF(P1616&lt;&gt;"",HYPERLINK(_xlfn.CONCAT(VLOOKUP(P1616,AF:AG,2,FALSE),"\",IF(ISERROR(FIND(",",A1616))=FALSE,LEFT(A1616,FIND(",",A1616)-1),A1616),"-",C1616,"-",H1616,".pdf"),"PDF"),""),"")</f>
        <v>PDF</v>
      </c>
      <c r="P1616" s="11" t="s">
        <v>2</v>
      </c>
      <c r="Q1616" s="3" t="s">
        <v>46</v>
      </c>
      <c r="R1616" s="3" t="s">
        <v>39</v>
      </c>
      <c r="T1616" s="18" t="str">
        <f>IF(J1616="Yes",IF(U1616&lt;&gt;"",HYPERLINK(_xlfn.CONCAT(VLOOKUP(U1616,AF:AG,2,FALSE),"\",IF(ISERROR(FIND(",",A1616))=FALSE,LEFT(A1616,FIND(",",A1616)-1),A1616),"-",C1616,"-",H1616,".pdf"),"PDF"),""),"")</f>
        <v>PDF</v>
      </c>
      <c r="U1616" s="11" t="str">
        <f>IF(R1616="0. Duplicate","SH","")</f>
        <v>SH</v>
      </c>
      <c r="V1616" s="3" t="str">
        <f>IF(R1616="0. Duplicate","Exclude","")</f>
        <v>Exclude</v>
      </c>
      <c r="W1616" s="3" t="str">
        <f>IF(R1616="0. Duplicate","0. Duplicate","")</f>
        <v>0. Duplicate</v>
      </c>
      <c r="Y1616" s="12" t="str">
        <f>IF(R1616="Include","No",IF(V1616="Include","No",""))</f>
        <v/>
      </c>
      <c r="Z1616" s="33" t="str">
        <f>IF(J1616="Yes",IF(Q1616="","",IF(Q1616="Include",IF(V1616="",IF(Y1616="No","Check for supplement","Include"),IF(V1616="Exclude","Consensus required",IF(V1616="Include",IF(Y1616="No","Check for supplement","Include"),"Check required"))),IF(Q1616="Exclude",IF(V1616="","Check required",IF(V1616="Exclude","Exclude",IF(V1616="Include","Consensus required","Check required"))),"Check required"))),IF(L1616="","","Find PDF"))</f>
        <v>Exclude</v>
      </c>
      <c r="AA1616" s="31" t="str">
        <f>IF(Z1616="Exclude",R1616,"")</f>
        <v>0. Duplicate</v>
      </c>
    </row>
    <row r="1617" spans="1:27" x14ac:dyDescent="0.25">
      <c r="A1617" s="25" t="s">
        <v>1908</v>
      </c>
      <c r="B1617" s="26" t="s">
        <v>1909</v>
      </c>
      <c r="C1617" s="26">
        <v>2016</v>
      </c>
      <c r="D1617" s="26" t="s">
        <v>666</v>
      </c>
      <c r="E1617" s="26">
        <v>164</v>
      </c>
      <c r="F1617" s="26">
        <v>6</v>
      </c>
      <c r="G1617" s="26" t="s">
        <v>1910</v>
      </c>
      <c r="H1617" s="26">
        <v>13546</v>
      </c>
      <c r="I1617" s="26" t="s">
        <v>1911</v>
      </c>
      <c r="J1617" s="11" t="s">
        <v>35</v>
      </c>
      <c r="K1617" s="18" t="str">
        <f>IF(LEFT(I1617,2)="10",HYPERLINK(_xlfn.CONCAT("https://doi.org/",I1617),"Link"),IF(I1617="","",HYPERLINK(I1617,"Link")))</f>
        <v>Link</v>
      </c>
      <c r="L1617" s="19" t="str">
        <f>IF(A1617&lt;&gt;"",IF(J1617="No",_xlfn.CONCAT(IF(ISERROR(FIND(",",A1617))=FALSE,LEFT(A1617,FIND(",",A1617)-1),A1617),"-",C1617,"-",H1617),""),"")</f>
        <v/>
      </c>
      <c r="M1617" s="29" t="str">
        <f>IF(A1617&lt;&gt;"",_xlfn.CONCAT("{",IF(ISERROR(FIND(",",A1617))=FALSE,LEFT(A1617,FIND(",",A1617)-1),A1617),", ",C1617," #",H1617,"}"),"")</f>
        <v>{Patel, 2016 #13546}</v>
      </c>
      <c r="N1617" s="4" t="s">
        <v>1</v>
      </c>
      <c r="O1617" s="18" t="str">
        <f>IF(J1617="Yes",IF(P1617&lt;&gt;"",HYPERLINK(_xlfn.CONCAT(VLOOKUP(P1617,AF:AG,2,FALSE),"\",IF(ISERROR(FIND(",",A1617))=FALSE,LEFT(A1617,FIND(",",A1617)-1),A1617),"-",C1617,"-",H1617,".pdf"),"PDF"),""),"")</f>
        <v>PDF</v>
      </c>
      <c r="P1617" s="11" t="s">
        <v>2</v>
      </c>
      <c r="Q1617" s="3" t="s">
        <v>46</v>
      </c>
      <c r="R1617" s="3" t="s">
        <v>39</v>
      </c>
      <c r="T1617" s="18" t="str">
        <f>IF(J1617="Yes",IF(U1617&lt;&gt;"",HYPERLINK(_xlfn.CONCAT(VLOOKUP(U1617,AF:AG,2,FALSE),"\",IF(ISERROR(FIND(",",A1617))=FALSE,LEFT(A1617,FIND(",",A1617)-1),A1617),"-",C1617,"-",H1617,".pdf"),"PDF"),""),"")</f>
        <v>PDF</v>
      </c>
      <c r="U1617" s="11" t="str">
        <f>IF(R1617="0. Duplicate","SH","")</f>
        <v>SH</v>
      </c>
      <c r="V1617" s="3" t="str">
        <f>IF(R1617="0. Duplicate","Exclude","")</f>
        <v>Exclude</v>
      </c>
      <c r="W1617" s="3" t="str">
        <f>IF(R1617="0. Duplicate","0. Duplicate","")</f>
        <v>0. Duplicate</v>
      </c>
      <c r="Y1617" s="12" t="str">
        <f>IF(R1617="Include","No",IF(V1617="Include","No",""))</f>
        <v/>
      </c>
      <c r="Z1617" s="33" t="str">
        <f>IF(J1617="Yes",IF(Q1617="","",IF(Q1617="Include",IF(V1617="",IF(Y1617="No","Check for supplement","Include"),IF(V1617="Exclude","Consensus required",IF(V1617="Include",IF(Y1617="No","Check for supplement","Include"),"Check required"))),IF(Q1617="Exclude",IF(V1617="","Check required",IF(V1617="Exclude","Exclude",IF(V1617="Include","Consensus required","Check required"))),"Check required"))),IF(L1617="","","Find PDF"))</f>
        <v>Exclude</v>
      </c>
      <c r="AA1617" s="31" t="str">
        <f>IF(Z1617="Exclude",R1617,"")</f>
        <v>0. Duplicate</v>
      </c>
    </row>
    <row r="1618" spans="1:27" x14ac:dyDescent="0.25">
      <c r="A1618" s="25" t="s">
        <v>1912</v>
      </c>
      <c r="B1618" s="26" t="s">
        <v>1913</v>
      </c>
      <c r="C1618" s="26">
        <v>2016</v>
      </c>
      <c r="D1618" s="26" t="s">
        <v>1914</v>
      </c>
      <c r="E1618" s="26">
        <v>30</v>
      </c>
      <c r="F1618" s="26">
        <v>6</v>
      </c>
      <c r="G1618" s="26" t="s">
        <v>1915</v>
      </c>
      <c r="H1618" s="26">
        <v>13560</v>
      </c>
      <c r="I1618" s="26" t="s">
        <v>1916</v>
      </c>
      <c r="J1618" s="11" t="s">
        <v>35</v>
      </c>
      <c r="K1618" s="18" t="str">
        <f>IF(LEFT(I1618,2)="10",HYPERLINK(_xlfn.CONCAT("https://doi.org/",I1618),"Link"),IF(I1618="","",HYPERLINK(I1618,"Link")))</f>
        <v>Link</v>
      </c>
      <c r="L1618" s="19" t="str">
        <f>IF(A1618&lt;&gt;"",IF(J1618="No",_xlfn.CONCAT(IF(ISERROR(FIND(",",A1618))=FALSE,LEFT(A1618,FIND(",",A1618)-1),A1618),"-",C1618,"-",H1618),""),"")</f>
        <v/>
      </c>
      <c r="M1618" s="29" t="str">
        <f>IF(A1618&lt;&gt;"",_xlfn.CONCAT("{",IF(ISERROR(FIND(",",A1618))=FALSE,LEFT(A1618,FIND(",",A1618)-1),A1618),", ",C1618," #",H1618,"}"),"")</f>
        <v>{Patel, 2016 #13560}</v>
      </c>
      <c r="N1618" s="4" t="s">
        <v>1</v>
      </c>
      <c r="O1618" s="18" t="str">
        <f>IF(J1618="Yes",IF(P1618&lt;&gt;"",HYPERLINK(_xlfn.CONCAT(VLOOKUP(P1618,AF:AG,2,FALSE),"\",IF(ISERROR(FIND(",",A1618))=FALSE,LEFT(A1618,FIND(",",A1618)-1),A1618),"-",C1618,"-",H1618,".pdf"),"PDF"),""),"")</f>
        <v>PDF</v>
      </c>
      <c r="P1618" s="11" t="s">
        <v>2</v>
      </c>
      <c r="Q1618" s="3" t="s">
        <v>46</v>
      </c>
      <c r="R1618" s="3" t="s">
        <v>47</v>
      </c>
      <c r="S1618" s="4" t="s">
        <v>109</v>
      </c>
      <c r="T1618" s="18" t="str">
        <f>IF(J1618="Yes",IF(U1618&lt;&gt;"",HYPERLINK(_xlfn.CONCAT(VLOOKUP(U1618,AF:AG,2,FALSE),"\",IF(ISERROR(FIND(",",A1618))=FALSE,LEFT(A1618,FIND(",",A1618)-1),A1618),"-",C1618,"-",H1618,".pdf"),"PDF"),""),"")</f>
        <v>PDF</v>
      </c>
      <c r="U1618" s="11" t="s">
        <v>57</v>
      </c>
      <c r="V1618" s="3" t="s">
        <v>46</v>
      </c>
      <c r="W1618" s="3" t="s">
        <v>47</v>
      </c>
      <c r="X1618" s="501" t="s">
        <v>116</v>
      </c>
      <c r="Y1618" s="12" t="str">
        <f>IF(R1618="Include","No",IF(V1618="Include","No",""))</f>
        <v/>
      </c>
      <c r="Z1618" s="33" t="str">
        <f>IF(J1618="Yes",IF(Q1618="","",IF(Q1618="Include",IF(V1618="",IF(Y1618="No","Check for supplement","Include"),IF(V1618="Exclude","Consensus required",IF(V1618="Include",IF(Y1618="No","Check for supplement","Include"),"Check required"))),IF(Q1618="Exclude",IF(V1618="","Check required",IF(V1618="Exclude","Exclude",IF(V1618="Include","Consensus required","Check required"))),"Check required"))),IF(L1618="","","Find PDF"))</f>
        <v>Exclude</v>
      </c>
      <c r="AA1618" s="31" t="str">
        <f>IF(Z1618="Exclude",R1618,"")</f>
        <v>3. Wrong intervention</v>
      </c>
    </row>
    <row r="1619" spans="1:27" x14ac:dyDescent="0.25">
      <c r="A1619" s="25" t="s">
        <v>1912</v>
      </c>
      <c r="B1619" s="26" t="s">
        <v>1913</v>
      </c>
      <c r="C1619" s="26">
        <v>2016</v>
      </c>
      <c r="D1619" s="26" t="s">
        <v>1914</v>
      </c>
      <c r="E1619" s="26">
        <v>30</v>
      </c>
      <c r="F1619" s="26">
        <v>6</v>
      </c>
      <c r="G1619" s="26" t="s">
        <v>1915</v>
      </c>
      <c r="H1619" s="26">
        <v>13561</v>
      </c>
      <c r="I1619" s="26" t="s">
        <v>1916</v>
      </c>
      <c r="J1619" s="11" t="s">
        <v>35</v>
      </c>
      <c r="K1619" s="18" t="str">
        <f>IF(LEFT(I1619,2)="10",HYPERLINK(_xlfn.CONCAT("https://doi.org/",I1619),"Link"),IF(I1619="","",HYPERLINK(I1619,"Link")))</f>
        <v>Link</v>
      </c>
      <c r="L1619" s="19" t="str">
        <f>IF(A1619&lt;&gt;"",IF(J1619="No",_xlfn.CONCAT(IF(ISERROR(FIND(",",A1619))=FALSE,LEFT(A1619,FIND(",",A1619)-1),A1619),"-",C1619,"-",H1619),""),"")</f>
        <v/>
      </c>
      <c r="M1619" s="29" t="str">
        <f>IF(A1619&lt;&gt;"",_xlfn.CONCAT("{",IF(ISERROR(FIND(",",A1619))=FALSE,LEFT(A1619,FIND(",",A1619)-1),A1619),", ",C1619," #",H1619,"}"),"")</f>
        <v>{Patel, 2016 #13561}</v>
      </c>
      <c r="N1619" s="4" t="s">
        <v>1</v>
      </c>
      <c r="O1619" s="18" t="str">
        <f>IF(J1619="Yes",IF(P1619&lt;&gt;"",HYPERLINK(_xlfn.CONCAT(VLOOKUP(P1619,AF:AG,2,FALSE),"\",IF(ISERROR(FIND(",",A1619))=FALSE,LEFT(A1619,FIND(",",A1619)-1),A1619),"-",C1619,"-",H1619,".pdf"),"PDF"),""),"")</f>
        <v>PDF</v>
      </c>
      <c r="P1619" s="11" t="s">
        <v>2</v>
      </c>
      <c r="Q1619" s="3" t="s">
        <v>46</v>
      </c>
      <c r="R1619" s="3" t="s">
        <v>39</v>
      </c>
      <c r="T1619" s="18" t="str">
        <f>IF(J1619="Yes",IF(U1619&lt;&gt;"",HYPERLINK(_xlfn.CONCAT(VLOOKUP(U1619,AF:AG,2,FALSE),"\",IF(ISERROR(FIND(",",A1619))=FALSE,LEFT(A1619,FIND(",",A1619)-1),A1619),"-",C1619,"-",H1619,".pdf"),"PDF"),""),"")</f>
        <v>PDF</v>
      </c>
      <c r="U1619" s="11" t="str">
        <f>IF(R1619="0. Duplicate","SH","")</f>
        <v>SH</v>
      </c>
      <c r="V1619" s="3" t="str">
        <f>IF(R1619="0. Duplicate","Exclude","")</f>
        <v>Exclude</v>
      </c>
      <c r="W1619" s="3" t="str">
        <f>IF(R1619="0. Duplicate","0. Duplicate","")</f>
        <v>0. Duplicate</v>
      </c>
      <c r="Y1619" s="12" t="str">
        <f>IF(R1619="Include","No",IF(V1619="Include","No",""))</f>
        <v/>
      </c>
      <c r="Z1619" s="33" t="str">
        <f>IF(J1619="Yes",IF(Q1619="","",IF(Q1619="Include",IF(V1619="",IF(Y1619="No","Check for supplement","Include"),IF(V1619="Exclude","Consensus required",IF(V1619="Include",IF(Y1619="No","Check for supplement","Include"),"Check required"))),IF(Q1619="Exclude",IF(V1619="","Check required",IF(V1619="Exclude","Exclude",IF(V1619="Include","Consensus required","Check required"))),"Check required"))),IF(L1619="","","Find PDF"))</f>
        <v>Exclude</v>
      </c>
      <c r="AA1619" s="31" t="str">
        <f>IF(Z1619="Exclude",R1619,"")</f>
        <v>0. Duplicate</v>
      </c>
    </row>
    <row r="1620" spans="1:27" x14ac:dyDescent="0.25">
      <c r="A1620" s="25" t="s">
        <v>1917</v>
      </c>
      <c r="B1620" s="26" t="s">
        <v>1918</v>
      </c>
      <c r="C1620" s="26">
        <v>2017</v>
      </c>
      <c r="D1620" s="26" t="s">
        <v>1673</v>
      </c>
      <c r="E1620" s="26">
        <v>177</v>
      </c>
      <c r="F1620" s="26">
        <v>11</v>
      </c>
      <c r="G1620" s="26" t="s">
        <v>1919</v>
      </c>
      <c r="H1620" s="26">
        <v>13550</v>
      </c>
      <c r="I1620" s="26" t="s">
        <v>1920</v>
      </c>
      <c r="J1620" s="11" t="s">
        <v>35</v>
      </c>
      <c r="K1620" s="18" t="str">
        <f>IF(LEFT(I1620,2)="10",HYPERLINK(_xlfn.CONCAT("https://doi.org/",I1620),"Link"),IF(I1620="","",HYPERLINK(I1620,"Link")))</f>
        <v>Link</v>
      </c>
      <c r="L1620" s="19" t="str">
        <f>IF(A1620&lt;&gt;"",IF(J1620="No",_xlfn.CONCAT(IF(ISERROR(FIND(",",A1620))=FALSE,LEFT(A1620,FIND(",",A1620)-1),A1620),"-",C1620,"-",H1620),""),"")</f>
        <v/>
      </c>
      <c r="M1620" s="29" t="str">
        <f>IF(A1620&lt;&gt;"",_xlfn.CONCAT("{",IF(ISERROR(FIND(",",A1620))=FALSE,LEFT(A1620,FIND(",",A1620)-1),A1620),", ",C1620," #",H1620,"}"),"")</f>
        <v>{Patel, 2017 #13550}</v>
      </c>
      <c r="N1620" s="4" t="s">
        <v>1</v>
      </c>
      <c r="O1620" s="18" t="str">
        <f>IF(J1620="Yes",IF(P1620&lt;&gt;"",HYPERLINK(_xlfn.CONCAT(VLOOKUP(P1620,AF:AG,2,FALSE),"\",IF(ISERROR(FIND(",",A1620))=FALSE,LEFT(A1620,FIND(",",A1620)-1),A1620),"-",C1620,"-",H1620,".pdf"),"PDF"),""),"")</f>
        <v>PDF</v>
      </c>
      <c r="P1620" s="11" t="s">
        <v>2</v>
      </c>
      <c r="Q1620" s="3" t="s">
        <v>46</v>
      </c>
      <c r="R1620" s="3" t="s">
        <v>47</v>
      </c>
      <c r="S1620" s="4" t="s">
        <v>109</v>
      </c>
      <c r="T1620" s="18" t="str">
        <f>IF(J1620="Yes",IF(U1620&lt;&gt;"",HYPERLINK(_xlfn.CONCAT(VLOOKUP(U1620,AF:AG,2,FALSE),"\",IF(ISERROR(FIND(",",A1620))=FALSE,LEFT(A1620,FIND(",",A1620)-1),A1620),"-",C1620,"-",H1620,".pdf"),"PDF"),""),"")</f>
        <v>PDF</v>
      </c>
      <c r="U1620" s="11" t="s">
        <v>57</v>
      </c>
      <c r="V1620" s="3" t="s">
        <v>46</v>
      </c>
      <c r="W1620" s="3" t="s">
        <v>47</v>
      </c>
      <c r="X1620" s="501" t="s">
        <v>116</v>
      </c>
      <c r="Y1620" s="12" t="str">
        <f>IF(R1620="Include","No",IF(V1620="Include","No",""))</f>
        <v/>
      </c>
      <c r="Z1620" s="33" t="str">
        <f>IF(J1620="Yes",IF(Q1620="","",IF(Q1620="Include",IF(V1620="",IF(Y1620="No","Check for supplement","Include"),IF(V1620="Exclude","Consensus required",IF(V1620="Include",IF(Y1620="No","Check for supplement","Include"),"Check required"))),IF(Q1620="Exclude",IF(V1620="","Check required",IF(V1620="Exclude","Exclude",IF(V1620="Include","Consensus required","Check required"))),"Check required"))),IF(L1620="","","Find PDF"))</f>
        <v>Exclude</v>
      </c>
      <c r="AA1620" s="31" t="str">
        <f>IF(Z1620="Exclude",R1620,"")</f>
        <v>3. Wrong intervention</v>
      </c>
    </row>
    <row r="1621" spans="1:27" x14ac:dyDescent="0.25">
      <c r="A1621" s="25" t="s">
        <v>1917</v>
      </c>
      <c r="B1621" s="26" t="s">
        <v>1918</v>
      </c>
      <c r="C1621" s="26">
        <v>2017</v>
      </c>
      <c r="D1621" s="26" t="s">
        <v>1673</v>
      </c>
      <c r="E1621" s="26">
        <v>177</v>
      </c>
      <c r="F1621" s="26">
        <v>11</v>
      </c>
      <c r="G1621" s="26" t="s">
        <v>1919</v>
      </c>
      <c r="H1621" s="26">
        <v>13551</v>
      </c>
      <c r="I1621" s="26" t="s">
        <v>1920</v>
      </c>
      <c r="J1621" s="11" t="s">
        <v>35</v>
      </c>
      <c r="K1621" s="18" t="str">
        <f>IF(LEFT(I1621,2)="10",HYPERLINK(_xlfn.CONCAT("https://doi.org/",I1621),"Link"),IF(I1621="","",HYPERLINK(I1621,"Link")))</f>
        <v>Link</v>
      </c>
      <c r="L1621" s="19" t="str">
        <f>IF(A1621&lt;&gt;"",IF(J1621="No",_xlfn.CONCAT(IF(ISERROR(FIND(",",A1621))=FALSE,LEFT(A1621,FIND(",",A1621)-1),A1621),"-",C1621,"-",H1621),""),"")</f>
        <v/>
      </c>
      <c r="M1621" s="29" t="str">
        <f>IF(A1621&lt;&gt;"",_xlfn.CONCAT("{",IF(ISERROR(FIND(",",A1621))=FALSE,LEFT(A1621,FIND(",",A1621)-1),A1621),", ",C1621," #",H1621,"}"),"")</f>
        <v>{Patel, 2017 #13551}</v>
      </c>
      <c r="N1621" s="4" t="s">
        <v>1</v>
      </c>
      <c r="O1621" s="18" t="str">
        <f>IF(J1621="Yes",IF(P1621&lt;&gt;"",HYPERLINK(_xlfn.CONCAT(VLOOKUP(P1621,AF:AG,2,FALSE),"\",IF(ISERROR(FIND(",",A1621))=FALSE,LEFT(A1621,FIND(",",A1621)-1),A1621),"-",C1621,"-",H1621,".pdf"),"PDF"),""),"")</f>
        <v>PDF</v>
      </c>
      <c r="P1621" s="11" t="s">
        <v>2</v>
      </c>
      <c r="Q1621" s="3" t="s">
        <v>46</v>
      </c>
      <c r="R1621" s="3" t="s">
        <v>39</v>
      </c>
      <c r="T1621" s="18" t="str">
        <f>IF(J1621="Yes",IF(U1621&lt;&gt;"",HYPERLINK(_xlfn.CONCAT(VLOOKUP(U1621,AF:AG,2,FALSE),"\",IF(ISERROR(FIND(",",A1621))=FALSE,LEFT(A1621,FIND(",",A1621)-1),A1621),"-",C1621,"-",H1621,".pdf"),"PDF"),""),"")</f>
        <v>PDF</v>
      </c>
      <c r="U1621" s="11" t="str">
        <f>IF(R1621="0. Duplicate","SH","")</f>
        <v>SH</v>
      </c>
      <c r="V1621" s="3" t="str">
        <f>IF(R1621="0. Duplicate","Exclude","")</f>
        <v>Exclude</v>
      </c>
      <c r="W1621" s="3" t="str">
        <f>IF(R1621="0. Duplicate","0. Duplicate","")</f>
        <v>0. Duplicate</v>
      </c>
      <c r="Y1621" s="12" t="str">
        <f>IF(R1621="Include","No",IF(V1621="Include","No",""))</f>
        <v/>
      </c>
      <c r="Z1621" s="33" t="str">
        <f>IF(J1621="Yes",IF(Q1621="","",IF(Q1621="Include",IF(V1621="",IF(Y1621="No","Check for supplement","Include"),IF(V1621="Exclude","Consensus required",IF(V1621="Include",IF(Y1621="No","Check for supplement","Include"),"Check required"))),IF(Q1621="Exclude",IF(V1621="","Check required",IF(V1621="Exclude","Exclude",IF(V1621="Include","Consensus required","Check required"))),"Check required"))),IF(L1621="","","Find PDF"))</f>
        <v>Exclude</v>
      </c>
      <c r="AA1621" s="31" t="str">
        <f>IF(Z1621="Exclude",R1621,"")</f>
        <v>0. Duplicate</v>
      </c>
    </row>
    <row r="1622" spans="1:27" x14ac:dyDescent="0.25">
      <c r="A1622" s="25" t="s">
        <v>1917</v>
      </c>
      <c r="B1622" s="26" t="s">
        <v>1918</v>
      </c>
      <c r="C1622" s="26">
        <v>2017</v>
      </c>
      <c r="D1622" s="26" t="s">
        <v>1673</v>
      </c>
      <c r="E1622" s="26">
        <v>177</v>
      </c>
      <c r="F1622" s="26">
        <v>11</v>
      </c>
      <c r="G1622" s="26" t="s">
        <v>1919</v>
      </c>
      <c r="H1622" s="26">
        <v>13552</v>
      </c>
      <c r="I1622" s="26" t="s">
        <v>1920</v>
      </c>
      <c r="J1622" s="11" t="s">
        <v>35</v>
      </c>
      <c r="K1622" s="18" t="str">
        <f>IF(LEFT(I1622,2)="10",HYPERLINK(_xlfn.CONCAT("https://doi.org/",I1622),"Link"),IF(I1622="","",HYPERLINK(I1622,"Link")))</f>
        <v>Link</v>
      </c>
      <c r="L1622" s="19" t="str">
        <f>IF(A1622&lt;&gt;"",IF(J1622="No",_xlfn.CONCAT(IF(ISERROR(FIND(",",A1622))=FALSE,LEFT(A1622,FIND(",",A1622)-1),A1622),"-",C1622,"-",H1622),""),"")</f>
        <v/>
      </c>
      <c r="M1622" s="29" t="str">
        <f>IF(A1622&lt;&gt;"",_xlfn.CONCAT("{",IF(ISERROR(FIND(",",A1622))=FALSE,LEFT(A1622,FIND(",",A1622)-1),A1622),", ",C1622," #",H1622,"}"),"")</f>
        <v>{Patel, 2017 #13552}</v>
      </c>
      <c r="N1622" s="4" t="s">
        <v>1</v>
      </c>
      <c r="O1622" s="18" t="str">
        <f>IF(J1622="Yes",IF(P1622&lt;&gt;"",HYPERLINK(_xlfn.CONCAT(VLOOKUP(P1622,AF:AG,2,FALSE),"\",IF(ISERROR(FIND(",",A1622))=FALSE,LEFT(A1622,FIND(",",A1622)-1),A1622),"-",C1622,"-",H1622,".pdf"),"PDF"),""),"")</f>
        <v>PDF</v>
      </c>
      <c r="P1622" s="11" t="s">
        <v>2</v>
      </c>
      <c r="Q1622" s="3" t="s">
        <v>46</v>
      </c>
      <c r="R1622" s="3" t="s">
        <v>39</v>
      </c>
      <c r="T1622" s="18" t="str">
        <f>IF(J1622="Yes",IF(U1622&lt;&gt;"",HYPERLINK(_xlfn.CONCAT(VLOOKUP(U1622,AF:AG,2,FALSE),"\",IF(ISERROR(FIND(",",A1622))=FALSE,LEFT(A1622,FIND(",",A1622)-1),A1622),"-",C1622,"-",H1622,".pdf"),"PDF"),""),"")</f>
        <v>PDF</v>
      </c>
      <c r="U1622" s="11" t="str">
        <f>IF(R1622="0. Duplicate","SH","")</f>
        <v>SH</v>
      </c>
      <c r="V1622" s="3" t="str">
        <f>IF(R1622="0. Duplicate","Exclude","")</f>
        <v>Exclude</v>
      </c>
      <c r="W1622" s="3" t="str">
        <f>IF(R1622="0. Duplicate","0. Duplicate","")</f>
        <v>0. Duplicate</v>
      </c>
      <c r="Y1622" s="12" t="str">
        <f>IF(R1622="Include","No",IF(V1622="Include","No",""))</f>
        <v/>
      </c>
      <c r="Z1622" s="33" t="str">
        <f>IF(J1622="Yes",IF(Q1622="","",IF(Q1622="Include",IF(V1622="",IF(Y1622="No","Check for supplement","Include"),IF(V1622="Exclude","Consensus required",IF(V1622="Include",IF(Y1622="No","Check for supplement","Include"),"Check required"))),IF(Q1622="Exclude",IF(V1622="","Check required",IF(V1622="Exclude","Exclude",IF(V1622="Include","Consensus required","Check required"))),"Check required"))),IF(L1622="","","Find PDF"))</f>
        <v>Exclude</v>
      </c>
      <c r="AA1622" s="31" t="str">
        <f>IF(Z1622="Exclude",R1622,"")</f>
        <v>0. Duplicate</v>
      </c>
    </row>
    <row r="1623" spans="1:27" x14ac:dyDescent="0.25">
      <c r="A1623" s="25" t="s">
        <v>1921</v>
      </c>
      <c r="B1623" s="26" t="s">
        <v>1922</v>
      </c>
      <c r="C1623" s="26">
        <v>2018</v>
      </c>
      <c r="D1623" s="26" t="s">
        <v>1914</v>
      </c>
      <c r="E1623" s="26">
        <v>32</v>
      </c>
      <c r="F1623" s="26">
        <v>7</v>
      </c>
      <c r="G1623" s="26" t="s">
        <v>1923</v>
      </c>
      <c r="H1623" s="26">
        <v>13562</v>
      </c>
      <c r="I1623" s="26" t="s">
        <v>1924</v>
      </c>
      <c r="J1623" s="11" t="s">
        <v>35</v>
      </c>
      <c r="K1623" s="18" t="str">
        <f>IF(LEFT(I1623,2)="10",HYPERLINK(_xlfn.CONCAT("https://doi.org/",I1623),"Link"),IF(I1623="","",HYPERLINK(I1623,"Link")))</f>
        <v>Link</v>
      </c>
      <c r="L1623" s="19" t="str">
        <f>IF(A1623&lt;&gt;"",IF(J1623="No",_xlfn.CONCAT(IF(ISERROR(FIND(",",A1623))=FALSE,LEFT(A1623,FIND(",",A1623)-1),A1623),"-",C1623,"-",H1623),""),"")</f>
        <v/>
      </c>
      <c r="M1623" s="29" t="str">
        <f>IF(A1623&lt;&gt;"",_xlfn.CONCAT("{",IF(ISERROR(FIND(",",A1623))=FALSE,LEFT(A1623,FIND(",",A1623)-1),A1623),", ",C1623," #",H1623,"}"),"")</f>
        <v>{Patel, 2018 #13562}</v>
      </c>
      <c r="N1623" s="4" t="s">
        <v>1</v>
      </c>
      <c r="O1623" s="18" t="str">
        <f>IF(J1623="Yes",IF(P1623&lt;&gt;"",HYPERLINK(_xlfn.CONCAT(VLOOKUP(P1623,AF:AG,2,FALSE),"\",IF(ISERROR(FIND(",",A1623))=FALSE,LEFT(A1623,FIND(",",A1623)-1),A1623),"-",C1623,"-",H1623,".pdf"),"PDF"),""),"")</f>
        <v>PDF</v>
      </c>
      <c r="P1623" s="11" t="s">
        <v>2</v>
      </c>
      <c r="Q1623" s="3" t="s">
        <v>46</v>
      </c>
      <c r="R1623" s="3" t="s">
        <v>47</v>
      </c>
      <c r="S1623" s="4" t="s">
        <v>109</v>
      </c>
      <c r="T1623" s="18" t="str">
        <f>IF(J1623="Yes",IF(U1623&lt;&gt;"",HYPERLINK(_xlfn.CONCAT(VLOOKUP(U1623,AF:AG,2,FALSE),"\",IF(ISERROR(FIND(",",A1623))=FALSE,LEFT(A1623,FIND(",",A1623)-1),A1623),"-",C1623,"-",H1623,".pdf"),"PDF"),""),"")</f>
        <v>PDF</v>
      </c>
      <c r="U1623" s="11" t="s">
        <v>57</v>
      </c>
      <c r="V1623" s="3" t="s">
        <v>46</v>
      </c>
      <c r="W1623" s="3" t="s">
        <v>47</v>
      </c>
      <c r="X1623" s="501" t="s">
        <v>116</v>
      </c>
      <c r="Y1623" s="12" t="str">
        <f>IF(R1623="Include","No",IF(V1623="Include","No",""))</f>
        <v/>
      </c>
      <c r="Z1623" s="33" t="str">
        <f>IF(J1623="Yes",IF(Q1623="","",IF(Q1623="Include",IF(V1623="",IF(Y1623="No","Check for supplement","Include"),IF(V1623="Exclude","Consensus required",IF(V1623="Include",IF(Y1623="No","Check for supplement","Include"),"Check required"))),IF(Q1623="Exclude",IF(V1623="","Check required",IF(V1623="Exclude","Exclude",IF(V1623="Include","Consensus required","Check required"))),"Check required"))),IF(L1623="","","Find PDF"))</f>
        <v>Exclude</v>
      </c>
      <c r="AA1623" s="31" t="str">
        <f>IF(Z1623="Exclude",R1623,"")</f>
        <v>3. Wrong intervention</v>
      </c>
    </row>
    <row r="1624" spans="1:27" x14ac:dyDescent="0.25">
      <c r="A1624" s="25" t="s">
        <v>1921</v>
      </c>
      <c r="B1624" s="26" t="s">
        <v>1922</v>
      </c>
      <c r="C1624" s="26">
        <v>2018</v>
      </c>
      <c r="D1624" s="26" t="s">
        <v>1914</v>
      </c>
      <c r="E1624" s="26">
        <v>32</v>
      </c>
      <c r="F1624" s="26">
        <v>7</v>
      </c>
      <c r="G1624" s="26" t="s">
        <v>1923</v>
      </c>
      <c r="H1624" s="26">
        <v>13563</v>
      </c>
      <c r="I1624" s="26" t="s">
        <v>1924</v>
      </c>
      <c r="J1624" s="11" t="s">
        <v>35</v>
      </c>
      <c r="K1624" s="18" t="str">
        <f>IF(LEFT(I1624,2)="10",HYPERLINK(_xlfn.CONCAT("https://doi.org/",I1624),"Link"),IF(I1624="","",HYPERLINK(I1624,"Link")))</f>
        <v>Link</v>
      </c>
      <c r="L1624" s="19" t="str">
        <f>IF(A1624&lt;&gt;"",IF(J1624="No",_xlfn.CONCAT(IF(ISERROR(FIND(",",A1624))=FALSE,LEFT(A1624,FIND(",",A1624)-1),A1624),"-",C1624,"-",H1624),""),"")</f>
        <v/>
      </c>
      <c r="M1624" s="29" t="str">
        <f>IF(A1624&lt;&gt;"",_xlfn.CONCAT("{",IF(ISERROR(FIND(",",A1624))=FALSE,LEFT(A1624,FIND(",",A1624)-1),A1624),", ",C1624," #",H1624,"}"),"")</f>
        <v>{Patel, 2018 #13563}</v>
      </c>
      <c r="N1624" s="4" t="s">
        <v>1</v>
      </c>
      <c r="O1624" s="18" t="str">
        <f>IF(J1624="Yes",IF(P1624&lt;&gt;"",HYPERLINK(_xlfn.CONCAT(VLOOKUP(P1624,AF:AG,2,FALSE),"\",IF(ISERROR(FIND(",",A1624))=FALSE,LEFT(A1624,FIND(",",A1624)-1),A1624),"-",C1624,"-",H1624,".pdf"),"PDF"),""),"")</f>
        <v>PDF</v>
      </c>
      <c r="P1624" s="11" t="s">
        <v>2</v>
      </c>
      <c r="Q1624" s="3" t="s">
        <v>46</v>
      </c>
      <c r="R1624" s="3" t="s">
        <v>39</v>
      </c>
      <c r="T1624" s="18" t="str">
        <f>IF(J1624="Yes",IF(U1624&lt;&gt;"",HYPERLINK(_xlfn.CONCAT(VLOOKUP(U1624,AF:AG,2,FALSE),"\",IF(ISERROR(FIND(",",A1624))=FALSE,LEFT(A1624,FIND(",",A1624)-1),A1624),"-",C1624,"-",H1624,".pdf"),"PDF"),""),"")</f>
        <v>PDF</v>
      </c>
      <c r="U1624" s="11" t="str">
        <f>IF(R1624="0. Duplicate","SH","")</f>
        <v>SH</v>
      </c>
      <c r="V1624" s="3" t="str">
        <f>IF(R1624="0. Duplicate","Exclude","")</f>
        <v>Exclude</v>
      </c>
      <c r="W1624" s="3" t="str">
        <f>IF(R1624="0. Duplicate","0. Duplicate","")</f>
        <v>0. Duplicate</v>
      </c>
      <c r="Y1624" s="12" t="str">
        <f>IF(R1624="Include","No",IF(V1624="Include","No",""))</f>
        <v/>
      </c>
      <c r="Z1624" s="33" t="str">
        <f>IF(J1624="Yes",IF(Q1624="","",IF(Q1624="Include",IF(V1624="",IF(Y1624="No","Check for supplement","Include"),IF(V1624="Exclude","Consensus required",IF(V1624="Include",IF(Y1624="No","Check for supplement","Include"),"Check required"))),IF(Q1624="Exclude",IF(V1624="","Check required",IF(V1624="Exclude","Exclude",IF(V1624="Include","Consensus required","Check required"))),"Check required"))),IF(L1624="","","Find PDF"))</f>
        <v>Exclude</v>
      </c>
      <c r="AA1624" s="31" t="str">
        <f>IF(Z1624="Exclude",R1624,"")</f>
        <v>0. Duplicate</v>
      </c>
    </row>
    <row r="1625" spans="1:27" x14ac:dyDescent="0.25">
      <c r="A1625" s="25" t="s">
        <v>1925</v>
      </c>
      <c r="B1625" s="26" t="s">
        <v>1926</v>
      </c>
      <c r="C1625" s="26">
        <v>2019</v>
      </c>
      <c r="D1625" s="26" t="s">
        <v>1673</v>
      </c>
      <c r="E1625" s="26">
        <v>179</v>
      </c>
      <c r="F1625" s="26">
        <v>12</v>
      </c>
      <c r="G1625" s="26" t="s">
        <v>1927</v>
      </c>
      <c r="H1625" s="26">
        <v>13553</v>
      </c>
      <c r="I1625" s="26" t="s">
        <v>1928</v>
      </c>
      <c r="J1625" s="11" t="s">
        <v>35</v>
      </c>
      <c r="K1625" s="18" t="str">
        <f>IF(LEFT(I1625,2)="10",HYPERLINK(_xlfn.CONCAT("https://doi.org/",I1625),"Link"),IF(I1625="","",HYPERLINK(I1625,"Link")))</f>
        <v>Link</v>
      </c>
      <c r="L1625" s="19" t="str">
        <f>IF(A1625&lt;&gt;"",IF(J1625="No",_xlfn.CONCAT(IF(ISERROR(FIND(",",A1625))=FALSE,LEFT(A1625,FIND(",",A1625)-1),A1625),"-",C1625,"-",H1625),""),"")</f>
        <v/>
      </c>
      <c r="M1625" s="29" t="str">
        <f>IF(A1625&lt;&gt;"",_xlfn.CONCAT("{",IF(ISERROR(FIND(",",A1625))=FALSE,LEFT(A1625,FIND(",",A1625)-1),A1625),", ",C1625," #",H1625,"}"),"")</f>
        <v>{Patel, 2019 #13553}</v>
      </c>
      <c r="N1625" s="4" t="s">
        <v>1</v>
      </c>
      <c r="O1625" s="18" t="str">
        <f>IF(J1625="Yes",IF(P1625&lt;&gt;"",HYPERLINK(_xlfn.CONCAT(VLOOKUP(P1625,AF:AG,2,FALSE),"\",IF(ISERROR(FIND(",",A1625))=FALSE,LEFT(A1625,FIND(",",A1625)-1),A1625),"-",C1625,"-",H1625,".pdf"),"PDF"),""),"")</f>
        <v>PDF</v>
      </c>
      <c r="P1625" s="11" t="s">
        <v>2</v>
      </c>
      <c r="Q1625" s="3" t="s">
        <v>46</v>
      </c>
      <c r="R1625" s="3" t="s">
        <v>47</v>
      </c>
      <c r="S1625" s="4" t="s">
        <v>109</v>
      </c>
      <c r="T1625" s="18" t="str">
        <f>IF(J1625="Yes",IF(U1625&lt;&gt;"",HYPERLINK(_xlfn.CONCAT(VLOOKUP(U1625,AF:AG,2,FALSE),"\",IF(ISERROR(FIND(",",A1625))=FALSE,LEFT(A1625,FIND(",",A1625)-1),A1625),"-",C1625,"-",H1625,".pdf"),"PDF"),""),"")</f>
        <v>PDF</v>
      </c>
      <c r="U1625" s="11" t="s">
        <v>57</v>
      </c>
      <c r="V1625" s="3" t="s">
        <v>46</v>
      </c>
      <c r="W1625" s="3" t="s">
        <v>47</v>
      </c>
      <c r="X1625" s="501" t="s">
        <v>116</v>
      </c>
      <c r="Y1625" s="12" t="str">
        <f>IF(R1625="Include","No",IF(V1625="Include","No",""))</f>
        <v/>
      </c>
      <c r="Z1625" s="33" t="str">
        <f>IF(J1625="Yes",IF(Q1625="","",IF(Q1625="Include",IF(V1625="",IF(Y1625="No","Check for supplement","Include"),IF(V1625="Exclude","Consensus required",IF(V1625="Include",IF(Y1625="No","Check for supplement","Include"),"Check required"))),IF(Q1625="Exclude",IF(V1625="","Check required",IF(V1625="Exclude","Exclude",IF(V1625="Include","Consensus required","Check required"))),"Check required"))),IF(L1625="","","Find PDF"))</f>
        <v>Exclude</v>
      </c>
      <c r="AA1625" s="31" t="str">
        <f>IF(Z1625="Exclude",R1625,"")</f>
        <v>3. Wrong intervention</v>
      </c>
    </row>
    <row r="1626" spans="1:27" x14ac:dyDescent="0.25">
      <c r="A1626" s="25" t="s">
        <v>1925</v>
      </c>
      <c r="B1626" s="26" t="s">
        <v>1926</v>
      </c>
      <c r="C1626" s="26">
        <v>2019</v>
      </c>
      <c r="D1626" s="26" t="s">
        <v>1673</v>
      </c>
      <c r="E1626" s="26">
        <v>179</v>
      </c>
      <c r="F1626" s="26">
        <v>12</v>
      </c>
      <c r="G1626" s="90" t="s">
        <v>1927</v>
      </c>
      <c r="H1626" s="26">
        <v>13554</v>
      </c>
      <c r="I1626" s="26" t="s">
        <v>1928</v>
      </c>
      <c r="J1626" s="11" t="s">
        <v>35</v>
      </c>
      <c r="K1626" s="18" t="str">
        <f>IF(LEFT(I1626,2)="10",HYPERLINK(_xlfn.CONCAT("https://doi.org/",I1626),"Link"),IF(I1626="","",HYPERLINK(I1626,"Link")))</f>
        <v>Link</v>
      </c>
      <c r="L1626" s="19" t="str">
        <f>IF(A1626&lt;&gt;"",IF(J1626="No",_xlfn.CONCAT(IF(ISERROR(FIND(",",A1626))=FALSE,LEFT(A1626,FIND(",",A1626)-1),A1626),"-",C1626,"-",H1626),""),"")</f>
        <v/>
      </c>
      <c r="M1626" s="29" t="str">
        <f>IF(A1626&lt;&gt;"",_xlfn.CONCAT("{",IF(ISERROR(FIND(",",A1626))=FALSE,LEFT(A1626,FIND(",",A1626)-1),A1626),", ",C1626," #",H1626,"}"),"")</f>
        <v>{Patel, 2019 #13554}</v>
      </c>
      <c r="N1626" s="4" t="s">
        <v>1</v>
      </c>
      <c r="O1626" s="18" t="str">
        <f>IF(J1626="Yes",IF(P1626&lt;&gt;"",HYPERLINK(_xlfn.CONCAT(VLOOKUP(P1626,AF:AG,2,FALSE),"\",IF(ISERROR(FIND(",",A1626))=FALSE,LEFT(A1626,FIND(",",A1626)-1),A1626),"-",C1626,"-",H1626,".pdf"),"PDF"),""),"")</f>
        <v>PDF</v>
      </c>
      <c r="P1626" s="11" t="s">
        <v>2</v>
      </c>
      <c r="Q1626" s="3" t="s">
        <v>46</v>
      </c>
      <c r="R1626" s="3" t="s">
        <v>39</v>
      </c>
      <c r="T1626" s="18" t="str">
        <f>IF(J1626="Yes",IF(U1626&lt;&gt;"",HYPERLINK(_xlfn.CONCAT(VLOOKUP(U1626,AF:AG,2,FALSE),"\",IF(ISERROR(FIND(",",A1626))=FALSE,LEFT(A1626,FIND(",",A1626)-1),A1626),"-",C1626,"-",H1626,".pdf"),"PDF"),""),"")</f>
        <v>PDF</v>
      </c>
      <c r="U1626" s="11" t="str">
        <f>IF(R1626="0. Duplicate","SH","")</f>
        <v>SH</v>
      </c>
      <c r="V1626" s="3" t="str">
        <f>IF(R1626="0. Duplicate","Exclude","")</f>
        <v>Exclude</v>
      </c>
      <c r="W1626" s="3" t="str">
        <f>IF(R1626="0. Duplicate","0. Duplicate","")</f>
        <v>0. Duplicate</v>
      </c>
      <c r="Y1626" s="12" t="str">
        <f>IF(R1626="Include","No",IF(V1626="Include","No",""))</f>
        <v/>
      </c>
      <c r="Z1626" s="33" t="str">
        <f>IF(J1626="Yes",IF(Q1626="","",IF(Q1626="Include",IF(V1626="",IF(Y1626="No","Check for supplement","Include"),IF(V1626="Exclude","Consensus required",IF(V1626="Include",IF(Y1626="No","Check for supplement","Include"),"Check required"))),IF(Q1626="Exclude",IF(V1626="","Check required",IF(V1626="Exclude","Exclude",IF(V1626="Include","Consensus required","Check required"))),"Check required"))),IF(L1626="","","Find PDF"))</f>
        <v>Exclude</v>
      </c>
      <c r="AA1626" s="31" t="str">
        <f>IF(Z1626="Exclude",R1626,"")</f>
        <v>0. Duplicate</v>
      </c>
    </row>
    <row r="1627" spans="1:27" x14ac:dyDescent="0.25">
      <c r="A1627" s="25" t="s">
        <v>1925</v>
      </c>
      <c r="B1627" s="26" t="s">
        <v>1926</v>
      </c>
      <c r="C1627" s="26">
        <v>2019</v>
      </c>
      <c r="D1627" s="26" t="s">
        <v>1673</v>
      </c>
      <c r="E1627" s="26">
        <v>179</v>
      </c>
      <c r="F1627" s="26">
        <v>12</v>
      </c>
      <c r="G1627" s="90" t="s">
        <v>1927</v>
      </c>
      <c r="H1627" s="26">
        <v>13555</v>
      </c>
      <c r="I1627" s="26" t="s">
        <v>1928</v>
      </c>
      <c r="J1627" s="11" t="s">
        <v>35</v>
      </c>
      <c r="K1627" s="18" t="str">
        <f>IF(LEFT(I1627,2)="10",HYPERLINK(_xlfn.CONCAT("https://doi.org/",I1627),"Link"),IF(I1627="","",HYPERLINK(I1627,"Link")))</f>
        <v>Link</v>
      </c>
      <c r="L1627" s="19" t="str">
        <f>IF(A1627&lt;&gt;"",IF(J1627="No",_xlfn.CONCAT(IF(ISERROR(FIND(",",A1627))=FALSE,LEFT(A1627,FIND(",",A1627)-1),A1627),"-",C1627,"-",H1627),""),"")</f>
        <v/>
      </c>
      <c r="M1627" s="29" t="str">
        <f>IF(A1627&lt;&gt;"",_xlfn.CONCAT("{",IF(ISERROR(FIND(",",A1627))=FALSE,LEFT(A1627,FIND(",",A1627)-1),A1627),", ",C1627," #",H1627,"}"),"")</f>
        <v>{Patel, 2019 #13555}</v>
      </c>
      <c r="N1627" s="4" t="s">
        <v>1</v>
      </c>
      <c r="O1627" s="18" t="str">
        <f>IF(J1627="Yes",IF(P1627&lt;&gt;"",HYPERLINK(_xlfn.CONCAT(VLOOKUP(P1627,AF:AG,2,FALSE),"\",IF(ISERROR(FIND(",",A1627))=FALSE,LEFT(A1627,FIND(",",A1627)-1),A1627),"-",C1627,"-",H1627,".pdf"),"PDF"),""),"")</f>
        <v>PDF</v>
      </c>
      <c r="P1627" s="11" t="s">
        <v>2</v>
      </c>
      <c r="Q1627" s="3" t="s">
        <v>46</v>
      </c>
      <c r="R1627" s="3" t="s">
        <v>39</v>
      </c>
      <c r="T1627" s="18" t="str">
        <f>IF(J1627="Yes",IF(U1627&lt;&gt;"",HYPERLINK(_xlfn.CONCAT(VLOOKUP(U1627,AF:AG,2,FALSE),"\",IF(ISERROR(FIND(",",A1627))=FALSE,LEFT(A1627,FIND(",",A1627)-1),A1627),"-",C1627,"-",H1627,".pdf"),"PDF"),""),"")</f>
        <v>PDF</v>
      </c>
      <c r="U1627" s="11" t="str">
        <f>IF(R1627="0. Duplicate","SH","")</f>
        <v>SH</v>
      </c>
      <c r="V1627" s="3" t="str">
        <f>IF(R1627="0. Duplicate","Exclude","")</f>
        <v>Exclude</v>
      </c>
      <c r="W1627" s="3" t="str">
        <f>IF(R1627="0. Duplicate","0. Duplicate","")</f>
        <v>0. Duplicate</v>
      </c>
      <c r="Y1627" s="12" t="str">
        <f>IF(R1627="Include","No",IF(V1627="Include","No",""))</f>
        <v/>
      </c>
      <c r="Z1627" s="33" t="str">
        <f>IF(J1627="Yes",IF(Q1627="","",IF(Q1627="Include",IF(V1627="",IF(Y1627="No","Check for supplement","Include"),IF(V1627="Exclude","Consensus required",IF(V1627="Include",IF(Y1627="No","Check for supplement","Include"),"Check required"))),IF(Q1627="Exclude",IF(V1627="","Check required",IF(V1627="Exclude","Exclude",IF(V1627="Include","Consensus required","Check required"))),"Check required"))),IF(L1627="","","Find PDF"))</f>
        <v>Exclude</v>
      </c>
      <c r="AA1627" s="31" t="str">
        <f>IF(Z1627="Exclude",R1627,"")</f>
        <v>0. Duplicate</v>
      </c>
    </row>
    <row r="1628" spans="1:27" x14ac:dyDescent="0.25">
      <c r="A1628" s="25" t="s">
        <v>1929</v>
      </c>
      <c r="B1628" s="26" t="s">
        <v>1930</v>
      </c>
      <c r="C1628" s="26">
        <v>2021</v>
      </c>
      <c r="D1628" s="26" t="s">
        <v>838</v>
      </c>
      <c r="E1628" s="26">
        <v>6</v>
      </c>
      <c r="F1628" s="26">
        <v>12</v>
      </c>
      <c r="G1628" s="26" t="s">
        <v>1931</v>
      </c>
      <c r="H1628" s="26">
        <v>13547</v>
      </c>
      <c r="I1628" s="26" t="s">
        <v>1932</v>
      </c>
      <c r="J1628" s="11" t="s">
        <v>35</v>
      </c>
      <c r="K1628" s="18" t="str">
        <f>IF(LEFT(I1628,2)="10",HYPERLINK(_xlfn.CONCAT("https://doi.org/",I1628),"Link"),IF(I1628="","",HYPERLINK(I1628,"Link")))</f>
        <v>Link</v>
      </c>
      <c r="L1628" s="19" t="str">
        <f>IF(A1628&lt;&gt;"",IF(J1628="No",_xlfn.CONCAT(IF(ISERROR(FIND(",",A1628))=FALSE,LEFT(A1628,FIND(",",A1628)-1),A1628),"-",C1628,"-",H1628),""),"")</f>
        <v/>
      </c>
      <c r="M1628" s="29" t="str">
        <f>IF(A1628&lt;&gt;"",_xlfn.CONCAT("{",IF(ISERROR(FIND(",",A1628))=FALSE,LEFT(A1628,FIND(",",A1628)-1),A1628),", ",C1628," #",H1628,"}"),"")</f>
        <v>{Patel, 2021 #13547}</v>
      </c>
      <c r="N1628" s="4" t="s">
        <v>1</v>
      </c>
      <c r="O1628" s="18" t="str">
        <f>IF(J1628="Yes",IF(P1628&lt;&gt;"",HYPERLINK(_xlfn.CONCAT(VLOOKUP(P1628,AF:AG,2,FALSE),"\",IF(ISERROR(FIND(",",A1628))=FALSE,LEFT(A1628,FIND(",",A1628)-1),A1628),"-",C1628,"-",H1628,".pdf"),"PDF"),""),"")</f>
        <v>PDF</v>
      </c>
      <c r="P1628" s="11" t="s">
        <v>2</v>
      </c>
      <c r="Q1628" s="3" t="s">
        <v>46</v>
      </c>
      <c r="R1628" s="3" t="s">
        <v>47</v>
      </c>
      <c r="S1628" s="4" t="s">
        <v>109</v>
      </c>
      <c r="T1628" s="18" t="str">
        <f>IF(J1628="Yes",IF(U1628&lt;&gt;"",HYPERLINK(_xlfn.CONCAT(VLOOKUP(U1628,AF:AG,2,FALSE),"\",IF(ISERROR(FIND(",",A1628))=FALSE,LEFT(A1628,FIND(",",A1628)-1),A1628),"-",C1628,"-",H1628,".pdf"),"PDF"),""),"")</f>
        <v>PDF</v>
      </c>
      <c r="U1628" s="11" t="s">
        <v>57</v>
      </c>
      <c r="V1628" s="3" t="s">
        <v>46</v>
      </c>
      <c r="W1628" s="3" t="s">
        <v>47</v>
      </c>
      <c r="X1628" s="501" t="s">
        <v>116</v>
      </c>
      <c r="Y1628" s="12" t="str">
        <f>IF(R1628="Include","No",IF(V1628="Include","No",""))</f>
        <v/>
      </c>
      <c r="Z1628" s="33" t="str">
        <f>IF(J1628="Yes",IF(Q1628="","",IF(Q1628="Include",IF(V1628="",IF(Y1628="No","Check for supplement","Include"),IF(V1628="Exclude","Consensus required",IF(V1628="Include",IF(Y1628="No","Check for supplement","Include"),"Check required"))),IF(Q1628="Exclude",IF(V1628="","Check required",IF(V1628="Exclude","Exclude",IF(V1628="Include","Consensus required","Check required"))),"Check required"))),IF(L1628="","","Find PDF"))</f>
        <v>Exclude</v>
      </c>
      <c r="AA1628" s="31" t="str">
        <f>IF(Z1628="Exclude",R1628,"")</f>
        <v>3. Wrong intervention</v>
      </c>
    </row>
    <row r="1629" spans="1:27" x14ac:dyDescent="0.25">
      <c r="A1629" s="25" t="s">
        <v>1929</v>
      </c>
      <c r="B1629" s="26" t="s">
        <v>1930</v>
      </c>
      <c r="C1629" s="26">
        <v>2021</v>
      </c>
      <c r="D1629" s="26" t="s">
        <v>838</v>
      </c>
      <c r="E1629" s="26">
        <v>6</v>
      </c>
      <c r="F1629" s="26">
        <v>12</v>
      </c>
      <c r="G1629" s="26" t="s">
        <v>1931</v>
      </c>
      <c r="H1629" s="26">
        <v>13548</v>
      </c>
      <c r="I1629" s="26" t="s">
        <v>1932</v>
      </c>
      <c r="J1629" s="11" t="s">
        <v>35</v>
      </c>
      <c r="K1629" s="18" t="str">
        <f>IF(LEFT(I1629,2)="10",HYPERLINK(_xlfn.CONCAT("https://doi.org/",I1629),"Link"),IF(I1629="","",HYPERLINK(I1629,"Link")))</f>
        <v>Link</v>
      </c>
      <c r="L1629" s="19" t="str">
        <f>IF(A1629&lt;&gt;"",IF(J1629="No",_xlfn.CONCAT(IF(ISERROR(FIND(",",A1629))=FALSE,LEFT(A1629,FIND(",",A1629)-1),A1629),"-",C1629,"-",H1629),""),"")</f>
        <v/>
      </c>
      <c r="M1629" s="29" t="str">
        <f>IF(A1629&lt;&gt;"",_xlfn.CONCAT("{",IF(ISERROR(FIND(",",A1629))=FALSE,LEFT(A1629,FIND(",",A1629)-1),A1629),", ",C1629," #",H1629,"}"),"")</f>
        <v>{Patel, 2021 #13548}</v>
      </c>
      <c r="N1629" s="4" t="s">
        <v>1</v>
      </c>
      <c r="O1629" s="18" t="str">
        <f>IF(J1629="Yes",IF(P1629&lt;&gt;"",HYPERLINK(_xlfn.CONCAT(VLOOKUP(P1629,AF:AG,2,FALSE),"\",IF(ISERROR(FIND(",",A1629))=FALSE,LEFT(A1629,FIND(",",A1629)-1),A1629),"-",C1629,"-",H1629,".pdf"),"PDF"),""),"")</f>
        <v>PDF</v>
      </c>
      <c r="P1629" s="11" t="s">
        <v>2</v>
      </c>
      <c r="Q1629" s="3" t="s">
        <v>46</v>
      </c>
      <c r="R1629" s="3" t="s">
        <v>39</v>
      </c>
      <c r="T1629" s="18" t="str">
        <f>IF(J1629="Yes",IF(U1629&lt;&gt;"",HYPERLINK(_xlfn.CONCAT(VLOOKUP(U1629,AF:AG,2,FALSE),"\",IF(ISERROR(FIND(",",A1629))=FALSE,LEFT(A1629,FIND(",",A1629)-1),A1629),"-",C1629,"-",H1629,".pdf"),"PDF"),""),"")</f>
        <v>PDF</v>
      </c>
      <c r="U1629" s="11" t="str">
        <f>IF(R1629="0. Duplicate","SH","")</f>
        <v>SH</v>
      </c>
      <c r="V1629" s="3" t="str">
        <f>IF(R1629="0. Duplicate","Exclude","")</f>
        <v>Exclude</v>
      </c>
      <c r="W1629" s="3" t="str">
        <f>IF(R1629="0. Duplicate","0. Duplicate","")</f>
        <v>0. Duplicate</v>
      </c>
      <c r="Y1629" s="12" t="str">
        <f>IF(R1629="Include","No",IF(V1629="Include","No",""))</f>
        <v/>
      </c>
      <c r="Z1629" s="33" t="str">
        <f>IF(J1629="Yes",IF(Q1629="","",IF(Q1629="Include",IF(V1629="",IF(Y1629="No","Check for supplement","Include"),IF(V1629="Exclude","Consensus required",IF(V1629="Include",IF(Y1629="No","Check for supplement","Include"),"Check required"))),IF(Q1629="Exclude",IF(V1629="","Check required",IF(V1629="Exclude","Exclude",IF(V1629="Include","Consensus required","Check required"))),"Check required"))),IF(L1629="","","Find PDF"))</f>
        <v>Exclude</v>
      </c>
      <c r="AA1629" s="31" t="str">
        <f>IF(Z1629="Exclude",R1629,"")</f>
        <v>0. Duplicate</v>
      </c>
    </row>
    <row r="1630" spans="1:27" x14ac:dyDescent="0.25">
      <c r="A1630" s="25" t="s">
        <v>1929</v>
      </c>
      <c r="B1630" s="26" t="s">
        <v>1930</v>
      </c>
      <c r="C1630" s="26">
        <v>2021</v>
      </c>
      <c r="D1630" s="26" t="s">
        <v>838</v>
      </c>
      <c r="E1630" s="26">
        <v>6</v>
      </c>
      <c r="F1630" s="26">
        <v>12</v>
      </c>
      <c r="G1630" s="26" t="s">
        <v>1931</v>
      </c>
      <c r="H1630" s="26">
        <v>13549</v>
      </c>
      <c r="I1630" s="26" t="s">
        <v>1932</v>
      </c>
      <c r="J1630" s="11" t="s">
        <v>35</v>
      </c>
      <c r="K1630" s="18" t="str">
        <f>IF(LEFT(I1630,2)="10",HYPERLINK(_xlfn.CONCAT("https://doi.org/",I1630),"Link"),IF(I1630="","",HYPERLINK(I1630,"Link")))</f>
        <v>Link</v>
      </c>
      <c r="L1630" s="19" t="str">
        <f>IF(A1630&lt;&gt;"",IF(J1630="No",_xlfn.CONCAT(IF(ISERROR(FIND(",",A1630))=FALSE,LEFT(A1630,FIND(",",A1630)-1),A1630),"-",C1630,"-",H1630),""),"")</f>
        <v/>
      </c>
      <c r="M1630" s="29" t="str">
        <f>IF(A1630&lt;&gt;"",_xlfn.CONCAT("{",IF(ISERROR(FIND(",",A1630))=FALSE,LEFT(A1630,FIND(",",A1630)-1),A1630),", ",C1630," #",H1630,"}"),"")</f>
        <v>{Patel, 2021 #13549}</v>
      </c>
      <c r="N1630" s="4" t="s">
        <v>1</v>
      </c>
      <c r="O1630" s="18" t="str">
        <f>IF(J1630="Yes",IF(P1630&lt;&gt;"",HYPERLINK(_xlfn.CONCAT(VLOOKUP(P1630,AF:AG,2,FALSE),"\",IF(ISERROR(FIND(",",A1630))=FALSE,LEFT(A1630,FIND(",",A1630)-1),A1630),"-",C1630,"-",H1630,".pdf"),"PDF"),""),"")</f>
        <v>PDF</v>
      </c>
      <c r="P1630" s="11" t="s">
        <v>2</v>
      </c>
      <c r="Q1630" s="3" t="s">
        <v>46</v>
      </c>
      <c r="R1630" s="3" t="s">
        <v>39</v>
      </c>
      <c r="T1630" s="18" t="str">
        <f>IF(J1630="Yes",IF(U1630&lt;&gt;"",HYPERLINK(_xlfn.CONCAT(VLOOKUP(U1630,AF:AG,2,FALSE),"\",IF(ISERROR(FIND(",",A1630))=FALSE,LEFT(A1630,FIND(",",A1630)-1),A1630),"-",C1630,"-",H1630,".pdf"),"PDF"),""),"")</f>
        <v>PDF</v>
      </c>
      <c r="U1630" s="11" t="str">
        <f>IF(R1630="0. Duplicate","SH","")</f>
        <v>SH</v>
      </c>
      <c r="V1630" s="3" t="str">
        <f>IF(R1630="0. Duplicate","Exclude","")</f>
        <v>Exclude</v>
      </c>
      <c r="W1630" s="3" t="str">
        <f>IF(R1630="0. Duplicate","0. Duplicate","")</f>
        <v>0. Duplicate</v>
      </c>
      <c r="Y1630" s="12" t="str">
        <f>IF(R1630="Include","No",IF(V1630="Include","No",""))</f>
        <v/>
      </c>
      <c r="Z1630" s="33" t="str">
        <f>IF(J1630="Yes",IF(Q1630="","",IF(Q1630="Include",IF(V1630="",IF(Y1630="No","Check for supplement","Include"),IF(V1630="Exclude","Consensus required",IF(V1630="Include",IF(Y1630="No","Check for supplement","Include"),"Check required"))),IF(Q1630="Exclude",IF(V1630="","Check required",IF(V1630="Exclude","Exclude",IF(V1630="Include","Consensus required","Check required"))),"Check required"))),IF(L1630="","","Find PDF"))</f>
        <v>Exclude</v>
      </c>
      <c r="AA1630" s="31" t="str">
        <f>IF(Z1630="Exclude",R1630,"")</f>
        <v>0. Duplicate</v>
      </c>
    </row>
    <row r="1631" spans="1:27" x14ac:dyDescent="0.25">
      <c r="A1631" s="25" t="s">
        <v>1933</v>
      </c>
      <c r="B1631" s="26" t="s">
        <v>1934</v>
      </c>
      <c r="C1631" s="26">
        <v>2021</v>
      </c>
      <c r="D1631" s="26" t="s">
        <v>890</v>
      </c>
      <c r="E1631" s="26">
        <v>4</v>
      </c>
      <c r="F1631" s="26">
        <v>5</v>
      </c>
      <c r="G1631" s="26" t="s">
        <v>1935</v>
      </c>
      <c r="H1631" s="26">
        <v>13556</v>
      </c>
      <c r="I1631" s="26" t="s">
        <v>1936</v>
      </c>
      <c r="J1631" s="11" t="s">
        <v>35</v>
      </c>
      <c r="K1631" s="18" t="str">
        <f>IF(LEFT(I1631,2)="10",HYPERLINK(_xlfn.CONCAT("https://doi.org/",I1631),"Link"),IF(I1631="","",HYPERLINK(I1631,"Link")))</f>
        <v>Link</v>
      </c>
      <c r="L1631" s="19" t="str">
        <f>IF(A1631&lt;&gt;"",IF(J1631="No",_xlfn.CONCAT(IF(ISERROR(FIND(",",A1631))=FALSE,LEFT(A1631,FIND(",",A1631)-1),A1631),"-",C1631,"-",H1631),""),"")</f>
        <v/>
      </c>
      <c r="M1631" s="29" t="str">
        <f>IF(A1631&lt;&gt;"",_xlfn.CONCAT("{",IF(ISERROR(FIND(",",A1631))=FALSE,LEFT(A1631,FIND(",",A1631)-1),A1631),", ",C1631," #",H1631,"}"),"")</f>
        <v>{Patel, 2021 #13556}</v>
      </c>
      <c r="N1631" s="4" t="s">
        <v>1</v>
      </c>
      <c r="O1631" s="18" t="str">
        <f>IF(J1631="Yes",IF(P1631&lt;&gt;"",HYPERLINK(_xlfn.CONCAT(VLOOKUP(P1631,AF:AG,2,FALSE),"\",IF(ISERROR(FIND(",",A1631))=FALSE,LEFT(A1631,FIND(",",A1631)-1),A1631),"-",C1631,"-",H1631,".pdf"),"PDF"),""),"")</f>
        <v>PDF</v>
      </c>
      <c r="P1631" s="11" t="s">
        <v>2</v>
      </c>
      <c r="Q1631" s="3" t="s">
        <v>46</v>
      </c>
      <c r="R1631" s="3" t="s">
        <v>47</v>
      </c>
      <c r="S1631" s="4" t="s">
        <v>109</v>
      </c>
      <c r="T1631" s="18" t="str">
        <f>IF(J1631="Yes",IF(U1631&lt;&gt;"",HYPERLINK(_xlfn.CONCAT(VLOOKUP(U1631,AF:AG,2,FALSE),"\",IF(ISERROR(FIND(",",A1631))=FALSE,LEFT(A1631,FIND(",",A1631)-1),A1631),"-",C1631,"-",H1631,".pdf"),"PDF"),""),"")</f>
        <v>PDF</v>
      </c>
      <c r="U1631" s="11" t="s">
        <v>57</v>
      </c>
      <c r="V1631" s="3" t="s">
        <v>46</v>
      </c>
      <c r="W1631" s="3" t="s">
        <v>47</v>
      </c>
      <c r="X1631" s="501" t="s">
        <v>116</v>
      </c>
      <c r="Y1631" s="12" t="str">
        <f>IF(R1631="Include","No",IF(V1631="Include","No",""))</f>
        <v/>
      </c>
      <c r="Z1631" s="33" t="str">
        <f>IF(J1631="Yes",IF(Q1631="","",IF(Q1631="Include",IF(V1631="",IF(Y1631="No","Check for supplement","Include"),IF(V1631="Exclude","Consensus required",IF(V1631="Include",IF(Y1631="No","Check for supplement","Include"),"Check required"))),IF(Q1631="Exclude",IF(V1631="","Check required",IF(V1631="Exclude","Exclude",IF(V1631="Include","Consensus required","Check required"))),"Check required"))),IF(L1631="","","Find PDF"))</f>
        <v>Exclude</v>
      </c>
      <c r="AA1631" s="31" t="str">
        <f>IF(Z1631="Exclude",R1631,"")</f>
        <v>3. Wrong intervention</v>
      </c>
    </row>
    <row r="1632" spans="1:27" x14ac:dyDescent="0.25">
      <c r="A1632" s="25" t="s">
        <v>1933</v>
      </c>
      <c r="B1632" s="26" t="s">
        <v>1934</v>
      </c>
      <c r="C1632" s="26">
        <v>2021</v>
      </c>
      <c r="D1632" s="26" t="s">
        <v>890</v>
      </c>
      <c r="E1632" s="26">
        <v>4</v>
      </c>
      <c r="F1632" s="26">
        <v>5</v>
      </c>
      <c r="G1632" s="26" t="s">
        <v>1935</v>
      </c>
      <c r="H1632" s="26">
        <v>13557</v>
      </c>
      <c r="I1632" s="26" t="s">
        <v>1936</v>
      </c>
      <c r="J1632" s="11" t="s">
        <v>35</v>
      </c>
      <c r="K1632" s="18" t="str">
        <f>IF(LEFT(I1632,2)="10",HYPERLINK(_xlfn.CONCAT("https://doi.org/",I1632),"Link"),IF(I1632="","",HYPERLINK(I1632,"Link")))</f>
        <v>Link</v>
      </c>
      <c r="L1632" s="19" t="str">
        <f>IF(A1632&lt;&gt;"",IF(J1632="No",_xlfn.CONCAT(IF(ISERROR(FIND(",",A1632))=FALSE,LEFT(A1632,FIND(",",A1632)-1),A1632),"-",C1632,"-",H1632),""),"")</f>
        <v/>
      </c>
      <c r="M1632" s="29" t="str">
        <f>IF(A1632&lt;&gt;"",_xlfn.CONCAT("{",IF(ISERROR(FIND(",",A1632))=FALSE,LEFT(A1632,FIND(",",A1632)-1),A1632),", ",C1632," #",H1632,"}"),"")</f>
        <v>{Patel, 2021 #13557}</v>
      </c>
      <c r="N1632" s="4" t="s">
        <v>1</v>
      </c>
      <c r="O1632" s="18" t="str">
        <f>IF(J1632="Yes",IF(P1632&lt;&gt;"",HYPERLINK(_xlfn.CONCAT(VLOOKUP(P1632,AF:AG,2,FALSE),"\",IF(ISERROR(FIND(",",A1632))=FALSE,LEFT(A1632,FIND(",",A1632)-1),A1632),"-",C1632,"-",H1632,".pdf"),"PDF"),""),"")</f>
        <v>PDF</v>
      </c>
      <c r="P1632" s="11" t="s">
        <v>2</v>
      </c>
      <c r="Q1632" s="3" t="s">
        <v>46</v>
      </c>
      <c r="R1632" s="3" t="s">
        <v>39</v>
      </c>
      <c r="T1632" s="18" t="str">
        <f>IF(J1632="Yes",IF(U1632&lt;&gt;"",HYPERLINK(_xlfn.CONCAT(VLOOKUP(U1632,AF:AG,2,FALSE),"\",IF(ISERROR(FIND(",",A1632))=FALSE,LEFT(A1632,FIND(",",A1632)-1),A1632),"-",C1632,"-",H1632,".pdf"),"PDF"),""),"")</f>
        <v>PDF</v>
      </c>
      <c r="U1632" s="11" t="str">
        <f>IF(R1632="0. Duplicate","SH","")</f>
        <v>SH</v>
      </c>
      <c r="V1632" s="3" t="str">
        <f>IF(R1632="0. Duplicate","Exclude","")</f>
        <v>Exclude</v>
      </c>
      <c r="W1632" s="3" t="str">
        <f>IF(R1632="0. Duplicate","0. Duplicate","")</f>
        <v>0. Duplicate</v>
      </c>
      <c r="Y1632" s="12" t="str">
        <f>IF(R1632="Include","No",IF(V1632="Include","No",""))</f>
        <v/>
      </c>
      <c r="Z1632" s="33" t="str">
        <f>IF(J1632="Yes",IF(Q1632="","",IF(Q1632="Include",IF(V1632="",IF(Y1632="No","Check for supplement","Include"),IF(V1632="Exclude","Consensus required",IF(V1632="Include",IF(Y1632="No","Check for supplement","Include"),"Check required"))),IF(Q1632="Exclude",IF(V1632="","Check required",IF(V1632="Exclude","Exclude",IF(V1632="Include","Consensus required","Check required"))),"Check required"))),IF(L1632="","","Find PDF"))</f>
        <v>Exclude</v>
      </c>
      <c r="AA1632" s="31" t="str">
        <f>IF(Z1632="Exclude",R1632,"")</f>
        <v>0. Duplicate</v>
      </c>
    </row>
    <row r="1633" spans="1:27" x14ac:dyDescent="0.25">
      <c r="A1633" s="25" t="s">
        <v>1933</v>
      </c>
      <c r="B1633" s="26" t="s">
        <v>1934</v>
      </c>
      <c r="C1633" s="26">
        <v>2021</v>
      </c>
      <c r="D1633" s="26" t="s">
        <v>890</v>
      </c>
      <c r="E1633" s="26">
        <v>4</v>
      </c>
      <c r="F1633" s="26">
        <v>5</v>
      </c>
      <c r="G1633" s="26" t="s">
        <v>1935</v>
      </c>
      <c r="H1633" s="26">
        <v>13558</v>
      </c>
      <c r="I1633" s="26" t="s">
        <v>1936</v>
      </c>
      <c r="J1633" s="11" t="s">
        <v>35</v>
      </c>
      <c r="K1633" s="18" t="str">
        <f>IF(LEFT(I1633,2)="10",HYPERLINK(_xlfn.CONCAT("https://doi.org/",I1633),"Link"),IF(I1633="","",HYPERLINK(I1633,"Link")))</f>
        <v>Link</v>
      </c>
      <c r="L1633" s="19" t="str">
        <f>IF(A1633&lt;&gt;"",IF(J1633="No",_xlfn.CONCAT(IF(ISERROR(FIND(",",A1633))=FALSE,LEFT(A1633,FIND(",",A1633)-1),A1633),"-",C1633,"-",H1633),""),"")</f>
        <v/>
      </c>
      <c r="M1633" s="29" t="str">
        <f>IF(A1633&lt;&gt;"",_xlfn.CONCAT("{",IF(ISERROR(FIND(",",A1633))=FALSE,LEFT(A1633,FIND(",",A1633)-1),A1633),", ",C1633," #",H1633,"}"),"")</f>
        <v>{Patel, 2021 #13558}</v>
      </c>
      <c r="N1633" s="4" t="s">
        <v>1</v>
      </c>
      <c r="O1633" s="18" t="str">
        <f>IF(J1633="Yes",IF(P1633&lt;&gt;"",HYPERLINK(_xlfn.CONCAT(VLOOKUP(P1633,AF:AG,2,FALSE),"\",IF(ISERROR(FIND(",",A1633))=FALSE,LEFT(A1633,FIND(",",A1633)-1),A1633),"-",C1633,"-",H1633,".pdf"),"PDF"),""),"")</f>
        <v>PDF</v>
      </c>
      <c r="P1633" s="11" t="s">
        <v>2</v>
      </c>
      <c r="Q1633" s="3" t="s">
        <v>46</v>
      </c>
      <c r="R1633" s="3" t="s">
        <v>39</v>
      </c>
      <c r="T1633" s="18" t="str">
        <f>IF(J1633="Yes",IF(U1633&lt;&gt;"",HYPERLINK(_xlfn.CONCAT(VLOOKUP(U1633,AF:AG,2,FALSE),"\",IF(ISERROR(FIND(",",A1633))=FALSE,LEFT(A1633,FIND(",",A1633)-1),A1633),"-",C1633,"-",H1633,".pdf"),"PDF"),""),"")</f>
        <v>PDF</v>
      </c>
      <c r="U1633" s="11" t="str">
        <f>IF(R1633="0. Duplicate","SH","")</f>
        <v>SH</v>
      </c>
      <c r="V1633" s="3" t="str">
        <f>IF(R1633="0. Duplicate","Exclude","")</f>
        <v>Exclude</v>
      </c>
      <c r="W1633" s="3" t="str">
        <f>IF(R1633="0. Duplicate","0. Duplicate","")</f>
        <v>0. Duplicate</v>
      </c>
      <c r="Y1633" s="12" t="str">
        <f>IF(R1633="Include","No",IF(V1633="Include","No",""))</f>
        <v/>
      </c>
      <c r="Z1633" s="33" t="str">
        <f>IF(J1633="Yes",IF(Q1633="","",IF(Q1633="Include",IF(V1633="",IF(Y1633="No","Check for supplement","Include"),IF(V1633="Exclude","Consensus required",IF(V1633="Include",IF(Y1633="No","Check for supplement","Include"),"Check required"))),IF(Q1633="Exclude",IF(V1633="","Check required",IF(V1633="Exclude","Exclude",IF(V1633="Include","Consensus required","Check required"))),"Check required"))),IF(L1633="","","Find PDF"))</f>
        <v>Exclude</v>
      </c>
      <c r="AA1633" s="31" t="str">
        <f>IF(Z1633="Exclude",R1633,"")</f>
        <v>0. Duplicate</v>
      </c>
    </row>
    <row r="1634" spans="1:27" x14ac:dyDescent="0.25">
      <c r="A1634" s="25" t="s">
        <v>1933</v>
      </c>
      <c r="B1634" s="26" t="s">
        <v>1934</v>
      </c>
      <c r="C1634" s="26">
        <v>2021</v>
      </c>
      <c r="D1634" s="26" t="s">
        <v>890</v>
      </c>
      <c r="E1634" s="26">
        <v>4</v>
      </c>
      <c r="F1634" s="26">
        <v>5</v>
      </c>
      <c r="G1634" s="26" t="s">
        <v>1935</v>
      </c>
      <c r="H1634" s="26">
        <v>13559</v>
      </c>
      <c r="I1634" s="26" t="s">
        <v>1936</v>
      </c>
      <c r="J1634" s="11" t="s">
        <v>35</v>
      </c>
      <c r="K1634" s="18" t="str">
        <f>IF(LEFT(I1634,2)="10",HYPERLINK(_xlfn.CONCAT("https://doi.org/",I1634),"Link"),IF(I1634="","",HYPERLINK(I1634,"Link")))</f>
        <v>Link</v>
      </c>
      <c r="L1634" s="19" t="str">
        <f>IF(A1634&lt;&gt;"",IF(J1634="No",_xlfn.CONCAT(IF(ISERROR(FIND(",",A1634))=FALSE,LEFT(A1634,FIND(",",A1634)-1),A1634),"-",C1634,"-",H1634),""),"")</f>
        <v/>
      </c>
      <c r="M1634" s="29" t="str">
        <f>IF(A1634&lt;&gt;"",_xlfn.CONCAT("{",IF(ISERROR(FIND(",",A1634))=FALSE,LEFT(A1634,FIND(",",A1634)-1),A1634),", ",C1634," #",H1634,"}"),"")</f>
        <v>{Patel, 2021 #13559}</v>
      </c>
      <c r="N1634" s="4" t="s">
        <v>1</v>
      </c>
      <c r="O1634" s="18" t="str">
        <f>IF(J1634="Yes",IF(P1634&lt;&gt;"",HYPERLINK(_xlfn.CONCAT(VLOOKUP(P1634,AF:AG,2,FALSE),"\",IF(ISERROR(FIND(",",A1634))=FALSE,LEFT(A1634,FIND(",",A1634)-1),A1634),"-",C1634,"-",H1634,".pdf"),"PDF"),""),"")</f>
        <v>PDF</v>
      </c>
      <c r="P1634" s="11" t="s">
        <v>2</v>
      </c>
      <c r="Q1634" s="3" t="s">
        <v>46</v>
      </c>
      <c r="R1634" s="3" t="s">
        <v>39</v>
      </c>
      <c r="T1634" s="18" t="str">
        <f>IF(J1634="Yes",IF(U1634&lt;&gt;"",HYPERLINK(_xlfn.CONCAT(VLOOKUP(U1634,AF:AG,2,FALSE),"\",IF(ISERROR(FIND(",",A1634))=FALSE,LEFT(A1634,FIND(",",A1634)-1),A1634),"-",C1634,"-",H1634,".pdf"),"PDF"),""),"")</f>
        <v>PDF</v>
      </c>
      <c r="U1634" s="11" t="str">
        <f>IF(R1634="0. Duplicate","SH","")</f>
        <v>SH</v>
      </c>
      <c r="V1634" s="3" t="str">
        <f>IF(R1634="0. Duplicate","Exclude","")</f>
        <v>Exclude</v>
      </c>
      <c r="W1634" s="3" t="str">
        <f>IF(R1634="0. Duplicate","0. Duplicate","")</f>
        <v>0. Duplicate</v>
      </c>
      <c r="Y1634" s="12" t="str">
        <f>IF(R1634="Include","No",IF(V1634="Include","No",""))</f>
        <v/>
      </c>
      <c r="Z1634" s="33" t="str">
        <f>IF(J1634="Yes",IF(Q1634="","",IF(Q1634="Include",IF(V1634="",IF(Y1634="No","Check for supplement","Include"),IF(V1634="Exclude","Consensus required",IF(V1634="Include",IF(Y1634="No","Check for supplement","Include"),"Check required"))),IF(Q1634="Exclude",IF(V1634="","Check required",IF(V1634="Exclude","Exclude",IF(V1634="Include","Consensus required","Check required"))),"Check required"))),IF(L1634="","","Find PDF"))</f>
        <v>Exclude</v>
      </c>
      <c r="AA1634" s="31" t="str">
        <f>IF(Z1634="Exclude",R1634,"")</f>
        <v>0. Duplicate</v>
      </c>
    </row>
    <row r="1635" spans="1:27" x14ac:dyDescent="0.25">
      <c r="A1635" s="25" t="s">
        <v>2617</v>
      </c>
      <c r="B1635" s="26" t="s">
        <v>2618</v>
      </c>
      <c r="C1635" s="26">
        <v>2022</v>
      </c>
      <c r="D1635" s="26" t="s">
        <v>2619</v>
      </c>
      <c r="E1635" s="26">
        <v>74</v>
      </c>
      <c r="F1635" s="26">
        <v>4</v>
      </c>
      <c r="G1635" s="26" t="s">
        <v>2620</v>
      </c>
      <c r="H1635" s="26">
        <v>26787</v>
      </c>
      <c r="I1635" s="26" t="s">
        <v>2621</v>
      </c>
      <c r="J1635" s="11" t="s">
        <v>35</v>
      </c>
      <c r="K1635" s="18" t="str">
        <f>IF(LEFT(I1635,2)="10",HYPERLINK(_xlfn.CONCAT("https://doi.org/",I1635),"Link"),IF(I1635="","",HYPERLINK(I1635,"Link")))</f>
        <v>Link</v>
      </c>
      <c r="L1635" s="19" t="str">
        <f>IF(A1635&lt;&gt;"",IF(J1635="No",_xlfn.CONCAT(IF(ISERROR(FIND(",",A1635))=FALSE,LEFT(A1635,FIND(",",A1635)-1),A1635),"-",C1635,"-",H1635),""),"")</f>
        <v/>
      </c>
      <c r="M1635" s="29" t="str">
        <f>IF(A1635&lt;&gt;"",_xlfn.CONCAT("{",IF(ISERROR(FIND(",",A1635))=FALSE,LEFT(A1635,FIND(",",A1635)-1),A1635),", ",C1635," #",H1635,"}"),"")</f>
        <v>{Paterson, 2022 #26787}</v>
      </c>
      <c r="N1635" s="4" t="s">
        <v>45</v>
      </c>
      <c r="O1635" s="18" t="str">
        <f>IF(J1635="Yes",IF(P1635&lt;&gt;"",HYPERLINK(_xlfn.CONCAT(VLOOKUP(P1635,AF:AG,2,FALSE),"\",IF(ISERROR(FIND(",",A1635))=FALSE,LEFT(A1635,FIND(",",A1635)-1),A1635),"-",C1635,"-",H1635,".pdf"),"PDF"),""),"")</f>
        <v>PDF</v>
      </c>
      <c r="P1635" s="11" t="s">
        <v>2</v>
      </c>
      <c r="Q1635" s="3" t="s">
        <v>46</v>
      </c>
      <c r="R1635" s="3" t="s">
        <v>47</v>
      </c>
      <c r="S1635" s="4" t="s">
        <v>109</v>
      </c>
      <c r="T1635" s="18" t="str">
        <f>IF(J1635="Yes",IF(U1635&lt;&gt;"",HYPERLINK(_xlfn.CONCAT(VLOOKUP(U1635,AF:AG,2,FALSE),"\",IF(ISERROR(FIND(",",A1635))=FALSE,LEFT(A1635,FIND(",",A1635)-1),A1635),"-",C1635,"-",H1635,".pdf"),"PDF"),""),"")</f>
        <v>PDF</v>
      </c>
      <c r="U1635" s="11" t="s">
        <v>38</v>
      </c>
      <c r="V1635" s="3" t="s">
        <v>46</v>
      </c>
      <c r="W1635" s="3" t="s">
        <v>47</v>
      </c>
      <c r="Y1635" s="12" t="str">
        <f>IF(R1635="Include","No",IF(V1635="Include","No",""))</f>
        <v/>
      </c>
      <c r="Z1635" s="33" t="str">
        <f>IF(J1635="Yes",IF(Q1635="","",IF(Q1635="Include",IF(V1635="",IF(Y1635="No","Check for supplement","Include"),IF(V1635="Exclude","Consensus required",IF(V1635="Include",IF(Y1635="No","Check for supplement","Include"),"Check required"))),IF(Q1635="Exclude",IF(V1635="","Check required",IF(V1635="Exclude","Exclude",IF(V1635="Include","Consensus required","Check required"))),"Check required"))),IF(L1635="","","Find PDF"))</f>
        <v>Exclude</v>
      </c>
      <c r="AA1635" s="31" t="str">
        <f>IF(Z1635="Exclude",R1635,"")</f>
        <v>3. Wrong intervention</v>
      </c>
    </row>
    <row r="1636" spans="1:27" x14ac:dyDescent="0.25">
      <c r="A1636" s="25" t="s">
        <v>7068</v>
      </c>
      <c r="B1636" s="26" t="s">
        <v>7069</v>
      </c>
      <c r="C1636" s="26">
        <v>2025</v>
      </c>
      <c r="D1636" s="26" t="s">
        <v>100</v>
      </c>
      <c r="E1636" s="26">
        <v>13</v>
      </c>
      <c r="F1636" s="26" t="s">
        <v>3</v>
      </c>
      <c r="G1636" s="26" t="s">
        <v>7070</v>
      </c>
      <c r="H1636" s="26">
        <v>15751</v>
      </c>
      <c r="I1636" s="26" t="s">
        <v>7071</v>
      </c>
      <c r="J1636" s="11" t="s">
        <v>35</v>
      </c>
      <c r="K1636" s="18" t="str">
        <f>IF(LEFT(I1636,2)="10",HYPERLINK(_xlfn.CONCAT("https://doi.org/",I1636),"Link"),IF(I1636="","",HYPERLINK(I1636,"Link")))</f>
        <v>Link</v>
      </c>
      <c r="L1636" s="19" t="str">
        <f>IF(A1636&lt;&gt;"",IF(J1636="No",_xlfn.CONCAT(IF(ISERROR(FIND(",",A1636))=FALSE,LEFT(A1636,FIND(",",A1636)-1),A1636),"-",C1636,"-",H1636),""),"")</f>
        <v/>
      </c>
      <c r="M1636" s="29" t="str">
        <f>IF(A1636&lt;&gt;"",_xlfn.CONCAT("{",IF(ISERROR(FIND(",",A1636))=FALSE,LEFT(A1636,FIND(",",A1636)-1),A1636),", ",C1636," #",H1636,"}"),"")</f>
        <v>{Pathak, 2025 #15751}</v>
      </c>
      <c r="N1636" s="4" t="s">
        <v>75</v>
      </c>
      <c r="O1636" s="18" t="str">
        <f>IF(J1636="Yes",IF(P1636&lt;&gt;"",HYPERLINK(_xlfn.CONCAT(VLOOKUP(P1636,AF:AG,2,FALSE),"\",IF(ISERROR(FIND(",",A1636))=FALSE,LEFT(A1636,FIND(",",A1636)-1),A1636),"-",C1636,"-",H1636,".pdf"),"PDF"),""),"")</f>
        <v>PDF</v>
      </c>
      <c r="P1636" s="11" t="s">
        <v>2</v>
      </c>
      <c r="Q1636" s="3" t="s">
        <v>37</v>
      </c>
      <c r="S1636" s="4" t="s">
        <v>7072</v>
      </c>
      <c r="T1636" s="18" t="str">
        <f>IF(J1636="Yes",IF(U1636&lt;&gt;"",HYPERLINK(_xlfn.CONCAT(VLOOKUP(U1636,AF:AG,2,FALSE),"\",IF(ISERROR(FIND(",",A1636))=FALSE,LEFT(A1636,FIND(",",A1636)-1),A1636),"-",C1636,"-",H1636,".pdf"),"PDF"),""),"")</f>
        <v>PDF</v>
      </c>
      <c r="U1636" s="11" t="s">
        <v>57</v>
      </c>
      <c r="V1636" s="3" t="s">
        <v>37</v>
      </c>
      <c r="X1636" s="501" t="s">
        <v>7072</v>
      </c>
      <c r="Y1636" s="12" t="s">
        <v>35</v>
      </c>
      <c r="Z1636" s="33" t="str">
        <f>IF(J1636="Yes",IF(Q1636="","",IF(Q1636="Include",IF(V1636="",IF(Y1636="No","Check for supplement","Include"),IF(V1636="Exclude","Consensus required",IF(V1636="Include",IF(Y1636="No","Check for supplement","Include"),"Check required"))),IF(Q1636="Exclude",IF(V1636="","Check required",IF(V1636="Exclude","Exclude",IF(V1636="Include","Consensus required","Check required"))),"Check required"))),IF(L1636="","","Find PDF"))</f>
        <v>Include</v>
      </c>
      <c r="AA1636" s="31" t="str">
        <f>IF(Z1636="Exclude",R1636,"")</f>
        <v/>
      </c>
    </row>
    <row r="1637" spans="1:27" x14ac:dyDescent="0.25">
      <c r="A1637" s="25" t="s">
        <v>1937</v>
      </c>
      <c r="B1637" s="26" t="s">
        <v>1938</v>
      </c>
      <c r="C1637" s="26">
        <v>2022</v>
      </c>
      <c r="D1637" s="26" t="s">
        <v>1939</v>
      </c>
      <c r="E1637" s="26">
        <v>13</v>
      </c>
      <c r="F1637" s="26">
        <v>1</v>
      </c>
      <c r="G1637" s="26">
        <v>54</v>
      </c>
      <c r="H1637" s="26">
        <v>13564</v>
      </c>
      <c r="I1637" s="26" t="s">
        <v>1940</v>
      </c>
      <c r="J1637" s="11" t="s">
        <v>35</v>
      </c>
      <c r="K1637" s="18" t="str">
        <f>IF(LEFT(I1637,2)="10",HYPERLINK(_xlfn.CONCAT("https://doi.org/",I1637),"Link"),IF(I1637="","",HYPERLINK(I1637,"Link")))</f>
        <v>Link</v>
      </c>
      <c r="L1637" s="19" t="str">
        <f>IF(A1637&lt;&gt;"",IF(J1637="No",_xlfn.CONCAT(IF(ISERROR(FIND(",",A1637))=FALSE,LEFT(A1637,FIND(",",A1637)-1),A1637),"-",C1637,"-",H1637),""),"")</f>
        <v/>
      </c>
      <c r="M1637" s="29" t="str">
        <f>IF(A1637&lt;&gt;"",_xlfn.CONCAT("{",IF(ISERROR(FIND(",",A1637))=FALSE,LEFT(A1637,FIND(",",A1637)-1),A1637),", ",C1637," #",H1637,"}"),"")</f>
        <v>{Patnaik, 2022 #13564}</v>
      </c>
      <c r="N1637" s="4" t="s">
        <v>1</v>
      </c>
      <c r="O1637" s="18" t="str">
        <f>IF(J1637="Yes",IF(P1637&lt;&gt;"",HYPERLINK(_xlfn.CONCAT(VLOOKUP(P1637,AF:AG,2,FALSE),"\",IF(ISERROR(FIND(",",A1637))=FALSE,LEFT(A1637,FIND(",",A1637)-1),A1637),"-",C1637,"-",H1637,".pdf"),"PDF"),""),"")</f>
        <v>PDF</v>
      </c>
      <c r="P1637" s="11" t="s">
        <v>2</v>
      </c>
      <c r="Q1637" s="3" t="s">
        <v>46</v>
      </c>
      <c r="R1637" s="3" t="s">
        <v>47</v>
      </c>
      <c r="S1637" s="4" t="s">
        <v>109</v>
      </c>
      <c r="T1637" s="18" t="str">
        <f>IF(J1637="Yes",IF(U1637&lt;&gt;"",HYPERLINK(_xlfn.CONCAT(VLOOKUP(U1637,AF:AG,2,FALSE),"\",IF(ISERROR(FIND(",",A1637))=FALSE,LEFT(A1637,FIND(",",A1637)-1),A1637),"-",C1637,"-",H1637,".pdf"),"PDF"),""),"")</f>
        <v>PDF</v>
      </c>
      <c r="U1637" s="11" t="s">
        <v>57</v>
      </c>
      <c r="V1637" s="3" t="s">
        <v>46</v>
      </c>
      <c r="W1637" s="3" t="s">
        <v>47</v>
      </c>
      <c r="X1637" s="501" t="s">
        <v>116</v>
      </c>
      <c r="Y1637" s="12" t="str">
        <f>IF(R1637="Include","No",IF(V1637="Include","No",""))</f>
        <v/>
      </c>
      <c r="Z1637" s="33" t="str">
        <f>IF(J1637="Yes",IF(Q1637="","",IF(Q1637="Include",IF(V1637="",IF(Y1637="No","Check for supplement","Include"),IF(V1637="Exclude","Consensus required",IF(V1637="Include",IF(Y1637="No","Check for supplement","Include"),"Check required"))),IF(Q1637="Exclude",IF(V1637="","Check required",IF(V1637="Exclude","Exclude",IF(V1637="Include","Consensus required","Check required"))),"Check required"))),IF(L1637="","","Find PDF"))</f>
        <v>Exclude</v>
      </c>
      <c r="AA1637" s="31" t="str">
        <f>IF(Z1637="Exclude",R1637,"")</f>
        <v>3. Wrong intervention</v>
      </c>
    </row>
    <row r="1638" spans="1:27" x14ac:dyDescent="0.25">
      <c r="A1638" s="25" t="s">
        <v>1941</v>
      </c>
      <c r="B1638" s="26" t="s">
        <v>1942</v>
      </c>
      <c r="C1638" s="26">
        <v>2011</v>
      </c>
      <c r="D1638" s="26" t="s">
        <v>95</v>
      </c>
      <c r="E1638" s="26">
        <v>42</v>
      </c>
      <c r="F1638" s="26">
        <v>3</v>
      </c>
      <c r="G1638" s="26" t="s">
        <v>1943</v>
      </c>
      <c r="H1638" s="26">
        <v>14860</v>
      </c>
      <c r="I1638" s="26" t="s">
        <v>1944</v>
      </c>
      <c r="J1638" s="11" t="s">
        <v>35</v>
      </c>
      <c r="K1638" s="18" t="str">
        <f>IF(LEFT(I1638,2)="10",HYPERLINK(_xlfn.CONCAT("https://doi.org/",I1638),"Link"),IF(I1638="","",HYPERLINK(I1638,"Link")))</f>
        <v>Link</v>
      </c>
      <c r="L1638" s="19" t="str">
        <f>IF(A1638&lt;&gt;"",IF(J1638="No",_xlfn.CONCAT(IF(ISERROR(FIND(",",A1638))=FALSE,LEFT(A1638,FIND(",",A1638)-1),A1638),"-",C1638,"-",H1638),""),"")</f>
        <v/>
      </c>
      <c r="M1638" s="29" t="str">
        <f>IF(A1638&lt;&gt;"",_xlfn.CONCAT("{",IF(ISERROR(FIND(",",A1638))=FALSE,LEFT(A1638,FIND(",",A1638)-1),A1638),", ",C1638," #",H1638,"}"),"")</f>
        <v>{Patrick, 2011 #14860}</v>
      </c>
      <c r="N1638" s="4" t="s">
        <v>1</v>
      </c>
      <c r="O1638" s="18" t="str">
        <f>IF(J1638="Yes",IF(P1638&lt;&gt;"",HYPERLINK(_xlfn.CONCAT(VLOOKUP(P1638,AF:AG,2,FALSE),"\",IF(ISERROR(FIND(",",A1638))=FALSE,LEFT(A1638,FIND(",",A1638)-1),A1638),"-",C1638,"-",H1638,".pdf"),"PDF"),""),"")</f>
        <v>PDF</v>
      </c>
      <c r="P1638" s="11" t="s">
        <v>2</v>
      </c>
      <c r="Q1638" s="3" t="s">
        <v>46</v>
      </c>
      <c r="R1638" s="3" t="s">
        <v>47</v>
      </c>
      <c r="S1638" s="4" t="s">
        <v>109</v>
      </c>
      <c r="T1638" s="18" t="str">
        <f>IF(J1638="Yes",IF(U1638&lt;&gt;"",HYPERLINK(_xlfn.CONCAT(VLOOKUP(U1638,AF:AG,2,FALSE),"\",IF(ISERROR(FIND(",",A1638))=FALSE,LEFT(A1638,FIND(",",A1638)-1),A1638),"-",C1638,"-",H1638,".pdf"),"PDF"),""),"")</f>
        <v>PDF</v>
      </c>
      <c r="U1638" s="11" t="s">
        <v>57</v>
      </c>
      <c r="V1638" s="3" t="s">
        <v>46</v>
      </c>
      <c r="W1638" s="3" t="s">
        <v>47</v>
      </c>
      <c r="X1638" s="501" t="s">
        <v>116</v>
      </c>
      <c r="Y1638" s="12" t="str">
        <f>IF(R1638="Include","No",IF(V1638="Include","No",""))</f>
        <v/>
      </c>
      <c r="Z1638" s="33" t="str">
        <f>IF(J1638="Yes",IF(Q1638="","",IF(Q1638="Include",IF(V1638="",IF(Y1638="No","Check for supplement","Include"),IF(V1638="Exclude","Consensus required",IF(V1638="Include",IF(Y1638="No","Check for supplement","Include"),"Check required"))),IF(Q1638="Exclude",IF(V1638="","Check required",IF(V1638="Exclude","Exclude",IF(V1638="Include","Consensus required","Check required"))),"Check required"))),IF(L1638="","","Find PDF"))</f>
        <v>Exclude</v>
      </c>
      <c r="AA1638" s="31" t="str">
        <f>IF(Z1638="Exclude",R1638,"")</f>
        <v>3. Wrong intervention</v>
      </c>
    </row>
    <row r="1639" spans="1:27" x14ac:dyDescent="0.25">
      <c r="A1639" s="25" t="s">
        <v>1945</v>
      </c>
      <c r="B1639" s="26" t="s">
        <v>1946</v>
      </c>
      <c r="C1639" s="26">
        <v>2013</v>
      </c>
      <c r="D1639" s="26" t="s">
        <v>1947</v>
      </c>
      <c r="E1639" s="26">
        <v>7</v>
      </c>
      <c r="F1639" s="26">
        <v>3</v>
      </c>
      <c r="G1639" s="26" t="s">
        <v>1948</v>
      </c>
      <c r="H1639" s="26">
        <v>13565</v>
      </c>
      <c r="I1639" s="26" t="s">
        <v>1949</v>
      </c>
      <c r="J1639" s="11" t="s">
        <v>35</v>
      </c>
      <c r="K1639" s="18" t="str">
        <f>IF(LEFT(I1639,2)="10",HYPERLINK(_xlfn.CONCAT("https://doi.org/",I1639),"Link"),IF(I1639="","",HYPERLINK(I1639,"Link")))</f>
        <v>Link</v>
      </c>
      <c r="L1639" s="19" t="str">
        <f>IF(A1639&lt;&gt;"",IF(J1639="No",_xlfn.CONCAT(IF(ISERROR(FIND(",",A1639))=FALSE,LEFT(A1639,FIND(",",A1639)-1),A1639),"-",C1639,"-",H1639),""),"")</f>
        <v/>
      </c>
      <c r="M1639" s="29" t="str">
        <f>IF(A1639&lt;&gt;"",_xlfn.CONCAT("{",IF(ISERROR(FIND(",",A1639))=FALSE,LEFT(A1639,FIND(",",A1639)-1),A1639),", ",C1639," #",H1639,"}"),"")</f>
        <v>{Patrick, 2013 #13565}</v>
      </c>
      <c r="N1639" s="4" t="s">
        <v>1</v>
      </c>
      <c r="O1639" s="18" t="str">
        <f>IF(J1639="Yes",IF(P1639&lt;&gt;"",HYPERLINK(_xlfn.CONCAT(VLOOKUP(P1639,AF:AG,2,FALSE),"\",IF(ISERROR(FIND(",",A1639))=FALSE,LEFT(A1639,FIND(",",A1639)-1),A1639),"-",C1639,"-",H1639,".pdf"),"PDF"),""),"")</f>
        <v>PDF</v>
      </c>
      <c r="P1639" s="11" t="s">
        <v>2</v>
      </c>
      <c r="Q1639" s="3" t="s">
        <v>46</v>
      </c>
      <c r="R1639" s="3" t="s">
        <v>47</v>
      </c>
      <c r="S1639" s="4" t="s">
        <v>109</v>
      </c>
      <c r="T1639" s="18" t="str">
        <f>IF(J1639="Yes",IF(U1639&lt;&gt;"",HYPERLINK(_xlfn.CONCAT(VLOOKUP(U1639,AF:AG,2,FALSE),"\",IF(ISERROR(FIND(",",A1639))=FALSE,LEFT(A1639,FIND(",",A1639)-1),A1639),"-",C1639,"-",H1639,".pdf"),"PDF"),""),"")</f>
        <v>PDF</v>
      </c>
      <c r="U1639" s="11" t="s">
        <v>57</v>
      </c>
      <c r="V1639" s="3" t="s">
        <v>46</v>
      </c>
      <c r="W1639" s="3" t="s">
        <v>47</v>
      </c>
      <c r="X1639" s="501" t="s">
        <v>116</v>
      </c>
      <c r="Y1639" s="12" t="str">
        <f>IF(R1639="Include","No",IF(V1639="Include","No",""))</f>
        <v/>
      </c>
      <c r="Z1639" s="33" t="str">
        <f>IF(J1639="Yes",IF(Q1639="","",IF(Q1639="Include",IF(V1639="",IF(Y1639="No","Check for supplement","Include"),IF(V1639="Exclude","Consensus required",IF(V1639="Include",IF(Y1639="No","Check for supplement","Include"),"Check required"))),IF(Q1639="Exclude",IF(V1639="","Check required",IF(V1639="Exclude","Exclude",IF(V1639="Include","Consensus required","Check required"))),"Check required"))),IF(L1639="","","Find PDF"))</f>
        <v>Exclude</v>
      </c>
      <c r="AA1639" s="31" t="str">
        <f>IF(Z1639="Exclude",R1639,"")</f>
        <v>3. Wrong intervention</v>
      </c>
    </row>
    <row r="1640" spans="1:27" x14ac:dyDescent="0.25">
      <c r="A1640" s="25" t="s">
        <v>1950</v>
      </c>
      <c r="B1640" s="26" t="s">
        <v>1951</v>
      </c>
      <c r="C1640" s="26">
        <v>2016</v>
      </c>
      <c r="D1640" s="26" t="s">
        <v>1952</v>
      </c>
      <c r="E1640" s="26">
        <v>23</v>
      </c>
      <c r="F1640" s="26">
        <v>3</v>
      </c>
      <c r="G1640" s="92" t="s">
        <v>1953</v>
      </c>
      <c r="H1640" s="26">
        <v>13566</v>
      </c>
      <c r="I1640" s="26" t="s">
        <v>1954</v>
      </c>
      <c r="J1640" s="11" t="s">
        <v>35</v>
      </c>
      <c r="K1640" s="18" t="str">
        <f>IF(LEFT(I1640,2)="10",HYPERLINK(_xlfn.CONCAT("https://doi.org/",I1640),"Link"),IF(I1640="","",HYPERLINK(I1640,"Link")))</f>
        <v>Link</v>
      </c>
      <c r="L1640" s="19" t="str">
        <f>IF(A1640&lt;&gt;"",IF(J1640="No",_xlfn.CONCAT(IF(ISERROR(FIND(",",A1640))=FALSE,LEFT(A1640,FIND(",",A1640)-1),A1640),"-",C1640,"-",H1640),""),"")</f>
        <v/>
      </c>
      <c r="M1640" s="29" t="str">
        <f>IF(A1640&lt;&gt;"",_xlfn.CONCAT("{",IF(ISERROR(FIND(",",A1640))=FALSE,LEFT(A1640,FIND(",",A1640)-1),A1640),", ",C1640," #",H1640,"}"),"")</f>
        <v>{Paul, 2016 #13566}</v>
      </c>
      <c r="N1640" s="4" t="s">
        <v>1</v>
      </c>
      <c r="O1640" s="18" t="str">
        <f>IF(J1640="Yes",IF(P1640&lt;&gt;"",HYPERLINK(_xlfn.CONCAT(VLOOKUP(P1640,AF:AG,2,FALSE),"\",IF(ISERROR(FIND(",",A1640))=FALSE,LEFT(A1640,FIND(",",A1640)-1),A1640),"-",C1640,"-",H1640,".pdf"),"PDF"),""),"")</f>
        <v>PDF</v>
      </c>
      <c r="P1640" s="11" t="s">
        <v>2</v>
      </c>
      <c r="Q1640" s="3" t="s">
        <v>46</v>
      </c>
      <c r="R1640" s="3" t="s">
        <v>47</v>
      </c>
      <c r="S1640" s="4" t="s">
        <v>109</v>
      </c>
      <c r="T1640" s="18" t="str">
        <f>IF(J1640="Yes",IF(U1640&lt;&gt;"",HYPERLINK(_xlfn.CONCAT(VLOOKUP(U1640,AF:AG,2,FALSE),"\",IF(ISERROR(FIND(",",A1640))=FALSE,LEFT(A1640,FIND(",",A1640)-1),A1640),"-",C1640,"-",H1640,".pdf"),"PDF"),""),"")</f>
        <v>PDF</v>
      </c>
      <c r="U1640" s="11" t="s">
        <v>57</v>
      </c>
      <c r="V1640" s="3" t="s">
        <v>46</v>
      </c>
      <c r="W1640" s="3" t="s">
        <v>47</v>
      </c>
      <c r="X1640" s="501" t="s">
        <v>116</v>
      </c>
      <c r="Y1640" s="12" t="str">
        <f>IF(R1640="Include","No",IF(V1640="Include","No",""))</f>
        <v/>
      </c>
      <c r="Z1640" s="33" t="str">
        <f>IF(J1640="Yes",IF(Q1640="","",IF(Q1640="Include",IF(V1640="",IF(Y1640="No","Check for supplement","Include"),IF(V1640="Exclude","Consensus required",IF(V1640="Include",IF(Y1640="No","Check for supplement","Include"),"Check required"))),IF(Q1640="Exclude",IF(V1640="","Check required",IF(V1640="Exclude","Exclude",IF(V1640="Include","Consensus required","Check required"))),"Check required"))),IF(L1640="","","Find PDF"))</f>
        <v>Exclude</v>
      </c>
      <c r="AA1640" s="31" t="str">
        <f>IF(Z1640="Exclude",R1640,"")</f>
        <v>3. Wrong intervention</v>
      </c>
    </row>
    <row r="1641" spans="1:27" x14ac:dyDescent="0.25">
      <c r="A1641" s="25" t="s">
        <v>1950</v>
      </c>
      <c r="B1641" s="26" t="s">
        <v>1951</v>
      </c>
      <c r="C1641" s="26">
        <v>2016</v>
      </c>
      <c r="D1641" s="26" t="s">
        <v>1952</v>
      </c>
      <c r="E1641" s="26">
        <v>23</v>
      </c>
      <c r="F1641" s="26">
        <v>3</v>
      </c>
      <c r="G1641" s="26" t="s">
        <v>1953</v>
      </c>
      <c r="H1641" s="26">
        <v>13567</v>
      </c>
      <c r="I1641" s="26" t="s">
        <v>1954</v>
      </c>
      <c r="J1641" s="11" t="s">
        <v>35</v>
      </c>
      <c r="K1641" s="18" t="str">
        <f>IF(LEFT(I1641,2)="10",HYPERLINK(_xlfn.CONCAT("https://doi.org/",I1641),"Link"),IF(I1641="","",HYPERLINK(I1641,"Link")))</f>
        <v>Link</v>
      </c>
      <c r="L1641" s="19" t="str">
        <f>IF(A1641&lt;&gt;"",IF(J1641="No",_xlfn.CONCAT(IF(ISERROR(FIND(",",A1641))=FALSE,LEFT(A1641,FIND(",",A1641)-1),A1641),"-",C1641,"-",H1641),""),"")</f>
        <v/>
      </c>
      <c r="M1641" s="29" t="str">
        <f>IF(A1641&lt;&gt;"",_xlfn.CONCAT("{",IF(ISERROR(FIND(",",A1641))=FALSE,LEFT(A1641,FIND(",",A1641)-1),A1641),", ",C1641," #",H1641,"}"),"")</f>
        <v>{Paul, 2016 #13567}</v>
      </c>
      <c r="N1641" s="4" t="s">
        <v>1</v>
      </c>
      <c r="O1641" s="18" t="str">
        <f>IF(J1641="Yes",IF(P1641&lt;&gt;"",HYPERLINK(_xlfn.CONCAT(VLOOKUP(P1641,AF:AG,2,FALSE),"\",IF(ISERROR(FIND(",",A1641))=FALSE,LEFT(A1641,FIND(",",A1641)-1),A1641),"-",C1641,"-",H1641,".pdf"),"PDF"),""),"")</f>
        <v>PDF</v>
      </c>
      <c r="P1641" s="11" t="s">
        <v>2</v>
      </c>
      <c r="Q1641" s="3" t="s">
        <v>46</v>
      </c>
      <c r="R1641" s="3" t="s">
        <v>39</v>
      </c>
      <c r="T1641" s="18" t="str">
        <f>IF(J1641="Yes",IF(U1641&lt;&gt;"",HYPERLINK(_xlfn.CONCAT(VLOOKUP(U1641,AF:AG,2,FALSE),"\",IF(ISERROR(FIND(",",A1641))=FALSE,LEFT(A1641,FIND(",",A1641)-1),A1641),"-",C1641,"-",H1641,".pdf"),"PDF"),""),"")</f>
        <v>PDF</v>
      </c>
      <c r="U1641" s="11" t="str">
        <f>IF(R1641="0. Duplicate","SH","")</f>
        <v>SH</v>
      </c>
      <c r="V1641" s="3" t="str">
        <f>IF(R1641="0. Duplicate","Exclude","")</f>
        <v>Exclude</v>
      </c>
      <c r="W1641" s="3" t="str">
        <f>IF(R1641="0. Duplicate","0. Duplicate","")</f>
        <v>0. Duplicate</v>
      </c>
      <c r="Y1641" s="12" t="str">
        <f>IF(R1641="Include","No",IF(V1641="Include","No",""))</f>
        <v/>
      </c>
      <c r="Z1641" s="33" t="str">
        <f>IF(J1641="Yes",IF(Q1641="","",IF(Q1641="Include",IF(V1641="",IF(Y1641="No","Check for supplement","Include"),IF(V1641="Exclude","Consensus required",IF(V1641="Include",IF(Y1641="No","Check for supplement","Include"),"Check required"))),IF(Q1641="Exclude",IF(V1641="","Check required",IF(V1641="Exclude","Exclude",IF(V1641="Include","Consensus required","Check required"))),"Check required"))),IF(L1641="","","Find PDF"))</f>
        <v>Exclude</v>
      </c>
      <c r="AA1641" s="31" t="str">
        <f>IF(Z1641="Exclude",R1641,"")</f>
        <v>0. Duplicate</v>
      </c>
    </row>
    <row r="1642" spans="1:27" x14ac:dyDescent="0.25">
      <c r="A1642" s="25" t="s">
        <v>1955</v>
      </c>
      <c r="B1642" s="26" t="s">
        <v>1956</v>
      </c>
      <c r="C1642" s="26">
        <v>2015</v>
      </c>
      <c r="D1642" s="26" t="s">
        <v>1957</v>
      </c>
      <c r="E1642" s="26">
        <v>17</v>
      </c>
      <c r="F1642" s="26">
        <v>11</v>
      </c>
      <c r="G1642" s="26" t="s">
        <v>1958</v>
      </c>
      <c r="H1642" s="26">
        <v>12703</v>
      </c>
      <c r="I1642" s="26" t="s">
        <v>1959</v>
      </c>
      <c r="J1642" s="11" t="s">
        <v>35</v>
      </c>
      <c r="K1642" s="18" t="str">
        <f>IF(LEFT(I1642,2)="10",HYPERLINK(_xlfn.CONCAT("https://doi.org/",I1642),"Link"),IF(I1642="","",HYPERLINK(I1642,"Link")))</f>
        <v>Link</v>
      </c>
      <c r="L1642" s="19" t="str">
        <f>IF(A1642&lt;&gt;"",IF(J1642="No",_xlfn.CONCAT(IF(ISERROR(FIND(",",A1642))=FALSE,LEFT(A1642,FIND(",",A1642)-1),A1642),"-",C1642,"-",H1642),""),"")</f>
        <v/>
      </c>
      <c r="M1642" s="29" t="str">
        <f>IF(A1642&lt;&gt;"",_xlfn.CONCAT("{",IF(ISERROR(FIND(",",A1642))=FALSE,LEFT(A1642,FIND(",",A1642)-1),A1642),", ",C1642," #",H1642,"}"),"")</f>
        <v>{Paula, 2015 #12703}</v>
      </c>
      <c r="N1642" s="4" t="s">
        <v>1</v>
      </c>
      <c r="O1642" s="18" t="str">
        <f>IF(J1642="Yes",IF(P1642&lt;&gt;"",HYPERLINK(_xlfn.CONCAT(VLOOKUP(P1642,AF:AG,2,FALSE),"\",IF(ISERROR(FIND(",",A1642))=FALSE,LEFT(A1642,FIND(",",A1642)-1),A1642),"-",C1642,"-",H1642,".pdf"),"PDF"),""),"")</f>
        <v>PDF</v>
      </c>
      <c r="P1642" s="11" t="s">
        <v>2</v>
      </c>
      <c r="Q1642" s="3" t="s">
        <v>46</v>
      </c>
      <c r="R1642" s="3" t="s">
        <v>47</v>
      </c>
      <c r="S1642" s="4" t="s">
        <v>109</v>
      </c>
      <c r="T1642" s="18" t="str">
        <f>IF(J1642="Yes",IF(U1642&lt;&gt;"",HYPERLINK(_xlfn.CONCAT(VLOOKUP(U1642,AF:AG,2,FALSE),"\",IF(ISERROR(FIND(",",A1642))=FALSE,LEFT(A1642,FIND(",",A1642)-1),A1642),"-",C1642,"-",H1642,".pdf"),"PDF"),""),"")</f>
        <v>PDF</v>
      </c>
      <c r="U1642" s="11" t="s">
        <v>57</v>
      </c>
      <c r="V1642" s="3" t="s">
        <v>46</v>
      </c>
      <c r="W1642" s="3" t="s">
        <v>47</v>
      </c>
      <c r="X1642" s="501" t="s">
        <v>116</v>
      </c>
      <c r="Y1642" s="12" t="str">
        <f>IF(R1642="Include","No",IF(V1642="Include","No",""))</f>
        <v/>
      </c>
      <c r="Z1642" s="33" t="str">
        <f>IF(J1642="Yes",IF(Q1642="","",IF(Q1642="Include",IF(V1642="",IF(Y1642="No","Check for supplement","Include"),IF(V1642="Exclude","Consensus required",IF(V1642="Include",IF(Y1642="No","Check for supplement","Include"),"Check required"))),IF(Q1642="Exclude",IF(V1642="","Check required",IF(V1642="Exclude","Exclude",IF(V1642="Include","Consensus required","Check required"))),"Check required"))),IF(L1642="","","Find PDF"))</f>
        <v>Exclude</v>
      </c>
      <c r="AA1642" s="31" t="str">
        <f>IF(Z1642="Exclude",R1642,"")</f>
        <v>3. Wrong intervention</v>
      </c>
    </row>
    <row r="1643" spans="1:27" x14ac:dyDescent="0.25">
      <c r="A1643" s="25" t="s">
        <v>1960</v>
      </c>
      <c r="B1643" s="26" t="s">
        <v>1961</v>
      </c>
      <c r="C1643" s="26">
        <v>2018</v>
      </c>
      <c r="D1643" s="26" t="s">
        <v>885</v>
      </c>
      <c r="E1643" s="26">
        <v>26</v>
      </c>
      <c r="F1643" s="26">
        <v>1</v>
      </c>
      <c r="G1643" s="92">
        <v>41456</v>
      </c>
      <c r="H1643" s="26">
        <v>14861</v>
      </c>
      <c r="I1643" s="26" t="s">
        <v>1962</v>
      </c>
      <c r="J1643" s="11" t="s">
        <v>35</v>
      </c>
      <c r="K1643" s="18" t="str">
        <f>IF(LEFT(I1643,2)="10",HYPERLINK(_xlfn.CONCAT("https://doi.org/",I1643),"Link"),IF(I1643="","",HYPERLINK(I1643,"Link")))</f>
        <v>Link</v>
      </c>
      <c r="L1643" s="19" t="str">
        <f>IF(A1643&lt;&gt;"",IF(J1643="No",_xlfn.CONCAT(IF(ISERROR(FIND(",",A1643))=FALSE,LEFT(A1643,FIND(",",A1643)-1),A1643),"-",C1643,"-",H1643),""),"")</f>
        <v/>
      </c>
      <c r="M1643" s="29" t="str">
        <f>IF(A1643&lt;&gt;"",_xlfn.CONCAT("{",IF(ISERROR(FIND(",",A1643))=FALSE,LEFT(A1643,FIND(",",A1643)-1),A1643),", ",C1643," #",H1643,"}"),"")</f>
        <v>{Paxton, 2018 #14861}</v>
      </c>
      <c r="N1643" s="4" t="s">
        <v>1</v>
      </c>
      <c r="O1643" s="18" t="str">
        <f>IF(J1643="Yes",IF(P1643&lt;&gt;"",HYPERLINK(_xlfn.CONCAT(VLOOKUP(P1643,AF:AG,2,FALSE),"\",IF(ISERROR(FIND(",",A1643))=FALSE,LEFT(A1643,FIND(",",A1643)-1),A1643),"-",C1643,"-",H1643,".pdf"),"PDF"),""),"")</f>
        <v>PDF</v>
      </c>
      <c r="P1643" s="11" t="s">
        <v>2</v>
      </c>
      <c r="Q1643" s="3" t="s">
        <v>46</v>
      </c>
      <c r="R1643" s="3" t="s">
        <v>47</v>
      </c>
      <c r="S1643" s="4" t="s">
        <v>109</v>
      </c>
      <c r="T1643" s="18" t="str">
        <f>IF(J1643="Yes",IF(U1643&lt;&gt;"",HYPERLINK(_xlfn.CONCAT(VLOOKUP(U1643,AF:AG,2,FALSE),"\",IF(ISERROR(FIND(",",A1643))=FALSE,LEFT(A1643,FIND(",",A1643)-1),A1643),"-",C1643,"-",H1643,".pdf"),"PDF"),""),"")</f>
        <v>PDF</v>
      </c>
      <c r="U1643" s="11" t="s">
        <v>57</v>
      </c>
      <c r="V1643" s="3" t="s">
        <v>46</v>
      </c>
      <c r="W1643" s="3" t="s">
        <v>47</v>
      </c>
      <c r="X1643" s="501" t="s">
        <v>116</v>
      </c>
      <c r="Y1643" s="12" t="str">
        <f>IF(R1643="Include","No",IF(V1643="Include","No",""))</f>
        <v/>
      </c>
      <c r="Z1643" s="33" t="str">
        <f>IF(J1643="Yes",IF(Q1643="","",IF(Q1643="Include",IF(V1643="",IF(Y1643="No","Check for supplement","Include"),IF(V1643="Exclude","Consensus required",IF(V1643="Include",IF(Y1643="No","Check for supplement","Include"),"Check required"))),IF(Q1643="Exclude",IF(V1643="","Check required",IF(V1643="Exclude","Exclude",IF(V1643="Include","Consensus required","Check required"))),"Check required"))),IF(L1643="","","Find PDF"))</f>
        <v>Exclude</v>
      </c>
      <c r="AA1643" s="31" t="str">
        <f>IF(Z1643="Exclude",R1643,"")</f>
        <v>3. Wrong intervention</v>
      </c>
    </row>
    <row r="1644" spans="1:27" x14ac:dyDescent="0.25">
      <c r="A1644" s="25" t="s">
        <v>1963</v>
      </c>
      <c r="B1644" s="26" t="s">
        <v>1964</v>
      </c>
      <c r="C1644" s="26">
        <v>2015</v>
      </c>
      <c r="D1644" s="26" t="s">
        <v>277</v>
      </c>
      <c r="E1644" s="26">
        <v>16</v>
      </c>
      <c r="F1644" s="26">
        <v>1</v>
      </c>
      <c r="G1644" s="26">
        <v>381</v>
      </c>
      <c r="H1644" s="26">
        <v>13569</v>
      </c>
      <c r="I1644" s="26" t="s">
        <v>1965</v>
      </c>
      <c r="J1644" s="11" t="s">
        <v>35</v>
      </c>
      <c r="K1644" s="18" t="str">
        <f>IF(LEFT(I1644,2)="10",HYPERLINK(_xlfn.CONCAT("https://doi.org/",I1644),"Link"),IF(I1644="","",HYPERLINK(I1644,"Link")))</f>
        <v>Link</v>
      </c>
      <c r="L1644" s="19" t="str">
        <f>IF(A1644&lt;&gt;"",IF(J1644="No",_xlfn.CONCAT(IF(ISERROR(FIND(",",A1644))=FALSE,LEFT(A1644,FIND(",",A1644)-1),A1644),"-",C1644,"-",H1644),""),"")</f>
        <v/>
      </c>
      <c r="M1644" s="29" t="str">
        <f>IF(A1644&lt;&gt;"",_xlfn.CONCAT("{",IF(ISERROR(FIND(",",A1644))=FALSE,LEFT(A1644,FIND(",",A1644)-1),A1644),", ",C1644," #",H1644,"}"),"")</f>
        <v>{Peacock, 2015 #13569}</v>
      </c>
      <c r="N1644" s="4" t="s">
        <v>1</v>
      </c>
      <c r="O1644" s="18" t="str">
        <f>IF(J1644="Yes",IF(P1644&lt;&gt;"",HYPERLINK(_xlfn.CONCAT(VLOOKUP(P1644,AF:AG,2,FALSE),"\",IF(ISERROR(FIND(",",A1644))=FALSE,LEFT(A1644,FIND(",",A1644)-1),A1644),"-",C1644,"-",H1644,".pdf"),"PDF"),""),"")</f>
        <v>PDF</v>
      </c>
      <c r="P1644" s="11" t="s">
        <v>2</v>
      </c>
      <c r="Q1644" s="3" t="s">
        <v>46</v>
      </c>
      <c r="R1644" s="3" t="s">
        <v>47</v>
      </c>
      <c r="S1644" s="4" t="s">
        <v>109</v>
      </c>
      <c r="T1644" s="18" t="str">
        <f>IF(J1644="Yes",IF(U1644&lt;&gt;"",HYPERLINK(_xlfn.CONCAT(VLOOKUP(U1644,AF:AG,2,FALSE),"\",IF(ISERROR(FIND(",",A1644))=FALSE,LEFT(A1644,FIND(",",A1644)-1),A1644),"-",C1644,"-",H1644,".pdf"),"PDF"),""),"")</f>
        <v>PDF</v>
      </c>
      <c r="U1644" s="11" t="s">
        <v>57</v>
      </c>
      <c r="V1644" s="3" t="s">
        <v>46</v>
      </c>
      <c r="W1644" s="3" t="s">
        <v>47</v>
      </c>
      <c r="X1644" s="501" t="s">
        <v>116</v>
      </c>
      <c r="Y1644" s="12" t="str">
        <f>IF(R1644="Include","No",IF(V1644="Include","No",""))</f>
        <v/>
      </c>
      <c r="Z1644" s="33" t="str">
        <f>IF(J1644="Yes",IF(Q1644="","",IF(Q1644="Include",IF(V1644="",IF(Y1644="No","Check for supplement","Include"),IF(V1644="Exclude","Consensus required",IF(V1644="Include",IF(Y1644="No","Check for supplement","Include"),"Check required"))),IF(Q1644="Exclude",IF(V1644="","Check required",IF(V1644="Exclude","Exclude",IF(V1644="Include","Consensus required","Check required"))),"Check required"))),IF(L1644="","","Find PDF"))</f>
        <v>Exclude</v>
      </c>
      <c r="AA1644" s="31" t="str">
        <f>IF(Z1644="Exclude",R1644,"")</f>
        <v>3. Wrong intervention</v>
      </c>
    </row>
    <row r="1645" spans="1:27" x14ac:dyDescent="0.25">
      <c r="A1645" s="25" t="s">
        <v>1966</v>
      </c>
      <c r="B1645" s="26" t="s">
        <v>1967</v>
      </c>
      <c r="C1645" s="26">
        <v>2020</v>
      </c>
      <c r="D1645" s="26" t="s">
        <v>124</v>
      </c>
      <c r="E1645" s="26">
        <v>17</v>
      </c>
      <c r="F1645" s="26">
        <v>1</v>
      </c>
      <c r="G1645" s="26">
        <v>99</v>
      </c>
      <c r="H1645" s="26">
        <v>13568</v>
      </c>
      <c r="I1645" s="26" t="s">
        <v>1968</v>
      </c>
      <c r="J1645" s="11" t="s">
        <v>35</v>
      </c>
      <c r="K1645" s="18" t="str">
        <f>IF(LEFT(I1645,2)="10",HYPERLINK(_xlfn.CONCAT("https://doi.org/",I1645),"Link"),IF(I1645="","",HYPERLINK(I1645,"Link")))</f>
        <v>Link</v>
      </c>
      <c r="L1645" s="19" t="str">
        <f>IF(A1645&lt;&gt;"",IF(J1645="No",_xlfn.CONCAT(IF(ISERROR(FIND(",",A1645))=FALSE,LEFT(A1645,FIND(",",A1645)-1),A1645),"-",C1645,"-",H1645),""),"")</f>
        <v/>
      </c>
      <c r="M1645" s="29" t="str">
        <f>IF(A1645&lt;&gt;"",_xlfn.CONCAT("{",IF(ISERROR(FIND(",",A1645))=FALSE,LEFT(A1645,FIND(",",A1645)-1),A1645),", ",C1645," #",H1645,"}"),"")</f>
        <v>{Peacock, 2020 #13568}</v>
      </c>
      <c r="N1645" s="4" t="s">
        <v>1</v>
      </c>
      <c r="O1645" s="18" t="str">
        <f>IF(J1645="Yes",IF(P1645&lt;&gt;"",HYPERLINK(_xlfn.CONCAT(VLOOKUP(P1645,AF:AG,2,FALSE),"\",IF(ISERROR(FIND(",",A1645))=FALSE,LEFT(A1645,FIND(",",A1645)-1),A1645),"-",C1645,"-",H1645,".pdf"),"PDF"),""),"")</f>
        <v>PDF</v>
      </c>
      <c r="P1645" s="11" t="s">
        <v>2</v>
      </c>
      <c r="Q1645" s="3" t="s">
        <v>46</v>
      </c>
      <c r="R1645" s="3" t="s">
        <v>47</v>
      </c>
      <c r="S1645" s="4" t="s">
        <v>109</v>
      </c>
      <c r="T1645" s="18" t="str">
        <f>IF(J1645="Yes",IF(U1645&lt;&gt;"",HYPERLINK(_xlfn.CONCAT(VLOOKUP(U1645,AF:AG,2,FALSE),"\",IF(ISERROR(FIND(",",A1645))=FALSE,LEFT(A1645,FIND(",",A1645)-1),A1645),"-",C1645,"-",H1645,".pdf"),"PDF"),""),"")</f>
        <v>PDF</v>
      </c>
      <c r="U1645" s="11" t="s">
        <v>57</v>
      </c>
      <c r="V1645" s="3" t="s">
        <v>46</v>
      </c>
      <c r="W1645" s="3" t="s">
        <v>47</v>
      </c>
      <c r="X1645" s="501" t="s">
        <v>116</v>
      </c>
      <c r="Y1645" s="12" t="str">
        <f>IF(R1645="Include","No",IF(V1645="Include","No",""))</f>
        <v/>
      </c>
      <c r="Z1645" s="33" t="str">
        <f>IF(J1645="Yes",IF(Q1645="","",IF(Q1645="Include",IF(V1645="",IF(Y1645="No","Check for supplement","Include"),IF(V1645="Exclude","Consensus required",IF(V1645="Include",IF(Y1645="No","Check for supplement","Include"),"Check required"))),IF(Q1645="Exclude",IF(V1645="","Check required",IF(V1645="Exclude","Exclude",IF(V1645="Include","Consensus required","Check required"))),"Check required"))),IF(L1645="","","Find PDF"))</f>
        <v>Exclude</v>
      </c>
      <c r="AA1645" s="31" t="str">
        <f>IF(Z1645="Exclude",R1645,"")</f>
        <v>3. Wrong intervention</v>
      </c>
    </row>
    <row r="1646" spans="1:27" x14ac:dyDescent="0.25">
      <c r="A1646" s="25" t="s">
        <v>1969</v>
      </c>
      <c r="B1646" s="26" t="s">
        <v>1970</v>
      </c>
      <c r="C1646" s="26">
        <v>2019</v>
      </c>
      <c r="D1646" s="26" t="s">
        <v>1971</v>
      </c>
      <c r="E1646" s="26">
        <v>24</v>
      </c>
      <c r="F1646" s="26">
        <v>1</v>
      </c>
      <c r="G1646" s="26" t="s">
        <v>1972</v>
      </c>
      <c r="H1646" s="26">
        <v>14863</v>
      </c>
      <c r="I1646" s="26" t="s">
        <v>1973</v>
      </c>
      <c r="J1646" s="11" t="s">
        <v>35</v>
      </c>
      <c r="K1646" s="18" t="str">
        <f>IF(LEFT(I1646,2)="10",HYPERLINK(_xlfn.CONCAT("https://doi.org/",I1646),"Link"),IF(I1646="","",HYPERLINK(I1646,"Link")))</f>
        <v>Link</v>
      </c>
      <c r="L1646" s="19" t="str">
        <f>IF(A1646&lt;&gt;"",IF(J1646="No",_xlfn.CONCAT(IF(ISERROR(FIND(",",A1646))=FALSE,LEFT(A1646,FIND(",",A1646)-1),A1646),"-",C1646,"-",H1646),""),"")</f>
        <v/>
      </c>
      <c r="M1646" s="29" t="str">
        <f>IF(A1646&lt;&gt;"",_xlfn.CONCAT("{",IF(ISERROR(FIND(",",A1646))=FALSE,LEFT(A1646,FIND(",",A1646)-1),A1646),", ",C1646," #",H1646,"}"),"")</f>
        <v>{Pedersen, 2019 #14863}</v>
      </c>
      <c r="N1646" s="4" t="s">
        <v>1</v>
      </c>
      <c r="O1646" s="18" t="str">
        <f>IF(J1646="Yes",IF(P1646&lt;&gt;"",HYPERLINK(_xlfn.CONCAT(VLOOKUP(P1646,AF:AG,2,FALSE),"\",IF(ISERROR(FIND(",",A1646))=FALSE,LEFT(A1646,FIND(",",A1646)-1),A1646),"-",C1646,"-",H1646,".pdf"),"PDF"),""),"")</f>
        <v>PDF</v>
      </c>
      <c r="P1646" s="11" t="s">
        <v>2</v>
      </c>
      <c r="Q1646" s="3" t="s">
        <v>46</v>
      </c>
      <c r="R1646" s="3" t="s">
        <v>47</v>
      </c>
      <c r="S1646" s="4" t="s">
        <v>109</v>
      </c>
      <c r="T1646" s="18" t="str">
        <f>IF(J1646="Yes",IF(U1646&lt;&gt;"",HYPERLINK(_xlfn.CONCAT(VLOOKUP(U1646,AF:AG,2,FALSE),"\",IF(ISERROR(FIND(",",A1646))=FALSE,LEFT(A1646,FIND(",",A1646)-1),A1646),"-",C1646,"-",H1646,".pdf"),"PDF"),""),"")</f>
        <v>PDF</v>
      </c>
      <c r="U1646" s="11" t="s">
        <v>57</v>
      </c>
      <c r="V1646" s="3" t="s">
        <v>46</v>
      </c>
      <c r="W1646" s="3" t="s">
        <v>47</v>
      </c>
      <c r="X1646" s="501" t="s">
        <v>116</v>
      </c>
      <c r="Y1646" s="12" t="str">
        <f>IF(R1646="Include","No",IF(V1646="Include","No",""))</f>
        <v/>
      </c>
      <c r="Z1646" s="33" t="str">
        <f>IF(J1646="Yes",IF(Q1646="","",IF(Q1646="Include",IF(V1646="",IF(Y1646="No","Check for supplement","Include"),IF(V1646="Exclude","Consensus required",IF(V1646="Include",IF(Y1646="No","Check for supplement","Include"),"Check required"))),IF(Q1646="Exclude",IF(V1646="","Check required",IF(V1646="Exclude","Exclude",IF(V1646="Include","Consensus required","Check required"))),"Check required"))),IF(L1646="","","Find PDF"))</f>
        <v>Exclude</v>
      </c>
      <c r="AA1646" s="31" t="str">
        <f>IF(Z1646="Exclude",R1646,"")</f>
        <v>3. Wrong intervention</v>
      </c>
    </row>
    <row r="1647" spans="1:27" x14ac:dyDescent="0.25">
      <c r="A1647" s="25" t="s">
        <v>1974</v>
      </c>
      <c r="B1647" s="26" t="s">
        <v>1975</v>
      </c>
      <c r="C1647" s="26">
        <v>2012</v>
      </c>
      <c r="D1647" s="26" t="s">
        <v>530</v>
      </c>
      <c r="E1647" s="26">
        <v>14</v>
      </c>
      <c r="F1647" s="26">
        <v>2</v>
      </c>
      <c r="G1647" s="26" t="s">
        <v>1976</v>
      </c>
      <c r="H1647" s="26">
        <v>25272</v>
      </c>
      <c r="I1647" s="26" t="s">
        <v>1977</v>
      </c>
      <c r="J1647" s="11" t="s">
        <v>35</v>
      </c>
      <c r="K1647" s="18" t="str">
        <f>IF(LEFT(I1647,2)="10",HYPERLINK(_xlfn.CONCAT("https://doi.org/",I1647),"Link"),IF(I1647="","",HYPERLINK(I1647,"Link")))</f>
        <v>Link</v>
      </c>
      <c r="L1647" s="19" t="str">
        <f>IF(A1647&lt;&gt;"",IF(J1647="No",_xlfn.CONCAT(IF(ISERROR(FIND(",",A1647))=FALSE,LEFT(A1647,FIND(",",A1647)-1),A1647),"-",C1647,"-",H1647),""),"")</f>
        <v/>
      </c>
      <c r="M1647" s="29" t="str">
        <f>IF(A1647&lt;&gt;"",_xlfn.CONCAT("{",IF(ISERROR(FIND(",",A1647))=FALSE,LEFT(A1647,FIND(",",A1647)-1),A1647),", ",C1647," #",H1647,"}"),"")</f>
        <v>{Peels, 2012 #25272}</v>
      </c>
      <c r="N1647" s="4" t="s">
        <v>658</v>
      </c>
      <c r="O1647" s="18" t="str">
        <f>IF(J1647="Yes",IF(P1647&lt;&gt;"",HYPERLINK(_xlfn.CONCAT(VLOOKUP(P1647,AF:AG,2,FALSE),"\",IF(ISERROR(FIND(",",A1647))=FALSE,LEFT(A1647,FIND(",",A1647)-1),A1647),"-",C1647,"-",H1647,".pdf"),"PDF"),""),"")</f>
        <v>PDF</v>
      </c>
      <c r="P1647" s="11" t="s">
        <v>2</v>
      </c>
      <c r="Q1647" s="3" t="s">
        <v>46</v>
      </c>
      <c r="R1647" s="3" t="s">
        <v>47</v>
      </c>
      <c r="S1647" s="4" t="s">
        <v>109</v>
      </c>
      <c r="T1647" s="18" t="str">
        <f>IF(J1647="Yes",IF(U1647&lt;&gt;"",HYPERLINK(_xlfn.CONCAT(VLOOKUP(U1647,AF:AG,2,FALSE),"\",IF(ISERROR(FIND(",",A1647))=FALSE,LEFT(A1647,FIND(",",A1647)-1),A1647),"-",C1647,"-",H1647,".pdf"),"PDF"),""),"")</f>
        <v>PDF</v>
      </c>
      <c r="U1647" s="11" t="s">
        <v>57</v>
      </c>
      <c r="V1647" s="3" t="s">
        <v>46</v>
      </c>
      <c r="W1647" s="3" t="s">
        <v>77</v>
      </c>
      <c r="Y1647" s="12" t="str">
        <f>IF(R1647="Include","No",IF(V1647="Include","No",""))</f>
        <v/>
      </c>
      <c r="Z1647" s="33" t="str">
        <f>IF(J1647="Yes",IF(Q1647="","",IF(Q1647="Include",IF(V1647="",IF(Y1647="No","Check for supplement","Include"),IF(V1647="Exclude","Consensus required",IF(V1647="Include",IF(Y1647="No","Check for supplement","Include"),"Check required"))),IF(Q1647="Exclude",IF(V1647="","Check required",IF(V1647="Exclude","Exclude",IF(V1647="Include","Consensus required","Check required"))),"Check required"))),IF(L1647="","","Find PDF"))</f>
        <v>Exclude</v>
      </c>
      <c r="AA1647" s="31" t="str">
        <f>IF(Z1647="Exclude",R1647,"")</f>
        <v>3. Wrong intervention</v>
      </c>
    </row>
    <row r="1648" spans="1:27" x14ac:dyDescent="0.25">
      <c r="A1648" s="25" t="s">
        <v>1978</v>
      </c>
      <c r="B1648" s="26" t="s">
        <v>1979</v>
      </c>
      <c r="C1648" s="26">
        <v>2013</v>
      </c>
      <c r="D1648" s="26" t="s">
        <v>124</v>
      </c>
      <c r="E1648" s="26">
        <v>10</v>
      </c>
      <c r="F1648" s="26">
        <v>1</v>
      </c>
      <c r="G1648" s="26">
        <v>104</v>
      </c>
      <c r="H1648" s="26">
        <v>13570</v>
      </c>
      <c r="I1648" s="26" t="s">
        <v>1980</v>
      </c>
      <c r="J1648" s="11" t="s">
        <v>35</v>
      </c>
      <c r="K1648" s="18" t="str">
        <f>IF(LEFT(I1648,2)="10",HYPERLINK(_xlfn.CONCAT("https://doi.org/",I1648),"Link"),IF(I1648="","",HYPERLINK(I1648,"Link")))</f>
        <v>Link</v>
      </c>
      <c r="L1648" s="19" t="str">
        <f>IF(A1648&lt;&gt;"",IF(J1648="No",_xlfn.CONCAT(IF(ISERROR(FIND(",",A1648))=FALSE,LEFT(A1648,FIND(",",A1648)-1),A1648),"-",C1648,"-",H1648),""),"")</f>
        <v/>
      </c>
      <c r="M1648" s="29" t="str">
        <f>IF(A1648&lt;&gt;"",_xlfn.CONCAT("{",IF(ISERROR(FIND(",",A1648))=FALSE,LEFT(A1648,FIND(",",A1648)-1),A1648),", ",C1648," #",H1648,"}"),"")</f>
        <v>{Peels, 2013 #13570}</v>
      </c>
      <c r="N1648" s="4" t="s">
        <v>1</v>
      </c>
      <c r="O1648" s="18" t="str">
        <f>IF(J1648="Yes",IF(P1648&lt;&gt;"",HYPERLINK(_xlfn.CONCAT(VLOOKUP(P1648,AF:AG,2,FALSE),"\",IF(ISERROR(FIND(",",A1648))=FALSE,LEFT(A1648,FIND(",",A1648)-1),A1648),"-",C1648,"-",H1648,".pdf"),"PDF"),""),"")</f>
        <v>PDF</v>
      </c>
      <c r="P1648" s="11" t="s">
        <v>2</v>
      </c>
      <c r="Q1648" s="3" t="s">
        <v>46</v>
      </c>
      <c r="R1648" s="3" t="s">
        <v>47</v>
      </c>
      <c r="S1648" s="4" t="s">
        <v>109</v>
      </c>
      <c r="T1648" s="18" t="str">
        <f>IF(J1648="Yes",IF(U1648&lt;&gt;"",HYPERLINK(_xlfn.CONCAT(VLOOKUP(U1648,AF:AG,2,FALSE),"\",IF(ISERROR(FIND(",",A1648))=FALSE,LEFT(A1648,FIND(",",A1648)-1),A1648),"-",C1648,"-",H1648,".pdf"),"PDF"),""),"")</f>
        <v>PDF</v>
      </c>
      <c r="U1648" s="11" t="s">
        <v>57</v>
      </c>
      <c r="V1648" s="3" t="s">
        <v>46</v>
      </c>
      <c r="W1648" s="3" t="s">
        <v>47</v>
      </c>
      <c r="X1648" s="501" t="s">
        <v>116</v>
      </c>
      <c r="Y1648" s="12" t="str">
        <f>IF(R1648="Include","No",IF(V1648="Include","No",""))</f>
        <v/>
      </c>
      <c r="Z1648" s="33" t="str">
        <f>IF(J1648="Yes",IF(Q1648="","",IF(Q1648="Include",IF(V1648="",IF(Y1648="No","Check for supplement","Include"),IF(V1648="Exclude","Consensus required",IF(V1648="Include",IF(Y1648="No","Check for supplement","Include"),"Check required"))),IF(Q1648="Exclude",IF(V1648="","Check required",IF(V1648="Exclude","Exclude",IF(V1648="Include","Consensus required","Check required"))),"Check required"))),IF(L1648="","","Find PDF"))</f>
        <v>Exclude</v>
      </c>
      <c r="AA1648" s="31" t="str">
        <f>IF(Z1648="Exclude",R1648,"")</f>
        <v>3. Wrong intervention</v>
      </c>
    </row>
    <row r="1649" spans="1:27" x14ac:dyDescent="0.25">
      <c r="A1649" s="25" t="s">
        <v>1974</v>
      </c>
      <c r="B1649" s="26" t="s">
        <v>1981</v>
      </c>
      <c r="C1649" s="26">
        <v>2014</v>
      </c>
      <c r="D1649" s="26" t="s">
        <v>1982</v>
      </c>
      <c r="E1649" s="26">
        <v>29</v>
      </c>
      <c r="F1649" s="26">
        <v>5</v>
      </c>
      <c r="G1649" s="26" t="s">
        <v>1983</v>
      </c>
      <c r="H1649" s="26">
        <v>25472</v>
      </c>
      <c r="I1649" s="26" t="s">
        <v>1984</v>
      </c>
      <c r="J1649" s="11" t="s">
        <v>35</v>
      </c>
      <c r="K1649" s="18" t="str">
        <f>IF(LEFT(I1649,2)="10",HYPERLINK(_xlfn.CONCAT("https://doi.org/",I1649),"Link"),IF(I1649="","",HYPERLINK(I1649,"Link")))</f>
        <v>Link</v>
      </c>
      <c r="L1649" s="19" t="str">
        <f>IF(A1649&lt;&gt;"",IF(J1649="No",_xlfn.CONCAT(IF(ISERROR(FIND(",",A1649))=FALSE,LEFT(A1649,FIND(",",A1649)-1),A1649),"-",C1649,"-",H1649),""),"")</f>
        <v/>
      </c>
      <c r="M1649" s="29" t="str">
        <f>IF(A1649&lt;&gt;"",_xlfn.CONCAT("{",IF(ISERROR(FIND(",",A1649))=FALSE,LEFT(A1649,FIND(",",A1649)-1),A1649),", ",C1649," #",H1649,"}"),"")</f>
        <v>{Peels, 2014 #25472}</v>
      </c>
      <c r="N1649" s="4" t="s">
        <v>1985</v>
      </c>
      <c r="O1649" s="18" t="str">
        <f>IF(J1649="Yes",IF(P1649&lt;&gt;"",HYPERLINK(_xlfn.CONCAT(VLOOKUP(P1649,AF:AG,2,FALSE),"\",IF(ISERROR(FIND(",",A1649))=FALSE,LEFT(A1649,FIND(",",A1649)-1),A1649),"-",C1649,"-",H1649,".pdf"),"PDF"),""),"")</f>
        <v>PDF</v>
      </c>
      <c r="P1649" s="11" t="s">
        <v>2</v>
      </c>
      <c r="Q1649" s="3" t="s">
        <v>46</v>
      </c>
      <c r="R1649" s="3" t="s">
        <v>47</v>
      </c>
      <c r="S1649" s="4" t="s">
        <v>109</v>
      </c>
      <c r="T1649" s="18" t="str">
        <f>IF(J1649="Yes",IF(U1649&lt;&gt;"",HYPERLINK(_xlfn.CONCAT(VLOOKUP(U1649,AF:AG,2,FALSE),"\",IF(ISERROR(FIND(",",A1649))=FALSE,LEFT(A1649,FIND(",",A1649)-1),A1649),"-",C1649,"-",H1649,".pdf"),"PDF"),""),"")</f>
        <v>PDF</v>
      </c>
      <c r="U1649" s="11" t="s">
        <v>57</v>
      </c>
      <c r="V1649" s="3" t="s">
        <v>46</v>
      </c>
      <c r="W1649" s="3" t="s">
        <v>47</v>
      </c>
      <c r="X1649" s="501" t="s">
        <v>116</v>
      </c>
      <c r="Y1649" s="12" t="str">
        <f>IF(R1649="Include","No",IF(V1649="Include","No",""))</f>
        <v/>
      </c>
      <c r="Z1649" s="33" t="str">
        <f>IF(J1649="Yes",IF(Q1649="","",IF(Q1649="Include",IF(V1649="",IF(Y1649="No","Check for supplement","Include"),IF(V1649="Exclude","Consensus required",IF(V1649="Include",IF(Y1649="No","Check for supplement","Include"),"Check required"))),IF(Q1649="Exclude",IF(V1649="","Check required",IF(V1649="Exclude","Exclude",IF(V1649="Include","Consensus required","Check required"))),"Check required"))),IF(L1649="","","Find PDF"))</f>
        <v>Exclude</v>
      </c>
      <c r="AA1649" s="31" t="str">
        <f>IF(Z1649="Exclude",R1649,"")</f>
        <v>3. Wrong intervention</v>
      </c>
    </row>
    <row r="1650" spans="1:27" x14ac:dyDescent="0.25">
      <c r="A1650" s="25" t="s">
        <v>5591</v>
      </c>
      <c r="B1650" s="26" t="s">
        <v>5592</v>
      </c>
      <c r="C1650" s="26">
        <v>2016</v>
      </c>
      <c r="D1650" s="26" t="s">
        <v>758</v>
      </c>
      <c r="E1650" s="26">
        <v>47</v>
      </c>
      <c r="G1650" s="26" t="s">
        <v>5593</v>
      </c>
      <c r="H1650" s="26">
        <v>14182</v>
      </c>
      <c r="I1650" s="26" t="s">
        <v>5594</v>
      </c>
      <c r="J1650" s="11" t="s">
        <v>35</v>
      </c>
      <c r="K1650" s="18" t="str">
        <f>IF(LEFT(I1650,2)="10",HYPERLINK(_xlfn.CONCAT("https://doi.org/",I1650),"Link"),IF(I1650="","",HYPERLINK(I1650,"Link")))</f>
        <v>Link</v>
      </c>
      <c r="L1650" s="19" t="str">
        <f>IF(A1650&lt;&gt;"",IF(J1650="No",_xlfn.CONCAT(IF(ISERROR(FIND(",",A1650))=FALSE,LEFT(A1650,FIND(",",A1650)-1),A1650),"-",C1650,"-",H1650),""),"")</f>
        <v/>
      </c>
      <c r="M1650" s="29" t="str">
        <f>IF(A1650&lt;&gt;"",_xlfn.CONCAT("{",IF(ISERROR(FIND(",",A1650))=FALSE,LEFT(A1650,FIND(",",A1650)-1),A1650),", ",C1650," #",H1650,"}"),"")</f>
        <v>{Pekmezi, 2016 #14182}</v>
      </c>
      <c r="N1650" s="4" t="s">
        <v>4</v>
      </c>
      <c r="O1650" s="18" t="str">
        <f>IF(J1650="Yes",IF(P1650&lt;&gt;"",HYPERLINK(_xlfn.CONCAT(VLOOKUP(P1650,AF:AG,2,FALSE),"\",IF(ISERROR(FIND(",",A1650))=FALSE,LEFT(A1650,FIND(",",A1650)-1),A1650),"-",C1650,"-",H1650,".pdf"),"PDF"),""),"")</f>
        <v>PDF</v>
      </c>
      <c r="P1650" s="11" t="s">
        <v>2</v>
      </c>
      <c r="Q1650" s="3" t="s">
        <v>46</v>
      </c>
      <c r="R1650" s="3" t="s">
        <v>49</v>
      </c>
      <c r="S1650" s="4" t="s">
        <v>5595</v>
      </c>
      <c r="T1650" s="18" t="str">
        <f>IF(J1650="Yes",IF(U1650&lt;&gt;"",HYPERLINK(_xlfn.CONCAT(VLOOKUP(U1650,AF:AG,2,FALSE),"\",IF(ISERROR(FIND(",",A1650))=FALSE,LEFT(A1650,FIND(",",A1650)-1),A1650),"-",C1650,"-",H1650,".pdf"),"PDF"),""),"")</f>
        <v>PDF</v>
      </c>
      <c r="U1650" s="11" t="s">
        <v>50</v>
      </c>
      <c r="V1650" s="3" t="s">
        <v>46</v>
      </c>
      <c r="W1650" s="3" t="s">
        <v>49</v>
      </c>
      <c r="Y1650" s="12" t="str">
        <f>IF(R1650="Include","No",IF(V1650="Include","No",""))</f>
        <v/>
      </c>
      <c r="Z1650" s="33" t="str">
        <f>IF(J1650="Yes",IF(Q1650="","",IF(Q1650="Include",IF(V1650="",IF(Y1650="No","Check for supplement","Include"),IF(V1650="Exclude","Consensus required",IF(V1650="Include",IF(Y1650="No","Check for supplement","Include"),"Check required"))),IF(Q1650="Exclude",IF(V1650="","Check required",IF(V1650="Exclude","Exclude",IF(V1650="Include","Consensus required","Check required"))),"Check required"))),IF(L1650="","","Find PDF"))</f>
        <v>Exclude</v>
      </c>
      <c r="AA1650" s="31" t="str">
        <f>IF(Z1650="Exclude",R1650,"")</f>
        <v>1. No relevant outcomes</v>
      </c>
    </row>
    <row r="1651" spans="1:27" x14ac:dyDescent="0.25">
      <c r="A1651" s="25" t="s">
        <v>5596</v>
      </c>
      <c r="B1651" s="26" t="s">
        <v>5597</v>
      </c>
      <c r="C1651" s="26">
        <v>2017</v>
      </c>
      <c r="D1651" s="26" t="s">
        <v>119</v>
      </c>
      <c r="E1651" s="26">
        <v>49</v>
      </c>
      <c r="F1651" s="26">
        <v>12</v>
      </c>
      <c r="G1651" s="26" t="s">
        <v>5598</v>
      </c>
      <c r="H1651" s="26">
        <v>14166</v>
      </c>
      <c r="I1651" s="26" t="s">
        <v>5599</v>
      </c>
      <c r="J1651" s="11" t="s">
        <v>35</v>
      </c>
      <c r="K1651" s="18" t="str">
        <f>IF(LEFT(I1651,2)="10",HYPERLINK(_xlfn.CONCAT("https://doi.org/",I1651),"Link"),IF(I1651="","",HYPERLINK(I1651,"Link")))</f>
        <v>Link</v>
      </c>
      <c r="L1651" s="19" t="str">
        <f>IF(A1651&lt;&gt;"",IF(J1651="No",_xlfn.CONCAT(IF(ISERROR(FIND(",",A1651))=FALSE,LEFT(A1651,FIND(",",A1651)-1),A1651),"-",C1651,"-",H1651),""),"")</f>
        <v/>
      </c>
      <c r="M1651" s="29" t="str">
        <f>IF(A1651&lt;&gt;"",_xlfn.CONCAT("{",IF(ISERROR(FIND(",",A1651))=FALSE,LEFT(A1651,FIND(",",A1651)-1),A1651),", ",C1651," #",H1651,"}"),"")</f>
        <v>{Pekmezi, 2017 #14166}</v>
      </c>
      <c r="N1651" s="4" t="s">
        <v>4</v>
      </c>
      <c r="O1651" s="18" t="str">
        <f>IF(J1651="Yes",IF(P1651&lt;&gt;"",HYPERLINK(_xlfn.CONCAT(VLOOKUP(P1651,AF:AG,2,FALSE),"\",IF(ISERROR(FIND(",",A1651))=FALSE,LEFT(A1651,FIND(",",A1651)-1),A1651),"-",C1651,"-",H1651,".pdf"),"PDF"),""),"")</f>
        <v>PDF</v>
      </c>
      <c r="P1651" s="11" t="s">
        <v>2</v>
      </c>
      <c r="Q1651" s="3" t="s">
        <v>46</v>
      </c>
      <c r="R1651" s="3" t="s">
        <v>47</v>
      </c>
      <c r="S1651" s="4" t="s">
        <v>300</v>
      </c>
      <c r="T1651" s="18" t="str">
        <f>IF(J1651="Yes",IF(U1651&lt;&gt;"",HYPERLINK(_xlfn.CONCAT(VLOOKUP(U1651,AF:AG,2,FALSE),"\",IF(ISERROR(FIND(",",A1651))=FALSE,LEFT(A1651,FIND(",",A1651)-1),A1651),"-",C1651,"-",H1651,".pdf"),"PDF"),""),"")</f>
        <v>PDF</v>
      </c>
      <c r="U1651" s="11" t="s">
        <v>50</v>
      </c>
      <c r="V1651" s="3" t="s">
        <v>46</v>
      </c>
      <c r="W1651" s="3" t="s">
        <v>47</v>
      </c>
      <c r="Y1651" s="12" t="str">
        <f>IF(R1651="Include","No",IF(V1651="Include","No",""))</f>
        <v/>
      </c>
      <c r="Z1651" s="33" t="str">
        <f>IF(J1651="Yes",IF(Q1651="","",IF(Q1651="Include",IF(V1651="",IF(Y1651="No","Check for supplement","Include"),IF(V1651="Exclude","Consensus required",IF(V1651="Include",IF(Y1651="No","Check for supplement","Include"),"Check required"))),IF(Q1651="Exclude",IF(V1651="","Check required",IF(V1651="Exclude","Exclude",IF(V1651="Include","Consensus required","Check required"))),"Check required"))),IF(L1651="","","Find PDF"))</f>
        <v>Exclude</v>
      </c>
      <c r="AA1651" s="31" t="str">
        <f>IF(Z1651="Exclude",R1651,"")</f>
        <v>3. Wrong intervention</v>
      </c>
    </row>
    <row r="1652" spans="1:27" x14ac:dyDescent="0.25">
      <c r="A1652" s="25" t="s">
        <v>5600</v>
      </c>
      <c r="B1652" s="26" t="s">
        <v>5601</v>
      </c>
      <c r="C1652" s="26">
        <v>2017</v>
      </c>
      <c r="D1652" s="26" t="s">
        <v>647</v>
      </c>
      <c r="E1652" s="26">
        <v>8</v>
      </c>
      <c r="G1652" s="26" t="s">
        <v>5602</v>
      </c>
      <c r="H1652" s="26">
        <v>14181</v>
      </c>
      <c r="I1652" s="26" t="s">
        <v>5603</v>
      </c>
      <c r="J1652" s="11" t="s">
        <v>35</v>
      </c>
      <c r="K1652" s="18" t="str">
        <f>IF(LEFT(I1652,2)="10",HYPERLINK(_xlfn.CONCAT("https://doi.org/",I1652),"Link"),IF(I1652="","",HYPERLINK(I1652,"Link")))</f>
        <v>Link</v>
      </c>
      <c r="L1652" s="19" t="str">
        <f>IF(A1652&lt;&gt;"",IF(J1652="No",_xlfn.CONCAT(IF(ISERROR(FIND(",",A1652))=FALSE,LEFT(A1652,FIND(",",A1652)-1),A1652),"-",C1652,"-",H1652),""),"")</f>
        <v/>
      </c>
      <c r="M1652" s="29" t="str">
        <f>IF(A1652&lt;&gt;"",_xlfn.CONCAT("{",IF(ISERROR(FIND(",",A1652))=FALSE,LEFT(A1652,FIND(",",A1652)-1),A1652),", ",C1652," #",H1652,"}"),"")</f>
        <v>{Pekmezi, 2017 #14181}</v>
      </c>
      <c r="N1652" s="4" t="s">
        <v>4</v>
      </c>
      <c r="O1652" s="18" t="str">
        <f>IF(J1652="Yes",IF(P1652&lt;&gt;"",HYPERLINK(_xlfn.CONCAT(VLOOKUP(P1652,AF:AG,2,FALSE),"\",IF(ISERROR(FIND(",",A1652))=FALSE,LEFT(A1652,FIND(",",A1652)-1),A1652),"-",C1652,"-",H1652,".pdf"),"PDF"),""),"")</f>
        <v>PDF</v>
      </c>
      <c r="P1652" s="11" t="s">
        <v>2</v>
      </c>
      <c r="Q1652" s="3" t="s">
        <v>46</v>
      </c>
      <c r="R1652" s="3" t="s">
        <v>47</v>
      </c>
      <c r="S1652" s="4" t="s">
        <v>109</v>
      </c>
      <c r="T1652" s="18" t="str">
        <f>IF(J1652="Yes",IF(U1652&lt;&gt;"",HYPERLINK(_xlfn.CONCAT(VLOOKUP(U1652,AF:AG,2,FALSE),"\",IF(ISERROR(FIND(",",A1652))=FALSE,LEFT(A1652,FIND(",",A1652)-1),A1652),"-",C1652,"-",H1652,".pdf"),"PDF"),""),"")</f>
        <v>PDF</v>
      </c>
      <c r="U1652" s="11" t="s">
        <v>50</v>
      </c>
      <c r="V1652" s="3" t="s">
        <v>46</v>
      </c>
      <c r="W1652" s="3" t="s">
        <v>47</v>
      </c>
      <c r="Y1652" s="12" t="str">
        <f>IF(R1652="Include","No",IF(V1652="Include","No",""))</f>
        <v/>
      </c>
      <c r="Z1652" s="33" t="str">
        <f>IF(J1652="Yes",IF(Q1652="","",IF(Q1652="Include",IF(V1652="",IF(Y1652="No","Check for supplement","Include"),IF(V1652="Exclude","Consensus required",IF(V1652="Include",IF(Y1652="No","Check for supplement","Include"),"Check required"))),IF(Q1652="Exclude",IF(V1652="","Check required",IF(V1652="Exclude","Exclude",IF(V1652="Include","Consensus required","Check required"))),"Check required"))),IF(L1652="","","Find PDF"))</f>
        <v>Exclude</v>
      </c>
      <c r="AA1652" s="31" t="str">
        <f>IF(Z1652="Exclude",R1652,"")</f>
        <v>3. Wrong intervention</v>
      </c>
    </row>
    <row r="1653" spans="1:27" x14ac:dyDescent="0.25">
      <c r="A1653" s="25" t="s">
        <v>5604</v>
      </c>
      <c r="B1653" s="26" t="s">
        <v>5605</v>
      </c>
      <c r="C1653" s="26">
        <v>2018</v>
      </c>
      <c r="D1653" s="26" t="s">
        <v>5606</v>
      </c>
      <c r="E1653" s="26">
        <v>52</v>
      </c>
      <c r="G1653" s="26" t="s">
        <v>5607</v>
      </c>
      <c r="H1653" s="26">
        <v>14161</v>
      </c>
      <c r="I1653" s="26" t="s">
        <v>5608</v>
      </c>
      <c r="J1653" s="11" t="s">
        <v>35</v>
      </c>
      <c r="K1653" s="18" t="str">
        <f>IF(LEFT(I1653,2)="10",HYPERLINK(_xlfn.CONCAT("https://doi.org/",I1653),"Link"),IF(I1653="","",HYPERLINK(I1653,"Link")))</f>
        <v>Link</v>
      </c>
      <c r="L1653" s="19" t="str">
        <f>IF(A1653&lt;&gt;"",IF(J1653="No",_xlfn.CONCAT(IF(ISERROR(FIND(",",A1653))=FALSE,LEFT(A1653,FIND(",",A1653)-1),A1653),"-",C1653,"-",H1653),""),"")</f>
        <v/>
      </c>
      <c r="M1653" s="29" t="str">
        <f>IF(A1653&lt;&gt;"",_xlfn.CONCAT("{",IF(ISERROR(FIND(",",A1653))=FALSE,LEFT(A1653,FIND(",",A1653)-1),A1653),", ",C1653," #",H1653,"}"),"")</f>
        <v>{Pekmezi, 2018 #14161}</v>
      </c>
      <c r="N1653" s="4" t="s">
        <v>4</v>
      </c>
      <c r="O1653" s="18" t="str">
        <f>IF(J1653="Yes",IF(P1653&lt;&gt;"",HYPERLINK(_xlfn.CONCAT(VLOOKUP(P1653,AF:AG,2,FALSE),"\",IF(ISERROR(FIND(",",A1653))=FALSE,LEFT(A1653,FIND(",",A1653)-1),A1653),"-",C1653,"-",H1653,".pdf"),"PDF"),""),"")</f>
        <v>PDF</v>
      </c>
      <c r="P1653" s="11" t="s">
        <v>2</v>
      </c>
      <c r="Q1653" s="3" t="s">
        <v>46</v>
      </c>
      <c r="R1653" s="3" t="s">
        <v>47</v>
      </c>
      <c r="S1653" s="4" t="s">
        <v>109</v>
      </c>
      <c r="T1653" s="18" t="str">
        <f>IF(J1653="Yes",IF(U1653&lt;&gt;"",HYPERLINK(_xlfn.CONCAT(VLOOKUP(U1653,AF:AG,2,FALSE),"\",IF(ISERROR(FIND(",",A1653))=FALSE,LEFT(A1653,FIND(",",A1653)-1),A1653),"-",C1653,"-",H1653,".pdf"),"PDF"),""),"")</f>
        <v>PDF</v>
      </c>
      <c r="U1653" s="11" t="s">
        <v>50</v>
      </c>
      <c r="V1653" s="3" t="s">
        <v>46</v>
      </c>
      <c r="W1653" s="3" t="s">
        <v>47</v>
      </c>
      <c r="Y1653" s="12" t="str">
        <f>IF(R1653="Include","No",IF(V1653="Include","No",""))</f>
        <v/>
      </c>
      <c r="Z1653" s="33" t="str">
        <f>IF(J1653="Yes",IF(Q1653="","",IF(Q1653="Include",IF(V1653="",IF(Y1653="No","Check for supplement","Include"),IF(V1653="Exclude","Consensus required",IF(V1653="Include",IF(Y1653="No","Check for supplement","Include"),"Check required"))),IF(Q1653="Exclude",IF(V1653="","Check required",IF(V1653="Exclude","Exclude",IF(V1653="Include","Consensus required","Check required"))),"Check required"))),IF(L1653="","","Find PDF"))</f>
        <v>Exclude</v>
      </c>
      <c r="AA1653" s="31" t="str">
        <f>IF(Z1653="Exclude",R1653,"")</f>
        <v>3. Wrong intervention</v>
      </c>
    </row>
    <row r="1654" spans="1:27" x14ac:dyDescent="0.25">
      <c r="A1654" s="25" t="s">
        <v>5609</v>
      </c>
      <c r="B1654" s="26" t="s">
        <v>5610</v>
      </c>
      <c r="C1654" s="26">
        <v>2018</v>
      </c>
      <c r="D1654" s="26" t="s">
        <v>514</v>
      </c>
      <c r="E1654" s="26">
        <v>45</v>
      </c>
      <c r="F1654" s="26">
        <v>6</v>
      </c>
      <c r="G1654" s="26" t="s">
        <v>5611</v>
      </c>
      <c r="H1654" s="26">
        <v>14162</v>
      </c>
      <c r="I1654" s="26" t="s">
        <v>5612</v>
      </c>
      <c r="J1654" s="11" t="s">
        <v>35</v>
      </c>
      <c r="K1654" s="18" t="str">
        <f>IF(LEFT(I1654,2)="10",HYPERLINK(_xlfn.CONCAT("https://doi.org/",I1654),"Link"),IF(I1654="","",HYPERLINK(I1654,"Link")))</f>
        <v>Link</v>
      </c>
      <c r="L1654" s="19" t="str">
        <f>IF(A1654&lt;&gt;"",IF(J1654="No",_xlfn.CONCAT(IF(ISERROR(FIND(",",A1654))=FALSE,LEFT(A1654,FIND(",",A1654)-1),A1654),"-",C1654,"-",H1654),""),"")</f>
        <v/>
      </c>
      <c r="M1654" s="29" t="str">
        <f>IF(A1654&lt;&gt;"",_xlfn.CONCAT("{",IF(ISERROR(FIND(",",A1654))=FALSE,LEFT(A1654,FIND(",",A1654)-1),A1654),", ",C1654," #",H1654,"}"),"")</f>
        <v>{Pekmezi, 2018 #14162}</v>
      </c>
      <c r="N1654" s="4" t="s">
        <v>4</v>
      </c>
      <c r="O1654" s="18" t="str">
        <f>IF(J1654="Yes",IF(P1654&lt;&gt;"",HYPERLINK(_xlfn.CONCAT(VLOOKUP(P1654,AF:AG,2,FALSE),"\",IF(ISERROR(FIND(",",A1654))=FALSE,LEFT(A1654,FIND(",",A1654)-1),A1654),"-",C1654,"-",H1654,".pdf"),"PDF"),""),"")</f>
        <v>PDF</v>
      </c>
      <c r="P1654" s="11" t="s">
        <v>2</v>
      </c>
      <c r="Q1654" s="3" t="s">
        <v>46</v>
      </c>
      <c r="R1654" s="3" t="s">
        <v>47</v>
      </c>
      <c r="S1654" s="4" t="s">
        <v>109</v>
      </c>
      <c r="T1654" s="18" t="str">
        <f>IF(J1654="Yes",IF(U1654&lt;&gt;"",HYPERLINK(_xlfn.CONCAT(VLOOKUP(U1654,AF:AG,2,FALSE),"\",IF(ISERROR(FIND(",",A1654))=FALSE,LEFT(A1654,FIND(",",A1654)-1),A1654),"-",C1654,"-",H1654,".pdf"),"PDF"),""),"")</f>
        <v>PDF</v>
      </c>
      <c r="U1654" s="11" t="s">
        <v>50</v>
      </c>
      <c r="V1654" s="3" t="s">
        <v>46</v>
      </c>
      <c r="W1654" s="3" t="s">
        <v>47</v>
      </c>
      <c r="Y1654" s="12" t="str">
        <f>IF(R1654="Include","No",IF(V1654="Include","No",""))</f>
        <v/>
      </c>
      <c r="Z1654" s="33" t="str">
        <f>IF(J1654="Yes",IF(Q1654="","",IF(Q1654="Include",IF(V1654="",IF(Y1654="No","Check for supplement","Include"),IF(V1654="Exclude","Consensus required",IF(V1654="Include",IF(Y1654="No","Check for supplement","Include"),"Check required"))),IF(Q1654="Exclude",IF(V1654="","Check required",IF(V1654="Exclude","Exclude",IF(V1654="Include","Consensus required","Check required"))),"Check required"))),IF(L1654="","","Find PDF"))</f>
        <v>Exclude</v>
      </c>
      <c r="AA1654" s="31" t="str">
        <f>IF(Z1654="Exclude",R1654,"")</f>
        <v>3. Wrong intervention</v>
      </c>
    </row>
    <row r="1655" spans="1:27" x14ac:dyDescent="0.25">
      <c r="A1655" s="25" t="s">
        <v>5613</v>
      </c>
      <c r="B1655" s="26" t="s">
        <v>5614</v>
      </c>
      <c r="C1655" s="26">
        <v>2020</v>
      </c>
      <c r="D1655" s="26" t="s">
        <v>1477</v>
      </c>
      <c r="E1655" s="26">
        <v>21</v>
      </c>
      <c r="F1655" s="26">
        <v>2</v>
      </c>
      <c r="G1655" s="26" t="s">
        <v>2871</v>
      </c>
      <c r="H1655" s="26">
        <v>14164</v>
      </c>
      <c r="I1655" s="26" t="s">
        <v>5615</v>
      </c>
      <c r="J1655" s="11" t="s">
        <v>35</v>
      </c>
      <c r="K1655" s="18" t="str">
        <f>IF(LEFT(I1655,2)="10",HYPERLINK(_xlfn.CONCAT("https://doi.org/",I1655),"Link"),IF(I1655="","",HYPERLINK(I1655,"Link")))</f>
        <v>Link</v>
      </c>
      <c r="L1655" s="19" t="str">
        <f>IF(A1655&lt;&gt;"",IF(J1655="No",_xlfn.CONCAT(IF(ISERROR(FIND(",",A1655))=FALSE,LEFT(A1655,FIND(",",A1655)-1),A1655),"-",C1655,"-",H1655),""),"")</f>
        <v/>
      </c>
      <c r="M1655" s="29" t="str">
        <f>IF(A1655&lt;&gt;"",_xlfn.CONCAT("{",IF(ISERROR(FIND(",",A1655))=FALSE,LEFT(A1655,FIND(",",A1655)-1),A1655),", ",C1655," #",H1655,"}"),"")</f>
        <v>{Pekmezi, 2020 #14164}</v>
      </c>
      <c r="N1655" s="4" t="s">
        <v>4</v>
      </c>
      <c r="O1655" s="18" t="str">
        <f>IF(J1655="Yes",IF(P1655&lt;&gt;"",HYPERLINK(_xlfn.CONCAT(VLOOKUP(P1655,AF:AG,2,FALSE),"\",IF(ISERROR(FIND(",",A1655))=FALSE,LEFT(A1655,FIND(",",A1655)-1),A1655),"-",C1655,"-",H1655,".pdf"),"PDF"),""),"")</f>
        <v>PDF</v>
      </c>
      <c r="P1655" s="11" t="s">
        <v>2</v>
      </c>
      <c r="Q1655" s="3" t="s">
        <v>46</v>
      </c>
      <c r="R1655" s="3" t="s">
        <v>47</v>
      </c>
      <c r="S1655" s="4" t="s">
        <v>300</v>
      </c>
      <c r="T1655" s="18" t="str">
        <f>IF(J1655="Yes",IF(U1655&lt;&gt;"",HYPERLINK(_xlfn.CONCAT(VLOOKUP(U1655,AF:AG,2,FALSE),"\",IF(ISERROR(FIND(",",A1655))=FALSE,LEFT(A1655,FIND(",",A1655)-1),A1655),"-",C1655,"-",H1655,".pdf"),"PDF"),""),"")</f>
        <v>PDF</v>
      </c>
      <c r="U1655" s="11" t="s">
        <v>50</v>
      </c>
      <c r="V1655" s="3" t="s">
        <v>46</v>
      </c>
      <c r="W1655" s="3" t="s">
        <v>47</v>
      </c>
      <c r="Y1655" s="12" t="str">
        <f>IF(R1655="Include","No",IF(V1655="Include","No",""))</f>
        <v/>
      </c>
      <c r="Z1655" s="33" t="str">
        <f>IF(J1655="Yes",IF(Q1655="","",IF(Q1655="Include",IF(V1655="",IF(Y1655="No","Check for supplement","Include"),IF(V1655="Exclude","Consensus required",IF(V1655="Include",IF(Y1655="No","Check for supplement","Include"),"Check required"))),IF(Q1655="Exclude",IF(V1655="","Check required",IF(V1655="Exclude","Exclude",IF(V1655="Include","Consensus required","Check required"))),"Check required"))),IF(L1655="","","Find PDF"))</f>
        <v>Exclude</v>
      </c>
      <c r="AA1655" s="31" t="str">
        <f>IF(Z1655="Exclude",R1655,"")</f>
        <v>3. Wrong intervention</v>
      </c>
    </row>
    <row r="1656" spans="1:27" x14ac:dyDescent="0.25">
      <c r="A1656" s="25" t="s">
        <v>1986</v>
      </c>
      <c r="B1656" s="26" t="s">
        <v>1987</v>
      </c>
      <c r="C1656" s="26">
        <v>2012</v>
      </c>
      <c r="D1656" s="26" t="s">
        <v>935</v>
      </c>
      <c r="E1656" s="26">
        <v>20</v>
      </c>
      <c r="F1656" s="26">
        <v>2</v>
      </c>
      <c r="G1656" s="26" t="s">
        <v>1988</v>
      </c>
      <c r="H1656" s="26">
        <v>13574</v>
      </c>
      <c r="I1656" s="26" t="s">
        <v>1989</v>
      </c>
      <c r="J1656" s="11" t="s">
        <v>35</v>
      </c>
      <c r="K1656" s="18" t="str">
        <f>IF(LEFT(I1656,2)="10",HYPERLINK(_xlfn.CONCAT("https://doi.org/",I1656),"Link"),IF(I1656="","",HYPERLINK(I1656,"Link")))</f>
        <v>Link</v>
      </c>
      <c r="L1656" s="19" t="str">
        <f>IF(A1656&lt;&gt;"",IF(J1656="No",_xlfn.CONCAT(IF(ISERROR(FIND(",",A1656))=FALSE,LEFT(A1656,FIND(",",A1656)-1),A1656),"-",C1656,"-",H1656),""),"")</f>
        <v/>
      </c>
      <c r="M1656" s="29" t="str">
        <f>IF(A1656&lt;&gt;"",_xlfn.CONCAT("{",IF(ISERROR(FIND(",",A1656))=FALSE,LEFT(A1656,FIND(",",A1656)-1),A1656),", ",C1656," #",H1656,"}"),"")</f>
        <v>{Pellegrini, 2012 #13574}</v>
      </c>
      <c r="N1656" s="4" t="s">
        <v>1</v>
      </c>
      <c r="O1656" s="18" t="str">
        <f>IF(J1656="Yes",IF(P1656&lt;&gt;"",HYPERLINK(_xlfn.CONCAT(VLOOKUP(P1656,AF:AG,2,FALSE),"\",IF(ISERROR(FIND(",",A1656))=FALSE,LEFT(A1656,FIND(",",A1656)-1),A1656),"-",C1656,"-",H1656,".pdf"),"PDF"),""),"")</f>
        <v>PDF</v>
      </c>
      <c r="P1656" s="11" t="s">
        <v>2</v>
      </c>
      <c r="Q1656" s="3" t="s">
        <v>46</v>
      </c>
      <c r="R1656" s="3" t="s">
        <v>47</v>
      </c>
      <c r="S1656" s="4" t="s">
        <v>109</v>
      </c>
      <c r="T1656" s="18" t="str">
        <f>IF(J1656="Yes",IF(U1656&lt;&gt;"",HYPERLINK(_xlfn.CONCAT(VLOOKUP(U1656,AF:AG,2,FALSE),"\",IF(ISERROR(FIND(",",A1656))=FALSE,LEFT(A1656,FIND(",",A1656)-1),A1656),"-",C1656,"-",H1656,".pdf"),"PDF"),""),"")</f>
        <v>PDF</v>
      </c>
      <c r="U1656" s="11" t="s">
        <v>57</v>
      </c>
      <c r="V1656" s="3" t="s">
        <v>46</v>
      </c>
      <c r="W1656" s="3" t="s">
        <v>47</v>
      </c>
      <c r="X1656" s="501" t="s">
        <v>116</v>
      </c>
      <c r="Y1656" s="12" t="str">
        <f>IF(R1656="Include","No",IF(V1656="Include","No",""))</f>
        <v/>
      </c>
      <c r="Z1656" s="33" t="str">
        <f>IF(J1656="Yes",IF(Q1656="","",IF(Q1656="Include",IF(V1656="",IF(Y1656="No","Check for supplement","Include"),IF(V1656="Exclude","Consensus required",IF(V1656="Include",IF(Y1656="No","Check for supplement","Include"),"Check required"))),IF(Q1656="Exclude",IF(V1656="","Check required",IF(V1656="Exclude","Exclude",IF(V1656="Include","Consensus required","Check required"))),"Check required"))),IF(L1656="","","Find PDF"))</f>
        <v>Exclude</v>
      </c>
      <c r="AA1656" s="31" t="str">
        <f>IF(Z1656="Exclude",R1656,"")</f>
        <v>3. Wrong intervention</v>
      </c>
    </row>
    <row r="1657" spans="1:27" x14ac:dyDescent="0.25">
      <c r="A1657" s="25" t="s">
        <v>1986</v>
      </c>
      <c r="B1657" s="26" t="s">
        <v>1987</v>
      </c>
      <c r="C1657" s="26">
        <v>2012</v>
      </c>
      <c r="D1657" s="26" t="s">
        <v>935</v>
      </c>
      <c r="E1657" s="26">
        <v>20</v>
      </c>
      <c r="F1657" s="26">
        <v>2</v>
      </c>
      <c r="G1657" s="26" t="s">
        <v>1988</v>
      </c>
      <c r="H1657" s="26">
        <v>13575</v>
      </c>
      <c r="I1657" s="26" t="s">
        <v>1989</v>
      </c>
      <c r="J1657" s="11" t="s">
        <v>35</v>
      </c>
      <c r="K1657" s="18" t="str">
        <f>IF(LEFT(I1657,2)="10",HYPERLINK(_xlfn.CONCAT("https://doi.org/",I1657),"Link"),IF(I1657="","",HYPERLINK(I1657,"Link")))</f>
        <v>Link</v>
      </c>
      <c r="L1657" s="19" t="str">
        <f>IF(A1657&lt;&gt;"",IF(J1657="No",_xlfn.CONCAT(IF(ISERROR(FIND(",",A1657))=FALSE,LEFT(A1657,FIND(",",A1657)-1),A1657),"-",C1657,"-",H1657),""),"")</f>
        <v/>
      </c>
      <c r="M1657" s="29" t="str">
        <f>IF(A1657&lt;&gt;"",_xlfn.CONCAT("{",IF(ISERROR(FIND(",",A1657))=FALSE,LEFT(A1657,FIND(",",A1657)-1),A1657),", ",C1657," #",H1657,"}"),"")</f>
        <v>{Pellegrini, 2012 #13575}</v>
      </c>
      <c r="N1657" s="4" t="s">
        <v>1</v>
      </c>
      <c r="O1657" s="18" t="str">
        <f>IF(J1657="Yes",IF(P1657&lt;&gt;"",HYPERLINK(_xlfn.CONCAT(VLOOKUP(P1657,AF:AG,2,FALSE),"\",IF(ISERROR(FIND(",",A1657))=FALSE,LEFT(A1657,FIND(",",A1657)-1),A1657),"-",C1657,"-",H1657,".pdf"),"PDF"),""),"")</f>
        <v>PDF</v>
      </c>
      <c r="P1657" s="11" t="s">
        <v>2</v>
      </c>
      <c r="Q1657" s="3" t="s">
        <v>46</v>
      </c>
      <c r="R1657" s="3" t="s">
        <v>39</v>
      </c>
      <c r="T1657" s="18" t="str">
        <f>IF(J1657="Yes",IF(U1657&lt;&gt;"",HYPERLINK(_xlfn.CONCAT(VLOOKUP(U1657,AF:AG,2,FALSE),"\",IF(ISERROR(FIND(",",A1657))=FALSE,LEFT(A1657,FIND(",",A1657)-1),A1657),"-",C1657,"-",H1657,".pdf"),"PDF"),""),"")</f>
        <v>PDF</v>
      </c>
      <c r="U1657" s="11" t="str">
        <f>IF(R1657="0. Duplicate","SH","")</f>
        <v>SH</v>
      </c>
      <c r="V1657" s="3" t="str">
        <f>IF(R1657="0. Duplicate","Exclude","")</f>
        <v>Exclude</v>
      </c>
      <c r="W1657" s="3" t="str">
        <f>IF(R1657="0. Duplicate","0. Duplicate","")</f>
        <v>0. Duplicate</v>
      </c>
      <c r="Y1657" s="12" t="str">
        <f>IF(R1657="Include","No",IF(V1657="Include","No",""))</f>
        <v/>
      </c>
      <c r="Z1657" s="33" t="str">
        <f>IF(J1657="Yes",IF(Q1657="","",IF(Q1657="Include",IF(V1657="",IF(Y1657="No","Check for supplement","Include"),IF(V1657="Exclude","Consensus required",IF(V1657="Include",IF(Y1657="No","Check for supplement","Include"),"Check required"))),IF(Q1657="Exclude",IF(V1657="","Check required",IF(V1657="Exclude","Exclude",IF(V1657="Include","Consensus required","Check required"))),"Check required"))),IF(L1657="","","Find PDF"))</f>
        <v>Exclude</v>
      </c>
      <c r="AA1657" s="31" t="str">
        <f>IF(Z1657="Exclude",R1657,"")</f>
        <v>0. Duplicate</v>
      </c>
    </row>
    <row r="1658" spans="1:27" x14ac:dyDescent="0.25">
      <c r="A1658" s="25" t="s">
        <v>1990</v>
      </c>
      <c r="B1658" s="26" t="s">
        <v>1991</v>
      </c>
      <c r="C1658" s="26">
        <v>2015</v>
      </c>
      <c r="D1658" s="26" t="s">
        <v>758</v>
      </c>
      <c r="E1658" s="26">
        <v>41</v>
      </c>
      <c r="G1658" s="26" t="s">
        <v>1992</v>
      </c>
      <c r="H1658" s="26">
        <v>13573</v>
      </c>
      <c r="I1658" s="26" t="s">
        <v>1993</v>
      </c>
      <c r="J1658" s="11" t="s">
        <v>35</v>
      </c>
      <c r="K1658" s="18" t="str">
        <f>IF(LEFT(I1658,2)="10",HYPERLINK(_xlfn.CONCAT("https://doi.org/",I1658),"Link"),IF(I1658="","",HYPERLINK(I1658,"Link")))</f>
        <v>Link</v>
      </c>
      <c r="L1658" s="19" t="str">
        <f>IF(A1658&lt;&gt;"",IF(J1658="No",_xlfn.CONCAT(IF(ISERROR(FIND(",",A1658))=FALSE,LEFT(A1658,FIND(",",A1658)-1),A1658),"-",C1658,"-",H1658),""),"")</f>
        <v/>
      </c>
      <c r="M1658" s="29" t="str">
        <f>IF(A1658&lt;&gt;"",_xlfn.CONCAT("{",IF(ISERROR(FIND(",",A1658))=FALSE,LEFT(A1658,FIND(",",A1658)-1),A1658),", ",C1658," #",H1658,"}"),"")</f>
        <v>{Pellegrini, 2015 #13573}</v>
      </c>
      <c r="N1658" s="4" t="s">
        <v>1</v>
      </c>
      <c r="O1658" s="18" t="str">
        <f>IF(J1658="Yes",IF(P1658&lt;&gt;"",HYPERLINK(_xlfn.CONCAT(VLOOKUP(P1658,AF:AG,2,FALSE),"\",IF(ISERROR(FIND(",",A1658))=FALSE,LEFT(A1658,FIND(",",A1658)-1),A1658),"-",C1658,"-",H1658,".pdf"),"PDF"),""),"")</f>
        <v>PDF</v>
      </c>
      <c r="P1658" s="11" t="s">
        <v>2</v>
      </c>
      <c r="Q1658" s="3" t="s">
        <v>46</v>
      </c>
      <c r="R1658" s="3" t="s">
        <v>47</v>
      </c>
      <c r="S1658" s="4" t="s">
        <v>109</v>
      </c>
      <c r="T1658" s="18" t="str">
        <f>IF(J1658="Yes",IF(U1658&lt;&gt;"",HYPERLINK(_xlfn.CONCAT(VLOOKUP(U1658,AF:AG,2,FALSE),"\",IF(ISERROR(FIND(",",A1658))=FALSE,LEFT(A1658,FIND(",",A1658)-1),A1658),"-",C1658,"-",H1658,".pdf"),"PDF"),""),"")</f>
        <v>PDF</v>
      </c>
      <c r="U1658" s="11" t="s">
        <v>57</v>
      </c>
      <c r="V1658" s="3" t="s">
        <v>46</v>
      </c>
      <c r="W1658" s="3" t="s">
        <v>47</v>
      </c>
      <c r="X1658" s="501" t="s">
        <v>116</v>
      </c>
      <c r="Y1658" s="12" t="str">
        <f>IF(R1658="Include","No",IF(V1658="Include","No",""))</f>
        <v/>
      </c>
      <c r="Z1658" s="33" t="str">
        <f>IF(J1658="Yes",IF(Q1658="","",IF(Q1658="Include",IF(V1658="",IF(Y1658="No","Check for supplement","Include"),IF(V1658="Exclude","Consensus required",IF(V1658="Include",IF(Y1658="No","Check for supplement","Include"),"Check required"))),IF(Q1658="Exclude",IF(V1658="","Check required",IF(V1658="Exclude","Exclude",IF(V1658="Include","Consensus required","Check required"))),"Check required"))),IF(L1658="","","Find PDF"))</f>
        <v>Exclude</v>
      </c>
      <c r="AA1658" s="31" t="str">
        <f>IF(Z1658="Exclude",R1658,"")</f>
        <v>3. Wrong intervention</v>
      </c>
    </row>
    <row r="1659" spans="1:27" x14ac:dyDescent="0.25">
      <c r="A1659" s="25" t="s">
        <v>1994</v>
      </c>
      <c r="B1659" s="26" t="s">
        <v>1995</v>
      </c>
      <c r="C1659" s="26">
        <v>2023</v>
      </c>
      <c r="D1659" s="26" t="s">
        <v>1996</v>
      </c>
      <c r="E1659" s="26">
        <v>15</v>
      </c>
      <c r="F1659" s="26">
        <v>8</v>
      </c>
      <c r="G1659" s="26" t="s">
        <v>1997</v>
      </c>
      <c r="H1659" s="26">
        <v>13571</v>
      </c>
      <c r="I1659" s="26" t="s">
        <v>1998</v>
      </c>
      <c r="J1659" s="11" t="s">
        <v>35</v>
      </c>
      <c r="K1659" s="18" t="str">
        <f>IF(LEFT(I1659,2)="10",HYPERLINK(_xlfn.CONCAT("https://doi.org/",I1659),"Link"),IF(I1659="","",HYPERLINK(I1659,"Link")))</f>
        <v>Link</v>
      </c>
      <c r="L1659" s="19" t="str">
        <f>IF(A1659&lt;&gt;"",IF(J1659="No",_xlfn.CONCAT(IF(ISERROR(FIND(",",A1659))=FALSE,LEFT(A1659,FIND(",",A1659)-1),A1659),"-",C1659,"-",H1659),""),"")</f>
        <v/>
      </c>
      <c r="M1659" s="29" t="str">
        <f>IF(A1659&lt;&gt;"",_xlfn.CONCAT("{",IF(ISERROR(FIND(",",A1659))=FALSE,LEFT(A1659,FIND(",",A1659)-1),A1659),", ",C1659," #",H1659,"}"),"")</f>
        <v>{Pellegrini, 2023 #13571}</v>
      </c>
      <c r="N1659" s="4" t="s">
        <v>1</v>
      </c>
      <c r="O1659" s="18" t="str">
        <f>IF(J1659="Yes",IF(P1659&lt;&gt;"",HYPERLINK(_xlfn.CONCAT(VLOOKUP(P1659,AF:AG,2,FALSE),"\",IF(ISERROR(FIND(",",A1659))=FALSE,LEFT(A1659,FIND(",",A1659)-1),A1659),"-",C1659,"-",H1659,".pdf"),"PDF"),""),"")</f>
        <v>PDF</v>
      </c>
      <c r="P1659" s="11" t="s">
        <v>2</v>
      </c>
      <c r="Q1659" s="3" t="s">
        <v>46</v>
      </c>
      <c r="R1659" s="3" t="s">
        <v>47</v>
      </c>
      <c r="S1659" s="4" t="s">
        <v>109</v>
      </c>
      <c r="T1659" s="18" t="str">
        <f>IF(J1659="Yes",IF(U1659&lt;&gt;"",HYPERLINK(_xlfn.CONCAT(VLOOKUP(U1659,AF:AG,2,FALSE),"\",IF(ISERROR(FIND(",",A1659))=FALSE,LEFT(A1659,FIND(",",A1659)-1),A1659),"-",C1659,"-",H1659,".pdf"),"PDF"),""),"")</f>
        <v>PDF</v>
      </c>
      <c r="U1659" s="11" t="s">
        <v>57</v>
      </c>
      <c r="V1659" s="3" t="s">
        <v>46</v>
      </c>
      <c r="W1659" s="3" t="s">
        <v>47</v>
      </c>
      <c r="X1659" s="501" t="s">
        <v>116</v>
      </c>
      <c r="Y1659" s="12" t="str">
        <f>IF(R1659="Include","No",IF(V1659="Include","No",""))</f>
        <v/>
      </c>
      <c r="Z1659" s="33" t="str">
        <f>IF(J1659="Yes",IF(Q1659="","",IF(Q1659="Include",IF(V1659="",IF(Y1659="No","Check for supplement","Include"),IF(V1659="Exclude","Consensus required",IF(V1659="Include",IF(Y1659="No","Check for supplement","Include"),"Check required"))),IF(Q1659="Exclude",IF(V1659="","Check required",IF(V1659="Exclude","Exclude",IF(V1659="Include","Consensus required","Check required"))),"Check required"))),IF(L1659="","","Find PDF"))</f>
        <v>Exclude</v>
      </c>
      <c r="AA1659" s="31" t="str">
        <f>IF(Z1659="Exclude",R1659,"")</f>
        <v>3. Wrong intervention</v>
      </c>
    </row>
    <row r="1660" spans="1:27" x14ac:dyDescent="0.25">
      <c r="A1660" s="25" t="s">
        <v>1994</v>
      </c>
      <c r="B1660" s="26" t="s">
        <v>1995</v>
      </c>
      <c r="C1660" s="26">
        <v>2023</v>
      </c>
      <c r="D1660" s="26" t="s">
        <v>1996</v>
      </c>
      <c r="E1660" s="26">
        <v>15</v>
      </c>
      <c r="F1660" s="26">
        <v>8</v>
      </c>
      <c r="G1660" s="26" t="s">
        <v>1997</v>
      </c>
      <c r="H1660" s="26">
        <v>13572</v>
      </c>
      <c r="I1660" s="26" t="s">
        <v>1998</v>
      </c>
      <c r="J1660" s="11" t="s">
        <v>35</v>
      </c>
      <c r="K1660" s="18" t="str">
        <f>IF(LEFT(I1660,2)="10",HYPERLINK(_xlfn.CONCAT("https://doi.org/",I1660),"Link"),IF(I1660="","",HYPERLINK(I1660,"Link")))</f>
        <v>Link</v>
      </c>
      <c r="L1660" s="19" t="str">
        <f>IF(A1660&lt;&gt;"",IF(J1660="No",_xlfn.CONCAT(IF(ISERROR(FIND(",",A1660))=FALSE,LEFT(A1660,FIND(",",A1660)-1),A1660),"-",C1660,"-",H1660),""),"")</f>
        <v/>
      </c>
      <c r="M1660" s="29" t="str">
        <f>IF(A1660&lt;&gt;"",_xlfn.CONCAT("{",IF(ISERROR(FIND(",",A1660))=FALSE,LEFT(A1660,FIND(",",A1660)-1),A1660),", ",C1660," #",H1660,"}"),"")</f>
        <v>{Pellegrini, 2023 #13572}</v>
      </c>
      <c r="N1660" s="4" t="s">
        <v>1</v>
      </c>
      <c r="O1660" s="18" t="str">
        <f>IF(J1660="Yes",IF(P1660&lt;&gt;"",HYPERLINK(_xlfn.CONCAT(VLOOKUP(P1660,AF:AG,2,FALSE),"\",IF(ISERROR(FIND(",",A1660))=FALSE,LEFT(A1660,FIND(",",A1660)-1),A1660),"-",C1660,"-",H1660,".pdf"),"PDF"),""),"")</f>
        <v>PDF</v>
      </c>
      <c r="P1660" s="11" t="s">
        <v>2</v>
      </c>
      <c r="Q1660" s="3" t="s">
        <v>46</v>
      </c>
      <c r="R1660" s="3" t="s">
        <v>39</v>
      </c>
      <c r="T1660" s="18" t="str">
        <f>IF(J1660="Yes",IF(U1660&lt;&gt;"",HYPERLINK(_xlfn.CONCAT(VLOOKUP(U1660,AF:AG,2,FALSE),"\",IF(ISERROR(FIND(",",A1660))=FALSE,LEFT(A1660,FIND(",",A1660)-1),A1660),"-",C1660,"-",H1660,".pdf"),"PDF"),""),"")</f>
        <v>PDF</v>
      </c>
      <c r="U1660" s="11" t="str">
        <f>IF(R1660="0. Duplicate","SH","")</f>
        <v>SH</v>
      </c>
      <c r="V1660" s="3" t="str">
        <f>IF(R1660="0. Duplicate","Exclude","")</f>
        <v>Exclude</v>
      </c>
      <c r="W1660" s="3" t="str">
        <f>IF(R1660="0. Duplicate","0. Duplicate","")</f>
        <v>0. Duplicate</v>
      </c>
      <c r="Y1660" s="12" t="str">
        <f>IF(R1660="Include","No",IF(V1660="Include","No",""))</f>
        <v/>
      </c>
      <c r="Z1660" s="33" t="str">
        <f>IF(J1660="Yes",IF(Q1660="","",IF(Q1660="Include",IF(V1660="",IF(Y1660="No","Check for supplement","Include"),IF(V1660="Exclude","Consensus required",IF(V1660="Include",IF(Y1660="No","Check for supplement","Include"),"Check required"))),IF(Q1660="Exclude",IF(V1660="","Check required",IF(V1660="Exclude","Exclude",IF(V1660="Include","Consensus required","Check required"))),"Check required"))),IF(L1660="","","Find PDF"))</f>
        <v>Exclude</v>
      </c>
      <c r="AA1660" s="31" t="str">
        <f>IF(Z1660="Exclude",R1660,"")</f>
        <v>0. Duplicate</v>
      </c>
    </row>
    <row r="1661" spans="1:27" x14ac:dyDescent="0.25">
      <c r="A1661" s="25" t="s">
        <v>1999</v>
      </c>
      <c r="B1661" s="26" t="s">
        <v>2000</v>
      </c>
      <c r="C1661" s="26">
        <v>2021</v>
      </c>
      <c r="D1661" s="26" t="s">
        <v>2001</v>
      </c>
      <c r="E1661" s="26">
        <v>7</v>
      </c>
      <c r="G1661" s="26">
        <v>59</v>
      </c>
      <c r="H1661" s="26">
        <v>13576</v>
      </c>
      <c r="I1661" s="26" t="s">
        <v>2002</v>
      </c>
      <c r="J1661" s="11" t="s">
        <v>35</v>
      </c>
      <c r="K1661" s="18" t="str">
        <f>IF(LEFT(I1661,2)="10",HYPERLINK(_xlfn.CONCAT("https://doi.org/",I1661),"Link"),IF(I1661="","",HYPERLINK(I1661,"Link")))</f>
        <v>Link</v>
      </c>
      <c r="L1661" s="19" t="str">
        <f>IF(A1661&lt;&gt;"",IF(J1661="No",_xlfn.CONCAT(IF(ISERROR(FIND(",",A1661))=FALSE,LEFT(A1661,FIND(",",A1661)-1),A1661),"-",C1661,"-",H1661),""),"")</f>
        <v/>
      </c>
      <c r="M1661" s="29" t="str">
        <f>IF(A1661&lt;&gt;"",_xlfn.CONCAT("{",IF(ISERROR(FIND(",",A1661))=FALSE,LEFT(A1661,FIND(",",A1661)-1),A1661),", ",C1661," #",H1661,"}"),"")</f>
        <v>{Pelletier, 2021 #13576}</v>
      </c>
      <c r="N1661" s="4" t="s">
        <v>1</v>
      </c>
      <c r="O1661" s="18" t="str">
        <f>IF(J1661="Yes",IF(P1661&lt;&gt;"",HYPERLINK(_xlfn.CONCAT(VLOOKUP(P1661,AF:AG,2,FALSE),"\",IF(ISERROR(FIND(",",A1661))=FALSE,LEFT(A1661,FIND(",",A1661)-1),A1661),"-",C1661,"-",H1661,".pdf"),"PDF"),""),"")</f>
        <v>PDF</v>
      </c>
      <c r="P1661" s="11" t="s">
        <v>2</v>
      </c>
      <c r="Q1661" s="3" t="s">
        <v>46</v>
      </c>
      <c r="R1661" s="3" t="s">
        <v>47</v>
      </c>
      <c r="S1661" s="4" t="s">
        <v>109</v>
      </c>
      <c r="T1661" s="18" t="str">
        <f>IF(J1661="Yes",IF(U1661&lt;&gt;"",HYPERLINK(_xlfn.CONCAT(VLOOKUP(U1661,AF:AG,2,FALSE),"\",IF(ISERROR(FIND(",",A1661))=FALSE,LEFT(A1661,FIND(",",A1661)-1),A1661),"-",C1661,"-",H1661,".pdf"),"PDF"),""),"")</f>
        <v>PDF</v>
      </c>
      <c r="U1661" s="11" t="s">
        <v>57</v>
      </c>
      <c r="V1661" s="3" t="s">
        <v>46</v>
      </c>
      <c r="W1661" s="3" t="s">
        <v>47</v>
      </c>
      <c r="X1661" s="501" t="s">
        <v>116</v>
      </c>
      <c r="Y1661" s="12" t="str">
        <f>IF(R1661="Include","No",IF(V1661="Include","No",""))</f>
        <v/>
      </c>
      <c r="Z1661" s="33" t="str">
        <f>IF(J1661="Yes",IF(Q1661="","",IF(Q1661="Include",IF(V1661="",IF(Y1661="No","Check for supplement","Include"),IF(V1661="Exclude","Consensus required",IF(V1661="Include",IF(Y1661="No","Check for supplement","Include"),"Check required"))),IF(Q1661="Exclude",IF(V1661="","Check required",IF(V1661="Exclude","Exclude",IF(V1661="Include","Consensus required","Check required"))),"Check required"))),IF(L1661="","","Find PDF"))</f>
        <v>Exclude</v>
      </c>
      <c r="AA1661" s="31" t="str">
        <f>IF(Z1661="Exclude",R1661,"")</f>
        <v>3. Wrong intervention</v>
      </c>
    </row>
    <row r="1662" spans="1:27" x14ac:dyDescent="0.25">
      <c r="A1662" s="25" t="s">
        <v>2003</v>
      </c>
      <c r="B1662" s="26" t="s">
        <v>2004</v>
      </c>
      <c r="C1662" s="26">
        <v>2013</v>
      </c>
      <c r="D1662" s="26" t="s">
        <v>365</v>
      </c>
      <c r="E1662" s="26">
        <v>13</v>
      </c>
      <c r="F1662" s="26">
        <v>1</v>
      </c>
      <c r="G1662" s="26">
        <v>1208</v>
      </c>
      <c r="H1662" s="26">
        <v>13577</v>
      </c>
      <c r="I1662" s="26" t="s">
        <v>2005</v>
      </c>
      <c r="J1662" s="11" t="s">
        <v>35</v>
      </c>
      <c r="K1662" s="18" t="str">
        <f>IF(LEFT(I1662,2)="10",HYPERLINK(_xlfn.CONCAT("https://doi.org/",I1662),"Link"),IF(I1662="","",HYPERLINK(I1662,"Link")))</f>
        <v>Link</v>
      </c>
      <c r="L1662" s="19" t="str">
        <f>IF(A1662&lt;&gt;"",IF(J1662="No",_xlfn.CONCAT(IF(ISERROR(FIND(",",A1662))=FALSE,LEFT(A1662,FIND(",",A1662)-1),A1662),"-",C1662,"-",H1662),""),"")</f>
        <v/>
      </c>
      <c r="M1662" s="29" t="str">
        <f>IF(A1662&lt;&gt;"",_xlfn.CONCAT("{",IF(ISERROR(FIND(",",A1662))=FALSE,LEFT(A1662,FIND(",",A1662)-1),A1662),", ",C1662," #",H1662,"}"),"")</f>
        <v>{Penalvo, 2013 #13577}</v>
      </c>
      <c r="N1662" s="4" t="s">
        <v>1</v>
      </c>
      <c r="O1662" s="18" t="str">
        <f>IF(J1662="Yes",IF(P1662&lt;&gt;"",HYPERLINK(_xlfn.CONCAT(VLOOKUP(P1662,AF:AG,2,FALSE),"\",IF(ISERROR(FIND(",",A1662))=FALSE,LEFT(A1662,FIND(",",A1662)-1),A1662),"-",C1662,"-",H1662,".pdf"),"PDF"),""),"")</f>
        <v>PDF</v>
      </c>
      <c r="P1662" s="11" t="s">
        <v>2</v>
      </c>
      <c r="Q1662" s="3" t="s">
        <v>46</v>
      </c>
      <c r="R1662" s="3" t="s">
        <v>47</v>
      </c>
      <c r="S1662" s="4" t="s">
        <v>109</v>
      </c>
      <c r="T1662" s="18" t="str">
        <f>IF(J1662="Yes",IF(U1662&lt;&gt;"",HYPERLINK(_xlfn.CONCAT(VLOOKUP(U1662,AF:AG,2,FALSE),"\",IF(ISERROR(FIND(",",A1662))=FALSE,LEFT(A1662,FIND(",",A1662)-1),A1662),"-",C1662,"-",H1662,".pdf"),"PDF"),""),"")</f>
        <v>PDF</v>
      </c>
      <c r="U1662" s="11" t="s">
        <v>57</v>
      </c>
      <c r="V1662" s="3" t="s">
        <v>46</v>
      </c>
      <c r="W1662" s="3" t="s">
        <v>47</v>
      </c>
      <c r="X1662" s="501" t="s">
        <v>116</v>
      </c>
      <c r="Y1662" s="12" t="str">
        <f>IF(R1662="Include","No",IF(V1662="Include","No",""))</f>
        <v/>
      </c>
      <c r="Z1662" s="33" t="str">
        <f>IF(J1662="Yes",IF(Q1662="","",IF(Q1662="Include",IF(V1662="",IF(Y1662="No","Check for supplement","Include"),IF(V1662="Exclude","Consensus required",IF(V1662="Include",IF(Y1662="No","Check for supplement","Include"),"Check required"))),IF(Q1662="Exclude",IF(V1662="","Check required",IF(V1662="Exclude","Exclude",IF(V1662="Include","Consensus required","Check required"))),"Check required"))),IF(L1662="","","Find PDF"))</f>
        <v>Exclude</v>
      </c>
      <c r="AA1662" s="31" t="str">
        <f>IF(Z1662="Exclude",R1662,"")</f>
        <v>3. Wrong intervention</v>
      </c>
    </row>
    <row r="1663" spans="1:27" x14ac:dyDescent="0.25">
      <c r="A1663" s="25" t="s">
        <v>2006</v>
      </c>
      <c r="B1663" s="26" t="s">
        <v>2007</v>
      </c>
      <c r="C1663" s="26">
        <v>2015</v>
      </c>
      <c r="D1663" s="26" t="s">
        <v>1439</v>
      </c>
      <c r="E1663" s="26">
        <v>66</v>
      </c>
      <c r="F1663" s="26">
        <v>14</v>
      </c>
      <c r="G1663" s="26" t="s">
        <v>2008</v>
      </c>
      <c r="H1663" s="26">
        <v>14865</v>
      </c>
      <c r="I1663" s="26" t="s">
        <v>2009</v>
      </c>
      <c r="J1663" s="11" t="s">
        <v>35</v>
      </c>
      <c r="K1663" s="18" t="str">
        <f>IF(LEFT(I1663,2)="10",HYPERLINK(_xlfn.CONCAT("https://doi.org/",I1663),"Link"),IF(I1663="","",HYPERLINK(I1663,"Link")))</f>
        <v>Link</v>
      </c>
      <c r="L1663" s="19" t="str">
        <f>IF(A1663&lt;&gt;"",IF(J1663="No",_xlfn.CONCAT(IF(ISERROR(FIND(",",A1663))=FALSE,LEFT(A1663,FIND(",",A1663)-1),A1663),"-",C1663,"-",H1663),""),"")</f>
        <v/>
      </c>
      <c r="M1663" s="29" t="str">
        <f>IF(A1663&lt;&gt;"",_xlfn.CONCAT("{",IF(ISERROR(FIND(",",A1663))=FALSE,LEFT(A1663,FIND(",",A1663)-1),A1663),", ",C1663," #",H1663,"}"),"")</f>
        <v>{Penalvo, 2015 #14865}</v>
      </c>
      <c r="N1663" s="4" t="s">
        <v>1</v>
      </c>
      <c r="O1663" s="18" t="str">
        <f>IF(J1663="Yes",IF(P1663&lt;&gt;"",HYPERLINK(_xlfn.CONCAT(VLOOKUP(P1663,AF:AG,2,FALSE),"\",IF(ISERROR(FIND(",",A1663))=FALSE,LEFT(A1663,FIND(",",A1663)-1),A1663),"-",C1663,"-",H1663,".pdf"),"PDF"),""),"")</f>
        <v>PDF</v>
      </c>
      <c r="P1663" s="11" t="s">
        <v>2</v>
      </c>
      <c r="Q1663" s="3" t="s">
        <v>46</v>
      </c>
      <c r="R1663" s="3" t="s">
        <v>47</v>
      </c>
      <c r="S1663" s="4" t="s">
        <v>109</v>
      </c>
      <c r="T1663" s="18" t="str">
        <f>IF(J1663="Yes",IF(U1663&lt;&gt;"",HYPERLINK(_xlfn.CONCAT(VLOOKUP(U1663,AF:AG,2,FALSE),"\",IF(ISERROR(FIND(",",A1663))=FALSE,LEFT(A1663,FIND(",",A1663)-1),A1663),"-",C1663,"-",H1663,".pdf"),"PDF"),""),"")</f>
        <v>PDF</v>
      </c>
      <c r="U1663" s="11" t="s">
        <v>57</v>
      </c>
      <c r="V1663" s="3" t="s">
        <v>46</v>
      </c>
      <c r="W1663" s="3" t="s">
        <v>47</v>
      </c>
      <c r="X1663" s="501" t="s">
        <v>116</v>
      </c>
      <c r="Y1663" s="12" t="str">
        <f>IF(R1663="Include","No",IF(V1663="Include","No",""))</f>
        <v/>
      </c>
      <c r="Z1663" s="33" t="str">
        <f>IF(J1663="Yes",IF(Q1663="","",IF(Q1663="Include",IF(V1663="",IF(Y1663="No","Check for supplement","Include"),IF(V1663="Exclude","Consensus required",IF(V1663="Include",IF(Y1663="No","Check for supplement","Include"),"Check required"))),IF(Q1663="Exclude",IF(V1663="","Check required",IF(V1663="Exclude","Exclude",IF(V1663="Include","Consensus required","Check required"))),"Check required"))),IF(L1663="","","Find PDF"))</f>
        <v>Exclude</v>
      </c>
      <c r="AA1663" s="31" t="str">
        <f>IF(Z1663="Exclude",R1663,"")</f>
        <v>3. Wrong intervention</v>
      </c>
    </row>
    <row r="1664" spans="1:27" x14ac:dyDescent="0.25">
      <c r="A1664" s="25" t="s">
        <v>2010</v>
      </c>
      <c r="B1664" s="26" t="s">
        <v>2011</v>
      </c>
      <c r="C1664" s="26">
        <v>2015</v>
      </c>
      <c r="D1664" s="26" t="s">
        <v>661</v>
      </c>
      <c r="E1664" s="26" t="s">
        <v>2012</v>
      </c>
      <c r="G1664" s="26" t="s">
        <v>2013</v>
      </c>
      <c r="H1664" s="26">
        <v>13578</v>
      </c>
      <c r="I1664" s="26" t="s">
        <v>2014</v>
      </c>
      <c r="J1664" s="11" t="s">
        <v>35</v>
      </c>
      <c r="K1664" s="18" t="str">
        <f>IF(LEFT(I1664,2)="10",HYPERLINK(_xlfn.CONCAT("https://doi.org/",I1664),"Link"),IF(I1664="","",HYPERLINK(I1664,"Link")))</f>
        <v>Link</v>
      </c>
      <c r="L1664" s="19" t="str">
        <f>IF(A1664&lt;&gt;"",IF(J1664="No",_xlfn.CONCAT(IF(ISERROR(FIND(",",A1664))=FALSE,LEFT(A1664,FIND(",",A1664)-1),A1664),"-",C1664,"-",H1664),""),"")</f>
        <v/>
      </c>
      <c r="M1664" s="29" t="str">
        <f>IF(A1664&lt;&gt;"",_xlfn.CONCAT("{",IF(ISERROR(FIND(",",A1664))=FALSE,LEFT(A1664,FIND(",",A1664)-1),A1664),", ",C1664," #",H1664,"}"),"")</f>
        <v>{Peng, 2015 #13578}</v>
      </c>
      <c r="N1664" s="4" t="s">
        <v>1</v>
      </c>
      <c r="O1664" s="18" t="str">
        <f>IF(J1664="Yes",IF(P1664&lt;&gt;"",HYPERLINK(_xlfn.CONCAT(VLOOKUP(P1664,AF:AG,2,FALSE),"\",IF(ISERROR(FIND(",",A1664))=FALSE,LEFT(A1664,FIND(",",A1664)-1),A1664),"-",C1664,"-",H1664,".pdf"),"PDF"),""),"")</f>
        <v>PDF</v>
      </c>
      <c r="P1664" s="11" t="s">
        <v>2</v>
      </c>
      <c r="Q1664" s="3" t="s">
        <v>46</v>
      </c>
      <c r="R1664" s="3" t="s">
        <v>47</v>
      </c>
      <c r="S1664" s="4" t="s">
        <v>109</v>
      </c>
      <c r="T1664" s="18" t="str">
        <f>IF(J1664="Yes",IF(U1664&lt;&gt;"",HYPERLINK(_xlfn.CONCAT(VLOOKUP(U1664,AF:AG,2,FALSE),"\",IF(ISERROR(FIND(",",A1664))=FALSE,LEFT(A1664,FIND(",",A1664)-1),A1664),"-",C1664,"-",H1664,".pdf"),"PDF"),""),"")</f>
        <v>PDF</v>
      </c>
      <c r="U1664" s="11" t="s">
        <v>57</v>
      </c>
      <c r="V1664" s="3" t="s">
        <v>46</v>
      </c>
      <c r="W1664" s="3" t="s">
        <v>47</v>
      </c>
      <c r="X1664" s="501" t="s">
        <v>116</v>
      </c>
      <c r="Y1664" s="12" t="str">
        <f>IF(R1664="Include","No",IF(V1664="Include","No",""))</f>
        <v/>
      </c>
      <c r="Z1664" s="33" t="str">
        <f>IF(J1664="Yes",IF(Q1664="","",IF(Q1664="Include",IF(V1664="",IF(Y1664="No","Check for supplement","Include"),IF(V1664="Exclude","Consensus required",IF(V1664="Include",IF(Y1664="No","Check for supplement","Include"),"Check required"))),IF(Q1664="Exclude",IF(V1664="","Check required",IF(V1664="Exclude","Exclude",IF(V1664="Include","Consensus required","Check required"))),"Check required"))),IF(L1664="","","Find PDF"))</f>
        <v>Exclude</v>
      </c>
      <c r="AA1664" s="31" t="str">
        <f>IF(Z1664="Exclude",R1664,"")</f>
        <v>3. Wrong intervention</v>
      </c>
    </row>
    <row r="1665" spans="1:28" x14ac:dyDescent="0.25">
      <c r="A1665" s="25" t="s">
        <v>2010</v>
      </c>
      <c r="B1665" s="26" t="s">
        <v>2011</v>
      </c>
      <c r="C1665" s="26">
        <v>2015</v>
      </c>
      <c r="D1665" s="26" t="s">
        <v>661</v>
      </c>
      <c r="E1665" s="26" t="s">
        <v>2012</v>
      </c>
      <c r="G1665" s="26" t="s">
        <v>2013</v>
      </c>
      <c r="H1665" s="26">
        <v>13579</v>
      </c>
      <c r="I1665" s="26" t="s">
        <v>2014</v>
      </c>
      <c r="J1665" s="11" t="s">
        <v>35</v>
      </c>
      <c r="K1665" s="18" t="str">
        <f>IF(LEFT(I1665,2)="10",HYPERLINK(_xlfn.CONCAT("https://doi.org/",I1665),"Link"),IF(I1665="","",HYPERLINK(I1665,"Link")))</f>
        <v>Link</v>
      </c>
      <c r="L1665" s="19" t="str">
        <f>IF(A1665&lt;&gt;"",IF(J1665="No",_xlfn.CONCAT(IF(ISERROR(FIND(",",A1665))=FALSE,LEFT(A1665,FIND(",",A1665)-1),A1665),"-",C1665,"-",H1665),""),"")</f>
        <v/>
      </c>
      <c r="M1665" s="29" t="str">
        <f>IF(A1665&lt;&gt;"",_xlfn.CONCAT("{",IF(ISERROR(FIND(",",A1665))=FALSE,LEFT(A1665,FIND(",",A1665)-1),A1665),", ",C1665," #",H1665,"}"),"")</f>
        <v>{Peng, 2015 #13579}</v>
      </c>
      <c r="N1665" s="4" t="s">
        <v>1</v>
      </c>
      <c r="O1665" s="18" t="str">
        <f>IF(J1665="Yes",IF(P1665&lt;&gt;"",HYPERLINK(_xlfn.CONCAT(VLOOKUP(P1665,AF:AG,2,FALSE),"\",IF(ISERROR(FIND(",",A1665))=FALSE,LEFT(A1665,FIND(",",A1665)-1),A1665),"-",C1665,"-",H1665,".pdf"),"PDF"),""),"")</f>
        <v>PDF</v>
      </c>
      <c r="P1665" s="11" t="s">
        <v>2</v>
      </c>
      <c r="Q1665" s="3" t="s">
        <v>46</v>
      </c>
      <c r="R1665" s="3" t="s">
        <v>39</v>
      </c>
      <c r="T1665" s="18" t="str">
        <f>IF(J1665="Yes",IF(U1665&lt;&gt;"",HYPERLINK(_xlfn.CONCAT(VLOOKUP(U1665,AF:AG,2,FALSE),"\",IF(ISERROR(FIND(",",A1665))=FALSE,LEFT(A1665,FIND(",",A1665)-1),A1665),"-",C1665,"-",H1665,".pdf"),"PDF"),""),"")</f>
        <v>PDF</v>
      </c>
      <c r="U1665" s="11" t="str">
        <f>IF(R1665="0. Duplicate","SH","")</f>
        <v>SH</v>
      </c>
      <c r="V1665" s="3" t="str">
        <f>IF(R1665="0. Duplicate","Exclude","")</f>
        <v>Exclude</v>
      </c>
      <c r="W1665" s="3" t="str">
        <f>IF(R1665="0. Duplicate","0. Duplicate","")</f>
        <v>0. Duplicate</v>
      </c>
      <c r="Y1665" s="12" t="str">
        <f>IF(R1665="Include","No",IF(V1665="Include","No",""))</f>
        <v/>
      </c>
      <c r="Z1665" s="33" t="str">
        <f>IF(J1665="Yes",IF(Q1665="","",IF(Q1665="Include",IF(V1665="",IF(Y1665="No","Check for supplement","Include"),IF(V1665="Exclude","Consensus required",IF(V1665="Include",IF(Y1665="No","Check for supplement","Include"),"Check required"))),IF(Q1665="Exclude",IF(V1665="","Check required",IF(V1665="Exclude","Exclude",IF(V1665="Include","Consensus required","Check required"))),"Check required"))),IF(L1665="","","Find PDF"))</f>
        <v>Exclude</v>
      </c>
      <c r="AA1665" s="31" t="str">
        <f>IF(Z1665="Exclude",R1665,"")</f>
        <v>0. Duplicate</v>
      </c>
    </row>
    <row r="1666" spans="1:28" x14ac:dyDescent="0.25">
      <c r="A1666" s="25" t="s">
        <v>2015</v>
      </c>
      <c r="B1666" s="26" t="s">
        <v>2016</v>
      </c>
      <c r="C1666" s="26">
        <v>2013</v>
      </c>
      <c r="D1666" s="26" t="s">
        <v>65</v>
      </c>
      <c r="E1666" s="26">
        <v>3</v>
      </c>
      <c r="F1666" s="26">
        <v>11</v>
      </c>
      <c r="G1666" s="26" t="s">
        <v>2017</v>
      </c>
      <c r="H1666" s="26">
        <v>14866</v>
      </c>
      <c r="I1666" s="26" t="s">
        <v>2018</v>
      </c>
      <c r="J1666" s="11" t="s">
        <v>35</v>
      </c>
      <c r="K1666" s="18" t="str">
        <f>IF(LEFT(I1666,2)="10",HYPERLINK(_xlfn.CONCAT("https://doi.org/",I1666),"Link"),IF(I1666="","",HYPERLINK(I1666,"Link")))</f>
        <v>Link</v>
      </c>
      <c r="L1666" s="19" t="str">
        <f>IF(A1666&lt;&gt;"",IF(J1666="No",_xlfn.CONCAT(IF(ISERROR(FIND(",",A1666))=FALSE,LEFT(A1666,FIND(",",A1666)-1),A1666),"-",C1666,"-",H1666),""),"")</f>
        <v/>
      </c>
      <c r="M1666" s="29" t="str">
        <f>IF(A1666&lt;&gt;"",_xlfn.CONCAT("{",IF(ISERROR(FIND(",",A1666))=FALSE,LEFT(A1666,FIND(",",A1666)-1),A1666),", ",C1666," #",H1666,"}"),"")</f>
        <v>{Penn, 2013 #14866}</v>
      </c>
      <c r="N1666" s="4" t="s">
        <v>1</v>
      </c>
      <c r="O1666" s="18" t="str">
        <f>IF(J1666="Yes",IF(P1666&lt;&gt;"",HYPERLINK(_xlfn.CONCAT(VLOOKUP(P1666,AF:AG,2,FALSE),"\",IF(ISERROR(FIND(",",A1666))=FALSE,LEFT(A1666,FIND(",",A1666)-1),A1666),"-",C1666,"-",H1666,".pdf"),"PDF"),""),"")</f>
        <v>PDF</v>
      </c>
      <c r="P1666" s="11" t="s">
        <v>2</v>
      </c>
      <c r="Q1666" s="3" t="s">
        <v>46</v>
      </c>
      <c r="R1666" s="3" t="s">
        <v>77</v>
      </c>
      <c r="S1666" s="4" t="s">
        <v>316</v>
      </c>
      <c r="T1666" s="18" t="str">
        <f>IF(J1666="Yes",IF(U1666&lt;&gt;"",HYPERLINK(_xlfn.CONCAT(VLOOKUP(U1666,AF:AG,2,FALSE),"\",IF(ISERROR(FIND(",",A1666))=FALSE,LEFT(A1666,FIND(",",A1666)-1),A1666),"-",C1666,"-",H1666,".pdf"),"PDF"),""),"")</f>
        <v>PDF</v>
      </c>
      <c r="U1666" s="11" t="s">
        <v>57</v>
      </c>
      <c r="V1666" s="3" t="s">
        <v>46</v>
      </c>
      <c r="W1666" s="3" t="s">
        <v>77</v>
      </c>
      <c r="X1666" s="501" t="s">
        <v>446</v>
      </c>
      <c r="Y1666" s="12" t="str">
        <f>IF(R1666="Include","No",IF(V1666="Include","No",""))</f>
        <v/>
      </c>
      <c r="Z1666" s="33" t="str">
        <f>IF(J1666="Yes",IF(Q1666="","",IF(Q1666="Include",IF(V1666="",IF(Y1666="No","Check for supplement","Include"),IF(V1666="Exclude","Consensus required",IF(V1666="Include",IF(Y1666="No","Check for supplement","Include"),"Check required"))),IF(Q1666="Exclude",IF(V1666="","Check required",IF(V1666="Exclude","Exclude",IF(V1666="Include","Consensus required","Check required"))),"Check required"))),IF(L1666="","","Find PDF"))</f>
        <v>Exclude</v>
      </c>
      <c r="AA1666" s="31" t="str">
        <f>IF(Z1666="Exclude",R1666,"")</f>
        <v>5. Wrong study design</v>
      </c>
    </row>
    <row r="1667" spans="1:28" x14ac:dyDescent="0.25">
      <c r="A1667" s="25" t="s">
        <v>2019</v>
      </c>
      <c r="B1667" s="26" t="s">
        <v>2020</v>
      </c>
      <c r="C1667" s="26">
        <v>2019</v>
      </c>
      <c r="D1667" s="26" t="s">
        <v>2021</v>
      </c>
      <c r="E1667" s="26">
        <v>33</v>
      </c>
      <c r="F1667" s="26">
        <v>3</v>
      </c>
      <c r="G1667" s="26" t="s">
        <v>2022</v>
      </c>
      <c r="H1667" s="26">
        <v>14867</v>
      </c>
      <c r="I1667" s="26" t="s">
        <v>2023</v>
      </c>
      <c r="J1667" s="11" t="s">
        <v>35</v>
      </c>
      <c r="K1667" s="18" t="str">
        <f>IF(LEFT(I1667,2)="10",HYPERLINK(_xlfn.CONCAT("https://doi.org/",I1667),"Link"),IF(I1667="","",HYPERLINK(I1667,"Link")))</f>
        <v>Link</v>
      </c>
      <c r="L1667" s="19" t="str">
        <f>IF(A1667&lt;&gt;"",IF(J1667="No",_xlfn.CONCAT(IF(ISERROR(FIND(",",A1667))=FALSE,LEFT(A1667,FIND(",",A1667)-1),A1667),"-",C1667,"-",H1667),""),"")</f>
        <v/>
      </c>
      <c r="M1667" s="29" t="str">
        <f>IF(A1667&lt;&gt;"",_xlfn.CONCAT("{",IF(ISERROR(FIND(",",A1667))=FALSE,LEFT(A1667,FIND(",",A1667)-1),A1667),", ",C1667," #",H1667,"}"),"")</f>
        <v>{Penttinen, 2019 #14867}</v>
      </c>
      <c r="N1667" s="4" t="s">
        <v>1</v>
      </c>
      <c r="O1667" s="18" t="str">
        <f>IF(J1667="Yes",IF(P1667&lt;&gt;"",HYPERLINK(_xlfn.CONCAT(VLOOKUP(P1667,AF:AG,2,FALSE),"\",IF(ISERROR(FIND(",",A1667))=FALSE,LEFT(A1667,FIND(",",A1667)-1),A1667),"-",C1667,"-",H1667,".pdf"),"PDF"),""),"")</f>
        <v>PDF</v>
      </c>
      <c r="P1667" s="11" t="s">
        <v>2</v>
      </c>
      <c r="Q1667" s="3" t="s">
        <v>46</v>
      </c>
      <c r="R1667" s="3" t="s">
        <v>47</v>
      </c>
      <c r="S1667" s="4" t="s">
        <v>109</v>
      </c>
      <c r="T1667" s="18" t="str">
        <f>IF(J1667="Yes",IF(U1667&lt;&gt;"",HYPERLINK(_xlfn.CONCAT(VLOOKUP(U1667,AF:AG,2,FALSE),"\",IF(ISERROR(FIND(",",A1667))=FALSE,LEFT(A1667,FIND(",",A1667)-1),A1667),"-",C1667,"-",H1667,".pdf"),"PDF"),""),"")</f>
        <v>PDF</v>
      </c>
      <c r="U1667" s="11" t="s">
        <v>57</v>
      </c>
      <c r="V1667" s="3" t="s">
        <v>46</v>
      </c>
      <c r="W1667" s="3" t="s">
        <v>47</v>
      </c>
      <c r="X1667" s="501" t="s">
        <v>116</v>
      </c>
      <c r="Y1667" s="12" t="str">
        <f>IF(R1667="Include","No",IF(V1667="Include","No",""))</f>
        <v/>
      </c>
      <c r="Z1667" s="33" t="str">
        <f>IF(J1667="Yes",IF(Q1667="","",IF(Q1667="Include",IF(V1667="",IF(Y1667="No","Check for supplement","Include"),IF(V1667="Exclude","Consensus required",IF(V1667="Include",IF(Y1667="No","Check for supplement","Include"),"Check required"))),IF(Q1667="Exclude",IF(V1667="","Check required",IF(V1667="Exclude","Exclude",IF(V1667="Include","Consensus required","Check required"))),"Check required"))),IF(L1667="","","Find PDF"))</f>
        <v>Exclude</v>
      </c>
      <c r="AA1667" s="31" t="str">
        <f>IF(Z1667="Exclude",R1667,"")</f>
        <v>3. Wrong intervention</v>
      </c>
    </row>
    <row r="1668" spans="1:28" x14ac:dyDescent="0.25">
      <c r="A1668" s="25" t="s">
        <v>2024</v>
      </c>
      <c r="B1668" s="26" t="s">
        <v>2025</v>
      </c>
      <c r="C1668" s="26">
        <v>2020</v>
      </c>
      <c r="D1668" s="26" t="s">
        <v>124</v>
      </c>
      <c r="E1668" s="26">
        <v>17</v>
      </c>
      <c r="F1668" s="26">
        <v>1</v>
      </c>
      <c r="G1668" s="26">
        <v>133</v>
      </c>
      <c r="H1668" s="26">
        <v>13580</v>
      </c>
      <c r="I1668" s="26" t="s">
        <v>2026</v>
      </c>
      <c r="J1668" s="11" t="s">
        <v>35</v>
      </c>
      <c r="K1668" s="18" t="str">
        <f>IF(LEFT(I1668,2)="10",HYPERLINK(_xlfn.CONCAT("https://doi.org/",I1668),"Link"),IF(I1668="","",HYPERLINK(I1668,"Link")))</f>
        <v>Link</v>
      </c>
      <c r="L1668" s="19" t="str">
        <f>IF(A1668&lt;&gt;"",IF(J1668="No",_xlfn.CONCAT(IF(ISERROR(FIND(",",A1668))=FALSE,LEFT(A1668,FIND(",",A1668)-1),A1668),"-",C1668,"-",H1668),""),"")</f>
        <v/>
      </c>
      <c r="M1668" s="29" t="str">
        <f>IF(A1668&lt;&gt;"",_xlfn.CONCAT("{",IF(ISERROR(FIND(",",A1668))=FALSE,LEFT(A1668,FIND(",",A1668)-1),A1668),", ",C1668," #",H1668,"}"),"")</f>
        <v>{Pereira, 2020 #13580}</v>
      </c>
      <c r="N1668" s="4" t="s">
        <v>1</v>
      </c>
      <c r="O1668" s="18" t="str">
        <f>IF(J1668="Yes",IF(P1668&lt;&gt;"",HYPERLINK(_xlfn.CONCAT(VLOOKUP(P1668,AF:AG,2,FALSE),"\",IF(ISERROR(FIND(",",A1668))=FALSE,LEFT(A1668,FIND(",",A1668)-1),A1668),"-",C1668,"-",H1668,".pdf"),"PDF"),""),"")</f>
        <v>PDF</v>
      </c>
      <c r="P1668" s="11" t="s">
        <v>2</v>
      </c>
      <c r="Q1668" s="3" t="s">
        <v>46</v>
      </c>
      <c r="R1668" s="3" t="s">
        <v>47</v>
      </c>
      <c r="S1668" s="4" t="s">
        <v>109</v>
      </c>
      <c r="T1668" s="18" t="str">
        <f>IF(J1668="Yes",IF(U1668&lt;&gt;"",HYPERLINK(_xlfn.CONCAT(VLOOKUP(U1668,AF:AG,2,FALSE),"\",IF(ISERROR(FIND(",",A1668))=FALSE,LEFT(A1668,FIND(",",A1668)-1),A1668),"-",C1668,"-",H1668,".pdf"),"PDF"),""),"")</f>
        <v>PDF</v>
      </c>
      <c r="U1668" s="11" t="s">
        <v>57</v>
      </c>
      <c r="V1668" s="3" t="s">
        <v>46</v>
      </c>
      <c r="W1668" s="3" t="s">
        <v>47</v>
      </c>
      <c r="X1668" s="501" t="s">
        <v>116</v>
      </c>
      <c r="Y1668" s="12" t="str">
        <f>IF(R1668="Include","No",IF(V1668="Include","No",""))</f>
        <v/>
      </c>
      <c r="Z1668" s="33" t="str">
        <f>IF(J1668="Yes",IF(Q1668="","",IF(Q1668="Include",IF(V1668="",IF(Y1668="No","Check for supplement","Include"),IF(V1668="Exclude","Consensus required",IF(V1668="Include",IF(Y1668="No","Check for supplement","Include"),"Check required"))),IF(Q1668="Exclude",IF(V1668="","Check required",IF(V1668="Exclude","Exclude",IF(V1668="Include","Consensus required","Check required"))),"Check required"))),IF(L1668="","","Find PDF"))</f>
        <v>Exclude</v>
      </c>
      <c r="AA1668" s="31" t="str">
        <f>IF(Z1668="Exclude",R1668,"")</f>
        <v>3. Wrong intervention</v>
      </c>
    </row>
    <row r="1669" spans="1:28" x14ac:dyDescent="0.25">
      <c r="A1669" s="25" t="s">
        <v>2024</v>
      </c>
      <c r="B1669" s="26" t="s">
        <v>2025</v>
      </c>
      <c r="C1669" s="26">
        <v>2020</v>
      </c>
      <c r="D1669" s="26" t="s">
        <v>124</v>
      </c>
      <c r="E1669" s="26">
        <v>17</v>
      </c>
      <c r="F1669" s="26">
        <v>1</v>
      </c>
      <c r="G1669" s="26">
        <v>133</v>
      </c>
      <c r="H1669" s="26">
        <v>13581</v>
      </c>
      <c r="I1669" s="26" t="s">
        <v>2026</v>
      </c>
      <c r="J1669" s="11" t="s">
        <v>35</v>
      </c>
      <c r="K1669" s="18" t="str">
        <f>IF(LEFT(I1669,2)="10",HYPERLINK(_xlfn.CONCAT("https://doi.org/",I1669),"Link"),IF(I1669="","",HYPERLINK(I1669,"Link")))</f>
        <v>Link</v>
      </c>
      <c r="L1669" s="19" t="str">
        <f>IF(A1669&lt;&gt;"",IF(J1669="No",_xlfn.CONCAT(IF(ISERROR(FIND(",",A1669))=FALSE,LEFT(A1669,FIND(",",A1669)-1),A1669),"-",C1669,"-",H1669),""),"")</f>
        <v/>
      </c>
      <c r="M1669" s="29" t="str">
        <f>IF(A1669&lt;&gt;"",_xlfn.CONCAT("{",IF(ISERROR(FIND(",",A1669))=FALSE,LEFT(A1669,FIND(",",A1669)-1),A1669),", ",C1669," #",H1669,"}"),"")</f>
        <v>{Pereira, 2020 #13581}</v>
      </c>
      <c r="N1669" s="4" t="s">
        <v>1</v>
      </c>
      <c r="O1669" s="18" t="str">
        <f>IF(J1669="Yes",IF(P1669&lt;&gt;"",HYPERLINK(_xlfn.CONCAT(VLOOKUP(P1669,AF:AG,2,FALSE),"\",IF(ISERROR(FIND(",",A1669))=FALSE,LEFT(A1669,FIND(",",A1669)-1),A1669),"-",C1669,"-",H1669,".pdf"),"PDF"),""),"")</f>
        <v>PDF</v>
      </c>
      <c r="P1669" s="11" t="s">
        <v>2</v>
      </c>
      <c r="Q1669" s="3" t="s">
        <v>46</v>
      </c>
      <c r="R1669" s="3" t="s">
        <v>39</v>
      </c>
      <c r="T1669" s="18" t="str">
        <f>IF(J1669="Yes",IF(U1669&lt;&gt;"",HYPERLINK(_xlfn.CONCAT(VLOOKUP(U1669,AF:AG,2,FALSE),"\",IF(ISERROR(FIND(",",A1669))=FALSE,LEFT(A1669,FIND(",",A1669)-1),A1669),"-",C1669,"-",H1669,".pdf"),"PDF"),""),"")</f>
        <v>PDF</v>
      </c>
      <c r="U1669" s="11" t="str">
        <f>IF(R1669="0. Duplicate","SH","")</f>
        <v>SH</v>
      </c>
      <c r="V1669" s="3" t="str">
        <f>IF(R1669="0. Duplicate","Exclude","")</f>
        <v>Exclude</v>
      </c>
      <c r="W1669" s="3" t="str">
        <f>IF(R1669="0. Duplicate","0. Duplicate","")</f>
        <v>0. Duplicate</v>
      </c>
      <c r="Y1669" s="12" t="str">
        <f>IF(R1669="Include","No",IF(V1669="Include","No",""))</f>
        <v/>
      </c>
      <c r="Z1669" s="33" t="str">
        <f>IF(J1669="Yes",IF(Q1669="","",IF(Q1669="Include",IF(V1669="",IF(Y1669="No","Check for supplement","Include"),IF(V1669="Exclude","Consensus required",IF(V1669="Include",IF(Y1669="No","Check for supplement","Include"),"Check required"))),IF(Q1669="Exclude",IF(V1669="","Check required",IF(V1669="Exclude","Exclude",IF(V1669="Include","Consensus required","Check required"))),"Check required"))),IF(L1669="","","Find PDF"))</f>
        <v>Exclude</v>
      </c>
      <c r="AA1669" s="31" t="str">
        <f>IF(Z1669="Exclude",R1669,"")</f>
        <v>0. Duplicate</v>
      </c>
    </row>
    <row r="1670" spans="1:28" x14ac:dyDescent="0.25">
      <c r="A1670" s="25" t="s">
        <v>2024</v>
      </c>
      <c r="B1670" s="26" t="s">
        <v>2025</v>
      </c>
      <c r="C1670" s="26">
        <v>2020</v>
      </c>
      <c r="D1670" s="26" t="s">
        <v>124</v>
      </c>
      <c r="E1670" s="26">
        <v>17</v>
      </c>
      <c r="F1670" s="26">
        <v>1</v>
      </c>
      <c r="G1670" s="26">
        <v>133</v>
      </c>
      <c r="H1670" s="26">
        <v>13582</v>
      </c>
      <c r="I1670" s="26" t="s">
        <v>2026</v>
      </c>
      <c r="J1670" s="11" t="s">
        <v>35</v>
      </c>
      <c r="K1670" s="18" t="str">
        <f>IF(LEFT(I1670,2)="10",HYPERLINK(_xlfn.CONCAT("https://doi.org/",I1670),"Link"),IF(I1670="","",HYPERLINK(I1670,"Link")))</f>
        <v>Link</v>
      </c>
      <c r="L1670" s="19" t="str">
        <f>IF(A1670&lt;&gt;"",IF(J1670="No",_xlfn.CONCAT(IF(ISERROR(FIND(",",A1670))=FALSE,LEFT(A1670,FIND(",",A1670)-1),A1670),"-",C1670,"-",H1670),""),"")</f>
        <v/>
      </c>
      <c r="M1670" s="29" t="str">
        <f>IF(A1670&lt;&gt;"",_xlfn.CONCAT("{",IF(ISERROR(FIND(",",A1670))=FALSE,LEFT(A1670,FIND(",",A1670)-1),A1670),", ",C1670," #",H1670,"}"),"")</f>
        <v>{Pereira, 2020 #13582}</v>
      </c>
      <c r="N1670" s="4" t="s">
        <v>1</v>
      </c>
      <c r="O1670" s="18" t="str">
        <f>IF(J1670="Yes",IF(P1670&lt;&gt;"",HYPERLINK(_xlfn.CONCAT(VLOOKUP(P1670,AF:AG,2,FALSE),"\",IF(ISERROR(FIND(",",A1670))=FALSE,LEFT(A1670,FIND(",",A1670)-1),A1670),"-",C1670,"-",H1670,".pdf"),"PDF"),""),"")</f>
        <v>PDF</v>
      </c>
      <c r="P1670" s="11" t="s">
        <v>2</v>
      </c>
      <c r="Q1670" s="3" t="s">
        <v>46</v>
      </c>
      <c r="R1670" s="3" t="s">
        <v>39</v>
      </c>
      <c r="T1670" s="18" t="str">
        <f>IF(J1670="Yes",IF(U1670&lt;&gt;"",HYPERLINK(_xlfn.CONCAT(VLOOKUP(U1670,AF:AG,2,FALSE),"\",IF(ISERROR(FIND(",",A1670))=FALSE,LEFT(A1670,FIND(",",A1670)-1),A1670),"-",C1670,"-",H1670,".pdf"),"PDF"),""),"")</f>
        <v>PDF</v>
      </c>
      <c r="U1670" s="11" t="str">
        <f>IF(R1670="0. Duplicate","SH","")</f>
        <v>SH</v>
      </c>
      <c r="V1670" s="3" t="str">
        <f>IF(R1670="0. Duplicate","Exclude","")</f>
        <v>Exclude</v>
      </c>
      <c r="W1670" s="3" t="str">
        <f>IF(R1670="0. Duplicate","0. Duplicate","")</f>
        <v>0. Duplicate</v>
      </c>
      <c r="Y1670" s="12" t="str">
        <f>IF(R1670="Include","No",IF(V1670="Include","No",""))</f>
        <v/>
      </c>
      <c r="Z1670" s="33" t="str">
        <f>IF(J1670="Yes",IF(Q1670="","",IF(Q1670="Include",IF(V1670="",IF(Y1670="No","Check for supplement","Include"),IF(V1670="Exclude","Consensus required",IF(V1670="Include",IF(Y1670="No","Check for supplement","Include"),"Check required"))),IF(Q1670="Exclude",IF(V1670="","Check required",IF(V1670="Exclude","Exclude",IF(V1670="Include","Consensus required","Check required"))),"Check required"))),IF(L1670="","","Find PDF"))</f>
        <v>Exclude</v>
      </c>
      <c r="AA1670" s="31" t="str">
        <f>IF(Z1670="Exclude",R1670,"")</f>
        <v>0. Duplicate</v>
      </c>
    </row>
    <row r="1671" spans="1:28" x14ac:dyDescent="0.25">
      <c r="A1671" s="25" t="s">
        <v>2027</v>
      </c>
      <c r="B1671" s="26" t="s">
        <v>2028</v>
      </c>
      <c r="C1671" s="26">
        <v>2021</v>
      </c>
      <c r="D1671" s="26" t="s">
        <v>2029</v>
      </c>
      <c r="E1671" s="26">
        <v>57</v>
      </c>
      <c r="F1671" s="26">
        <v>6</v>
      </c>
      <c r="G1671" s="26" t="s">
        <v>2030</v>
      </c>
      <c r="H1671" s="26">
        <v>14868</v>
      </c>
      <c r="I1671" s="26" t="s">
        <v>2031</v>
      </c>
      <c r="J1671" s="11" t="s">
        <v>35</v>
      </c>
      <c r="K1671" s="18" t="str">
        <f>IF(LEFT(I1671,2)="10",HYPERLINK(_xlfn.CONCAT("https://doi.org/",I1671),"Link"),IF(I1671="","",HYPERLINK(I1671,"Link")))</f>
        <v>Link</v>
      </c>
      <c r="L1671" s="19" t="str">
        <f>IF(A1671&lt;&gt;"",IF(J1671="No",_xlfn.CONCAT(IF(ISERROR(FIND(",",A1671))=FALSE,LEFT(A1671,FIND(",",A1671)-1),A1671),"-",C1671,"-",H1671),""),"")</f>
        <v/>
      </c>
      <c r="M1671" s="29" t="str">
        <f>IF(A1671&lt;&gt;"",_xlfn.CONCAT("{",IF(ISERROR(FIND(",",A1671))=FALSE,LEFT(A1671,FIND(",",A1671)-1),A1671),", ",C1671," #",H1671,"}"),"")</f>
        <v>{Perez-Dominguez, 2021 #14868}</v>
      </c>
      <c r="N1671" s="4" t="s">
        <v>1</v>
      </c>
      <c r="O1671" s="18" t="str">
        <f>IF(J1671="Yes",IF(P1671&lt;&gt;"",HYPERLINK(_xlfn.CONCAT(VLOOKUP(P1671,AF:AG,2,FALSE),"\",IF(ISERROR(FIND(",",A1671))=FALSE,LEFT(A1671,FIND(",",A1671)-1),A1671),"-",C1671,"-",H1671,".pdf"),"PDF"),""),"")</f>
        <v>PDF</v>
      </c>
      <c r="P1671" s="11" t="s">
        <v>2</v>
      </c>
      <c r="Q1671" s="3" t="s">
        <v>46</v>
      </c>
      <c r="R1671" s="3" t="s">
        <v>47</v>
      </c>
      <c r="S1671" s="4" t="s">
        <v>109</v>
      </c>
      <c r="T1671" s="18" t="str">
        <f>IF(J1671="Yes",IF(U1671&lt;&gt;"",HYPERLINK(_xlfn.CONCAT(VLOOKUP(U1671,AF:AG,2,FALSE),"\",IF(ISERROR(FIND(",",A1671))=FALSE,LEFT(A1671,FIND(",",A1671)-1),A1671),"-",C1671,"-",H1671,".pdf"),"PDF"),""),"")</f>
        <v>PDF</v>
      </c>
      <c r="U1671" s="11" t="s">
        <v>57</v>
      </c>
      <c r="V1671" s="3" t="s">
        <v>46</v>
      </c>
      <c r="W1671" s="3" t="s">
        <v>47</v>
      </c>
      <c r="X1671" s="501" t="s">
        <v>116</v>
      </c>
      <c r="Y1671" s="12" t="str">
        <f>IF(R1671="Include","No",IF(V1671="Include","No",""))</f>
        <v/>
      </c>
      <c r="Z1671" s="33" t="str">
        <f>IF(J1671="Yes",IF(Q1671="","",IF(Q1671="Include",IF(V1671="",IF(Y1671="No","Check for supplement","Include"),IF(V1671="Exclude","Consensus required",IF(V1671="Include",IF(Y1671="No","Check for supplement","Include"),"Check required"))),IF(Q1671="Exclude",IF(V1671="","Check required",IF(V1671="Exclude","Exclude",IF(V1671="Include","Consensus required","Check required"))),"Check required"))),IF(L1671="","","Find PDF"))</f>
        <v>Exclude</v>
      </c>
      <c r="AA1671" s="31" t="str">
        <f>IF(Z1671="Exclude",R1671,"")</f>
        <v>3. Wrong intervention</v>
      </c>
    </row>
    <row r="1672" spans="1:28" x14ac:dyDescent="0.25">
      <c r="A1672" s="396" t="s">
        <v>30</v>
      </c>
      <c r="B1672" s="397" t="s">
        <v>31</v>
      </c>
      <c r="C1672" s="397">
        <v>2018</v>
      </c>
      <c r="D1672" s="397" t="s">
        <v>32</v>
      </c>
      <c r="E1672" s="397">
        <v>73</v>
      </c>
      <c r="F1672" s="397" t="s">
        <v>3</v>
      </c>
      <c r="G1672" s="397" t="s">
        <v>33</v>
      </c>
      <c r="H1672" s="397">
        <v>17305</v>
      </c>
      <c r="I1672" s="397" t="s">
        <v>34</v>
      </c>
      <c r="J1672" s="163" t="s">
        <v>35</v>
      </c>
      <c r="K1672" s="18" t="str">
        <f>IF(LEFT(I1672,2)="10",HYPERLINK(_xlfn.CONCAT("https://doi.org/",I1672),"Link"),IF(I1672="","",HYPERLINK(I1672,"Link")))</f>
        <v>Link</v>
      </c>
      <c r="L1672" s="398" t="str">
        <f>IF(A1672&lt;&gt;"",IF(J1672="No",_xlfn.CONCAT(IF(ISERROR(FIND(",",A1672))=FALSE,LEFT(A1672,FIND(",",A1672)-1),A1672),"-",C1672,"-",H1672),""),"")</f>
        <v/>
      </c>
      <c r="M1672" s="399" t="str">
        <f>IF(A1672&lt;&gt;"",_xlfn.CONCAT("{",IF(ISERROR(FIND(",",A1672))=FALSE,LEFT(A1672,FIND(",",A1672)-1),A1672),", ",C1672," #",H1672,"}"),"")</f>
        <v>{Persell, 2018 #17305}</v>
      </c>
      <c r="N1672" s="164" t="s">
        <v>36</v>
      </c>
      <c r="O1672" s="18" t="str">
        <f>IF(J1672="Yes",IF(P1672&lt;&gt;"",HYPERLINK(_xlfn.CONCAT(VLOOKUP(P1672,AF:AG,2,FALSE),"\",IF(ISERROR(FIND(",",A1672))=FALSE,LEFT(A1672,FIND(",",A1672)-1),A1672),"-",C1672,"-",H1672,".pdf"),"PDF"),""),"")</f>
        <v>PDF</v>
      </c>
      <c r="P1672" s="163" t="s">
        <v>2</v>
      </c>
      <c r="Q1672" s="400" t="s">
        <v>37</v>
      </c>
      <c r="R1672" s="400"/>
      <c r="S1672" s="164"/>
      <c r="T1672" s="18" t="str">
        <f>IF(J1672="Yes",IF(U1672&lt;&gt;"",HYPERLINK(_xlfn.CONCAT(VLOOKUP(U1672,AF:AG,2,FALSE),"\",IF(ISERROR(FIND(",",A1672))=FALSE,LEFT(A1672,FIND(",",A1672)-1),A1672),"-",C1672,"-",H1672,".pdf"),"PDF"),""),"")</f>
        <v>PDF</v>
      </c>
      <c r="U1672" s="11" t="s">
        <v>38</v>
      </c>
      <c r="V1672" s="3" t="s">
        <v>37</v>
      </c>
      <c r="Y1672" s="323" t="s">
        <v>35</v>
      </c>
      <c r="Z1672" s="33" t="str">
        <f>IF(J1672="Yes",IF(Q1672="","",IF(Q1672="Include",IF(V1672="",IF(Y1672="No","Check for supplement","Include"),IF(V1672="Exclude","Consensus required",IF(V1672="Include",IF(Y1672="No","Check for supplement","Include"),"Check required"))),IF(Q1672="Exclude",IF(V1672="","Check required",IF(V1672="Exclude","Exclude",IF(V1672="Include","Consensus required","Check required"))),"Check required"))),IF(L1672="","","Find PDF"))</f>
        <v>Include</v>
      </c>
      <c r="AA1672" s="31" t="str">
        <f>IF(Z1672="Exclude",R1672,"")</f>
        <v/>
      </c>
      <c r="AB1672" s="401"/>
    </row>
    <row r="1673" spans="1:28" x14ac:dyDescent="0.25">
      <c r="A1673" s="25" t="s">
        <v>5616</v>
      </c>
      <c r="B1673" s="26" t="s">
        <v>5617</v>
      </c>
      <c r="C1673" s="26">
        <v>2019</v>
      </c>
      <c r="D1673" s="26" t="s">
        <v>5618</v>
      </c>
      <c r="E1673" s="26">
        <v>140</v>
      </c>
      <c r="H1673" s="26">
        <v>14122</v>
      </c>
      <c r="I1673" s="91" t="s">
        <v>5619</v>
      </c>
      <c r="J1673" s="11" t="s">
        <v>35</v>
      </c>
      <c r="K1673" s="18" t="str">
        <f>IF(LEFT(I1673,2)="10",HYPERLINK(_xlfn.CONCAT("https://doi.org/",I1673),"Link"),IF(I1673="","",HYPERLINK(I1673,"Link")))</f>
        <v>Link</v>
      </c>
      <c r="L1673" s="19" t="str">
        <f>IF(A1673&lt;&gt;"",IF(J1673="No",_xlfn.CONCAT(IF(ISERROR(FIND(",",A1673))=FALSE,LEFT(A1673,FIND(",",A1673)-1),A1673),"-",C1673,"-",H1673),""),"")</f>
        <v/>
      </c>
      <c r="M1673" s="29" t="str">
        <f>IF(A1673&lt;&gt;"",_xlfn.CONCAT("{",IF(ISERROR(FIND(",",A1673))=FALSE,LEFT(A1673,FIND(",",A1673)-1),A1673),", ",C1673," #",H1673,"}"),"")</f>
        <v>{Persell, 2019 #14122}</v>
      </c>
      <c r="N1673" s="4" t="s">
        <v>4</v>
      </c>
      <c r="O1673" s="18" t="str">
        <f>IF(J1673="Yes",IF(P1673&lt;&gt;"",HYPERLINK(_xlfn.CONCAT(VLOOKUP(P1673,AF:AG,2,FALSE),"\",IF(ISERROR(FIND(",",A1673))=FALSE,LEFT(A1673,FIND(",",A1673)-1),A1673),"-",C1673,"-",H1673,".pdf"),"PDF"),""),"")</f>
        <v>PDF</v>
      </c>
      <c r="P1673" s="11" t="s">
        <v>2</v>
      </c>
      <c r="Q1673" s="3" t="s">
        <v>46</v>
      </c>
      <c r="R1673" s="3" t="s">
        <v>47</v>
      </c>
      <c r="S1673" s="4" t="s">
        <v>109</v>
      </c>
      <c r="T1673" s="18" t="str">
        <f>IF(J1673="Yes",IF(U1673&lt;&gt;"",HYPERLINK(_xlfn.CONCAT(VLOOKUP(U1673,AF:AG,2,FALSE),"\",IF(ISERROR(FIND(",",A1673))=FALSE,LEFT(A1673,FIND(",",A1673)-1),A1673),"-",C1673,"-",H1673,".pdf"),"PDF"),""),"")</f>
        <v>PDF</v>
      </c>
      <c r="U1673" s="11" t="s">
        <v>50</v>
      </c>
      <c r="V1673" s="3" t="s">
        <v>46</v>
      </c>
      <c r="W1673" s="3" t="s">
        <v>47</v>
      </c>
      <c r="Y1673" s="12" t="str">
        <f>IF(R1673="Include","No",IF(V1673="Include","No",""))</f>
        <v/>
      </c>
      <c r="Z1673" s="33" t="str">
        <f>IF(J1673="Yes",IF(Q1673="","",IF(Q1673="Include",IF(V1673="",IF(Y1673="No","Check for supplement","Include"),IF(V1673="Exclude","Consensus required",IF(V1673="Include",IF(Y1673="No","Check for supplement","Include"),"Check required"))),IF(Q1673="Exclude",IF(V1673="","Check required",IF(V1673="Exclude","Exclude",IF(V1673="Include","Consensus required","Check required"))),"Check required"))),IF(L1673="","","Find PDF"))</f>
        <v>Exclude</v>
      </c>
      <c r="AA1673" s="31" t="str">
        <f>IF(Z1673="Exclude",R1673,"")</f>
        <v>3. Wrong intervention</v>
      </c>
    </row>
    <row r="1674" spans="1:28" x14ac:dyDescent="0.25">
      <c r="A1674" s="25" t="s">
        <v>5620</v>
      </c>
      <c r="B1674" s="26" t="s">
        <v>5621</v>
      </c>
      <c r="C1674" s="26">
        <v>2020</v>
      </c>
      <c r="D1674" s="26" t="s">
        <v>890</v>
      </c>
      <c r="E1674" s="26">
        <v>3</v>
      </c>
      <c r="F1674" s="26">
        <v>3</v>
      </c>
      <c r="G1674" s="26" t="s">
        <v>5622</v>
      </c>
      <c r="H1674" s="26">
        <v>13583</v>
      </c>
      <c r="I1674" s="26" t="s">
        <v>5623</v>
      </c>
      <c r="J1674" s="11" t="s">
        <v>35</v>
      </c>
      <c r="K1674" s="18" t="str">
        <f>IF(LEFT(I1674,2)="10",HYPERLINK(_xlfn.CONCAT("https://doi.org/",I1674),"Link"),IF(I1674="","",HYPERLINK(I1674,"Link")))</f>
        <v>Link</v>
      </c>
      <c r="L1674" s="19" t="str">
        <f>IF(A1674&lt;&gt;"",IF(J1674="No",_xlfn.CONCAT(IF(ISERROR(FIND(",",A1674))=FALSE,LEFT(A1674,FIND(",",A1674)-1),A1674),"-",C1674,"-",H1674),""),"")</f>
        <v/>
      </c>
      <c r="M1674" s="29" t="str">
        <f>IF(A1674&lt;&gt;"",_xlfn.CONCAT("{",IF(ISERROR(FIND(",",A1674))=FALSE,LEFT(A1674,FIND(",",A1674)-1),A1674),", ",C1674," #",H1674,"}"),"")</f>
        <v>{Persell, 2020 #13583}</v>
      </c>
      <c r="N1674" s="4" t="s">
        <v>7199</v>
      </c>
      <c r="O1674" s="18" t="str">
        <f>IF(J1674="Yes",IF(P1674&lt;&gt;"",HYPERLINK(_xlfn.CONCAT(VLOOKUP(P1674,AF:AG,2,FALSE),"\",IF(ISERROR(FIND(",",A1674))=FALSE,LEFT(A1674,FIND(",",A1674)-1),A1674),"-",C1674,"-",H1674,".pdf"),"PDF"),""),"")</f>
        <v>PDF</v>
      </c>
      <c r="P1674" s="11" t="s">
        <v>2</v>
      </c>
      <c r="Q1674" s="3" t="s">
        <v>37</v>
      </c>
      <c r="S1674" s="4" t="s">
        <v>7178</v>
      </c>
      <c r="T1674" s="18" t="str">
        <f>IF(J1674="Yes",IF(U1674&lt;&gt;"",HYPERLINK(_xlfn.CONCAT(VLOOKUP(U1674,AF:AG,2,FALSE),"\",IF(ISERROR(FIND(",",A1674))=FALSE,LEFT(A1674,FIND(",",A1674)-1),A1674),"-",C1674,"-",H1674,".pdf"),"PDF"),""),"")</f>
        <v>PDF</v>
      </c>
      <c r="U1674" s="11" t="s">
        <v>50</v>
      </c>
      <c r="V1674" s="3" t="s">
        <v>37</v>
      </c>
      <c r="Y1674" s="12" t="s">
        <v>35</v>
      </c>
      <c r="Z1674" s="33" t="str">
        <f>IF(J1674="Yes",IF(Q1674="","",IF(Q1674="Include",IF(V1674="",IF(Y1674="No","Check for supplement","Include"),IF(V1674="Exclude","Consensus required",IF(V1674="Include",IF(Y1674="No","Check for supplement","Include"),"Check required"))),IF(Q1674="Exclude",IF(V1674="","Check required",IF(V1674="Exclude","Exclude",IF(V1674="Include","Consensus required","Check required"))),"Check required"))),IF(L1674="","","Find PDF"))</f>
        <v>Include</v>
      </c>
      <c r="AA1674" s="31" t="str">
        <f>IF(Z1674="Exclude",R1674,"")</f>
        <v/>
      </c>
    </row>
    <row r="1675" spans="1:28" x14ac:dyDescent="0.25">
      <c r="A1675" s="25" t="s">
        <v>5620</v>
      </c>
      <c r="B1675" s="26" t="s">
        <v>5621</v>
      </c>
      <c r="C1675" s="26">
        <v>2020</v>
      </c>
      <c r="D1675" s="26" t="s">
        <v>890</v>
      </c>
      <c r="E1675" s="26">
        <v>3</v>
      </c>
      <c r="F1675" s="26">
        <v>3</v>
      </c>
      <c r="G1675" s="26" t="s">
        <v>5622</v>
      </c>
      <c r="H1675" s="26">
        <v>14075</v>
      </c>
      <c r="I1675" s="26" t="s">
        <v>5623</v>
      </c>
      <c r="J1675" s="11" t="s">
        <v>35</v>
      </c>
      <c r="K1675" s="18" t="str">
        <f>IF(LEFT(I1675,2)="10",HYPERLINK(_xlfn.CONCAT("https://doi.org/",I1675),"Link"),IF(I1675="","",HYPERLINK(I1675,"Link")))</f>
        <v>Link</v>
      </c>
      <c r="L1675" s="19" t="str">
        <f>IF(A1675&lt;&gt;"",IF(J1675="No",_xlfn.CONCAT(IF(ISERROR(FIND(",",A1675))=FALSE,LEFT(A1675,FIND(",",A1675)-1),A1675),"-",C1675,"-",H1675),""),"")</f>
        <v/>
      </c>
      <c r="M1675" s="29" t="str">
        <f>IF(A1675&lt;&gt;"",_xlfn.CONCAT("{",IF(ISERROR(FIND(",",A1675))=FALSE,LEFT(A1675,FIND(",",A1675)-1),A1675),", ",C1675," #",H1675,"}"),"")</f>
        <v>{Persell, 2020 #14075}</v>
      </c>
      <c r="N1675" s="4" t="s">
        <v>4</v>
      </c>
      <c r="O1675" s="18" t="str">
        <f>IF(J1675="Yes",IF(P1675&lt;&gt;"",HYPERLINK(_xlfn.CONCAT(VLOOKUP(P1675,AF:AG,2,FALSE),"\",IF(ISERROR(FIND(",",A1675))=FALSE,LEFT(A1675,FIND(",",A1675)-1),A1675),"-",C1675,"-",H1675,".pdf"),"PDF"),""),"")</f>
        <v>PDF</v>
      </c>
      <c r="P1675" s="11" t="s">
        <v>2</v>
      </c>
      <c r="Q1675" s="3" t="s">
        <v>46</v>
      </c>
      <c r="R1675" s="3" t="s">
        <v>39</v>
      </c>
      <c r="T1675" s="18" t="str">
        <f>IF(J1675="Yes",IF(U1675&lt;&gt;"",HYPERLINK(_xlfn.CONCAT(VLOOKUP(U1675,AF:AG,2,FALSE),"\",IF(ISERROR(FIND(",",A1675))=FALSE,LEFT(A1675,FIND(",",A1675)-1),A1675),"-",C1675,"-",H1675,".pdf"),"PDF"),""),"")</f>
        <v>PDF</v>
      </c>
      <c r="U1675" s="11" t="s">
        <v>50</v>
      </c>
      <c r="V1675" s="3" t="s">
        <v>46</v>
      </c>
      <c r="W1675" s="3" t="s">
        <v>39</v>
      </c>
      <c r="Y1675" s="12" t="str">
        <f>IF(R1675="Include","No",IF(V1675="Include","No",""))</f>
        <v/>
      </c>
      <c r="Z1675" s="33" t="str">
        <f>IF(J1675="Yes",IF(Q1675="","",IF(Q1675="Include",IF(V1675="",IF(Y1675="No","Check for supplement","Include"),IF(V1675="Exclude","Consensus required",IF(V1675="Include",IF(Y1675="No","Check for supplement","Include"),"Check required"))),IF(Q1675="Exclude",IF(V1675="","Check required",IF(V1675="Exclude","Exclude",IF(V1675="Include","Consensus required","Check required"))),"Check required"))),IF(L1675="","","Find PDF"))</f>
        <v>Exclude</v>
      </c>
      <c r="AA1675" s="31" t="str">
        <f>IF(Z1675="Exclude",R1675,"")</f>
        <v>0. Duplicate</v>
      </c>
    </row>
    <row r="1676" spans="1:28" x14ac:dyDescent="0.25">
      <c r="A1676" s="25" t="s">
        <v>2032</v>
      </c>
      <c r="B1676" s="26" t="s">
        <v>2033</v>
      </c>
      <c r="C1676" s="26">
        <v>2017</v>
      </c>
      <c r="D1676" s="26" t="s">
        <v>159</v>
      </c>
      <c r="E1676" s="26">
        <v>12</v>
      </c>
      <c r="F1676" s="26">
        <v>8</v>
      </c>
      <c r="G1676" s="26" t="s">
        <v>2034</v>
      </c>
      <c r="H1676" s="26">
        <v>13584</v>
      </c>
      <c r="I1676" s="26" t="s">
        <v>2035</v>
      </c>
      <c r="J1676" s="11" t="s">
        <v>35</v>
      </c>
      <c r="K1676" s="18" t="str">
        <f>IF(LEFT(I1676,2)="10",HYPERLINK(_xlfn.CONCAT("https://doi.org/",I1676),"Link"),IF(I1676="","",HYPERLINK(I1676,"Link")))</f>
        <v>Link</v>
      </c>
      <c r="L1676" s="19" t="str">
        <f>IF(A1676&lt;&gt;"",IF(J1676="No",_xlfn.CONCAT(IF(ISERROR(FIND(",",A1676))=FALSE,LEFT(A1676,FIND(",",A1676)-1),A1676),"-",C1676,"-",H1676),""),"")</f>
        <v/>
      </c>
      <c r="M1676" s="29" t="str">
        <f>IF(A1676&lt;&gt;"",_xlfn.CONCAT("{",IF(ISERROR(FIND(",",A1676))=FALSE,LEFT(A1676,FIND(",",A1676)-1),A1676),", ",C1676," #",H1676,"}"),"")</f>
        <v>{Pesola, 2017 #13584}</v>
      </c>
      <c r="N1676" s="4" t="s">
        <v>1</v>
      </c>
      <c r="O1676" s="18" t="str">
        <f>IF(J1676="Yes",IF(P1676&lt;&gt;"",HYPERLINK(_xlfn.CONCAT(VLOOKUP(P1676,AF:AG,2,FALSE),"\",IF(ISERROR(FIND(",",A1676))=FALSE,LEFT(A1676,FIND(",",A1676)-1),A1676),"-",C1676,"-",H1676,".pdf"),"PDF"),""),"")</f>
        <v>PDF</v>
      </c>
      <c r="P1676" s="11" t="s">
        <v>2</v>
      </c>
      <c r="Q1676" s="3" t="s">
        <v>46</v>
      </c>
      <c r="R1676" s="3" t="s">
        <v>47</v>
      </c>
      <c r="S1676" s="4" t="s">
        <v>109</v>
      </c>
      <c r="T1676" s="18" t="str">
        <f>IF(J1676="Yes",IF(U1676&lt;&gt;"",HYPERLINK(_xlfn.CONCAT(VLOOKUP(U1676,AF:AG,2,FALSE),"\",IF(ISERROR(FIND(",",A1676))=FALSE,LEFT(A1676,FIND(",",A1676)-1),A1676),"-",C1676,"-",H1676,".pdf"),"PDF"),""),"")</f>
        <v>PDF</v>
      </c>
      <c r="U1676" s="11" t="s">
        <v>57</v>
      </c>
      <c r="V1676" s="3" t="s">
        <v>46</v>
      </c>
      <c r="W1676" s="3" t="s">
        <v>47</v>
      </c>
      <c r="X1676" s="501" t="s">
        <v>116</v>
      </c>
      <c r="Y1676" s="12" t="str">
        <f>IF(R1676="Include","No",IF(V1676="Include","No",""))</f>
        <v/>
      </c>
      <c r="Z1676" s="33" t="str">
        <f>IF(J1676="Yes",IF(Q1676="","",IF(Q1676="Include",IF(V1676="",IF(Y1676="No","Check for supplement","Include"),IF(V1676="Exclude","Consensus required",IF(V1676="Include",IF(Y1676="No","Check for supplement","Include"),"Check required"))),IF(Q1676="Exclude",IF(V1676="","Check required",IF(V1676="Exclude","Exclude",IF(V1676="Include","Consensus required","Check required"))),"Check required"))),IF(L1676="","","Find PDF"))</f>
        <v>Exclude</v>
      </c>
      <c r="AA1676" s="31" t="str">
        <f>IF(Z1676="Exclude",R1676,"")</f>
        <v>3. Wrong intervention</v>
      </c>
    </row>
    <row r="1677" spans="1:28" x14ac:dyDescent="0.25">
      <c r="A1677" s="25" t="s">
        <v>2036</v>
      </c>
      <c r="B1677" s="26" t="s">
        <v>2037</v>
      </c>
      <c r="C1677" s="26">
        <v>2012</v>
      </c>
      <c r="D1677" s="26" t="s">
        <v>192</v>
      </c>
      <c r="E1677" s="26">
        <v>54</v>
      </c>
      <c r="F1677" s="26">
        <v>2</v>
      </c>
      <c r="G1677" s="26" t="s">
        <v>2038</v>
      </c>
      <c r="H1677" s="26">
        <v>13585</v>
      </c>
      <c r="I1677" s="26" t="s">
        <v>2039</v>
      </c>
      <c r="J1677" s="11" t="s">
        <v>35</v>
      </c>
      <c r="K1677" s="18" t="str">
        <f>IF(LEFT(I1677,2)="10",HYPERLINK(_xlfn.CONCAT("https://doi.org/",I1677),"Link"),IF(I1677="","",HYPERLINK(I1677,"Link")))</f>
        <v>Link</v>
      </c>
      <c r="L1677" s="19" t="str">
        <f>IF(A1677&lt;&gt;"",IF(J1677="No",_xlfn.CONCAT(IF(ISERROR(FIND(",",A1677))=FALSE,LEFT(A1677,FIND(",",A1677)-1),A1677),"-",C1677,"-",H1677),""),"")</f>
        <v/>
      </c>
      <c r="M1677" s="29" t="str">
        <f>IF(A1677&lt;&gt;"",_xlfn.CONCAT("{",IF(ISERROR(FIND(",",A1677))=FALSE,LEFT(A1677,FIND(",",A1677)-1),A1677),", ",C1677," #",H1677,"}"),"")</f>
        <v>{Petersen, 2012 #13585}</v>
      </c>
      <c r="N1677" s="4" t="s">
        <v>1</v>
      </c>
      <c r="O1677" s="18" t="str">
        <f>IF(J1677="Yes",IF(P1677&lt;&gt;"",HYPERLINK(_xlfn.CONCAT(VLOOKUP(P1677,AF:AG,2,FALSE),"\",IF(ISERROR(FIND(",",A1677))=FALSE,LEFT(A1677,FIND(",",A1677)-1),A1677),"-",C1677,"-",H1677,".pdf"),"PDF"),""),"")</f>
        <v>PDF</v>
      </c>
      <c r="P1677" s="11" t="s">
        <v>2</v>
      </c>
      <c r="Q1677" s="3" t="s">
        <v>46</v>
      </c>
      <c r="R1677" s="3" t="s">
        <v>47</v>
      </c>
      <c r="S1677" s="4" t="s">
        <v>109</v>
      </c>
      <c r="T1677" s="18" t="str">
        <f>IF(J1677="Yes",IF(U1677&lt;&gt;"",HYPERLINK(_xlfn.CONCAT(VLOOKUP(U1677,AF:AG,2,FALSE),"\",IF(ISERROR(FIND(",",A1677))=FALSE,LEFT(A1677,FIND(",",A1677)-1),A1677),"-",C1677,"-",H1677,".pdf"),"PDF"),""),"")</f>
        <v>PDF</v>
      </c>
      <c r="U1677" s="11" t="s">
        <v>57</v>
      </c>
      <c r="V1677" s="3" t="s">
        <v>46</v>
      </c>
      <c r="W1677" s="3" t="s">
        <v>47</v>
      </c>
      <c r="X1677" s="501" t="s">
        <v>116</v>
      </c>
      <c r="Y1677" s="12" t="str">
        <f>IF(R1677="Include","No",IF(V1677="Include","No",""))</f>
        <v/>
      </c>
      <c r="Z1677" s="33" t="str">
        <f>IF(J1677="Yes",IF(Q1677="","",IF(Q1677="Include",IF(V1677="",IF(Y1677="No","Check for supplement","Include"),IF(V1677="Exclude","Consensus required",IF(V1677="Include",IF(Y1677="No","Check for supplement","Include"),"Check required"))),IF(Q1677="Exclude",IF(V1677="","Check required",IF(V1677="Exclude","Exclude",IF(V1677="Include","Consensus required","Check required"))),"Check required"))),IF(L1677="","","Find PDF"))</f>
        <v>Exclude</v>
      </c>
      <c r="AA1677" s="31" t="str">
        <f>IF(Z1677="Exclude",R1677,"")</f>
        <v>3. Wrong intervention</v>
      </c>
    </row>
    <row r="1678" spans="1:28" x14ac:dyDescent="0.25">
      <c r="A1678" s="25" t="s">
        <v>2036</v>
      </c>
      <c r="B1678" s="26" t="s">
        <v>2037</v>
      </c>
      <c r="C1678" s="26">
        <v>2012</v>
      </c>
      <c r="D1678" s="26" t="s">
        <v>192</v>
      </c>
      <c r="E1678" s="26">
        <v>54</v>
      </c>
      <c r="F1678" s="26">
        <v>2</v>
      </c>
      <c r="G1678" s="26" t="s">
        <v>2038</v>
      </c>
      <c r="H1678" s="26">
        <v>13586</v>
      </c>
      <c r="I1678" s="26" t="s">
        <v>2039</v>
      </c>
      <c r="J1678" s="11" t="s">
        <v>35</v>
      </c>
      <c r="K1678" s="18" t="str">
        <f>IF(LEFT(I1678,2)="10",HYPERLINK(_xlfn.CONCAT("https://doi.org/",I1678),"Link"),IF(I1678="","",HYPERLINK(I1678,"Link")))</f>
        <v>Link</v>
      </c>
      <c r="L1678" s="19" t="str">
        <f>IF(A1678&lt;&gt;"",IF(J1678="No",_xlfn.CONCAT(IF(ISERROR(FIND(",",A1678))=FALSE,LEFT(A1678,FIND(",",A1678)-1),A1678),"-",C1678,"-",H1678),""),"")</f>
        <v/>
      </c>
      <c r="M1678" s="29" t="str">
        <f>IF(A1678&lt;&gt;"",_xlfn.CONCAT("{",IF(ISERROR(FIND(",",A1678))=FALSE,LEFT(A1678,FIND(",",A1678)-1),A1678),", ",C1678," #",H1678,"}"),"")</f>
        <v>{Petersen, 2012 #13586}</v>
      </c>
      <c r="N1678" s="4" t="s">
        <v>1</v>
      </c>
      <c r="O1678" s="18" t="str">
        <f>IF(J1678="Yes",IF(P1678&lt;&gt;"",HYPERLINK(_xlfn.CONCAT(VLOOKUP(P1678,AF:AG,2,FALSE),"\",IF(ISERROR(FIND(",",A1678))=FALSE,LEFT(A1678,FIND(",",A1678)-1),A1678),"-",C1678,"-",H1678,".pdf"),"PDF"),""),"")</f>
        <v>PDF</v>
      </c>
      <c r="P1678" s="11" t="s">
        <v>2</v>
      </c>
      <c r="Q1678" s="3" t="s">
        <v>46</v>
      </c>
      <c r="R1678" s="3" t="s">
        <v>39</v>
      </c>
      <c r="T1678" s="18" t="str">
        <f>IF(J1678="Yes",IF(U1678&lt;&gt;"",HYPERLINK(_xlfn.CONCAT(VLOOKUP(U1678,AF:AG,2,FALSE),"\",IF(ISERROR(FIND(",",A1678))=FALSE,LEFT(A1678,FIND(",",A1678)-1),A1678),"-",C1678,"-",H1678,".pdf"),"PDF"),""),"")</f>
        <v>PDF</v>
      </c>
      <c r="U1678" s="11" t="str">
        <f>IF(R1678="0. Duplicate","SH","")</f>
        <v>SH</v>
      </c>
      <c r="V1678" s="3" t="str">
        <f>IF(R1678="0. Duplicate","Exclude","")</f>
        <v>Exclude</v>
      </c>
      <c r="W1678" s="3" t="str">
        <f>IF(R1678="0. Duplicate","0. Duplicate","")</f>
        <v>0. Duplicate</v>
      </c>
      <c r="Y1678" s="12" t="str">
        <f>IF(R1678="Include","No",IF(V1678="Include","No",""))</f>
        <v/>
      </c>
      <c r="Z1678" s="33" t="str">
        <f>IF(J1678="Yes",IF(Q1678="","",IF(Q1678="Include",IF(V1678="",IF(Y1678="No","Check for supplement","Include"),IF(V1678="Exclude","Consensus required",IF(V1678="Include",IF(Y1678="No","Check for supplement","Include"),"Check required"))),IF(Q1678="Exclude",IF(V1678="","Check required",IF(V1678="Exclude","Exclude",IF(V1678="Include","Consensus required","Check required"))),"Check required"))),IF(L1678="","","Find PDF"))</f>
        <v>Exclude</v>
      </c>
      <c r="AA1678" s="31" t="str">
        <f>IF(Z1678="Exclude",R1678,"")</f>
        <v>0. Duplicate</v>
      </c>
    </row>
    <row r="1679" spans="1:28" x14ac:dyDescent="0.25">
      <c r="A1679" s="25" t="s">
        <v>2040</v>
      </c>
      <c r="B1679" s="26" t="s">
        <v>2041</v>
      </c>
      <c r="C1679" s="26">
        <v>2010</v>
      </c>
      <c r="D1679" s="26" t="s">
        <v>2042</v>
      </c>
      <c r="E1679" s="26">
        <v>56</v>
      </c>
      <c r="F1679" s="26">
        <v>5</v>
      </c>
      <c r="G1679" s="26" t="s">
        <v>2043</v>
      </c>
      <c r="H1679" s="26">
        <v>14870</v>
      </c>
      <c r="I1679" s="26" t="s">
        <v>2044</v>
      </c>
      <c r="J1679" s="11" t="s">
        <v>35</v>
      </c>
      <c r="K1679" s="18" t="str">
        <f>IF(LEFT(I1679,2)="10",HYPERLINK(_xlfn.CONCAT("https://doi.org/",I1679),"Link"),IF(I1679="","",HYPERLINK(I1679,"Link")))</f>
        <v>Link</v>
      </c>
      <c r="L1679" s="19" t="str">
        <f>IF(A1679&lt;&gt;"",IF(J1679="No",_xlfn.CONCAT(IF(ISERROR(FIND(",",A1679))=FALSE,LEFT(A1679,FIND(",",A1679)-1),A1679),"-",C1679,"-",H1679),""),"")</f>
        <v/>
      </c>
      <c r="M1679" s="29" t="str">
        <f>IF(A1679&lt;&gt;"",_xlfn.CONCAT("{",IF(ISERROR(FIND(",",A1679))=FALSE,LEFT(A1679,FIND(",",A1679)-1),A1679),", ",C1679," #",H1679,"}"),"")</f>
        <v>{Petrella, 2010 #14870}</v>
      </c>
      <c r="N1679" s="4" t="s">
        <v>1</v>
      </c>
      <c r="O1679" s="18" t="str">
        <f>IF(J1679="Yes",IF(P1679&lt;&gt;"",HYPERLINK(_xlfn.CONCAT(VLOOKUP(P1679,AF:AG,2,FALSE),"\",IF(ISERROR(FIND(",",A1679))=FALSE,LEFT(A1679,FIND(",",A1679)-1),A1679),"-",C1679,"-",H1679,".pdf"),"PDF"),""),"")</f>
        <v>PDF</v>
      </c>
      <c r="P1679" s="11" t="s">
        <v>2</v>
      </c>
      <c r="Q1679" s="3" t="s">
        <v>46</v>
      </c>
      <c r="R1679" s="3" t="s">
        <v>47</v>
      </c>
      <c r="S1679" s="4" t="s">
        <v>109</v>
      </c>
      <c r="T1679" s="18" t="str">
        <f>IF(J1679="Yes",IF(U1679&lt;&gt;"",HYPERLINK(_xlfn.CONCAT(VLOOKUP(U1679,AF:AG,2,FALSE),"\",IF(ISERROR(FIND(",",A1679))=FALSE,LEFT(A1679,FIND(",",A1679)-1),A1679),"-",C1679,"-",H1679,".pdf"),"PDF"),""),"")</f>
        <v>PDF</v>
      </c>
      <c r="U1679" s="11" t="s">
        <v>57</v>
      </c>
      <c r="V1679" s="3" t="s">
        <v>46</v>
      </c>
      <c r="W1679" s="3" t="s">
        <v>47</v>
      </c>
      <c r="X1679" s="501" t="s">
        <v>116</v>
      </c>
      <c r="Y1679" s="12" t="str">
        <f>IF(R1679="Include","No",IF(V1679="Include","No",""))</f>
        <v/>
      </c>
      <c r="Z1679" s="33" t="str">
        <f>IF(J1679="Yes",IF(Q1679="","",IF(Q1679="Include",IF(V1679="",IF(Y1679="No","Check for supplement","Include"),IF(V1679="Exclude","Consensus required",IF(V1679="Include",IF(Y1679="No","Check for supplement","Include"),"Check required"))),IF(Q1679="Exclude",IF(V1679="","Check required",IF(V1679="Exclude","Exclude",IF(V1679="Include","Consensus required","Check required"))),"Check required"))),IF(L1679="","","Find PDF"))</f>
        <v>Exclude</v>
      </c>
      <c r="AA1679" s="31" t="str">
        <f>IF(Z1679="Exclude",R1679,"")</f>
        <v>3. Wrong intervention</v>
      </c>
    </row>
    <row r="1680" spans="1:28" x14ac:dyDescent="0.25">
      <c r="A1680" s="25" t="s">
        <v>2045</v>
      </c>
      <c r="B1680" s="26" t="s">
        <v>2046</v>
      </c>
      <c r="C1680" s="26">
        <v>2011</v>
      </c>
      <c r="D1680" s="26" t="s">
        <v>2047</v>
      </c>
      <c r="E1680" s="26">
        <v>124</v>
      </c>
      <c r="F1680" s="26">
        <v>11</v>
      </c>
      <c r="G1680" s="26" t="s">
        <v>2048</v>
      </c>
      <c r="H1680" s="26">
        <v>14871</v>
      </c>
      <c r="I1680" s="26" t="s">
        <v>2049</v>
      </c>
      <c r="J1680" s="11" t="s">
        <v>35</v>
      </c>
      <c r="K1680" s="18" t="str">
        <f>IF(LEFT(I1680,2)="10",HYPERLINK(_xlfn.CONCAT("https://doi.org/",I1680),"Link"),IF(I1680="","",HYPERLINK(I1680,"Link")))</f>
        <v>Link</v>
      </c>
      <c r="L1680" s="19" t="str">
        <f>IF(A1680&lt;&gt;"",IF(J1680="No",_xlfn.CONCAT(IF(ISERROR(FIND(",",A1680))=FALSE,LEFT(A1680,FIND(",",A1680)-1),A1680),"-",C1680,"-",H1680),""),"")</f>
        <v/>
      </c>
      <c r="M1680" s="29" t="str">
        <f>IF(A1680&lt;&gt;"",_xlfn.CONCAT("{",IF(ISERROR(FIND(",",A1680))=FALSE,LEFT(A1680,FIND(",",A1680)-1),A1680),", ",C1680," #",H1680,"}"),"")</f>
        <v>{Petry, 2011 #14871}</v>
      </c>
      <c r="N1680" s="4" t="s">
        <v>1</v>
      </c>
      <c r="O1680" s="18" t="str">
        <f>IF(J1680="Yes",IF(P1680&lt;&gt;"",HYPERLINK(_xlfn.CONCAT(VLOOKUP(P1680,AF:AG,2,FALSE),"\",IF(ISERROR(FIND(",",A1680))=FALSE,LEFT(A1680,FIND(",",A1680)-1),A1680),"-",C1680,"-",H1680,".pdf"),"PDF"),""),"")</f>
        <v>PDF</v>
      </c>
      <c r="P1680" s="11" t="s">
        <v>2</v>
      </c>
      <c r="Q1680" s="3" t="s">
        <v>46</v>
      </c>
      <c r="R1680" s="3" t="s">
        <v>47</v>
      </c>
      <c r="S1680" s="4" t="s">
        <v>109</v>
      </c>
      <c r="T1680" s="18" t="str">
        <f>IF(J1680="Yes",IF(U1680&lt;&gt;"",HYPERLINK(_xlfn.CONCAT(VLOOKUP(U1680,AF:AG,2,FALSE),"\",IF(ISERROR(FIND(",",A1680))=FALSE,LEFT(A1680,FIND(",",A1680)-1),A1680),"-",C1680,"-",H1680,".pdf"),"PDF"),""),"")</f>
        <v>PDF</v>
      </c>
      <c r="U1680" s="11" t="s">
        <v>57</v>
      </c>
      <c r="V1680" s="3" t="s">
        <v>46</v>
      </c>
      <c r="W1680" s="3" t="s">
        <v>47</v>
      </c>
      <c r="X1680" s="501" t="s">
        <v>116</v>
      </c>
      <c r="Y1680" s="12" t="str">
        <f>IF(R1680="Include","No",IF(V1680="Include","No",""))</f>
        <v/>
      </c>
      <c r="Z1680" s="33" t="str">
        <f>IF(J1680="Yes",IF(Q1680="","",IF(Q1680="Include",IF(V1680="",IF(Y1680="No","Check for supplement","Include"),IF(V1680="Exclude","Consensus required",IF(V1680="Include",IF(Y1680="No","Check for supplement","Include"),"Check required"))),IF(Q1680="Exclude",IF(V1680="","Check required",IF(V1680="Exclude","Exclude",IF(V1680="Include","Consensus required","Check required"))),"Check required"))),IF(L1680="","","Find PDF"))</f>
        <v>Exclude</v>
      </c>
      <c r="AA1680" s="31" t="str">
        <f>IF(Z1680="Exclude",R1680,"")</f>
        <v>3. Wrong intervention</v>
      </c>
    </row>
    <row r="1681" spans="1:27" x14ac:dyDescent="0.25">
      <c r="A1681" s="25" t="s">
        <v>2050</v>
      </c>
      <c r="B1681" s="26" t="s">
        <v>2051</v>
      </c>
      <c r="C1681" s="26">
        <v>2013</v>
      </c>
      <c r="D1681" s="26" t="s">
        <v>2052</v>
      </c>
      <c r="E1681" s="26">
        <v>28</v>
      </c>
      <c r="F1681" s="26">
        <v>4</v>
      </c>
      <c r="G1681" s="26" t="s">
        <v>2053</v>
      </c>
      <c r="H1681" s="26">
        <v>13587</v>
      </c>
      <c r="I1681" s="26" t="s">
        <v>2054</v>
      </c>
      <c r="J1681" s="11" t="s">
        <v>35</v>
      </c>
      <c r="K1681" s="18" t="str">
        <f>IF(LEFT(I1681,2)="10",HYPERLINK(_xlfn.CONCAT("https://doi.org/",I1681),"Link"),IF(I1681="","",HYPERLINK(I1681,"Link")))</f>
        <v>Link</v>
      </c>
      <c r="L1681" s="19" t="str">
        <f>IF(A1681&lt;&gt;"",IF(J1681="No",_xlfn.CONCAT(IF(ISERROR(FIND(",",A1681))=FALSE,LEFT(A1681,FIND(",",A1681)-1),A1681),"-",C1681,"-",H1681),""),"")</f>
        <v/>
      </c>
      <c r="M1681" s="29" t="str">
        <f>IF(A1681&lt;&gt;"",_xlfn.CONCAT("{",IF(ISERROR(FIND(",",A1681))=FALSE,LEFT(A1681,FIND(",",A1681)-1),A1681),", ",C1681," #",H1681,"}"),"")</f>
        <v>{Petry, 2013 #13587}</v>
      </c>
      <c r="N1681" s="4" t="s">
        <v>1</v>
      </c>
      <c r="O1681" s="18" t="str">
        <f>IF(J1681="Yes",IF(P1681&lt;&gt;"",HYPERLINK(_xlfn.CONCAT(VLOOKUP(P1681,AF:AG,2,FALSE),"\",IF(ISERROR(FIND(",",A1681))=FALSE,LEFT(A1681,FIND(",",A1681)-1),A1681),"-",C1681,"-",H1681,".pdf"),"PDF"),""),"")</f>
        <v>PDF</v>
      </c>
      <c r="P1681" s="11" t="s">
        <v>2</v>
      </c>
      <c r="Q1681" s="3" t="s">
        <v>46</v>
      </c>
      <c r="R1681" s="3" t="s">
        <v>47</v>
      </c>
      <c r="S1681" s="4" t="s">
        <v>109</v>
      </c>
      <c r="T1681" s="18" t="str">
        <f>IF(J1681="Yes",IF(U1681&lt;&gt;"",HYPERLINK(_xlfn.CONCAT(VLOOKUP(U1681,AF:AG,2,FALSE),"\",IF(ISERROR(FIND(",",A1681))=FALSE,LEFT(A1681,FIND(",",A1681)-1),A1681),"-",C1681,"-",H1681,".pdf"),"PDF"),""),"")</f>
        <v>PDF</v>
      </c>
      <c r="U1681" s="11" t="s">
        <v>57</v>
      </c>
      <c r="V1681" s="3" t="s">
        <v>46</v>
      </c>
      <c r="W1681" s="3" t="s">
        <v>47</v>
      </c>
      <c r="X1681" s="501" t="s">
        <v>116</v>
      </c>
      <c r="Y1681" s="12" t="str">
        <f>IF(R1681="Include","No",IF(V1681="Include","No",""))</f>
        <v/>
      </c>
      <c r="Z1681" s="33" t="str">
        <f>IF(J1681="Yes",IF(Q1681="","",IF(Q1681="Include",IF(V1681="",IF(Y1681="No","Check for supplement","Include"),IF(V1681="Exclude","Consensus required",IF(V1681="Include",IF(Y1681="No","Check for supplement","Include"),"Check required"))),IF(Q1681="Exclude",IF(V1681="","Check required",IF(V1681="Exclude","Exclude",IF(V1681="Include","Consensus required","Check required"))),"Check required"))),IF(L1681="","","Find PDF"))</f>
        <v>Exclude</v>
      </c>
      <c r="AA1681" s="31" t="str">
        <f>IF(Z1681="Exclude",R1681,"")</f>
        <v>3. Wrong intervention</v>
      </c>
    </row>
    <row r="1682" spans="1:27" x14ac:dyDescent="0.25">
      <c r="A1682" s="25" t="s">
        <v>2050</v>
      </c>
      <c r="B1682" s="26" t="s">
        <v>2051</v>
      </c>
      <c r="C1682" s="26">
        <v>2013</v>
      </c>
      <c r="D1682" s="26" t="s">
        <v>2052</v>
      </c>
      <c r="E1682" s="26">
        <v>28</v>
      </c>
      <c r="F1682" s="26">
        <v>4</v>
      </c>
      <c r="G1682" s="26" t="s">
        <v>2053</v>
      </c>
      <c r="H1682" s="26">
        <v>13588</v>
      </c>
      <c r="I1682" s="26" t="s">
        <v>2054</v>
      </c>
      <c r="J1682" s="11" t="s">
        <v>35</v>
      </c>
      <c r="K1682" s="18" t="str">
        <f>IF(LEFT(I1682,2)="10",HYPERLINK(_xlfn.CONCAT("https://doi.org/",I1682),"Link"),IF(I1682="","",HYPERLINK(I1682,"Link")))</f>
        <v>Link</v>
      </c>
      <c r="L1682" s="19" t="str">
        <f>IF(A1682&lt;&gt;"",IF(J1682="No",_xlfn.CONCAT(IF(ISERROR(FIND(",",A1682))=FALSE,LEFT(A1682,FIND(",",A1682)-1),A1682),"-",C1682,"-",H1682),""),"")</f>
        <v/>
      </c>
      <c r="M1682" s="29" t="str">
        <f>IF(A1682&lt;&gt;"",_xlfn.CONCAT("{",IF(ISERROR(FIND(",",A1682))=FALSE,LEFT(A1682,FIND(",",A1682)-1),A1682),", ",C1682," #",H1682,"}"),"")</f>
        <v>{Petry, 2013 #13588}</v>
      </c>
      <c r="N1682" s="4" t="s">
        <v>1</v>
      </c>
      <c r="O1682" s="18" t="str">
        <f>IF(J1682="Yes",IF(P1682&lt;&gt;"",HYPERLINK(_xlfn.CONCAT(VLOOKUP(P1682,AF:AG,2,FALSE),"\",IF(ISERROR(FIND(",",A1682))=FALSE,LEFT(A1682,FIND(",",A1682)-1),A1682),"-",C1682,"-",H1682,".pdf"),"PDF"),""),"")</f>
        <v>PDF</v>
      </c>
      <c r="P1682" s="11" t="s">
        <v>2</v>
      </c>
      <c r="Q1682" s="3" t="s">
        <v>46</v>
      </c>
      <c r="R1682" s="3" t="s">
        <v>39</v>
      </c>
      <c r="T1682" s="18" t="str">
        <f>IF(J1682="Yes",IF(U1682&lt;&gt;"",HYPERLINK(_xlfn.CONCAT(VLOOKUP(U1682,AF:AG,2,FALSE),"\",IF(ISERROR(FIND(",",A1682))=FALSE,LEFT(A1682,FIND(",",A1682)-1),A1682),"-",C1682,"-",H1682,".pdf"),"PDF"),""),"")</f>
        <v>PDF</v>
      </c>
      <c r="U1682" s="11" t="str">
        <f>IF(R1682="0. Duplicate","SH","")</f>
        <v>SH</v>
      </c>
      <c r="V1682" s="3" t="str">
        <f>IF(R1682="0. Duplicate","Exclude","")</f>
        <v>Exclude</v>
      </c>
      <c r="W1682" s="3" t="str">
        <f>IF(R1682="0. Duplicate","0. Duplicate","")</f>
        <v>0. Duplicate</v>
      </c>
      <c r="Y1682" s="12" t="str">
        <f>IF(R1682="Include","No",IF(V1682="Include","No",""))</f>
        <v/>
      </c>
      <c r="Z1682" s="33" t="str">
        <f>IF(J1682="Yes",IF(Q1682="","",IF(Q1682="Include",IF(V1682="",IF(Y1682="No","Check for supplement","Include"),IF(V1682="Exclude","Consensus required",IF(V1682="Include",IF(Y1682="No","Check for supplement","Include"),"Check required"))),IF(Q1682="Exclude",IF(V1682="","Check required",IF(V1682="Exclude","Exclude",IF(V1682="Include","Consensus required","Check required"))),"Check required"))),IF(L1682="","","Find PDF"))</f>
        <v>Exclude</v>
      </c>
      <c r="AA1682" s="31" t="str">
        <f>IF(Z1682="Exclude",R1682,"")</f>
        <v>0. Duplicate</v>
      </c>
    </row>
    <row r="1683" spans="1:27" x14ac:dyDescent="0.25">
      <c r="A1683" s="25" t="s">
        <v>2622</v>
      </c>
      <c r="B1683" s="26" t="s">
        <v>2623</v>
      </c>
      <c r="C1683" s="26">
        <v>2023</v>
      </c>
      <c r="D1683" s="26" t="s">
        <v>3</v>
      </c>
      <c r="G1683" s="26" t="s">
        <v>1210</v>
      </c>
      <c r="H1683" s="26">
        <v>26801</v>
      </c>
      <c r="I1683" s="26" t="s">
        <v>2624</v>
      </c>
      <c r="J1683" s="11" t="s">
        <v>35</v>
      </c>
      <c r="K1683" s="18" t="str">
        <f>IF(LEFT(I1683,2)="10",HYPERLINK(_xlfn.CONCAT("https://doi.org/",I1683),"Link"),IF(I1683="","",HYPERLINK(I1683,"Link")))</f>
        <v>Link</v>
      </c>
      <c r="L1683" s="19" t="str">
        <f>IF(A1683&lt;&gt;"",IF(J1683="No",_xlfn.CONCAT(IF(ISERROR(FIND(",",A1683))=FALSE,LEFT(A1683,FIND(",",A1683)-1),A1683),"-",C1683,"-",H1683),""),"")</f>
        <v/>
      </c>
      <c r="M1683" s="29" t="str">
        <f>IF(A1683&lt;&gt;"",_xlfn.CONCAT("{",IF(ISERROR(FIND(",",A1683))=FALSE,LEFT(A1683,FIND(",",A1683)-1),A1683),", ",C1683," #",H1683,"}"),"")</f>
        <v>{Peuters, 2023 #26801}</v>
      </c>
      <c r="N1683" s="4" t="s">
        <v>45</v>
      </c>
      <c r="O1683" s="18" t="str">
        <f>IF(J1683="Yes",IF(P1683&lt;&gt;"",HYPERLINK(_xlfn.CONCAT(VLOOKUP(P1683,AF:AG,2,FALSE),"\",IF(ISERROR(FIND(",",A1683))=FALSE,LEFT(A1683,FIND(",",A1683)-1),A1683),"-",C1683,"-",H1683,".pdf"),"PDF"),""),"")</f>
        <v>PDF</v>
      </c>
      <c r="P1683" s="11" t="s">
        <v>2</v>
      </c>
      <c r="Q1683" s="3" t="s">
        <v>46</v>
      </c>
      <c r="R1683" s="3" t="s">
        <v>77</v>
      </c>
      <c r="S1683" s="4" t="s">
        <v>316</v>
      </c>
      <c r="T1683" s="18" t="str">
        <f>IF(J1683="Yes",IF(U1683&lt;&gt;"",HYPERLINK(_xlfn.CONCAT(VLOOKUP(U1683,AF:AG,2,FALSE),"\",IF(ISERROR(FIND(",",A1683))=FALSE,LEFT(A1683,FIND(",",A1683)-1),A1683),"-",C1683,"-",H1683,".pdf"),"PDF"),""),"")</f>
        <v>PDF</v>
      </c>
      <c r="U1683" s="11" t="s">
        <v>38</v>
      </c>
      <c r="V1683" s="3" t="s">
        <v>46</v>
      </c>
      <c r="W1683" s="3" t="s">
        <v>77</v>
      </c>
      <c r="Y1683" s="12" t="str">
        <f>IF(R1683="Include","No",IF(V1683="Include","No",""))</f>
        <v/>
      </c>
      <c r="Z1683" s="33" t="str">
        <f>IF(J1683="Yes",IF(Q1683="","",IF(Q1683="Include",IF(V1683="",IF(Y1683="No","Check for supplement","Include"),IF(V1683="Exclude","Consensus required",IF(V1683="Include",IF(Y1683="No","Check for supplement","Include"),"Check required"))),IF(Q1683="Exclude",IF(V1683="","Check required",IF(V1683="Exclude","Exclude",IF(V1683="Include","Consensus required","Check required"))),"Check required"))),IF(L1683="","","Find PDF"))</f>
        <v>Exclude</v>
      </c>
      <c r="AA1683" s="31" t="str">
        <f>IF(Z1683="Exclude",R1683,"")</f>
        <v>5. Wrong study design</v>
      </c>
    </row>
    <row r="1684" spans="1:27" x14ac:dyDescent="0.25">
      <c r="A1684" s="25" t="s">
        <v>2622</v>
      </c>
      <c r="B1684" s="26" t="s">
        <v>2625</v>
      </c>
      <c r="C1684" s="26">
        <v>2024</v>
      </c>
      <c r="D1684" s="26" t="s">
        <v>365</v>
      </c>
      <c r="E1684" s="26">
        <v>24</v>
      </c>
      <c r="F1684" s="26">
        <v>1</v>
      </c>
      <c r="G1684" s="26">
        <v>44</v>
      </c>
      <c r="H1684" s="26">
        <v>26800</v>
      </c>
      <c r="I1684" s="26" t="s">
        <v>2626</v>
      </c>
      <c r="J1684" s="11" t="s">
        <v>35</v>
      </c>
      <c r="K1684" s="18" t="str">
        <f>IF(LEFT(I1684,2)="10",HYPERLINK(_xlfn.CONCAT("https://doi.org/",I1684),"Link"),IF(I1684="","",HYPERLINK(I1684,"Link")))</f>
        <v>Link</v>
      </c>
      <c r="L1684" s="19" t="str">
        <f>IF(A1684&lt;&gt;"",IF(J1684="No",_xlfn.CONCAT(IF(ISERROR(FIND(",",A1684))=FALSE,LEFT(A1684,FIND(",",A1684)-1),A1684),"-",C1684,"-",H1684),""),"")</f>
        <v/>
      </c>
      <c r="M1684" s="29" t="str">
        <f>IF(A1684&lt;&gt;"",_xlfn.CONCAT("{",IF(ISERROR(FIND(",",A1684))=FALSE,LEFT(A1684,FIND(",",A1684)-1),A1684),", ",C1684," #",H1684,"}"),"")</f>
        <v>{Peuters, 2024 #26800}</v>
      </c>
      <c r="N1684" s="4" t="s">
        <v>45</v>
      </c>
      <c r="O1684" s="18" t="str">
        <f>IF(J1684="Yes",IF(P1684&lt;&gt;"",HYPERLINK(_xlfn.CONCAT(VLOOKUP(P1684,AF:AG,2,FALSE),"\",IF(ISERROR(FIND(",",A1684))=FALSE,LEFT(A1684,FIND(",",A1684)-1),A1684),"-",C1684,"-",H1684,".pdf"),"PDF"),""),"")</f>
        <v>PDF</v>
      </c>
      <c r="P1684" s="11" t="s">
        <v>2</v>
      </c>
      <c r="Q1684" s="3" t="s">
        <v>46</v>
      </c>
      <c r="R1684" s="3" t="s">
        <v>77</v>
      </c>
      <c r="S1684" s="4" t="s">
        <v>316</v>
      </c>
      <c r="T1684" s="18" t="str">
        <f>IF(J1684="Yes",IF(U1684&lt;&gt;"",HYPERLINK(_xlfn.CONCAT(VLOOKUP(U1684,AF:AG,2,FALSE),"\",IF(ISERROR(FIND(",",A1684))=FALSE,LEFT(A1684,FIND(",",A1684)-1),A1684),"-",C1684,"-",H1684,".pdf"),"PDF"),""),"")</f>
        <v>PDF</v>
      </c>
      <c r="U1684" s="11" t="s">
        <v>38</v>
      </c>
      <c r="V1684" s="3" t="s">
        <v>46</v>
      </c>
      <c r="W1684" s="3" t="s">
        <v>77</v>
      </c>
      <c r="X1684" s="501" t="s">
        <v>2627</v>
      </c>
      <c r="Y1684" s="12" t="str">
        <f>IF(R1684="Include","No",IF(V1684="Include","No",""))</f>
        <v/>
      </c>
      <c r="Z1684" s="33" t="str">
        <f>IF(J1684="Yes",IF(Q1684="","",IF(Q1684="Include",IF(V1684="",IF(Y1684="No","Check for supplement","Include"),IF(V1684="Exclude","Consensus required",IF(V1684="Include",IF(Y1684="No","Check for supplement","Include"),"Check required"))),IF(Q1684="Exclude",IF(V1684="","Check required",IF(V1684="Exclude","Exclude",IF(V1684="Include","Consensus required","Check required"))),"Check required"))),IF(L1684="","","Find PDF"))</f>
        <v>Exclude</v>
      </c>
      <c r="AA1684" s="31" t="str">
        <f>IF(Z1684="Exclude",R1684,"")</f>
        <v>5. Wrong study design</v>
      </c>
    </row>
    <row r="1685" spans="1:27" x14ac:dyDescent="0.25">
      <c r="A1685" s="25" t="s">
        <v>2055</v>
      </c>
      <c r="B1685" s="26" t="s">
        <v>2056</v>
      </c>
      <c r="C1685" s="26">
        <v>2017</v>
      </c>
      <c r="D1685" s="26" t="s">
        <v>146</v>
      </c>
      <c r="E1685" s="26">
        <v>317</v>
      </c>
      <c r="F1685" s="26">
        <v>23</v>
      </c>
      <c r="G1685" s="26" t="s">
        <v>2057</v>
      </c>
      <c r="H1685" s="26">
        <v>14872</v>
      </c>
      <c r="I1685" s="26" t="s">
        <v>2058</v>
      </c>
      <c r="J1685" s="11" t="s">
        <v>35</v>
      </c>
      <c r="K1685" s="18" t="str">
        <f>IF(LEFT(I1685,2)="10",HYPERLINK(_xlfn.CONCAT("https://doi.org/",I1685),"Link"),IF(I1685="","",HYPERLINK(I1685,"Link")))</f>
        <v>Link</v>
      </c>
      <c r="L1685" s="19" t="str">
        <f>IF(A1685&lt;&gt;"",IF(J1685="No",_xlfn.CONCAT(IF(ISERROR(FIND(",",A1685))=FALSE,LEFT(A1685,FIND(",",A1685)-1),A1685),"-",C1685,"-",H1685),""),"")</f>
        <v/>
      </c>
      <c r="M1685" s="29" t="str">
        <f>IF(A1685&lt;&gt;"",_xlfn.CONCAT("{",IF(ISERROR(FIND(",",A1685))=FALSE,LEFT(A1685,FIND(",",A1685)-1),A1685),", ",C1685," #",H1685,"}"),"")</f>
        <v>{Phelan, 2017 #14872}</v>
      </c>
      <c r="N1685" s="4" t="s">
        <v>1</v>
      </c>
      <c r="O1685" s="18" t="str">
        <f>IF(J1685="Yes",IF(P1685&lt;&gt;"",HYPERLINK(_xlfn.CONCAT(VLOOKUP(P1685,AF:AG,2,FALSE),"\",IF(ISERROR(FIND(",",A1685))=FALSE,LEFT(A1685,FIND(",",A1685)-1),A1685),"-",C1685,"-",H1685,".pdf"),"PDF"),""),"")</f>
        <v>PDF</v>
      </c>
      <c r="P1685" s="11" t="s">
        <v>2</v>
      </c>
      <c r="Q1685" s="3" t="s">
        <v>46</v>
      </c>
      <c r="R1685" s="3" t="s">
        <v>47</v>
      </c>
      <c r="S1685" s="4" t="s">
        <v>109</v>
      </c>
      <c r="T1685" s="18" t="str">
        <f>IF(J1685="Yes",IF(U1685&lt;&gt;"",HYPERLINK(_xlfn.CONCAT(VLOOKUP(U1685,AF:AG,2,FALSE),"\",IF(ISERROR(FIND(",",A1685))=FALSE,LEFT(A1685,FIND(",",A1685)-1),A1685),"-",C1685,"-",H1685,".pdf"),"PDF"),""),"")</f>
        <v>PDF</v>
      </c>
      <c r="U1685" s="11" t="s">
        <v>57</v>
      </c>
      <c r="V1685" s="3" t="s">
        <v>46</v>
      </c>
      <c r="W1685" s="3" t="s">
        <v>47</v>
      </c>
      <c r="X1685" s="501" t="s">
        <v>116</v>
      </c>
      <c r="Y1685" s="12" t="str">
        <f>IF(R1685="Include","No",IF(V1685="Include","No",""))</f>
        <v/>
      </c>
      <c r="Z1685" s="33" t="str">
        <f>IF(J1685="Yes",IF(Q1685="","",IF(Q1685="Include",IF(V1685="",IF(Y1685="No","Check for supplement","Include"),IF(V1685="Exclude","Consensus required",IF(V1685="Include",IF(Y1685="No","Check for supplement","Include"),"Check required"))),IF(Q1685="Exclude",IF(V1685="","Check required",IF(V1685="Exclude","Exclude",IF(V1685="Include","Consensus required","Check required"))),"Check required"))),IF(L1685="","","Find PDF"))</f>
        <v>Exclude</v>
      </c>
      <c r="AA1685" s="31" t="str">
        <f>IF(Z1685="Exclude",R1685,"")</f>
        <v>3. Wrong intervention</v>
      </c>
    </row>
    <row r="1686" spans="1:27" x14ac:dyDescent="0.25">
      <c r="A1686" s="25" t="s">
        <v>2055</v>
      </c>
      <c r="B1686" s="26" t="s">
        <v>2056</v>
      </c>
      <c r="C1686" s="26">
        <v>2017</v>
      </c>
      <c r="D1686" s="26" t="s">
        <v>146</v>
      </c>
      <c r="E1686" s="26">
        <v>317</v>
      </c>
      <c r="F1686" s="26">
        <v>23</v>
      </c>
      <c r="G1686" s="26" t="s">
        <v>2057</v>
      </c>
      <c r="H1686" s="26">
        <v>14873</v>
      </c>
      <c r="I1686" s="26" t="s">
        <v>2058</v>
      </c>
      <c r="J1686" s="11" t="s">
        <v>35</v>
      </c>
      <c r="K1686" s="18" t="str">
        <f>IF(LEFT(I1686,2)="10",HYPERLINK(_xlfn.CONCAT("https://doi.org/",I1686),"Link"),IF(I1686="","",HYPERLINK(I1686,"Link")))</f>
        <v>Link</v>
      </c>
      <c r="L1686" s="19" t="str">
        <f>IF(A1686&lt;&gt;"",IF(J1686="No",_xlfn.CONCAT(IF(ISERROR(FIND(",",A1686))=FALSE,LEFT(A1686,FIND(",",A1686)-1),A1686),"-",C1686,"-",H1686),""),"")</f>
        <v/>
      </c>
      <c r="M1686" s="29" t="str">
        <f>IF(A1686&lt;&gt;"",_xlfn.CONCAT("{",IF(ISERROR(FIND(",",A1686))=FALSE,LEFT(A1686,FIND(",",A1686)-1),A1686),", ",C1686," #",H1686,"}"),"")</f>
        <v>{Phelan, 2017 #14873}</v>
      </c>
      <c r="N1686" s="4" t="s">
        <v>1</v>
      </c>
      <c r="O1686" s="18" t="str">
        <f>IF(J1686="Yes",IF(P1686&lt;&gt;"",HYPERLINK(_xlfn.CONCAT(VLOOKUP(P1686,AF:AG,2,FALSE),"\",IF(ISERROR(FIND(",",A1686))=FALSE,LEFT(A1686,FIND(",",A1686)-1),A1686),"-",C1686,"-",H1686,".pdf"),"PDF"),""),"")</f>
        <v>PDF</v>
      </c>
      <c r="P1686" s="11" t="s">
        <v>2</v>
      </c>
      <c r="Q1686" s="3" t="s">
        <v>46</v>
      </c>
      <c r="R1686" s="3" t="s">
        <v>39</v>
      </c>
      <c r="T1686" s="18" t="str">
        <f>IF(J1686="Yes",IF(U1686&lt;&gt;"",HYPERLINK(_xlfn.CONCAT(VLOOKUP(U1686,AF:AG,2,FALSE),"\",IF(ISERROR(FIND(",",A1686))=FALSE,LEFT(A1686,FIND(",",A1686)-1),A1686),"-",C1686,"-",H1686,".pdf"),"PDF"),""),"")</f>
        <v>PDF</v>
      </c>
      <c r="U1686" s="11" t="str">
        <f>IF(R1686="0. Duplicate","SH","")</f>
        <v>SH</v>
      </c>
      <c r="V1686" s="3" t="str">
        <f>IF(R1686="0. Duplicate","Exclude","")</f>
        <v>Exclude</v>
      </c>
      <c r="W1686" s="3" t="str">
        <f>IF(R1686="0. Duplicate","0. Duplicate","")</f>
        <v>0. Duplicate</v>
      </c>
      <c r="Y1686" s="12" t="str">
        <f>IF(R1686="Include","No",IF(V1686="Include","No",""))</f>
        <v/>
      </c>
      <c r="Z1686" s="33" t="str">
        <f>IF(J1686="Yes",IF(Q1686="","",IF(Q1686="Include",IF(V1686="",IF(Y1686="No","Check for supplement","Include"),IF(V1686="Exclude","Consensus required",IF(V1686="Include",IF(Y1686="No","Check for supplement","Include"),"Check required"))),IF(Q1686="Exclude",IF(V1686="","Check required",IF(V1686="Exclude","Exclude",IF(V1686="Include","Consensus required","Check required"))),"Check required"))),IF(L1686="","","Find PDF"))</f>
        <v>Exclude</v>
      </c>
      <c r="AA1686" s="31" t="str">
        <f>IF(Z1686="Exclude",R1686,"")</f>
        <v>0. Duplicate</v>
      </c>
    </row>
    <row r="1687" spans="1:27" x14ac:dyDescent="0.25">
      <c r="A1687" s="25" t="s">
        <v>98</v>
      </c>
      <c r="B1687" s="26" t="s">
        <v>99</v>
      </c>
      <c r="C1687" s="26">
        <v>2020</v>
      </c>
      <c r="D1687" s="26" t="s">
        <v>100</v>
      </c>
      <c r="E1687" s="26">
        <v>8</v>
      </c>
      <c r="F1687" s="26">
        <v>5</v>
      </c>
      <c r="G1687" s="26" t="s">
        <v>101</v>
      </c>
      <c r="H1687" s="26">
        <v>13589</v>
      </c>
      <c r="I1687" s="26" t="s">
        <v>102</v>
      </c>
      <c r="J1687" s="11" t="s">
        <v>35</v>
      </c>
      <c r="K1687" s="18" t="str">
        <f>IF(LEFT(I1687,2)="10",HYPERLINK(_xlfn.CONCAT("https://doi.org/",I1687),"Link"),IF(I1687="","",HYPERLINK(I1687,"Link")))</f>
        <v>Link</v>
      </c>
      <c r="L1687" s="19" t="str">
        <f>IF(A1687&lt;&gt;"",IF(J1687="No",_xlfn.CONCAT(IF(ISERROR(FIND(",",A1687))=FALSE,LEFT(A1687,FIND(",",A1687)-1),A1687),"-",C1687,"-",H1687),""),"")</f>
        <v/>
      </c>
      <c r="M1687" s="29" t="str">
        <f>IF(A1687&lt;&gt;"",_xlfn.CONCAT("{",IF(ISERROR(FIND(",",A1687))=FALSE,LEFT(A1687,FIND(",",A1687)-1),A1687),", ",C1687," #",H1687,"}"),"")</f>
        <v>{Piao, 2020 #13589}</v>
      </c>
      <c r="N1687" s="4" t="s">
        <v>1</v>
      </c>
      <c r="O1687" s="18" t="str">
        <f>IF(J1687="Yes",IF(P1687&lt;&gt;"",HYPERLINK(_xlfn.CONCAT(VLOOKUP(P1687,AF:AG,2,FALSE),"\",IF(ISERROR(FIND(",",A1687))=FALSE,LEFT(A1687,FIND(",",A1687)-1),A1687),"-",C1687,"-",H1687,".pdf"),"PDF"),""),"")</f>
        <v>PDF</v>
      </c>
      <c r="P1687" s="11" t="s">
        <v>2</v>
      </c>
      <c r="Q1687" s="3" t="s">
        <v>46</v>
      </c>
      <c r="R1687" s="3" t="s">
        <v>47</v>
      </c>
      <c r="S1687" s="164" t="s">
        <v>103</v>
      </c>
      <c r="T1687" s="18" t="str">
        <f>IF(J1687="Yes",IF(U1687&lt;&gt;"",HYPERLINK(_xlfn.CONCAT(VLOOKUP(U1687,AF:AG,2,FALSE),"\",IF(ISERROR(FIND(",",A1687))=FALSE,LEFT(A1687,FIND(",",A1687)-1),A1687),"-",C1687,"-",H1687,".pdf"),"PDF"),""),"")</f>
        <v>PDF</v>
      </c>
      <c r="U1687" s="11" t="s">
        <v>57</v>
      </c>
      <c r="V1687" s="3" t="s">
        <v>46</v>
      </c>
      <c r="W1687" s="3" t="s">
        <v>47</v>
      </c>
      <c r="X1687" s="501" t="s">
        <v>103</v>
      </c>
      <c r="Y1687" s="12" t="str">
        <f>IF(R1687="Include","No",IF(V1687="Include","No",""))</f>
        <v/>
      </c>
      <c r="Z1687" s="33" t="str">
        <f>IF(J1687="Yes",IF(Q1687="","",IF(Q1687="Include",IF(V1687="",IF(Y1687="No","Check for supplement","Include"),IF(V1687="Exclude","Consensus required",IF(V1687="Include",IF(Y1687="No","Check for supplement","Include"),"Check required"))),IF(Q1687="Exclude",IF(V1687="","Check required",IF(V1687="Exclude","Exclude",IF(V1687="Include","Consensus required","Check required"))),"Check required"))),IF(L1687="","","Find PDF"))</f>
        <v>Exclude</v>
      </c>
      <c r="AA1687" s="31" t="str">
        <f>IF(Z1687="Exclude",R1687,"")</f>
        <v>3. Wrong intervention</v>
      </c>
    </row>
    <row r="1688" spans="1:27" x14ac:dyDescent="0.25">
      <c r="A1688" s="25" t="s">
        <v>2059</v>
      </c>
      <c r="B1688" s="26" t="s">
        <v>2060</v>
      </c>
      <c r="C1688" s="26">
        <v>2011</v>
      </c>
      <c r="D1688" s="26" t="s">
        <v>2061</v>
      </c>
      <c r="E1688" s="26">
        <v>49</v>
      </c>
      <c r="F1688" s="26">
        <v>7</v>
      </c>
      <c r="G1688" s="26" t="s">
        <v>2062</v>
      </c>
      <c r="H1688" s="26">
        <v>14874</v>
      </c>
      <c r="I1688" s="26" t="s">
        <v>2063</v>
      </c>
      <c r="J1688" s="11" t="s">
        <v>35</v>
      </c>
      <c r="K1688" s="18" t="str">
        <f>IF(LEFT(I1688,2)="10",HYPERLINK(_xlfn.CONCAT("https://doi.org/",I1688),"Link"),IF(I1688="","",HYPERLINK(I1688,"Link")))</f>
        <v>Link</v>
      </c>
      <c r="L1688" s="19" t="str">
        <f>IF(A1688&lt;&gt;"",IF(J1688="No",_xlfn.CONCAT(IF(ISERROR(FIND(",",A1688))=FALSE,LEFT(A1688,FIND(",",A1688)-1),A1688),"-",C1688,"-",H1688),""),"")</f>
        <v/>
      </c>
      <c r="M1688" s="29" t="str">
        <f>IF(A1688&lt;&gt;"",_xlfn.CONCAT("{",IF(ISERROR(FIND(",",A1688))=FALSE,LEFT(A1688,FIND(",",A1688)-1),A1688),", ",C1688," #",H1688,"}"),"")</f>
        <v>{Piette, 2011 #14874}</v>
      </c>
      <c r="N1688" s="4" t="s">
        <v>1</v>
      </c>
      <c r="O1688" s="18" t="str">
        <f>IF(J1688="Yes",IF(P1688&lt;&gt;"",HYPERLINK(_xlfn.CONCAT(VLOOKUP(P1688,AF:AG,2,FALSE),"\",IF(ISERROR(FIND(",",A1688))=FALSE,LEFT(A1688,FIND(",",A1688)-1),A1688),"-",C1688,"-",H1688,".pdf"),"PDF"),""),"")</f>
        <v>PDF</v>
      </c>
      <c r="P1688" s="11" t="s">
        <v>2</v>
      </c>
      <c r="Q1688" s="3" t="s">
        <v>46</v>
      </c>
      <c r="R1688" s="3" t="s">
        <v>47</v>
      </c>
      <c r="S1688" s="4" t="s">
        <v>109</v>
      </c>
      <c r="T1688" s="18" t="str">
        <f>IF(J1688="Yes",IF(U1688&lt;&gt;"",HYPERLINK(_xlfn.CONCAT(VLOOKUP(U1688,AF:AG,2,FALSE),"\",IF(ISERROR(FIND(",",A1688))=FALSE,LEFT(A1688,FIND(",",A1688)-1),A1688),"-",C1688,"-",H1688,".pdf"),"PDF"),""),"")</f>
        <v>PDF</v>
      </c>
      <c r="U1688" s="11" t="s">
        <v>57</v>
      </c>
      <c r="V1688" s="3" t="s">
        <v>46</v>
      </c>
      <c r="W1688" s="3" t="s">
        <v>47</v>
      </c>
      <c r="X1688" s="501" t="s">
        <v>116</v>
      </c>
      <c r="Y1688" s="12" t="str">
        <f>IF(R1688="Include","No",IF(V1688="Include","No",""))</f>
        <v/>
      </c>
      <c r="Z1688" s="33" t="str">
        <f>IF(J1688="Yes",IF(Q1688="","",IF(Q1688="Include",IF(V1688="",IF(Y1688="No","Check for supplement","Include"),IF(V1688="Exclude","Consensus required",IF(V1688="Include",IF(Y1688="No","Check for supplement","Include"),"Check required"))),IF(Q1688="Exclude",IF(V1688="","Check required",IF(V1688="Exclude","Exclude",IF(V1688="Include","Consensus required","Check required"))),"Check required"))),IF(L1688="","","Find PDF"))</f>
        <v>Exclude</v>
      </c>
      <c r="AA1688" s="31" t="str">
        <f>IF(Z1688="Exclude",R1688,"")</f>
        <v>3. Wrong intervention</v>
      </c>
    </row>
    <row r="1689" spans="1:27" x14ac:dyDescent="0.25">
      <c r="A1689" s="25" t="s">
        <v>2059</v>
      </c>
      <c r="B1689" s="26" t="s">
        <v>2060</v>
      </c>
      <c r="C1689" s="26">
        <v>2011</v>
      </c>
      <c r="D1689" s="26" t="s">
        <v>2061</v>
      </c>
      <c r="E1689" s="26">
        <v>49</v>
      </c>
      <c r="F1689" s="26">
        <v>7</v>
      </c>
      <c r="G1689" s="26" t="s">
        <v>2062</v>
      </c>
      <c r="H1689" s="26">
        <v>14875</v>
      </c>
      <c r="I1689" s="26" t="s">
        <v>2063</v>
      </c>
      <c r="J1689" s="11" t="s">
        <v>35</v>
      </c>
      <c r="K1689" s="18" t="str">
        <f>IF(LEFT(I1689,2)="10",HYPERLINK(_xlfn.CONCAT("https://doi.org/",I1689),"Link"),IF(I1689="","",HYPERLINK(I1689,"Link")))</f>
        <v>Link</v>
      </c>
      <c r="L1689" s="19" t="str">
        <f>IF(A1689&lt;&gt;"",IF(J1689="No",_xlfn.CONCAT(IF(ISERROR(FIND(",",A1689))=FALSE,LEFT(A1689,FIND(",",A1689)-1),A1689),"-",C1689,"-",H1689),""),"")</f>
        <v/>
      </c>
      <c r="M1689" s="29" t="str">
        <f>IF(A1689&lt;&gt;"",_xlfn.CONCAT("{",IF(ISERROR(FIND(",",A1689))=FALSE,LEFT(A1689,FIND(",",A1689)-1),A1689),", ",C1689," #",H1689,"}"),"")</f>
        <v>{Piette, 2011 #14875}</v>
      </c>
      <c r="N1689" s="4" t="s">
        <v>1</v>
      </c>
      <c r="O1689" s="18" t="str">
        <f>IF(J1689="Yes",IF(P1689&lt;&gt;"",HYPERLINK(_xlfn.CONCAT(VLOOKUP(P1689,AF:AG,2,FALSE),"\",IF(ISERROR(FIND(",",A1689))=FALSE,LEFT(A1689,FIND(",",A1689)-1),A1689),"-",C1689,"-",H1689,".pdf"),"PDF"),""),"")</f>
        <v>PDF</v>
      </c>
      <c r="P1689" s="11" t="s">
        <v>2</v>
      </c>
      <c r="Q1689" s="3" t="s">
        <v>46</v>
      </c>
      <c r="R1689" s="3" t="s">
        <v>39</v>
      </c>
      <c r="T1689" s="18" t="str">
        <f>IF(J1689="Yes",IF(U1689&lt;&gt;"",HYPERLINK(_xlfn.CONCAT(VLOOKUP(U1689,AF:AG,2,FALSE),"\",IF(ISERROR(FIND(",",A1689))=FALSE,LEFT(A1689,FIND(",",A1689)-1),A1689),"-",C1689,"-",H1689,".pdf"),"PDF"),""),"")</f>
        <v>PDF</v>
      </c>
      <c r="U1689" s="11" t="str">
        <f>IF(R1689="0. Duplicate","SH","")</f>
        <v>SH</v>
      </c>
      <c r="V1689" s="3" t="str">
        <f>IF(R1689="0. Duplicate","Exclude","")</f>
        <v>Exclude</v>
      </c>
      <c r="W1689" s="3" t="str">
        <f>IF(R1689="0. Duplicate","0. Duplicate","")</f>
        <v>0. Duplicate</v>
      </c>
      <c r="Y1689" s="12" t="str">
        <f>IF(R1689="Include","No",IF(V1689="Include","No",""))</f>
        <v/>
      </c>
      <c r="Z1689" s="33" t="str">
        <f>IF(J1689="Yes",IF(Q1689="","",IF(Q1689="Include",IF(V1689="",IF(Y1689="No","Check for supplement","Include"),IF(V1689="Exclude","Consensus required",IF(V1689="Include",IF(Y1689="No","Check for supplement","Include"),"Check required"))),IF(Q1689="Exclude",IF(V1689="","Check required",IF(V1689="Exclude","Exclude",IF(V1689="Include","Consensus required","Check required"))),"Check required"))),IF(L1689="","","Find PDF"))</f>
        <v>Exclude</v>
      </c>
      <c r="AA1689" s="31" t="str">
        <f>IF(Z1689="Exclude",R1689,"")</f>
        <v>0. Duplicate</v>
      </c>
    </row>
    <row r="1690" spans="1:27" x14ac:dyDescent="0.25">
      <c r="A1690" s="25" t="s">
        <v>2064</v>
      </c>
      <c r="B1690" s="26" t="s">
        <v>2065</v>
      </c>
      <c r="C1690" s="26">
        <v>2020</v>
      </c>
      <c r="D1690" s="26" t="s">
        <v>2066</v>
      </c>
      <c r="E1690" s="26">
        <v>5</v>
      </c>
      <c r="F1690" s="26">
        <v>8</v>
      </c>
      <c r="G1690" s="26" t="s">
        <v>2067</v>
      </c>
      <c r="H1690" s="26">
        <v>14876</v>
      </c>
      <c r="I1690" s="26" t="s">
        <v>2068</v>
      </c>
      <c r="J1690" s="11" t="s">
        <v>35</v>
      </c>
      <c r="K1690" s="18" t="str">
        <f>IF(LEFT(I1690,2)="10",HYPERLINK(_xlfn.CONCAT("https://doi.org/",I1690),"Link"),IF(I1690="","",HYPERLINK(I1690,"Link")))</f>
        <v>Link</v>
      </c>
      <c r="L1690" s="19" t="str">
        <f>IF(A1690&lt;&gt;"",IF(J1690="No",_xlfn.CONCAT(IF(ISERROR(FIND(",",A1690))=FALSE,LEFT(A1690,FIND(",",A1690)-1),A1690),"-",C1690,"-",H1690),""),"")</f>
        <v/>
      </c>
      <c r="M1690" s="29" t="str">
        <f>IF(A1690&lt;&gt;"",_xlfn.CONCAT("{",IF(ISERROR(FIND(",",A1690))=FALSE,LEFT(A1690,FIND(",",A1690)-1),A1690),", ",C1690," #",H1690,"}"),"")</f>
        <v>{Pike, 2020 #14876}</v>
      </c>
      <c r="N1690" s="4" t="s">
        <v>1</v>
      </c>
      <c r="O1690" s="18" t="str">
        <f>IF(J1690="Yes",IF(P1690&lt;&gt;"",HYPERLINK(_xlfn.CONCAT(VLOOKUP(P1690,AF:AG,2,FALSE),"\",IF(ISERROR(FIND(",",A1690))=FALSE,LEFT(A1690,FIND(",",A1690)-1),A1690),"-",C1690,"-",H1690,".pdf"),"PDF"),""),"")</f>
        <v>PDF</v>
      </c>
      <c r="P1690" s="11" t="s">
        <v>2</v>
      </c>
      <c r="Q1690" s="3" t="s">
        <v>46</v>
      </c>
      <c r="R1690" s="3" t="s">
        <v>47</v>
      </c>
      <c r="S1690" s="4" t="s">
        <v>109</v>
      </c>
      <c r="T1690" s="18" t="str">
        <f>IF(J1690="Yes",IF(U1690&lt;&gt;"",HYPERLINK(_xlfn.CONCAT(VLOOKUP(U1690,AF:AG,2,FALSE),"\",IF(ISERROR(FIND(",",A1690))=FALSE,LEFT(A1690,FIND(",",A1690)-1),A1690),"-",C1690,"-",H1690,".pdf"),"PDF"),""),"")</f>
        <v>PDF</v>
      </c>
      <c r="U1690" s="11" t="s">
        <v>57</v>
      </c>
      <c r="V1690" s="3" t="s">
        <v>46</v>
      </c>
      <c r="W1690" s="3" t="s">
        <v>47</v>
      </c>
      <c r="X1690" s="501" t="s">
        <v>116</v>
      </c>
      <c r="Y1690" s="12" t="str">
        <f>IF(R1690="Include","No",IF(V1690="Include","No",""))</f>
        <v/>
      </c>
      <c r="Z1690" s="33" t="str">
        <f>IF(J1690="Yes",IF(Q1690="","",IF(Q1690="Include",IF(V1690="",IF(Y1690="No","Check for supplement","Include"),IF(V1690="Exclude","Consensus required",IF(V1690="Include",IF(Y1690="No","Check for supplement","Include"),"Check required"))),IF(Q1690="Exclude",IF(V1690="","Check required",IF(V1690="Exclude","Exclude",IF(V1690="Include","Consensus required","Check required"))),"Check required"))),IF(L1690="","","Find PDF"))</f>
        <v>Exclude</v>
      </c>
      <c r="AA1690" s="31" t="str">
        <f>IF(Z1690="Exclude",R1690,"")</f>
        <v>3. Wrong intervention</v>
      </c>
    </row>
    <row r="1691" spans="1:27" x14ac:dyDescent="0.25">
      <c r="A1691" s="25" t="s">
        <v>2069</v>
      </c>
      <c r="B1691" s="26" t="s">
        <v>2070</v>
      </c>
      <c r="C1691" s="26">
        <v>2014</v>
      </c>
      <c r="D1691" s="26" t="s">
        <v>1528</v>
      </c>
      <c r="E1691" s="26">
        <v>20</v>
      </c>
      <c r="F1691" s="26">
        <v>5</v>
      </c>
      <c r="G1691" s="26" t="s">
        <v>2071</v>
      </c>
      <c r="H1691" s="26">
        <v>13590</v>
      </c>
      <c r="I1691" s="26" t="s">
        <v>2072</v>
      </c>
      <c r="J1691" s="11" t="s">
        <v>35</v>
      </c>
      <c r="K1691" s="18" t="str">
        <f>IF(LEFT(I1691,2)="10",HYPERLINK(_xlfn.CONCAT("https://doi.org/",I1691),"Link"),IF(I1691="","",HYPERLINK(I1691,"Link")))</f>
        <v>Link</v>
      </c>
      <c r="L1691" s="19" t="str">
        <f>IF(A1691&lt;&gt;"",IF(J1691="No",_xlfn.CONCAT(IF(ISERROR(FIND(",",A1691))=FALSE,LEFT(A1691,FIND(",",A1691)-1),A1691),"-",C1691,"-",H1691),""),"")</f>
        <v/>
      </c>
      <c r="M1691" s="29" t="str">
        <f>IF(A1691&lt;&gt;"",_xlfn.CONCAT("{",IF(ISERROR(FIND(",",A1691))=FALSE,LEFT(A1691,FIND(",",A1691)-1),A1691),", ",C1691," #",H1691,"}"),"")</f>
        <v>{Pilutti, 2014 #13590}</v>
      </c>
      <c r="N1691" s="4" t="s">
        <v>1</v>
      </c>
      <c r="O1691" s="18" t="str">
        <f>IF(J1691="Yes",IF(P1691&lt;&gt;"",HYPERLINK(_xlfn.CONCAT(VLOOKUP(P1691,AF:AG,2,FALSE),"\",IF(ISERROR(FIND(",",A1691))=FALSE,LEFT(A1691,FIND(",",A1691)-1),A1691),"-",C1691,"-",H1691,".pdf"),"PDF"),""),"")</f>
        <v>PDF</v>
      </c>
      <c r="P1691" s="11" t="s">
        <v>2</v>
      </c>
      <c r="Q1691" s="3" t="s">
        <v>46</v>
      </c>
      <c r="R1691" s="3" t="s">
        <v>47</v>
      </c>
      <c r="S1691" s="4" t="s">
        <v>109</v>
      </c>
      <c r="T1691" s="18" t="str">
        <f>IF(J1691="Yes",IF(U1691&lt;&gt;"",HYPERLINK(_xlfn.CONCAT(VLOOKUP(U1691,AF:AG,2,FALSE),"\",IF(ISERROR(FIND(",",A1691))=FALSE,LEFT(A1691,FIND(",",A1691)-1),A1691),"-",C1691,"-",H1691,".pdf"),"PDF"),""),"")</f>
        <v>PDF</v>
      </c>
      <c r="U1691" s="11" t="s">
        <v>57</v>
      </c>
      <c r="V1691" s="3" t="s">
        <v>46</v>
      </c>
      <c r="W1691" s="3" t="s">
        <v>47</v>
      </c>
      <c r="X1691" s="501" t="s">
        <v>116</v>
      </c>
      <c r="Y1691" s="12" t="str">
        <f>IF(R1691="Include","No",IF(V1691="Include","No",""))</f>
        <v/>
      </c>
      <c r="Z1691" s="33" t="str">
        <f>IF(J1691="Yes",IF(Q1691="","",IF(Q1691="Include",IF(V1691="",IF(Y1691="No","Check for supplement","Include"),IF(V1691="Exclude","Consensus required",IF(V1691="Include",IF(Y1691="No","Check for supplement","Include"),"Check required"))),IF(Q1691="Exclude",IF(V1691="","Check required",IF(V1691="Exclude","Exclude",IF(V1691="Include","Consensus required","Check required"))),"Check required"))),IF(L1691="","","Find PDF"))</f>
        <v>Exclude</v>
      </c>
      <c r="AA1691" s="31" t="str">
        <f>IF(Z1691="Exclude",R1691,"")</f>
        <v>3. Wrong intervention</v>
      </c>
    </row>
    <row r="1692" spans="1:27" x14ac:dyDescent="0.25">
      <c r="A1692" s="25" t="s">
        <v>2069</v>
      </c>
      <c r="B1692" s="26" t="s">
        <v>2070</v>
      </c>
      <c r="C1692" s="26">
        <v>2014</v>
      </c>
      <c r="D1692" s="26" t="s">
        <v>1528</v>
      </c>
      <c r="E1692" s="26">
        <v>20</v>
      </c>
      <c r="F1692" s="26">
        <v>5</v>
      </c>
      <c r="G1692" s="26" t="s">
        <v>2071</v>
      </c>
      <c r="H1692" s="26">
        <v>13591</v>
      </c>
      <c r="I1692" s="26" t="s">
        <v>2072</v>
      </c>
      <c r="J1692" s="11" t="s">
        <v>35</v>
      </c>
      <c r="K1692" s="18" t="str">
        <f>IF(LEFT(I1692,2)="10",HYPERLINK(_xlfn.CONCAT("https://doi.org/",I1692),"Link"),IF(I1692="","",HYPERLINK(I1692,"Link")))</f>
        <v>Link</v>
      </c>
      <c r="L1692" s="19" t="str">
        <f>IF(A1692&lt;&gt;"",IF(J1692="No",_xlfn.CONCAT(IF(ISERROR(FIND(",",A1692))=FALSE,LEFT(A1692,FIND(",",A1692)-1),A1692),"-",C1692,"-",H1692),""),"")</f>
        <v/>
      </c>
      <c r="M1692" s="29" t="str">
        <f>IF(A1692&lt;&gt;"",_xlfn.CONCAT("{",IF(ISERROR(FIND(",",A1692))=FALSE,LEFT(A1692,FIND(",",A1692)-1),A1692),", ",C1692," #",H1692,"}"),"")</f>
        <v>{Pilutti, 2014 #13591}</v>
      </c>
      <c r="N1692" s="4" t="s">
        <v>1</v>
      </c>
      <c r="O1692" s="18" t="str">
        <f>IF(J1692="Yes",IF(P1692&lt;&gt;"",HYPERLINK(_xlfn.CONCAT(VLOOKUP(P1692,AF:AG,2,FALSE),"\",IF(ISERROR(FIND(",",A1692))=FALSE,LEFT(A1692,FIND(",",A1692)-1),A1692),"-",C1692,"-",H1692,".pdf"),"PDF"),""),"")</f>
        <v>PDF</v>
      </c>
      <c r="P1692" s="11" t="s">
        <v>2</v>
      </c>
      <c r="Q1692" s="3" t="s">
        <v>46</v>
      </c>
      <c r="R1692" s="3" t="s">
        <v>39</v>
      </c>
      <c r="T1692" s="18" t="str">
        <f>IF(J1692="Yes",IF(U1692&lt;&gt;"",HYPERLINK(_xlfn.CONCAT(VLOOKUP(U1692,AF:AG,2,FALSE),"\",IF(ISERROR(FIND(",",A1692))=FALSE,LEFT(A1692,FIND(",",A1692)-1),A1692),"-",C1692,"-",H1692,".pdf"),"PDF"),""),"")</f>
        <v>PDF</v>
      </c>
      <c r="U1692" s="11" t="str">
        <f>IF(R1692="0. Duplicate","SH","")</f>
        <v>SH</v>
      </c>
      <c r="V1692" s="3" t="str">
        <f>IF(R1692="0. Duplicate","Exclude","")</f>
        <v>Exclude</v>
      </c>
      <c r="W1692" s="3" t="str">
        <f>IF(R1692="0. Duplicate","0. Duplicate","")</f>
        <v>0. Duplicate</v>
      </c>
      <c r="Y1692" s="12" t="str">
        <f>IF(R1692="Include","No",IF(V1692="Include","No",""))</f>
        <v/>
      </c>
      <c r="Z1692" s="33" t="str">
        <f>IF(J1692="Yes",IF(Q1692="","",IF(Q1692="Include",IF(V1692="",IF(Y1692="No","Check for supplement","Include"),IF(V1692="Exclude","Consensus required",IF(V1692="Include",IF(Y1692="No","Check for supplement","Include"),"Check required"))),IF(Q1692="Exclude",IF(V1692="","Check required",IF(V1692="Exclude","Exclude",IF(V1692="Include","Consensus required","Check required"))),"Check required"))),IF(L1692="","","Find PDF"))</f>
        <v>Exclude</v>
      </c>
      <c r="AA1692" s="31" t="str">
        <f>IF(Z1692="Exclude",R1692,"")</f>
        <v>0. Duplicate</v>
      </c>
    </row>
    <row r="1693" spans="1:27" x14ac:dyDescent="0.25">
      <c r="A1693" s="25" t="s">
        <v>2073</v>
      </c>
      <c r="B1693" s="26" t="s">
        <v>2074</v>
      </c>
      <c r="C1693" s="26">
        <v>2011</v>
      </c>
      <c r="D1693" s="26" t="s">
        <v>168</v>
      </c>
      <c r="E1693" s="26">
        <v>41</v>
      </c>
      <c r="F1693" s="26">
        <v>3</v>
      </c>
      <c r="G1693" s="26" t="s">
        <v>2075</v>
      </c>
      <c r="H1693" s="26">
        <v>13594</v>
      </c>
      <c r="I1693" s="26" t="s">
        <v>2076</v>
      </c>
      <c r="J1693" s="11" t="s">
        <v>35</v>
      </c>
      <c r="K1693" s="18" t="str">
        <f>IF(LEFT(I1693,2)="10",HYPERLINK(_xlfn.CONCAT("https://doi.org/",I1693),"Link"),IF(I1693="","",HYPERLINK(I1693,"Link")))</f>
        <v>Link</v>
      </c>
      <c r="L1693" s="19" t="str">
        <f>IF(A1693&lt;&gt;"",IF(J1693="No",_xlfn.CONCAT(IF(ISERROR(FIND(",",A1693))=FALSE,LEFT(A1693,FIND(",",A1693)-1),A1693),"-",C1693,"-",H1693),""),"")</f>
        <v/>
      </c>
      <c r="M1693" s="29" t="str">
        <f>IF(A1693&lt;&gt;"",_xlfn.CONCAT("{",IF(ISERROR(FIND(",",A1693))=FALSE,LEFT(A1693,FIND(",",A1693)-1),A1693),", ",C1693," #",H1693,"}"),"")</f>
        <v>{Pinto, 2011 #13594}</v>
      </c>
      <c r="N1693" s="4" t="s">
        <v>1</v>
      </c>
      <c r="O1693" s="18" t="str">
        <f>IF(J1693="Yes",IF(P1693&lt;&gt;"",HYPERLINK(_xlfn.CONCAT(VLOOKUP(P1693,AF:AG,2,FALSE),"\",IF(ISERROR(FIND(",",A1693))=FALSE,LEFT(A1693,FIND(",",A1693)-1),A1693),"-",C1693,"-",H1693,".pdf"),"PDF"),""),"")</f>
        <v>PDF</v>
      </c>
      <c r="P1693" s="11" t="s">
        <v>2</v>
      </c>
      <c r="Q1693" s="3" t="s">
        <v>46</v>
      </c>
      <c r="R1693" s="3" t="s">
        <v>47</v>
      </c>
      <c r="S1693" s="4" t="s">
        <v>109</v>
      </c>
      <c r="T1693" s="18" t="str">
        <f>IF(J1693="Yes",IF(U1693&lt;&gt;"",HYPERLINK(_xlfn.CONCAT(VLOOKUP(U1693,AF:AG,2,FALSE),"\",IF(ISERROR(FIND(",",A1693))=FALSE,LEFT(A1693,FIND(",",A1693)-1),A1693),"-",C1693,"-",H1693,".pdf"),"PDF"),""),"")</f>
        <v>PDF</v>
      </c>
      <c r="U1693" s="11" t="s">
        <v>57</v>
      </c>
      <c r="V1693" s="3" t="s">
        <v>46</v>
      </c>
      <c r="W1693" s="3" t="s">
        <v>47</v>
      </c>
      <c r="X1693" s="501" t="s">
        <v>116</v>
      </c>
      <c r="Y1693" s="12" t="str">
        <f>IF(R1693="Include","No",IF(V1693="Include","No",""))</f>
        <v/>
      </c>
      <c r="Z1693" s="33" t="str">
        <f>IF(J1693="Yes",IF(Q1693="","",IF(Q1693="Include",IF(V1693="",IF(Y1693="No","Check for supplement","Include"),IF(V1693="Exclude","Consensus required",IF(V1693="Include",IF(Y1693="No","Check for supplement","Include"),"Check required"))),IF(Q1693="Exclude",IF(V1693="","Check required",IF(V1693="Exclude","Exclude",IF(V1693="Include","Consensus required","Check required"))),"Check required"))),IF(L1693="","","Find PDF"))</f>
        <v>Exclude</v>
      </c>
      <c r="AA1693" s="31" t="str">
        <f>IF(Z1693="Exclude",R1693,"")</f>
        <v>3. Wrong intervention</v>
      </c>
    </row>
    <row r="1694" spans="1:27" x14ac:dyDescent="0.25">
      <c r="A1694" s="25" t="s">
        <v>2077</v>
      </c>
      <c r="B1694" s="26" t="s">
        <v>2078</v>
      </c>
      <c r="C1694" s="26">
        <v>2013</v>
      </c>
      <c r="D1694" s="26" t="s">
        <v>661</v>
      </c>
      <c r="E1694" s="26">
        <v>32</v>
      </c>
      <c r="F1694" s="26">
        <v>6</v>
      </c>
      <c r="G1694" s="26" t="s">
        <v>2079</v>
      </c>
      <c r="H1694" s="26">
        <v>13595</v>
      </c>
      <c r="I1694" s="26" t="s">
        <v>2080</v>
      </c>
      <c r="J1694" s="11" t="s">
        <v>35</v>
      </c>
      <c r="K1694" s="18" t="str">
        <f>IF(LEFT(I1694,2)="10",HYPERLINK(_xlfn.CONCAT("https://doi.org/",I1694),"Link"),IF(I1694="","",HYPERLINK(I1694,"Link")))</f>
        <v>Link</v>
      </c>
      <c r="L1694" s="19" t="str">
        <f>IF(A1694&lt;&gt;"",IF(J1694="No",_xlfn.CONCAT(IF(ISERROR(FIND(",",A1694))=FALSE,LEFT(A1694,FIND(",",A1694)-1),A1694),"-",C1694,"-",H1694),""),"")</f>
        <v/>
      </c>
      <c r="M1694" s="29" t="str">
        <f>IF(A1694&lt;&gt;"",_xlfn.CONCAT("{",IF(ISERROR(FIND(",",A1694))=FALSE,LEFT(A1694,FIND(",",A1694)-1),A1694),", ",C1694," #",H1694,"}"),"")</f>
        <v>{Pinto, 2013 #13595}</v>
      </c>
      <c r="N1694" s="4" t="s">
        <v>1</v>
      </c>
      <c r="O1694" s="18" t="str">
        <f>IF(J1694="Yes",IF(P1694&lt;&gt;"",HYPERLINK(_xlfn.CONCAT(VLOOKUP(P1694,AF:AG,2,FALSE),"\",IF(ISERROR(FIND(",",A1694))=FALSE,LEFT(A1694,FIND(",",A1694)-1),A1694),"-",C1694,"-",H1694,".pdf"),"PDF"),""),"")</f>
        <v>PDF</v>
      </c>
      <c r="P1694" s="11" t="s">
        <v>2</v>
      </c>
      <c r="Q1694" s="3" t="s">
        <v>46</v>
      </c>
      <c r="R1694" s="3" t="s">
        <v>47</v>
      </c>
      <c r="S1694" s="4" t="s">
        <v>109</v>
      </c>
      <c r="T1694" s="18" t="str">
        <f>IF(J1694="Yes",IF(U1694&lt;&gt;"",HYPERLINK(_xlfn.CONCAT(VLOOKUP(U1694,AF:AG,2,FALSE),"\",IF(ISERROR(FIND(",",A1694))=FALSE,LEFT(A1694,FIND(",",A1694)-1),A1694),"-",C1694,"-",H1694,".pdf"),"PDF"),""),"")</f>
        <v>PDF</v>
      </c>
      <c r="U1694" s="11" t="s">
        <v>57</v>
      </c>
      <c r="V1694" s="3" t="s">
        <v>46</v>
      </c>
      <c r="W1694" s="3" t="s">
        <v>47</v>
      </c>
      <c r="X1694" s="501" t="s">
        <v>116</v>
      </c>
      <c r="Y1694" s="12" t="str">
        <f>IF(R1694="Include","No",IF(V1694="Include","No",""))</f>
        <v/>
      </c>
      <c r="Z1694" s="33" t="str">
        <f>IF(J1694="Yes",IF(Q1694="","",IF(Q1694="Include",IF(V1694="",IF(Y1694="No","Check for supplement","Include"),IF(V1694="Exclude","Consensus required",IF(V1694="Include",IF(Y1694="No","Check for supplement","Include"),"Check required"))),IF(Q1694="Exclude",IF(V1694="","Check required",IF(V1694="Exclude","Exclude",IF(V1694="Include","Consensus required","Check required"))),"Check required"))),IF(L1694="","","Find PDF"))</f>
        <v>Exclude</v>
      </c>
      <c r="AA1694" s="31" t="str">
        <f>IF(Z1694="Exclude",R1694,"")</f>
        <v>3. Wrong intervention</v>
      </c>
    </row>
    <row r="1695" spans="1:27" x14ac:dyDescent="0.25">
      <c r="A1695" s="25" t="s">
        <v>2081</v>
      </c>
      <c r="B1695" s="26" t="s">
        <v>2082</v>
      </c>
      <c r="C1695" s="26">
        <v>2013</v>
      </c>
      <c r="D1695" s="26" t="s">
        <v>851</v>
      </c>
      <c r="E1695" s="26">
        <v>22</v>
      </c>
      <c r="F1695" s="26">
        <v>1</v>
      </c>
      <c r="G1695" s="26" t="s">
        <v>2083</v>
      </c>
      <c r="H1695" s="26">
        <v>13596</v>
      </c>
      <c r="I1695" s="26" t="s">
        <v>2084</v>
      </c>
      <c r="J1695" s="11" t="s">
        <v>35</v>
      </c>
      <c r="K1695" s="18" t="str">
        <f>IF(LEFT(I1695,2)="10",HYPERLINK(_xlfn.CONCAT("https://doi.org/",I1695),"Link"),IF(I1695="","",HYPERLINK(I1695,"Link")))</f>
        <v>Link</v>
      </c>
      <c r="L1695" s="19" t="str">
        <f>IF(A1695&lt;&gt;"",IF(J1695="No",_xlfn.CONCAT(IF(ISERROR(FIND(",",A1695))=FALSE,LEFT(A1695,FIND(",",A1695)-1),A1695),"-",C1695,"-",H1695),""),"")</f>
        <v/>
      </c>
      <c r="M1695" s="29" t="str">
        <f>IF(A1695&lt;&gt;"",_xlfn.CONCAT("{",IF(ISERROR(FIND(",",A1695))=FALSE,LEFT(A1695,FIND(",",A1695)-1),A1695),", ",C1695," #",H1695,"}"),"")</f>
        <v>{Pinto, 2013 #13596}</v>
      </c>
      <c r="N1695" s="4" t="s">
        <v>1</v>
      </c>
      <c r="O1695" s="18" t="str">
        <f>IF(J1695="Yes",IF(P1695&lt;&gt;"",HYPERLINK(_xlfn.CONCAT(VLOOKUP(P1695,AF:AG,2,FALSE),"\",IF(ISERROR(FIND(",",A1695))=FALSE,LEFT(A1695,FIND(",",A1695)-1),A1695),"-",C1695,"-",H1695,".pdf"),"PDF"),""),"")</f>
        <v>PDF</v>
      </c>
      <c r="P1695" s="11" t="s">
        <v>2</v>
      </c>
      <c r="Q1695" s="3" t="s">
        <v>46</v>
      </c>
      <c r="R1695" s="3" t="s">
        <v>47</v>
      </c>
      <c r="S1695" s="4" t="s">
        <v>109</v>
      </c>
      <c r="T1695" s="18" t="str">
        <f>IF(J1695="Yes",IF(U1695&lt;&gt;"",HYPERLINK(_xlfn.CONCAT(VLOOKUP(U1695,AF:AG,2,FALSE),"\",IF(ISERROR(FIND(",",A1695))=FALSE,LEFT(A1695,FIND(",",A1695)-1),A1695),"-",C1695,"-",H1695,".pdf"),"PDF"),""),"")</f>
        <v>PDF</v>
      </c>
      <c r="U1695" s="11" t="s">
        <v>57</v>
      </c>
      <c r="V1695" s="3" t="s">
        <v>46</v>
      </c>
      <c r="W1695" s="3" t="s">
        <v>47</v>
      </c>
      <c r="X1695" s="501" t="s">
        <v>116</v>
      </c>
      <c r="Y1695" s="12" t="str">
        <f>IF(R1695="Include","No",IF(V1695="Include","No",""))</f>
        <v/>
      </c>
      <c r="Z1695" s="33" t="str">
        <f>IF(J1695="Yes",IF(Q1695="","",IF(Q1695="Include",IF(V1695="",IF(Y1695="No","Check for supplement","Include"),IF(V1695="Exclude","Consensus required",IF(V1695="Include",IF(Y1695="No","Check for supplement","Include"),"Check required"))),IF(Q1695="Exclude",IF(V1695="","Check required",IF(V1695="Exclude","Exclude",IF(V1695="Include","Consensus required","Check required"))),"Check required"))),IF(L1695="","","Find PDF"))</f>
        <v>Exclude</v>
      </c>
      <c r="AA1695" s="31" t="str">
        <f>IF(Z1695="Exclude",R1695,"")</f>
        <v>3. Wrong intervention</v>
      </c>
    </row>
    <row r="1696" spans="1:27" x14ac:dyDescent="0.25">
      <c r="A1696" s="25" t="s">
        <v>2081</v>
      </c>
      <c r="B1696" s="26" t="s">
        <v>2082</v>
      </c>
      <c r="C1696" s="26">
        <v>2013</v>
      </c>
      <c r="D1696" s="26" t="s">
        <v>851</v>
      </c>
      <c r="E1696" s="26">
        <v>22</v>
      </c>
      <c r="F1696" s="26">
        <v>1</v>
      </c>
      <c r="G1696" s="26" t="s">
        <v>2083</v>
      </c>
      <c r="H1696" s="26">
        <v>13597</v>
      </c>
      <c r="I1696" s="26" t="s">
        <v>2084</v>
      </c>
      <c r="J1696" s="11" t="s">
        <v>35</v>
      </c>
      <c r="K1696" s="18" t="str">
        <f>IF(LEFT(I1696,2)="10",HYPERLINK(_xlfn.CONCAT("https://doi.org/",I1696),"Link"),IF(I1696="","",HYPERLINK(I1696,"Link")))</f>
        <v>Link</v>
      </c>
      <c r="L1696" s="19" t="str">
        <f>IF(A1696&lt;&gt;"",IF(J1696="No",_xlfn.CONCAT(IF(ISERROR(FIND(",",A1696))=FALSE,LEFT(A1696,FIND(",",A1696)-1),A1696),"-",C1696,"-",H1696),""),"")</f>
        <v/>
      </c>
      <c r="M1696" s="29" t="str">
        <f>IF(A1696&lt;&gt;"",_xlfn.CONCAT("{",IF(ISERROR(FIND(",",A1696))=FALSE,LEFT(A1696,FIND(",",A1696)-1),A1696),", ",C1696," #",H1696,"}"),"")</f>
        <v>{Pinto, 2013 #13597}</v>
      </c>
      <c r="N1696" s="4" t="s">
        <v>1</v>
      </c>
      <c r="O1696" s="18" t="str">
        <f>IF(J1696="Yes",IF(P1696&lt;&gt;"",HYPERLINK(_xlfn.CONCAT(VLOOKUP(P1696,AF:AG,2,FALSE),"\",IF(ISERROR(FIND(",",A1696))=FALSE,LEFT(A1696,FIND(",",A1696)-1),A1696),"-",C1696,"-",H1696,".pdf"),"PDF"),""),"")</f>
        <v>PDF</v>
      </c>
      <c r="P1696" s="11" t="s">
        <v>2</v>
      </c>
      <c r="Q1696" s="3" t="s">
        <v>46</v>
      </c>
      <c r="R1696" s="3" t="s">
        <v>39</v>
      </c>
      <c r="T1696" s="18" t="str">
        <f>IF(J1696="Yes",IF(U1696&lt;&gt;"",HYPERLINK(_xlfn.CONCAT(VLOOKUP(U1696,AF:AG,2,FALSE),"\",IF(ISERROR(FIND(",",A1696))=FALSE,LEFT(A1696,FIND(",",A1696)-1),A1696),"-",C1696,"-",H1696,".pdf"),"PDF"),""),"")</f>
        <v>PDF</v>
      </c>
      <c r="U1696" s="11" t="str">
        <f>IF(R1696="0. Duplicate","SH","")</f>
        <v>SH</v>
      </c>
      <c r="V1696" s="3" t="str">
        <f>IF(R1696="0. Duplicate","Exclude","")</f>
        <v>Exclude</v>
      </c>
      <c r="W1696" s="3" t="str">
        <f>IF(R1696="0. Duplicate","0. Duplicate","")</f>
        <v>0. Duplicate</v>
      </c>
      <c r="Y1696" s="12" t="str">
        <f>IF(R1696="Include","No",IF(V1696="Include","No",""))</f>
        <v/>
      </c>
      <c r="Z1696" s="33" t="str">
        <f>IF(J1696="Yes",IF(Q1696="","",IF(Q1696="Include",IF(V1696="",IF(Y1696="No","Check for supplement","Include"),IF(V1696="Exclude","Consensus required",IF(V1696="Include",IF(Y1696="No","Check for supplement","Include"),"Check required"))),IF(Q1696="Exclude",IF(V1696="","Check required",IF(V1696="Exclude","Exclude",IF(V1696="Include","Consensus required","Check required"))),"Check required"))),IF(L1696="","","Find PDF"))</f>
        <v>Exclude</v>
      </c>
      <c r="AA1696" s="31" t="str">
        <f>IF(Z1696="Exclude",R1696,"")</f>
        <v>0. Duplicate</v>
      </c>
    </row>
    <row r="1697" spans="1:27" x14ac:dyDescent="0.25">
      <c r="A1697" s="25" t="s">
        <v>2085</v>
      </c>
      <c r="B1697" s="26" t="s">
        <v>2086</v>
      </c>
      <c r="C1697" s="26">
        <v>2013</v>
      </c>
      <c r="D1697" s="26" t="s">
        <v>1000</v>
      </c>
      <c r="E1697" s="26">
        <v>33</v>
      </c>
      <c r="F1697" s="26">
        <v>2</v>
      </c>
      <c r="G1697" s="26" t="s">
        <v>1155</v>
      </c>
      <c r="H1697" s="26">
        <v>14877</v>
      </c>
      <c r="I1697" s="26" t="s">
        <v>2087</v>
      </c>
      <c r="J1697" s="11" t="s">
        <v>35</v>
      </c>
      <c r="K1697" s="18" t="str">
        <f>IF(LEFT(I1697,2)="10",HYPERLINK(_xlfn.CONCAT("https://doi.org/",I1697),"Link"),IF(I1697="","",HYPERLINK(I1697,"Link")))</f>
        <v>Link</v>
      </c>
      <c r="L1697" s="19" t="str">
        <f>IF(A1697&lt;&gt;"",IF(J1697="No",_xlfn.CONCAT(IF(ISERROR(FIND(",",A1697))=FALSE,LEFT(A1697,FIND(",",A1697)-1),A1697),"-",C1697,"-",H1697),""),"")</f>
        <v/>
      </c>
      <c r="M1697" s="29" t="str">
        <f>IF(A1697&lt;&gt;"",_xlfn.CONCAT("{",IF(ISERROR(FIND(",",A1697))=FALSE,LEFT(A1697,FIND(",",A1697)-1),A1697),", ",C1697," #",H1697,"}"),"")</f>
        <v>{Pinto, 2013 #14877}</v>
      </c>
      <c r="N1697" s="4" t="s">
        <v>1</v>
      </c>
      <c r="O1697" s="18" t="str">
        <f>IF(J1697="Yes",IF(P1697&lt;&gt;"",HYPERLINK(_xlfn.CONCAT(VLOOKUP(P1697,AF:AG,2,FALSE),"\",IF(ISERROR(FIND(",",A1697))=FALSE,LEFT(A1697,FIND(",",A1697)-1),A1697),"-",C1697,"-",H1697,".pdf"),"PDF"),""),"")</f>
        <v>PDF</v>
      </c>
      <c r="P1697" s="11" t="s">
        <v>2</v>
      </c>
      <c r="Q1697" s="3" t="s">
        <v>46</v>
      </c>
      <c r="R1697" s="3" t="s">
        <v>47</v>
      </c>
      <c r="S1697" s="4" t="s">
        <v>109</v>
      </c>
      <c r="T1697" s="18" t="str">
        <f>IF(J1697="Yes",IF(U1697&lt;&gt;"",HYPERLINK(_xlfn.CONCAT(VLOOKUP(U1697,AF:AG,2,FALSE),"\",IF(ISERROR(FIND(",",A1697))=FALSE,LEFT(A1697,FIND(",",A1697)-1),A1697),"-",C1697,"-",H1697,".pdf"),"PDF"),""),"")</f>
        <v>PDF</v>
      </c>
      <c r="U1697" s="11" t="s">
        <v>57</v>
      </c>
      <c r="V1697" s="3" t="s">
        <v>46</v>
      </c>
      <c r="W1697" s="3" t="s">
        <v>47</v>
      </c>
      <c r="X1697" s="501" t="s">
        <v>116</v>
      </c>
      <c r="Y1697" s="12" t="str">
        <f>IF(R1697="Include","No",IF(V1697="Include","No",""))</f>
        <v/>
      </c>
      <c r="Z1697" s="33" t="str">
        <f>IF(J1697="Yes",IF(Q1697="","",IF(Q1697="Include",IF(V1697="",IF(Y1697="No","Check for supplement","Include"),IF(V1697="Exclude","Consensus required",IF(V1697="Include",IF(Y1697="No","Check for supplement","Include"),"Check required"))),IF(Q1697="Exclude",IF(V1697="","Check required",IF(V1697="Exclude","Exclude",IF(V1697="Include","Consensus required","Check required"))),"Check required"))),IF(L1697="","","Find PDF"))</f>
        <v>Exclude</v>
      </c>
      <c r="AA1697" s="31" t="str">
        <f>IF(Z1697="Exclude",R1697,"")</f>
        <v>3. Wrong intervention</v>
      </c>
    </row>
    <row r="1698" spans="1:27" x14ac:dyDescent="0.25">
      <c r="A1698" s="25" t="s">
        <v>2088</v>
      </c>
      <c r="B1698" s="26" t="s">
        <v>2089</v>
      </c>
      <c r="C1698" s="26">
        <v>2015</v>
      </c>
      <c r="D1698" s="26" t="s">
        <v>661</v>
      </c>
      <c r="E1698" s="26">
        <v>34</v>
      </c>
      <c r="F1698" s="26">
        <v>5</v>
      </c>
      <c r="G1698" s="26" t="s">
        <v>2090</v>
      </c>
      <c r="H1698" s="26">
        <v>13598</v>
      </c>
      <c r="I1698" s="26" t="s">
        <v>2091</v>
      </c>
      <c r="J1698" s="11" t="s">
        <v>35</v>
      </c>
      <c r="K1698" s="18" t="str">
        <f>IF(LEFT(I1698,2)="10",HYPERLINK(_xlfn.CONCAT("https://doi.org/",I1698),"Link"),IF(I1698="","",HYPERLINK(I1698,"Link")))</f>
        <v>Link</v>
      </c>
      <c r="L1698" s="19" t="str">
        <f>IF(A1698&lt;&gt;"",IF(J1698="No",_xlfn.CONCAT(IF(ISERROR(FIND(",",A1698))=FALSE,LEFT(A1698,FIND(",",A1698)-1),A1698),"-",C1698,"-",H1698),""),"")</f>
        <v/>
      </c>
      <c r="M1698" s="29" t="str">
        <f>IF(A1698&lt;&gt;"",_xlfn.CONCAT("{",IF(ISERROR(FIND(",",A1698))=FALSE,LEFT(A1698,FIND(",",A1698)-1),A1698),", ",C1698," #",H1698,"}"),"")</f>
        <v>{Pinto, 2015 #13598}</v>
      </c>
      <c r="N1698" s="4" t="s">
        <v>1</v>
      </c>
      <c r="O1698" s="18" t="str">
        <f>IF(J1698="Yes",IF(P1698&lt;&gt;"",HYPERLINK(_xlfn.CONCAT(VLOOKUP(P1698,AF:AG,2,FALSE),"\",IF(ISERROR(FIND(",",A1698))=FALSE,LEFT(A1698,FIND(",",A1698)-1),A1698),"-",C1698,"-",H1698,".pdf"),"PDF"),""),"")</f>
        <v>PDF</v>
      </c>
      <c r="P1698" s="11" t="s">
        <v>2</v>
      </c>
      <c r="Q1698" s="3" t="s">
        <v>46</v>
      </c>
      <c r="R1698" s="3" t="s">
        <v>47</v>
      </c>
      <c r="S1698" s="4" t="s">
        <v>109</v>
      </c>
      <c r="T1698" s="18" t="str">
        <f>IF(J1698="Yes",IF(U1698&lt;&gt;"",HYPERLINK(_xlfn.CONCAT(VLOOKUP(U1698,AF:AG,2,FALSE),"\",IF(ISERROR(FIND(",",A1698))=FALSE,LEFT(A1698,FIND(",",A1698)-1),A1698),"-",C1698,"-",H1698,".pdf"),"PDF"),""),"")</f>
        <v>PDF</v>
      </c>
      <c r="U1698" s="11" t="s">
        <v>57</v>
      </c>
      <c r="V1698" s="3" t="s">
        <v>46</v>
      </c>
      <c r="W1698" s="3" t="s">
        <v>47</v>
      </c>
      <c r="X1698" s="501" t="s">
        <v>116</v>
      </c>
      <c r="Y1698" s="12" t="str">
        <f>IF(R1698="Include","No",IF(V1698="Include","No",""))</f>
        <v/>
      </c>
      <c r="Z1698" s="33" t="str">
        <f>IF(J1698="Yes",IF(Q1698="","",IF(Q1698="Include",IF(V1698="",IF(Y1698="No","Check for supplement","Include"),IF(V1698="Exclude","Consensus required",IF(V1698="Include",IF(Y1698="No","Check for supplement","Include"),"Check required"))),IF(Q1698="Exclude",IF(V1698="","Check required",IF(V1698="Exclude","Exclude",IF(V1698="Include","Consensus required","Check required"))),"Check required"))),IF(L1698="","","Find PDF"))</f>
        <v>Exclude</v>
      </c>
      <c r="AA1698" s="31" t="str">
        <f>IF(Z1698="Exclude",R1698,"")</f>
        <v>3. Wrong intervention</v>
      </c>
    </row>
    <row r="1699" spans="1:27" x14ac:dyDescent="0.25">
      <c r="A1699" s="25" t="s">
        <v>2092</v>
      </c>
      <c r="B1699" s="26" t="s">
        <v>2093</v>
      </c>
      <c r="C1699" s="26">
        <v>2017</v>
      </c>
      <c r="D1699" s="26" t="s">
        <v>851</v>
      </c>
      <c r="E1699" s="26">
        <v>26</v>
      </c>
      <c r="F1699" s="26">
        <v>11</v>
      </c>
      <c r="G1699" s="26" t="s">
        <v>2094</v>
      </c>
      <c r="H1699" s="26">
        <v>13592</v>
      </c>
      <c r="I1699" s="26" t="s">
        <v>2095</v>
      </c>
      <c r="J1699" s="11" t="s">
        <v>35</v>
      </c>
      <c r="K1699" s="18" t="str">
        <f>IF(LEFT(I1699,2)="10",HYPERLINK(_xlfn.CONCAT("https://doi.org/",I1699),"Link"),IF(I1699="","",HYPERLINK(I1699,"Link")))</f>
        <v>Link</v>
      </c>
      <c r="L1699" s="19" t="str">
        <f>IF(A1699&lt;&gt;"",IF(J1699="No",_xlfn.CONCAT(IF(ISERROR(FIND(",",A1699))=FALSE,LEFT(A1699,FIND(",",A1699)-1),A1699),"-",C1699,"-",H1699),""),"")</f>
        <v/>
      </c>
      <c r="M1699" s="29" t="str">
        <f>IF(A1699&lt;&gt;"",_xlfn.CONCAT("{",IF(ISERROR(FIND(",",A1699))=FALSE,LEFT(A1699,FIND(",",A1699)-1),A1699),", ",C1699," #",H1699,"}"),"")</f>
        <v>{Pinto, 2017 #13592}</v>
      </c>
      <c r="N1699" s="4" t="s">
        <v>1</v>
      </c>
      <c r="O1699" s="18" t="str">
        <f>IF(J1699="Yes",IF(P1699&lt;&gt;"",HYPERLINK(_xlfn.CONCAT(VLOOKUP(P1699,AF:AG,2,FALSE),"\",IF(ISERROR(FIND(",",A1699))=FALSE,LEFT(A1699,FIND(",",A1699)-1),A1699),"-",C1699,"-",H1699,".pdf"),"PDF"),""),"")</f>
        <v>PDF</v>
      </c>
      <c r="P1699" s="11" t="s">
        <v>2</v>
      </c>
      <c r="Q1699" s="3" t="s">
        <v>46</v>
      </c>
      <c r="R1699" s="3" t="s">
        <v>47</v>
      </c>
      <c r="S1699" s="4" t="s">
        <v>109</v>
      </c>
      <c r="T1699" s="18" t="str">
        <f>IF(J1699="Yes",IF(U1699&lt;&gt;"",HYPERLINK(_xlfn.CONCAT(VLOOKUP(U1699,AF:AG,2,FALSE),"\",IF(ISERROR(FIND(",",A1699))=FALSE,LEFT(A1699,FIND(",",A1699)-1),A1699),"-",C1699,"-",H1699,".pdf"),"PDF"),""),"")</f>
        <v>PDF</v>
      </c>
      <c r="U1699" s="11" t="s">
        <v>57</v>
      </c>
      <c r="V1699" s="3" t="s">
        <v>46</v>
      </c>
      <c r="W1699" s="3" t="s">
        <v>47</v>
      </c>
      <c r="X1699" s="501" t="s">
        <v>116</v>
      </c>
      <c r="Y1699" s="12" t="str">
        <f>IF(R1699="Include","No",IF(V1699="Include","No",""))</f>
        <v/>
      </c>
      <c r="Z1699" s="33" t="str">
        <f>IF(J1699="Yes",IF(Q1699="","",IF(Q1699="Include",IF(V1699="",IF(Y1699="No","Check for supplement","Include"),IF(V1699="Exclude","Consensus required",IF(V1699="Include",IF(Y1699="No","Check for supplement","Include"),"Check required"))),IF(Q1699="Exclude",IF(V1699="","Check required",IF(V1699="Exclude","Exclude",IF(V1699="Include","Consensus required","Check required"))),"Check required"))),IF(L1699="","","Find PDF"))</f>
        <v>Exclude</v>
      </c>
      <c r="AA1699" s="31" t="str">
        <f>IF(Z1699="Exclude",R1699,"")</f>
        <v>3. Wrong intervention</v>
      </c>
    </row>
    <row r="1700" spans="1:27" x14ac:dyDescent="0.25">
      <c r="A1700" s="25" t="s">
        <v>2096</v>
      </c>
      <c r="B1700" s="26" t="s">
        <v>2097</v>
      </c>
      <c r="C1700" s="26">
        <v>2022</v>
      </c>
      <c r="D1700" s="26" t="s">
        <v>95</v>
      </c>
      <c r="E1700" s="26">
        <v>56</v>
      </c>
      <c r="F1700" s="26">
        <v>8</v>
      </c>
      <c r="G1700" s="26" t="s">
        <v>2098</v>
      </c>
      <c r="H1700" s="26">
        <v>13593</v>
      </c>
      <c r="I1700" s="26" t="s">
        <v>2099</v>
      </c>
      <c r="J1700" s="11" t="s">
        <v>35</v>
      </c>
      <c r="K1700" s="18" t="str">
        <f>IF(LEFT(I1700,2)="10",HYPERLINK(_xlfn.CONCAT("https://doi.org/",I1700),"Link"),IF(I1700="","",HYPERLINK(I1700,"Link")))</f>
        <v>Link</v>
      </c>
      <c r="L1700" s="19" t="str">
        <f>IF(A1700&lt;&gt;"",IF(J1700="No",_xlfn.CONCAT(IF(ISERROR(FIND(",",A1700))=FALSE,LEFT(A1700,FIND(",",A1700)-1),A1700),"-",C1700,"-",H1700),""),"")</f>
        <v/>
      </c>
      <c r="M1700" s="29" t="str">
        <f>IF(A1700&lt;&gt;"",_xlfn.CONCAT("{",IF(ISERROR(FIND(",",A1700))=FALSE,LEFT(A1700,FIND(",",A1700)-1),A1700),", ",C1700," #",H1700,"}"),"")</f>
        <v>{Pinto, 2022 #13593}</v>
      </c>
      <c r="N1700" s="4" t="s">
        <v>1</v>
      </c>
      <c r="O1700" s="18" t="str">
        <f>IF(J1700="Yes",IF(P1700&lt;&gt;"",HYPERLINK(_xlfn.CONCAT(VLOOKUP(P1700,AF:AG,2,FALSE),"\",IF(ISERROR(FIND(",",A1700))=FALSE,LEFT(A1700,FIND(",",A1700)-1),A1700),"-",C1700,"-",H1700,".pdf"),"PDF"),""),"")</f>
        <v>PDF</v>
      </c>
      <c r="P1700" s="11" t="s">
        <v>2</v>
      </c>
      <c r="Q1700" s="3" t="s">
        <v>46</v>
      </c>
      <c r="R1700" s="3" t="s">
        <v>47</v>
      </c>
      <c r="S1700" s="4" t="s">
        <v>109</v>
      </c>
      <c r="T1700" s="18" t="str">
        <f>IF(J1700="Yes",IF(U1700&lt;&gt;"",HYPERLINK(_xlfn.CONCAT(VLOOKUP(U1700,AF:AG,2,FALSE),"\",IF(ISERROR(FIND(",",A1700))=FALSE,LEFT(A1700,FIND(",",A1700)-1),A1700),"-",C1700,"-",H1700,".pdf"),"PDF"),""),"")</f>
        <v>PDF</v>
      </c>
      <c r="U1700" s="11" t="s">
        <v>57</v>
      </c>
      <c r="V1700" s="3" t="s">
        <v>46</v>
      </c>
      <c r="W1700" s="3" t="s">
        <v>47</v>
      </c>
      <c r="X1700" s="501" t="s">
        <v>116</v>
      </c>
      <c r="Y1700" s="12" t="str">
        <f>IF(R1700="Include","No",IF(V1700="Include","No",""))</f>
        <v/>
      </c>
      <c r="Z1700" s="33" t="str">
        <f>IF(J1700="Yes",IF(Q1700="","",IF(Q1700="Include",IF(V1700="",IF(Y1700="No","Check for supplement","Include"),IF(V1700="Exclude","Consensus required",IF(V1700="Include",IF(Y1700="No","Check for supplement","Include"),"Check required"))),IF(Q1700="Exclude",IF(V1700="","Check required",IF(V1700="Exclude","Exclude",IF(V1700="Include","Consensus required","Check required"))),"Check required"))),IF(L1700="","","Find PDF"))</f>
        <v>Exclude</v>
      </c>
      <c r="AA1700" s="31" t="str">
        <f>IF(Z1700="Exclude",R1700,"")</f>
        <v>3. Wrong intervention</v>
      </c>
    </row>
    <row r="1701" spans="1:27" x14ac:dyDescent="0.25">
      <c r="A1701" s="25" t="s">
        <v>2100</v>
      </c>
      <c r="B1701" s="26" t="s">
        <v>2101</v>
      </c>
      <c r="C1701" s="26">
        <v>2022</v>
      </c>
      <c r="D1701" s="26" t="s">
        <v>100</v>
      </c>
      <c r="E1701" s="26">
        <v>10</v>
      </c>
      <c r="F1701" s="26">
        <v>3</v>
      </c>
      <c r="G1701" s="26" t="s">
        <v>2102</v>
      </c>
      <c r="H1701" s="26">
        <v>13599</v>
      </c>
      <c r="I1701" s="26" t="s">
        <v>2103</v>
      </c>
      <c r="J1701" s="11" t="s">
        <v>35</v>
      </c>
      <c r="K1701" s="18" t="str">
        <f>IF(LEFT(I1701,2)="10",HYPERLINK(_xlfn.CONCAT("https://doi.org/",I1701),"Link"),IF(I1701="","",HYPERLINK(I1701,"Link")))</f>
        <v>Link</v>
      </c>
      <c r="L1701" s="19" t="str">
        <f>IF(A1701&lt;&gt;"",IF(J1701="No",_xlfn.CONCAT(IF(ISERROR(FIND(",",A1701))=FALSE,LEFT(A1701,FIND(",",A1701)-1),A1701),"-",C1701,"-",H1701),""),"")</f>
        <v/>
      </c>
      <c r="M1701" s="29" t="str">
        <f>IF(A1701&lt;&gt;"",_xlfn.CONCAT("{",IF(ISERROR(FIND(",",A1701))=FALSE,LEFT(A1701,FIND(",",A1701)-1),A1701),", ",C1701," #",H1701,"}"),"")</f>
        <v>{Pischke, 2022 #13599}</v>
      </c>
      <c r="N1701" s="4" t="s">
        <v>1</v>
      </c>
      <c r="O1701" s="18" t="str">
        <f>IF(J1701="Yes",IF(P1701&lt;&gt;"",HYPERLINK(_xlfn.CONCAT(VLOOKUP(P1701,AF:AG,2,FALSE),"\",IF(ISERROR(FIND(",",A1701))=FALSE,LEFT(A1701,FIND(",",A1701)-1),A1701),"-",C1701,"-",H1701,".pdf"),"PDF"),""),"")</f>
        <v>PDF</v>
      </c>
      <c r="P1701" s="11" t="s">
        <v>2</v>
      </c>
      <c r="Q1701" s="3" t="s">
        <v>46</v>
      </c>
      <c r="R1701" s="3" t="s">
        <v>47</v>
      </c>
      <c r="S1701" s="4" t="s">
        <v>109</v>
      </c>
      <c r="T1701" s="18" t="str">
        <f>IF(J1701="Yes",IF(U1701&lt;&gt;"",HYPERLINK(_xlfn.CONCAT(VLOOKUP(U1701,AF:AG,2,FALSE),"\",IF(ISERROR(FIND(",",A1701))=FALSE,LEFT(A1701,FIND(",",A1701)-1),A1701),"-",C1701,"-",H1701,".pdf"),"PDF"),""),"")</f>
        <v>PDF</v>
      </c>
      <c r="U1701" s="11" t="s">
        <v>57</v>
      </c>
      <c r="V1701" s="3" t="s">
        <v>46</v>
      </c>
      <c r="W1701" s="3" t="s">
        <v>47</v>
      </c>
      <c r="X1701" s="501" t="s">
        <v>116</v>
      </c>
      <c r="Y1701" s="12" t="str">
        <f>IF(R1701="Include","No",IF(V1701="Include","No",""))</f>
        <v/>
      </c>
      <c r="Z1701" s="33" t="str">
        <f>IF(J1701="Yes",IF(Q1701="","",IF(Q1701="Include",IF(V1701="",IF(Y1701="No","Check for supplement","Include"),IF(V1701="Exclude","Consensus required",IF(V1701="Include",IF(Y1701="No","Check for supplement","Include"),"Check required"))),IF(Q1701="Exclude",IF(V1701="","Check required",IF(V1701="Exclude","Exclude",IF(V1701="Include","Consensus required","Check required"))),"Check required"))),IF(L1701="","","Find PDF"))</f>
        <v>Exclude</v>
      </c>
      <c r="AA1701" s="31" t="str">
        <f>IF(Z1701="Exclude",R1701,"")</f>
        <v>3. Wrong intervention</v>
      </c>
    </row>
    <row r="1702" spans="1:27" x14ac:dyDescent="0.25">
      <c r="A1702" s="25" t="s">
        <v>2104</v>
      </c>
      <c r="B1702" s="26" t="s">
        <v>2105</v>
      </c>
      <c r="C1702" s="26">
        <v>2022</v>
      </c>
      <c r="D1702" s="26" t="s">
        <v>2106</v>
      </c>
      <c r="E1702" s="26">
        <v>26</v>
      </c>
      <c r="F1702" s="26">
        <v>5</v>
      </c>
      <c r="G1702" s="26">
        <v>100443</v>
      </c>
      <c r="H1702" s="26">
        <v>13600</v>
      </c>
      <c r="I1702" s="26" t="s">
        <v>2107</v>
      </c>
      <c r="J1702" s="11" t="s">
        <v>35</v>
      </c>
      <c r="K1702" s="18" t="str">
        <f>IF(LEFT(I1702,2)="10",HYPERLINK(_xlfn.CONCAT("https://doi.org/",I1702),"Link"),IF(I1702="","",HYPERLINK(I1702,"Link")))</f>
        <v>Link</v>
      </c>
      <c r="L1702" s="19" t="str">
        <f>IF(A1702&lt;&gt;"",IF(J1702="No",_xlfn.CONCAT(IF(ISERROR(FIND(",",A1702))=FALSE,LEFT(A1702,FIND(",",A1702)-1),A1702),"-",C1702,"-",H1702),""),"")</f>
        <v/>
      </c>
      <c r="M1702" s="29" t="str">
        <f>IF(A1702&lt;&gt;"",_xlfn.CONCAT("{",IF(ISERROR(FIND(",",A1702))=FALSE,LEFT(A1702,FIND(",",A1702)-1),A1702),", ",C1702," #",H1702,"}"),"")</f>
        <v>{Pitta, 2022 #13600}</v>
      </c>
      <c r="N1702" s="4" t="s">
        <v>1</v>
      </c>
      <c r="O1702" s="18" t="str">
        <f>IF(J1702="Yes",IF(P1702&lt;&gt;"",HYPERLINK(_xlfn.CONCAT(VLOOKUP(P1702,AF:AG,2,FALSE),"\",IF(ISERROR(FIND(",",A1702))=FALSE,LEFT(A1702,FIND(",",A1702)-1),A1702),"-",C1702,"-",H1702,".pdf"),"PDF"),""),"")</f>
        <v>PDF</v>
      </c>
      <c r="P1702" s="11" t="s">
        <v>2</v>
      </c>
      <c r="Q1702" s="3" t="s">
        <v>46</v>
      </c>
      <c r="R1702" s="3" t="s">
        <v>47</v>
      </c>
      <c r="S1702" s="4" t="s">
        <v>109</v>
      </c>
      <c r="T1702" s="18" t="str">
        <f>IF(J1702="Yes",IF(U1702&lt;&gt;"",HYPERLINK(_xlfn.CONCAT(VLOOKUP(U1702,AF:AG,2,FALSE),"\",IF(ISERROR(FIND(",",A1702))=FALSE,LEFT(A1702,FIND(",",A1702)-1),A1702),"-",C1702,"-",H1702,".pdf"),"PDF"),""),"")</f>
        <v>PDF</v>
      </c>
      <c r="U1702" s="11" t="s">
        <v>57</v>
      </c>
      <c r="V1702" s="3" t="s">
        <v>46</v>
      </c>
      <c r="W1702" s="3" t="s">
        <v>47</v>
      </c>
      <c r="X1702" s="501" t="s">
        <v>116</v>
      </c>
      <c r="Y1702" s="12" t="str">
        <f>IF(R1702="Include","No",IF(V1702="Include","No",""))</f>
        <v/>
      </c>
      <c r="Z1702" s="33" t="str">
        <f>IF(J1702="Yes",IF(Q1702="","",IF(Q1702="Include",IF(V1702="",IF(Y1702="No","Check for supplement","Include"),IF(V1702="Exclude","Consensus required",IF(V1702="Include",IF(Y1702="No","Check for supplement","Include"),"Check required"))),IF(Q1702="Exclude",IF(V1702="","Check required",IF(V1702="Exclude","Exclude",IF(V1702="Include","Consensus required","Check required"))),"Check required"))),IF(L1702="","","Find PDF"))</f>
        <v>Exclude</v>
      </c>
      <c r="AA1702" s="31" t="str">
        <f>IF(Z1702="Exclude",R1702,"")</f>
        <v>3. Wrong intervention</v>
      </c>
    </row>
    <row r="1703" spans="1:27" x14ac:dyDescent="0.25">
      <c r="A1703" s="25" t="s">
        <v>2108</v>
      </c>
      <c r="B1703" s="26" t="s">
        <v>2109</v>
      </c>
      <c r="C1703" s="26">
        <v>2013</v>
      </c>
      <c r="D1703" s="26" t="s">
        <v>95</v>
      </c>
      <c r="E1703" s="26">
        <v>45</v>
      </c>
      <c r="F1703" s="26">
        <v>1</v>
      </c>
      <c r="G1703" s="26" t="s">
        <v>2110</v>
      </c>
      <c r="H1703" s="26">
        <v>13601</v>
      </c>
      <c r="I1703" s="26" t="s">
        <v>2111</v>
      </c>
      <c r="J1703" s="11" t="s">
        <v>35</v>
      </c>
      <c r="K1703" s="18" t="str">
        <f>IF(LEFT(I1703,2)="10",HYPERLINK(_xlfn.CONCAT("https://doi.org/",I1703),"Link"),IF(I1703="","",HYPERLINK(I1703,"Link")))</f>
        <v>Link</v>
      </c>
      <c r="L1703" s="19" t="str">
        <f>IF(A1703&lt;&gt;"",IF(J1703="No",_xlfn.CONCAT(IF(ISERROR(FIND(",",A1703))=FALSE,LEFT(A1703,FIND(",",A1703)-1),A1703),"-",C1703,"-",H1703),""),"")</f>
        <v/>
      </c>
      <c r="M1703" s="29" t="str">
        <f>IF(A1703&lt;&gt;"",_xlfn.CONCAT("{",IF(ISERROR(FIND(",",A1703))=FALSE,LEFT(A1703,FIND(",",A1703)-1),A1703),", ",C1703," #",H1703,"}"),"")</f>
        <v>{Plotnikoff, 2013 #13601}</v>
      </c>
      <c r="N1703" s="4" t="s">
        <v>1</v>
      </c>
      <c r="O1703" s="18" t="str">
        <f>IF(J1703="Yes",IF(P1703&lt;&gt;"",HYPERLINK(_xlfn.CONCAT(VLOOKUP(P1703,AF:AG,2,FALSE),"\",IF(ISERROR(FIND(",",A1703))=FALSE,LEFT(A1703,FIND(",",A1703)-1),A1703),"-",C1703,"-",H1703,".pdf"),"PDF"),""),"")</f>
        <v>PDF</v>
      </c>
      <c r="P1703" s="11" t="s">
        <v>2</v>
      </c>
      <c r="Q1703" s="3" t="s">
        <v>46</v>
      </c>
      <c r="R1703" s="3" t="s">
        <v>47</v>
      </c>
      <c r="S1703" s="4" t="s">
        <v>109</v>
      </c>
      <c r="T1703" s="18" t="str">
        <f>IF(J1703="Yes",IF(U1703&lt;&gt;"",HYPERLINK(_xlfn.CONCAT(VLOOKUP(U1703,AF:AG,2,FALSE),"\",IF(ISERROR(FIND(",",A1703))=FALSE,LEFT(A1703,FIND(",",A1703)-1),A1703),"-",C1703,"-",H1703,".pdf"),"PDF"),""),"")</f>
        <v>PDF</v>
      </c>
      <c r="U1703" s="11" t="s">
        <v>57</v>
      </c>
      <c r="V1703" s="3" t="s">
        <v>46</v>
      </c>
      <c r="W1703" s="3" t="s">
        <v>47</v>
      </c>
      <c r="X1703" s="501" t="s">
        <v>116</v>
      </c>
      <c r="Y1703" s="12" t="str">
        <f>IF(R1703="Include","No",IF(V1703="Include","No",""))</f>
        <v/>
      </c>
      <c r="Z1703" s="33" t="str">
        <f>IF(J1703="Yes",IF(Q1703="","",IF(Q1703="Include",IF(V1703="",IF(Y1703="No","Check for supplement","Include"),IF(V1703="Exclude","Consensus required",IF(V1703="Include",IF(Y1703="No","Check for supplement","Include"),"Check required"))),IF(Q1703="Exclude",IF(V1703="","Check required",IF(V1703="Exclude","Exclude",IF(V1703="Include","Consensus required","Check required"))),"Check required"))),IF(L1703="","","Find PDF"))</f>
        <v>Exclude</v>
      </c>
      <c r="AA1703" s="31" t="str">
        <f>IF(Z1703="Exclude",R1703,"")</f>
        <v>3. Wrong intervention</v>
      </c>
    </row>
    <row r="1704" spans="1:27" x14ac:dyDescent="0.25">
      <c r="A1704" s="25" t="s">
        <v>2108</v>
      </c>
      <c r="B1704" s="26" t="s">
        <v>2109</v>
      </c>
      <c r="C1704" s="26">
        <v>2013</v>
      </c>
      <c r="D1704" s="26" t="s">
        <v>95</v>
      </c>
      <c r="E1704" s="26">
        <v>45</v>
      </c>
      <c r="F1704" s="26">
        <v>1</v>
      </c>
      <c r="G1704" s="26" t="s">
        <v>2110</v>
      </c>
      <c r="H1704" s="26">
        <v>13602</v>
      </c>
      <c r="I1704" s="26" t="s">
        <v>2111</v>
      </c>
      <c r="J1704" s="11" t="s">
        <v>35</v>
      </c>
      <c r="K1704" s="18" t="str">
        <f>IF(LEFT(I1704,2)="10",HYPERLINK(_xlfn.CONCAT("https://doi.org/",I1704),"Link"),IF(I1704="","",HYPERLINK(I1704,"Link")))</f>
        <v>Link</v>
      </c>
      <c r="L1704" s="19" t="str">
        <f>IF(A1704&lt;&gt;"",IF(J1704="No",_xlfn.CONCAT(IF(ISERROR(FIND(",",A1704))=FALSE,LEFT(A1704,FIND(",",A1704)-1),A1704),"-",C1704,"-",H1704),""),"")</f>
        <v/>
      </c>
      <c r="M1704" s="29" t="str">
        <f>IF(A1704&lt;&gt;"",_xlfn.CONCAT("{",IF(ISERROR(FIND(",",A1704))=FALSE,LEFT(A1704,FIND(",",A1704)-1),A1704),", ",C1704," #",H1704,"}"),"")</f>
        <v>{Plotnikoff, 2013 #13602}</v>
      </c>
      <c r="N1704" s="4" t="s">
        <v>1</v>
      </c>
      <c r="O1704" s="18" t="str">
        <f>IF(J1704="Yes",IF(P1704&lt;&gt;"",HYPERLINK(_xlfn.CONCAT(VLOOKUP(P1704,AF:AG,2,FALSE),"\",IF(ISERROR(FIND(",",A1704))=FALSE,LEFT(A1704,FIND(",",A1704)-1),A1704),"-",C1704,"-",H1704,".pdf"),"PDF"),""),"")</f>
        <v>PDF</v>
      </c>
      <c r="P1704" s="11" t="s">
        <v>2</v>
      </c>
      <c r="Q1704" s="3" t="s">
        <v>46</v>
      </c>
      <c r="R1704" s="3" t="s">
        <v>39</v>
      </c>
      <c r="T1704" s="18" t="str">
        <f>IF(J1704="Yes",IF(U1704&lt;&gt;"",HYPERLINK(_xlfn.CONCAT(VLOOKUP(U1704,AF:AG,2,FALSE),"\",IF(ISERROR(FIND(",",A1704))=FALSE,LEFT(A1704,FIND(",",A1704)-1),A1704),"-",C1704,"-",H1704,".pdf"),"PDF"),""),"")</f>
        <v>PDF</v>
      </c>
      <c r="U1704" s="11" t="str">
        <f>IF(R1704="0. Duplicate","SH","")</f>
        <v>SH</v>
      </c>
      <c r="V1704" s="3" t="str">
        <f>IF(R1704="0. Duplicate","Exclude","")</f>
        <v>Exclude</v>
      </c>
      <c r="W1704" s="3" t="str">
        <f>IF(R1704="0. Duplicate","0. Duplicate","")</f>
        <v>0. Duplicate</v>
      </c>
      <c r="Y1704" s="12" t="str">
        <f>IF(R1704="Include","No",IF(V1704="Include","No",""))</f>
        <v/>
      </c>
      <c r="Z1704" s="33" t="str">
        <f>IF(J1704="Yes",IF(Q1704="","",IF(Q1704="Include",IF(V1704="",IF(Y1704="No","Check for supplement","Include"),IF(V1704="Exclude","Consensus required",IF(V1704="Include",IF(Y1704="No","Check for supplement","Include"),"Check required"))),IF(Q1704="Exclude",IF(V1704="","Check required",IF(V1704="Exclude","Exclude",IF(V1704="Include","Consensus required","Check required"))),"Check required"))),IF(L1704="","","Find PDF"))</f>
        <v>Exclude</v>
      </c>
      <c r="AA1704" s="31" t="str">
        <f>IF(Z1704="Exclude",R1704,"")</f>
        <v>0. Duplicate</v>
      </c>
    </row>
    <row r="1705" spans="1:27" x14ac:dyDescent="0.25">
      <c r="A1705" s="25" t="s">
        <v>2112</v>
      </c>
      <c r="B1705" s="26" t="s">
        <v>2113</v>
      </c>
      <c r="C1705" s="26">
        <v>2019</v>
      </c>
      <c r="D1705" s="26" t="s">
        <v>1697</v>
      </c>
      <c r="E1705" s="26">
        <v>100</v>
      </c>
      <c r="F1705" s="26">
        <v>11</v>
      </c>
      <c r="G1705" s="26" t="s">
        <v>2114</v>
      </c>
      <c r="H1705" s="26">
        <v>13603</v>
      </c>
      <c r="I1705" s="26" t="s">
        <v>2115</v>
      </c>
      <c r="J1705" s="11" t="s">
        <v>35</v>
      </c>
      <c r="K1705" s="18" t="str">
        <f>IF(LEFT(I1705,2)="10",HYPERLINK(_xlfn.CONCAT("https://doi.org/",I1705),"Link"),IF(I1705="","",HYPERLINK(I1705,"Link")))</f>
        <v>Link</v>
      </c>
      <c r="L1705" s="19" t="str">
        <f>IF(A1705&lt;&gt;"",IF(J1705="No",_xlfn.CONCAT(IF(ISERROR(FIND(",",A1705))=FALSE,LEFT(A1705,FIND(",",A1705)-1),A1705),"-",C1705,"-",H1705),""),"")</f>
        <v/>
      </c>
      <c r="M1705" s="29" t="str">
        <f>IF(A1705&lt;&gt;"",_xlfn.CONCAT("{",IF(ISERROR(FIND(",",A1705))=FALSE,LEFT(A1705,FIND(",",A1705)-1),A1705),", ",C1705," #",H1705,"}"),"")</f>
        <v>{Plow, 2019 #13603}</v>
      </c>
      <c r="N1705" s="4" t="s">
        <v>1</v>
      </c>
      <c r="O1705" s="18" t="str">
        <f>IF(J1705="Yes",IF(P1705&lt;&gt;"",HYPERLINK(_xlfn.CONCAT(VLOOKUP(P1705,AF:AG,2,FALSE),"\",IF(ISERROR(FIND(",",A1705))=FALSE,LEFT(A1705,FIND(",",A1705)-1),A1705),"-",C1705,"-",H1705,".pdf"),"PDF"),""),"")</f>
        <v>PDF</v>
      </c>
      <c r="P1705" s="11" t="s">
        <v>2</v>
      </c>
      <c r="Q1705" s="3" t="s">
        <v>46</v>
      </c>
      <c r="R1705" s="3" t="s">
        <v>47</v>
      </c>
      <c r="S1705" s="4" t="s">
        <v>109</v>
      </c>
      <c r="T1705" s="18" t="str">
        <f>IF(J1705="Yes",IF(U1705&lt;&gt;"",HYPERLINK(_xlfn.CONCAT(VLOOKUP(U1705,AF:AG,2,FALSE),"\",IF(ISERROR(FIND(",",A1705))=FALSE,LEFT(A1705,FIND(",",A1705)-1),A1705),"-",C1705,"-",H1705,".pdf"),"PDF"),""),"")</f>
        <v>PDF</v>
      </c>
      <c r="U1705" s="11" t="s">
        <v>57</v>
      </c>
      <c r="V1705" s="3" t="s">
        <v>46</v>
      </c>
      <c r="W1705" s="3" t="s">
        <v>47</v>
      </c>
      <c r="X1705" s="501" t="s">
        <v>116</v>
      </c>
      <c r="Y1705" s="12" t="str">
        <f>IF(R1705="Include","No",IF(V1705="Include","No",""))</f>
        <v/>
      </c>
      <c r="Z1705" s="33" t="str">
        <f>IF(J1705="Yes",IF(Q1705="","",IF(Q1705="Include",IF(V1705="",IF(Y1705="No","Check for supplement","Include"),IF(V1705="Exclude","Consensus required",IF(V1705="Include",IF(Y1705="No","Check for supplement","Include"),"Check required"))),IF(Q1705="Exclude",IF(V1705="","Check required",IF(V1705="Exclude","Exclude",IF(V1705="Include","Consensus required","Check required"))),"Check required"))),IF(L1705="","","Find PDF"))</f>
        <v>Exclude</v>
      </c>
      <c r="AA1705" s="31" t="str">
        <f>IF(Z1705="Exclude",R1705,"")</f>
        <v>3. Wrong intervention</v>
      </c>
    </row>
    <row r="1706" spans="1:27" x14ac:dyDescent="0.25">
      <c r="A1706" s="25" t="s">
        <v>2112</v>
      </c>
      <c r="B1706" s="26" t="s">
        <v>2113</v>
      </c>
      <c r="C1706" s="26">
        <v>2019</v>
      </c>
      <c r="D1706" s="26" t="s">
        <v>1697</v>
      </c>
      <c r="E1706" s="26">
        <v>100</v>
      </c>
      <c r="F1706" s="26">
        <v>11</v>
      </c>
      <c r="G1706" s="26" t="s">
        <v>2114</v>
      </c>
      <c r="H1706" s="26">
        <v>13604</v>
      </c>
      <c r="I1706" s="26" t="s">
        <v>2115</v>
      </c>
      <c r="J1706" s="11" t="s">
        <v>35</v>
      </c>
      <c r="K1706" s="18" t="str">
        <f>IF(LEFT(I1706,2)="10",HYPERLINK(_xlfn.CONCAT("https://doi.org/",I1706),"Link"),IF(I1706="","",HYPERLINK(I1706,"Link")))</f>
        <v>Link</v>
      </c>
      <c r="L1706" s="19" t="str">
        <f>IF(A1706&lt;&gt;"",IF(J1706="No",_xlfn.CONCAT(IF(ISERROR(FIND(",",A1706))=FALSE,LEFT(A1706,FIND(",",A1706)-1),A1706),"-",C1706,"-",H1706),""),"")</f>
        <v/>
      </c>
      <c r="M1706" s="29" t="str">
        <f>IF(A1706&lt;&gt;"",_xlfn.CONCAT("{",IF(ISERROR(FIND(",",A1706))=FALSE,LEFT(A1706,FIND(",",A1706)-1),A1706),", ",C1706," #",H1706,"}"),"")</f>
        <v>{Plow, 2019 #13604}</v>
      </c>
      <c r="N1706" s="4" t="s">
        <v>1</v>
      </c>
      <c r="O1706" s="18" t="str">
        <f>IF(J1706="Yes",IF(P1706&lt;&gt;"",HYPERLINK(_xlfn.CONCAT(VLOOKUP(P1706,AF:AG,2,FALSE),"\",IF(ISERROR(FIND(",",A1706))=FALSE,LEFT(A1706,FIND(",",A1706)-1),A1706),"-",C1706,"-",H1706,".pdf"),"PDF"),""),"")</f>
        <v>PDF</v>
      </c>
      <c r="P1706" s="11" t="s">
        <v>2</v>
      </c>
      <c r="Q1706" s="3" t="s">
        <v>46</v>
      </c>
      <c r="R1706" s="3" t="s">
        <v>39</v>
      </c>
      <c r="T1706" s="18" t="str">
        <f>IF(J1706="Yes",IF(U1706&lt;&gt;"",HYPERLINK(_xlfn.CONCAT(VLOOKUP(U1706,AF:AG,2,FALSE),"\",IF(ISERROR(FIND(",",A1706))=FALSE,LEFT(A1706,FIND(",",A1706)-1),A1706),"-",C1706,"-",H1706,".pdf"),"PDF"),""),"")</f>
        <v>PDF</v>
      </c>
      <c r="U1706" s="11" t="str">
        <f>IF(R1706="0. Duplicate","SH","")</f>
        <v>SH</v>
      </c>
      <c r="V1706" s="3" t="str">
        <f>IF(R1706="0. Duplicate","Exclude","")</f>
        <v>Exclude</v>
      </c>
      <c r="W1706" s="3" t="str">
        <f>IF(R1706="0. Duplicate","0. Duplicate","")</f>
        <v>0. Duplicate</v>
      </c>
      <c r="Y1706" s="12" t="str">
        <f>IF(R1706="Include","No",IF(V1706="Include","No",""))</f>
        <v/>
      </c>
      <c r="Z1706" s="33" t="str">
        <f>IF(J1706="Yes",IF(Q1706="","",IF(Q1706="Include",IF(V1706="",IF(Y1706="No","Check for supplement","Include"),IF(V1706="Exclude","Consensus required",IF(V1706="Include",IF(Y1706="No","Check for supplement","Include"),"Check required"))),IF(Q1706="Exclude",IF(V1706="","Check required",IF(V1706="Exclude","Exclude",IF(V1706="Include","Consensus required","Check required"))),"Check required"))),IF(L1706="","","Find PDF"))</f>
        <v>Exclude</v>
      </c>
      <c r="AA1706" s="31" t="str">
        <f>IF(Z1706="Exclude",R1706,"")</f>
        <v>0. Duplicate</v>
      </c>
    </row>
    <row r="1707" spans="1:27" x14ac:dyDescent="0.25">
      <c r="A1707" s="25" t="s">
        <v>2116</v>
      </c>
      <c r="B1707" s="26" t="s">
        <v>2117</v>
      </c>
      <c r="C1707" s="26">
        <v>2022</v>
      </c>
      <c r="D1707" s="26" t="s">
        <v>237</v>
      </c>
      <c r="E1707" s="26">
        <v>8</v>
      </c>
      <c r="F1707" s="26">
        <v>1</v>
      </c>
      <c r="G1707" s="26">
        <v>164</v>
      </c>
      <c r="H1707" s="26">
        <v>13605</v>
      </c>
      <c r="I1707" s="26" t="s">
        <v>2118</v>
      </c>
      <c r="J1707" s="11" t="s">
        <v>35</v>
      </c>
      <c r="K1707" s="18" t="str">
        <f>IF(LEFT(I1707,2)="10",HYPERLINK(_xlfn.CONCAT("https://doi.org/",I1707),"Link"),IF(I1707="","",HYPERLINK(I1707,"Link")))</f>
        <v>Link</v>
      </c>
      <c r="L1707" s="19" t="str">
        <f>IF(A1707&lt;&gt;"",IF(J1707="No",_xlfn.CONCAT(IF(ISERROR(FIND(",",A1707))=FALSE,LEFT(A1707,FIND(",",A1707)-1),A1707),"-",C1707,"-",H1707),""),"")</f>
        <v/>
      </c>
      <c r="M1707" s="29" t="str">
        <f>IF(A1707&lt;&gt;"",_xlfn.CONCAT("{",IF(ISERROR(FIND(",",A1707))=FALSE,LEFT(A1707,FIND(",",A1707)-1),A1707),", ",C1707," #",H1707,"}"),"")</f>
        <v>{Plumb Vilardaga, 2022 #13605}</v>
      </c>
      <c r="N1707" s="4" t="s">
        <v>1</v>
      </c>
      <c r="O1707" s="18" t="str">
        <f>IF(J1707="Yes",IF(P1707&lt;&gt;"",HYPERLINK(_xlfn.CONCAT(VLOOKUP(P1707,AF:AG,2,FALSE),"\",IF(ISERROR(FIND(",",A1707))=FALSE,LEFT(A1707,FIND(",",A1707)-1),A1707),"-",C1707,"-",H1707,".pdf"),"PDF"),""),"")</f>
        <v>PDF</v>
      </c>
      <c r="P1707" s="11" t="s">
        <v>2</v>
      </c>
      <c r="Q1707" s="3" t="s">
        <v>46</v>
      </c>
      <c r="R1707" s="3" t="s">
        <v>47</v>
      </c>
      <c r="S1707" s="4" t="s">
        <v>109</v>
      </c>
      <c r="T1707" s="18" t="str">
        <f>IF(J1707="Yes",IF(U1707&lt;&gt;"",HYPERLINK(_xlfn.CONCAT(VLOOKUP(U1707,AF:AG,2,FALSE),"\",IF(ISERROR(FIND(",",A1707))=FALSE,LEFT(A1707,FIND(",",A1707)-1),A1707),"-",C1707,"-",H1707,".pdf"),"PDF"),""),"")</f>
        <v>PDF</v>
      </c>
      <c r="U1707" s="11" t="s">
        <v>57</v>
      </c>
      <c r="V1707" s="3" t="s">
        <v>46</v>
      </c>
      <c r="W1707" s="3" t="s">
        <v>47</v>
      </c>
      <c r="X1707" s="501" t="s">
        <v>116</v>
      </c>
      <c r="Y1707" s="12" t="str">
        <f>IF(R1707="Include","No",IF(V1707="Include","No",""))</f>
        <v/>
      </c>
      <c r="Z1707" s="33" t="str">
        <f>IF(J1707="Yes",IF(Q1707="","",IF(Q1707="Include",IF(V1707="",IF(Y1707="No","Check for supplement","Include"),IF(V1707="Exclude","Consensus required",IF(V1707="Include",IF(Y1707="No","Check for supplement","Include"),"Check required"))),IF(Q1707="Exclude",IF(V1707="","Check required",IF(V1707="Exclude","Exclude",IF(V1707="Include","Consensus required","Check required"))),"Check required"))),IF(L1707="","","Find PDF"))</f>
        <v>Exclude</v>
      </c>
      <c r="AA1707" s="31" t="str">
        <f>IF(Z1707="Exclude",R1707,"")</f>
        <v>3. Wrong intervention</v>
      </c>
    </row>
    <row r="1708" spans="1:27" x14ac:dyDescent="0.25">
      <c r="A1708" s="25" t="s">
        <v>2119</v>
      </c>
      <c r="B1708" s="26" t="s">
        <v>2120</v>
      </c>
      <c r="C1708" s="26">
        <v>2016</v>
      </c>
      <c r="D1708" s="26" t="s">
        <v>530</v>
      </c>
      <c r="E1708" s="26">
        <v>18</v>
      </c>
      <c r="F1708" s="26">
        <v>2</v>
      </c>
      <c r="G1708" s="26" t="s">
        <v>2121</v>
      </c>
      <c r="H1708" s="26">
        <v>13606</v>
      </c>
      <c r="I1708" s="26" t="s">
        <v>2122</v>
      </c>
      <c r="J1708" s="11" t="s">
        <v>35</v>
      </c>
      <c r="K1708" s="18" t="str">
        <f>IF(LEFT(I1708,2)="10",HYPERLINK(_xlfn.CONCAT("https://doi.org/",I1708),"Link"),IF(I1708="","",HYPERLINK(I1708,"Link")))</f>
        <v>Link</v>
      </c>
      <c r="L1708" s="19" t="str">
        <f>IF(A1708&lt;&gt;"",IF(J1708="No",_xlfn.CONCAT(IF(ISERROR(FIND(",",A1708))=FALSE,LEFT(A1708,FIND(",",A1708)-1),A1708),"-",C1708,"-",H1708),""),"")</f>
        <v/>
      </c>
      <c r="M1708" s="29" t="str">
        <f>IF(A1708&lt;&gt;"",_xlfn.CONCAT("{",IF(ISERROR(FIND(",",A1708))=FALSE,LEFT(A1708,FIND(",",A1708)-1),A1708),", ",C1708," #",H1708,"}"),"")</f>
        <v>{Poirier, 2016 #13606}</v>
      </c>
      <c r="N1708" s="4" t="s">
        <v>1</v>
      </c>
      <c r="O1708" s="18" t="str">
        <f>IF(J1708="Yes",IF(P1708&lt;&gt;"",HYPERLINK(_xlfn.CONCAT(VLOOKUP(P1708,AF:AG,2,FALSE),"\",IF(ISERROR(FIND(",",A1708))=FALSE,LEFT(A1708,FIND(",",A1708)-1),A1708),"-",C1708,"-",H1708,".pdf"),"PDF"),""),"")</f>
        <v>PDF</v>
      </c>
      <c r="P1708" s="11" t="s">
        <v>2</v>
      </c>
      <c r="Q1708" s="3" t="s">
        <v>46</v>
      </c>
      <c r="R1708" s="3" t="s">
        <v>47</v>
      </c>
      <c r="S1708" s="4" t="s">
        <v>109</v>
      </c>
      <c r="T1708" s="18" t="str">
        <f>IF(J1708="Yes",IF(U1708&lt;&gt;"",HYPERLINK(_xlfn.CONCAT(VLOOKUP(U1708,AF:AG,2,FALSE),"\",IF(ISERROR(FIND(",",A1708))=FALSE,LEFT(A1708,FIND(",",A1708)-1),A1708),"-",C1708,"-",H1708,".pdf"),"PDF"),""),"")</f>
        <v>PDF</v>
      </c>
      <c r="U1708" s="11" t="s">
        <v>57</v>
      </c>
      <c r="V1708" s="3" t="s">
        <v>46</v>
      </c>
      <c r="W1708" s="3" t="s">
        <v>47</v>
      </c>
      <c r="X1708" s="501" t="s">
        <v>116</v>
      </c>
      <c r="Y1708" s="12" t="str">
        <f>IF(R1708="Include","No",IF(V1708="Include","No",""))</f>
        <v/>
      </c>
      <c r="Z1708" s="33" t="str">
        <f>IF(J1708="Yes",IF(Q1708="","",IF(Q1708="Include",IF(V1708="",IF(Y1708="No","Check for supplement","Include"),IF(V1708="Exclude","Consensus required",IF(V1708="Include",IF(Y1708="No","Check for supplement","Include"),"Check required"))),IF(Q1708="Exclude",IF(V1708="","Check required",IF(V1708="Exclude","Exclude",IF(V1708="Include","Consensus required","Check required"))),"Check required"))),IF(L1708="","","Find PDF"))</f>
        <v>Exclude</v>
      </c>
      <c r="AA1708" s="31" t="str">
        <f>IF(Z1708="Exclude",R1708,"")</f>
        <v>3. Wrong intervention</v>
      </c>
    </row>
    <row r="1709" spans="1:27" x14ac:dyDescent="0.25">
      <c r="A1709" s="25" t="s">
        <v>2119</v>
      </c>
      <c r="B1709" s="26" t="s">
        <v>2120</v>
      </c>
      <c r="C1709" s="26">
        <v>2016</v>
      </c>
      <c r="D1709" s="26" t="s">
        <v>530</v>
      </c>
      <c r="E1709" s="26">
        <v>18</v>
      </c>
      <c r="F1709" s="26">
        <v>2</v>
      </c>
      <c r="G1709" s="26" t="s">
        <v>2121</v>
      </c>
      <c r="H1709" s="26">
        <v>14085</v>
      </c>
      <c r="I1709" s="26" t="s">
        <v>2122</v>
      </c>
      <c r="J1709" s="11" t="s">
        <v>35</v>
      </c>
      <c r="K1709" s="18" t="str">
        <f>IF(LEFT(I1709,2)="10",HYPERLINK(_xlfn.CONCAT("https://doi.org/",I1709),"Link"),IF(I1709="","",HYPERLINK(I1709,"Link")))</f>
        <v>Link</v>
      </c>
      <c r="L1709" s="19" t="str">
        <f>IF(A1709&lt;&gt;"",IF(J1709="No",_xlfn.CONCAT(IF(ISERROR(FIND(",",A1709))=FALSE,LEFT(A1709,FIND(",",A1709)-1),A1709),"-",C1709,"-",H1709),""),"")</f>
        <v/>
      </c>
      <c r="M1709" s="29" t="str">
        <f>IF(A1709&lt;&gt;"",_xlfn.CONCAT("{",IF(ISERROR(FIND(",",A1709))=FALSE,LEFT(A1709,FIND(",",A1709)-1),A1709),", ",C1709," #",H1709,"}"),"")</f>
        <v>{Poirier, 2016 #14085}</v>
      </c>
      <c r="N1709" s="4" t="s">
        <v>4</v>
      </c>
      <c r="O1709" s="18" t="str">
        <f>IF(J1709="Yes",IF(P1709&lt;&gt;"",HYPERLINK(_xlfn.CONCAT(VLOOKUP(P1709,AF:AG,2,FALSE),"\",IF(ISERROR(FIND(",",A1709))=FALSE,LEFT(A1709,FIND(",",A1709)-1),A1709),"-",C1709,"-",H1709,".pdf"),"PDF"),""),"")</f>
        <v>PDF</v>
      </c>
      <c r="P1709" s="11" t="s">
        <v>2</v>
      </c>
      <c r="Q1709" s="3" t="s">
        <v>46</v>
      </c>
      <c r="R1709" s="3" t="s">
        <v>39</v>
      </c>
      <c r="T1709" s="18" t="str">
        <f>IF(J1709="Yes",IF(U1709&lt;&gt;"",HYPERLINK(_xlfn.CONCAT(VLOOKUP(U1709,AF:AG,2,FALSE),"\",IF(ISERROR(FIND(",",A1709))=FALSE,LEFT(A1709,FIND(",",A1709)-1),A1709),"-",C1709,"-",H1709,".pdf"),"PDF"),""),"")</f>
        <v>PDF</v>
      </c>
      <c r="U1709" s="11" t="s">
        <v>50</v>
      </c>
      <c r="V1709" s="3" t="s">
        <v>46</v>
      </c>
      <c r="W1709" s="3" t="s">
        <v>39</v>
      </c>
      <c r="Y1709" s="12" t="str">
        <f>IF(R1709="Include","No",IF(V1709="Include","No",""))</f>
        <v/>
      </c>
      <c r="Z1709" s="33" t="str">
        <f>IF(J1709="Yes",IF(Q1709="","",IF(Q1709="Include",IF(V1709="",IF(Y1709="No","Check for supplement","Include"),IF(V1709="Exclude","Consensus required",IF(V1709="Include",IF(Y1709="No","Check for supplement","Include"),"Check required"))),IF(Q1709="Exclude",IF(V1709="","Check required",IF(V1709="Exclude","Exclude",IF(V1709="Include","Consensus required","Check required"))),"Check required"))),IF(L1709="","","Find PDF"))</f>
        <v>Exclude</v>
      </c>
      <c r="AA1709" s="31" t="str">
        <f>IF(Z1709="Exclude",R1709,"")</f>
        <v>0. Duplicate</v>
      </c>
    </row>
    <row r="1710" spans="1:27" x14ac:dyDescent="0.25">
      <c r="A1710" s="25" t="s">
        <v>2123</v>
      </c>
      <c r="B1710" s="26" t="s">
        <v>2124</v>
      </c>
      <c r="C1710" s="26">
        <v>2018</v>
      </c>
      <c r="D1710" s="26" t="s">
        <v>159</v>
      </c>
      <c r="E1710" s="26">
        <v>13</v>
      </c>
      <c r="F1710" s="26">
        <v>5</v>
      </c>
      <c r="G1710" s="26" t="s">
        <v>2125</v>
      </c>
      <c r="H1710" s="26">
        <v>24699</v>
      </c>
      <c r="I1710" s="26" t="s">
        <v>2126</v>
      </c>
      <c r="J1710" s="11" t="s">
        <v>35</v>
      </c>
      <c r="K1710" s="18" t="str">
        <f>IF(LEFT(I1710,2)="10",HYPERLINK(_xlfn.CONCAT("https://doi.org/",I1710),"Link"),IF(I1710="","",HYPERLINK(I1710,"Link")))</f>
        <v>Link</v>
      </c>
      <c r="L1710" s="19" t="str">
        <f>IF(A1710&lt;&gt;"",IF(J1710="No",_xlfn.CONCAT(IF(ISERROR(FIND(",",A1710))=FALSE,LEFT(A1710,FIND(",",A1710)-1),A1710),"-",C1710,"-",H1710),""),"")</f>
        <v/>
      </c>
      <c r="M1710" s="29" t="str">
        <f>IF(A1710&lt;&gt;"",_xlfn.CONCAT("{",IF(ISERROR(FIND(",",A1710))=FALSE,LEFT(A1710,FIND(",",A1710)-1),A1710),", ",C1710," #",H1710,"}"),"")</f>
        <v>{Polgreen, 2018 #24699}</v>
      </c>
      <c r="N1710" s="4" t="s">
        <v>36</v>
      </c>
      <c r="O1710" s="18" t="str">
        <f>IF(J1710="Yes",IF(P1710&lt;&gt;"",HYPERLINK(_xlfn.CONCAT(VLOOKUP(P1710,AF:AG,2,FALSE),"\",IF(ISERROR(FIND(",",A1710))=FALSE,LEFT(A1710,FIND(",",A1710)-1),A1710),"-",C1710,"-",H1710,".pdf"),"PDF"),""),"")</f>
        <v>PDF</v>
      </c>
      <c r="P1710" s="11" t="s">
        <v>2</v>
      </c>
      <c r="Q1710" s="3" t="s">
        <v>46</v>
      </c>
      <c r="R1710" s="3" t="s">
        <v>47</v>
      </c>
      <c r="S1710" s="4" t="s">
        <v>109</v>
      </c>
      <c r="T1710" s="18" t="str">
        <f>IF(J1710="Yes",IF(U1710&lt;&gt;"",HYPERLINK(_xlfn.CONCAT(VLOOKUP(U1710,AF:AG,2,FALSE),"\",IF(ISERROR(FIND(",",A1710))=FALSE,LEFT(A1710,FIND(",",A1710)-1),A1710),"-",C1710,"-",H1710,".pdf"),"PDF"),""),"")</f>
        <v>PDF</v>
      </c>
      <c r="U1710" s="11" t="s">
        <v>57</v>
      </c>
      <c r="V1710" s="3" t="s">
        <v>46</v>
      </c>
      <c r="W1710" s="3" t="s">
        <v>47</v>
      </c>
      <c r="X1710" s="501" t="s">
        <v>116</v>
      </c>
      <c r="Y1710" s="12" t="str">
        <f>IF(R1710="Include","No",IF(V1710="Include","No",""))</f>
        <v/>
      </c>
      <c r="Z1710" s="33" t="str">
        <f>IF(J1710="Yes",IF(Q1710="","",IF(Q1710="Include",IF(V1710="",IF(Y1710="No","Check for supplement","Include"),IF(V1710="Exclude","Consensus required",IF(V1710="Include",IF(Y1710="No","Check for supplement","Include"),"Check required"))),IF(Q1710="Exclude",IF(V1710="","Check required",IF(V1710="Exclude","Exclude",IF(V1710="Include","Consensus required","Check required"))),"Check required"))),IF(L1710="","","Find PDF"))</f>
        <v>Exclude</v>
      </c>
      <c r="AA1710" s="31" t="str">
        <f>IF(Z1710="Exclude",R1710,"")</f>
        <v>3. Wrong intervention</v>
      </c>
    </row>
    <row r="1711" spans="1:27" x14ac:dyDescent="0.25">
      <c r="A1711" s="25" t="s">
        <v>2127</v>
      </c>
      <c r="B1711" s="26" t="s">
        <v>2128</v>
      </c>
      <c r="C1711" s="26">
        <v>2014</v>
      </c>
      <c r="D1711" s="26" t="s">
        <v>80</v>
      </c>
      <c r="E1711" s="26">
        <v>97</v>
      </c>
      <c r="F1711" s="26">
        <v>2</v>
      </c>
      <c r="G1711" s="26" t="s">
        <v>2129</v>
      </c>
      <c r="H1711" s="26">
        <v>13607</v>
      </c>
      <c r="I1711" s="26" t="s">
        <v>2130</v>
      </c>
      <c r="J1711" s="11" t="s">
        <v>35</v>
      </c>
      <c r="K1711" s="18" t="str">
        <f>IF(LEFT(I1711,2)="10",HYPERLINK(_xlfn.CONCAT("https://doi.org/",I1711),"Link"),IF(I1711="","",HYPERLINK(I1711,"Link")))</f>
        <v>Link</v>
      </c>
      <c r="L1711" s="19" t="str">
        <f>IF(A1711&lt;&gt;"",IF(J1711="No",_xlfn.CONCAT(IF(ISERROR(FIND(",",A1711))=FALSE,LEFT(A1711,FIND(",",A1711)-1),A1711),"-",C1711,"-",H1711),""),"")</f>
        <v/>
      </c>
      <c r="M1711" s="29" t="str">
        <f>IF(A1711&lt;&gt;"",_xlfn.CONCAT("{",IF(ISERROR(FIND(",",A1711))=FALSE,LEFT(A1711,FIND(",",A1711)-1),A1711),", ",C1711," #",H1711,"}"),"")</f>
        <v>{Pollak, 2014 #13607}</v>
      </c>
      <c r="N1711" s="4" t="s">
        <v>1</v>
      </c>
      <c r="O1711" s="18" t="str">
        <f>IF(J1711="Yes",IF(P1711&lt;&gt;"",HYPERLINK(_xlfn.CONCAT(VLOOKUP(P1711,AF:AG,2,FALSE),"\",IF(ISERROR(FIND(",",A1711))=FALSE,LEFT(A1711,FIND(",",A1711)-1),A1711),"-",C1711,"-",H1711,".pdf"),"PDF"),""),"")</f>
        <v>PDF</v>
      </c>
      <c r="P1711" s="11" t="s">
        <v>2</v>
      </c>
      <c r="Q1711" s="3" t="s">
        <v>46</v>
      </c>
      <c r="R1711" s="3" t="s">
        <v>47</v>
      </c>
      <c r="S1711" s="4" t="s">
        <v>109</v>
      </c>
      <c r="T1711" s="18" t="str">
        <f>IF(J1711="Yes",IF(U1711&lt;&gt;"",HYPERLINK(_xlfn.CONCAT(VLOOKUP(U1711,AF:AG,2,FALSE),"\",IF(ISERROR(FIND(",",A1711))=FALSE,LEFT(A1711,FIND(",",A1711)-1),A1711),"-",C1711,"-",H1711,".pdf"),"PDF"),""),"")</f>
        <v>PDF</v>
      </c>
      <c r="U1711" s="11" t="s">
        <v>57</v>
      </c>
      <c r="V1711" s="3" t="s">
        <v>46</v>
      </c>
      <c r="W1711" s="3" t="s">
        <v>47</v>
      </c>
      <c r="X1711" s="501" t="s">
        <v>116</v>
      </c>
      <c r="Y1711" s="12" t="str">
        <f>IF(R1711="Include","No",IF(V1711="Include","No",""))</f>
        <v/>
      </c>
      <c r="Z1711" s="33" t="str">
        <f>IF(J1711="Yes",IF(Q1711="","",IF(Q1711="Include",IF(V1711="",IF(Y1711="No","Check for supplement","Include"),IF(V1711="Exclude","Consensus required",IF(V1711="Include",IF(Y1711="No","Check for supplement","Include"),"Check required"))),IF(Q1711="Exclude",IF(V1711="","Check required",IF(V1711="Exclude","Exclude",IF(V1711="Include","Consensus required","Check required"))),"Check required"))),IF(L1711="","","Find PDF"))</f>
        <v>Exclude</v>
      </c>
      <c r="AA1711" s="31" t="str">
        <f>IF(Z1711="Exclude",R1711,"")</f>
        <v>3. Wrong intervention</v>
      </c>
    </row>
    <row r="1712" spans="1:27" x14ac:dyDescent="0.25">
      <c r="A1712" s="25" t="s">
        <v>2131</v>
      </c>
      <c r="B1712" s="26" t="s">
        <v>2132</v>
      </c>
      <c r="C1712" s="26">
        <v>2024</v>
      </c>
      <c r="D1712" s="26" t="s">
        <v>1444</v>
      </c>
      <c r="E1712" s="26">
        <v>39</v>
      </c>
      <c r="F1712" s="26">
        <v>11</v>
      </c>
      <c r="G1712" s="26" t="s">
        <v>2133</v>
      </c>
      <c r="H1712" s="26">
        <v>13608</v>
      </c>
      <c r="I1712" s="26" t="s">
        <v>2134</v>
      </c>
      <c r="J1712" s="11" t="s">
        <v>35</v>
      </c>
      <c r="K1712" s="18" t="str">
        <f>IF(LEFT(I1712,2)="10",HYPERLINK(_xlfn.CONCAT("https://doi.org/",I1712),"Link"),IF(I1712="","",HYPERLINK(I1712,"Link")))</f>
        <v>Link</v>
      </c>
      <c r="L1712" s="19" t="str">
        <f>IF(A1712&lt;&gt;"",IF(J1712="No",_xlfn.CONCAT(IF(ISERROR(FIND(",",A1712))=FALSE,LEFT(A1712,FIND(",",A1712)-1),A1712),"-",C1712,"-",H1712),""),"")</f>
        <v/>
      </c>
      <c r="M1712" s="29" t="str">
        <f>IF(A1712&lt;&gt;"",_xlfn.CONCAT("{",IF(ISERROR(FIND(",",A1712))=FALSE,LEFT(A1712,FIND(",",A1712)-1),A1712),", ",C1712," #",H1712,"}"),"")</f>
        <v>{Polman, 2024 #13608}</v>
      </c>
      <c r="N1712" s="4" t="s">
        <v>1</v>
      </c>
      <c r="O1712" s="18" t="str">
        <f>IF(J1712="Yes",IF(P1712&lt;&gt;"",HYPERLINK(_xlfn.CONCAT(VLOOKUP(P1712,AF:AG,2,FALSE),"\",IF(ISERROR(FIND(",",A1712))=FALSE,LEFT(A1712,FIND(",",A1712)-1),A1712),"-",C1712,"-",H1712,".pdf"),"PDF"),""),"")</f>
        <v>PDF</v>
      </c>
      <c r="P1712" s="11" t="s">
        <v>2</v>
      </c>
      <c r="Q1712" s="3" t="s">
        <v>46</v>
      </c>
      <c r="R1712" s="3" t="s">
        <v>47</v>
      </c>
      <c r="S1712" s="4" t="s">
        <v>109</v>
      </c>
      <c r="T1712" s="18" t="str">
        <f>IF(J1712="Yes",IF(U1712&lt;&gt;"",HYPERLINK(_xlfn.CONCAT(VLOOKUP(U1712,AF:AG,2,FALSE),"\",IF(ISERROR(FIND(",",A1712))=FALSE,LEFT(A1712,FIND(",",A1712)-1),A1712),"-",C1712,"-",H1712,".pdf"),"PDF"),""),"")</f>
        <v>PDF</v>
      </c>
      <c r="U1712" s="11" t="s">
        <v>57</v>
      </c>
      <c r="V1712" s="3" t="s">
        <v>46</v>
      </c>
      <c r="W1712" s="3" t="s">
        <v>47</v>
      </c>
      <c r="X1712" s="501" t="s">
        <v>116</v>
      </c>
      <c r="Y1712" s="12" t="str">
        <f>IF(R1712="Include","No",IF(V1712="Include","No",""))</f>
        <v/>
      </c>
      <c r="Z1712" s="33" t="str">
        <f>IF(J1712="Yes",IF(Q1712="","",IF(Q1712="Include",IF(V1712="",IF(Y1712="No","Check for supplement","Include"),IF(V1712="Exclude","Consensus required",IF(V1712="Include",IF(Y1712="No","Check for supplement","Include"),"Check required"))),IF(Q1712="Exclude",IF(V1712="","Check required",IF(V1712="Exclude","Exclude",IF(V1712="Include","Consensus required","Check required"))),"Check required"))),IF(L1712="","","Find PDF"))</f>
        <v>Exclude</v>
      </c>
      <c r="AA1712" s="31" t="str">
        <f>IF(Z1712="Exclude",R1712,"")</f>
        <v>3. Wrong intervention</v>
      </c>
    </row>
    <row r="1713" spans="1:27" x14ac:dyDescent="0.25">
      <c r="A1713" s="25" t="s">
        <v>2135</v>
      </c>
      <c r="B1713" s="26" t="s">
        <v>2136</v>
      </c>
      <c r="C1713" s="26">
        <v>2013</v>
      </c>
      <c r="D1713" s="26" t="s">
        <v>192</v>
      </c>
      <c r="E1713" s="26">
        <v>56</v>
      </c>
      <c r="F1713" s="90">
        <v>45750</v>
      </c>
      <c r="G1713" s="26" t="s">
        <v>2137</v>
      </c>
      <c r="H1713" s="26">
        <v>13609</v>
      </c>
      <c r="I1713" s="26" t="s">
        <v>2138</v>
      </c>
      <c r="J1713" s="11" t="s">
        <v>35</v>
      </c>
      <c r="K1713" s="18" t="str">
        <f>IF(LEFT(I1713,2)="10",HYPERLINK(_xlfn.CONCAT("https://doi.org/",I1713),"Link"),IF(I1713="","",HYPERLINK(I1713,"Link")))</f>
        <v>Link</v>
      </c>
      <c r="L1713" s="19" t="str">
        <f>IF(A1713&lt;&gt;"",IF(J1713="No",_xlfn.CONCAT(IF(ISERROR(FIND(",",A1713))=FALSE,LEFT(A1713,FIND(",",A1713)-1),A1713),"-",C1713,"-",H1713),""),"")</f>
        <v/>
      </c>
      <c r="M1713" s="29" t="str">
        <f>IF(A1713&lt;&gt;"",_xlfn.CONCAT("{",IF(ISERROR(FIND(",",A1713))=FALSE,LEFT(A1713,FIND(",",A1713)-1),A1713),", ",C1713," #",H1713,"}"),"")</f>
        <v>{Pope, 2013 #13609}</v>
      </c>
      <c r="N1713" s="4" t="s">
        <v>1</v>
      </c>
      <c r="O1713" s="18" t="str">
        <f>IF(J1713="Yes",IF(P1713&lt;&gt;"",HYPERLINK(_xlfn.CONCAT(VLOOKUP(P1713,AF:AG,2,FALSE),"\",IF(ISERROR(FIND(",",A1713))=FALSE,LEFT(A1713,FIND(",",A1713)-1),A1713),"-",C1713,"-",H1713,".pdf"),"PDF"),""),"")</f>
        <v>PDF</v>
      </c>
      <c r="P1713" s="11" t="s">
        <v>2</v>
      </c>
      <c r="Q1713" s="3" t="s">
        <v>46</v>
      </c>
      <c r="R1713" s="3" t="s">
        <v>47</v>
      </c>
      <c r="S1713" s="4" t="s">
        <v>109</v>
      </c>
      <c r="T1713" s="18" t="str">
        <f>IF(J1713="Yes",IF(U1713&lt;&gt;"",HYPERLINK(_xlfn.CONCAT(VLOOKUP(U1713,AF:AG,2,FALSE),"\",IF(ISERROR(FIND(",",A1713))=FALSE,LEFT(A1713,FIND(",",A1713)-1),A1713),"-",C1713,"-",H1713,".pdf"),"PDF"),""),"")</f>
        <v>PDF</v>
      </c>
      <c r="U1713" s="11" t="s">
        <v>57</v>
      </c>
      <c r="V1713" s="3" t="s">
        <v>46</v>
      </c>
      <c r="W1713" s="3" t="s">
        <v>47</v>
      </c>
      <c r="X1713" s="501" t="s">
        <v>116</v>
      </c>
      <c r="Y1713" s="12" t="str">
        <f>IF(R1713="Include","No",IF(V1713="Include","No",""))</f>
        <v/>
      </c>
      <c r="Z1713" s="33" t="str">
        <f>IF(J1713="Yes",IF(Q1713="","",IF(Q1713="Include",IF(V1713="",IF(Y1713="No","Check for supplement","Include"),IF(V1713="Exclude","Consensus required",IF(V1713="Include",IF(Y1713="No","Check for supplement","Include"),"Check required"))),IF(Q1713="Exclude",IF(V1713="","Check required",IF(V1713="Exclude","Exclude",IF(V1713="Include","Consensus required","Check required"))),"Check required"))),IF(L1713="","","Find PDF"))</f>
        <v>Exclude</v>
      </c>
      <c r="AA1713" s="31" t="str">
        <f>IF(Z1713="Exclude",R1713,"")</f>
        <v>3. Wrong intervention</v>
      </c>
    </row>
    <row r="1714" spans="1:27" x14ac:dyDescent="0.25">
      <c r="A1714" s="25" t="s">
        <v>2139</v>
      </c>
      <c r="B1714" s="26" t="s">
        <v>2140</v>
      </c>
      <c r="C1714" s="26">
        <v>2014</v>
      </c>
      <c r="D1714" s="26" t="s">
        <v>2141</v>
      </c>
      <c r="E1714" s="26">
        <v>62</v>
      </c>
      <c r="F1714" s="26">
        <v>2</v>
      </c>
      <c r="G1714" s="26" t="s">
        <v>2142</v>
      </c>
      <c r="H1714" s="26">
        <v>14879</v>
      </c>
      <c r="I1714" s="26" t="s">
        <v>2143</v>
      </c>
      <c r="J1714" s="11" t="s">
        <v>35</v>
      </c>
      <c r="K1714" s="18" t="str">
        <f>IF(LEFT(I1714,2)="10",HYPERLINK(_xlfn.CONCAT("https://doi.org/",I1714),"Link"),IF(I1714="","",HYPERLINK(I1714,"Link")))</f>
        <v>Link</v>
      </c>
      <c r="L1714" s="19" t="str">
        <f>IF(A1714&lt;&gt;"",IF(J1714="No",_xlfn.CONCAT(IF(ISERROR(FIND(",",A1714))=FALSE,LEFT(A1714,FIND(",",A1714)-1),A1714),"-",C1714,"-",H1714),""),"")</f>
        <v/>
      </c>
      <c r="M1714" s="29" t="str">
        <f>IF(A1714&lt;&gt;"",_xlfn.CONCAT("{",IF(ISERROR(FIND(",",A1714))=FALSE,LEFT(A1714,FIND(",",A1714)-1),A1714),", ",C1714," #",H1714,"}"),"")</f>
        <v>{Pope, 2014 #14879}</v>
      </c>
      <c r="N1714" s="4" t="s">
        <v>1</v>
      </c>
      <c r="O1714" s="18" t="str">
        <f>IF(J1714="Yes",IF(P1714&lt;&gt;"",HYPERLINK(_xlfn.CONCAT(VLOOKUP(P1714,AF:AG,2,FALSE),"\",IF(ISERROR(FIND(",",A1714))=FALSE,LEFT(A1714,FIND(",",A1714)-1),A1714),"-",C1714,"-",H1714,".pdf"),"PDF"),""),"")</f>
        <v>PDF</v>
      </c>
      <c r="P1714" s="11" t="s">
        <v>2</v>
      </c>
      <c r="Q1714" s="3" t="s">
        <v>46</v>
      </c>
      <c r="R1714" s="3" t="s">
        <v>47</v>
      </c>
      <c r="S1714" s="4" t="s">
        <v>109</v>
      </c>
      <c r="T1714" s="18" t="str">
        <f>IF(J1714="Yes",IF(U1714&lt;&gt;"",HYPERLINK(_xlfn.CONCAT(VLOOKUP(U1714,AF:AG,2,FALSE),"\",IF(ISERROR(FIND(",",A1714))=FALSE,LEFT(A1714,FIND(",",A1714)-1),A1714),"-",C1714,"-",H1714,".pdf"),"PDF"),""),"")</f>
        <v>PDF</v>
      </c>
      <c r="U1714" s="11" t="s">
        <v>57</v>
      </c>
      <c r="V1714" s="3" t="s">
        <v>46</v>
      </c>
      <c r="W1714" s="3" t="s">
        <v>47</v>
      </c>
      <c r="X1714" s="501" t="s">
        <v>116</v>
      </c>
      <c r="Y1714" s="12" t="str">
        <f>IF(R1714="Include","No",IF(V1714="Include","No",""))</f>
        <v/>
      </c>
      <c r="Z1714" s="33" t="str">
        <f>IF(J1714="Yes",IF(Q1714="","",IF(Q1714="Include",IF(V1714="",IF(Y1714="No","Check for supplement","Include"),IF(V1714="Exclude","Consensus required",IF(V1714="Include",IF(Y1714="No","Check for supplement","Include"),"Check required"))),IF(Q1714="Exclude",IF(V1714="","Check required",IF(V1714="Exclude","Exclude",IF(V1714="Include","Consensus required","Check required"))),"Check required"))),IF(L1714="","","Find PDF"))</f>
        <v>Exclude</v>
      </c>
      <c r="AA1714" s="31" t="str">
        <f>IF(Z1714="Exclude",R1714,"")</f>
        <v>3. Wrong intervention</v>
      </c>
    </row>
    <row r="1715" spans="1:27" x14ac:dyDescent="0.25">
      <c r="A1715" s="25" t="s">
        <v>2144</v>
      </c>
      <c r="B1715" s="26" t="s">
        <v>2145</v>
      </c>
      <c r="C1715" s="26">
        <v>2019</v>
      </c>
      <c r="D1715" s="26" t="s">
        <v>60</v>
      </c>
      <c r="E1715" s="26">
        <v>16</v>
      </c>
      <c r="F1715" s="26">
        <v>19</v>
      </c>
      <c r="G1715" s="26" t="s">
        <v>2146</v>
      </c>
      <c r="H1715" s="26">
        <v>13610</v>
      </c>
      <c r="I1715" s="26" t="s">
        <v>2147</v>
      </c>
      <c r="J1715" s="11" t="s">
        <v>35</v>
      </c>
      <c r="K1715" s="18" t="str">
        <f>IF(LEFT(I1715,2)="10",HYPERLINK(_xlfn.CONCAT("https://doi.org/",I1715),"Link"),IF(I1715="","",HYPERLINK(I1715,"Link")))</f>
        <v>Link</v>
      </c>
      <c r="L1715" s="19" t="str">
        <f>IF(A1715&lt;&gt;"",IF(J1715="No",_xlfn.CONCAT(IF(ISERROR(FIND(",",A1715))=FALSE,LEFT(A1715,FIND(",",A1715)-1),A1715),"-",C1715,"-",H1715),""),"")</f>
        <v/>
      </c>
      <c r="M1715" s="29" t="str">
        <f>IF(A1715&lt;&gt;"",_xlfn.CONCAT("{",IF(ISERROR(FIND(",",A1715))=FALSE,LEFT(A1715,FIND(",",A1715)-1),A1715),", ",C1715," #",H1715,"}"),"")</f>
        <v>{Pope, 2019 #13610}</v>
      </c>
      <c r="N1715" s="4" t="s">
        <v>1</v>
      </c>
      <c r="O1715" s="18" t="str">
        <f>IF(J1715="Yes",IF(P1715&lt;&gt;"",HYPERLINK(_xlfn.CONCAT(VLOOKUP(P1715,AF:AG,2,FALSE),"\",IF(ISERROR(FIND(",",A1715))=FALSE,LEFT(A1715,FIND(",",A1715)-1),A1715),"-",C1715,"-",H1715,".pdf"),"PDF"),""),"")</f>
        <v>PDF</v>
      </c>
      <c r="P1715" s="11" t="s">
        <v>2</v>
      </c>
      <c r="Q1715" s="3" t="s">
        <v>46</v>
      </c>
      <c r="R1715" s="3" t="s">
        <v>47</v>
      </c>
      <c r="S1715" s="4" t="s">
        <v>109</v>
      </c>
      <c r="T1715" s="18" t="str">
        <f>IF(J1715="Yes",IF(U1715&lt;&gt;"",HYPERLINK(_xlfn.CONCAT(VLOOKUP(U1715,AF:AG,2,FALSE),"\",IF(ISERROR(FIND(",",A1715))=FALSE,LEFT(A1715,FIND(",",A1715)-1),A1715),"-",C1715,"-",H1715,".pdf"),"PDF"),""),"")</f>
        <v>PDF</v>
      </c>
      <c r="U1715" s="11" t="s">
        <v>57</v>
      </c>
      <c r="V1715" s="3" t="s">
        <v>46</v>
      </c>
      <c r="W1715" s="3" t="s">
        <v>47</v>
      </c>
      <c r="X1715" s="501" t="s">
        <v>116</v>
      </c>
      <c r="Y1715" s="12" t="str">
        <f>IF(R1715="Include","No",IF(V1715="Include","No",""))</f>
        <v/>
      </c>
      <c r="Z1715" s="33" t="str">
        <f>IF(J1715="Yes",IF(Q1715="","",IF(Q1715="Include",IF(V1715="",IF(Y1715="No","Check for supplement","Include"),IF(V1715="Exclude","Consensus required",IF(V1715="Include",IF(Y1715="No","Check for supplement","Include"),"Check required"))),IF(Q1715="Exclude",IF(V1715="","Check required",IF(V1715="Exclude","Exclude",IF(V1715="Include","Consensus required","Check required"))),"Check required"))),IF(L1715="","","Find PDF"))</f>
        <v>Exclude</v>
      </c>
      <c r="AA1715" s="31" t="str">
        <f>IF(Z1715="Exclude",R1715,"")</f>
        <v>3. Wrong intervention</v>
      </c>
    </row>
    <row r="1716" spans="1:27" x14ac:dyDescent="0.25">
      <c r="A1716" s="25" t="s">
        <v>2144</v>
      </c>
      <c r="B1716" s="26" t="s">
        <v>2145</v>
      </c>
      <c r="C1716" s="26">
        <v>2019</v>
      </c>
      <c r="D1716" s="26" t="s">
        <v>60</v>
      </c>
      <c r="E1716" s="26">
        <v>16</v>
      </c>
      <c r="F1716" s="26">
        <v>19</v>
      </c>
      <c r="G1716" s="26" t="s">
        <v>2146</v>
      </c>
      <c r="H1716" s="26">
        <v>13611</v>
      </c>
      <c r="I1716" s="26" t="s">
        <v>2147</v>
      </c>
      <c r="J1716" s="11" t="s">
        <v>35</v>
      </c>
      <c r="K1716" s="18" t="str">
        <f>IF(LEFT(I1716,2)="10",HYPERLINK(_xlfn.CONCAT("https://doi.org/",I1716),"Link"),IF(I1716="","",HYPERLINK(I1716,"Link")))</f>
        <v>Link</v>
      </c>
      <c r="L1716" s="19" t="str">
        <f>IF(A1716&lt;&gt;"",IF(J1716="No",_xlfn.CONCAT(IF(ISERROR(FIND(",",A1716))=FALSE,LEFT(A1716,FIND(",",A1716)-1),A1716),"-",C1716,"-",H1716),""),"")</f>
        <v/>
      </c>
      <c r="M1716" s="29" t="str">
        <f>IF(A1716&lt;&gt;"",_xlfn.CONCAT("{",IF(ISERROR(FIND(",",A1716))=FALSE,LEFT(A1716,FIND(",",A1716)-1),A1716),", ",C1716," #",H1716,"}"),"")</f>
        <v>{Pope, 2019 #13611}</v>
      </c>
      <c r="N1716" s="4" t="s">
        <v>1</v>
      </c>
      <c r="O1716" s="18" t="str">
        <f>IF(J1716="Yes",IF(P1716&lt;&gt;"",HYPERLINK(_xlfn.CONCAT(VLOOKUP(P1716,AF:AG,2,FALSE),"\",IF(ISERROR(FIND(",",A1716))=FALSE,LEFT(A1716,FIND(",",A1716)-1),A1716),"-",C1716,"-",H1716,".pdf"),"PDF"),""),"")</f>
        <v>PDF</v>
      </c>
      <c r="P1716" s="11" t="s">
        <v>2</v>
      </c>
      <c r="Q1716" s="3" t="s">
        <v>46</v>
      </c>
      <c r="R1716" s="3" t="s">
        <v>39</v>
      </c>
      <c r="T1716" s="18" t="str">
        <f>IF(J1716="Yes",IF(U1716&lt;&gt;"",HYPERLINK(_xlfn.CONCAT(VLOOKUP(U1716,AF:AG,2,FALSE),"\",IF(ISERROR(FIND(",",A1716))=FALSE,LEFT(A1716,FIND(",",A1716)-1),A1716),"-",C1716,"-",H1716,".pdf"),"PDF"),""),"")</f>
        <v>PDF</v>
      </c>
      <c r="U1716" s="11" t="str">
        <f>IF(R1716="0. Duplicate","SH","")</f>
        <v>SH</v>
      </c>
      <c r="V1716" s="3" t="str">
        <f>IF(R1716="0. Duplicate","Exclude","")</f>
        <v>Exclude</v>
      </c>
      <c r="W1716" s="3" t="str">
        <f>IF(R1716="0. Duplicate","0. Duplicate","")</f>
        <v>0. Duplicate</v>
      </c>
      <c r="Y1716" s="12" t="str">
        <f>IF(R1716="Include","No",IF(V1716="Include","No",""))</f>
        <v/>
      </c>
      <c r="Z1716" s="33" t="str">
        <f>IF(J1716="Yes",IF(Q1716="","",IF(Q1716="Include",IF(V1716="",IF(Y1716="No","Check for supplement","Include"),IF(V1716="Exclude","Consensus required",IF(V1716="Include",IF(Y1716="No","Check for supplement","Include"),"Check required"))),IF(Q1716="Exclude",IF(V1716="","Check required",IF(V1716="Exclude","Exclude",IF(V1716="Include","Consensus required","Check required"))),"Check required"))),IF(L1716="","","Find PDF"))</f>
        <v>Exclude</v>
      </c>
      <c r="AA1716" s="31" t="str">
        <f>IF(Z1716="Exclude",R1716,"")</f>
        <v>0. Duplicate</v>
      </c>
    </row>
    <row r="1717" spans="1:27" x14ac:dyDescent="0.25">
      <c r="A1717" s="25" t="s">
        <v>2144</v>
      </c>
      <c r="B1717" s="26" t="s">
        <v>2145</v>
      </c>
      <c r="C1717" s="26">
        <v>2019</v>
      </c>
      <c r="D1717" s="26" t="s">
        <v>60</v>
      </c>
      <c r="E1717" s="26">
        <v>16</v>
      </c>
      <c r="F1717" s="26">
        <v>19</v>
      </c>
      <c r="G1717" s="26" t="s">
        <v>2146</v>
      </c>
      <c r="H1717" s="26">
        <v>13612</v>
      </c>
      <c r="I1717" s="26" t="s">
        <v>2147</v>
      </c>
      <c r="J1717" s="11" t="s">
        <v>35</v>
      </c>
      <c r="K1717" s="18" t="str">
        <f>IF(LEFT(I1717,2)="10",HYPERLINK(_xlfn.CONCAT("https://doi.org/",I1717),"Link"),IF(I1717="","",HYPERLINK(I1717,"Link")))</f>
        <v>Link</v>
      </c>
      <c r="L1717" s="19" t="str">
        <f>IF(A1717&lt;&gt;"",IF(J1717="No",_xlfn.CONCAT(IF(ISERROR(FIND(",",A1717))=FALSE,LEFT(A1717,FIND(",",A1717)-1),A1717),"-",C1717,"-",H1717),""),"")</f>
        <v/>
      </c>
      <c r="M1717" s="29" t="str">
        <f>IF(A1717&lt;&gt;"",_xlfn.CONCAT("{",IF(ISERROR(FIND(",",A1717))=FALSE,LEFT(A1717,FIND(",",A1717)-1),A1717),", ",C1717," #",H1717,"}"),"")</f>
        <v>{Pope, 2019 #13612}</v>
      </c>
      <c r="N1717" s="4" t="s">
        <v>1</v>
      </c>
      <c r="O1717" s="18" t="str">
        <f>IF(J1717="Yes",IF(P1717&lt;&gt;"",HYPERLINK(_xlfn.CONCAT(VLOOKUP(P1717,AF:AG,2,FALSE),"\",IF(ISERROR(FIND(",",A1717))=FALSE,LEFT(A1717,FIND(",",A1717)-1),A1717),"-",C1717,"-",H1717,".pdf"),"PDF"),""),"")</f>
        <v>PDF</v>
      </c>
      <c r="P1717" s="11" t="s">
        <v>2</v>
      </c>
      <c r="Q1717" s="3" t="s">
        <v>46</v>
      </c>
      <c r="R1717" s="3" t="s">
        <v>39</v>
      </c>
      <c r="T1717" s="18" t="str">
        <f>IF(J1717="Yes",IF(U1717&lt;&gt;"",HYPERLINK(_xlfn.CONCAT(VLOOKUP(U1717,AF:AG,2,FALSE),"\",IF(ISERROR(FIND(",",A1717))=FALSE,LEFT(A1717,FIND(",",A1717)-1),A1717),"-",C1717,"-",H1717,".pdf"),"PDF"),""),"")</f>
        <v>PDF</v>
      </c>
      <c r="U1717" s="11" t="str">
        <f>IF(R1717="0. Duplicate","SH","")</f>
        <v>SH</v>
      </c>
      <c r="V1717" s="3" t="str">
        <f>IF(R1717="0. Duplicate","Exclude","")</f>
        <v>Exclude</v>
      </c>
      <c r="W1717" s="3" t="str">
        <f>IF(R1717="0. Duplicate","0. Duplicate","")</f>
        <v>0. Duplicate</v>
      </c>
      <c r="Y1717" s="12" t="str">
        <f>IF(R1717="Include","No",IF(V1717="Include","No",""))</f>
        <v/>
      </c>
      <c r="Z1717" s="33" t="str">
        <f>IF(J1717="Yes",IF(Q1717="","",IF(Q1717="Include",IF(V1717="",IF(Y1717="No","Check for supplement","Include"),IF(V1717="Exclude","Consensus required",IF(V1717="Include",IF(Y1717="No","Check for supplement","Include"),"Check required"))),IF(Q1717="Exclude",IF(V1717="","Check required",IF(V1717="Exclude","Exclude",IF(V1717="Include","Consensus required","Check required"))),"Check required"))),IF(L1717="","","Find PDF"))</f>
        <v>Exclude</v>
      </c>
      <c r="AA1717" s="31" t="str">
        <f>IF(Z1717="Exclude",R1717,"")</f>
        <v>0. Duplicate</v>
      </c>
    </row>
    <row r="1718" spans="1:27" x14ac:dyDescent="0.25">
      <c r="A1718" s="25" t="s">
        <v>2144</v>
      </c>
      <c r="B1718" s="26" t="s">
        <v>2145</v>
      </c>
      <c r="C1718" s="26">
        <v>2019</v>
      </c>
      <c r="D1718" s="26" t="s">
        <v>60</v>
      </c>
      <c r="E1718" s="26">
        <v>16</v>
      </c>
      <c r="F1718" s="26">
        <v>19</v>
      </c>
      <c r="G1718" s="26" t="s">
        <v>2146</v>
      </c>
      <c r="H1718" s="26">
        <v>13613</v>
      </c>
      <c r="I1718" s="26" t="s">
        <v>2147</v>
      </c>
      <c r="J1718" s="11" t="s">
        <v>35</v>
      </c>
      <c r="K1718" s="18" t="str">
        <f>IF(LEFT(I1718,2)="10",HYPERLINK(_xlfn.CONCAT("https://doi.org/",I1718),"Link"),IF(I1718="","",HYPERLINK(I1718,"Link")))</f>
        <v>Link</v>
      </c>
      <c r="L1718" s="19" t="str">
        <f>IF(A1718&lt;&gt;"",IF(J1718="No",_xlfn.CONCAT(IF(ISERROR(FIND(",",A1718))=FALSE,LEFT(A1718,FIND(",",A1718)-1),A1718),"-",C1718,"-",H1718),""),"")</f>
        <v/>
      </c>
      <c r="M1718" s="29" t="str">
        <f>IF(A1718&lt;&gt;"",_xlfn.CONCAT("{",IF(ISERROR(FIND(",",A1718))=FALSE,LEFT(A1718,FIND(",",A1718)-1),A1718),", ",C1718," #",H1718,"}"),"")</f>
        <v>{Pope, 2019 #13613}</v>
      </c>
      <c r="N1718" s="4" t="s">
        <v>1</v>
      </c>
      <c r="O1718" s="18" t="str">
        <f>IF(J1718="Yes",IF(P1718&lt;&gt;"",HYPERLINK(_xlfn.CONCAT(VLOOKUP(P1718,AF:AG,2,FALSE),"\",IF(ISERROR(FIND(",",A1718))=FALSE,LEFT(A1718,FIND(",",A1718)-1),A1718),"-",C1718,"-",H1718,".pdf"),"PDF"),""),"")</f>
        <v>PDF</v>
      </c>
      <c r="P1718" s="11" t="s">
        <v>2</v>
      </c>
      <c r="Q1718" s="3" t="s">
        <v>46</v>
      </c>
      <c r="R1718" s="3" t="s">
        <v>39</v>
      </c>
      <c r="T1718" s="18" t="str">
        <f>IF(J1718="Yes",IF(U1718&lt;&gt;"",HYPERLINK(_xlfn.CONCAT(VLOOKUP(U1718,AF:AG,2,FALSE),"\",IF(ISERROR(FIND(",",A1718))=FALSE,LEFT(A1718,FIND(",",A1718)-1),A1718),"-",C1718,"-",H1718,".pdf"),"PDF"),""),"")</f>
        <v>PDF</v>
      </c>
      <c r="U1718" s="11" t="str">
        <f>IF(R1718="0. Duplicate","SH","")</f>
        <v>SH</v>
      </c>
      <c r="V1718" s="3" t="str">
        <f>IF(R1718="0. Duplicate","Exclude","")</f>
        <v>Exclude</v>
      </c>
      <c r="W1718" s="3" t="str">
        <f>IF(R1718="0. Duplicate","0. Duplicate","")</f>
        <v>0. Duplicate</v>
      </c>
      <c r="Y1718" s="12" t="str">
        <f>IF(R1718="Include","No",IF(V1718="Include","No",""))</f>
        <v/>
      </c>
      <c r="Z1718" s="33" t="str">
        <f>IF(J1718="Yes",IF(Q1718="","",IF(Q1718="Include",IF(V1718="",IF(Y1718="No","Check for supplement","Include"),IF(V1718="Exclude","Consensus required",IF(V1718="Include",IF(Y1718="No","Check for supplement","Include"),"Check required"))),IF(Q1718="Exclude",IF(V1718="","Check required",IF(V1718="Exclude","Exclude",IF(V1718="Include","Consensus required","Check required"))),"Check required"))),IF(L1718="","","Find PDF"))</f>
        <v>Exclude</v>
      </c>
      <c r="AA1718" s="31" t="str">
        <f>IF(Z1718="Exclude",R1718,"")</f>
        <v>0. Duplicate</v>
      </c>
    </row>
    <row r="1719" spans="1:27" x14ac:dyDescent="0.25">
      <c r="A1719" s="25" t="s">
        <v>2144</v>
      </c>
      <c r="B1719" s="26" t="s">
        <v>2145</v>
      </c>
      <c r="C1719" s="26">
        <v>2019</v>
      </c>
      <c r="D1719" s="26" t="s">
        <v>60</v>
      </c>
      <c r="E1719" s="26">
        <v>16</v>
      </c>
      <c r="F1719" s="26">
        <v>19</v>
      </c>
      <c r="G1719" s="26" t="s">
        <v>2146</v>
      </c>
      <c r="H1719" s="26">
        <v>13614</v>
      </c>
      <c r="I1719" s="26" t="s">
        <v>2147</v>
      </c>
      <c r="J1719" s="11" t="s">
        <v>35</v>
      </c>
      <c r="K1719" s="18" t="str">
        <f>IF(LEFT(I1719,2)="10",HYPERLINK(_xlfn.CONCAT("https://doi.org/",I1719),"Link"),IF(I1719="","",HYPERLINK(I1719,"Link")))</f>
        <v>Link</v>
      </c>
      <c r="L1719" s="19" t="str">
        <f>IF(A1719&lt;&gt;"",IF(J1719="No",_xlfn.CONCAT(IF(ISERROR(FIND(",",A1719))=FALSE,LEFT(A1719,FIND(",",A1719)-1),A1719),"-",C1719,"-",H1719),""),"")</f>
        <v/>
      </c>
      <c r="M1719" s="29" t="str">
        <f>IF(A1719&lt;&gt;"",_xlfn.CONCAT("{",IF(ISERROR(FIND(",",A1719))=FALSE,LEFT(A1719,FIND(",",A1719)-1),A1719),", ",C1719," #",H1719,"}"),"")</f>
        <v>{Pope, 2019 #13614}</v>
      </c>
      <c r="N1719" s="4" t="s">
        <v>1</v>
      </c>
      <c r="O1719" s="18" t="str">
        <f>IF(J1719="Yes",IF(P1719&lt;&gt;"",HYPERLINK(_xlfn.CONCAT(VLOOKUP(P1719,AF:AG,2,FALSE),"\",IF(ISERROR(FIND(",",A1719))=FALSE,LEFT(A1719,FIND(",",A1719)-1),A1719),"-",C1719,"-",H1719,".pdf"),"PDF"),""),"")</f>
        <v>PDF</v>
      </c>
      <c r="P1719" s="11" t="s">
        <v>2</v>
      </c>
      <c r="Q1719" s="3" t="s">
        <v>46</v>
      </c>
      <c r="R1719" s="3" t="s">
        <v>39</v>
      </c>
      <c r="T1719" s="18" t="str">
        <f>IF(J1719="Yes",IF(U1719&lt;&gt;"",HYPERLINK(_xlfn.CONCAT(VLOOKUP(U1719,AF:AG,2,FALSE),"\",IF(ISERROR(FIND(",",A1719))=FALSE,LEFT(A1719,FIND(",",A1719)-1),A1719),"-",C1719,"-",H1719,".pdf"),"PDF"),""),"")</f>
        <v>PDF</v>
      </c>
      <c r="U1719" s="11" t="str">
        <f>IF(R1719="0. Duplicate","SH","")</f>
        <v>SH</v>
      </c>
      <c r="V1719" s="3" t="str">
        <f>IF(R1719="0. Duplicate","Exclude","")</f>
        <v>Exclude</v>
      </c>
      <c r="W1719" s="3" t="str">
        <f>IF(R1719="0. Duplicate","0. Duplicate","")</f>
        <v>0. Duplicate</v>
      </c>
      <c r="Y1719" s="12" t="str">
        <f>IF(R1719="Include","No",IF(V1719="Include","No",""))</f>
        <v/>
      </c>
      <c r="Z1719" s="33" t="str">
        <f>IF(J1719="Yes",IF(Q1719="","",IF(Q1719="Include",IF(V1719="",IF(Y1719="No","Check for supplement","Include"),IF(V1719="Exclude","Consensus required",IF(V1719="Include",IF(Y1719="No","Check for supplement","Include"),"Check required"))),IF(Q1719="Exclude",IF(V1719="","Check required",IF(V1719="Exclude","Exclude",IF(V1719="Include","Consensus required","Check required"))),"Check required"))),IF(L1719="","","Find PDF"))</f>
        <v>Exclude</v>
      </c>
      <c r="AA1719" s="31" t="str">
        <f>IF(Z1719="Exclude",R1719,"")</f>
        <v>0. Duplicate</v>
      </c>
    </row>
    <row r="1720" spans="1:27" x14ac:dyDescent="0.25">
      <c r="A1720" s="25" t="s">
        <v>2144</v>
      </c>
      <c r="B1720" s="26" t="s">
        <v>2145</v>
      </c>
      <c r="C1720" s="26">
        <v>2019</v>
      </c>
      <c r="D1720" s="26" t="s">
        <v>60</v>
      </c>
      <c r="E1720" s="26">
        <v>16</v>
      </c>
      <c r="F1720" s="26">
        <v>19</v>
      </c>
      <c r="G1720" s="26" t="s">
        <v>2146</v>
      </c>
      <c r="H1720" s="26">
        <v>13615</v>
      </c>
      <c r="I1720" s="26" t="s">
        <v>2147</v>
      </c>
      <c r="J1720" s="11" t="s">
        <v>35</v>
      </c>
      <c r="K1720" s="18" t="str">
        <f>IF(LEFT(I1720,2)="10",HYPERLINK(_xlfn.CONCAT("https://doi.org/",I1720),"Link"),IF(I1720="","",HYPERLINK(I1720,"Link")))</f>
        <v>Link</v>
      </c>
      <c r="L1720" s="19" t="str">
        <f>IF(A1720&lt;&gt;"",IF(J1720="No",_xlfn.CONCAT(IF(ISERROR(FIND(",",A1720))=FALSE,LEFT(A1720,FIND(",",A1720)-1),A1720),"-",C1720,"-",H1720),""),"")</f>
        <v/>
      </c>
      <c r="M1720" s="29" t="str">
        <f>IF(A1720&lt;&gt;"",_xlfn.CONCAT("{",IF(ISERROR(FIND(",",A1720))=FALSE,LEFT(A1720,FIND(",",A1720)-1),A1720),", ",C1720," #",H1720,"}"),"")</f>
        <v>{Pope, 2019 #13615}</v>
      </c>
      <c r="N1720" s="4" t="s">
        <v>1</v>
      </c>
      <c r="O1720" s="18" t="str">
        <f>IF(J1720="Yes",IF(P1720&lt;&gt;"",HYPERLINK(_xlfn.CONCAT(VLOOKUP(P1720,AF:AG,2,FALSE),"\",IF(ISERROR(FIND(",",A1720))=FALSE,LEFT(A1720,FIND(",",A1720)-1),A1720),"-",C1720,"-",H1720,".pdf"),"PDF"),""),"")</f>
        <v>PDF</v>
      </c>
      <c r="P1720" s="11" t="s">
        <v>2</v>
      </c>
      <c r="Q1720" s="3" t="s">
        <v>46</v>
      </c>
      <c r="R1720" s="3" t="s">
        <v>39</v>
      </c>
      <c r="T1720" s="18" t="str">
        <f>IF(J1720="Yes",IF(U1720&lt;&gt;"",HYPERLINK(_xlfn.CONCAT(VLOOKUP(U1720,AF:AG,2,FALSE),"\",IF(ISERROR(FIND(",",A1720))=FALSE,LEFT(A1720,FIND(",",A1720)-1),A1720),"-",C1720,"-",H1720,".pdf"),"PDF"),""),"")</f>
        <v>PDF</v>
      </c>
      <c r="U1720" s="11" t="str">
        <f>IF(R1720="0. Duplicate","SH","")</f>
        <v>SH</v>
      </c>
      <c r="V1720" s="3" t="str">
        <f>IF(R1720="0. Duplicate","Exclude","")</f>
        <v>Exclude</v>
      </c>
      <c r="W1720" s="3" t="str">
        <f>IF(R1720="0. Duplicate","0. Duplicate","")</f>
        <v>0. Duplicate</v>
      </c>
      <c r="Y1720" s="12" t="str">
        <f>IF(R1720="Include","No",IF(V1720="Include","No",""))</f>
        <v/>
      </c>
      <c r="Z1720" s="33" t="str">
        <f>IF(J1720="Yes",IF(Q1720="","",IF(Q1720="Include",IF(V1720="",IF(Y1720="No","Check for supplement","Include"),IF(V1720="Exclude","Consensus required",IF(V1720="Include",IF(Y1720="No","Check for supplement","Include"),"Check required"))),IF(Q1720="Exclude",IF(V1720="","Check required",IF(V1720="Exclude","Exclude",IF(V1720="Include","Consensus required","Check required"))),"Check required"))),IF(L1720="","","Find PDF"))</f>
        <v>Exclude</v>
      </c>
      <c r="AA1720" s="31" t="str">
        <f>IF(Z1720="Exclude",R1720,"")</f>
        <v>0. Duplicate</v>
      </c>
    </row>
    <row r="1721" spans="1:27" x14ac:dyDescent="0.25">
      <c r="A1721" s="25" t="s">
        <v>2148</v>
      </c>
      <c r="B1721" s="26" t="s">
        <v>2149</v>
      </c>
      <c r="C1721" s="26">
        <v>2022</v>
      </c>
      <c r="D1721" s="26" t="s">
        <v>2141</v>
      </c>
      <c r="E1721" s="26">
        <v>70</v>
      </c>
      <c r="F1721" s="26">
        <v>1</v>
      </c>
      <c r="G1721" s="26" t="s">
        <v>2150</v>
      </c>
      <c r="H1721" s="26">
        <v>13616</v>
      </c>
      <c r="I1721" s="26" t="s">
        <v>2151</v>
      </c>
      <c r="J1721" s="11" t="s">
        <v>35</v>
      </c>
      <c r="K1721" s="18" t="str">
        <f>IF(LEFT(I1721,2)="10",HYPERLINK(_xlfn.CONCAT("https://doi.org/",I1721),"Link"),IF(I1721="","",HYPERLINK(I1721,"Link")))</f>
        <v>Link</v>
      </c>
      <c r="L1721" s="19" t="str">
        <f>IF(A1721&lt;&gt;"",IF(J1721="No",_xlfn.CONCAT(IF(ISERROR(FIND(",",A1721))=FALSE,LEFT(A1721,FIND(",",A1721)-1),A1721),"-",C1721,"-",H1721),""),"")</f>
        <v/>
      </c>
      <c r="M1721" s="29" t="str">
        <f>IF(A1721&lt;&gt;"",_xlfn.CONCAT("{",IF(ISERROR(FIND(",",A1721))=FALSE,LEFT(A1721,FIND(",",A1721)-1),A1721),", ",C1721," #",H1721,"}"),"")</f>
        <v>{Pope, 2022 #13616}</v>
      </c>
      <c r="N1721" s="4" t="s">
        <v>1</v>
      </c>
      <c r="O1721" s="18" t="str">
        <f>IF(J1721="Yes",IF(P1721&lt;&gt;"",HYPERLINK(_xlfn.CONCAT(VLOOKUP(P1721,AF:AG,2,FALSE),"\",IF(ISERROR(FIND(",",A1721))=FALSE,LEFT(A1721,FIND(",",A1721)-1),A1721),"-",C1721,"-",H1721,".pdf"),"PDF"),""),"")</f>
        <v>PDF</v>
      </c>
      <c r="P1721" s="11" t="s">
        <v>2</v>
      </c>
      <c r="Q1721" s="3" t="s">
        <v>46</v>
      </c>
      <c r="R1721" s="3" t="s">
        <v>47</v>
      </c>
      <c r="S1721" s="4" t="s">
        <v>109</v>
      </c>
      <c r="T1721" s="18" t="str">
        <f>IF(J1721="Yes",IF(U1721&lt;&gt;"",HYPERLINK(_xlfn.CONCAT(VLOOKUP(U1721,AF:AG,2,FALSE),"\",IF(ISERROR(FIND(",",A1721))=FALSE,LEFT(A1721,FIND(",",A1721)-1),A1721),"-",C1721,"-",H1721,".pdf"),"PDF"),""),"")</f>
        <v>PDF</v>
      </c>
      <c r="U1721" s="11" t="s">
        <v>57</v>
      </c>
      <c r="V1721" s="3" t="s">
        <v>46</v>
      </c>
      <c r="W1721" s="3" t="s">
        <v>47</v>
      </c>
      <c r="X1721" s="501" t="s">
        <v>116</v>
      </c>
      <c r="Y1721" s="12" t="str">
        <f>IF(R1721="Include","No",IF(V1721="Include","No",""))</f>
        <v/>
      </c>
      <c r="Z1721" s="33" t="str">
        <f>IF(J1721="Yes",IF(Q1721="","",IF(Q1721="Include",IF(V1721="",IF(Y1721="No","Check for supplement","Include"),IF(V1721="Exclude","Consensus required",IF(V1721="Include",IF(Y1721="No","Check for supplement","Include"),"Check required"))),IF(Q1721="Exclude",IF(V1721="","Check required",IF(V1721="Exclude","Exclude",IF(V1721="Include","Consensus required","Check required"))),"Check required"))),IF(L1721="","","Find PDF"))</f>
        <v>Exclude</v>
      </c>
      <c r="AA1721" s="31" t="str">
        <f>IF(Z1721="Exclude",R1721,"")</f>
        <v>3. Wrong intervention</v>
      </c>
    </row>
    <row r="1722" spans="1:27" x14ac:dyDescent="0.25">
      <c r="A1722" s="25" t="s">
        <v>2148</v>
      </c>
      <c r="B1722" s="26" t="s">
        <v>2149</v>
      </c>
      <c r="C1722" s="26">
        <v>2022</v>
      </c>
      <c r="D1722" s="26" t="s">
        <v>2141</v>
      </c>
      <c r="E1722" s="26">
        <v>70</v>
      </c>
      <c r="F1722" s="26">
        <v>1</v>
      </c>
      <c r="G1722" s="26" t="s">
        <v>2150</v>
      </c>
      <c r="H1722" s="26">
        <v>13617</v>
      </c>
      <c r="I1722" s="26" t="s">
        <v>2151</v>
      </c>
      <c r="J1722" s="11" t="s">
        <v>35</v>
      </c>
      <c r="K1722" s="18" t="str">
        <f>IF(LEFT(I1722,2)="10",HYPERLINK(_xlfn.CONCAT("https://doi.org/",I1722),"Link"),IF(I1722="","",HYPERLINK(I1722,"Link")))</f>
        <v>Link</v>
      </c>
      <c r="L1722" s="19" t="str">
        <f>IF(A1722&lt;&gt;"",IF(J1722="No",_xlfn.CONCAT(IF(ISERROR(FIND(",",A1722))=FALSE,LEFT(A1722,FIND(",",A1722)-1),A1722),"-",C1722,"-",H1722),""),"")</f>
        <v/>
      </c>
      <c r="M1722" s="29" t="str">
        <f>IF(A1722&lt;&gt;"",_xlfn.CONCAT("{",IF(ISERROR(FIND(",",A1722))=FALSE,LEFT(A1722,FIND(",",A1722)-1),A1722),", ",C1722," #",H1722,"}"),"")</f>
        <v>{Pope, 2022 #13617}</v>
      </c>
      <c r="N1722" s="4" t="s">
        <v>1</v>
      </c>
      <c r="O1722" s="18" t="str">
        <f>IF(J1722="Yes",IF(P1722&lt;&gt;"",HYPERLINK(_xlfn.CONCAT(VLOOKUP(P1722,AF:AG,2,FALSE),"\",IF(ISERROR(FIND(",",A1722))=FALSE,LEFT(A1722,FIND(",",A1722)-1),A1722),"-",C1722,"-",H1722,".pdf"),"PDF"),""),"")</f>
        <v>PDF</v>
      </c>
      <c r="P1722" s="11" t="s">
        <v>2</v>
      </c>
      <c r="Q1722" s="3" t="s">
        <v>46</v>
      </c>
      <c r="R1722" s="3" t="s">
        <v>39</v>
      </c>
      <c r="T1722" s="18" t="str">
        <f>IF(J1722="Yes",IF(U1722&lt;&gt;"",HYPERLINK(_xlfn.CONCAT(VLOOKUP(U1722,AF:AG,2,FALSE),"\",IF(ISERROR(FIND(",",A1722))=FALSE,LEFT(A1722,FIND(",",A1722)-1),A1722),"-",C1722,"-",H1722,".pdf"),"PDF"),""),"")</f>
        <v>PDF</v>
      </c>
      <c r="U1722" s="11" t="str">
        <f>IF(R1722="0. Duplicate","SH","")</f>
        <v>SH</v>
      </c>
      <c r="V1722" s="3" t="str">
        <f>IF(R1722="0. Duplicate","Exclude","")</f>
        <v>Exclude</v>
      </c>
      <c r="W1722" s="3" t="str">
        <f>IF(R1722="0. Duplicate","0. Duplicate","")</f>
        <v>0. Duplicate</v>
      </c>
      <c r="Y1722" s="12" t="str">
        <f>IF(R1722="Include","No",IF(V1722="Include","No",""))</f>
        <v/>
      </c>
      <c r="Z1722" s="33" t="str">
        <f>IF(J1722="Yes",IF(Q1722="","",IF(Q1722="Include",IF(V1722="",IF(Y1722="No","Check for supplement","Include"),IF(V1722="Exclude","Consensus required",IF(V1722="Include",IF(Y1722="No","Check for supplement","Include"),"Check required"))),IF(Q1722="Exclude",IF(V1722="","Check required",IF(V1722="Exclude","Exclude",IF(V1722="Include","Consensus required","Check required"))),"Check required"))),IF(L1722="","","Find PDF"))</f>
        <v>Exclude</v>
      </c>
      <c r="AA1722" s="31" t="str">
        <f>IF(Z1722="Exclude",R1722,"")</f>
        <v>0. Duplicate</v>
      </c>
    </row>
    <row r="1723" spans="1:27" x14ac:dyDescent="0.25">
      <c r="A1723" s="25" t="s">
        <v>2148</v>
      </c>
      <c r="B1723" s="26" t="s">
        <v>2149</v>
      </c>
      <c r="C1723" s="26">
        <v>2022</v>
      </c>
      <c r="D1723" s="26" t="s">
        <v>2141</v>
      </c>
      <c r="E1723" s="26">
        <v>70</v>
      </c>
      <c r="F1723" s="26">
        <v>1</v>
      </c>
      <c r="G1723" s="26" t="s">
        <v>2150</v>
      </c>
      <c r="H1723" s="26">
        <v>13618</v>
      </c>
      <c r="I1723" s="26" t="s">
        <v>2151</v>
      </c>
      <c r="J1723" s="11" t="s">
        <v>35</v>
      </c>
      <c r="K1723" s="18" t="str">
        <f>IF(LEFT(I1723,2)="10",HYPERLINK(_xlfn.CONCAT("https://doi.org/",I1723),"Link"),IF(I1723="","",HYPERLINK(I1723,"Link")))</f>
        <v>Link</v>
      </c>
      <c r="L1723" s="19" t="str">
        <f>IF(A1723&lt;&gt;"",IF(J1723="No",_xlfn.CONCAT(IF(ISERROR(FIND(",",A1723))=FALSE,LEFT(A1723,FIND(",",A1723)-1),A1723),"-",C1723,"-",H1723),""),"")</f>
        <v/>
      </c>
      <c r="M1723" s="29" t="str">
        <f>IF(A1723&lt;&gt;"",_xlfn.CONCAT("{",IF(ISERROR(FIND(",",A1723))=FALSE,LEFT(A1723,FIND(",",A1723)-1),A1723),", ",C1723," #",H1723,"}"),"")</f>
        <v>{Pope, 2022 #13618}</v>
      </c>
      <c r="N1723" s="4" t="s">
        <v>1</v>
      </c>
      <c r="O1723" s="18" t="str">
        <f>IF(J1723="Yes",IF(P1723&lt;&gt;"",HYPERLINK(_xlfn.CONCAT(VLOOKUP(P1723,AF:AG,2,FALSE),"\",IF(ISERROR(FIND(",",A1723))=FALSE,LEFT(A1723,FIND(",",A1723)-1),A1723),"-",C1723,"-",H1723,".pdf"),"PDF"),""),"")</f>
        <v>PDF</v>
      </c>
      <c r="P1723" s="11" t="s">
        <v>2</v>
      </c>
      <c r="Q1723" s="3" t="s">
        <v>46</v>
      </c>
      <c r="R1723" s="3" t="s">
        <v>39</v>
      </c>
      <c r="T1723" s="18" t="str">
        <f>IF(J1723="Yes",IF(U1723&lt;&gt;"",HYPERLINK(_xlfn.CONCAT(VLOOKUP(U1723,AF:AG,2,FALSE),"\",IF(ISERROR(FIND(",",A1723))=FALSE,LEFT(A1723,FIND(",",A1723)-1),A1723),"-",C1723,"-",H1723,".pdf"),"PDF"),""),"")</f>
        <v>PDF</v>
      </c>
      <c r="U1723" s="11" t="str">
        <f>IF(R1723="0. Duplicate","SH","")</f>
        <v>SH</v>
      </c>
      <c r="V1723" s="3" t="str">
        <f>IF(R1723="0. Duplicate","Exclude","")</f>
        <v>Exclude</v>
      </c>
      <c r="W1723" s="3" t="str">
        <f>IF(R1723="0. Duplicate","0. Duplicate","")</f>
        <v>0. Duplicate</v>
      </c>
      <c r="Y1723" s="12" t="str">
        <f>IF(R1723="Include","No",IF(V1723="Include","No",""))</f>
        <v/>
      </c>
      <c r="Z1723" s="33" t="str">
        <f>IF(J1723="Yes",IF(Q1723="","",IF(Q1723="Include",IF(V1723="",IF(Y1723="No","Check for supplement","Include"),IF(V1723="Exclude","Consensus required",IF(V1723="Include",IF(Y1723="No","Check for supplement","Include"),"Check required"))),IF(Q1723="Exclude",IF(V1723="","Check required",IF(V1723="Exclude","Exclude",IF(V1723="Include","Consensus required","Check required"))),"Check required"))),IF(L1723="","","Find PDF"))</f>
        <v>Exclude</v>
      </c>
      <c r="AA1723" s="31" t="str">
        <f>IF(Z1723="Exclude",R1723,"")</f>
        <v>0. Duplicate</v>
      </c>
    </row>
    <row r="1724" spans="1:27" x14ac:dyDescent="0.25">
      <c r="A1724" s="25" t="s">
        <v>2148</v>
      </c>
      <c r="B1724" s="26" t="s">
        <v>2149</v>
      </c>
      <c r="C1724" s="26">
        <v>2022</v>
      </c>
      <c r="D1724" s="26" t="s">
        <v>2141</v>
      </c>
      <c r="E1724" s="26">
        <v>70</v>
      </c>
      <c r="F1724" s="26">
        <v>1</v>
      </c>
      <c r="G1724" s="26" t="s">
        <v>2150</v>
      </c>
      <c r="H1724" s="26">
        <v>13619</v>
      </c>
      <c r="I1724" s="26" t="s">
        <v>2151</v>
      </c>
      <c r="J1724" s="11" t="s">
        <v>35</v>
      </c>
      <c r="K1724" s="18" t="str">
        <f>IF(LEFT(I1724,2)="10",HYPERLINK(_xlfn.CONCAT("https://doi.org/",I1724),"Link"),IF(I1724="","",HYPERLINK(I1724,"Link")))</f>
        <v>Link</v>
      </c>
      <c r="L1724" s="19" t="str">
        <f>IF(A1724&lt;&gt;"",IF(J1724="No",_xlfn.CONCAT(IF(ISERROR(FIND(",",A1724))=FALSE,LEFT(A1724,FIND(",",A1724)-1),A1724),"-",C1724,"-",H1724),""),"")</f>
        <v/>
      </c>
      <c r="M1724" s="29" t="str">
        <f>IF(A1724&lt;&gt;"",_xlfn.CONCAT("{",IF(ISERROR(FIND(",",A1724))=FALSE,LEFT(A1724,FIND(",",A1724)-1),A1724),", ",C1724," #",H1724,"}"),"")</f>
        <v>{Pope, 2022 #13619}</v>
      </c>
      <c r="N1724" s="4" t="s">
        <v>1</v>
      </c>
      <c r="O1724" s="18" t="str">
        <f>IF(J1724="Yes",IF(P1724&lt;&gt;"",HYPERLINK(_xlfn.CONCAT(VLOOKUP(P1724,AF:AG,2,FALSE),"\",IF(ISERROR(FIND(",",A1724))=FALSE,LEFT(A1724,FIND(",",A1724)-1),A1724),"-",C1724,"-",H1724,".pdf"),"PDF"),""),"")</f>
        <v>PDF</v>
      </c>
      <c r="P1724" s="11" t="s">
        <v>2</v>
      </c>
      <c r="Q1724" s="3" t="s">
        <v>46</v>
      </c>
      <c r="R1724" s="3" t="s">
        <v>39</v>
      </c>
      <c r="T1724" s="18" t="str">
        <f>IF(J1724="Yes",IF(U1724&lt;&gt;"",HYPERLINK(_xlfn.CONCAT(VLOOKUP(U1724,AF:AG,2,FALSE),"\",IF(ISERROR(FIND(",",A1724))=FALSE,LEFT(A1724,FIND(",",A1724)-1),A1724),"-",C1724,"-",H1724,".pdf"),"PDF"),""),"")</f>
        <v>PDF</v>
      </c>
      <c r="U1724" s="11" t="str">
        <f>IF(R1724="0. Duplicate","SH","")</f>
        <v>SH</v>
      </c>
      <c r="V1724" s="3" t="str">
        <f>IF(R1724="0. Duplicate","Exclude","")</f>
        <v>Exclude</v>
      </c>
      <c r="W1724" s="3" t="str">
        <f>IF(R1724="0. Duplicate","0. Duplicate","")</f>
        <v>0. Duplicate</v>
      </c>
      <c r="Y1724" s="12" t="str">
        <f>IF(R1724="Include","No",IF(V1724="Include","No",""))</f>
        <v/>
      </c>
      <c r="Z1724" s="33" t="str">
        <f>IF(J1724="Yes",IF(Q1724="","",IF(Q1724="Include",IF(V1724="",IF(Y1724="No","Check for supplement","Include"),IF(V1724="Exclude","Consensus required",IF(V1724="Include",IF(Y1724="No","Check for supplement","Include"),"Check required"))),IF(Q1724="Exclude",IF(V1724="","Check required",IF(V1724="Exclude","Exclude",IF(V1724="Include","Consensus required","Check required"))),"Check required"))),IF(L1724="","","Find PDF"))</f>
        <v>Exclude</v>
      </c>
      <c r="AA1724" s="31" t="str">
        <f>IF(Z1724="Exclude",R1724,"")</f>
        <v>0. Duplicate</v>
      </c>
    </row>
    <row r="1725" spans="1:27" x14ac:dyDescent="0.25">
      <c r="A1725" s="25" t="s">
        <v>2148</v>
      </c>
      <c r="B1725" s="26" t="s">
        <v>2149</v>
      </c>
      <c r="C1725" s="26">
        <v>2022</v>
      </c>
      <c r="D1725" s="26" t="s">
        <v>2141</v>
      </c>
      <c r="E1725" s="26">
        <v>70</v>
      </c>
      <c r="F1725" s="26">
        <v>1</v>
      </c>
      <c r="G1725" s="26" t="s">
        <v>2150</v>
      </c>
      <c r="H1725" s="26">
        <v>13620</v>
      </c>
      <c r="I1725" s="26" t="s">
        <v>2151</v>
      </c>
      <c r="J1725" s="11" t="s">
        <v>35</v>
      </c>
      <c r="K1725" s="18" t="str">
        <f>IF(LEFT(I1725,2)="10",HYPERLINK(_xlfn.CONCAT("https://doi.org/",I1725),"Link"),IF(I1725="","",HYPERLINK(I1725,"Link")))</f>
        <v>Link</v>
      </c>
      <c r="L1725" s="19" t="str">
        <f>IF(A1725&lt;&gt;"",IF(J1725="No",_xlfn.CONCAT(IF(ISERROR(FIND(",",A1725))=FALSE,LEFT(A1725,FIND(",",A1725)-1),A1725),"-",C1725,"-",H1725),""),"")</f>
        <v/>
      </c>
      <c r="M1725" s="29" t="str">
        <f>IF(A1725&lt;&gt;"",_xlfn.CONCAT("{",IF(ISERROR(FIND(",",A1725))=FALSE,LEFT(A1725,FIND(",",A1725)-1),A1725),", ",C1725," #",H1725,"}"),"")</f>
        <v>{Pope, 2022 #13620}</v>
      </c>
      <c r="N1725" s="4" t="s">
        <v>1</v>
      </c>
      <c r="O1725" s="18" t="str">
        <f>IF(J1725="Yes",IF(P1725&lt;&gt;"",HYPERLINK(_xlfn.CONCAT(VLOOKUP(P1725,AF:AG,2,FALSE),"\",IF(ISERROR(FIND(",",A1725))=FALSE,LEFT(A1725,FIND(",",A1725)-1),A1725),"-",C1725,"-",H1725,".pdf"),"PDF"),""),"")</f>
        <v>PDF</v>
      </c>
      <c r="P1725" s="11" t="s">
        <v>2</v>
      </c>
      <c r="Q1725" s="3" t="s">
        <v>46</v>
      </c>
      <c r="R1725" s="3" t="s">
        <v>39</v>
      </c>
      <c r="T1725" s="18" t="str">
        <f>IF(J1725="Yes",IF(U1725&lt;&gt;"",HYPERLINK(_xlfn.CONCAT(VLOOKUP(U1725,AF:AG,2,FALSE),"\",IF(ISERROR(FIND(",",A1725))=FALSE,LEFT(A1725,FIND(",",A1725)-1),A1725),"-",C1725,"-",H1725,".pdf"),"PDF"),""),"")</f>
        <v>PDF</v>
      </c>
      <c r="U1725" s="11" t="str">
        <f>IF(R1725="0. Duplicate","SH","")</f>
        <v>SH</v>
      </c>
      <c r="V1725" s="3" t="str">
        <f>IF(R1725="0. Duplicate","Exclude","")</f>
        <v>Exclude</v>
      </c>
      <c r="W1725" s="3" t="str">
        <f>IF(R1725="0. Duplicate","0. Duplicate","")</f>
        <v>0. Duplicate</v>
      </c>
      <c r="Y1725" s="12" t="str">
        <f>IF(R1725="Include","No",IF(V1725="Include","No",""))</f>
        <v/>
      </c>
      <c r="Z1725" s="33" t="str">
        <f>IF(J1725="Yes",IF(Q1725="","",IF(Q1725="Include",IF(V1725="",IF(Y1725="No","Check for supplement","Include"),IF(V1725="Exclude","Consensus required",IF(V1725="Include",IF(Y1725="No","Check for supplement","Include"),"Check required"))),IF(Q1725="Exclude",IF(V1725="","Check required",IF(V1725="Exclude","Exclude",IF(V1725="Include","Consensus required","Check required"))),"Check required"))),IF(L1725="","","Find PDF"))</f>
        <v>Exclude</v>
      </c>
      <c r="AA1725" s="31" t="str">
        <f>IF(Z1725="Exclude",R1725,"")</f>
        <v>0. Duplicate</v>
      </c>
    </row>
    <row r="1726" spans="1:27" x14ac:dyDescent="0.25">
      <c r="A1726" s="25" t="s">
        <v>2148</v>
      </c>
      <c r="B1726" s="26" t="s">
        <v>2149</v>
      </c>
      <c r="C1726" s="26">
        <v>2022</v>
      </c>
      <c r="D1726" s="26" t="s">
        <v>2141</v>
      </c>
      <c r="E1726" s="26">
        <v>70</v>
      </c>
      <c r="F1726" s="26">
        <v>1</v>
      </c>
      <c r="G1726" s="26" t="s">
        <v>2150</v>
      </c>
      <c r="H1726" s="26">
        <v>13621</v>
      </c>
      <c r="I1726" s="26" t="s">
        <v>2151</v>
      </c>
      <c r="J1726" s="11" t="s">
        <v>35</v>
      </c>
      <c r="K1726" s="18" t="str">
        <f>IF(LEFT(I1726,2)="10",HYPERLINK(_xlfn.CONCAT("https://doi.org/",I1726),"Link"),IF(I1726="","",HYPERLINK(I1726,"Link")))</f>
        <v>Link</v>
      </c>
      <c r="L1726" s="19" t="str">
        <f>IF(A1726&lt;&gt;"",IF(J1726="No",_xlfn.CONCAT(IF(ISERROR(FIND(",",A1726))=FALSE,LEFT(A1726,FIND(",",A1726)-1),A1726),"-",C1726,"-",H1726),""),"")</f>
        <v/>
      </c>
      <c r="M1726" s="29" t="str">
        <f>IF(A1726&lt;&gt;"",_xlfn.CONCAT("{",IF(ISERROR(FIND(",",A1726))=FALSE,LEFT(A1726,FIND(",",A1726)-1),A1726),", ",C1726," #",H1726,"}"),"")</f>
        <v>{Pope, 2022 #13621}</v>
      </c>
      <c r="N1726" s="4" t="s">
        <v>1</v>
      </c>
      <c r="O1726" s="18" t="str">
        <f>IF(J1726="Yes",IF(P1726&lt;&gt;"",HYPERLINK(_xlfn.CONCAT(VLOOKUP(P1726,AF:AG,2,FALSE),"\",IF(ISERROR(FIND(",",A1726))=FALSE,LEFT(A1726,FIND(",",A1726)-1),A1726),"-",C1726,"-",H1726,".pdf"),"PDF"),""),"")</f>
        <v>PDF</v>
      </c>
      <c r="P1726" s="11" t="s">
        <v>2</v>
      </c>
      <c r="Q1726" s="3" t="s">
        <v>46</v>
      </c>
      <c r="R1726" s="3" t="s">
        <v>39</v>
      </c>
      <c r="T1726" s="18" t="str">
        <f>IF(J1726="Yes",IF(U1726&lt;&gt;"",HYPERLINK(_xlfn.CONCAT(VLOOKUP(U1726,AF:AG,2,FALSE),"\",IF(ISERROR(FIND(",",A1726))=FALSE,LEFT(A1726,FIND(",",A1726)-1),A1726),"-",C1726,"-",H1726,".pdf"),"PDF"),""),"")</f>
        <v>PDF</v>
      </c>
      <c r="U1726" s="11" t="str">
        <f>IF(R1726="0. Duplicate","SH","")</f>
        <v>SH</v>
      </c>
      <c r="V1726" s="3" t="str">
        <f>IF(R1726="0. Duplicate","Exclude","")</f>
        <v>Exclude</v>
      </c>
      <c r="W1726" s="3" t="str">
        <f>IF(R1726="0. Duplicate","0. Duplicate","")</f>
        <v>0. Duplicate</v>
      </c>
      <c r="Y1726" s="12" t="str">
        <f>IF(R1726="Include","No",IF(V1726="Include","No",""))</f>
        <v/>
      </c>
      <c r="Z1726" s="33" t="str">
        <f>IF(J1726="Yes",IF(Q1726="","",IF(Q1726="Include",IF(V1726="",IF(Y1726="No","Check for supplement","Include"),IF(V1726="Exclude","Consensus required",IF(V1726="Include",IF(Y1726="No","Check for supplement","Include"),"Check required"))),IF(Q1726="Exclude",IF(V1726="","Check required",IF(V1726="Exclude","Exclude",IF(V1726="Include","Consensus required","Check required"))),"Check required"))),IF(L1726="","","Find PDF"))</f>
        <v>Exclude</v>
      </c>
      <c r="AA1726" s="31" t="str">
        <f>IF(Z1726="Exclude",R1726,"")</f>
        <v>0. Duplicate</v>
      </c>
    </row>
    <row r="1727" spans="1:27" x14ac:dyDescent="0.25">
      <c r="A1727" s="25" t="s">
        <v>2152</v>
      </c>
      <c r="B1727" s="26" t="s">
        <v>2153</v>
      </c>
      <c r="C1727" s="26">
        <v>2019</v>
      </c>
      <c r="D1727" s="26" t="s">
        <v>530</v>
      </c>
      <c r="E1727" s="26">
        <v>21</v>
      </c>
      <c r="F1727" s="26">
        <v>8</v>
      </c>
      <c r="G1727" s="26" t="s">
        <v>2154</v>
      </c>
      <c r="H1727" s="26">
        <v>13622</v>
      </c>
      <c r="I1727" s="26" t="s">
        <v>2155</v>
      </c>
      <c r="J1727" s="11" t="s">
        <v>35</v>
      </c>
      <c r="K1727" s="18" t="str">
        <f>IF(LEFT(I1727,2)="10",HYPERLINK(_xlfn.CONCAT("https://doi.org/",I1727),"Link"),IF(I1727="","",HYPERLINK(I1727,"Link")))</f>
        <v>Link</v>
      </c>
      <c r="L1727" s="19" t="str">
        <f>IF(A1727&lt;&gt;"",IF(J1727="No",_xlfn.CONCAT(IF(ISERROR(FIND(",",A1727))=FALSE,LEFT(A1727,FIND(",",A1727)-1),A1727),"-",C1727,"-",H1727),""),"")</f>
        <v/>
      </c>
      <c r="M1727" s="29" t="str">
        <f>IF(A1727&lt;&gt;"",_xlfn.CONCAT("{",IF(ISERROR(FIND(",",A1727))=FALSE,LEFT(A1727,FIND(",",A1727)-1),A1727),", ",C1727," #",H1727,"}"),"")</f>
        <v>{Poppe, 2019 #13622}</v>
      </c>
      <c r="N1727" s="4" t="s">
        <v>1</v>
      </c>
      <c r="O1727" s="18" t="str">
        <f>IF(J1727="Yes",IF(P1727&lt;&gt;"",HYPERLINK(_xlfn.CONCAT(VLOOKUP(P1727,AF:AG,2,FALSE),"\",IF(ISERROR(FIND(",",A1727))=FALSE,LEFT(A1727,FIND(",",A1727)-1),A1727),"-",C1727,"-",H1727,".pdf"),"PDF"),""),"")</f>
        <v>PDF</v>
      </c>
      <c r="P1727" s="11" t="s">
        <v>2</v>
      </c>
      <c r="Q1727" s="3" t="s">
        <v>46</v>
      </c>
      <c r="R1727" s="3" t="s">
        <v>47</v>
      </c>
      <c r="S1727" s="4" t="s">
        <v>109</v>
      </c>
      <c r="T1727" s="18" t="str">
        <f>IF(J1727="Yes",IF(U1727&lt;&gt;"",HYPERLINK(_xlfn.CONCAT(VLOOKUP(U1727,AF:AG,2,FALSE),"\",IF(ISERROR(FIND(",",A1727))=FALSE,LEFT(A1727,FIND(",",A1727)-1),A1727),"-",C1727,"-",H1727,".pdf"),"PDF"),""),"")</f>
        <v>PDF</v>
      </c>
      <c r="U1727" s="11" t="s">
        <v>57</v>
      </c>
      <c r="V1727" s="3" t="s">
        <v>46</v>
      </c>
      <c r="W1727" s="3" t="s">
        <v>47</v>
      </c>
      <c r="X1727" s="501" t="s">
        <v>116</v>
      </c>
      <c r="Y1727" s="12" t="str">
        <f>IF(R1727="Include","No",IF(V1727="Include","No",""))</f>
        <v/>
      </c>
      <c r="Z1727" s="33" t="str">
        <f>IF(J1727="Yes",IF(Q1727="","",IF(Q1727="Include",IF(V1727="",IF(Y1727="No","Check for supplement","Include"),IF(V1727="Exclude","Consensus required",IF(V1727="Include",IF(Y1727="No","Check for supplement","Include"),"Check required"))),IF(Q1727="Exclude",IF(V1727="","Check required",IF(V1727="Exclude","Exclude",IF(V1727="Include","Consensus required","Check required"))),"Check required"))),IF(L1727="","","Find PDF"))</f>
        <v>Exclude</v>
      </c>
      <c r="AA1727" s="31" t="str">
        <f>IF(Z1727="Exclude",R1727,"")</f>
        <v>3. Wrong intervention</v>
      </c>
    </row>
    <row r="1728" spans="1:27" x14ac:dyDescent="0.25">
      <c r="A1728" s="25" t="s">
        <v>2152</v>
      </c>
      <c r="B1728" s="26" t="s">
        <v>2153</v>
      </c>
      <c r="C1728" s="26">
        <v>2019</v>
      </c>
      <c r="D1728" s="26" t="s">
        <v>530</v>
      </c>
      <c r="E1728" s="26">
        <v>21</v>
      </c>
      <c r="F1728" s="26">
        <v>8</v>
      </c>
      <c r="G1728" s="26" t="s">
        <v>2154</v>
      </c>
      <c r="H1728" s="26">
        <v>13623</v>
      </c>
      <c r="I1728" s="26" t="s">
        <v>2155</v>
      </c>
      <c r="J1728" s="11" t="s">
        <v>35</v>
      </c>
      <c r="K1728" s="18" t="str">
        <f>IF(LEFT(I1728,2)="10",HYPERLINK(_xlfn.CONCAT("https://doi.org/",I1728),"Link"),IF(I1728="","",HYPERLINK(I1728,"Link")))</f>
        <v>Link</v>
      </c>
      <c r="L1728" s="19" t="str">
        <f>IF(A1728&lt;&gt;"",IF(J1728="No",_xlfn.CONCAT(IF(ISERROR(FIND(",",A1728))=FALSE,LEFT(A1728,FIND(",",A1728)-1),A1728),"-",C1728,"-",H1728),""),"")</f>
        <v/>
      </c>
      <c r="M1728" s="29" t="str">
        <f>IF(A1728&lt;&gt;"",_xlfn.CONCAT("{",IF(ISERROR(FIND(",",A1728))=FALSE,LEFT(A1728,FIND(",",A1728)-1),A1728),", ",C1728," #",H1728,"}"),"")</f>
        <v>{Poppe, 2019 #13623}</v>
      </c>
      <c r="N1728" s="4" t="s">
        <v>1</v>
      </c>
      <c r="O1728" s="18" t="str">
        <f>IF(J1728="Yes",IF(P1728&lt;&gt;"",HYPERLINK(_xlfn.CONCAT(VLOOKUP(P1728,AF:AG,2,FALSE),"\",IF(ISERROR(FIND(",",A1728))=FALSE,LEFT(A1728,FIND(",",A1728)-1),A1728),"-",C1728,"-",H1728,".pdf"),"PDF"),""),"")</f>
        <v>PDF</v>
      </c>
      <c r="P1728" s="11" t="s">
        <v>2</v>
      </c>
      <c r="Q1728" s="3" t="s">
        <v>46</v>
      </c>
      <c r="R1728" s="3" t="s">
        <v>39</v>
      </c>
      <c r="T1728" s="18" t="str">
        <f>IF(J1728="Yes",IF(U1728&lt;&gt;"",HYPERLINK(_xlfn.CONCAT(VLOOKUP(U1728,AF:AG,2,FALSE),"\",IF(ISERROR(FIND(",",A1728))=FALSE,LEFT(A1728,FIND(",",A1728)-1),A1728),"-",C1728,"-",H1728,".pdf"),"PDF"),""),"")</f>
        <v>PDF</v>
      </c>
      <c r="U1728" s="11" t="str">
        <f>IF(R1728="0. Duplicate","SH","")</f>
        <v>SH</v>
      </c>
      <c r="V1728" s="3" t="str">
        <f>IF(R1728="0. Duplicate","Exclude","")</f>
        <v>Exclude</v>
      </c>
      <c r="W1728" s="3" t="str">
        <f>IF(R1728="0. Duplicate","0. Duplicate","")</f>
        <v>0. Duplicate</v>
      </c>
      <c r="Y1728" s="12" t="str">
        <f>IF(R1728="Include","No",IF(V1728="Include","No",""))</f>
        <v/>
      </c>
      <c r="Z1728" s="33" t="str">
        <f>IF(J1728="Yes",IF(Q1728="","",IF(Q1728="Include",IF(V1728="",IF(Y1728="No","Check for supplement","Include"),IF(V1728="Exclude","Consensus required",IF(V1728="Include",IF(Y1728="No","Check for supplement","Include"),"Check required"))),IF(Q1728="Exclude",IF(V1728="","Check required",IF(V1728="Exclude","Exclude",IF(V1728="Include","Consensus required","Check required"))),"Check required"))),IF(L1728="","","Find PDF"))</f>
        <v>Exclude</v>
      </c>
      <c r="AA1728" s="31" t="str">
        <f>IF(Z1728="Exclude",R1728,"")</f>
        <v>0. Duplicate</v>
      </c>
    </row>
    <row r="1729" spans="1:27" x14ac:dyDescent="0.25">
      <c r="A1729" s="25" t="s">
        <v>2152</v>
      </c>
      <c r="B1729" s="26" t="s">
        <v>2153</v>
      </c>
      <c r="C1729" s="26">
        <v>2019</v>
      </c>
      <c r="D1729" s="26" t="s">
        <v>530</v>
      </c>
      <c r="E1729" s="26">
        <v>21</v>
      </c>
      <c r="F1729" s="26">
        <v>8</v>
      </c>
      <c r="G1729" s="26" t="s">
        <v>2154</v>
      </c>
      <c r="H1729" s="26">
        <v>13624</v>
      </c>
      <c r="I1729" s="26" t="s">
        <v>2155</v>
      </c>
      <c r="J1729" s="11" t="s">
        <v>35</v>
      </c>
      <c r="K1729" s="18" t="str">
        <f>IF(LEFT(I1729,2)="10",HYPERLINK(_xlfn.CONCAT("https://doi.org/",I1729),"Link"),IF(I1729="","",HYPERLINK(I1729,"Link")))</f>
        <v>Link</v>
      </c>
      <c r="L1729" s="19" t="str">
        <f>IF(A1729&lt;&gt;"",IF(J1729="No",_xlfn.CONCAT(IF(ISERROR(FIND(",",A1729))=FALSE,LEFT(A1729,FIND(",",A1729)-1),A1729),"-",C1729,"-",H1729),""),"")</f>
        <v/>
      </c>
      <c r="M1729" s="29" t="str">
        <f>IF(A1729&lt;&gt;"",_xlfn.CONCAT("{",IF(ISERROR(FIND(",",A1729))=FALSE,LEFT(A1729,FIND(",",A1729)-1),A1729),", ",C1729," #",H1729,"}"),"")</f>
        <v>{Poppe, 2019 #13624}</v>
      </c>
      <c r="N1729" s="4" t="s">
        <v>1</v>
      </c>
      <c r="O1729" s="18" t="str">
        <f>IF(J1729="Yes",IF(P1729&lt;&gt;"",HYPERLINK(_xlfn.CONCAT(VLOOKUP(P1729,AF:AG,2,FALSE),"\",IF(ISERROR(FIND(",",A1729))=FALSE,LEFT(A1729,FIND(",",A1729)-1),A1729),"-",C1729,"-",H1729,".pdf"),"PDF"),""),"")</f>
        <v>PDF</v>
      </c>
      <c r="P1729" s="11" t="s">
        <v>2</v>
      </c>
      <c r="Q1729" s="3" t="s">
        <v>46</v>
      </c>
      <c r="R1729" s="3" t="s">
        <v>39</v>
      </c>
      <c r="T1729" s="18" t="str">
        <f>IF(J1729="Yes",IF(U1729&lt;&gt;"",HYPERLINK(_xlfn.CONCAT(VLOOKUP(U1729,AF:AG,2,FALSE),"\",IF(ISERROR(FIND(",",A1729))=FALSE,LEFT(A1729,FIND(",",A1729)-1),A1729),"-",C1729,"-",H1729,".pdf"),"PDF"),""),"")</f>
        <v>PDF</v>
      </c>
      <c r="U1729" s="11" t="str">
        <f>IF(R1729="0. Duplicate","SH","")</f>
        <v>SH</v>
      </c>
      <c r="V1729" s="3" t="str">
        <f>IF(R1729="0. Duplicate","Exclude","")</f>
        <v>Exclude</v>
      </c>
      <c r="W1729" s="3" t="str">
        <f>IF(R1729="0. Duplicate","0. Duplicate","")</f>
        <v>0. Duplicate</v>
      </c>
      <c r="Y1729" s="12" t="str">
        <f>IF(R1729="Include","No",IF(V1729="Include","No",""))</f>
        <v/>
      </c>
      <c r="Z1729" s="33" t="str">
        <f>IF(J1729="Yes",IF(Q1729="","",IF(Q1729="Include",IF(V1729="",IF(Y1729="No","Check for supplement","Include"),IF(V1729="Exclude","Consensus required",IF(V1729="Include",IF(Y1729="No","Check for supplement","Include"),"Check required"))),IF(Q1729="Exclude",IF(V1729="","Check required",IF(V1729="Exclude","Exclude",IF(V1729="Include","Consensus required","Check required"))),"Check required"))),IF(L1729="","","Find PDF"))</f>
        <v>Exclude</v>
      </c>
      <c r="AA1729" s="31" t="str">
        <f>IF(Z1729="Exclude",R1729,"")</f>
        <v>0. Duplicate</v>
      </c>
    </row>
    <row r="1730" spans="1:27" x14ac:dyDescent="0.25">
      <c r="A1730" s="25" t="s">
        <v>2152</v>
      </c>
      <c r="B1730" s="26" t="s">
        <v>2153</v>
      </c>
      <c r="C1730" s="26">
        <v>2019</v>
      </c>
      <c r="D1730" s="26" t="s">
        <v>530</v>
      </c>
      <c r="E1730" s="26">
        <v>21</v>
      </c>
      <c r="F1730" s="26">
        <v>8</v>
      </c>
      <c r="G1730" s="26" t="s">
        <v>2154</v>
      </c>
      <c r="H1730" s="26">
        <v>13625</v>
      </c>
      <c r="I1730" s="26" t="s">
        <v>2155</v>
      </c>
      <c r="J1730" s="11" t="s">
        <v>35</v>
      </c>
      <c r="K1730" s="18" t="str">
        <f>IF(LEFT(I1730,2)="10",HYPERLINK(_xlfn.CONCAT("https://doi.org/",I1730),"Link"),IF(I1730="","",HYPERLINK(I1730,"Link")))</f>
        <v>Link</v>
      </c>
      <c r="L1730" s="19" t="str">
        <f>IF(A1730&lt;&gt;"",IF(J1730="No",_xlfn.CONCAT(IF(ISERROR(FIND(",",A1730))=FALSE,LEFT(A1730,FIND(",",A1730)-1),A1730),"-",C1730,"-",H1730),""),"")</f>
        <v/>
      </c>
      <c r="M1730" s="29" t="str">
        <f>IF(A1730&lt;&gt;"",_xlfn.CONCAT("{",IF(ISERROR(FIND(",",A1730))=FALSE,LEFT(A1730,FIND(",",A1730)-1),A1730),", ",C1730," #",H1730,"}"),"")</f>
        <v>{Poppe, 2019 #13625}</v>
      </c>
      <c r="N1730" s="4" t="s">
        <v>1</v>
      </c>
      <c r="O1730" s="18" t="str">
        <f>IF(J1730="Yes",IF(P1730&lt;&gt;"",HYPERLINK(_xlfn.CONCAT(VLOOKUP(P1730,AF:AG,2,FALSE),"\",IF(ISERROR(FIND(",",A1730))=FALSE,LEFT(A1730,FIND(",",A1730)-1),A1730),"-",C1730,"-",H1730,".pdf"),"PDF"),""),"")</f>
        <v>PDF</v>
      </c>
      <c r="P1730" s="11" t="s">
        <v>2</v>
      </c>
      <c r="Q1730" s="3" t="s">
        <v>46</v>
      </c>
      <c r="R1730" s="3" t="s">
        <v>39</v>
      </c>
      <c r="T1730" s="18" t="str">
        <f>IF(J1730="Yes",IF(U1730&lt;&gt;"",HYPERLINK(_xlfn.CONCAT(VLOOKUP(U1730,AF:AG,2,FALSE),"\",IF(ISERROR(FIND(",",A1730))=FALSE,LEFT(A1730,FIND(",",A1730)-1),A1730),"-",C1730,"-",H1730,".pdf"),"PDF"),""),"")</f>
        <v>PDF</v>
      </c>
      <c r="U1730" s="11" t="str">
        <f>IF(R1730="0. Duplicate","SH","")</f>
        <v>SH</v>
      </c>
      <c r="V1730" s="3" t="str">
        <f>IF(R1730="0. Duplicate","Exclude","")</f>
        <v>Exclude</v>
      </c>
      <c r="W1730" s="3" t="str">
        <f>IF(R1730="0. Duplicate","0. Duplicate","")</f>
        <v>0. Duplicate</v>
      </c>
      <c r="Y1730" s="12" t="str">
        <f>IF(R1730="Include","No",IF(V1730="Include","No",""))</f>
        <v/>
      </c>
      <c r="Z1730" s="33" t="str">
        <f>IF(J1730="Yes",IF(Q1730="","",IF(Q1730="Include",IF(V1730="",IF(Y1730="No","Check for supplement","Include"),IF(V1730="Exclude","Consensus required",IF(V1730="Include",IF(Y1730="No","Check for supplement","Include"),"Check required"))),IF(Q1730="Exclude",IF(V1730="","Check required",IF(V1730="Exclude","Exclude",IF(V1730="Include","Consensus required","Check required"))),"Check required"))),IF(L1730="","","Find PDF"))</f>
        <v>Exclude</v>
      </c>
      <c r="AA1730" s="31" t="str">
        <f>IF(Z1730="Exclude",R1730,"")</f>
        <v>0. Duplicate</v>
      </c>
    </row>
    <row r="1731" spans="1:27" x14ac:dyDescent="0.25">
      <c r="A1731" s="25" t="s">
        <v>2152</v>
      </c>
      <c r="B1731" s="26" t="s">
        <v>2153</v>
      </c>
      <c r="C1731" s="26">
        <v>2019</v>
      </c>
      <c r="D1731" s="26" t="s">
        <v>530</v>
      </c>
      <c r="E1731" s="26">
        <v>21</v>
      </c>
      <c r="F1731" s="26">
        <v>8</v>
      </c>
      <c r="G1731" s="26" t="s">
        <v>2154</v>
      </c>
      <c r="H1731" s="26">
        <v>13626</v>
      </c>
      <c r="I1731" s="26" t="s">
        <v>2155</v>
      </c>
      <c r="J1731" s="11" t="s">
        <v>35</v>
      </c>
      <c r="K1731" s="18" t="str">
        <f>IF(LEFT(I1731,2)="10",HYPERLINK(_xlfn.CONCAT("https://doi.org/",I1731),"Link"),IF(I1731="","",HYPERLINK(I1731,"Link")))</f>
        <v>Link</v>
      </c>
      <c r="L1731" s="19" t="str">
        <f>IF(A1731&lt;&gt;"",IF(J1731="No",_xlfn.CONCAT(IF(ISERROR(FIND(",",A1731))=FALSE,LEFT(A1731,FIND(",",A1731)-1),A1731),"-",C1731,"-",H1731),""),"")</f>
        <v/>
      </c>
      <c r="M1731" s="29" t="str">
        <f>IF(A1731&lt;&gt;"",_xlfn.CONCAT("{",IF(ISERROR(FIND(",",A1731))=FALSE,LEFT(A1731,FIND(",",A1731)-1),A1731),", ",C1731," #",H1731,"}"),"")</f>
        <v>{Poppe, 2019 #13626}</v>
      </c>
      <c r="N1731" s="4" t="s">
        <v>1</v>
      </c>
      <c r="O1731" s="18" t="str">
        <f>IF(J1731="Yes",IF(P1731&lt;&gt;"",HYPERLINK(_xlfn.CONCAT(VLOOKUP(P1731,AF:AG,2,FALSE),"\",IF(ISERROR(FIND(",",A1731))=FALSE,LEFT(A1731,FIND(",",A1731)-1),A1731),"-",C1731,"-",H1731,".pdf"),"PDF"),""),"")</f>
        <v>PDF</v>
      </c>
      <c r="P1731" s="11" t="s">
        <v>2</v>
      </c>
      <c r="Q1731" s="3" t="s">
        <v>46</v>
      </c>
      <c r="R1731" s="3" t="s">
        <v>39</v>
      </c>
      <c r="T1731" s="18" t="str">
        <f>IF(J1731="Yes",IF(U1731&lt;&gt;"",HYPERLINK(_xlfn.CONCAT(VLOOKUP(U1731,AF:AG,2,FALSE),"\",IF(ISERROR(FIND(",",A1731))=FALSE,LEFT(A1731,FIND(",",A1731)-1),A1731),"-",C1731,"-",H1731,".pdf"),"PDF"),""),"")</f>
        <v>PDF</v>
      </c>
      <c r="U1731" s="11" t="str">
        <f>IF(R1731="0. Duplicate","SH","")</f>
        <v>SH</v>
      </c>
      <c r="V1731" s="3" t="str">
        <f>IF(R1731="0. Duplicate","Exclude","")</f>
        <v>Exclude</v>
      </c>
      <c r="W1731" s="3" t="str">
        <f>IF(R1731="0. Duplicate","0. Duplicate","")</f>
        <v>0. Duplicate</v>
      </c>
      <c r="Y1731" s="12" t="str">
        <f>IF(R1731="Include","No",IF(V1731="Include","No",""))</f>
        <v/>
      </c>
      <c r="Z1731" s="33" t="str">
        <f>IF(J1731="Yes",IF(Q1731="","",IF(Q1731="Include",IF(V1731="",IF(Y1731="No","Check for supplement","Include"),IF(V1731="Exclude","Consensus required",IF(V1731="Include",IF(Y1731="No","Check for supplement","Include"),"Check required"))),IF(Q1731="Exclude",IF(V1731="","Check required",IF(V1731="Exclude","Exclude",IF(V1731="Include","Consensus required","Check required"))),"Check required"))),IF(L1731="","","Find PDF"))</f>
        <v>Exclude</v>
      </c>
      <c r="AA1731" s="31" t="str">
        <f>IF(Z1731="Exclude",R1731,"")</f>
        <v>0. Duplicate</v>
      </c>
    </row>
    <row r="1732" spans="1:27" x14ac:dyDescent="0.25">
      <c r="A1732" s="25" t="s">
        <v>2156</v>
      </c>
      <c r="B1732" s="26" t="s">
        <v>2157</v>
      </c>
      <c r="C1732" s="26">
        <v>2015</v>
      </c>
      <c r="D1732" s="26" t="s">
        <v>2158</v>
      </c>
      <c r="E1732" s="26">
        <v>3</v>
      </c>
      <c r="F1732" s="26">
        <v>10</v>
      </c>
      <c r="G1732" s="26" t="s">
        <v>2159</v>
      </c>
      <c r="H1732" s="26">
        <v>13627</v>
      </c>
      <c r="I1732" s="26" t="s">
        <v>2160</v>
      </c>
      <c r="J1732" s="11" t="s">
        <v>35</v>
      </c>
      <c r="K1732" s="18" t="str">
        <f>IF(LEFT(I1732,2)="10",HYPERLINK(_xlfn.CONCAT("https://doi.org/",I1732),"Link"),IF(I1732="","",HYPERLINK(I1732,"Link")))</f>
        <v>Link</v>
      </c>
      <c r="L1732" s="19" t="str">
        <f>IF(A1732&lt;&gt;"",IF(J1732="No",_xlfn.CONCAT(IF(ISERROR(FIND(",",A1732))=FALSE,LEFT(A1732,FIND(",",A1732)-1),A1732),"-",C1732,"-",H1732),""),"")</f>
        <v/>
      </c>
      <c r="M1732" s="29" t="str">
        <f>IF(A1732&lt;&gt;"",_xlfn.CONCAT("{",IF(ISERROR(FIND(",",A1732))=FALSE,LEFT(A1732,FIND(",",A1732)-1),A1732),", ",C1732," #",H1732,"}"),"")</f>
        <v>{Poston, 2015 #13627}</v>
      </c>
      <c r="N1732" s="4" t="s">
        <v>1</v>
      </c>
      <c r="O1732" s="18" t="str">
        <f>IF(J1732="Yes",IF(P1732&lt;&gt;"",HYPERLINK(_xlfn.CONCAT(VLOOKUP(P1732,AF:AG,2,FALSE),"\",IF(ISERROR(FIND(",",A1732))=FALSE,LEFT(A1732,FIND(",",A1732)-1),A1732),"-",C1732,"-",H1732,".pdf"),"PDF"),""),"")</f>
        <v>PDF</v>
      </c>
      <c r="P1732" s="11" t="s">
        <v>2</v>
      </c>
      <c r="Q1732" s="3" t="s">
        <v>46</v>
      </c>
      <c r="R1732" s="3" t="s">
        <v>47</v>
      </c>
      <c r="S1732" s="4" t="s">
        <v>109</v>
      </c>
      <c r="T1732" s="18" t="str">
        <f>IF(J1732="Yes",IF(U1732&lt;&gt;"",HYPERLINK(_xlfn.CONCAT(VLOOKUP(U1732,AF:AG,2,FALSE),"\",IF(ISERROR(FIND(",",A1732))=FALSE,LEFT(A1732,FIND(",",A1732)-1),A1732),"-",C1732,"-",H1732,".pdf"),"PDF"),""),"")</f>
        <v>PDF</v>
      </c>
      <c r="U1732" s="11" t="s">
        <v>57</v>
      </c>
      <c r="V1732" s="3" t="s">
        <v>46</v>
      </c>
      <c r="W1732" s="3" t="s">
        <v>47</v>
      </c>
      <c r="X1732" s="501" t="s">
        <v>116</v>
      </c>
      <c r="Y1732" s="12" t="str">
        <f>IF(R1732="Include","No",IF(V1732="Include","No",""))</f>
        <v/>
      </c>
      <c r="Z1732" s="33" t="str">
        <f>IF(J1732="Yes",IF(Q1732="","",IF(Q1732="Include",IF(V1732="",IF(Y1732="No","Check for supplement","Include"),IF(V1732="Exclude","Consensus required",IF(V1732="Include",IF(Y1732="No","Check for supplement","Include"),"Check required"))),IF(Q1732="Exclude",IF(V1732="","Check required",IF(V1732="Exclude","Exclude",IF(V1732="Include","Consensus required","Check required"))),"Check required"))),IF(L1732="","","Find PDF"))</f>
        <v>Exclude</v>
      </c>
      <c r="AA1732" s="31" t="str">
        <f>IF(Z1732="Exclude",R1732,"")</f>
        <v>3. Wrong intervention</v>
      </c>
    </row>
    <row r="1733" spans="1:27" x14ac:dyDescent="0.25">
      <c r="A1733" s="25" t="s">
        <v>2161</v>
      </c>
      <c r="B1733" s="26" t="s">
        <v>2162</v>
      </c>
      <c r="C1733" s="26">
        <v>2020</v>
      </c>
      <c r="D1733" s="26" t="s">
        <v>168</v>
      </c>
      <c r="E1733" s="26">
        <v>59</v>
      </c>
      <c r="F1733" s="26">
        <v>5</v>
      </c>
      <c r="G1733" s="26" t="s">
        <v>2163</v>
      </c>
      <c r="H1733" s="26">
        <v>13628</v>
      </c>
      <c r="I1733" s="26" t="s">
        <v>2164</v>
      </c>
      <c r="J1733" s="11" t="s">
        <v>35</v>
      </c>
      <c r="K1733" s="18" t="str">
        <f>IF(LEFT(I1733,2)="10",HYPERLINK(_xlfn.CONCAT("https://doi.org/",I1733),"Link"),IF(I1733="","",HYPERLINK(I1733,"Link")))</f>
        <v>Link</v>
      </c>
      <c r="L1733" s="19" t="str">
        <f>IF(A1733&lt;&gt;"",IF(J1733="No",_xlfn.CONCAT(IF(ISERROR(FIND(",",A1733))=FALSE,LEFT(A1733,FIND(",",A1733)-1),A1733),"-",C1733,"-",H1733),""),"")</f>
        <v/>
      </c>
      <c r="M1733" s="29" t="str">
        <f>IF(A1733&lt;&gt;"",_xlfn.CONCAT("{",IF(ISERROR(FIND(",",A1733))=FALSE,LEFT(A1733,FIND(",",A1733)-1),A1733),", ",C1733," #",H1733,"}"),"")</f>
        <v>{Prado, 2020 #13628}</v>
      </c>
      <c r="N1733" s="4" t="s">
        <v>1</v>
      </c>
      <c r="O1733" s="18" t="str">
        <f>IF(J1733="Yes",IF(P1733&lt;&gt;"",HYPERLINK(_xlfn.CONCAT(VLOOKUP(P1733,AF:AG,2,FALSE),"\",IF(ISERROR(FIND(",",A1733))=FALSE,LEFT(A1733,FIND(",",A1733)-1),A1733),"-",C1733,"-",H1733,".pdf"),"PDF"),""),"")</f>
        <v>PDF</v>
      </c>
      <c r="P1733" s="11" t="s">
        <v>2</v>
      </c>
      <c r="Q1733" s="3" t="s">
        <v>46</v>
      </c>
      <c r="R1733" s="3" t="s">
        <v>47</v>
      </c>
      <c r="S1733" s="4" t="s">
        <v>109</v>
      </c>
      <c r="T1733" s="18" t="str">
        <f>IF(J1733="Yes",IF(U1733&lt;&gt;"",HYPERLINK(_xlfn.CONCAT(VLOOKUP(U1733,AF:AG,2,FALSE),"\",IF(ISERROR(FIND(",",A1733))=FALSE,LEFT(A1733,FIND(",",A1733)-1),A1733),"-",C1733,"-",H1733,".pdf"),"PDF"),""),"")</f>
        <v>PDF</v>
      </c>
      <c r="U1733" s="11" t="s">
        <v>57</v>
      </c>
      <c r="V1733" s="3" t="s">
        <v>46</v>
      </c>
      <c r="W1733" s="3" t="s">
        <v>47</v>
      </c>
      <c r="X1733" s="501" t="s">
        <v>116</v>
      </c>
      <c r="Y1733" s="12" t="str">
        <f>IF(R1733="Include","No",IF(V1733="Include","No",""))</f>
        <v/>
      </c>
      <c r="Z1733" s="33" t="str">
        <f>IF(J1733="Yes",IF(Q1733="","",IF(Q1733="Include",IF(V1733="",IF(Y1733="No","Check for supplement","Include"),IF(V1733="Exclude","Consensus required",IF(V1733="Include",IF(Y1733="No","Check for supplement","Include"),"Check required"))),IF(Q1733="Exclude",IF(V1733="","Check required",IF(V1733="Exclude","Exclude",IF(V1733="Include","Consensus required","Check required"))),"Check required"))),IF(L1733="","","Find PDF"))</f>
        <v>Exclude</v>
      </c>
      <c r="AA1733" s="31" t="str">
        <f>IF(Z1733="Exclude",R1733,"")</f>
        <v>3. Wrong intervention</v>
      </c>
    </row>
    <row r="1734" spans="1:27" x14ac:dyDescent="0.25">
      <c r="A1734" s="25" t="s">
        <v>2165</v>
      </c>
      <c r="B1734" s="26" t="s">
        <v>2166</v>
      </c>
      <c r="C1734" s="26">
        <v>2012</v>
      </c>
      <c r="D1734" s="26" t="s">
        <v>661</v>
      </c>
      <c r="E1734" s="26">
        <v>31</v>
      </c>
      <c r="F1734" s="26">
        <v>4</v>
      </c>
      <c r="G1734" s="26" t="s">
        <v>2167</v>
      </c>
      <c r="H1734" s="26">
        <v>13630</v>
      </c>
      <c r="I1734" s="26" t="s">
        <v>2168</v>
      </c>
      <c r="J1734" s="11" t="s">
        <v>35</v>
      </c>
      <c r="K1734" s="18" t="str">
        <f>IF(LEFT(I1734,2)="10",HYPERLINK(_xlfn.CONCAT("https://doi.org/",I1734),"Link"),IF(I1734="","",HYPERLINK(I1734,"Link")))</f>
        <v>Link</v>
      </c>
      <c r="L1734" s="19" t="str">
        <f>IF(A1734&lt;&gt;"",IF(J1734="No",_xlfn.CONCAT(IF(ISERROR(FIND(",",A1734))=FALSE,LEFT(A1734,FIND(",",A1734)-1),A1734),"-",C1734,"-",H1734),""),"")</f>
        <v/>
      </c>
      <c r="M1734" s="29" t="str">
        <f>IF(A1734&lt;&gt;"",_xlfn.CONCAT("{",IF(ISERROR(FIND(",",A1734))=FALSE,LEFT(A1734,FIND(",",A1734)-1),A1734),", ",C1734," #",H1734,"}"),"")</f>
        <v>{Prestwich, 2012 #13630}</v>
      </c>
      <c r="N1734" s="4" t="s">
        <v>1</v>
      </c>
      <c r="O1734" s="18" t="str">
        <f>IF(J1734="Yes",IF(P1734&lt;&gt;"",HYPERLINK(_xlfn.CONCAT(VLOOKUP(P1734,AF:AG,2,FALSE),"\",IF(ISERROR(FIND(",",A1734))=FALSE,LEFT(A1734,FIND(",",A1734)-1),A1734),"-",C1734,"-",H1734,".pdf"),"PDF"),""),"")</f>
        <v>PDF</v>
      </c>
      <c r="P1734" s="11" t="s">
        <v>2</v>
      </c>
      <c r="Q1734" s="3" t="s">
        <v>46</v>
      </c>
      <c r="R1734" s="3" t="s">
        <v>47</v>
      </c>
      <c r="S1734" s="4" t="s">
        <v>109</v>
      </c>
      <c r="T1734" s="18" t="str">
        <f>IF(J1734="Yes",IF(U1734&lt;&gt;"",HYPERLINK(_xlfn.CONCAT(VLOOKUP(U1734,AF:AG,2,FALSE),"\",IF(ISERROR(FIND(",",A1734))=FALSE,LEFT(A1734,FIND(",",A1734)-1),A1734),"-",C1734,"-",H1734,".pdf"),"PDF"),""),"")</f>
        <v>PDF</v>
      </c>
      <c r="U1734" s="11" t="s">
        <v>57</v>
      </c>
      <c r="V1734" s="3" t="s">
        <v>46</v>
      </c>
      <c r="W1734" s="3" t="s">
        <v>47</v>
      </c>
      <c r="X1734" s="501" t="s">
        <v>116</v>
      </c>
      <c r="Y1734" s="12" t="str">
        <f>IF(R1734="Include","No",IF(V1734="Include","No",""))</f>
        <v/>
      </c>
      <c r="Z1734" s="33" t="str">
        <f>IF(J1734="Yes",IF(Q1734="","",IF(Q1734="Include",IF(V1734="",IF(Y1734="No","Check for supplement","Include"),IF(V1734="Exclude","Consensus required",IF(V1734="Include",IF(Y1734="No","Check for supplement","Include"),"Check required"))),IF(Q1734="Exclude",IF(V1734="","Check required",IF(V1734="Exclude","Exclude",IF(V1734="Include","Consensus required","Check required"))),"Check required"))),IF(L1734="","","Find PDF"))</f>
        <v>Exclude</v>
      </c>
      <c r="AA1734" s="31" t="str">
        <f>IF(Z1734="Exclude",R1734,"")</f>
        <v>3. Wrong intervention</v>
      </c>
    </row>
    <row r="1735" spans="1:27" x14ac:dyDescent="0.25">
      <c r="A1735" s="25" t="s">
        <v>2169</v>
      </c>
      <c r="B1735" s="26" t="s">
        <v>2170</v>
      </c>
      <c r="C1735" s="26">
        <v>2016</v>
      </c>
      <c r="D1735" s="26" t="s">
        <v>2171</v>
      </c>
      <c r="E1735" s="26">
        <v>21</v>
      </c>
      <c r="F1735" s="26">
        <v>4</v>
      </c>
      <c r="G1735" s="26" t="s">
        <v>2172</v>
      </c>
      <c r="H1735" s="26">
        <v>13629</v>
      </c>
      <c r="I1735" s="26" t="s">
        <v>2173</v>
      </c>
      <c r="J1735" s="11" t="s">
        <v>35</v>
      </c>
      <c r="K1735" s="18" t="str">
        <f>IF(LEFT(I1735,2)="10",HYPERLINK(_xlfn.CONCAT("https://doi.org/",I1735),"Link"),IF(I1735="","",HYPERLINK(I1735,"Link")))</f>
        <v>Link</v>
      </c>
      <c r="L1735" s="19" t="str">
        <f>IF(A1735&lt;&gt;"",IF(J1735="No",_xlfn.CONCAT(IF(ISERROR(FIND(",",A1735))=FALSE,LEFT(A1735,FIND(",",A1735)-1),A1735),"-",C1735,"-",H1735),""),"")</f>
        <v/>
      </c>
      <c r="M1735" s="29" t="str">
        <f>IF(A1735&lt;&gt;"",_xlfn.CONCAT("{",IF(ISERROR(FIND(",",A1735))=FALSE,LEFT(A1735,FIND(",",A1735)-1),A1735),", ",C1735," #",H1735,"}"),"")</f>
        <v>{Prestwich, 2016 #13629}</v>
      </c>
      <c r="N1735" s="4" t="s">
        <v>1</v>
      </c>
      <c r="O1735" s="18" t="str">
        <f>IF(J1735="Yes",IF(P1735&lt;&gt;"",HYPERLINK(_xlfn.CONCAT(VLOOKUP(P1735,AF:AG,2,FALSE),"\",IF(ISERROR(FIND(",",A1735))=FALSE,LEFT(A1735,FIND(",",A1735)-1),A1735),"-",C1735,"-",H1735,".pdf"),"PDF"),""),"")</f>
        <v>PDF</v>
      </c>
      <c r="P1735" s="11" t="s">
        <v>2</v>
      </c>
      <c r="Q1735" s="3" t="s">
        <v>46</v>
      </c>
      <c r="R1735" s="3" t="s">
        <v>47</v>
      </c>
      <c r="S1735" s="4" t="s">
        <v>109</v>
      </c>
      <c r="T1735" s="18" t="str">
        <f>IF(J1735="Yes",IF(U1735&lt;&gt;"",HYPERLINK(_xlfn.CONCAT(VLOOKUP(U1735,AF:AG,2,FALSE),"\",IF(ISERROR(FIND(",",A1735))=FALSE,LEFT(A1735,FIND(",",A1735)-1),A1735),"-",C1735,"-",H1735,".pdf"),"PDF"),""),"")</f>
        <v>PDF</v>
      </c>
      <c r="U1735" s="11" t="s">
        <v>57</v>
      </c>
      <c r="V1735" s="3" t="s">
        <v>46</v>
      </c>
      <c r="W1735" s="3" t="s">
        <v>47</v>
      </c>
      <c r="X1735" s="501" t="s">
        <v>116</v>
      </c>
      <c r="Y1735" s="12" t="str">
        <f>IF(R1735="Include","No",IF(V1735="Include","No",""))</f>
        <v/>
      </c>
      <c r="Z1735" s="33" t="str">
        <f>IF(J1735="Yes",IF(Q1735="","",IF(Q1735="Include",IF(V1735="",IF(Y1735="No","Check for supplement","Include"),IF(V1735="Exclude","Consensus required",IF(V1735="Include",IF(Y1735="No","Check for supplement","Include"),"Check required"))),IF(Q1735="Exclude",IF(V1735="","Check required",IF(V1735="Exclude","Exclude",IF(V1735="Include","Consensus required","Check required"))),"Check required"))),IF(L1735="","","Find PDF"))</f>
        <v>Exclude</v>
      </c>
      <c r="AA1735" s="31" t="str">
        <f>IF(Z1735="Exclude",R1735,"")</f>
        <v>3. Wrong intervention</v>
      </c>
    </row>
    <row r="1736" spans="1:27" x14ac:dyDescent="0.25">
      <c r="A1736" s="25" t="s">
        <v>2174</v>
      </c>
      <c r="B1736" s="26" t="s">
        <v>2175</v>
      </c>
      <c r="C1736" s="26">
        <v>2017</v>
      </c>
      <c r="D1736" s="26" t="s">
        <v>1511</v>
      </c>
      <c r="E1736" s="26">
        <v>29</v>
      </c>
      <c r="G1736" s="90">
        <v>45901</v>
      </c>
      <c r="H1736" s="26">
        <v>13631</v>
      </c>
      <c r="I1736" s="26" t="s">
        <v>2176</v>
      </c>
      <c r="J1736" s="11" t="s">
        <v>35</v>
      </c>
      <c r="K1736" s="18" t="str">
        <f>IF(LEFT(I1736,2)="10",HYPERLINK(_xlfn.CONCAT("https://doi.org/",I1736),"Link"),IF(I1736="","",HYPERLINK(I1736,"Link")))</f>
        <v>Link</v>
      </c>
      <c r="L1736" s="19" t="str">
        <f>IF(A1736&lt;&gt;"",IF(J1736="No",_xlfn.CONCAT(IF(ISERROR(FIND(",",A1736))=FALSE,LEFT(A1736,FIND(",",A1736)-1),A1736),"-",C1736,"-",H1736),""),"")</f>
        <v/>
      </c>
      <c r="M1736" s="29" t="str">
        <f>IF(A1736&lt;&gt;"",_xlfn.CONCAT("{",IF(ISERROR(FIND(",",A1736))=FALSE,LEFT(A1736,FIND(",",A1736)-1),A1736),", ",C1736," #",H1736,"}"),"")</f>
        <v>{Prestwich, 2017 #13631}</v>
      </c>
      <c r="N1736" s="4" t="s">
        <v>1</v>
      </c>
      <c r="O1736" s="18" t="str">
        <f>IF(J1736="Yes",IF(P1736&lt;&gt;"",HYPERLINK(_xlfn.CONCAT(VLOOKUP(P1736,AF:AG,2,FALSE),"\",IF(ISERROR(FIND(",",A1736))=FALSE,LEFT(A1736,FIND(",",A1736)-1),A1736),"-",C1736,"-",H1736,".pdf"),"PDF"),""),"")</f>
        <v>PDF</v>
      </c>
      <c r="P1736" s="11" t="s">
        <v>2</v>
      </c>
      <c r="Q1736" s="3" t="s">
        <v>46</v>
      </c>
      <c r="R1736" s="3" t="s">
        <v>47</v>
      </c>
      <c r="S1736" s="4" t="s">
        <v>109</v>
      </c>
      <c r="T1736" s="18" t="str">
        <f>IF(J1736="Yes",IF(U1736&lt;&gt;"",HYPERLINK(_xlfn.CONCAT(VLOOKUP(U1736,AF:AG,2,FALSE),"\",IF(ISERROR(FIND(",",A1736))=FALSE,LEFT(A1736,FIND(",",A1736)-1),A1736),"-",C1736,"-",H1736,".pdf"),"PDF"),""),"")</f>
        <v>PDF</v>
      </c>
      <c r="U1736" s="11" t="s">
        <v>57</v>
      </c>
      <c r="V1736" s="3" t="s">
        <v>46</v>
      </c>
      <c r="W1736" s="3" t="s">
        <v>47</v>
      </c>
      <c r="X1736" s="501" t="s">
        <v>116</v>
      </c>
      <c r="Y1736" s="12" t="str">
        <f>IF(R1736="Include","No",IF(V1736="Include","No",""))</f>
        <v/>
      </c>
      <c r="Z1736" s="33" t="str">
        <f>IF(J1736="Yes",IF(Q1736="","",IF(Q1736="Include",IF(V1736="",IF(Y1736="No","Check for supplement","Include"),IF(V1736="Exclude","Consensus required",IF(V1736="Include",IF(Y1736="No","Check for supplement","Include"),"Check required"))),IF(Q1736="Exclude",IF(V1736="","Check required",IF(V1736="Exclude","Exclude",IF(V1736="Include","Consensus required","Check required"))),"Check required"))),IF(L1736="","","Find PDF"))</f>
        <v>Exclude</v>
      </c>
      <c r="AA1736" s="31" t="str">
        <f>IF(Z1736="Exclude",R1736,"")</f>
        <v>3. Wrong intervention</v>
      </c>
    </row>
    <row r="1737" spans="1:27" x14ac:dyDescent="0.25">
      <c r="A1737" s="25" t="s">
        <v>2177</v>
      </c>
      <c r="B1737" s="26" t="s">
        <v>2178</v>
      </c>
      <c r="C1737" s="26">
        <v>2021</v>
      </c>
      <c r="D1737" s="26" t="s">
        <v>2179</v>
      </c>
      <c r="E1737" s="26">
        <v>39</v>
      </c>
      <c r="F1737" s="26">
        <v>6</v>
      </c>
      <c r="G1737" s="26" t="s">
        <v>2180</v>
      </c>
      <c r="H1737" s="26">
        <v>13632</v>
      </c>
      <c r="I1737" s="26" t="s">
        <v>2181</v>
      </c>
      <c r="J1737" s="11" t="s">
        <v>35</v>
      </c>
      <c r="K1737" s="18" t="str">
        <f>IF(LEFT(I1737,2)="10",HYPERLINK(_xlfn.CONCAT("https://doi.org/",I1737),"Link"),IF(I1737="","",HYPERLINK(I1737,"Link")))</f>
        <v>Link</v>
      </c>
      <c r="L1737" s="19" t="str">
        <f>IF(A1737&lt;&gt;"",IF(J1737="No",_xlfn.CONCAT(IF(ISERROR(FIND(",",A1737))=FALSE,LEFT(A1737,FIND(",",A1737)-1),A1737),"-",C1737,"-",H1737),""),"")</f>
        <v/>
      </c>
      <c r="M1737" s="29" t="str">
        <f>IF(A1737&lt;&gt;"",_xlfn.CONCAT("{",IF(ISERROR(FIND(",",A1737))=FALSE,LEFT(A1737,FIND(",",A1737)-1),A1737),", ",C1737," #",H1737,"}"),"")</f>
        <v>{Price, 2021 #13632}</v>
      </c>
      <c r="N1737" s="4" t="s">
        <v>1</v>
      </c>
      <c r="O1737" s="18" t="str">
        <f>IF(J1737="Yes",IF(P1737&lt;&gt;"",HYPERLINK(_xlfn.CONCAT(VLOOKUP(P1737,AF:AG,2,FALSE),"\",IF(ISERROR(FIND(",",A1737))=FALSE,LEFT(A1737,FIND(",",A1737)-1),A1737),"-",C1737,"-",H1737,".pdf"),"PDF"),""),"")</f>
        <v>PDF</v>
      </c>
      <c r="P1737" s="11" t="s">
        <v>2</v>
      </c>
      <c r="Q1737" s="3" t="s">
        <v>46</v>
      </c>
      <c r="R1737" s="3" t="s">
        <v>47</v>
      </c>
      <c r="S1737" s="4" t="s">
        <v>109</v>
      </c>
      <c r="T1737" s="18" t="str">
        <f>IF(J1737="Yes",IF(U1737&lt;&gt;"",HYPERLINK(_xlfn.CONCAT(VLOOKUP(U1737,AF:AG,2,FALSE),"\",IF(ISERROR(FIND(",",A1737))=FALSE,LEFT(A1737,FIND(",",A1737)-1),A1737),"-",C1737,"-",H1737,".pdf"),"PDF"),""),"")</f>
        <v>PDF</v>
      </c>
      <c r="U1737" s="11" t="s">
        <v>57</v>
      </c>
      <c r="V1737" s="3" t="s">
        <v>46</v>
      </c>
      <c r="W1737" s="3" t="s">
        <v>77</v>
      </c>
      <c r="X1737" s="501" t="s">
        <v>2182</v>
      </c>
      <c r="Y1737" s="12" t="str">
        <f>IF(R1737="Include","No",IF(V1737="Include","No",""))</f>
        <v/>
      </c>
      <c r="Z1737" s="33" t="str">
        <f>IF(J1737="Yes",IF(Q1737="","",IF(Q1737="Include",IF(V1737="",IF(Y1737="No","Check for supplement","Include"),IF(V1737="Exclude","Consensus required",IF(V1737="Include",IF(Y1737="No","Check for supplement","Include"),"Check required"))),IF(Q1737="Exclude",IF(V1737="","Check required",IF(V1737="Exclude","Exclude",IF(V1737="Include","Consensus required","Check required"))),"Check required"))),IF(L1737="","","Find PDF"))</f>
        <v>Exclude</v>
      </c>
      <c r="AA1737" s="31" t="str">
        <f>IF(Z1737="Exclude",R1737,"")</f>
        <v>3. Wrong intervention</v>
      </c>
    </row>
    <row r="1738" spans="1:27" x14ac:dyDescent="0.25">
      <c r="A1738" s="25" t="s">
        <v>2628</v>
      </c>
      <c r="B1738" s="26" t="s">
        <v>2629</v>
      </c>
      <c r="C1738" s="26">
        <v>2024</v>
      </c>
      <c r="D1738" s="26" t="s">
        <v>2534</v>
      </c>
      <c r="E1738" s="26">
        <v>17</v>
      </c>
      <c r="G1738" s="26" t="s">
        <v>2630</v>
      </c>
      <c r="H1738" s="26">
        <v>26810</v>
      </c>
      <c r="I1738" s="26" t="s">
        <v>2631</v>
      </c>
      <c r="J1738" s="11" t="s">
        <v>35</v>
      </c>
      <c r="K1738" s="18" t="str">
        <f>IF(LEFT(I1738,2)="10",HYPERLINK(_xlfn.CONCAT("https://doi.org/",I1738),"Link"),IF(I1738="","",HYPERLINK(I1738,"Link")))</f>
        <v>Link</v>
      </c>
      <c r="L1738" s="19" t="str">
        <f>IF(A1738&lt;&gt;"",IF(J1738="No",_xlfn.CONCAT(IF(ISERROR(FIND(",",A1738))=FALSE,LEFT(A1738,FIND(",",A1738)-1),A1738),"-",C1738,"-",H1738),""),"")</f>
        <v/>
      </c>
      <c r="M1738" s="29" t="str">
        <f>IF(A1738&lt;&gt;"",_xlfn.CONCAT("{",IF(ISERROR(FIND(",",A1738))=FALSE,LEFT(A1738,FIND(",",A1738)-1),A1738),", ",C1738," #",H1738,"}"),"")</f>
        <v>{Priebe, 2024 #26810}</v>
      </c>
      <c r="N1738" s="4" t="s">
        <v>45</v>
      </c>
      <c r="O1738" s="18" t="str">
        <f>IF(J1738="Yes",IF(P1738&lt;&gt;"",HYPERLINK(_xlfn.CONCAT(VLOOKUP(P1738,AF:AG,2,FALSE),"\",IF(ISERROR(FIND(",",A1738))=FALSE,LEFT(A1738,FIND(",",A1738)-1),A1738),"-",C1738,"-",H1738,".pdf"),"PDF"),""),"")</f>
        <v>PDF</v>
      </c>
      <c r="P1738" s="11" t="s">
        <v>2</v>
      </c>
      <c r="Q1738" s="3" t="s">
        <v>46</v>
      </c>
      <c r="R1738" s="3" t="s">
        <v>47</v>
      </c>
      <c r="S1738" s="4" t="s">
        <v>109</v>
      </c>
      <c r="T1738" s="18" t="str">
        <f>IF(J1738="Yes",IF(U1738&lt;&gt;"",HYPERLINK(_xlfn.CONCAT(VLOOKUP(U1738,AF:AG,2,FALSE),"\",IF(ISERROR(FIND(",",A1738))=FALSE,LEFT(A1738,FIND(",",A1738)-1),A1738),"-",C1738,"-",H1738,".pdf"),"PDF"),""),"")</f>
        <v>PDF</v>
      </c>
      <c r="U1738" s="11" t="s">
        <v>38</v>
      </c>
      <c r="V1738" s="3" t="s">
        <v>2632</v>
      </c>
      <c r="W1738" s="3" t="s">
        <v>47</v>
      </c>
      <c r="Y1738" s="12" t="str">
        <f>IF(R1738="Include","No",IF(V1738="Include","No",""))</f>
        <v/>
      </c>
      <c r="Z1738" s="33" t="str">
        <f>IF(J1738="Yes",IF(Q1738="","",IF(Q1738="Include",IF(V1738="",IF(Y1738="No","Check for supplement","Include"),IF(V1738="Exclude","Consensus required",IF(V1738="Include",IF(Y1738="No","Check for supplement","Include"),"Check required"))),IF(Q1738="Exclude",IF(V1738="","Check required",IF(V1738="Exclude","Exclude",IF(V1738="Include","Consensus required","Check required"))),"Check required"))),IF(L1738="","","Find PDF"))</f>
        <v>Exclude</v>
      </c>
      <c r="AA1738" s="31" t="str">
        <f>IF(Z1738="Exclude",R1738,"")</f>
        <v>3. Wrong intervention</v>
      </c>
    </row>
    <row r="1739" spans="1:27" x14ac:dyDescent="0.25">
      <c r="A1739" s="25" t="s">
        <v>2183</v>
      </c>
      <c r="B1739" s="26" t="s">
        <v>2184</v>
      </c>
      <c r="C1739" s="26">
        <v>2018</v>
      </c>
      <c r="D1739" s="26" t="s">
        <v>2185</v>
      </c>
      <c r="E1739" s="26">
        <v>269</v>
      </c>
      <c r="G1739" s="26" t="s">
        <v>2186</v>
      </c>
      <c r="H1739" s="26">
        <v>13633</v>
      </c>
      <c r="I1739" s="26" t="s">
        <v>2187</v>
      </c>
      <c r="J1739" s="11" t="s">
        <v>35</v>
      </c>
      <c r="K1739" s="18" t="str">
        <f>IF(LEFT(I1739,2)="10",HYPERLINK(_xlfn.CONCAT("https://doi.org/",I1739),"Link"),IF(I1739="","",HYPERLINK(I1739,"Link")))</f>
        <v>Link</v>
      </c>
      <c r="L1739" s="19" t="str">
        <f>IF(A1739&lt;&gt;"",IF(J1739="No",_xlfn.CONCAT(IF(ISERROR(FIND(",",A1739))=FALSE,LEFT(A1739,FIND(",",A1739)-1),A1739),"-",C1739,"-",H1739),""),"")</f>
        <v/>
      </c>
      <c r="M1739" s="29" t="str">
        <f>IF(A1739&lt;&gt;"",_xlfn.CONCAT("{",IF(ISERROR(FIND(",",A1739))=FALSE,LEFT(A1739,FIND(",",A1739)-1),A1739),", ",C1739," #",H1739,"}"),"")</f>
        <v>{Prince, 2018 #13633}</v>
      </c>
      <c r="N1739" s="4" t="s">
        <v>1</v>
      </c>
      <c r="O1739" s="18" t="str">
        <f>IF(J1739="Yes",IF(P1739&lt;&gt;"",HYPERLINK(_xlfn.CONCAT(VLOOKUP(P1739,AF:AG,2,FALSE),"\",IF(ISERROR(FIND(",",A1739))=FALSE,LEFT(A1739,FIND(",",A1739)-1),A1739),"-",C1739,"-",H1739,".pdf"),"PDF"),""),"")</f>
        <v>PDF</v>
      </c>
      <c r="P1739" s="11" t="s">
        <v>2</v>
      </c>
      <c r="Q1739" s="3" t="s">
        <v>46</v>
      </c>
      <c r="R1739" s="3" t="s">
        <v>47</v>
      </c>
      <c r="S1739" s="4" t="s">
        <v>109</v>
      </c>
      <c r="T1739" s="18" t="str">
        <f>IF(J1739="Yes",IF(U1739&lt;&gt;"",HYPERLINK(_xlfn.CONCAT(VLOOKUP(U1739,AF:AG,2,FALSE),"\",IF(ISERROR(FIND(",",A1739))=FALSE,LEFT(A1739,FIND(",",A1739)-1),A1739),"-",C1739,"-",H1739,".pdf"),"PDF"),""),"")</f>
        <v>PDF</v>
      </c>
      <c r="U1739" s="11" t="s">
        <v>57</v>
      </c>
      <c r="V1739" s="3" t="s">
        <v>46</v>
      </c>
      <c r="W1739" s="3" t="s">
        <v>47</v>
      </c>
      <c r="X1739" s="501" t="s">
        <v>116</v>
      </c>
      <c r="Y1739" s="12" t="str">
        <f>IF(R1739="Include","No",IF(V1739="Include","No",""))</f>
        <v/>
      </c>
      <c r="Z1739" s="33" t="str">
        <f>IF(J1739="Yes",IF(Q1739="","",IF(Q1739="Include",IF(V1739="",IF(Y1739="No","Check for supplement","Include"),IF(V1739="Exclude","Consensus required",IF(V1739="Include",IF(Y1739="No","Check for supplement","Include"),"Check required"))),IF(Q1739="Exclude",IF(V1739="","Check required",IF(V1739="Exclude","Exclude",IF(V1739="Include","Consensus required","Check required"))),"Check required"))),IF(L1739="","","Find PDF"))</f>
        <v>Exclude</v>
      </c>
      <c r="AA1739" s="31" t="str">
        <f>IF(Z1739="Exclude",R1739,"")</f>
        <v>3. Wrong intervention</v>
      </c>
    </row>
    <row r="1740" spans="1:27" x14ac:dyDescent="0.25">
      <c r="A1740" s="25" t="s">
        <v>2633</v>
      </c>
      <c r="B1740" s="26" t="s">
        <v>2634</v>
      </c>
      <c r="C1740" s="26">
        <v>2018</v>
      </c>
      <c r="D1740" s="26" t="s">
        <v>2635</v>
      </c>
      <c r="E1740" s="26">
        <v>2</v>
      </c>
      <c r="F1740" s="26">
        <v>10</v>
      </c>
      <c r="G1740" s="26" t="s">
        <v>2636</v>
      </c>
      <c r="H1740" s="26">
        <v>14880</v>
      </c>
      <c r="I1740" s="26" t="s">
        <v>2637</v>
      </c>
      <c r="J1740" s="11" t="s">
        <v>35</v>
      </c>
      <c r="K1740" s="18" t="str">
        <f>IF(LEFT(I1740,2)="10",HYPERLINK(_xlfn.CONCAT("https://doi.org/",I1740),"Link"),IF(I1740="","",HYPERLINK(I1740,"Link")))</f>
        <v>Link</v>
      </c>
      <c r="L1740" s="19" t="str">
        <f>IF(A1740&lt;&gt;"",IF(J1740="No",_xlfn.CONCAT(IF(ISERROR(FIND(",",A1740))=FALSE,LEFT(A1740,FIND(",",A1740)-1),A1740),"-",C1740,"-",H1740),""),"")</f>
        <v/>
      </c>
      <c r="M1740" s="29" t="str">
        <f>IF(A1740&lt;&gt;"",_xlfn.CONCAT("{",IF(ISERROR(FIND(",",A1740))=FALSE,LEFT(A1740,FIND(",",A1740)-1),A1740),", ",C1740," #",H1740,"}"),"")</f>
        <v>{Proestakis, 2018 #14880}</v>
      </c>
      <c r="N1740" s="4" t="s">
        <v>1</v>
      </c>
      <c r="O1740" s="18" t="str">
        <f>IF(J1740="Yes",IF(P1740&lt;&gt;"",HYPERLINK(_xlfn.CONCAT(VLOOKUP(P1740,AF:AG,2,FALSE),"\",IF(ISERROR(FIND(",",A1740))=FALSE,LEFT(A1740,FIND(",",A1740)-1),A1740),"-",C1740,"-",H1740,".pdf"),"PDF"),""),"")</f>
        <v>PDF</v>
      </c>
      <c r="P1740" s="11" t="s">
        <v>2</v>
      </c>
      <c r="Q1740" s="3" t="s">
        <v>46</v>
      </c>
      <c r="R1740" s="3" t="s">
        <v>47</v>
      </c>
      <c r="S1740" s="4" t="s">
        <v>109</v>
      </c>
      <c r="T1740" s="18" t="str">
        <f>IF(J1740="Yes",IF(U1740&lt;&gt;"",HYPERLINK(_xlfn.CONCAT(VLOOKUP(U1740,AF:AG,2,FALSE),"\",IF(ISERROR(FIND(",",A1740))=FALSE,LEFT(A1740,FIND(",",A1740)-1),A1740),"-",C1740,"-",H1740,".pdf"),"PDF"),""),"")</f>
        <v>PDF</v>
      </c>
      <c r="U1740" s="11" t="s">
        <v>38</v>
      </c>
      <c r="V1740" s="3" t="s">
        <v>46</v>
      </c>
      <c r="W1740" s="3" t="s">
        <v>47</v>
      </c>
      <c r="Y1740" s="12" t="str">
        <f>IF(R1740="Include","No",IF(V1740="Include","No",""))</f>
        <v/>
      </c>
      <c r="Z1740" s="33" t="str">
        <f>IF(J1740="Yes",IF(Q1740="","",IF(Q1740="Include",IF(V1740="",IF(Y1740="No","Check for supplement","Include"),IF(V1740="Exclude","Consensus required",IF(V1740="Include",IF(Y1740="No","Check for supplement","Include"),"Check required"))),IF(Q1740="Exclude",IF(V1740="","Check required",IF(V1740="Exclude","Exclude",IF(V1740="Include","Consensus required","Check required"))),"Check required"))),IF(L1740="","","Find PDF"))</f>
        <v>Exclude</v>
      </c>
      <c r="AA1740" s="31" t="str">
        <f>IF(Z1740="Exclude",R1740,"")</f>
        <v>3. Wrong intervention</v>
      </c>
    </row>
    <row r="1741" spans="1:27" x14ac:dyDescent="0.25">
      <c r="A1741" s="25" t="s">
        <v>2188</v>
      </c>
      <c r="B1741" s="26" t="s">
        <v>2189</v>
      </c>
      <c r="C1741" s="26">
        <v>2021</v>
      </c>
      <c r="D1741" s="26" t="s">
        <v>1557</v>
      </c>
      <c r="E1741" s="26">
        <v>144</v>
      </c>
      <c r="G1741" s="26" t="s">
        <v>1804</v>
      </c>
      <c r="H1741" s="26">
        <v>26816</v>
      </c>
      <c r="I1741" s="26" t="s">
        <v>2190</v>
      </c>
      <c r="J1741" s="11" t="s">
        <v>35</v>
      </c>
      <c r="K1741" s="18" t="str">
        <f>IF(LEFT(I1741,2)="10",HYPERLINK(_xlfn.CONCAT("https://doi.org/",I1741),"Link"),IF(I1741="","",HYPERLINK(I1741,"Link")))</f>
        <v>Link</v>
      </c>
      <c r="L1741" s="19" t="str">
        <f>IF(A1741&lt;&gt;"",IF(J1741="No",_xlfn.CONCAT(IF(ISERROR(FIND(",",A1741))=FALSE,LEFT(A1741,FIND(",",A1741)-1),A1741),"-",C1741,"-",H1741),""),"")</f>
        <v/>
      </c>
      <c r="M1741" s="29" t="str">
        <f>IF(A1741&lt;&gt;"",_xlfn.CONCAT("{",IF(ISERROR(FIND(",",A1741))=FALSE,LEFT(A1741,FIND(",",A1741)-1),A1741),", ",C1741," #",H1741,"}"),"")</f>
        <v>{Pu, 2021 #26816}</v>
      </c>
      <c r="N1741" s="4" t="s">
        <v>45</v>
      </c>
      <c r="O1741" s="18" t="str">
        <f>IF(J1741="Yes",IF(P1741&lt;&gt;"",HYPERLINK(_xlfn.CONCAT(VLOOKUP(P1741,AF:AG,2,FALSE),"\",IF(ISERROR(FIND(",",A1741))=FALSE,LEFT(A1741,FIND(",",A1741)-1),A1741),"-",C1741,"-",H1741,".pdf"),"PDF"),""),"")</f>
        <v>PDF</v>
      </c>
      <c r="P1741" s="11" t="s">
        <v>2</v>
      </c>
      <c r="Q1741" s="3" t="s">
        <v>46</v>
      </c>
      <c r="R1741" s="3" t="s">
        <v>47</v>
      </c>
      <c r="S1741" s="4" t="s">
        <v>259</v>
      </c>
      <c r="T1741" s="18" t="str">
        <f>IF(J1741="Yes",IF(U1741&lt;&gt;"",HYPERLINK(_xlfn.CONCAT(VLOOKUP(U1741,AF:AG,2,FALSE),"\",IF(ISERROR(FIND(",",A1741))=FALSE,LEFT(A1741,FIND(",",A1741)-1),A1741),"-",C1741,"-",H1741,".pdf"),"PDF"),""),"")</f>
        <v>PDF</v>
      </c>
      <c r="U1741" s="11" t="s">
        <v>38</v>
      </c>
      <c r="V1741" s="3" t="s">
        <v>46</v>
      </c>
      <c r="W1741" s="3" t="s">
        <v>47</v>
      </c>
      <c r="X1741" s="501" t="s">
        <v>259</v>
      </c>
      <c r="Y1741" s="12" t="str">
        <f>IF(R1741="Include","No",IF(V1741="Include","No",""))</f>
        <v/>
      </c>
      <c r="Z1741" s="33" t="str">
        <f>IF(J1741="Yes",IF(Q1741="","",IF(Q1741="Include",IF(V1741="",IF(Y1741="No","Check for supplement","Include"),IF(V1741="Exclude","Consensus required",IF(V1741="Include",IF(Y1741="No","Check for supplement","Include"),"Check required"))),IF(Q1741="Exclude",IF(V1741="","Check required",IF(V1741="Exclude","Exclude",IF(V1741="Include","Consensus required","Check required"))),"Check required"))),IF(L1741="","","Find PDF"))</f>
        <v>Exclude</v>
      </c>
      <c r="AA1741" s="31" t="str">
        <f>IF(Z1741="Exclude",R1741,"")</f>
        <v>3. Wrong intervention</v>
      </c>
    </row>
    <row r="1742" spans="1:27" x14ac:dyDescent="0.25">
      <c r="A1742" s="25" t="s">
        <v>2638</v>
      </c>
      <c r="B1742" s="26" t="s">
        <v>2639</v>
      </c>
      <c r="C1742" s="26">
        <v>2011</v>
      </c>
      <c r="D1742" s="26" t="s">
        <v>467</v>
      </c>
      <c r="E1742" s="26">
        <v>343</v>
      </c>
      <c r="G1742" s="26" t="s">
        <v>2640</v>
      </c>
      <c r="H1742" s="26">
        <v>13634</v>
      </c>
      <c r="I1742" s="26" t="s">
        <v>2641</v>
      </c>
      <c r="J1742" s="11" t="s">
        <v>35</v>
      </c>
      <c r="K1742" s="18" t="str">
        <f>IF(LEFT(I1742,2)="10",HYPERLINK(_xlfn.CONCAT("https://doi.org/",I1742),"Link"),IF(I1742="","",HYPERLINK(I1742,"Link")))</f>
        <v>Link</v>
      </c>
      <c r="L1742" s="19" t="str">
        <f>IF(A1742&lt;&gt;"",IF(J1742="No",_xlfn.CONCAT(IF(ISERROR(FIND(",",A1742))=FALSE,LEFT(A1742,FIND(",",A1742)-1),A1742),"-",C1742,"-",H1742),""),"")</f>
        <v/>
      </c>
      <c r="M1742" s="29" t="str">
        <f>IF(A1742&lt;&gt;"",_xlfn.CONCAT("{",IF(ISERROR(FIND(",",A1742))=FALSE,LEFT(A1742,FIND(",",A1742)-1),A1742),", ",C1742," #",H1742,"}"),"")</f>
        <v>{Puder, 2011 #13634}</v>
      </c>
      <c r="N1742" s="4" t="s">
        <v>1</v>
      </c>
      <c r="O1742" s="18" t="str">
        <f>IF(J1742="Yes",IF(P1742&lt;&gt;"",HYPERLINK(_xlfn.CONCAT(VLOOKUP(P1742,AF:AG,2,FALSE),"\",IF(ISERROR(FIND(",",A1742))=FALSE,LEFT(A1742,FIND(",",A1742)-1),A1742),"-",C1742,"-",H1742,".pdf"),"PDF"),""),"")</f>
        <v>PDF</v>
      </c>
      <c r="P1742" s="11" t="s">
        <v>2</v>
      </c>
      <c r="Q1742" s="3" t="s">
        <v>46</v>
      </c>
      <c r="R1742" s="3" t="s">
        <v>47</v>
      </c>
      <c r="S1742" s="4" t="s">
        <v>109</v>
      </c>
      <c r="T1742" s="18" t="str">
        <f>IF(J1742="Yes",IF(U1742&lt;&gt;"",HYPERLINK(_xlfn.CONCAT(VLOOKUP(U1742,AF:AG,2,FALSE),"\",IF(ISERROR(FIND(",",A1742))=FALSE,LEFT(A1742,FIND(",",A1742)-1),A1742),"-",C1742,"-",H1742,".pdf"),"PDF"),""),"")</f>
        <v>PDF</v>
      </c>
      <c r="U1742" s="11" t="s">
        <v>38</v>
      </c>
      <c r="V1742" s="3" t="s">
        <v>46</v>
      </c>
      <c r="W1742" s="3" t="s">
        <v>47</v>
      </c>
      <c r="Y1742" s="12" t="str">
        <f>IF(R1742="Include","No",IF(V1742="Include","No",""))</f>
        <v/>
      </c>
      <c r="Z1742" s="33" t="str">
        <f>IF(J1742="Yes",IF(Q1742="","",IF(Q1742="Include",IF(V1742="",IF(Y1742="No","Check for supplement","Include"),IF(V1742="Exclude","Consensus required",IF(V1742="Include",IF(Y1742="No","Check for supplement","Include"),"Check required"))),IF(Q1742="Exclude",IF(V1742="","Check required",IF(V1742="Exclude","Exclude",IF(V1742="Include","Consensus required","Check required"))),"Check required"))),IF(L1742="","","Find PDF"))</f>
        <v>Exclude</v>
      </c>
      <c r="AA1742" s="31" t="str">
        <f>IF(Z1742="Exclude",R1742,"")</f>
        <v>3. Wrong intervention</v>
      </c>
    </row>
    <row r="1743" spans="1:27" x14ac:dyDescent="0.25">
      <c r="A1743" s="25" t="s">
        <v>2638</v>
      </c>
      <c r="B1743" s="26" t="s">
        <v>2639</v>
      </c>
      <c r="C1743" s="26">
        <v>2011</v>
      </c>
      <c r="D1743" s="26" t="s">
        <v>467</v>
      </c>
      <c r="E1743" s="26">
        <v>343</v>
      </c>
      <c r="G1743" s="26" t="s">
        <v>2640</v>
      </c>
      <c r="H1743" s="26">
        <v>13635</v>
      </c>
      <c r="I1743" s="26" t="s">
        <v>2641</v>
      </c>
      <c r="J1743" s="11" t="s">
        <v>35</v>
      </c>
      <c r="K1743" s="18" t="str">
        <f>IF(LEFT(I1743,2)="10",HYPERLINK(_xlfn.CONCAT("https://doi.org/",I1743),"Link"),IF(I1743="","",HYPERLINK(I1743,"Link")))</f>
        <v>Link</v>
      </c>
      <c r="L1743" s="19" t="str">
        <f>IF(A1743&lt;&gt;"",IF(J1743="No",_xlfn.CONCAT(IF(ISERROR(FIND(",",A1743))=FALSE,LEFT(A1743,FIND(",",A1743)-1),A1743),"-",C1743,"-",H1743),""),"")</f>
        <v/>
      </c>
      <c r="M1743" s="29" t="str">
        <f>IF(A1743&lt;&gt;"",_xlfn.CONCAT("{",IF(ISERROR(FIND(",",A1743))=FALSE,LEFT(A1743,FIND(",",A1743)-1),A1743),", ",C1743," #",H1743,"}"),"")</f>
        <v>{Puder, 2011 #13635}</v>
      </c>
      <c r="N1743" s="4" t="s">
        <v>1</v>
      </c>
      <c r="O1743" s="18" t="str">
        <f>IF(J1743="Yes",IF(P1743&lt;&gt;"",HYPERLINK(_xlfn.CONCAT(VLOOKUP(P1743,AF:AG,2,FALSE),"\",IF(ISERROR(FIND(",",A1743))=FALSE,LEFT(A1743,FIND(",",A1743)-1),A1743),"-",C1743,"-",H1743,".pdf"),"PDF"),""),"")</f>
        <v>PDF</v>
      </c>
      <c r="P1743" s="11" t="s">
        <v>2</v>
      </c>
      <c r="Q1743" s="3" t="s">
        <v>46</v>
      </c>
      <c r="R1743" s="3" t="s">
        <v>39</v>
      </c>
      <c r="T1743" s="18" t="str">
        <f>IF(J1743="Yes",IF(U1743&lt;&gt;"",HYPERLINK(_xlfn.CONCAT(VLOOKUP(U1743,AF:AG,2,FALSE),"\",IF(ISERROR(FIND(",",A1743))=FALSE,LEFT(A1743,FIND(",",A1743)-1),A1743),"-",C1743,"-",H1743,".pdf"),"PDF"),""),"")</f>
        <v>PDF</v>
      </c>
      <c r="U1743" s="11" t="str">
        <f>IF(R1743="0. Duplicate","SH","")</f>
        <v>SH</v>
      </c>
      <c r="V1743" s="3" t="str">
        <f>IF(R1743="0. Duplicate","Exclude","")</f>
        <v>Exclude</v>
      </c>
      <c r="W1743" s="3" t="str">
        <f>IF(R1743="0. Duplicate","0. Duplicate","")</f>
        <v>0. Duplicate</v>
      </c>
      <c r="Y1743" s="12" t="str">
        <f>IF(R1743="Include","No",IF(V1743="Include","No",""))</f>
        <v/>
      </c>
      <c r="Z1743" s="33" t="str">
        <f>IF(J1743="Yes",IF(Q1743="","",IF(Q1743="Include",IF(V1743="",IF(Y1743="No","Check for supplement","Include"),IF(V1743="Exclude","Consensus required",IF(V1743="Include",IF(Y1743="No","Check for supplement","Include"),"Check required"))),IF(Q1743="Exclude",IF(V1743="","Check required",IF(V1743="Exclude","Exclude",IF(V1743="Include","Consensus required","Check required"))),"Check required"))),IF(L1743="","","Find PDF"))</f>
        <v>Exclude</v>
      </c>
      <c r="AA1743" s="31" t="str">
        <f>IF(Z1743="Exclude",R1743,"")</f>
        <v>0. Duplicate</v>
      </c>
    </row>
    <row r="1744" spans="1:27" x14ac:dyDescent="0.25">
      <c r="A1744" s="25" t="s">
        <v>2638</v>
      </c>
      <c r="B1744" s="26" t="s">
        <v>2639</v>
      </c>
      <c r="C1744" s="26">
        <v>2011</v>
      </c>
      <c r="D1744" s="26" t="s">
        <v>467</v>
      </c>
      <c r="E1744" s="26">
        <v>343</v>
      </c>
      <c r="G1744" s="26" t="s">
        <v>2640</v>
      </c>
      <c r="H1744" s="26">
        <v>13636</v>
      </c>
      <c r="I1744" s="26" t="s">
        <v>2641</v>
      </c>
      <c r="J1744" s="11" t="s">
        <v>35</v>
      </c>
      <c r="K1744" s="18" t="str">
        <f>IF(LEFT(I1744,2)="10",HYPERLINK(_xlfn.CONCAT("https://doi.org/",I1744),"Link"),IF(I1744="","",HYPERLINK(I1744,"Link")))</f>
        <v>Link</v>
      </c>
      <c r="L1744" s="19" t="str">
        <f>IF(A1744&lt;&gt;"",IF(J1744="No",_xlfn.CONCAT(IF(ISERROR(FIND(",",A1744))=FALSE,LEFT(A1744,FIND(",",A1744)-1),A1744),"-",C1744,"-",H1744),""),"")</f>
        <v/>
      </c>
      <c r="M1744" s="29" t="str">
        <f>IF(A1744&lt;&gt;"",_xlfn.CONCAT("{",IF(ISERROR(FIND(",",A1744))=FALSE,LEFT(A1744,FIND(",",A1744)-1),A1744),", ",C1744," #",H1744,"}"),"")</f>
        <v>{Puder, 2011 #13636}</v>
      </c>
      <c r="N1744" s="4" t="s">
        <v>1</v>
      </c>
      <c r="O1744" s="18" t="str">
        <f>IF(J1744="Yes",IF(P1744&lt;&gt;"",HYPERLINK(_xlfn.CONCAT(VLOOKUP(P1744,AF:AG,2,FALSE),"\",IF(ISERROR(FIND(",",A1744))=FALSE,LEFT(A1744,FIND(",",A1744)-1),A1744),"-",C1744,"-",H1744,".pdf"),"PDF"),""),"")</f>
        <v>PDF</v>
      </c>
      <c r="P1744" s="11" t="s">
        <v>2</v>
      </c>
      <c r="Q1744" s="3" t="s">
        <v>46</v>
      </c>
      <c r="R1744" s="3" t="s">
        <v>39</v>
      </c>
      <c r="T1744" s="18" t="str">
        <f>IF(J1744="Yes",IF(U1744&lt;&gt;"",HYPERLINK(_xlfn.CONCAT(VLOOKUP(U1744,AF:AG,2,FALSE),"\",IF(ISERROR(FIND(",",A1744))=FALSE,LEFT(A1744,FIND(",",A1744)-1),A1744),"-",C1744,"-",H1744,".pdf"),"PDF"),""),"")</f>
        <v>PDF</v>
      </c>
      <c r="U1744" s="11" t="str">
        <f>IF(R1744="0. Duplicate","SH","")</f>
        <v>SH</v>
      </c>
      <c r="V1744" s="3" t="str">
        <f>IF(R1744="0. Duplicate","Exclude","")</f>
        <v>Exclude</v>
      </c>
      <c r="W1744" s="3" t="str">
        <f>IF(R1744="0. Duplicate","0. Duplicate","")</f>
        <v>0. Duplicate</v>
      </c>
      <c r="Y1744" s="12" t="str">
        <f>IF(R1744="Include","No",IF(V1744="Include","No",""))</f>
        <v/>
      </c>
      <c r="Z1744" s="33" t="str">
        <f>IF(J1744="Yes",IF(Q1744="","",IF(Q1744="Include",IF(V1744="",IF(Y1744="No","Check for supplement","Include"),IF(V1744="Exclude","Consensus required",IF(V1744="Include",IF(Y1744="No","Check for supplement","Include"),"Check required"))),IF(Q1744="Exclude",IF(V1744="","Check required",IF(V1744="Exclude","Exclude",IF(V1744="Include","Consensus required","Check required"))),"Check required"))),IF(L1744="","","Find PDF"))</f>
        <v>Exclude</v>
      </c>
      <c r="AA1744" s="31" t="str">
        <f>IF(Z1744="Exclude",R1744,"")</f>
        <v>0. Duplicate</v>
      </c>
    </row>
    <row r="1745" spans="1:27" x14ac:dyDescent="0.25">
      <c r="A1745" s="25" t="s">
        <v>2642</v>
      </c>
      <c r="B1745" s="26" t="s">
        <v>2643</v>
      </c>
      <c r="C1745" s="26">
        <v>2016</v>
      </c>
      <c r="D1745" s="26" t="s">
        <v>232</v>
      </c>
      <c r="E1745" s="26">
        <v>4</v>
      </c>
      <c r="G1745" s="26" t="s">
        <v>2644</v>
      </c>
      <c r="H1745" s="26">
        <v>13637</v>
      </c>
      <c r="I1745" s="26" t="s">
        <v>2645</v>
      </c>
      <c r="J1745" s="11" t="s">
        <v>35</v>
      </c>
      <c r="K1745" s="18" t="str">
        <f>IF(LEFT(I1745,2)="10",HYPERLINK(_xlfn.CONCAT("https://doi.org/",I1745),"Link"),IF(I1745="","",HYPERLINK(I1745,"Link")))</f>
        <v>Link</v>
      </c>
      <c r="L1745" s="19" t="str">
        <f>IF(A1745&lt;&gt;"",IF(J1745="No",_xlfn.CONCAT(IF(ISERROR(FIND(",",A1745))=FALSE,LEFT(A1745,FIND(",",A1745)-1),A1745),"-",C1745,"-",H1745),""),"")</f>
        <v/>
      </c>
      <c r="M1745" s="29" t="str">
        <f>IF(A1745&lt;&gt;"",_xlfn.CONCAT("{",IF(ISERROR(FIND(",",A1745))=FALSE,LEFT(A1745,FIND(",",A1745)-1),A1745),", ",C1745," #",H1745,"}"),"")</f>
        <v>{Puhkala, 2016 #13637}</v>
      </c>
      <c r="N1745" s="4" t="s">
        <v>1</v>
      </c>
      <c r="O1745" s="18" t="str">
        <f>IF(J1745="Yes",IF(P1745&lt;&gt;"",HYPERLINK(_xlfn.CONCAT(VLOOKUP(P1745,AF:AG,2,FALSE),"\",IF(ISERROR(FIND(",",A1745))=FALSE,LEFT(A1745,FIND(",",A1745)-1),A1745),"-",C1745,"-",H1745,".pdf"),"PDF"),""),"")</f>
        <v>PDF</v>
      </c>
      <c r="P1745" s="11" t="s">
        <v>2</v>
      </c>
      <c r="Q1745" s="3" t="s">
        <v>46</v>
      </c>
      <c r="R1745" s="3" t="s">
        <v>47</v>
      </c>
      <c r="S1745" s="4" t="s">
        <v>109</v>
      </c>
      <c r="T1745" s="18" t="str">
        <f>IF(J1745="Yes",IF(U1745&lt;&gt;"",HYPERLINK(_xlfn.CONCAT(VLOOKUP(U1745,AF:AG,2,FALSE),"\",IF(ISERROR(FIND(",",A1745))=FALSE,LEFT(A1745,FIND(",",A1745)-1),A1745),"-",C1745,"-",H1745,".pdf"),"PDF"),""),"")</f>
        <v>PDF</v>
      </c>
      <c r="U1745" s="11" t="s">
        <v>38</v>
      </c>
      <c r="V1745" s="3" t="s">
        <v>46</v>
      </c>
      <c r="W1745" s="3" t="s">
        <v>47</v>
      </c>
      <c r="Y1745" s="12" t="str">
        <f>IF(R1745="Include","No",IF(V1745="Include","No",""))</f>
        <v/>
      </c>
      <c r="Z1745" s="33" t="str">
        <f>IF(J1745="Yes",IF(Q1745="","",IF(Q1745="Include",IF(V1745="",IF(Y1745="No","Check for supplement","Include"),IF(V1745="Exclude","Consensus required",IF(V1745="Include",IF(Y1745="No","Check for supplement","Include"),"Check required"))),IF(Q1745="Exclude",IF(V1745="","Check required",IF(V1745="Exclude","Exclude",IF(V1745="Include","Consensus required","Check required"))),"Check required"))),IF(L1745="","","Find PDF"))</f>
        <v>Exclude</v>
      </c>
      <c r="AA1745" s="31" t="str">
        <f>IF(Z1745="Exclude",R1745,"")</f>
        <v>3. Wrong intervention</v>
      </c>
    </row>
    <row r="1746" spans="1:27" x14ac:dyDescent="0.25">
      <c r="A1746" s="25" t="s">
        <v>2646</v>
      </c>
      <c r="B1746" s="26" t="s">
        <v>2647</v>
      </c>
      <c r="C1746" s="26">
        <v>2015</v>
      </c>
      <c r="D1746" s="26" t="s">
        <v>159</v>
      </c>
      <c r="E1746" s="26">
        <v>10</v>
      </c>
      <c r="F1746" s="26">
        <v>4</v>
      </c>
      <c r="G1746" s="26" t="s">
        <v>2648</v>
      </c>
      <c r="H1746" s="26">
        <v>13638</v>
      </c>
      <c r="I1746" s="26" t="s">
        <v>2649</v>
      </c>
      <c r="J1746" s="11" t="s">
        <v>35</v>
      </c>
      <c r="K1746" s="18" t="str">
        <f>IF(LEFT(I1746,2)="10",HYPERLINK(_xlfn.CONCAT("https://doi.org/",I1746),"Link"),IF(I1746="","",HYPERLINK(I1746,"Link")))</f>
        <v>Link</v>
      </c>
      <c r="L1746" s="19" t="str">
        <f>IF(A1746&lt;&gt;"",IF(J1746="No",_xlfn.CONCAT(IF(ISERROR(FIND(",",A1746))=FALSE,LEFT(A1746,FIND(",",A1746)-1),A1746),"-",C1746,"-",H1746),""),"")</f>
        <v/>
      </c>
      <c r="M1746" s="29" t="str">
        <f>IF(A1746&lt;&gt;"",_xlfn.CONCAT("{",IF(ISERROR(FIND(",",A1746))=FALSE,LEFT(A1746,FIND(",",A1746)-1),A1746),", ",C1746," #",H1746,"}"),"")</f>
        <v>{Puig-Ribera, 2015 #13638}</v>
      </c>
      <c r="N1746" s="4" t="s">
        <v>1</v>
      </c>
      <c r="O1746" s="18" t="str">
        <f>IF(J1746="Yes",IF(P1746&lt;&gt;"",HYPERLINK(_xlfn.CONCAT(VLOOKUP(P1746,AF:AG,2,FALSE),"\",IF(ISERROR(FIND(",",A1746))=FALSE,LEFT(A1746,FIND(",",A1746)-1),A1746),"-",C1746,"-",H1746,".pdf"),"PDF"),""),"")</f>
        <v>PDF</v>
      </c>
      <c r="P1746" s="11" t="s">
        <v>2</v>
      </c>
      <c r="Q1746" s="3" t="s">
        <v>46</v>
      </c>
      <c r="R1746" s="3" t="s">
        <v>47</v>
      </c>
      <c r="S1746" s="4" t="s">
        <v>109</v>
      </c>
      <c r="T1746" s="18" t="str">
        <f>IF(J1746="Yes",IF(U1746&lt;&gt;"",HYPERLINK(_xlfn.CONCAT(VLOOKUP(U1746,AF:AG,2,FALSE),"\",IF(ISERROR(FIND(",",A1746))=FALSE,LEFT(A1746,FIND(",",A1746)-1),A1746),"-",C1746,"-",H1746,".pdf"),"PDF"),""),"")</f>
        <v>PDF</v>
      </c>
      <c r="U1746" s="11" t="s">
        <v>38</v>
      </c>
      <c r="V1746" s="3" t="s">
        <v>46</v>
      </c>
      <c r="W1746" s="3" t="s">
        <v>47</v>
      </c>
      <c r="Y1746" s="12" t="str">
        <f>IF(R1746="Include","No",IF(V1746="Include","No",""))</f>
        <v/>
      </c>
      <c r="Z1746" s="33" t="str">
        <f>IF(J1746="Yes",IF(Q1746="","",IF(Q1746="Include",IF(V1746="",IF(Y1746="No","Check for supplement","Include"),IF(V1746="Exclude","Consensus required",IF(V1746="Include",IF(Y1746="No","Check for supplement","Include"),"Check required"))),IF(Q1746="Exclude",IF(V1746="","Check required",IF(V1746="Exclude","Exclude",IF(V1746="Include","Consensus required","Check required"))),"Check required"))),IF(L1746="","","Find PDF"))</f>
        <v>Exclude</v>
      </c>
      <c r="AA1746" s="31" t="str">
        <f>IF(Z1746="Exclude",R1746,"")</f>
        <v>3. Wrong intervention</v>
      </c>
    </row>
    <row r="1747" spans="1:27" x14ac:dyDescent="0.25">
      <c r="A1747" s="25" t="s">
        <v>5624</v>
      </c>
      <c r="B1747" s="26" t="s">
        <v>5625</v>
      </c>
      <c r="C1747" s="26">
        <v>2019</v>
      </c>
      <c r="D1747" s="26" t="s">
        <v>89</v>
      </c>
      <c r="E1747" s="26">
        <v>8</v>
      </c>
      <c r="F1747" s="26">
        <v>5</v>
      </c>
      <c r="G1747" s="26" t="s">
        <v>5626</v>
      </c>
      <c r="H1747" s="26">
        <v>14111</v>
      </c>
      <c r="I1747" s="26" t="s">
        <v>5627</v>
      </c>
      <c r="J1747" s="11" t="s">
        <v>35</v>
      </c>
      <c r="K1747" s="18" t="str">
        <f>IF(LEFT(I1747,2)="10",HYPERLINK(_xlfn.CONCAT("https://doi.org/",I1747),"Link"),IF(I1747="","",HYPERLINK(I1747,"Link")))</f>
        <v>Link</v>
      </c>
      <c r="L1747" s="19" t="str">
        <f>IF(A1747&lt;&gt;"",IF(J1747="No",_xlfn.CONCAT(IF(ISERROR(FIND(",",A1747))=FALSE,LEFT(A1747,FIND(",",A1747)-1),A1747),"-",C1747,"-",H1747),""),"")</f>
        <v/>
      </c>
      <c r="M1747" s="29" t="str">
        <f>IF(A1747&lt;&gt;"",_xlfn.CONCAT("{",IF(ISERROR(FIND(",",A1747))=FALSE,LEFT(A1747,FIND(",",A1747)-1),A1747),", ",C1747," #",H1747,"}"),"")</f>
        <v>{Quigley, 2019 #14111}</v>
      </c>
      <c r="N1747" s="4" t="s">
        <v>4</v>
      </c>
      <c r="O1747" s="18" t="str">
        <f>IF(J1747="Yes",IF(P1747&lt;&gt;"",HYPERLINK(_xlfn.CONCAT(VLOOKUP(P1747,AF:AG,2,FALSE),"\",IF(ISERROR(FIND(",",A1747))=FALSE,LEFT(A1747,FIND(",",A1747)-1),A1747),"-",C1747,"-",H1747,".pdf"),"PDF"),""),"")</f>
        <v>PDF</v>
      </c>
      <c r="P1747" s="11" t="s">
        <v>2</v>
      </c>
      <c r="Q1747" s="3" t="s">
        <v>46</v>
      </c>
      <c r="R1747" s="3" t="s">
        <v>47</v>
      </c>
      <c r="S1747" s="4" t="s">
        <v>109</v>
      </c>
      <c r="T1747" s="18" t="str">
        <f>IF(J1747="Yes",IF(U1747&lt;&gt;"",HYPERLINK(_xlfn.CONCAT(VLOOKUP(U1747,AF:AG,2,FALSE),"\",IF(ISERROR(FIND(",",A1747))=FALSE,LEFT(A1747,FIND(",",A1747)-1),A1747),"-",C1747,"-",H1747,".pdf"),"PDF"),""),"")</f>
        <v>PDF</v>
      </c>
      <c r="U1747" s="11" t="s">
        <v>50</v>
      </c>
      <c r="V1747" s="3" t="s">
        <v>46</v>
      </c>
      <c r="W1747" s="3" t="s">
        <v>47</v>
      </c>
      <c r="Y1747" s="12" t="str">
        <f>IF(R1747="Include","No",IF(V1747="Include","No",""))</f>
        <v/>
      </c>
      <c r="Z1747" s="33" t="str">
        <f>IF(J1747="Yes",IF(Q1747="","",IF(Q1747="Include",IF(V1747="",IF(Y1747="No","Check for supplement","Include"),IF(V1747="Exclude","Consensus required",IF(V1747="Include",IF(Y1747="No","Check for supplement","Include"),"Check required"))),IF(Q1747="Exclude",IF(V1747="","Check required",IF(V1747="Exclude","Exclude",IF(V1747="Include","Consensus required","Check required"))),"Check required"))),IF(L1747="","","Find PDF"))</f>
        <v>Exclude</v>
      </c>
      <c r="AA1747" s="31" t="str">
        <f>IF(Z1747="Exclude",R1747,"")</f>
        <v>3. Wrong intervention</v>
      </c>
    </row>
    <row r="1748" spans="1:27" x14ac:dyDescent="0.25">
      <c r="A1748" s="25" t="s">
        <v>2650</v>
      </c>
      <c r="B1748" s="26" t="s">
        <v>2651</v>
      </c>
      <c r="C1748" s="26">
        <v>2016</v>
      </c>
      <c r="D1748" s="26" t="s">
        <v>2652</v>
      </c>
      <c r="E1748" s="26">
        <v>31</v>
      </c>
      <c r="F1748" s="26">
        <v>2</v>
      </c>
      <c r="G1748" s="26" t="s">
        <v>2420</v>
      </c>
      <c r="H1748" s="26">
        <v>13640</v>
      </c>
      <c r="I1748" s="26" t="s">
        <v>2653</v>
      </c>
      <c r="J1748" s="11" t="s">
        <v>35</v>
      </c>
      <c r="K1748" s="18" t="str">
        <f>IF(LEFT(I1748,2)="10",HYPERLINK(_xlfn.CONCAT("https://doi.org/",I1748),"Link"),IF(I1748="","",HYPERLINK(I1748,"Link")))</f>
        <v>Link</v>
      </c>
      <c r="L1748" s="19" t="str">
        <f>IF(A1748&lt;&gt;"",IF(J1748="No",_xlfn.CONCAT(IF(ISERROR(FIND(",",A1748))=FALSE,LEFT(A1748,FIND(",",A1748)-1),A1748),"-",C1748,"-",H1748),""),"")</f>
        <v/>
      </c>
      <c r="M1748" s="29" t="str">
        <f>IF(A1748&lt;&gt;"",_xlfn.CONCAT("{",IF(ISERROR(FIND(",",A1748))=FALSE,LEFT(A1748,FIND(",",A1748)-1),A1748),", ",C1748," #",H1748,"}"),"")</f>
        <v>{Quintiliani, 2016 #13640}</v>
      </c>
      <c r="N1748" s="4" t="s">
        <v>1</v>
      </c>
      <c r="O1748" s="18" t="str">
        <f>IF(J1748="Yes",IF(P1748&lt;&gt;"",HYPERLINK(_xlfn.CONCAT(VLOOKUP(P1748,AF:AG,2,FALSE),"\",IF(ISERROR(FIND(",",A1748))=FALSE,LEFT(A1748,FIND(",",A1748)-1),A1748),"-",C1748,"-",H1748,".pdf"),"PDF"),""),"")</f>
        <v>PDF</v>
      </c>
      <c r="P1748" s="11" t="s">
        <v>2</v>
      </c>
      <c r="Q1748" s="3" t="s">
        <v>46</v>
      </c>
      <c r="R1748" s="3" t="s">
        <v>47</v>
      </c>
      <c r="S1748" s="4" t="s">
        <v>109</v>
      </c>
      <c r="T1748" s="18" t="str">
        <f>IF(J1748="Yes",IF(U1748&lt;&gt;"",HYPERLINK(_xlfn.CONCAT(VLOOKUP(U1748,AF:AG,2,FALSE),"\",IF(ISERROR(FIND(",",A1748))=FALSE,LEFT(A1748,FIND(",",A1748)-1),A1748),"-",C1748,"-",H1748,".pdf"),"PDF"),""),"")</f>
        <v>PDF</v>
      </c>
      <c r="U1748" s="11" t="s">
        <v>38</v>
      </c>
      <c r="V1748" s="3" t="s">
        <v>46</v>
      </c>
      <c r="W1748" s="3" t="s">
        <v>47</v>
      </c>
      <c r="Y1748" s="12" t="str">
        <f>IF(R1748="Include","No",IF(V1748="Include","No",""))</f>
        <v/>
      </c>
      <c r="Z1748" s="33" t="str">
        <f>IF(J1748="Yes",IF(Q1748="","",IF(Q1748="Include",IF(V1748="",IF(Y1748="No","Check for supplement","Include"),IF(V1748="Exclude","Consensus required",IF(V1748="Include",IF(Y1748="No","Check for supplement","Include"),"Check required"))),IF(Q1748="Exclude",IF(V1748="","Check required",IF(V1748="Exclude","Exclude",IF(V1748="Include","Consensus required","Check required"))),"Check required"))),IF(L1748="","","Find PDF"))</f>
        <v>Exclude</v>
      </c>
      <c r="AA1748" s="31" t="str">
        <f>IF(Z1748="Exclude",R1748,"")</f>
        <v>3. Wrong intervention</v>
      </c>
    </row>
    <row r="1749" spans="1:27" x14ac:dyDescent="0.25">
      <c r="A1749" s="25" t="s">
        <v>2654</v>
      </c>
      <c r="B1749" s="26" t="s">
        <v>2655</v>
      </c>
      <c r="C1749" s="26">
        <v>2021</v>
      </c>
      <c r="D1749" s="26" t="s">
        <v>232</v>
      </c>
      <c r="E1749" s="26">
        <v>22</v>
      </c>
      <c r="G1749" s="26">
        <v>101360</v>
      </c>
      <c r="H1749" s="26">
        <v>14881</v>
      </c>
      <c r="I1749" s="26" t="s">
        <v>2656</v>
      </c>
      <c r="J1749" s="11" t="s">
        <v>35</v>
      </c>
      <c r="K1749" s="18" t="str">
        <f>IF(LEFT(I1749,2)="10",HYPERLINK(_xlfn.CONCAT("https://doi.org/",I1749),"Link"),IF(I1749="","",HYPERLINK(I1749,"Link")))</f>
        <v>Link</v>
      </c>
      <c r="L1749" s="19" t="str">
        <f>IF(A1749&lt;&gt;"",IF(J1749="No",_xlfn.CONCAT(IF(ISERROR(FIND(",",A1749))=FALSE,LEFT(A1749,FIND(",",A1749)-1),A1749),"-",C1749,"-",H1749),""),"")</f>
        <v/>
      </c>
      <c r="M1749" s="29" t="str">
        <f>IF(A1749&lt;&gt;"",_xlfn.CONCAT("{",IF(ISERROR(FIND(",",A1749))=FALSE,LEFT(A1749,FIND(",",A1749)-1),A1749),", ",C1749," #",H1749,"}"),"")</f>
        <v>{Quintiliani, 2021 #14881}</v>
      </c>
      <c r="N1749" s="4" t="s">
        <v>1</v>
      </c>
      <c r="O1749" s="18" t="str">
        <f>IF(J1749="Yes",IF(P1749&lt;&gt;"",HYPERLINK(_xlfn.CONCAT(VLOOKUP(P1749,AF:AG,2,FALSE),"\",IF(ISERROR(FIND(",",A1749))=FALSE,LEFT(A1749,FIND(",",A1749)-1),A1749),"-",C1749,"-",H1749,".pdf"),"PDF"),""),"")</f>
        <v>PDF</v>
      </c>
      <c r="P1749" s="11" t="s">
        <v>2</v>
      </c>
      <c r="Q1749" s="3" t="s">
        <v>46</v>
      </c>
      <c r="R1749" s="3" t="s">
        <v>47</v>
      </c>
      <c r="S1749" s="4" t="s">
        <v>109</v>
      </c>
      <c r="T1749" s="18" t="str">
        <f>IF(J1749="Yes",IF(U1749&lt;&gt;"",HYPERLINK(_xlfn.CONCAT(VLOOKUP(U1749,AF:AG,2,FALSE),"\",IF(ISERROR(FIND(",",A1749))=FALSE,LEFT(A1749,FIND(",",A1749)-1),A1749),"-",C1749,"-",H1749,".pdf"),"PDF"),""),"")</f>
        <v>PDF</v>
      </c>
      <c r="U1749" s="11" t="s">
        <v>38</v>
      </c>
      <c r="V1749" s="3" t="s">
        <v>46</v>
      </c>
      <c r="W1749" s="3" t="s">
        <v>47</v>
      </c>
      <c r="Y1749" s="12" t="str">
        <f>IF(R1749="Include","No",IF(V1749="Include","No",""))</f>
        <v/>
      </c>
      <c r="Z1749" s="33" t="str">
        <f>IF(J1749="Yes",IF(Q1749="","",IF(Q1749="Include",IF(V1749="",IF(Y1749="No","Check for supplement","Include"),IF(V1749="Exclude","Consensus required",IF(V1749="Include",IF(Y1749="No","Check for supplement","Include"),"Check required"))),IF(Q1749="Exclude",IF(V1749="","Check required",IF(V1749="Exclude","Exclude",IF(V1749="Include","Consensus required","Check required"))),"Check required"))),IF(L1749="","","Find PDF"))</f>
        <v>Exclude</v>
      </c>
      <c r="AA1749" s="31" t="str">
        <f>IF(Z1749="Exclude",R1749,"")</f>
        <v>3. Wrong intervention</v>
      </c>
    </row>
    <row r="1750" spans="1:27" x14ac:dyDescent="0.25">
      <c r="A1750" s="25" t="s">
        <v>2657</v>
      </c>
      <c r="B1750" s="26" t="s">
        <v>2658</v>
      </c>
      <c r="C1750" s="26">
        <v>2012</v>
      </c>
      <c r="D1750" s="26" t="s">
        <v>2659</v>
      </c>
      <c r="E1750" s="26">
        <v>31</v>
      </c>
      <c r="F1750" s="26">
        <v>5</v>
      </c>
      <c r="G1750" s="26" t="s">
        <v>2660</v>
      </c>
      <c r="H1750" s="26">
        <v>14882</v>
      </c>
      <c r="I1750" s="26" t="s">
        <v>2661</v>
      </c>
      <c r="J1750" s="11" t="s">
        <v>2662</v>
      </c>
      <c r="K1750" s="18" t="str">
        <f>IF(LEFT(I1750,2)="10",HYPERLINK(_xlfn.CONCAT("https://doi.org/",I1750),"Link"),IF(I1750="","",HYPERLINK(I1750,"Link")))</f>
        <v>Link</v>
      </c>
      <c r="L1750" s="19" t="str">
        <f>IF(A1750&lt;&gt;"",IF(J1750="No",_xlfn.CONCAT(IF(ISERROR(FIND(",",A1750))=FALSE,LEFT(A1750,FIND(",",A1750)-1),A1750),"-",C1750,"-",H1750),""),"")</f>
        <v>Quirk-2012-14882</v>
      </c>
      <c r="M1750" s="29" t="str">
        <f>IF(A1750&lt;&gt;"",_xlfn.CONCAT("{",IF(ISERROR(FIND(",",A1750))=FALSE,LEFT(A1750,FIND(",",A1750)-1),A1750),", ",C1750," #",H1750,"}"),"")</f>
        <v>{Quirk, 2012 #14882}</v>
      </c>
      <c r="N1750" s="4" t="s">
        <v>1</v>
      </c>
      <c r="O1750" s="18" t="str">
        <f>IF(J1750="Yes",IF(P1750&lt;&gt;"",HYPERLINK(_xlfn.CONCAT(VLOOKUP(P1750,AF:AG,2,FALSE),"\",IF(ISERROR(FIND(",",A1750))=FALSE,LEFT(A1750,FIND(",",A1750)-1),A1750),"-",C1750,"-",H1750,".pdf"),"PDF"),""),"")</f>
        <v/>
      </c>
      <c r="P1750" s="11" t="s">
        <v>2</v>
      </c>
      <c r="Q1750" s="3" t="s">
        <v>46</v>
      </c>
      <c r="R1750" s="3" t="s">
        <v>47</v>
      </c>
      <c r="S1750" s="4" t="s">
        <v>2663</v>
      </c>
      <c r="T1750" s="18" t="str">
        <f>IF(J1750="Yes",IF(U1750&lt;&gt;"",HYPERLINK(_xlfn.CONCAT(VLOOKUP(U1750,AF:AG,2,FALSE),"\",IF(ISERROR(FIND(",",A1750))=FALSE,LEFT(A1750,FIND(",",A1750)-1),A1750),"-",C1750,"-",H1750,".pdf"),"PDF"),""),"")</f>
        <v/>
      </c>
      <c r="U1750" s="11" t="s">
        <v>38</v>
      </c>
      <c r="V1750" s="3" t="s">
        <v>46</v>
      </c>
      <c r="W1750" s="3" t="s">
        <v>47</v>
      </c>
      <c r="X1750" s="501" t="s">
        <v>2664</v>
      </c>
      <c r="Y1750" s="12" t="str">
        <f>IF(R1750="Include","No",IF(V1750="Include","No",""))</f>
        <v/>
      </c>
      <c r="Z1750" s="33" t="s">
        <v>46</v>
      </c>
      <c r="AA1750" s="31" t="str">
        <f>IF(Z1750="Exclude",R1750,"")</f>
        <v>3. Wrong intervention</v>
      </c>
    </row>
    <row r="1751" spans="1:27" x14ac:dyDescent="0.25">
      <c r="A1751" s="25" t="s">
        <v>5628</v>
      </c>
      <c r="B1751" s="26" t="s">
        <v>5629</v>
      </c>
      <c r="C1751" s="26">
        <v>2015</v>
      </c>
      <c r="D1751" s="26" t="s">
        <v>100</v>
      </c>
      <c r="E1751" s="26">
        <v>3</v>
      </c>
      <c r="F1751" s="26">
        <v>2</v>
      </c>
      <c r="G1751" s="26" t="s">
        <v>2463</v>
      </c>
      <c r="H1751" s="26">
        <v>13641</v>
      </c>
      <c r="I1751" s="26" t="s">
        <v>5630</v>
      </c>
      <c r="J1751" s="11" t="s">
        <v>35</v>
      </c>
      <c r="K1751" s="18" t="str">
        <f>IF(LEFT(I1751,2)="10",HYPERLINK(_xlfn.CONCAT("https://doi.org/",I1751),"Link"),IF(I1751="","",HYPERLINK(I1751,"Link")))</f>
        <v>Link</v>
      </c>
      <c r="L1751" s="19" t="str">
        <f>IF(A1751&lt;&gt;"",IF(J1751="No",_xlfn.CONCAT(IF(ISERROR(FIND(",",A1751))=FALSE,LEFT(A1751,FIND(",",A1751)-1),A1751),"-",C1751,"-",H1751),""),"")</f>
        <v/>
      </c>
      <c r="M1751" s="29" t="str">
        <f>IF(A1751&lt;&gt;"",_xlfn.CONCAT("{",IF(ISERROR(FIND(",",A1751))=FALSE,LEFT(A1751,FIND(",",A1751)-1),A1751),", ",C1751," #",H1751,"}"),"")</f>
        <v>{Rabbi, 2015 #13641}</v>
      </c>
      <c r="N1751" s="4" t="s">
        <v>7199</v>
      </c>
      <c r="O1751" s="18" t="str">
        <f>IF(J1751="Yes",IF(P1751&lt;&gt;"",HYPERLINK(_xlfn.CONCAT(VLOOKUP(P1751,AF:AG,2,FALSE),"\",IF(ISERROR(FIND(",",A1751))=FALSE,LEFT(A1751,FIND(",",A1751)-1),A1751),"-",C1751,"-",H1751,".pdf"),"PDF"),""),"")</f>
        <v>PDF</v>
      </c>
      <c r="P1751" s="11" t="s">
        <v>2</v>
      </c>
      <c r="Q1751" s="3" t="s">
        <v>37</v>
      </c>
      <c r="S1751" s="4" t="s">
        <v>7191</v>
      </c>
      <c r="T1751" s="18" t="str">
        <f>IF(J1751="Yes",IF(U1751&lt;&gt;"",HYPERLINK(_xlfn.CONCAT(VLOOKUP(U1751,AF:AG,2,FALSE),"\",IF(ISERROR(FIND(",",A1751))=FALSE,LEFT(A1751,FIND(",",A1751)-1),A1751),"-",C1751,"-",H1751,".pdf"),"PDF"),""),"")</f>
        <v>PDF</v>
      </c>
      <c r="U1751" s="11" t="s">
        <v>50</v>
      </c>
      <c r="V1751" s="3" t="s">
        <v>37</v>
      </c>
      <c r="Y1751" s="12" t="s">
        <v>35</v>
      </c>
      <c r="Z1751" s="33" t="str">
        <f>IF(J1751="Yes",IF(Q1751="","",IF(Q1751="Include",IF(V1751="",IF(Y1751="No","Check for supplement","Include"),IF(V1751="Exclude","Consensus required",IF(V1751="Include",IF(Y1751="No","Check for supplement","Include"),"Check required"))),IF(Q1751="Exclude",IF(V1751="","Check required",IF(V1751="Exclude","Exclude",IF(V1751="Include","Consensus required","Check required"))),"Check required"))),IF(L1751="","","Find PDF"))</f>
        <v>Include</v>
      </c>
      <c r="AA1751" s="31" t="str">
        <f>IF(Z1751="Exclude",R1751,"")</f>
        <v/>
      </c>
    </row>
    <row r="1752" spans="1:27" x14ac:dyDescent="0.25">
      <c r="A1752" s="25" t="s">
        <v>5628</v>
      </c>
      <c r="B1752" s="26" t="s">
        <v>5629</v>
      </c>
      <c r="C1752" s="26">
        <v>2015</v>
      </c>
      <c r="D1752" s="26" t="s">
        <v>100</v>
      </c>
      <c r="E1752" s="26">
        <v>3</v>
      </c>
      <c r="F1752" s="26">
        <v>2</v>
      </c>
      <c r="G1752" s="26" t="s">
        <v>2463</v>
      </c>
      <c r="H1752" s="26">
        <v>13642</v>
      </c>
      <c r="I1752" s="26" t="s">
        <v>5630</v>
      </c>
      <c r="J1752" s="11" t="s">
        <v>35</v>
      </c>
      <c r="K1752" s="18" t="str">
        <f>IF(LEFT(I1752,2)="10",HYPERLINK(_xlfn.CONCAT("https://doi.org/",I1752),"Link"),IF(I1752="","",HYPERLINK(I1752,"Link")))</f>
        <v>Link</v>
      </c>
      <c r="L1752" s="19" t="str">
        <f>IF(A1752&lt;&gt;"",IF(J1752="No",_xlfn.CONCAT(IF(ISERROR(FIND(",",A1752))=FALSE,LEFT(A1752,FIND(",",A1752)-1),A1752),"-",C1752,"-",H1752),""),"")</f>
        <v/>
      </c>
      <c r="M1752" s="29" t="str">
        <f>IF(A1752&lt;&gt;"",_xlfn.CONCAT("{",IF(ISERROR(FIND(",",A1752))=FALSE,LEFT(A1752,FIND(",",A1752)-1),A1752),", ",C1752," #",H1752,"}"),"")</f>
        <v>{Rabbi, 2015 #13642}</v>
      </c>
      <c r="N1752" s="4" t="s">
        <v>1</v>
      </c>
      <c r="O1752" s="18" t="str">
        <f>IF(J1752="Yes",IF(P1752&lt;&gt;"",HYPERLINK(_xlfn.CONCAT(VLOOKUP(P1752,AF:AG,2,FALSE),"\",IF(ISERROR(FIND(",",A1752))=FALSE,LEFT(A1752,FIND(",",A1752)-1),A1752),"-",C1752,"-",H1752,".pdf"),"PDF"),""),"")</f>
        <v>PDF</v>
      </c>
      <c r="P1752" s="11" t="s">
        <v>2</v>
      </c>
      <c r="Q1752" s="3" t="s">
        <v>46</v>
      </c>
      <c r="R1752" s="3" t="s">
        <v>39</v>
      </c>
      <c r="T1752" s="18" t="str">
        <f>IF(J1752="Yes",IF(U1752&lt;&gt;"",HYPERLINK(_xlfn.CONCAT(VLOOKUP(U1752,AF:AG,2,FALSE),"\",IF(ISERROR(FIND(",",A1752))=FALSE,LEFT(A1752,FIND(",",A1752)-1),A1752),"-",C1752,"-",H1752,".pdf"),"PDF"),""),"")</f>
        <v>PDF</v>
      </c>
      <c r="U1752" s="11" t="str">
        <f>IF(R1752="0. Duplicate","SH","")</f>
        <v>SH</v>
      </c>
      <c r="V1752" s="3" t="str">
        <f>IF(R1752="0. Duplicate","Exclude","")</f>
        <v>Exclude</v>
      </c>
      <c r="W1752" s="3" t="str">
        <f>IF(R1752="0. Duplicate","0. Duplicate","")</f>
        <v>0. Duplicate</v>
      </c>
      <c r="Y1752" s="12" t="str">
        <f>IF(R1752="Include","No",IF(V1752="Include","No",""))</f>
        <v/>
      </c>
      <c r="Z1752" s="33" t="str">
        <f>IF(J1752="Yes",IF(Q1752="","",IF(Q1752="Include",IF(V1752="",IF(Y1752="No","Check for supplement","Include"),IF(V1752="Exclude","Consensus required",IF(V1752="Include",IF(Y1752="No","Check for supplement","Include"),"Check required"))),IF(Q1752="Exclude",IF(V1752="","Check required",IF(V1752="Exclude","Exclude",IF(V1752="Include","Consensus required","Check required"))),"Check required"))),IF(L1752="","","Find PDF"))</f>
        <v>Exclude</v>
      </c>
      <c r="AA1752" s="31" t="str">
        <f>IF(Z1752="Exclude",R1752,"")</f>
        <v>0. Duplicate</v>
      </c>
    </row>
    <row r="1753" spans="1:27" x14ac:dyDescent="0.25">
      <c r="A1753" s="25" t="s">
        <v>5628</v>
      </c>
      <c r="B1753" s="26" t="s">
        <v>5629</v>
      </c>
      <c r="C1753" s="26">
        <v>2015</v>
      </c>
      <c r="D1753" s="26" t="s">
        <v>100</v>
      </c>
      <c r="E1753" s="26">
        <v>3</v>
      </c>
      <c r="F1753" s="26">
        <v>2</v>
      </c>
      <c r="G1753" s="26" t="s">
        <v>2463</v>
      </c>
      <c r="H1753" s="26">
        <v>13643</v>
      </c>
      <c r="I1753" s="26" t="s">
        <v>5630</v>
      </c>
      <c r="J1753" s="11" t="s">
        <v>35</v>
      </c>
      <c r="K1753" s="18" t="str">
        <f>IF(LEFT(I1753,2)="10",HYPERLINK(_xlfn.CONCAT("https://doi.org/",I1753),"Link"),IF(I1753="","",HYPERLINK(I1753,"Link")))</f>
        <v>Link</v>
      </c>
      <c r="L1753" s="19" t="str">
        <f>IF(A1753&lt;&gt;"",IF(J1753="No",_xlfn.CONCAT(IF(ISERROR(FIND(",",A1753))=FALSE,LEFT(A1753,FIND(",",A1753)-1),A1753),"-",C1753,"-",H1753),""),"")</f>
        <v/>
      </c>
      <c r="M1753" s="29" t="str">
        <f>IF(A1753&lt;&gt;"",_xlfn.CONCAT("{",IF(ISERROR(FIND(",",A1753))=FALSE,LEFT(A1753,FIND(",",A1753)-1),A1753),", ",C1753," #",H1753,"}"),"")</f>
        <v>{Rabbi, 2015 #13643}</v>
      </c>
      <c r="N1753" s="4" t="s">
        <v>1</v>
      </c>
      <c r="O1753" s="18" t="str">
        <f>IF(J1753="Yes",IF(P1753&lt;&gt;"",HYPERLINK(_xlfn.CONCAT(VLOOKUP(P1753,AF:AG,2,FALSE),"\",IF(ISERROR(FIND(",",A1753))=FALSE,LEFT(A1753,FIND(",",A1753)-1),A1753),"-",C1753,"-",H1753,".pdf"),"PDF"),""),"")</f>
        <v>PDF</v>
      </c>
      <c r="P1753" s="11" t="s">
        <v>2</v>
      </c>
      <c r="Q1753" s="3" t="s">
        <v>46</v>
      </c>
      <c r="R1753" s="3" t="s">
        <v>39</v>
      </c>
      <c r="T1753" s="18" t="str">
        <f>IF(J1753="Yes",IF(U1753&lt;&gt;"",HYPERLINK(_xlfn.CONCAT(VLOOKUP(U1753,AF:AG,2,FALSE),"\",IF(ISERROR(FIND(",",A1753))=FALSE,LEFT(A1753,FIND(",",A1753)-1),A1753),"-",C1753,"-",H1753,".pdf"),"PDF"),""),"")</f>
        <v>PDF</v>
      </c>
      <c r="U1753" s="11" t="str">
        <f>IF(R1753="0. Duplicate","SH","")</f>
        <v>SH</v>
      </c>
      <c r="V1753" s="3" t="str">
        <f>IF(R1753="0. Duplicate","Exclude","")</f>
        <v>Exclude</v>
      </c>
      <c r="W1753" s="3" t="str">
        <f>IF(R1753="0. Duplicate","0. Duplicate","")</f>
        <v>0. Duplicate</v>
      </c>
      <c r="Y1753" s="12" t="str">
        <f>IF(R1753="Include","No",IF(V1753="Include","No",""))</f>
        <v/>
      </c>
      <c r="Z1753" s="33" t="str">
        <f>IF(J1753="Yes",IF(Q1753="","",IF(Q1753="Include",IF(V1753="",IF(Y1753="No","Check for supplement","Include"),IF(V1753="Exclude","Consensus required",IF(V1753="Include",IF(Y1753="No","Check for supplement","Include"),"Check required"))),IF(Q1753="Exclude",IF(V1753="","Check required",IF(V1753="Exclude","Exclude",IF(V1753="Include","Consensus required","Check required"))),"Check required"))),IF(L1753="","","Find PDF"))</f>
        <v>Exclude</v>
      </c>
      <c r="AA1753" s="31" t="str">
        <f>IF(Z1753="Exclude",R1753,"")</f>
        <v>0. Duplicate</v>
      </c>
    </row>
    <row r="1754" spans="1:27" x14ac:dyDescent="0.25">
      <c r="A1754" s="25" t="s">
        <v>5628</v>
      </c>
      <c r="B1754" s="26" t="s">
        <v>5629</v>
      </c>
      <c r="C1754" s="26">
        <v>2015</v>
      </c>
      <c r="D1754" s="26" t="s">
        <v>100</v>
      </c>
      <c r="E1754" s="26">
        <v>3</v>
      </c>
      <c r="F1754" s="26">
        <v>2</v>
      </c>
      <c r="G1754" s="26" t="s">
        <v>2463</v>
      </c>
      <c r="H1754" s="26">
        <v>14054</v>
      </c>
      <c r="I1754" s="26" t="s">
        <v>5630</v>
      </c>
      <c r="J1754" s="11" t="s">
        <v>35</v>
      </c>
      <c r="K1754" s="18" t="str">
        <f>IF(LEFT(I1754,2)="10",HYPERLINK(_xlfn.CONCAT("https://doi.org/",I1754),"Link"),IF(I1754="","",HYPERLINK(I1754,"Link")))</f>
        <v>Link</v>
      </c>
      <c r="L1754" s="19" t="str">
        <f>IF(A1754&lt;&gt;"",IF(J1754="No",_xlfn.CONCAT(IF(ISERROR(FIND(",",A1754))=FALSE,LEFT(A1754,FIND(",",A1754)-1),A1754),"-",C1754,"-",H1754),""),"")</f>
        <v/>
      </c>
      <c r="M1754" s="29" t="str">
        <f>IF(A1754&lt;&gt;"",_xlfn.CONCAT("{",IF(ISERROR(FIND(",",A1754))=FALSE,LEFT(A1754,FIND(",",A1754)-1),A1754),", ",C1754," #",H1754,"}"),"")</f>
        <v>{Rabbi, 2015 #14054}</v>
      </c>
      <c r="N1754" s="4" t="s">
        <v>4</v>
      </c>
      <c r="O1754" s="18" t="str">
        <f>IF(J1754="Yes",IF(P1754&lt;&gt;"",HYPERLINK(_xlfn.CONCAT(VLOOKUP(P1754,AF:AG,2,FALSE),"\",IF(ISERROR(FIND(",",A1754))=FALSE,LEFT(A1754,FIND(",",A1754)-1),A1754),"-",C1754,"-",H1754,".pdf"),"PDF"),""),"")</f>
        <v>PDF</v>
      </c>
      <c r="P1754" s="11" t="s">
        <v>2</v>
      </c>
      <c r="Q1754" s="3" t="s">
        <v>46</v>
      </c>
      <c r="R1754" s="3" t="s">
        <v>39</v>
      </c>
      <c r="T1754" s="18" t="str">
        <f>IF(J1754="Yes",IF(U1754&lt;&gt;"",HYPERLINK(_xlfn.CONCAT(VLOOKUP(U1754,AF:AG,2,FALSE),"\",IF(ISERROR(FIND(",",A1754))=FALSE,LEFT(A1754,FIND(",",A1754)-1),A1754),"-",C1754,"-",H1754,".pdf"),"PDF"),""),"")</f>
        <v>PDF</v>
      </c>
      <c r="U1754" s="11" t="s">
        <v>50</v>
      </c>
      <c r="V1754" s="3" t="s">
        <v>46</v>
      </c>
      <c r="W1754" s="3" t="s">
        <v>39</v>
      </c>
      <c r="Y1754" s="12" t="str">
        <f>IF(R1754="Include","No",IF(V1754="Include","No",""))</f>
        <v/>
      </c>
      <c r="Z1754" s="33" t="str">
        <f>IF(J1754="Yes",IF(Q1754="","",IF(Q1754="Include",IF(V1754="",IF(Y1754="No","Check for supplement","Include"),IF(V1754="Exclude","Consensus required",IF(V1754="Include",IF(Y1754="No","Check for supplement","Include"),"Check required"))),IF(Q1754="Exclude",IF(V1754="","Check required",IF(V1754="Exclude","Exclude",IF(V1754="Include","Consensus required","Check required"))),"Check required"))),IF(L1754="","","Find PDF"))</f>
        <v>Exclude</v>
      </c>
      <c r="AA1754" s="31" t="str">
        <f>IF(Z1754="Exclude",R1754,"")</f>
        <v>0. Duplicate</v>
      </c>
    </row>
    <row r="1755" spans="1:27" x14ac:dyDescent="0.25">
      <c r="A1755" s="25" t="s">
        <v>2665</v>
      </c>
      <c r="B1755" s="26" t="s">
        <v>2666</v>
      </c>
      <c r="C1755" s="26">
        <v>2016</v>
      </c>
      <c r="D1755" s="26" t="s">
        <v>222</v>
      </c>
      <c r="E1755" s="26">
        <v>5</v>
      </c>
      <c r="F1755" s="26">
        <v>1</v>
      </c>
      <c r="G1755" s="26" t="s">
        <v>2667</v>
      </c>
      <c r="H1755" s="26">
        <v>13644</v>
      </c>
      <c r="I1755" s="26" t="s">
        <v>2668</v>
      </c>
      <c r="J1755" s="11" t="s">
        <v>35</v>
      </c>
      <c r="K1755" s="18" t="str">
        <f>IF(LEFT(I1755,2)="10",HYPERLINK(_xlfn.CONCAT("https://doi.org/",I1755),"Link"),IF(I1755="","",HYPERLINK(I1755,"Link")))</f>
        <v>Link</v>
      </c>
      <c r="L1755" s="19" t="str">
        <f>IF(A1755&lt;&gt;"",IF(J1755="No",_xlfn.CONCAT(IF(ISERROR(FIND(",",A1755))=FALSE,LEFT(A1755,FIND(",",A1755)-1),A1755),"-",C1755,"-",H1755),""),"")</f>
        <v/>
      </c>
      <c r="M1755" s="29" t="str">
        <f>IF(A1755&lt;&gt;"",_xlfn.CONCAT("{",IF(ISERROR(FIND(",",A1755))=FALSE,LEFT(A1755,FIND(",",A1755)-1),A1755),", ",C1755," #",H1755,"}"),"")</f>
        <v>{Rabin, 2016 #13644}</v>
      </c>
      <c r="N1755" s="4" t="s">
        <v>1</v>
      </c>
      <c r="O1755" s="18" t="str">
        <f>IF(J1755="Yes",IF(P1755&lt;&gt;"",HYPERLINK(_xlfn.CONCAT(VLOOKUP(P1755,AF:AG,2,FALSE),"\",IF(ISERROR(FIND(",",A1755))=FALSE,LEFT(A1755,FIND(",",A1755)-1),A1755),"-",C1755,"-",H1755,".pdf"),"PDF"),""),"")</f>
        <v>PDF</v>
      </c>
      <c r="P1755" s="11" t="s">
        <v>2</v>
      </c>
      <c r="Q1755" s="3" t="s">
        <v>46</v>
      </c>
      <c r="R1755" s="3" t="s">
        <v>47</v>
      </c>
      <c r="S1755" s="4" t="s">
        <v>109</v>
      </c>
      <c r="T1755" s="18" t="str">
        <f>IF(J1755="Yes",IF(U1755&lt;&gt;"",HYPERLINK(_xlfn.CONCAT(VLOOKUP(U1755,AF:AG,2,FALSE),"\",IF(ISERROR(FIND(",",A1755))=FALSE,LEFT(A1755,FIND(",",A1755)-1),A1755),"-",C1755,"-",H1755,".pdf"),"PDF"),""),"")</f>
        <v>PDF</v>
      </c>
      <c r="U1755" s="11" t="s">
        <v>38</v>
      </c>
      <c r="V1755" s="3" t="s">
        <v>46</v>
      </c>
      <c r="W1755" s="3" t="s">
        <v>47</v>
      </c>
      <c r="Y1755" s="12" t="str">
        <f>IF(R1755="Include","No",IF(V1755="Include","No",""))</f>
        <v/>
      </c>
      <c r="Z1755" s="33" t="str">
        <f>IF(J1755="Yes",IF(Q1755="","",IF(Q1755="Include",IF(V1755="",IF(Y1755="No","Check for supplement","Include"),IF(V1755="Exclude","Consensus required",IF(V1755="Include",IF(Y1755="No","Check for supplement","Include"),"Check required"))),IF(Q1755="Exclude",IF(V1755="","Check required",IF(V1755="Exclude","Exclude",IF(V1755="Include","Consensus required","Check required"))),"Check required"))),IF(L1755="","","Find PDF"))</f>
        <v>Exclude</v>
      </c>
      <c r="AA1755" s="31" t="str">
        <f>IF(Z1755="Exclude",R1755,"")</f>
        <v>3. Wrong intervention</v>
      </c>
    </row>
    <row r="1756" spans="1:27" x14ac:dyDescent="0.25">
      <c r="A1756" s="25" t="s">
        <v>2665</v>
      </c>
      <c r="B1756" s="26" t="s">
        <v>2666</v>
      </c>
      <c r="C1756" s="26">
        <v>2016</v>
      </c>
      <c r="D1756" s="26" t="s">
        <v>222</v>
      </c>
      <c r="E1756" s="26">
        <v>5</v>
      </c>
      <c r="F1756" s="26">
        <v>1</v>
      </c>
      <c r="G1756" s="26" t="s">
        <v>2667</v>
      </c>
      <c r="H1756" s="26">
        <v>13645</v>
      </c>
      <c r="I1756" s="26" t="s">
        <v>2668</v>
      </c>
      <c r="J1756" s="11" t="s">
        <v>35</v>
      </c>
      <c r="K1756" s="18" t="str">
        <f>IF(LEFT(I1756,2)="10",HYPERLINK(_xlfn.CONCAT("https://doi.org/",I1756),"Link"),IF(I1756="","",HYPERLINK(I1756,"Link")))</f>
        <v>Link</v>
      </c>
      <c r="L1756" s="19" t="str">
        <f>IF(A1756&lt;&gt;"",IF(J1756="No",_xlfn.CONCAT(IF(ISERROR(FIND(",",A1756))=FALSE,LEFT(A1756,FIND(",",A1756)-1),A1756),"-",C1756,"-",H1756),""),"")</f>
        <v/>
      </c>
      <c r="M1756" s="29" t="str">
        <f>IF(A1756&lt;&gt;"",_xlfn.CONCAT("{",IF(ISERROR(FIND(",",A1756))=FALSE,LEFT(A1756,FIND(",",A1756)-1),A1756),", ",C1756," #",H1756,"}"),"")</f>
        <v>{Rabin, 2016 #13645}</v>
      </c>
      <c r="N1756" s="4" t="s">
        <v>1</v>
      </c>
      <c r="O1756" s="18" t="str">
        <f>IF(J1756="Yes",IF(P1756&lt;&gt;"",HYPERLINK(_xlfn.CONCAT(VLOOKUP(P1756,AF:AG,2,FALSE),"\",IF(ISERROR(FIND(",",A1756))=FALSE,LEFT(A1756,FIND(",",A1756)-1),A1756),"-",C1756,"-",H1756,".pdf"),"PDF"),""),"")</f>
        <v>PDF</v>
      </c>
      <c r="P1756" s="11" t="s">
        <v>2</v>
      </c>
      <c r="Q1756" s="3" t="s">
        <v>46</v>
      </c>
      <c r="R1756" s="3" t="s">
        <v>39</v>
      </c>
      <c r="T1756" s="18" t="str">
        <f>IF(J1756="Yes",IF(U1756&lt;&gt;"",HYPERLINK(_xlfn.CONCAT(VLOOKUP(U1756,AF:AG,2,FALSE),"\",IF(ISERROR(FIND(",",A1756))=FALSE,LEFT(A1756,FIND(",",A1756)-1),A1756),"-",C1756,"-",H1756,".pdf"),"PDF"),""),"")</f>
        <v>PDF</v>
      </c>
      <c r="U1756" s="11" t="str">
        <f>IF(R1756="0. Duplicate","SH","")</f>
        <v>SH</v>
      </c>
      <c r="V1756" s="3" t="str">
        <f>IF(R1756="0. Duplicate","Exclude","")</f>
        <v>Exclude</v>
      </c>
      <c r="W1756" s="3" t="str">
        <f>IF(R1756="0. Duplicate","0. Duplicate","")</f>
        <v>0. Duplicate</v>
      </c>
      <c r="Y1756" s="12" t="str">
        <f>IF(R1756="Include","No",IF(V1756="Include","No",""))</f>
        <v/>
      </c>
      <c r="Z1756" s="33" t="str">
        <f>IF(J1756="Yes",IF(Q1756="","",IF(Q1756="Include",IF(V1756="",IF(Y1756="No","Check for supplement","Include"),IF(V1756="Exclude","Consensus required",IF(V1756="Include",IF(Y1756="No","Check for supplement","Include"),"Check required"))),IF(Q1756="Exclude",IF(V1756="","Check required",IF(V1756="Exclude","Exclude",IF(V1756="Include","Consensus required","Check required"))),"Check required"))),IF(L1756="","","Find PDF"))</f>
        <v>Exclude</v>
      </c>
      <c r="AA1756" s="31" t="str">
        <f>IF(Z1756="Exclude",R1756,"")</f>
        <v>0. Duplicate</v>
      </c>
    </row>
    <row r="1757" spans="1:27" x14ac:dyDescent="0.25">
      <c r="A1757" s="25" t="s">
        <v>2665</v>
      </c>
      <c r="B1757" s="26" t="s">
        <v>2666</v>
      </c>
      <c r="C1757" s="26">
        <v>2016</v>
      </c>
      <c r="D1757" s="26" t="s">
        <v>222</v>
      </c>
      <c r="E1757" s="26">
        <v>5</v>
      </c>
      <c r="F1757" s="26">
        <v>1</v>
      </c>
      <c r="G1757" s="26" t="s">
        <v>2667</v>
      </c>
      <c r="H1757" s="26">
        <v>13646</v>
      </c>
      <c r="I1757" s="26" t="s">
        <v>2668</v>
      </c>
      <c r="J1757" s="11" t="s">
        <v>35</v>
      </c>
      <c r="K1757" s="18" t="str">
        <f>IF(LEFT(I1757,2)="10",HYPERLINK(_xlfn.CONCAT("https://doi.org/",I1757),"Link"),IF(I1757="","",HYPERLINK(I1757,"Link")))</f>
        <v>Link</v>
      </c>
      <c r="L1757" s="19" t="str">
        <f>IF(A1757&lt;&gt;"",IF(J1757="No",_xlfn.CONCAT(IF(ISERROR(FIND(",",A1757))=FALSE,LEFT(A1757,FIND(",",A1757)-1),A1757),"-",C1757,"-",H1757),""),"")</f>
        <v/>
      </c>
      <c r="M1757" s="29" t="str">
        <f>IF(A1757&lt;&gt;"",_xlfn.CONCAT("{",IF(ISERROR(FIND(",",A1757))=FALSE,LEFT(A1757,FIND(",",A1757)-1),A1757),", ",C1757," #",H1757,"}"),"")</f>
        <v>{Rabin, 2016 #13646}</v>
      </c>
      <c r="N1757" s="4" t="s">
        <v>1</v>
      </c>
      <c r="O1757" s="18" t="str">
        <f>IF(J1757="Yes",IF(P1757&lt;&gt;"",HYPERLINK(_xlfn.CONCAT(VLOOKUP(P1757,AF:AG,2,FALSE),"\",IF(ISERROR(FIND(",",A1757))=FALSE,LEFT(A1757,FIND(",",A1757)-1),A1757),"-",C1757,"-",H1757,".pdf"),"PDF"),""),"")</f>
        <v>PDF</v>
      </c>
      <c r="P1757" s="11" t="s">
        <v>2</v>
      </c>
      <c r="Q1757" s="3" t="s">
        <v>46</v>
      </c>
      <c r="R1757" s="3" t="s">
        <v>39</v>
      </c>
      <c r="T1757" s="18" t="str">
        <f>IF(J1757="Yes",IF(U1757&lt;&gt;"",HYPERLINK(_xlfn.CONCAT(VLOOKUP(U1757,AF:AG,2,FALSE),"\",IF(ISERROR(FIND(",",A1757))=FALSE,LEFT(A1757,FIND(",",A1757)-1),A1757),"-",C1757,"-",H1757,".pdf"),"PDF"),""),"")</f>
        <v>PDF</v>
      </c>
      <c r="U1757" s="11" t="str">
        <f>IF(R1757="0. Duplicate","SH","")</f>
        <v>SH</v>
      </c>
      <c r="V1757" s="3" t="str">
        <f>IF(R1757="0. Duplicate","Exclude","")</f>
        <v>Exclude</v>
      </c>
      <c r="W1757" s="3" t="str">
        <f>IF(R1757="0. Duplicate","0. Duplicate","")</f>
        <v>0. Duplicate</v>
      </c>
      <c r="Y1757" s="12" t="str">
        <f>IF(R1757="Include","No",IF(V1757="Include","No",""))</f>
        <v/>
      </c>
      <c r="Z1757" s="33" t="str">
        <f>IF(J1757="Yes",IF(Q1757="","",IF(Q1757="Include",IF(V1757="",IF(Y1757="No","Check for supplement","Include"),IF(V1757="Exclude","Consensus required",IF(V1757="Include",IF(Y1757="No","Check for supplement","Include"),"Check required"))),IF(Q1757="Exclude",IF(V1757="","Check required",IF(V1757="Exclude","Exclude",IF(V1757="Include","Consensus required","Check required"))),"Check required"))),IF(L1757="","","Find PDF"))</f>
        <v>Exclude</v>
      </c>
      <c r="AA1757" s="31" t="str">
        <f>IF(Z1757="Exclude",R1757,"")</f>
        <v>0. Duplicate</v>
      </c>
    </row>
    <row r="1758" spans="1:27" x14ac:dyDescent="0.25">
      <c r="A1758" s="25" t="s">
        <v>2669</v>
      </c>
      <c r="B1758" s="26" t="s">
        <v>2670</v>
      </c>
      <c r="C1758" s="26">
        <v>2021</v>
      </c>
      <c r="D1758" s="26" t="s">
        <v>2671</v>
      </c>
      <c r="E1758" s="26">
        <v>9</v>
      </c>
      <c r="F1758" s="26">
        <v>4</v>
      </c>
      <c r="G1758" s="26" t="s">
        <v>2672</v>
      </c>
      <c r="H1758" s="26">
        <v>13647</v>
      </c>
      <c r="I1758" s="26" t="s">
        <v>2673</v>
      </c>
      <c r="J1758" s="11" t="s">
        <v>35</v>
      </c>
      <c r="K1758" s="18" t="str">
        <f>IF(LEFT(I1758,2)="10",HYPERLINK(_xlfn.CONCAT("https://doi.org/",I1758),"Link"),IF(I1758="","",HYPERLINK(I1758,"Link")))</f>
        <v>Link</v>
      </c>
      <c r="L1758" s="19" t="str">
        <f>IF(A1758&lt;&gt;"",IF(J1758="No",_xlfn.CONCAT(IF(ISERROR(FIND(",",A1758))=FALSE,LEFT(A1758,FIND(",",A1758)-1),A1758),"-",C1758,"-",H1758),""),"")</f>
        <v/>
      </c>
      <c r="M1758" s="29" t="str">
        <f>IF(A1758&lt;&gt;"",_xlfn.CONCAT("{",IF(ISERROR(FIND(",",A1758))=FALSE,LEFT(A1758,FIND(",",A1758)-1),A1758),", ",C1758," #",H1758,"}"),"")</f>
        <v>{Radhakrishnan, 2021 #13647}</v>
      </c>
      <c r="N1758" s="4" t="s">
        <v>1</v>
      </c>
      <c r="O1758" s="18" t="str">
        <f>IF(J1758="Yes",IF(P1758&lt;&gt;"",HYPERLINK(_xlfn.CONCAT(VLOOKUP(P1758,AF:AG,2,FALSE),"\",IF(ISERROR(FIND(",",A1758))=FALSE,LEFT(A1758,FIND(",",A1758)-1),A1758),"-",C1758,"-",H1758,".pdf"),"PDF"),""),"")</f>
        <v>PDF</v>
      </c>
      <c r="P1758" s="11" t="s">
        <v>2</v>
      </c>
      <c r="Q1758" s="3" t="s">
        <v>46</v>
      </c>
      <c r="R1758" s="3" t="s">
        <v>47</v>
      </c>
      <c r="S1758" s="4" t="s">
        <v>109</v>
      </c>
      <c r="T1758" s="18" t="str">
        <f>IF(J1758="Yes",IF(U1758&lt;&gt;"",HYPERLINK(_xlfn.CONCAT(VLOOKUP(U1758,AF:AG,2,FALSE),"\",IF(ISERROR(FIND(",",A1758))=FALSE,LEFT(A1758,FIND(",",A1758)-1),A1758),"-",C1758,"-",H1758,".pdf"),"PDF"),""),"")</f>
        <v>PDF</v>
      </c>
      <c r="U1758" s="11" t="s">
        <v>38</v>
      </c>
      <c r="V1758" s="3" t="s">
        <v>46</v>
      </c>
      <c r="W1758" s="3" t="s">
        <v>47</v>
      </c>
      <c r="Y1758" s="12" t="str">
        <f>IF(R1758="Include","No",IF(V1758="Include","No",""))</f>
        <v/>
      </c>
      <c r="Z1758" s="33" t="str">
        <f>IF(J1758="Yes",IF(Q1758="","",IF(Q1758="Include",IF(V1758="",IF(Y1758="No","Check for supplement","Include"),IF(V1758="Exclude","Consensus required",IF(V1758="Include",IF(Y1758="No","Check for supplement","Include"),"Check required"))),IF(Q1758="Exclude",IF(V1758="","Check required",IF(V1758="Exclude","Exclude",IF(V1758="Include","Consensus required","Check required"))),"Check required"))),IF(L1758="","","Find PDF"))</f>
        <v>Exclude</v>
      </c>
      <c r="AA1758" s="31" t="str">
        <f>IF(Z1758="Exclude",R1758,"")</f>
        <v>3. Wrong intervention</v>
      </c>
    </row>
    <row r="1759" spans="1:27" x14ac:dyDescent="0.25">
      <c r="A1759" s="25" t="s">
        <v>2669</v>
      </c>
      <c r="B1759" s="26" t="s">
        <v>2670</v>
      </c>
      <c r="C1759" s="26">
        <v>2021</v>
      </c>
      <c r="D1759" s="26" t="s">
        <v>2671</v>
      </c>
      <c r="E1759" s="26">
        <v>9</v>
      </c>
      <c r="F1759" s="26">
        <v>4</v>
      </c>
      <c r="G1759" s="26" t="s">
        <v>2672</v>
      </c>
      <c r="H1759" s="26">
        <v>13648</v>
      </c>
      <c r="I1759" s="26" t="s">
        <v>2673</v>
      </c>
      <c r="J1759" s="11" t="s">
        <v>35</v>
      </c>
      <c r="K1759" s="18" t="str">
        <f>IF(LEFT(I1759,2)="10",HYPERLINK(_xlfn.CONCAT("https://doi.org/",I1759),"Link"),IF(I1759="","",HYPERLINK(I1759,"Link")))</f>
        <v>Link</v>
      </c>
      <c r="L1759" s="19" t="str">
        <f>IF(A1759&lt;&gt;"",IF(J1759="No",_xlfn.CONCAT(IF(ISERROR(FIND(",",A1759))=FALSE,LEFT(A1759,FIND(",",A1759)-1),A1759),"-",C1759,"-",H1759),""),"")</f>
        <v/>
      </c>
      <c r="M1759" s="29" t="str">
        <f>IF(A1759&lt;&gt;"",_xlfn.CONCAT("{",IF(ISERROR(FIND(",",A1759))=FALSE,LEFT(A1759,FIND(",",A1759)-1),A1759),", ",C1759," #",H1759,"}"),"")</f>
        <v>{Radhakrishnan, 2021 #13648}</v>
      </c>
      <c r="N1759" s="4" t="s">
        <v>1</v>
      </c>
      <c r="O1759" s="18" t="str">
        <f>IF(J1759="Yes",IF(P1759&lt;&gt;"",HYPERLINK(_xlfn.CONCAT(VLOOKUP(P1759,AF:AG,2,FALSE),"\",IF(ISERROR(FIND(",",A1759))=FALSE,LEFT(A1759,FIND(",",A1759)-1),A1759),"-",C1759,"-",H1759,".pdf"),"PDF"),""),"")</f>
        <v>PDF</v>
      </c>
      <c r="P1759" s="11" t="s">
        <v>2</v>
      </c>
      <c r="Q1759" s="3" t="s">
        <v>46</v>
      </c>
      <c r="R1759" s="3" t="s">
        <v>39</v>
      </c>
      <c r="T1759" s="18" t="str">
        <f>IF(J1759="Yes",IF(U1759&lt;&gt;"",HYPERLINK(_xlfn.CONCAT(VLOOKUP(U1759,AF:AG,2,FALSE),"\",IF(ISERROR(FIND(",",A1759))=FALSE,LEFT(A1759,FIND(",",A1759)-1),A1759),"-",C1759,"-",H1759,".pdf"),"PDF"),""),"")</f>
        <v>PDF</v>
      </c>
      <c r="U1759" s="11" t="str">
        <f>IF(R1759="0. Duplicate","SH","")</f>
        <v>SH</v>
      </c>
      <c r="V1759" s="3" t="str">
        <f>IF(R1759="0. Duplicate","Exclude","")</f>
        <v>Exclude</v>
      </c>
      <c r="W1759" s="3" t="str">
        <f>IF(R1759="0. Duplicate","0. Duplicate","")</f>
        <v>0. Duplicate</v>
      </c>
      <c r="Y1759" s="12" t="str">
        <f>IF(R1759="Include","No",IF(V1759="Include","No",""))</f>
        <v/>
      </c>
      <c r="Z1759" s="33" t="str">
        <f>IF(J1759="Yes",IF(Q1759="","",IF(Q1759="Include",IF(V1759="",IF(Y1759="No","Check for supplement","Include"),IF(V1759="Exclude","Consensus required",IF(V1759="Include",IF(Y1759="No","Check for supplement","Include"),"Check required"))),IF(Q1759="Exclude",IF(V1759="","Check required",IF(V1759="Exclude","Exclude",IF(V1759="Include","Consensus required","Check required"))),"Check required"))),IF(L1759="","","Find PDF"))</f>
        <v>Exclude</v>
      </c>
      <c r="AA1759" s="31" t="str">
        <f>IF(Z1759="Exclude",R1759,"")</f>
        <v>0. Duplicate</v>
      </c>
    </row>
    <row r="1760" spans="1:27" x14ac:dyDescent="0.25">
      <c r="A1760" s="25" t="s">
        <v>2674</v>
      </c>
      <c r="B1760" s="26" t="s">
        <v>2675</v>
      </c>
      <c r="C1760" s="26">
        <v>2016</v>
      </c>
      <c r="D1760" s="26" t="s">
        <v>2676</v>
      </c>
      <c r="E1760" s="26">
        <v>31</v>
      </c>
      <c r="F1760" s="26">
        <v>6</v>
      </c>
      <c r="G1760" s="26" t="s">
        <v>2677</v>
      </c>
      <c r="H1760" s="26">
        <v>14883</v>
      </c>
      <c r="I1760" s="26" t="s">
        <v>2678</v>
      </c>
      <c r="J1760" s="11" t="s">
        <v>35</v>
      </c>
      <c r="K1760" s="18" t="str">
        <f>IF(LEFT(I1760,2)="10",HYPERLINK(_xlfn.CONCAT("https://doi.org/",I1760),"Link"),IF(I1760="","",HYPERLINK(I1760,"Link")))</f>
        <v>Link</v>
      </c>
      <c r="L1760" s="19" t="str">
        <f>IF(A1760&lt;&gt;"",IF(J1760="No",_xlfn.CONCAT(IF(ISERROR(FIND(",",A1760))=FALSE,LEFT(A1760,FIND(",",A1760)-1),A1760),"-",C1760,"-",H1760),""),"")</f>
        <v/>
      </c>
      <c r="M1760" s="29" t="str">
        <f>IF(A1760&lt;&gt;"",_xlfn.CONCAT("{",IF(ISERROR(FIND(",",A1760))=FALSE,LEFT(A1760,FIND(",",A1760)-1),A1760),", ",C1760," #",H1760,"}"),"")</f>
        <v>{Ramadi, 2016 #14883}</v>
      </c>
      <c r="N1760" s="4" t="s">
        <v>1</v>
      </c>
      <c r="O1760" s="18" t="str">
        <f>IF(J1760="Yes",IF(P1760&lt;&gt;"",HYPERLINK(_xlfn.CONCAT(VLOOKUP(P1760,AF:AG,2,FALSE),"\",IF(ISERROR(FIND(",",A1760))=FALSE,LEFT(A1760,FIND(",",A1760)-1),A1760),"-",C1760,"-",H1760,".pdf"),"PDF"),""),"")</f>
        <v>PDF</v>
      </c>
      <c r="P1760" s="11" t="s">
        <v>2</v>
      </c>
      <c r="Q1760" s="3" t="s">
        <v>46</v>
      </c>
      <c r="R1760" s="3" t="s">
        <v>47</v>
      </c>
      <c r="S1760" s="4" t="s">
        <v>109</v>
      </c>
      <c r="T1760" s="18" t="str">
        <f>IF(J1760="Yes",IF(U1760&lt;&gt;"",HYPERLINK(_xlfn.CONCAT(VLOOKUP(U1760,AF:AG,2,FALSE),"\",IF(ISERROR(FIND(",",A1760))=FALSE,LEFT(A1760,FIND(",",A1760)-1),A1760),"-",C1760,"-",H1760,".pdf"),"PDF"),""),"")</f>
        <v>PDF</v>
      </c>
      <c r="U1760" s="11" t="s">
        <v>38</v>
      </c>
      <c r="V1760" s="3" t="s">
        <v>46</v>
      </c>
      <c r="W1760" s="3" t="s">
        <v>47</v>
      </c>
      <c r="Y1760" s="12" t="str">
        <f>IF(R1760="Include","No",IF(V1760="Include","No",""))</f>
        <v/>
      </c>
      <c r="Z1760" s="33" t="str">
        <f>IF(J1760="Yes",IF(Q1760="","",IF(Q1760="Include",IF(V1760="",IF(Y1760="No","Check for supplement","Include"),IF(V1760="Exclude","Consensus required",IF(V1760="Include",IF(Y1760="No","Check for supplement","Include"),"Check required"))),IF(Q1760="Exclude",IF(V1760="","Check required",IF(V1760="Exclude","Exclude",IF(V1760="Include","Consensus required","Check required"))),"Check required"))),IF(L1760="","","Find PDF"))</f>
        <v>Exclude</v>
      </c>
      <c r="AA1760" s="31" t="str">
        <f>IF(Z1760="Exclude",R1760,"")</f>
        <v>3. Wrong intervention</v>
      </c>
    </row>
    <row r="1761" spans="1:27" x14ac:dyDescent="0.25">
      <c r="A1761" s="25" t="s">
        <v>2679</v>
      </c>
      <c r="B1761" s="26" t="s">
        <v>2680</v>
      </c>
      <c r="C1761" s="26">
        <v>2017</v>
      </c>
      <c r="D1761" s="26" t="s">
        <v>212</v>
      </c>
      <c r="E1761" s="26">
        <v>2</v>
      </c>
      <c r="F1761" s="26">
        <v>1</v>
      </c>
      <c r="G1761" s="26" t="s">
        <v>2681</v>
      </c>
      <c r="H1761" s="26">
        <v>13649</v>
      </c>
      <c r="I1761" s="26" t="s">
        <v>2682</v>
      </c>
      <c r="J1761" s="11" t="s">
        <v>35</v>
      </c>
      <c r="K1761" s="18" t="str">
        <f>IF(LEFT(I1761,2)="10",HYPERLINK(_xlfn.CONCAT("https://doi.org/",I1761),"Link"),IF(I1761="","",HYPERLINK(I1761,"Link")))</f>
        <v>Link</v>
      </c>
      <c r="L1761" s="19" t="str">
        <f>IF(A1761&lt;&gt;"",IF(J1761="No",_xlfn.CONCAT(IF(ISERROR(FIND(",",A1761))=FALSE,LEFT(A1761,FIND(",",A1761)-1),A1761),"-",C1761,"-",H1761),""),"")</f>
        <v/>
      </c>
      <c r="M1761" s="29" t="str">
        <f>IF(A1761&lt;&gt;"",_xlfn.CONCAT("{",IF(ISERROR(FIND(",",A1761))=FALSE,LEFT(A1761,FIND(",",A1761)-1),A1761),", ",C1761," #",H1761,"}"),"")</f>
        <v>{Ramirez, 2017 #13649}</v>
      </c>
      <c r="N1761" s="4" t="s">
        <v>1</v>
      </c>
      <c r="O1761" s="18" t="str">
        <f>IF(J1761="Yes",IF(P1761&lt;&gt;"",HYPERLINK(_xlfn.CONCAT(VLOOKUP(P1761,AF:AG,2,FALSE),"\",IF(ISERROR(FIND(",",A1761))=FALSE,LEFT(A1761,FIND(",",A1761)-1),A1761),"-",C1761,"-",H1761,".pdf"),"PDF"),""),"")</f>
        <v>PDF</v>
      </c>
      <c r="P1761" s="11" t="s">
        <v>2</v>
      </c>
      <c r="Q1761" s="3" t="s">
        <v>46</v>
      </c>
      <c r="R1761" s="3" t="s">
        <v>47</v>
      </c>
      <c r="S1761" s="4" t="s">
        <v>109</v>
      </c>
      <c r="T1761" s="18" t="str">
        <f>IF(J1761="Yes",IF(U1761&lt;&gt;"",HYPERLINK(_xlfn.CONCAT(VLOOKUP(U1761,AF:AG,2,FALSE),"\",IF(ISERROR(FIND(",",A1761))=FALSE,LEFT(A1761,FIND(",",A1761)-1),A1761),"-",C1761,"-",H1761,".pdf"),"PDF"),""),"")</f>
        <v>PDF</v>
      </c>
      <c r="U1761" s="11" t="s">
        <v>38</v>
      </c>
      <c r="V1761" s="3" t="s">
        <v>46</v>
      </c>
      <c r="W1761" s="3" t="s">
        <v>47</v>
      </c>
      <c r="Y1761" s="12" t="str">
        <f>IF(R1761="Include","No",IF(V1761="Include","No",""))</f>
        <v/>
      </c>
      <c r="Z1761" s="33" t="str">
        <f>IF(J1761="Yes",IF(Q1761="","",IF(Q1761="Include",IF(V1761="",IF(Y1761="No","Check for supplement","Include"),IF(V1761="Exclude","Consensus required",IF(V1761="Include",IF(Y1761="No","Check for supplement","Include"),"Check required"))),IF(Q1761="Exclude",IF(V1761="","Check required",IF(V1761="Exclude","Exclude",IF(V1761="Include","Consensus required","Check required"))),"Check required"))),IF(L1761="","","Find PDF"))</f>
        <v>Exclude</v>
      </c>
      <c r="AA1761" s="31" t="str">
        <f>IF(Z1761="Exclude",R1761,"")</f>
        <v>3. Wrong intervention</v>
      </c>
    </row>
    <row r="1762" spans="1:27" x14ac:dyDescent="0.25">
      <c r="A1762" s="25" t="s">
        <v>2679</v>
      </c>
      <c r="B1762" s="26" t="s">
        <v>2680</v>
      </c>
      <c r="C1762" s="26">
        <v>2017</v>
      </c>
      <c r="D1762" s="26" t="s">
        <v>212</v>
      </c>
      <c r="E1762" s="26">
        <v>2</v>
      </c>
      <c r="F1762" s="26">
        <v>1</v>
      </c>
      <c r="G1762" s="26" t="s">
        <v>2681</v>
      </c>
      <c r="H1762" s="26">
        <v>13650</v>
      </c>
      <c r="I1762" s="26" t="s">
        <v>2682</v>
      </c>
      <c r="J1762" s="11" t="s">
        <v>35</v>
      </c>
      <c r="K1762" s="18" t="str">
        <f>IF(LEFT(I1762,2)="10",HYPERLINK(_xlfn.CONCAT("https://doi.org/",I1762),"Link"),IF(I1762="","",HYPERLINK(I1762,"Link")))</f>
        <v>Link</v>
      </c>
      <c r="L1762" s="19" t="str">
        <f>IF(A1762&lt;&gt;"",IF(J1762="No",_xlfn.CONCAT(IF(ISERROR(FIND(",",A1762))=FALSE,LEFT(A1762,FIND(",",A1762)-1),A1762),"-",C1762,"-",H1762),""),"")</f>
        <v/>
      </c>
      <c r="M1762" s="29" t="str">
        <f>IF(A1762&lt;&gt;"",_xlfn.CONCAT("{",IF(ISERROR(FIND(",",A1762))=FALSE,LEFT(A1762,FIND(",",A1762)-1),A1762),", ",C1762," #",H1762,"}"),"")</f>
        <v>{Ramirez, 2017 #13650}</v>
      </c>
      <c r="N1762" s="4" t="s">
        <v>1</v>
      </c>
      <c r="O1762" s="18" t="str">
        <f>IF(J1762="Yes",IF(P1762&lt;&gt;"",HYPERLINK(_xlfn.CONCAT(VLOOKUP(P1762,AF:AG,2,FALSE),"\",IF(ISERROR(FIND(",",A1762))=FALSE,LEFT(A1762,FIND(",",A1762)-1),A1762),"-",C1762,"-",H1762,".pdf"),"PDF"),""),"")</f>
        <v>PDF</v>
      </c>
      <c r="P1762" s="11" t="s">
        <v>2</v>
      </c>
      <c r="Q1762" s="3" t="s">
        <v>46</v>
      </c>
      <c r="R1762" s="3" t="s">
        <v>39</v>
      </c>
      <c r="T1762" s="18" t="str">
        <f>IF(J1762="Yes",IF(U1762&lt;&gt;"",HYPERLINK(_xlfn.CONCAT(VLOOKUP(U1762,AF:AG,2,FALSE),"\",IF(ISERROR(FIND(",",A1762))=FALSE,LEFT(A1762,FIND(",",A1762)-1),A1762),"-",C1762,"-",H1762,".pdf"),"PDF"),""),"")</f>
        <v>PDF</v>
      </c>
      <c r="U1762" s="11" t="str">
        <f>IF(R1762="0. Duplicate","SH","")</f>
        <v>SH</v>
      </c>
      <c r="V1762" s="3" t="str">
        <f>IF(R1762="0. Duplicate","Exclude","")</f>
        <v>Exclude</v>
      </c>
      <c r="W1762" s="3" t="str">
        <f>IF(R1762="0. Duplicate","0. Duplicate","")</f>
        <v>0. Duplicate</v>
      </c>
      <c r="Y1762" s="12" t="str">
        <f>IF(R1762="Include","No",IF(V1762="Include","No",""))</f>
        <v/>
      </c>
      <c r="Z1762" s="33" t="str">
        <f>IF(J1762="Yes",IF(Q1762="","",IF(Q1762="Include",IF(V1762="",IF(Y1762="No","Check for supplement","Include"),IF(V1762="Exclude","Consensus required",IF(V1762="Include",IF(Y1762="No","Check for supplement","Include"),"Check required"))),IF(Q1762="Exclude",IF(V1762="","Check required",IF(V1762="Exclude","Exclude",IF(V1762="Include","Consensus required","Check required"))),"Check required"))),IF(L1762="","","Find PDF"))</f>
        <v>Exclude</v>
      </c>
      <c r="AA1762" s="31" t="str">
        <f>IF(Z1762="Exclude",R1762,"")</f>
        <v>0. Duplicate</v>
      </c>
    </row>
    <row r="1763" spans="1:27" x14ac:dyDescent="0.25">
      <c r="A1763" s="25" t="s">
        <v>7151</v>
      </c>
      <c r="B1763" s="26" t="s">
        <v>7152</v>
      </c>
      <c r="C1763" s="26">
        <v>2020</v>
      </c>
      <c r="D1763" s="26" t="s">
        <v>89</v>
      </c>
      <c r="E1763" s="26">
        <v>9</v>
      </c>
      <c r="F1763" s="26">
        <v>10</v>
      </c>
      <c r="G1763" s="26" t="s">
        <v>7153</v>
      </c>
      <c r="H1763" s="26">
        <v>24709</v>
      </c>
      <c r="I1763" s="26" t="s">
        <v>7154</v>
      </c>
      <c r="J1763" s="11" t="s">
        <v>35</v>
      </c>
      <c r="K1763" s="18" t="str">
        <f>IF(LEFT(I1763,2)="10",HYPERLINK(_xlfn.CONCAT("https://doi.org/",I1763),"Link"),IF(I1763="","",HYPERLINK(I1763,"Link")))</f>
        <v>Link</v>
      </c>
      <c r="L1763" s="19" t="str">
        <f>IF(A1763&lt;&gt;"",IF(J1763="No",_xlfn.CONCAT(IF(ISERROR(FIND(",",A1763))=FALSE,LEFT(A1763,FIND(",",A1763)-1),A1763),"-",C1763,"-",H1763),""),"")</f>
        <v/>
      </c>
      <c r="M1763" s="29" t="str">
        <f>IF(A1763&lt;&gt;"",_xlfn.CONCAT("{",IF(ISERROR(FIND(",",A1763))=FALSE,LEFT(A1763,FIND(",",A1763)-1),A1763),", ",C1763," #",H1763,"}"),"")</f>
        <v>{Rasmussen, 2020 #24709}</v>
      </c>
      <c r="N1763" s="4" t="s">
        <v>75</v>
      </c>
      <c r="O1763" s="18" t="str">
        <f>IF(J1763="Yes",IF(P1763&lt;&gt;"",HYPERLINK(_xlfn.CONCAT(VLOOKUP(P1763,AF:AG,2,FALSE),"\",IF(ISERROR(FIND(",",A1763))=FALSE,LEFT(A1763,FIND(",",A1763)-1),A1763),"-",C1763,"-",H1763,".pdf"),"PDF"),""),"")</f>
        <v>PDF</v>
      </c>
      <c r="P1763" s="11" t="s">
        <v>2</v>
      </c>
      <c r="Q1763" s="3" t="s">
        <v>37</v>
      </c>
      <c r="T1763" s="18" t="str">
        <f>IF(J1763="Yes",IF(U1763&lt;&gt;"",HYPERLINK(_xlfn.CONCAT(VLOOKUP(U1763,AF:AG,2,FALSE),"\",IF(ISERROR(FIND(",",A1763))=FALSE,LEFT(A1763,FIND(",",A1763)-1),A1763),"-",C1763,"-",H1763,".pdf"),"PDF"),""),"")</f>
        <v>PDF</v>
      </c>
      <c r="U1763" s="11" t="s">
        <v>38</v>
      </c>
      <c r="V1763" s="3" t="s">
        <v>37</v>
      </c>
      <c r="Y1763" s="12" t="s">
        <v>35</v>
      </c>
      <c r="Z1763" s="33" t="str">
        <f>IF(J1763="Yes",IF(Q1763="","",IF(Q1763="Include",IF(V1763="",IF(Y1763="No","Check for supplement","Include"),IF(V1763="Exclude","Consensus required",IF(V1763="Include",IF(Y1763="No","Check for supplement","Include"),"Check required"))),IF(Q1763="Exclude",IF(V1763="","Check required",IF(V1763="Exclude","Exclude",IF(V1763="Include","Consensus required","Check required"))),"Check required"))),IF(L1763="","","Find PDF"))</f>
        <v>Include</v>
      </c>
      <c r="AA1763" s="31" t="str">
        <f>IF(Z1763="Exclude",R1763,"")</f>
        <v/>
      </c>
    </row>
    <row r="1764" spans="1:27" x14ac:dyDescent="0.25">
      <c r="A1764" s="25" t="s">
        <v>7155</v>
      </c>
      <c r="B1764" s="26" t="s">
        <v>7156</v>
      </c>
      <c r="C1764" s="26">
        <v>2020</v>
      </c>
      <c r="D1764" s="26" t="s">
        <v>3</v>
      </c>
      <c r="G1764" s="26" t="s">
        <v>1210</v>
      </c>
      <c r="H1764" s="26">
        <v>24721</v>
      </c>
      <c r="I1764" s="26" t="s">
        <v>7157</v>
      </c>
      <c r="J1764" s="11" t="s">
        <v>35</v>
      </c>
      <c r="K1764" s="18" t="str">
        <f>IF(LEFT(I1764,2)="10",HYPERLINK(_xlfn.CONCAT("https://doi.org/",I1764),"Link"),IF(I1764="","",HYPERLINK(I1764,"Link")))</f>
        <v>Link</v>
      </c>
      <c r="L1764" s="19" t="str">
        <f>IF(A1764&lt;&gt;"",IF(J1764="No",_xlfn.CONCAT(IF(ISERROR(FIND(",",A1764))=FALSE,LEFT(A1764,FIND(",",A1764)-1),A1764),"-",C1764,"-",H1764),""),"")</f>
        <v/>
      </c>
      <c r="M1764" s="29" t="str">
        <f>IF(A1764&lt;&gt;"",_xlfn.CONCAT("{",IF(ISERROR(FIND(",",A1764))=FALSE,LEFT(A1764,FIND(",",A1764)-1),A1764),", ",C1764," #",H1764,"}"),"")</f>
        <v>{Rasmussen, 2020 #24721}</v>
      </c>
      <c r="N1764" s="4" t="s">
        <v>75</v>
      </c>
      <c r="O1764" s="18" t="str">
        <f>IF(J1764="Yes",IF(P1764&lt;&gt;"",HYPERLINK(_xlfn.CONCAT(VLOOKUP(P1764,AF:AG,2,FALSE),"\",IF(ISERROR(FIND(",",A1764))=FALSE,LEFT(A1764,FIND(",",A1764)-1),A1764),"-",C1764,"-",H1764,".pdf"),"PDF"),""),"")</f>
        <v>PDF</v>
      </c>
      <c r="P1764" s="11" t="s">
        <v>2</v>
      </c>
      <c r="Q1764" s="3" t="s">
        <v>37</v>
      </c>
      <c r="T1764" s="18" t="str">
        <f>IF(J1764="Yes",IF(U1764&lt;&gt;"",HYPERLINK(_xlfn.CONCAT(VLOOKUP(U1764,AF:AG,2,FALSE),"\",IF(ISERROR(FIND(",",A1764))=FALSE,LEFT(A1764,FIND(",",A1764)-1),A1764),"-",C1764,"-",H1764,".pdf"),"PDF"),""),"")</f>
        <v>PDF</v>
      </c>
      <c r="U1764" s="11" t="s">
        <v>38</v>
      </c>
      <c r="V1764" s="3" t="s">
        <v>37</v>
      </c>
      <c r="Y1764" s="12" t="s">
        <v>35</v>
      </c>
      <c r="Z1764" s="33" t="str">
        <f>IF(J1764="Yes",IF(Q1764="","",IF(Q1764="Include",IF(V1764="",IF(Y1764="No","Check for supplement","Include"),IF(V1764="Exclude","Consensus required",IF(V1764="Include",IF(Y1764="No","Check for supplement","Include"),"Check required"))),IF(Q1764="Exclude",IF(V1764="","Check required",IF(V1764="Exclude","Exclude",IF(V1764="Include","Consensus required","Check required"))),"Check required"))),IF(L1764="","","Find PDF"))</f>
        <v>Include</v>
      </c>
      <c r="AA1764" s="31" t="str">
        <f>IF(Z1764="Exclude",R1764,"")</f>
        <v/>
      </c>
    </row>
    <row r="1765" spans="1:27" x14ac:dyDescent="0.25">
      <c r="A1765" s="25" t="s">
        <v>7158</v>
      </c>
      <c r="B1765" s="26" t="s">
        <v>7159</v>
      </c>
      <c r="C1765" s="26">
        <v>2024</v>
      </c>
      <c r="D1765" s="26" t="s">
        <v>7160</v>
      </c>
      <c r="E1765" s="26">
        <v>50</v>
      </c>
      <c r="F1765" s="26">
        <v>8</v>
      </c>
      <c r="G1765" s="26" t="s">
        <v>7161</v>
      </c>
      <c r="H1765" s="26">
        <v>15506</v>
      </c>
      <c r="I1765" s="26" t="s">
        <v>7162</v>
      </c>
      <c r="J1765" s="11" t="s">
        <v>35</v>
      </c>
      <c r="K1765" s="18" t="str">
        <f>IF(LEFT(I1765,2)="10",HYPERLINK(_xlfn.CONCAT("https://doi.org/",I1765),"Link"),IF(I1765="","",HYPERLINK(I1765,"Link")))</f>
        <v>Link</v>
      </c>
      <c r="L1765" s="19" t="str">
        <f>IF(A1765&lt;&gt;"",IF(J1765="No",_xlfn.CONCAT(IF(ISERROR(FIND(",",A1765))=FALSE,LEFT(A1765,FIND(",",A1765)-1),A1765),"-",C1765,"-",H1765),""),"")</f>
        <v/>
      </c>
      <c r="M1765" s="29" t="str">
        <f>IF(A1765&lt;&gt;"",_xlfn.CONCAT("{",IF(ISERROR(FIND(",",A1765))=FALSE,LEFT(A1765,FIND(",",A1765)-1),A1765),", ",C1765," #",H1765,"}"),"")</f>
        <v>{Rasmussen, 2024 #15506}</v>
      </c>
      <c r="N1765" s="4" t="s">
        <v>75</v>
      </c>
      <c r="O1765" s="18" t="str">
        <f>IF(J1765="Yes",IF(P1765&lt;&gt;"",HYPERLINK(_xlfn.CONCAT(VLOOKUP(P1765,AF:AG,2,FALSE),"\",IF(ISERROR(FIND(",",A1765))=FALSE,LEFT(A1765,FIND(",",A1765)-1),A1765),"-",C1765,"-",H1765,".pdf"),"PDF"),""),"")</f>
        <v>PDF</v>
      </c>
      <c r="P1765" s="11" t="s">
        <v>2</v>
      </c>
      <c r="Q1765" s="3" t="s">
        <v>37</v>
      </c>
      <c r="T1765" s="18" t="str">
        <f>IF(J1765="Yes",IF(U1765&lt;&gt;"",HYPERLINK(_xlfn.CONCAT(VLOOKUP(U1765,AF:AG,2,FALSE),"\",IF(ISERROR(FIND(",",A1765))=FALSE,LEFT(A1765,FIND(",",A1765)-1),A1765),"-",C1765,"-",H1765,".pdf"),"PDF"),""),"")</f>
        <v>PDF</v>
      </c>
      <c r="U1765" s="11" t="s">
        <v>38</v>
      </c>
      <c r="V1765" s="3" t="s">
        <v>37</v>
      </c>
      <c r="Y1765" s="12" t="s">
        <v>35</v>
      </c>
      <c r="Z1765" s="33" t="str">
        <f>IF(J1765="Yes",IF(Q1765="","",IF(Q1765="Include",IF(V1765="",IF(Y1765="No","Check for supplement","Include"),IF(V1765="Exclude","Consensus required",IF(V1765="Include",IF(Y1765="No","Check for supplement","Include"),"Check required"))),IF(Q1765="Exclude",IF(V1765="","Check required",IF(V1765="Exclude","Exclude",IF(V1765="Include","Consensus required","Check required"))),"Check required"))),IF(L1765="","","Find PDF"))</f>
        <v>Include</v>
      </c>
      <c r="AA1765" s="31" t="str">
        <f>IF(Z1765="Exclude",R1765,"")</f>
        <v/>
      </c>
    </row>
    <row r="1766" spans="1:27" x14ac:dyDescent="0.25">
      <c r="A1766" s="25" t="s">
        <v>2683</v>
      </c>
      <c r="B1766" s="26" t="s">
        <v>2684</v>
      </c>
      <c r="C1766" s="26">
        <v>2020</v>
      </c>
      <c r="D1766" s="26" t="s">
        <v>851</v>
      </c>
      <c r="E1766" s="26">
        <v>29</v>
      </c>
      <c r="F1766" s="26">
        <v>11</v>
      </c>
      <c r="G1766" s="26" t="s">
        <v>2685</v>
      </c>
      <c r="H1766" s="26">
        <v>13651</v>
      </c>
      <c r="I1766" s="26" t="s">
        <v>2686</v>
      </c>
      <c r="J1766" s="11" t="s">
        <v>35</v>
      </c>
      <c r="K1766" s="18" t="str">
        <f>IF(LEFT(I1766,2)="10",HYPERLINK(_xlfn.CONCAT("https://doi.org/",I1766),"Link"),IF(I1766="","",HYPERLINK(I1766,"Link")))</f>
        <v>Link</v>
      </c>
      <c r="L1766" s="19" t="str">
        <f>IF(A1766&lt;&gt;"",IF(J1766="No",_xlfn.CONCAT(IF(ISERROR(FIND(",",A1766))=FALSE,LEFT(A1766,FIND(",",A1766)-1),A1766),"-",C1766,"-",H1766),""),"")</f>
        <v/>
      </c>
      <c r="M1766" s="29" t="str">
        <f>IF(A1766&lt;&gt;"",_xlfn.CONCAT("{",IF(ISERROR(FIND(",",A1766))=FALSE,LEFT(A1766,FIND(",",A1766)-1),A1766),", ",C1766," #",H1766,"}"),"")</f>
        <v>{Rastogi, 2020 #13651}</v>
      </c>
      <c r="N1766" s="4" t="s">
        <v>1</v>
      </c>
      <c r="O1766" s="18" t="str">
        <f>IF(J1766="Yes",IF(P1766&lt;&gt;"",HYPERLINK(_xlfn.CONCAT(VLOOKUP(P1766,AF:AG,2,FALSE),"\",IF(ISERROR(FIND(",",A1766))=FALSE,LEFT(A1766,FIND(",",A1766)-1),A1766),"-",C1766,"-",H1766,".pdf"),"PDF"),""),"")</f>
        <v>PDF</v>
      </c>
      <c r="P1766" s="11" t="s">
        <v>2</v>
      </c>
      <c r="Q1766" s="3" t="s">
        <v>46</v>
      </c>
      <c r="R1766" s="3" t="s">
        <v>47</v>
      </c>
      <c r="S1766" s="4" t="s">
        <v>109</v>
      </c>
      <c r="T1766" s="18" t="str">
        <f>IF(J1766="Yes",IF(U1766&lt;&gt;"",HYPERLINK(_xlfn.CONCAT(VLOOKUP(U1766,AF:AG,2,FALSE),"\",IF(ISERROR(FIND(",",A1766))=FALSE,LEFT(A1766,FIND(",",A1766)-1),A1766),"-",C1766,"-",H1766,".pdf"),"PDF"),""),"")</f>
        <v>PDF</v>
      </c>
      <c r="U1766" s="11" t="s">
        <v>38</v>
      </c>
      <c r="V1766" s="3" t="s">
        <v>46</v>
      </c>
      <c r="W1766" s="3" t="s">
        <v>47</v>
      </c>
      <c r="Y1766" s="12" t="str">
        <f>IF(R1766="Include","No",IF(V1766="Include","No",""))</f>
        <v/>
      </c>
      <c r="Z1766" s="33" t="str">
        <f>IF(J1766="Yes",IF(Q1766="","",IF(Q1766="Include",IF(V1766="",IF(Y1766="No","Check for supplement","Include"),IF(V1766="Exclude","Consensus required",IF(V1766="Include",IF(Y1766="No","Check for supplement","Include"),"Check required"))),IF(Q1766="Exclude",IF(V1766="","Check required",IF(V1766="Exclude","Exclude",IF(V1766="Include","Consensus required","Check required"))),"Check required"))),IF(L1766="","","Find PDF"))</f>
        <v>Exclude</v>
      </c>
      <c r="AA1766" s="31" t="str">
        <f>IF(Z1766="Exclude",R1766,"")</f>
        <v>3. Wrong intervention</v>
      </c>
    </row>
    <row r="1767" spans="1:27" x14ac:dyDescent="0.25">
      <c r="A1767" s="25" t="s">
        <v>2683</v>
      </c>
      <c r="B1767" s="26" t="s">
        <v>2684</v>
      </c>
      <c r="C1767" s="26">
        <v>2020</v>
      </c>
      <c r="D1767" s="26" t="s">
        <v>851</v>
      </c>
      <c r="E1767" s="26">
        <v>29</v>
      </c>
      <c r="F1767" s="26">
        <v>11</v>
      </c>
      <c r="G1767" s="26" t="s">
        <v>2685</v>
      </c>
      <c r="H1767" s="26">
        <v>13652</v>
      </c>
      <c r="I1767" s="26" t="s">
        <v>2686</v>
      </c>
      <c r="J1767" s="11" t="s">
        <v>35</v>
      </c>
      <c r="K1767" s="18" t="str">
        <f>IF(LEFT(I1767,2)="10",HYPERLINK(_xlfn.CONCAT("https://doi.org/",I1767),"Link"),IF(I1767="","",HYPERLINK(I1767,"Link")))</f>
        <v>Link</v>
      </c>
      <c r="L1767" s="19" t="str">
        <f>IF(A1767&lt;&gt;"",IF(J1767="No",_xlfn.CONCAT(IF(ISERROR(FIND(",",A1767))=FALSE,LEFT(A1767,FIND(",",A1767)-1),A1767),"-",C1767,"-",H1767),""),"")</f>
        <v/>
      </c>
      <c r="M1767" s="29" t="str">
        <f>IF(A1767&lt;&gt;"",_xlfn.CONCAT("{",IF(ISERROR(FIND(",",A1767))=FALSE,LEFT(A1767,FIND(",",A1767)-1),A1767),", ",C1767," #",H1767,"}"),"")</f>
        <v>{Rastogi, 2020 #13652}</v>
      </c>
      <c r="N1767" s="4" t="s">
        <v>1</v>
      </c>
      <c r="O1767" s="18" t="str">
        <f>IF(J1767="Yes",IF(P1767&lt;&gt;"",HYPERLINK(_xlfn.CONCAT(VLOOKUP(P1767,AF:AG,2,FALSE),"\",IF(ISERROR(FIND(",",A1767))=FALSE,LEFT(A1767,FIND(",",A1767)-1),A1767),"-",C1767,"-",H1767,".pdf"),"PDF"),""),"")</f>
        <v>PDF</v>
      </c>
      <c r="P1767" s="11" t="s">
        <v>2</v>
      </c>
      <c r="Q1767" s="3" t="s">
        <v>46</v>
      </c>
      <c r="R1767" s="3" t="s">
        <v>39</v>
      </c>
      <c r="T1767" s="18" t="str">
        <f>IF(J1767="Yes",IF(U1767&lt;&gt;"",HYPERLINK(_xlfn.CONCAT(VLOOKUP(U1767,AF:AG,2,FALSE),"\",IF(ISERROR(FIND(",",A1767))=FALSE,LEFT(A1767,FIND(",",A1767)-1),A1767),"-",C1767,"-",H1767,".pdf"),"PDF"),""),"")</f>
        <v>PDF</v>
      </c>
      <c r="U1767" s="11" t="str">
        <f>IF(R1767="0. Duplicate","SH","")</f>
        <v>SH</v>
      </c>
      <c r="V1767" s="3" t="str">
        <f>IF(R1767="0. Duplicate","Exclude","")</f>
        <v>Exclude</v>
      </c>
      <c r="W1767" s="3" t="str">
        <f>IF(R1767="0. Duplicate","0. Duplicate","")</f>
        <v>0. Duplicate</v>
      </c>
      <c r="Y1767" s="12" t="str">
        <f>IF(R1767="Include","No",IF(V1767="Include","No",""))</f>
        <v/>
      </c>
      <c r="Z1767" s="33" t="str">
        <f>IF(J1767="Yes",IF(Q1767="","",IF(Q1767="Include",IF(V1767="",IF(Y1767="No","Check for supplement","Include"),IF(V1767="Exclude","Consensus required",IF(V1767="Include",IF(Y1767="No","Check for supplement","Include"),"Check required"))),IF(Q1767="Exclude",IF(V1767="","Check required",IF(V1767="Exclude","Exclude",IF(V1767="Include","Consensus required","Check required"))),"Check required"))),IF(L1767="","","Find PDF"))</f>
        <v>Exclude</v>
      </c>
      <c r="AA1767" s="31" t="str">
        <f>IF(Z1767="Exclude",R1767,"")</f>
        <v>0. Duplicate</v>
      </c>
    </row>
    <row r="1768" spans="1:27" x14ac:dyDescent="0.25">
      <c r="A1768" s="25" t="s">
        <v>2687</v>
      </c>
      <c r="B1768" s="26" t="s">
        <v>2688</v>
      </c>
      <c r="C1768" s="26">
        <v>2021</v>
      </c>
      <c r="D1768" s="26" t="s">
        <v>2689</v>
      </c>
      <c r="E1768" s="26">
        <v>21</v>
      </c>
      <c r="F1768" s="26">
        <v>1</v>
      </c>
      <c r="G1768" s="26">
        <v>317</v>
      </c>
      <c r="H1768" s="26">
        <v>13519</v>
      </c>
      <c r="I1768" s="26" t="s">
        <v>2690</v>
      </c>
      <c r="J1768" s="11" t="s">
        <v>35</v>
      </c>
      <c r="K1768" s="18" t="str">
        <f>IF(LEFT(I1768,2)="10",HYPERLINK(_xlfn.CONCAT("https://doi.org/",I1768),"Link"),IF(I1768="","",HYPERLINK(I1768,"Link")))</f>
        <v>Link</v>
      </c>
      <c r="L1768" s="19" t="str">
        <f>IF(A1768&lt;&gt;"",IF(J1768="No",_xlfn.CONCAT(IF(ISERROR(FIND(",",A1768))=FALSE,LEFT(A1768,FIND(",",A1768)-1),A1768),"-",C1768,"-",H1768),""),"")</f>
        <v/>
      </c>
      <c r="M1768" s="29" t="str">
        <f>IF(A1768&lt;&gt;"",_xlfn.CONCAT("{",IF(ISERROR(FIND(",",A1768))=FALSE,LEFT(A1768,FIND(",",A1768)-1),A1768),", ",C1768," #",H1768,"}"),"")</f>
        <v>{Rausch Osthoff, 2021 #13519}</v>
      </c>
      <c r="N1768" s="4" t="s">
        <v>1</v>
      </c>
      <c r="O1768" s="18" t="str">
        <f>IF(J1768="Yes",IF(P1768&lt;&gt;"",HYPERLINK(_xlfn.CONCAT(VLOOKUP(P1768,AF:AG,2,FALSE),"\",IF(ISERROR(FIND(",",A1768))=FALSE,LEFT(A1768,FIND(",",A1768)-1),A1768),"-",C1768,"-",H1768,".pdf"),"PDF"),""),"")</f>
        <v>PDF</v>
      </c>
      <c r="P1768" s="11" t="s">
        <v>2</v>
      </c>
      <c r="Q1768" s="3" t="s">
        <v>46</v>
      </c>
      <c r="R1768" s="3" t="s">
        <v>47</v>
      </c>
      <c r="S1768" s="4" t="s">
        <v>109</v>
      </c>
      <c r="T1768" s="18" t="str">
        <f>IF(J1768="Yes",IF(U1768&lt;&gt;"",HYPERLINK(_xlfn.CONCAT(VLOOKUP(U1768,AF:AG,2,FALSE),"\",IF(ISERROR(FIND(",",A1768))=FALSE,LEFT(A1768,FIND(",",A1768)-1),A1768),"-",C1768,"-",H1768,".pdf"),"PDF"),""),"")</f>
        <v>PDF</v>
      </c>
      <c r="U1768" s="11" t="s">
        <v>38</v>
      </c>
      <c r="V1768" s="3" t="s">
        <v>46</v>
      </c>
      <c r="W1768" s="3" t="s">
        <v>47</v>
      </c>
      <c r="Y1768" s="12" t="str">
        <f>IF(R1768="Include","No",IF(V1768="Include","No",""))</f>
        <v/>
      </c>
      <c r="Z1768" s="33" t="str">
        <f>IF(J1768="Yes",IF(Q1768="","",IF(Q1768="Include",IF(V1768="",IF(Y1768="No","Check for supplement","Include"),IF(V1768="Exclude","Consensus required",IF(V1768="Include",IF(Y1768="No","Check for supplement","Include"),"Check required"))),IF(Q1768="Exclude",IF(V1768="","Check required",IF(V1768="Exclude","Exclude",IF(V1768="Include","Consensus required","Check required"))),"Check required"))),IF(L1768="","","Find PDF"))</f>
        <v>Exclude</v>
      </c>
      <c r="AA1768" s="31" t="str">
        <f>IF(Z1768="Exclude",R1768,"")</f>
        <v>3. Wrong intervention</v>
      </c>
    </row>
    <row r="1769" spans="1:27" x14ac:dyDescent="0.25">
      <c r="A1769" s="25" t="s">
        <v>2687</v>
      </c>
      <c r="B1769" s="26" t="s">
        <v>2688</v>
      </c>
      <c r="C1769" s="26">
        <v>2021</v>
      </c>
      <c r="D1769" s="26" t="s">
        <v>2689</v>
      </c>
      <c r="E1769" s="26">
        <v>21</v>
      </c>
      <c r="F1769" s="26">
        <v>1</v>
      </c>
      <c r="G1769" s="26">
        <v>317</v>
      </c>
      <c r="H1769" s="26">
        <v>13520</v>
      </c>
      <c r="I1769" s="26" t="s">
        <v>2690</v>
      </c>
      <c r="J1769" s="11" t="s">
        <v>35</v>
      </c>
      <c r="K1769" s="18" t="str">
        <f>IF(LEFT(I1769,2)="10",HYPERLINK(_xlfn.CONCAT("https://doi.org/",I1769),"Link"),IF(I1769="","",HYPERLINK(I1769,"Link")))</f>
        <v>Link</v>
      </c>
      <c r="L1769" s="19" t="str">
        <f>IF(A1769&lt;&gt;"",IF(J1769="No",_xlfn.CONCAT(IF(ISERROR(FIND(",",A1769))=FALSE,LEFT(A1769,FIND(",",A1769)-1),A1769),"-",C1769,"-",H1769),""),"")</f>
        <v/>
      </c>
      <c r="M1769" s="29" t="str">
        <f>IF(A1769&lt;&gt;"",_xlfn.CONCAT("{",IF(ISERROR(FIND(",",A1769))=FALSE,LEFT(A1769,FIND(",",A1769)-1),A1769),", ",C1769," #",H1769,"}"),"")</f>
        <v>{Rausch Osthoff, 2021 #13520}</v>
      </c>
      <c r="N1769" s="4" t="s">
        <v>1</v>
      </c>
      <c r="O1769" s="18" t="str">
        <f>IF(J1769="Yes",IF(P1769&lt;&gt;"",HYPERLINK(_xlfn.CONCAT(VLOOKUP(P1769,AF:AG,2,FALSE),"\",IF(ISERROR(FIND(",",A1769))=FALSE,LEFT(A1769,FIND(",",A1769)-1),A1769),"-",C1769,"-",H1769,".pdf"),"PDF"),""),"")</f>
        <v>PDF</v>
      </c>
      <c r="P1769" s="11" t="s">
        <v>2</v>
      </c>
      <c r="Q1769" s="3" t="s">
        <v>46</v>
      </c>
      <c r="R1769" s="3" t="s">
        <v>39</v>
      </c>
      <c r="T1769" s="18" t="str">
        <f>IF(J1769="Yes",IF(U1769&lt;&gt;"",HYPERLINK(_xlfn.CONCAT(VLOOKUP(U1769,AF:AG,2,FALSE),"\",IF(ISERROR(FIND(",",A1769))=FALSE,LEFT(A1769,FIND(",",A1769)-1),A1769),"-",C1769,"-",H1769,".pdf"),"PDF"),""),"")</f>
        <v>PDF</v>
      </c>
      <c r="U1769" s="11" t="str">
        <f>IF(R1769="0. Duplicate","SH","")</f>
        <v>SH</v>
      </c>
      <c r="V1769" s="3" t="str">
        <f>IF(R1769="0. Duplicate","Exclude","")</f>
        <v>Exclude</v>
      </c>
      <c r="W1769" s="3" t="str">
        <f>IF(R1769="0. Duplicate","0. Duplicate","")</f>
        <v>0. Duplicate</v>
      </c>
      <c r="Y1769" s="12" t="str">
        <f>IF(R1769="Include","No",IF(V1769="Include","No",""))</f>
        <v/>
      </c>
      <c r="Z1769" s="33" t="str">
        <f>IF(J1769="Yes",IF(Q1769="","",IF(Q1769="Include",IF(V1769="",IF(Y1769="No","Check for supplement","Include"),IF(V1769="Exclude","Consensus required",IF(V1769="Include",IF(Y1769="No","Check for supplement","Include"),"Check required"))),IF(Q1769="Exclude",IF(V1769="","Check required",IF(V1769="Exclude","Exclude",IF(V1769="Include","Consensus required","Check required"))),"Check required"))),IF(L1769="","","Find PDF"))</f>
        <v>Exclude</v>
      </c>
      <c r="AA1769" s="31" t="str">
        <f>IF(Z1769="Exclude",R1769,"")</f>
        <v>0. Duplicate</v>
      </c>
    </row>
    <row r="1770" spans="1:27" x14ac:dyDescent="0.25">
      <c r="A1770" s="25" t="s">
        <v>2687</v>
      </c>
      <c r="B1770" s="26" t="s">
        <v>2688</v>
      </c>
      <c r="C1770" s="26">
        <v>2021</v>
      </c>
      <c r="D1770" s="26" t="s">
        <v>2689</v>
      </c>
      <c r="E1770" s="26">
        <v>21</v>
      </c>
      <c r="F1770" s="26">
        <v>1</v>
      </c>
      <c r="G1770" s="26">
        <v>317</v>
      </c>
      <c r="H1770" s="26">
        <v>13521</v>
      </c>
      <c r="I1770" s="26" t="s">
        <v>2690</v>
      </c>
      <c r="J1770" s="11" t="s">
        <v>35</v>
      </c>
      <c r="K1770" s="18" t="str">
        <f>IF(LEFT(I1770,2)="10",HYPERLINK(_xlfn.CONCAT("https://doi.org/",I1770),"Link"),IF(I1770="","",HYPERLINK(I1770,"Link")))</f>
        <v>Link</v>
      </c>
      <c r="L1770" s="19" t="str">
        <f>IF(A1770&lt;&gt;"",IF(J1770="No",_xlfn.CONCAT(IF(ISERROR(FIND(",",A1770))=FALSE,LEFT(A1770,FIND(",",A1770)-1),A1770),"-",C1770,"-",H1770),""),"")</f>
        <v/>
      </c>
      <c r="M1770" s="29" t="str">
        <f>IF(A1770&lt;&gt;"",_xlfn.CONCAT("{",IF(ISERROR(FIND(",",A1770))=FALSE,LEFT(A1770,FIND(",",A1770)-1),A1770),", ",C1770," #",H1770,"}"),"")</f>
        <v>{Rausch Osthoff, 2021 #13521}</v>
      </c>
      <c r="N1770" s="4" t="s">
        <v>1</v>
      </c>
      <c r="O1770" s="18" t="str">
        <f>IF(J1770="Yes",IF(P1770&lt;&gt;"",HYPERLINK(_xlfn.CONCAT(VLOOKUP(P1770,AF:AG,2,FALSE),"\",IF(ISERROR(FIND(",",A1770))=FALSE,LEFT(A1770,FIND(",",A1770)-1),A1770),"-",C1770,"-",H1770,".pdf"),"PDF"),""),"")</f>
        <v>PDF</v>
      </c>
      <c r="P1770" s="11" t="s">
        <v>2</v>
      </c>
      <c r="Q1770" s="3" t="s">
        <v>46</v>
      </c>
      <c r="R1770" s="3" t="s">
        <v>39</v>
      </c>
      <c r="T1770" s="18" t="str">
        <f>IF(J1770="Yes",IF(U1770&lt;&gt;"",HYPERLINK(_xlfn.CONCAT(VLOOKUP(U1770,AF:AG,2,FALSE),"\",IF(ISERROR(FIND(",",A1770))=FALSE,LEFT(A1770,FIND(",",A1770)-1),A1770),"-",C1770,"-",H1770,".pdf"),"PDF"),""),"")</f>
        <v>PDF</v>
      </c>
      <c r="U1770" s="11" t="str">
        <f>IF(R1770="0. Duplicate","SH","")</f>
        <v>SH</v>
      </c>
      <c r="V1770" s="3" t="str">
        <f>IF(R1770="0. Duplicate","Exclude","")</f>
        <v>Exclude</v>
      </c>
      <c r="W1770" s="3" t="str">
        <f>IF(R1770="0. Duplicate","0. Duplicate","")</f>
        <v>0. Duplicate</v>
      </c>
      <c r="Y1770" s="12" t="str">
        <f>IF(R1770="Include","No",IF(V1770="Include","No",""))</f>
        <v/>
      </c>
      <c r="Z1770" s="33" t="str">
        <f>IF(J1770="Yes",IF(Q1770="","",IF(Q1770="Include",IF(V1770="",IF(Y1770="No","Check for supplement","Include"),IF(V1770="Exclude","Consensus required",IF(V1770="Include",IF(Y1770="No","Check for supplement","Include"),"Check required"))),IF(Q1770="Exclude",IF(V1770="","Check required",IF(V1770="Exclude","Exclude",IF(V1770="Include","Consensus required","Check required"))),"Check required"))),IF(L1770="","","Find PDF"))</f>
        <v>Exclude</v>
      </c>
      <c r="AA1770" s="31" t="str">
        <f>IF(Z1770="Exclude",R1770,"")</f>
        <v>0. Duplicate</v>
      </c>
    </row>
    <row r="1771" spans="1:27" x14ac:dyDescent="0.25">
      <c r="A1771" s="25" t="s">
        <v>2687</v>
      </c>
      <c r="B1771" s="26" t="s">
        <v>2688</v>
      </c>
      <c r="C1771" s="26">
        <v>2021</v>
      </c>
      <c r="D1771" s="26" t="s">
        <v>2689</v>
      </c>
      <c r="E1771" s="26">
        <v>21</v>
      </c>
      <c r="F1771" s="26">
        <v>1</v>
      </c>
      <c r="G1771" s="26">
        <v>317</v>
      </c>
      <c r="H1771" s="26">
        <v>13522</v>
      </c>
      <c r="I1771" s="26" t="s">
        <v>2690</v>
      </c>
      <c r="J1771" s="11" t="s">
        <v>35</v>
      </c>
      <c r="K1771" s="18" t="str">
        <f>IF(LEFT(I1771,2)="10",HYPERLINK(_xlfn.CONCAT("https://doi.org/",I1771),"Link"),IF(I1771="","",HYPERLINK(I1771,"Link")))</f>
        <v>Link</v>
      </c>
      <c r="L1771" s="19" t="str">
        <f>IF(A1771&lt;&gt;"",IF(J1771="No",_xlfn.CONCAT(IF(ISERROR(FIND(",",A1771))=FALSE,LEFT(A1771,FIND(",",A1771)-1),A1771),"-",C1771,"-",H1771),""),"")</f>
        <v/>
      </c>
      <c r="M1771" s="29" t="str">
        <f>IF(A1771&lt;&gt;"",_xlfn.CONCAT("{",IF(ISERROR(FIND(",",A1771))=FALSE,LEFT(A1771,FIND(",",A1771)-1),A1771),", ",C1771," #",H1771,"}"),"")</f>
        <v>{Rausch Osthoff, 2021 #13522}</v>
      </c>
      <c r="N1771" s="4" t="s">
        <v>1</v>
      </c>
      <c r="O1771" s="18" t="str">
        <f>IF(J1771="Yes",IF(P1771&lt;&gt;"",HYPERLINK(_xlfn.CONCAT(VLOOKUP(P1771,AF:AG,2,FALSE),"\",IF(ISERROR(FIND(",",A1771))=FALSE,LEFT(A1771,FIND(",",A1771)-1),A1771),"-",C1771,"-",H1771,".pdf"),"PDF"),""),"")</f>
        <v>PDF</v>
      </c>
      <c r="P1771" s="11" t="s">
        <v>2</v>
      </c>
      <c r="Q1771" s="3" t="s">
        <v>46</v>
      </c>
      <c r="R1771" s="3" t="s">
        <v>39</v>
      </c>
      <c r="T1771" s="18" t="str">
        <f>IF(J1771="Yes",IF(U1771&lt;&gt;"",HYPERLINK(_xlfn.CONCAT(VLOOKUP(U1771,AF:AG,2,FALSE),"\",IF(ISERROR(FIND(",",A1771))=FALSE,LEFT(A1771,FIND(",",A1771)-1),A1771),"-",C1771,"-",H1771,".pdf"),"PDF"),""),"")</f>
        <v>PDF</v>
      </c>
      <c r="U1771" s="11" t="str">
        <f>IF(R1771="0. Duplicate","SH","")</f>
        <v>SH</v>
      </c>
      <c r="V1771" s="3" t="str">
        <f>IF(R1771="0. Duplicate","Exclude","")</f>
        <v>Exclude</v>
      </c>
      <c r="W1771" s="3" t="str">
        <f>IF(R1771="0. Duplicate","0. Duplicate","")</f>
        <v>0. Duplicate</v>
      </c>
      <c r="Y1771" s="12" t="str">
        <f>IF(R1771="Include","No",IF(V1771="Include","No",""))</f>
        <v/>
      </c>
      <c r="Z1771" s="33" t="str">
        <f>IF(J1771="Yes",IF(Q1771="","",IF(Q1771="Include",IF(V1771="",IF(Y1771="No","Check for supplement","Include"),IF(V1771="Exclude","Consensus required",IF(V1771="Include",IF(Y1771="No","Check for supplement","Include"),"Check required"))),IF(Q1771="Exclude",IF(V1771="","Check required",IF(V1771="Exclude","Exclude",IF(V1771="Include","Consensus required","Check required"))),"Check required"))),IF(L1771="","","Find PDF"))</f>
        <v>Exclude</v>
      </c>
      <c r="AA1771" s="31" t="str">
        <f>IF(Z1771="Exclude",R1771,"")</f>
        <v>0. Duplicate</v>
      </c>
    </row>
    <row r="1772" spans="1:27" x14ac:dyDescent="0.25">
      <c r="A1772" s="25" t="s">
        <v>2691</v>
      </c>
      <c r="B1772" s="26" t="s">
        <v>2692</v>
      </c>
      <c r="C1772" s="26">
        <v>2020</v>
      </c>
      <c r="D1772" s="26" t="s">
        <v>560</v>
      </c>
      <c r="E1772" s="26">
        <v>12</v>
      </c>
      <c r="F1772" s="26">
        <v>9</v>
      </c>
      <c r="G1772" s="26" t="s">
        <v>2693</v>
      </c>
      <c r="H1772" s="26">
        <v>13653</v>
      </c>
      <c r="I1772" s="26" t="s">
        <v>2694</v>
      </c>
      <c r="J1772" s="11" t="s">
        <v>35</v>
      </c>
      <c r="K1772" s="18" t="str">
        <f>IF(LEFT(I1772,2)="10",HYPERLINK(_xlfn.CONCAT("https://doi.org/",I1772),"Link"),IF(I1772="","",HYPERLINK(I1772,"Link")))</f>
        <v>Link</v>
      </c>
      <c r="L1772" s="19" t="str">
        <f>IF(A1772&lt;&gt;"",IF(J1772="No",_xlfn.CONCAT(IF(ISERROR(FIND(",",A1772))=FALSE,LEFT(A1772,FIND(",",A1772)-1),A1772),"-",C1772,"-",H1772),""),"")</f>
        <v/>
      </c>
      <c r="M1772" s="29" t="str">
        <f>IF(A1772&lt;&gt;"",_xlfn.CONCAT("{",IF(ISERROR(FIND(",",A1772))=FALSE,LEFT(A1772,FIND(",",A1772)-1),A1772),", ",C1772," #",H1772,"}"),"")</f>
        <v>{Ray, 2020 #13653}</v>
      </c>
      <c r="N1772" s="4" t="s">
        <v>1</v>
      </c>
      <c r="O1772" s="18" t="str">
        <f>IF(J1772="Yes",IF(P1772&lt;&gt;"",HYPERLINK(_xlfn.CONCAT(VLOOKUP(P1772,AF:AG,2,FALSE),"\",IF(ISERROR(FIND(",",A1772))=FALSE,LEFT(A1772,FIND(",",A1772)-1),A1772),"-",C1772,"-",H1772,".pdf"),"PDF"),""),"")</f>
        <v>PDF</v>
      </c>
      <c r="P1772" s="11" t="s">
        <v>2</v>
      </c>
      <c r="Q1772" s="3" t="s">
        <v>46</v>
      </c>
      <c r="R1772" s="3" t="s">
        <v>47</v>
      </c>
      <c r="S1772" s="4" t="s">
        <v>109</v>
      </c>
      <c r="T1772" s="18" t="str">
        <f>IF(J1772="Yes",IF(U1772&lt;&gt;"",HYPERLINK(_xlfn.CONCAT(VLOOKUP(U1772,AF:AG,2,FALSE),"\",IF(ISERROR(FIND(",",A1772))=FALSE,LEFT(A1772,FIND(",",A1772)-1),A1772),"-",C1772,"-",H1772,".pdf"),"PDF"),""),"")</f>
        <v>PDF</v>
      </c>
      <c r="U1772" s="11" t="s">
        <v>38</v>
      </c>
      <c r="V1772" s="3" t="s">
        <v>46</v>
      </c>
      <c r="W1772" s="3" t="s">
        <v>47</v>
      </c>
      <c r="Y1772" s="12" t="str">
        <f>IF(R1772="Include","No",IF(V1772="Include","No",""))</f>
        <v/>
      </c>
      <c r="Z1772" s="33" t="str">
        <f>IF(J1772="Yes",IF(Q1772="","",IF(Q1772="Include",IF(V1772="",IF(Y1772="No","Check for supplement","Include"),IF(V1772="Exclude","Consensus required",IF(V1772="Include",IF(Y1772="No","Check for supplement","Include"),"Check required"))),IF(Q1772="Exclude",IF(V1772="","Check required",IF(V1772="Exclude","Exclude",IF(V1772="Include","Consensus required","Check required"))),"Check required"))),IF(L1772="","","Find PDF"))</f>
        <v>Exclude</v>
      </c>
      <c r="AA1772" s="31" t="str">
        <f>IF(Z1772="Exclude",R1772,"")</f>
        <v>3. Wrong intervention</v>
      </c>
    </row>
    <row r="1773" spans="1:27" x14ac:dyDescent="0.25">
      <c r="A1773" s="25" t="s">
        <v>2695</v>
      </c>
      <c r="B1773" s="26" t="s">
        <v>2696</v>
      </c>
      <c r="C1773" s="26">
        <v>2018</v>
      </c>
      <c r="D1773" s="26" t="s">
        <v>124</v>
      </c>
      <c r="E1773" s="26">
        <v>15</v>
      </c>
      <c r="F1773" s="26">
        <v>1</v>
      </c>
      <c r="G1773" s="26">
        <v>34</v>
      </c>
      <c r="H1773" s="26">
        <v>13654</v>
      </c>
      <c r="I1773" s="26" t="s">
        <v>2697</v>
      </c>
      <c r="J1773" s="11" t="s">
        <v>35</v>
      </c>
      <c r="K1773" s="18" t="str">
        <f>IF(LEFT(I1773,2)="10",HYPERLINK(_xlfn.CONCAT("https://doi.org/",I1773),"Link"),IF(I1773="","",HYPERLINK(I1773,"Link")))</f>
        <v>Link</v>
      </c>
      <c r="L1773" s="19" t="str">
        <f>IF(A1773&lt;&gt;"",IF(J1773="No",_xlfn.CONCAT(IF(ISERROR(FIND(",",A1773))=FALSE,LEFT(A1773,FIND(",",A1773)-1),A1773),"-",C1773,"-",H1773),""),"")</f>
        <v/>
      </c>
      <c r="M1773" s="29" t="str">
        <f>IF(A1773&lt;&gt;"",_xlfn.CONCAT("{",IF(ISERROR(FIND(",",A1773))=FALSE,LEFT(A1773,FIND(",",A1773)-1),A1773),", ",C1773," #",H1773,"}"),"")</f>
        <v>{Razak, 2018 #13654}</v>
      </c>
      <c r="N1773" s="4" t="s">
        <v>1</v>
      </c>
      <c r="O1773" s="18" t="str">
        <f>IF(J1773="Yes",IF(P1773&lt;&gt;"",HYPERLINK(_xlfn.CONCAT(VLOOKUP(P1773,AF:AG,2,FALSE),"\",IF(ISERROR(FIND(",",A1773))=FALSE,LEFT(A1773,FIND(",",A1773)-1),A1773),"-",C1773,"-",H1773,".pdf"),"PDF"),""),"")</f>
        <v>PDF</v>
      </c>
      <c r="P1773" s="11" t="s">
        <v>2</v>
      </c>
      <c r="Q1773" s="3" t="s">
        <v>46</v>
      </c>
      <c r="R1773" s="3" t="s">
        <v>47</v>
      </c>
      <c r="S1773" s="4" t="s">
        <v>109</v>
      </c>
      <c r="T1773" s="18" t="str">
        <f>IF(J1773="Yes",IF(U1773&lt;&gt;"",HYPERLINK(_xlfn.CONCAT(VLOOKUP(U1773,AF:AG,2,FALSE),"\",IF(ISERROR(FIND(",",A1773))=FALSE,LEFT(A1773,FIND(",",A1773)-1),A1773),"-",C1773,"-",H1773,".pdf"),"PDF"),""),"")</f>
        <v>PDF</v>
      </c>
      <c r="U1773" s="11" t="s">
        <v>38</v>
      </c>
      <c r="V1773" s="3" t="s">
        <v>46</v>
      </c>
      <c r="W1773" s="3" t="s">
        <v>47</v>
      </c>
      <c r="Y1773" s="12" t="str">
        <f>IF(R1773="Include","No",IF(V1773="Include","No",""))</f>
        <v/>
      </c>
      <c r="Z1773" s="33" t="str">
        <f>IF(J1773="Yes",IF(Q1773="","",IF(Q1773="Include",IF(V1773="",IF(Y1773="No","Check for supplement","Include"),IF(V1773="Exclude","Consensus required",IF(V1773="Include",IF(Y1773="No","Check for supplement","Include"),"Check required"))),IF(Q1773="Exclude",IF(V1773="","Check required",IF(V1773="Exclude","Exclude",IF(V1773="Include","Consensus required","Check required"))),"Check required"))),IF(L1773="","","Find PDF"))</f>
        <v>Exclude</v>
      </c>
      <c r="AA1773" s="31" t="str">
        <f>IF(Z1773="Exclude",R1773,"")</f>
        <v>3. Wrong intervention</v>
      </c>
    </row>
    <row r="1774" spans="1:27" x14ac:dyDescent="0.25">
      <c r="A1774" s="25" t="s">
        <v>2695</v>
      </c>
      <c r="B1774" s="26" t="s">
        <v>2696</v>
      </c>
      <c r="C1774" s="26">
        <v>2018</v>
      </c>
      <c r="D1774" s="26" t="s">
        <v>124</v>
      </c>
      <c r="E1774" s="26">
        <v>15</v>
      </c>
      <c r="F1774" s="26">
        <v>1</v>
      </c>
      <c r="G1774" s="26">
        <v>34</v>
      </c>
      <c r="H1774" s="26">
        <v>13655</v>
      </c>
      <c r="I1774" s="26" t="s">
        <v>2697</v>
      </c>
      <c r="J1774" s="11" t="s">
        <v>35</v>
      </c>
      <c r="K1774" s="18" t="str">
        <f>IF(LEFT(I1774,2)="10",HYPERLINK(_xlfn.CONCAT("https://doi.org/",I1774),"Link"),IF(I1774="","",HYPERLINK(I1774,"Link")))</f>
        <v>Link</v>
      </c>
      <c r="L1774" s="19" t="str">
        <f>IF(A1774&lt;&gt;"",IF(J1774="No",_xlfn.CONCAT(IF(ISERROR(FIND(",",A1774))=FALSE,LEFT(A1774,FIND(",",A1774)-1),A1774),"-",C1774,"-",H1774),""),"")</f>
        <v/>
      </c>
      <c r="M1774" s="29" t="str">
        <f>IF(A1774&lt;&gt;"",_xlfn.CONCAT("{",IF(ISERROR(FIND(",",A1774))=FALSE,LEFT(A1774,FIND(",",A1774)-1),A1774),", ",C1774," #",H1774,"}"),"")</f>
        <v>{Razak, 2018 #13655}</v>
      </c>
      <c r="N1774" s="4" t="s">
        <v>1</v>
      </c>
      <c r="O1774" s="18" t="str">
        <f>IF(J1774="Yes",IF(P1774&lt;&gt;"",HYPERLINK(_xlfn.CONCAT(VLOOKUP(P1774,AF:AG,2,FALSE),"\",IF(ISERROR(FIND(",",A1774))=FALSE,LEFT(A1774,FIND(",",A1774)-1),A1774),"-",C1774,"-",H1774,".pdf"),"PDF"),""),"")</f>
        <v>PDF</v>
      </c>
      <c r="P1774" s="11" t="s">
        <v>2</v>
      </c>
      <c r="Q1774" s="3" t="s">
        <v>46</v>
      </c>
      <c r="R1774" s="3" t="s">
        <v>39</v>
      </c>
      <c r="T1774" s="18" t="str">
        <f>IF(J1774="Yes",IF(U1774&lt;&gt;"",HYPERLINK(_xlfn.CONCAT(VLOOKUP(U1774,AF:AG,2,FALSE),"\",IF(ISERROR(FIND(",",A1774))=FALSE,LEFT(A1774,FIND(",",A1774)-1),A1774),"-",C1774,"-",H1774,".pdf"),"PDF"),""),"")</f>
        <v>PDF</v>
      </c>
      <c r="U1774" s="11" t="str">
        <f>IF(R1774="0. Duplicate","SH","")</f>
        <v>SH</v>
      </c>
      <c r="V1774" s="3" t="str">
        <f>IF(R1774="0. Duplicate","Exclude","")</f>
        <v>Exclude</v>
      </c>
      <c r="W1774" s="3" t="str">
        <f>IF(R1774="0. Duplicate","0. Duplicate","")</f>
        <v>0. Duplicate</v>
      </c>
      <c r="Y1774" s="12" t="str">
        <f>IF(R1774="Include","No",IF(V1774="Include","No",""))</f>
        <v/>
      </c>
      <c r="Z1774" s="33" t="str">
        <f>IF(J1774="Yes",IF(Q1774="","",IF(Q1774="Include",IF(V1774="",IF(Y1774="No","Check for supplement","Include"),IF(V1774="Exclude","Consensus required",IF(V1774="Include",IF(Y1774="No","Check for supplement","Include"),"Check required"))),IF(Q1774="Exclude",IF(V1774="","Check required",IF(V1774="Exclude","Exclude",IF(V1774="Include","Consensus required","Check required"))),"Check required"))),IF(L1774="","","Find PDF"))</f>
        <v>Exclude</v>
      </c>
      <c r="AA1774" s="31" t="str">
        <f>IF(Z1774="Exclude",R1774,"")</f>
        <v>0. Duplicate</v>
      </c>
    </row>
    <row r="1775" spans="1:27" x14ac:dyDescent="0.25">
      <c r="A1775" s="25" t="s">
        <v>2695</v>
      </c>
      <c r="B1775" s="26" t="s">
        <v>2696</v>
      </c>
      <c r="C1775" s="26">
        <v>2018</v>
      </c>
      <c r="D1775" s="26" t="s">
        <v>124</v>
      </c>
      <c r="E1775" s="26">
        <v>15</v>
      </c>
      <c r="F1775" s="26">
        <v>1</v>
      </c>
      <c r="G1775" s="26">
        <v>34</v>
      </c>
      <c r="H1775" s="26">
        <v>13656</v>
      </c>
      <c r="I1775" s="26" t="s">
        <v>2697</v>
      </c>
      <c r="J1775" s="11" t="s">
        <v>35</v>
      </c>
      <c r="K1775" s="18" t="str">
        <f>IF(LEFT(I1775,2)="10",HYPERLINK(_xlfn.CONCAT("https://doi.org/",I1775),"Link"),IF(I1775="","",HYPERLINK(I1775,"Link")))</f>
        <v>Link</v>
      </c>
      <c r="L1775" s="19" t="str">
        <f>IF(A1775&lt;&gt;"",IF(J1775="No",_xlfn.CONCAT(IF(ISERROR(FIND(",",A1775))=FALSE,LEFT(A1775,FIND(",",A1775)-1),A1775),"-",C1775,"-",H1775),""),"")</f>
        <v/>
      </c>
      <c r="M1775" s="29" t="str">
        <f>IF(A1775&lt;&gt;"",_xlfn.CONCAT("{",IF(ISERROR(FIND(",",A1775))=FALSE,LEFT(A1775,FIND(",",A1775)-1),A1775),", ",C1775," #",H1775,"}"),"")</f>
        <v>{Razak, 2018 #13656}</v>
      </c>
      <c r="N1775" s="4" t="s">
        <v>1</v>
      </c>
      <c r="O1775" s="18" t="str">
        <f>IF(J1775="Yes",IF(P1775&lt;&gt;"",HYPERLINK(_xlfn.CONCAT(VLOOKUP(P1775,AF:AG,2,FALSE),"\",IF(ISERROR(FIND(",",A1775))=FALSE,LEFT(A1775,FIND(",",A1775)-1),A1775),"-",C1775,"-",H1775,".pdf"),"PDF"),""),"")</f>
        <v>PDF</v>
      </c>
      <c r="P1775" s="11" t="s">
        <v>2</v>
      </c>
      <c r="Q1775" s="3" t="s">
        <v>46</v>
      </c>
      <c r="R1775" s="3" t="s">
        <v>39</v>
      </c>
      <c r="T1775" s="18" t="str">
        <f>IF(J1775="Yes",IF(U1775&lt;&gt;"",HYPERLINK(_xlfn.CONCAT(VLOOKUP(U1775,AF:AG,2,FALSE),"\",IF(ISERROR(FIND(",",A1775))=FALSE,LEFT(A1775,FIND(",",A1775)-1),A1775),"-",C1775,"-",H1775,".pdf"),"PDF"),""),"")</f>
        <v>PDF</v>
      </c>
      <c r="U1775" s="11" t="str">
        <f>IF(R1775="0. Duplicate","SH","")</f>
        <v>SH</v>
      </c>
      <c r="V1775" s="3" t="str">
        <f>IF(R1775="0. Duplicate","Exclude","")</f>
        <v>Exclude</v>
      </c>
      <c r="W1775" s="3" t="str">
        <f>IF(R1775="0. Duplicate","0. Duplicate","")</f>
        <v>0. Duplicate</v>
      </c>
      <c r="Y1775" s="12" t="str">
        <f>IF(R1775="Include","No",IF(V1775="Include","No",""))</f>
        <v/>
      </c>
      <c r="Z1775" s="33" t="str">
        <f>IF(J1775="Yes",IF(Q1775="","",IF(Q1775="Include",IF(V1775="",IF(Y1775="No","Check for supplement","Include"),IF(V1775="Exclude","Consensus required",IF(V1775="Include",IF(Y1775="No","Check for supplement","Include"),"Check required"))),IF(Q1775="Exclude",IF(V1775="","Check required",IF(V1775="Exclude","Exclude",IF(V1775="Include","Consensus required","Check required"))),"Check required"))),IF(L1775="","","Find PDF"))</f>
        <v>Exclude</v>
      </c>
      <c r="AA1775" s="31" t="str">
        <f>IF(Z1775="Exclude",R1775,"")</f>
        <v>0. Duplicate</v>
      </c>
    </row>
    <row r="1776" spans="1:27" x14ac:dyDescent="0.25">
      <c r="A1776" s="25" t="s">
        <v>2695</v>
      </c>
      <c r="B1776" s="26" t="s">
        <v>2696</v>
      </c>
      <c r="C1776" s="26">
        <v>2018</v>
      </c>
      <c r="D1776" s="26" t="s">
        <v>124</v>
      </c>
      <c r="E1776" s="26">
        <v>15</v>
      </c>
      <c r="F1776" s="26">
        <v>1</v>
      </c>
      <c r="G1776" s="26">
        <v>34</v>
      </c>
      <c r="H1776" s="26">
        <v>13657</v>
      </c>
      <c r="I1776" s="26" t="s">
        <v>2697</v>
      </c>
      <c r="J1776" s="11" t="s">
        <v>35</v>
      </c>
      <c r="K1776" s="18" t="str">
        <f>IF(LEFT(I1776,2)="10",HYPERLINK(_xlfn.CONCAT("https://doi.org/",I1776),"Link"),IF(I1776="","",HYPERLINK(I1776,"Link")))</f>
        <v>Link</v>
      </c>
      <c r="L1776" s="19" t="str">
        <f>IF(A1776&lt;&gt;"",IF(J1776="No",_xlfn.CONCAT(IF(ISERROR(FIND(",",A1776))=FALSE,LEFT(A1776,FIND(",",A1776)-1),A1776),"-",C1776,"-",H1776),""),"")</f>
        <v/>
      </c>
      <c r="M1776" s="29" t="str">
        <f>IF(A1776&lt;&gt;"",_xlfn.CONCAT("{",IF(ISERROR(FIND(",",A1776))=FALSE,LEFT(A1776,FIND(",",A1776)-1),A1776),", ",C1776," #",H1776,"}"),"")</f>
        <v>{Razak, 2018 #13657}</v>
      </c>
      <c r="N1776" s="4" t="s">
        <v>1</v>
      </c>
      <c r="O1776" s="18" t="str">
        <f>IF(J1776="Yes",IF(P1776&lt;&gt;"",HYPERLINK(_xlfn.CONCAT(VLOOKUP(P1776,AF:AG,2,FALSE),"\",IF(ISERROR(FIND(",",A1776))=FALSE,LEFT(A1776,FIND(",",A1776)-1),A1776),"-",C1776,"-",H1776,".pdf"),"PDF"),""),"")</f>
        <v>PDF</v>
      </c>
      <c r="P1776" s="11" t="s">
        <v>2</v>
      </c>
      <c r="Q1776" s="3" t="s">
        <v>46</v>
      </c>
      <c r="R1776" s="3" t="s">
        <v>39</v>
      </c>
      <c r="T1776" s="18" t="str">
        <f>IF(J1776="Yes",IF(U1776&lt;&gt;"",HYPERLINK(_xlfn.CONCAT(VLOOKUP(U1776,AF:AG,2,FALSE),"\",IF(ISERROR(FIND(",",A1776))=FALSE,LEFT(A1776,FIND(",",A1776)-1),A1776),"-",C1776,"-",H1776,".pdf"),"PDF"),""),"")</f>
        <v>PDF</v>
      </c>
      <c r="U1776" s="11" t="str">
        <f>IF(R1776="0. Duplicate","SH","")</f>
        <v>SH</v>
      </c>
      <c r="V1776" s="3" t="str">
        <f>IF(R1776="0. Duplicate","Exclude","")</f>
        <v>Exclude</v>
      </c>
      <c r="W1776" s="3" t="str">
        <f>IF(R1776="0. Duplicate","0. Duplicate","")</f>
        <v>0. Duplicate</v>
      </c>
      <c r="Y1776" s="12" t="str">
        <f>IF(R1776="Include","No",IF(V1776="Include","No",""))</f>
        <v/>
      </c>
      <c r="Z1776" s="33" t="str">
        <f>IF(J1776="Yes",IF(Q1776="","",IF(Q1776="Include",IF(V1776="",IF(Y1776="No","Check for supplement","Include"),IF(V1776="Exclude","Consensus required",IF(V1776="Include",IF(Y1776="No","Check for supplement","Include"),"Check required"))),IF(Q1776="Exclude",IF(V1776="","Check required",IF(V1776="Exclude","Exclude",IF(V1776="Include","Consensus required","Check required"))),"Check required"))),IF(L1776="","","Find PDF"))</f>
        <v>Exclude</v>
      </c>
      <c r="AA1776" s="31" t="str">
        <f>IF(Z1776="Exclude",R1776,"")</f>
        <v>0. Duplicate</v>
      </c>
    </row>
    <row r="1777" spans="1:27" x14ac:dyDescent="0.25">
      <c r="A1777" s="25" t="s">
        <v>2698</v>
      </c>
      <c r="B1777" s="26" t="s">
        <v>2699</v>
      </c>
      <c r="C1777" s="26">
        <v>2016</v>
      </c>
      <c r="D1777" s="26" t="s">
        <v>530</v>
      </c>
      <c r="E1777" s="26">
        <v>18</v>
      </c>
      <c r="F1777" s="26">
        <v>12</v>
      </c>
      <c r="G1777" s="26" t="s">
        <v>2700</v>
      </c>
      <c r="H1777" s="26">
        <v>13658</v>
      </c>
      <c r="I1777" s="26" t="s">
        <v>2701</v>
      </c>
      <c r="J1777" s="11" t="s">
        <v>35</v>
      </c>
      <c r="K1777" s="18" t="str">
        <f>IF(LEFT(I1777,2)="10",HYPERLINK(_xlfn.CONCAT("https://doi.org/",I1777),"Link"),IF(I1777="","",HYPERLINK(I1777,"Link")))</f>
        <v>Link</v>
      </c>
      <c r="L1777" s="19" t="str">
        <f>IF(A1777&lt;&gt;"",IF(J1777="No",_xlfn.CONCAT(IF(ISERROR(FIND(",",A1777))=FALSE,LEFT(A1777,FIND(",",A1777)-1),A1777),"-",C1777,"-",H1777),""),"")</f>
        <v/>
      </c>
      <c r="M1777" s="29" t="str">
        <f>IF(A1777&lt;&gt;"",_xlfn.CONCAT("{",IF(ISERROR(FIND(",",A1777))=FALSE,LEFT(A1777,FIND(",",A1777)-1),A1777),", ",C1777," #",H1777,"}"),"")</f>
        <v>{Recio-Rodriguez, 2016 #13658}</v>
      </c>
      <c r="N1777" s="4" t="s">
        <v>1</v>
      </c>
      <c r="O1777" s="18" t="str">
        <f>IF(J1777="Yes",IF(P1777&lt;&gt;"",HYPERLINK(_xlfn.CONCAT(VLOOKUP(P1777,AF:AG,2,FALSE),"\",IF(ISERROR(FIND(",",A1777))=FALSE,LEFT(A1777,FIND(",",A1777)-1),A1777),"-",C1777,"-",H1777,".pdf"),"PDF"),""),"")</f>
        <v>PDF</v>
      </c>
      <c r="P1777" s="11" t="s">
        <v>2</v>
      </c>
      <c r="Q1777" s="3" t="s">
        <v>46</v>
      </c>
      <c r="R1777" s="3" t="s">
        <v>47</v>
      </c>
      <c r="S1777" s="4" t="s">
        <v>109</v>
      </c>
      <c r="T1777" s="18" t="str">
        <f>IF(J1777="Yes",IF(U1777&lt;&gt;"",HYPERLINK(_xlfn.CONCAT(VLOOKUP(U1777,AF:AG,2,FALSE),"\",IF(ISERROR(FIND(",",A1777))=FALSE,LEFT(A1777,FIND(",",A1777)-1),A1777),"-",C1777,"-",H1777,".pdf"),"PDF"),""),"")</f>
        <v>PDF</v>
      </c>
      <c r="U1777" s="11" t="s">
        <v>38</v>
      </c>
      <c r="V1777" s="3" t="s">
        <v>46</v>
      </c>
      <c r="W1777" s="3" t="s">
        <v>47</v>
      </c>
      <c r="Y1777" s="12" t="str">
        <f>IF(R1777="Include","No",IF(V1777="Include","No",""))</f>
        <v/>
      </c>
      <c r="Z1777" s="33" t="str">
        <f>IF(J1777="Yes",IF(Q1777="","",IF(Q1777="Include",IF(V1777="",IF(Y1777="No","Check for supplement","Include"),IF(V1777="Exclude","Consensus required",IF(V1777="Include",IF(Y1777="No","Check for supplement","Include"),"Check required"))),IF(Q1777="Exclude",IF(V1777="","Check required",IF(V1777="Exclude","Exclude",IF(V1777="Include","Consensus required","Check required"))),"Check required"))),IF(L1777="","","Find PDF"))</f>
        <v>Exclude</v>
      </c>
      <c r="AA1777" s="31" t="str">
        <f>IF(Z1777="Exclude",R1777,"")</f>
        <v>3. Wrong intervention</v>
      </c>
    </row>
    <row r="1778" spans="1:27" x14ac:dyDescent="0.25">
      <c r="A1778" s="25" t="s">
        <v>2702</v>
      </c>
      <c r="B1778" s="26" t="s">
        <v>2703</v>
      </c>
      <c r="C1778" s="26">
        <v>2018</v>
      </c>
      <c r="D1778" s="26" t="s">
        <v>560</v>
      </c>
      <c r="E1778" s="26">
        <v>10</v>
      </c>
      <c r="F1778" s="26">
        <v>10</v>
      </c>
      <c r="G1778" s="26" t="s">
        <v>2704</v>
      </c>
      <c r="H1778" s="26">
        <v>24710</v>
      </c>
      <c r="I1778" s="26" t="s">
        <v>2705</v>
      </c>
      <c r="J1778" s="11" t="s">
        <v>35</v>
      </c>
      <c r="K1778" s="18" t="str">
        <f>IF(LEFT(I1778,2)="10",HYPERLINK(_xlfn.CONCAT("https://doi.org/",I1778),"Link"),IF(I1778="","",HYPERLINK(I1778,"Link")))</f>
        <v>Link</v>
      </c>
      <c r="L1778" s="19" t="str">
        <f>IF(A1778&lt;&gt;"",IF(J1778="No",_xlfn.CONCAT(IF(ISERROR(FIND(",",A1778))=FALSE,LEFT(A1778,FIND(",",A1778)-1),A1778),"-",C1778,"-",H1778),""),"")</f>
        <v/>
      </c>
      <c r="M1778" s="29" t="str">
        <f>IF(A1778&lt;&gt;"",_xlfn.CONCAT("{",IF(ISERROR(FIND(",",A1778))=FALSE,LEFT(A1778,FIND(",",A1778)-1),A1778),", ",C1778," #",H1778,"}"),"")</f>
        <v>{Recio-Rodriguez, 2018 #24710}</v>
      </c>
      <c r="N1778" s="4" t="s">
        <v>75</v>
      </c>
      <c r="O1778" s="18" t="str">
        <f>IF(J1778="Yes",IF(P1778&lt;&gt;"",HYPERLINK(_xlfn.CONCAT(VLOOKUP(P1778,AF:AG,2,FALSE),"\",IF(ISERROR(FIND(",",A1778))=FALSE,LEFT(A1778,FIND(",",A1778)-1),A1778),"-",C1778,"-",H1778,".pdf"),"PDF"),""),"")</f>
        <v>PDF</v>
      </c>
      <c r="P1778" s="11" t="s">
        <v>2</v>
      </c>
      <c r="Q1778" s="3" t="s">
        <v>46</v>
      </c>
      <c r="R1778" s="3" t="s">
        <v>47</v>
      </c>
      <c r="S1778" s="4" t="s">
        <v>109</v>
      </c>
      <c r="T1778" s="18" t="str">
        <f>IF(J1778="Yes",IF(U1778&lt;&gt;"",HYPERLINK(_xlfn.CONCAT(VLOOKUP(U1778,AF:AG,2,FALSE),"\",IF(ISERROR(FIND(",",A1778))=FALSE,LEFT(A1778,FIND(",",A1778)-1),A1778),"-",C1778,"-",H1778,".pdf"),"PDF"),""),"")</f>
        <v>PDF</v>
      </c>
      <c r="U1778" s="11" t="s">
        <v>38</v>
      </c>
      <c r="V1778" s="3" t="s">
        <v>46</v>
      </c>
      <c r="W1778" s="3" t="s">
        <v>47</v>
      </c>
      <c r="Y1778" s="12" t="str">
        <f>IF(R1778="Include","No",IF(V1778="Include","No",""))</f>
        <v/>
      </c>
      <c r="Z1778" s="33" t="str">
        <f>IF(J1778="Yes",IF(Q1778="","",IF(Q1778="Include",IF(V1778="",IF(Y1778="No","Check for supplement","Include"),IF(V1778="Exclude","Consensus required",IF(V1778="Include",IF(Y1778="No","Check for supplement","Include"),"Check required"))),IF(Q1778="Exclude",IF(V1778="","Check required",IF(V1778="Exclude","Exclude",IF(V1778="Include","Consensus required","Check required"))),"Check required"))),IF(L1778="","","Find PDF"))</f>
        <v>Exclude</v>
      </c>
      <c r="AA1778" s="31" t="str">
        <f>IF(Z1778="Exclude",R1778,"")</f>
        <v>3. Wrong intervention</v>
      </c>
    </row>
    <row r="1779" spans="1:27" x14ac:dyDescent="0.25">
      <c r="A1779" s="25" t="s">
        <v>2706</v>
      </c>
      <c r="B1779" s="26" t="s">
        <v>2707</v>
      </c>
      <c r="C1779" s="26">
        <v>2017</v>
      </c>
      <c r="D1779" s="26" t="s">
        <v>65</v>
      </c>
      <c r="E1779" s="26">
        <v>7</v>
      </c>
      <c r="F1779" s="26">
        <v>8</v>
      </c>
      <c r="G1779" s="26" t="s">
        <v>2708</v>
      </c>
      <c r="H1779" s="26">
        <v>13659</v>
      </c>
      <c r="I1779" s="26" t="s">
        <v>2709</v>
      </c>
      <c r="J1779" s="11" t="s">
        <v>35</v>
      </c>
      <c r="K1779" s="18" t="str">
        <f>IF(LEFT(I1779,2)="10",HYPERLINK(_xlfn.CONCAT("https://doi.org/",I1779),"Link"),IF(I1779="","",HYPERLINK(I1779,"Link")))</f>
        <v>Link</v>
      </c>
      <c r="L1779" s="19" t="str">
        <f>IF(A1779&lt;&gt;"",IF(J1779="No",_xlfn.CONCAT(IF(ISERROR(FIND(",",A1779))=FALSE,LEFT(A1779,FIND(",",A1779)-1),A1779),"-",C1779,"-",H1779),""),"")</f>
        <v/>
      </c>
      <c r="M1779" s="29" t="str">
        <f>IF(A1779&lt;&gt;"",_xlfn.CONCAT("{",IF(ISERROR(FIND(",",A1779))=FALSE,LEFT(A1779,FIND(",",A1779)-1),A1779),", ",C1779," #",H1779,"}"),"")</f>
        <v>{Reedman, 2017 #13659}</v>
      </c>
      <c r="N1779" s="4" t="s">
        <v>1</v>
      </c>
      <c r="O1779" s="18" t="str">
        <f>IF(J1779="Yes",IF(P1779&lt;&gt;"",HYPERLINK(_xlfn.CONCAT(VLOOKUP(P1779,AF:AG,2,FALSE),"\",IF(ISERROR(FIND(",",A1779))=FALSE,LEFT(A1779,FIND(",",A1779)-1),A1779),"-",C1779,"-",H1779,".pdf"),"PDF"),""),"")</f>
        <v>PDF</v>
      </c>
      <c r="P1779" s="11" t="s">
        <v>2</v>
      </c>
      <c r="Q1779" s="3" t="s">
        <v>46</v>
      </c>
      <c r="R1779" s="3" t="s">
        <v>47</v>
      </c>
      <c r="S1779" s="4" t="s">
        <v>109</v>
      </c>
      <c r="T1779" s="18" t="str">
        <f>IF(J1779="Yes",IF(U1779&lt;&gt;"",HYPERLINK(_xlfn.CONCAT(VLOOKUP(U1779,AF:AG,2,FALSE),"\",IF(ISERROR(FIND(",",A1779))=FALSE,LEFT(A1779,FIND(",",A1779)-1),A1779),"-",C1779,"-",H1779,".pdf"),"PDF"),""),"")</f>
        <v>PDF</v>
      </c>
      <c r="U1779" s="11" t="s">
        <v>38</v>
      </c>
      <c r="V1779" s="3" t="s">
        <v>46</v>
      </c>
      <c r="W1779" s="3" t="s">
        <v>47</v>
      </c>
      <c r="Y1779" s="12" t="str">
        <f>IF(R1779="Include","No",IF(V1779="Include","No",""))</f>
        <v/>
      </c>
      <c r="Z1779" s="33" t="str">
        <f>IF(J1779="Yes",IF(Q1779="","",IF(Q1779="Include",IF(V1779="",IF(Y1779="No","Check for supplement","Include"),IF(V1779="Exclude","Consensus required",IF(V1779="Include",IF(Y1779="No","Check for supplement","Include"),"Check required"))),IF(Q1779="Exclude",IF(V1779="","Check required",IF(V1779="Exclude","Exclude",IF(V1779="Include","Consensus required","Check required"))),"Check required"))),IF(L1779="","","Find PDF"))</f>
        <v>Exclude</v>
      </c>
      <c r="AA1779" s="31" t="str">
        <f>IF(Z1779="Exclude",R1779,"")</f>
        <v>3. Wrong intervention</v>
      </c>
    </row>
    <row r="1780" spans="1:27" x14ac:dyDescent="0.25">
      <c r="A1780" s="25" t="s">
        <v>5631</v>
      </c>
      <c r="B1780" s="26" t="s">
        <v>5632</v>
      </c>
      <c r="C1780" s="26">
        <v>2012</v>
      </c>
      <c r="D1780" s="26" t="s">
        <v>2712</v>
      </c>
      <c r="E1780" s="26">
        <v>19</v>
      </c>
      <c r="F1780" s="26">
        <v>6</v>
      </c>
      <c r="G1780" s="26" t="s">
        <v>5633</v>
      </c>
      <c r="H1780" s="26">
        <v>13660</v>
      </c>
      <c r="I1780" s="26" t="s">
        <v>5634</v>
      </c>
      <c r="J1780" s="11" t="s">
        <v>35</v>
      </c>
      <c r="K1780" s="18" t="str">
        <f>IF(LEFT(I1780,2)="10",HYPERLINK(_xlfn.CONCAT("https://doi.org/",I1780),"Link"),IF(I1780="","",HYPERLINK(I1780,"Link")))</f>
        <v>Link</v>
      </c>
      <c r="L1780" s="19" t="str">
        <f>IF(A1780&lt;&gt;"",IF(J1780="No",_xlfn.CONCAT(IF(ISERROR(FIND(",",A1780))=FALSE,LEFT(A1780,FIND(",",A1780)-1),A1780),"-",C1780,"-",H1780),""),"")</f>
        <v/>
      </c>
      <c r="M1780" s="29" t="str">
        <f>IF(A1780&lt;&gt;"",_xlfn.CONCAT("{",IF(ISERROR(FIND(",",A1780))=FALSE,LEFT(A1780,FIND(",",A1780)-1),A1780),", ",C1780," #",H1780,"}"),"")</f>
        <v>{Reid, 2012 #13660}</v>
      </c>
      <c r="N1780" s="4" t="s">
        <v>1</v>
      </c>
      <c r="O1780" s="18" t="str">
        <f>IF(J1780="Yes",IF(P1780&lt;&gt;"",HYPERLINK(_xlfn.CONCAT(VLOOKUP(P1780,AF:AG,2,FALSE),"\",IF(ISERROR(FIND(",",A1780))=FALSE,LEFT(A1780,FIND(",",A1780)-1),A1780),"-",C1780,"-",H1780,".pdf"),"PDF"),""),"")</f>
        <v>PDF</v>
      </c>
      <c r="P1780" s="11" t="s">
        <v>2</v>
      </c>
      <c r="Q1780" s="3" t="s">
        <v>46</v>
      </c>
      <c r="R1780" s="3" t="s">
        <v>47</v>
      </c>
      <c r="S1780" s="4" t="s">
        <v>300</v>
      </c>
      <c r="T1780" s="18" t="str">
        <f>IF(J1780="Yes",IF(U1780&lt;&gt;"",HYPERLINK(_xlfn.CONCAT(VLOOKUP(U1780,AF:AG,2,FALSE),"\",IF(ISERROR(FIND(",",A1780))=FALSE,LEFT(A1780,FIND(",",A1780)-1),A1780),"-",C1780,"-",H1780,".pdf"),"PDF"),""),"")</f>
        <v>PDF</v>
      </c>
      <c r="U1780" s="11" t="s">
        <v>50</v>
      </c>
      <c r="V1780" s="3" t="s">
        <v>46</v>
      </c>
      <c r="W1780" s="3" t="s">
        <v>47</v>
      </c>
      <c r="Y1780" s="12" t="str">
        <f>IF(R1780="Include","No",IF(V1780="Include","No",""))</f>
        <v/>
      </c>
      <c r="Z1780" s="33" t="str">
        <f>IF(J1780="Yes",IF(Q1780="","",IF(Q1780="Include",IF(V1780="",IF(Y1780="No","Check for supplement","Include"),IF(V1780="Exclude","Consensus required",IF(V1780="Include",IF(Y1780="No","Check for supplement","Include"),"Check required"))),IF(Q1780="Exclude",IF(V1780="","Check required",IF(V1780="Exclude","Exclude",IF(V1780="Include","Consensus required","Check required"))),"Check required"))),IF(L1780="","","Find PDF"))</f>
        <v>Exclude</v>
      </c>
      <c r="AA1780" s="31" t="str">
        <f>IF(Z1780="Exclude",R1780,"")</f>
        <v>3. Wrong intervention</v>
      </c>
    </row>
    <row r="1781" spans="1:27" x14ac:dyDescent="0.25">
      <c r="A1781" s="25" t="s">
        <v>5631</v>
      </c>
      <c r="B1781" s="26" t="s">
        <v>5632</v>
      </c>
      <c r="C1781" s="26">
        <v>2012</v>
      </c>
      <c r="D1781" s="26" t="s">
        <v>2712</v>
      </c>
      <c r="E1781" s="26">
        <v>19</v>
      </c>
      <c r="F1781" s="26">
        <v>6</v>
      </c>
      <c r="G1781" s="26" t="s">
        <v>5633</v>
      </c>
      <c r="H1781" s="26">
        <v>13661</v>
      </c>
      <c r="I1781" s="26" t="s">
        <v>5634</v>
      </c>
      <c r="J1781" s="11" t="s">
        <v>35</v>
      </c>
      <c r="K1781" s="18" t="str">
        <f>IF(LEFT(I1781,2)="10",HYPERLINK(_xlfn.CONCAT("https://doi.org/",I1781),"Link"),IF(I1781="","",HYPERLINK(I1781,"Link")))</f>
        <v>Link</v>
      </c>
      <c r="L1781" s="19" t="str">
        <f>IF(A1781&lt;&gt;"",IF(J1781="No",_xlfn.CONCAT(IF(ISERROR(FIND(",",A1781))=FALSE,LEFT(A1781,FIND(",",A1781)-1),A1781),"-",C1781,"-",H1781),""),"")</f>
        <v/>
      </c>
      <c r="M1781" s="29" t="str">
        <f>IF(A1781&lt;&gt;"",_xlfn.CONCAT("{",IF(ISERROR(FIND(",",A1781))=FALSE,LEFT(A1781,FIND(",",A1781)-1),A1781),", ",C1781," #",H1781,"}"),"")</f>
        <v>{Reid, 2012 #13661}</v>
      </c>
      <c r="N1781" s="4" t="s">
        <v>1</v>
      </c>
      <c r="O1781" s="18" t="str">
        <f>IF(J1781="Yes",IF(P1781&lt;&gt;"",HYPERLINK(_xlfn.CONCAT(VLOOKUP(P1781,AF:AG,2,FALSE),"\",IF(ISERROR(FIND(",",A1781))=FALSE,LEFT(A1781,FIND(",",A1781)-1),A1781),"-",C1781,"-",H1781,".pdf"),"PDF"),""),"")</f>
        <v>PDF</v>
      </c>
      <c r="P1781" s="11" t="s">
        <v>2</v>
      </c>
      <c r="Q1781" s="3" t="s">
        <v>46</v>
      </c>
      <c r="R1781" s="3" t="s">
        <v>39</v>
      </c>
      <c r="T1781" s="18" t="str">
        <f>IF(J1781="Yes",IF(U1781&lt;&gt;"",HYPERLINK(_xlfn.CONCAT(VLOOKUP(U1781,AF:AG,2,FALSE),"\",IF(ISERROR(FIND(",",A1781))=FALSE,LEFT(A1781,FIND(",",A1781)-1),A1781),"-",C1781,"-",H1781,".pdf"),"PDF"),""),"")</f>
        <v>PDF</v>
      </c>
      <c r="U1781" s="11" t="str">
        <f>IF(R1781="0. Duplicate","SH","")</f>
        <v>SH</v>
      </c>
      <c r="V1781" s="3" t="str">
        <f>IF(R1781="0. Duplicate","Exclude","")</f>
        <v>Exclude</v>
      </c>
      <c r="W1781" s="3" t="str">
        <f>IF(R1781="0. Duplicate","0. Duplicate","")</f>
        <v>0. Duplicate</v>
      </c>
      <c r="Y1781" s="12" t="str">
        <f>IF(R1781="Include","No",IF(V1781="Include","No",""))</f>
        <v/>
      </c>
      <c r="Z1781" s="33" t="str">
        <f>IF(J1781="Yes",IF(Q1781="","",IF(Q1781="Include",IF(V1781="",IF(Y1781="No","Check for supplement","Include"),IF(V1781="Exclude","Consensus required",IF(V1781="Include",IF(Y1781="No","Check for supplement","Include"),"Check required"))),IF(Q1781="Exclude",IF(V1781="","Check required",IF(V1781="Exclude","Exclude",IF(V1781="Include","Consensus required","Check required"))),"Check required"))),IF(L1781="","","Find PDF"))</f>
        <v>Exclude</v>
      </c>
      <c r="AA1781" s="31" t="str">
        <f>IF(Z1781="Exclude",R1781,"")</f>
        <v>0. Duplicate</v>
      </c>
    </row>
    <row r="1782" spans="1:27" x14ac:dyDescent="0.25">
      <c r="A1782" s="25" t="s">
        <v>2710</v>
      </c>
      <c r="B1782" s="26" t="s">
        <v>2711</v>
      </c>
      <c r="C1782" s="26">
        <v>2012</v>
      </c>
      <c r="D1782" s="26" t="s">
        <v>2712</v>
      </c>
      <c r="E1782" s="26">
        <v>19</v>
      </c>
      <c r="F1782" s="26">
        <v>2</v>
      </c>
      <c r="G1782" s="26" t="s">
        <v>2713</v>
      </c>
      <c r="H1782" s="26">
        <v>13662</v>
      </c>
      <c r="I1782" s="26" t="s">
        <v>2714</v>
      </c>
      <c r="J1782" s="11" t="s">
        <v>35</v>
      </c>
      <c r="K1782" s="18" t="str">
        <f>IF(LEFT(I1782,2)="10",HYPERLINK(_xlfn.CONCAT("https://doi.org/",I1782),"Link"),IF(I1782="","",HYPERLINK(I1782,"Link")))</f>
        <v>Link</v>
      </c>
      <c r="L1782" s="19" t="str">
        <f>IF(A1782&lt;&gt;"",IF(J1782="No",_xlfn.CONCAT(IF(ISERROR(FIND(",",A1782))=FALSE,LEFT(A1782,FIND(",",A1782)-1),A1782),"-",C1782,"-",H1782),""),"")</f>
        <v/>
      </c>
      <c r="M1782" s="29" t="str">
        <f>IF(A1782&lt;&gt;"",_xlfn.CONCAT("{",IF(ISERROR(FIND(",",A1782))=FALSE,LEFT(A1782,FIND(",",A1782)-1),A1782),", ",C1782," #",H1782,"}"),"")</f>
        <v>{Reid, 2012 #13662}</v>
      </c>
      <c r="N1782" s="4" t="s">
        <v>1</v>
      </c>
      <c r="O1782" s="18" t="str">
        <f>IF(J1782="Yes",IF(P1782&lt;&gt;"",HYPERLINK(_xlfn.CONCAT(VLOOKUP(P1782,AF:AG,2,FALSE),"\",IF(ISERROR(FIND(",",A1782))=FALSE,LEFT(A1782,FIND(",",A1782)-1),A1782),"-",C1782,"-",H1782,".pdf"),"PDF"),""),"")</f>
        <v>PDF</v>
      </c>
      <c r="P1782" s="11" t="s">
        <v>2</v>
      </c>
      <c r="Q1782" s="3" t="s">
        <v>46</v>
      </c>
      <c r="R1782" s="3" t="s">
        <v>47</v>
      </c>
      <c r="S1782" s="4" t="s">
        <v>109</v>
      </c>
      <c r="T1782" s="18" t="str">
        <f>IF(J1782="Yes",IF(U1782&lt;&gt;"",HYPERLINK(_xlfn.CONCAT(VLOOKUP(U1782,AF:AG,2,FALSE),"\",IF(ISERROR(FIND(",",A1782))=FALSE,LEFT(A1782,FIND(",",A1782)-1),A1782),"-",C1782,"-",H1782,".pdf"),"PDF"),""),"")</f>
        <v>PDF</v>
      </c>
      <c r="U1782" s="11" t="s">
        <v>38</v>
      </c>
      <c r="V1782" s="3" t="s">
        <v>46</v>
      </c>
      <c r="W1782" s="3" t="s">
        <v>47</v>
      </c>
      <c r="Y1782" s="12" t="str">
        <f>IF(R1782="Include","No",IF(V1782="Include","No",""))</f>
        <v/>
      </c>
      <c r="Z1782" s="33" t="str">
        <f>IF(J1782="Yes",IF(Q1782="","",IF(Q1782="Include",IF(V1782="",IF(Y1782="No","Check for supplement","Include"),IF(V1782="Exclude","Consensus required",IF(V1782="Include",IF(Y1782="No","Check for supplement","Include"),"Check required"))),IF(Q1782="Exclude",IF(V1782="","Check required",IF(V1782="Exclude","Exclude",IF(V1782="Include","Consensus required","Check required"))),"Check required"))),IF(L1782="","","Find PDF"))</f>
        <v>Exclude</v>
      </c>
      <c r="AA1782" s="31" t="str">
        <f>IF(Z1782="Exclude",R1782,"")</f>
        <v>3. Wrong intervention</v>
      </c>
    </row>
    <row r="1783" spans="1:27" x14ac:dyDescent="0.25">
      <c r="A1783" s="25" t="s">
        <v>2710</v>
      </c>
      <c r="B1783" s="26" t="s">
        <v>2711</v>
      </c>
      <c r="C1783" s="26">
        <v>2012</v>
      </c>
      <c r="D1783" s="26" t="s">
        <v>2712</v>
      </c>
      <c r="E1783" s="26">
        <v>19</v>
      </c>
      <c r="F1783" s="26">
        <v>2</v>
      </c>
      <c r="G1783" s="26" t="s">
        <v>2713</v>
      </c>
      <c r="H1783" s="26">
        <v>13663</v>
      </c>
      <c r="I1783" s="26" t="s">
        <v>2714</v>
      </c>
      <c r="J1783" s="11" t="s">
        <v>35</v>
      </c>
      <c r="K1783" s="18" t="str">
        <f>IF(LEFT(I1783,2)="10",HYPERLINK(_xlfn.CONCAT("https://doi.org/",I1783),"Link"),IF(I1783="","",HYPERLINK(I1783,"Link")))</f>
        <v>Link</v>
      </c>
      <c r="L1783" s="19" t="str">
        <f>IF(A1783&lt;&gt;"",IF(J1783="No",_xlfn.CONCAT(IF(ISERROR(FIND(",",A1783))=FALSE,LEFT(A1783,FIND(",",A1783)-1),A1783),"-",C1783,"-",H1783),""),"")</f>
        <v/>
      </c>
      <c r="M1783" s="29" t="str">
        <f>IF(A1783&lt;&gt;"",_xlfn.CONCAT("{",IF(ISERROR(FIND(",",A1783))=FALSE,LEFT(A1783,FIND(",",A1783)-1),A1783),", ",C1783," #",H1783,"}"),"")</f>
        <v>{Reid, 2012 #13663}</v>
      </c>
      <c r="N1783" s="4" t="s">
        <v>1</v>
      </c>
      <c r="O1783" s="18" t="str">
        <f>IF(J1783="Yes",IF(P1783&lt;&gt;"",HYPERLINK(_xlfn.CONCAT(VLOOKUP(P1783,AF:AG,2,FALSE),"\",IF(ISERROR(FIND(",",A1783))=FALSE,LEFT(A1783,FIND(",",A1783)-1),A1783),"-",C1783,"-",H1783,".pdf"),"PDF"),""),"")</f>
        <v>PDF</v>
      </c>
      <c r="P1783" s="11" t="s">
        <v>2</v>
      </c>
      <c r="Q1783" s="3" t="s">
        <v>46</v>
      </c>
      <c r="R1783" s="3" t="s">
        <v>39</v>
      </c>
      <c r="T1783" s="18" t="str">
        <f>IF(J1783="Yes",IF(U1783&lt;&gt;"",HYPERLINK(_xlfn.CONCAT(VLOOKUP(U1783,AF:AG,2,FALSE),"\",IF(ISERROR(FIND(",",A1783))=FALSE,LEFT(A1783,FIND(",",A1783)-1),A1783),"-",C1783,"-",H1783,".pdf"),"PDF"),""),"")</f>
        <v>PDF</v>
      </c>
      <c r="U1783" s="11" t="str">
        <f>IF(R1783="0. Duplicate","SH","")</f>
        <v>SH</v>
      </c>
      <c r="V1783" s="3" t="str">
        <f>IF(R1783="0. Duplicate","Exclude","")</f>
        <v>Exclude</v>
      </c>
      <c r="W1783" s="3" t="str">
        <f>IF(R1783="0. Duplicate","0. Duplicate","")</f>
        <v>0. Duplicate</v>
      </c>
      <c r="Y1783" s="12" t="str">
        <f>IF(R1783="Include","No",IF(V1783="Include","No",""))</f>
        <v/>
      </c>
      <c r="Z1783" s="33" t="str">
        <f>IF(J1783="Yes",IF(Q1783="","",IF(Q1783="Include",IF(V1783="",IF(Y1783="No","Check for supplement","Include"),IF(V1783="Exclude","Consensus required",IF(V1783="Include",IF(Y1783="No","Check for supplement","Include"),"Check required"))),IF(Q1783="Exclude",IF(V1783="","Check required",IF(V1783="Exclude","Exclude",IF(V1783="Include","Consensus required","Check required"))),"Check required"))),IF(L1783="","","Find PDF"))</f>
        <v>Exclude</v>
      </c>
      <c r="AA1783" s="31" t="str">
        <f>IF(Z1783="Exclude",R1783,"")</f>
        <v>0. Duplicate</v>
      </c>
    </row>
    <row r="1784" spans="1:27" x14ac:dyDescent="0.25">
      <c r="A1784" s="25" t="s">
        <v>2710</v>
      </c>
      <c r="B1784" s="26" t="s">
        <v>2711</v>
      </c>
      <c r="C1784" s="26">
        <v>2012</v>
      </c>
      <c r="D1784" s="26" t="s">
        <v>2712</v>
      </c>
      <c r="E1784" s="26">
        <v>19</v>
      </c>
      <c r="F1784" s="26">
        <v>2</v>
      </c>
      <c r="G1784" s="26" t="s">
        <v>2713</v>
      </c>
      <c r="H1784" s="26">
        <v>13664</v>
      </c>
      <c r="I1784" s="26" t="s">
        <v>2714</v>
      </c>
      <c r="J1784" s="11" t="s">
        <v>35</v>
      </c>
      <c r="K1784" s="18" t="str">
        <f>IF(LEFT(I1784,2)="10",HYPERLINK(_xlfn.CONCAT("https://doi.org/",I1784),"Link"),IF(I1784="","",HYPERLINK(I1784,"Link")))</f>
        <v>Link</v>
      </c>
      <c r="L1784" s="19" t="str">
        <f>IF(A1784&lt;&gt;"",IF(J1784="No",_xlfn.CONCAT(IF(ISERROR(FIND(",",A1784))=FALSE,LEFT(A1784,FIND(",",A1784)-1),A1784),"-",C1784,"-",H1784),""),"")</f>
        <v/>
      </c>
      <c r="M1784" s="29" t="str">
        <f>IF(A1784&lt;&gt;"",_xlfn.CONCAT("{",IF(ISERROR(FIND(",",A1784))=FALSE,LEFT(A1784,FIND(",",A1784)-1),A1784),", ",C1784," #",H1784,"}"),"")</f>
        <v>{Reid, 2012 #13664}</v>
      </c>
      <c r="N1784" s="4" t="s">
        <v>1</v>
      </c>
      <c r="O1784" s="18" t="str">
        <f>IF(J1784="Yes",IF(P1784&lt;&gt;"",HYPERLINK(_xlfn.CONCAT(VLOOKUP(P1784,AF:AG,2,FALSE),"\",IF(ISERROR(FIND(",",A1784))=FALSE,LEFT(A1784,FIND(",",A1784)-1),A1784),"-",C1784,"-",H1784,".pdf"),"PDF"),""),"")</f>
        <v>PDF</v>
      </c>
      <c r="P1784" s="11" t="s">
        <v>2</v>
      </c>
      <c r="Q1784" s="3" t="s">
        <v>46</v>
      </c>
      <c r="R1784" s="3" t="s">
        <v>39</v>
      </c>
      <c r="T1784" s="18" t="str">
        <f>IF(J1784="Yes",IF(U1784&lt;&gt;"",HYPERLINK(_xlfn.CONCAT(VLOOKUP(U1784,AF:AG,2,FALSE),"\",IF(ISERROR(FIND(",",A1784))=FALSE,LEFT(A1784,FIND(",",A1784)-1),A1784),"-",C1784,"-",H1784,".pdf"),"PDF"),""),"")</f>
        <v>PDF</v>
      </c>
      <c r="U1784" s="11" t="str">
        <f>IF(R1784="0. Duplicate","SH","")</f>
        <v>SH</v>
      </c>
      <c r="V1784" s="3" t="str">
        <f>IF(R1784="0. Duplicate","Exclude","")</f>
        <v>Exclude</v>
      </c>
      <c r="W1784" s="3" t="str">
        <f>IF(R1784="0. Duplicate","0. Duplicate","")</f>
        <v>0. Duplicate</v>
      </c>
      <c r="Y1784" s="12" t="str">
        <f>IF(R1784="Include","No",IF(V1784="Include","No",""))</f>
        <v/>
      </c>
      <c r="Z1784" s="33" t="str">
        <f>IF(J1784="Yes",IF(Q1784="","",IF(Q1784="Include",IF(V1784="",IF(Y1784="No","Check for supplement","Include"),IF(V1784="Exclude","Consensus required",IF(V1784="Include",IF(Y1784="No","Check for supplement","Include"),"Check required"))),IF(Q1784="Exclude",IF(V1784="","Check required",IF(V1784="Exclude","Exclude",IF(V1784="Include","Consensus required","Check required"))),"Check required"))),IF(L1784="","","Find PDF"))</f>
        <v>Exclude</v>
      </c>
      <c r="AA1784" s="31" t="str">
        <f>IF(Z1784="Exclude",R1784,"")</f>
        <v>0. Duplicate</v>
      </c>
    </row>
    <row r="1785" spans="1:27" x14ac:dyDescent="0.25">
      <c r="A1785" s="25" t="s">
        <v>5631</v>
      </c>
      <c r="B1785" s="26" t="s">
        <v>5632</v>
      </c>
      <c r="C1785" s="26">
        <v>2012</v>
      </c>
      <c r="D1785" s="26" t="s">
        <v>2712</v>
      </c>
      <c r="E1785" s="26">
        <v>19</v>
      </c>
      <c r="F1785" s="26">
        <v>6</v>
      </c>
      <c r="G1785" s="26" t="s">
        <v>5633</v>
      </c>
      <c r="H1785" s="26">
        <v>14178</v>
      </c>
      <c r="I1785" s="26" t="s">
        <v>5634</v>
      </c>
      <c r="J1785" s="11" t="s">
        <v>35</v>
      </c>
      <c r="K1785" s="18" t="str">
        <f>IF(LEFT(I1785,2)="10",HYPERLINK(_xlfn.CONCAT("https://doi.org/",I1785),"Link"),IF(I1785="","",HYPERLINK(I1785,"Link")))</f>
        <v>Link</v>
      </c>
      <c r="L1785" s="19" t="str">
        <f>IF(A1785&lt;&gt;"",IF(J1785="No",_xlfn.CONCAT(IF(ISERROR(FIND(",",A1785))=FALSE,LEFT(A1785,FIND(",",A1785)-1),A1785),"-",C1785,"-",H1785),""),"")</f>
        <v/>
      </c>
      <c r="M1785" s="29" t="str">
        <f>IF(A1785&lt;&gt;"",_xlfn.CONCAT("{",IF(ISERROR(FIND(",",A1785))=FALSE,LEFT(A1785,FIND(",",A1785)-1),A1785),", ",C1785," #",H1785,"}"),"")</f>
        <v>{Reid, 2012 #14178}</v>
      </c>
      <c r="N1785" s="4" t="s">
        <v>4</v>
      </c>
      <c r="O1785" s="18" t="str">
        <f>IF(J1785="Yes",IF(P1785&lt;&gt;"",HYPERLINK(_xlfn.CONCAT(VLOOKUP(P1785,AF:AG,2,FALSE),"\",IF(ISERROR(FIND(",",A1785))=FALSE,LEFT(A1785,FIND(",",A1785)-1),A1785),"-",C1785,"-",H1785,".pdf"),"PDF"),""),"")</f>
        <v>PDF</v>
      </c>
      <c r="P1785" s="11" t="s">
        <v>2</v>
      </c>
      <c r="Q1785" s="3" t="s">
        <v>46</v>
      </c>
      <c r="R1785" s="3" t="s">
        <v>39</v>
      </c>
      <c r="T1785" s="18" t="str">
        <f>IF(J1785="Yes",IF(U1785&lt;&gt;"",HYPERLINK(_xlfn.CONCAT(VLOOKUP(U1785,AF:AG,2,FALSE),"\",IF(ISERROR(FIND(",",A1785))=FALSE,LEFT(A1785,FIND(",",A1785)-1),A1785),"-",C1785,"-",H1785,".pdf"),"PDF"),""),"")</f>
        <v>PDF</v>
      </c>
      <c r="U1785" s="11" t="s">
        <v>50</v>
      </c>
      <c r="V1785" s="3" t="s">
        <v>46</v>
      </c>
      <c r="W1785" s="3" t="s">
        <v>39</v>
      </c>
      <c r="Y1785" s="12" t="str">
        <f>IF(R1785="Include","No",IF(V1785="Include","No",""))</f>
        <v/>
      </c>
      <c r="Z1785" s="33" t="str">
        <f>IF(J1785="Yes",IF(Q1785="","",IF(Q1785="Include",IF(V1785="",IF(Y1785="No","Check for supplement","Include"),IF(V1785="Exclude","Consensus required",IF(V1785="Include",IF(Y1785="No","Check for supplement","Include"),"Check required"))),IF(Q1785="Exclude",IF(V1785="","Check required",IF(V1785="Exclude","Exclude",IF(V1785="Include","Consensus required","Check required"))),"Check required"))),IF(L1785="","","Find PDF"))</f>
        <v>Exclude</v>
      </c>
      <c r="AA1785" s="31" t="str">
        <f>IF(Z1785="Exclude",R1785,"")</f>
        <v>0. Duplicate</v>
      </c>
    </row>
    <row r="1786" spans="1:27" x14ac:dyDescent="0.25">
      <c r="A1786" s="25" t="s">
        <v>2715</v>
      </c>
      <c r="B1786" s="26" t="s">
        <v>2716</v>
      </c>
      <c r="C1786" s="26">
        <v>2021</v>
      </c>
      <c r="D1786" s="26" t="s">
        <v>2717</v>
      </c>
      <c r="E1786" s="26">
        <v>37</v>
      </c>
      <c r="F1786" s="26">
        <v>5</v>
      </c>
      <c r="G1786" s="26" t="s">
        <v>2718</v>
      </c>
      <c r="H1786" s="26">
        <v>13665</v>
      </c>
      <c r="I1786" s="26" t="s">
        <v>2719</v>
      </c>
      <c r="J1786" s="11" t="s">
        <v>35</v>
      </c>
      <c r="K1786" s="18" t="str">
        <f>IF(LEFT(I1786,2)="10",HYPERLINK(_xlfn.CONCAT("https://doi.org/",I1786),"Link"),IF(I1786="","",HYPERLINK(I1786,"Link")))</f>
        <v>Link</v>
      </c>
      <c r="L1786" s="19" t="str">
        <f>IF(A1786&lt;&gt;"",IF(J1786="No",_xlfn.CONCAT(IF(ISERROR(FIND(",",A1786))=FALSE,LEFT(A1786,FIND(",",A1786)-1),A1786),"-",C1786,"-",H1786),""),"")</f>
        <v/>
      </c>
      <c r="M1786" s="29" t="str">
        <f>IF(A1786&lt;&gt;"",_xlfn.CONCAT("{",IF(ISERROR(FIND(",",A1786))=FALSE,LEFT(A1786,FIND(",",A1786)-1),A1786),", ",C1786," #",H1786,"}"),"")</f>
        <v>{Reid, 2021 #13665}</v>
      </c>
      <c r="N1786" s="4" t="s">
        <v>1</v>
      </c>
      <c r="O1786" s="18" t="str">
        <f>IF(J1786="Yes",IF(P1786&lt;&gt;"",HYPERLINK(_xlfn.CONCAT(VLOOKUP(P1786,AF:AG,2,FALSE),"\",IF(ISERROR(FIND(",",A1786))=FALSE,LEFT(A1786,FIND(",",A1786)-1),A1786),"-",C1786,"-",H1786,".pdf"),"PDF"),""),"")</f>
        <v>PDF</v>
      </c>
      <c r="P1786" s="11" t="s">
        <v>2</v>
      </c>
      <c r="Q1786" s="3" t="s">
        <v>46</v>
      </c>
      <c r="R1786" s="3" t="s">
        <v>47</v>
      </c>
      <c r="S1786" s="4" t="s">
        <v>109</v>
      </c>
      <c r="T1786" s="18" t="str">
        <f>IF(J1786="Yes",IF(U1786&lt;&gt;"",HYPERLINK(_xlfn.CONCAT(VLOOKUP(U1786,AF:AG,2,FALSE),"\",IF(ISERROR(FIND(",",A1786))=FALSE,LEFT(A1786,FIND(",",A1786)-1),A1786),"-",C1786,"-",H1786,".pdf"),"PDF"),""),"")</f>
        <v>PDF</v>
      </c>
      <c r="U1786" s="11" t="s">
        <v>38</v>
      </c>
      <c r="V1786" s="3" t="s">
        <v>46</v>
      </c>
      <c r="W1786" s="3" t="s">
        <v>47</v>
      </c>
      <c r="Y1786" s="12" t="str">
        <f>IF(R1786="Include","No",IF(V1786="Include","No",""))</f>
        <v/>
      </c>
      <c r="Z1786" s="33" t="str">
        <f>IF(J1786="Yes",IF(Q1786="","",IF(Q1786="Include",IF(V1786="",IF(Y1786="No","Check for supplement","Include"),IF(V1786="Exclude","Consensus required",IF(V1786="Include",IF(Y1786="No","Check for supplement","Include"),"Check required"))),IF(Q1786="Exclude",IF(V1786="","Check required",IF(V1786="Exclude","Exclude",IF(V1786="Include","Consensus required","Check required"))),"Check required"))),IF(L1786="","","Find PDF"))</f>
        <v>Exclude</v>
      </c>
      <c r="AA1786" s="31" t="str">
        <f>IF(Z1786="Exclude",R1786,"")</f>
        <v>3. Wrong intervention</v>
      </c>
    </row>
    <row r="1787" spans="1:27" x14ac:dyDescent="0.25">
      <c r="A1787" s="25" t="s">
        <v>2715</v>
      </c>
      <c r="B1787" s="26" t="s">
        <v>2716</v>
      </c>
      <c r="C1787" s="26">
        <v>2021</v>
      </c>
      <c r="D1787" s="26" t="s">
        <v>2717</v>
      </c>
      <c r="E1787" s="26">
        <v>37</v>
      </c>
      <c r="F1787" s="26">
        <v>5</v>
      </c>
      <c r="G1787" s="26" t="s">
        <v>2718</v>
      </c>
      <c r="H1787" s="26">
        <v>13666</v>
      </c>
      <c r="I1787" s="26" t="s">
        <v>2719</v>
      </c>
      <c r="J1787" s="11" t="s">
        <v>35</v>
      </c>
      <c r="K1787" s="18" t="str">
        <f>IF(LEFT(I1787,2)="10",HYPERLINK(_xlfn.CONCAT("https://doi.org/",I1787),"Link"),IF(I1787="","",HYPERLINK(I1787,"Link")))</f>
        <v>Link</v>
      </c>
      <c r="L1787" s="19" t="str">
        <f>IF(A1787&lt;&gt;"",IF(J1787="No",_xlfn.CONCAT(IF(ISERROR(FIND(",",A1787))=FALSE,LEFT(A1787,FIND(",",A1787)-1),A1787),"-",C1787,"-",H1787),""),"")</f>
        <v/>
      </c>
      <c r="M1787" s="29" t="str">
        <f>IF(A1787&lt;&gt;"",_xlfn.CONCAT("{",IF(ISERROR(FIND(",",A1787))=FALSE,LEFT(A1787,FIND(",",A1787)-1),A1787),", ",C1787," #",H1787,"}"),"")</f>
        <v>{Reid, 2021 #13666}</v>
      </c>
      <c r="N1787" s="4" t="s">
        <v>1</v>
      </c>
      <c r="O1787" s="18" t="str">
        <f>IF(J1787="Yes",IF(P1787&lt;&gt;"",HYPERLINK(_xlfn.CONCAT(VLOOKUP(P1787,AF:AG,2,FALSE),"\",IF(ISERROR(FIND(",",A1787))=FALSE,LEFT(A1787,FIND(",",A1787)-1),A1787),"-",C1787,"-",H1787,".pdf"),"PDF"),""),"")</f>
        <v>PDF</v>
      </c>
      <c r="P1787" s="11" t="s">
        <v>2</v>
      </c>
      <c r="Q1787" s="3" t="s">
        <v>46</v>
      </c>
      <c r="R1787" s="3" t="s">
        <v>39</v>
      </c>
      <c r="T1787" s="18" t="str">
        <f>IF(J1787="Yes",IF(U1787&lt;&gt;"",HYPERLINK(_xlfn.CONCAT(VLOOKUP(U1787,AF:AG,2,FALSE),"\",IF(ISERROR(FIND(",",A1787))=FALSE,LEFT(A1787,FIND(",",A1787)-1),A1787),"-",C1787,"-",H1787,".pdf"),"PDF"),""),"")</f>
        <v>PDF</v>
      </c>
      <c r="U1787" s="11" t="str">
        <f>IF(R1787="0. Duplicate","SH","")</f>
        <v>SH</v>
      </c>
      <c r="V1787" s="3" t="str">
        <f>IF(R1787="0. Duplicate","Exclude","")</f>
        <v>Exclude</v>
      </c>
      <c r="W1787" s="3" t="str">
        <f>IF(R1787="0. Duplicate","0. Duplicate","")</f>
        <v>0. Duplicate</v>
      </c>
      <c r="Y1787" s="12" t="str">
        <f>IF(R1787="Include","No",IF(V1787="Include","No",""))</f>
        <v/>
      </c>
      <c r="Z1787" s="33" t="str">
        <f>IF(J1787="Yes",IF(Q1787="","",IF(Q1787="Include",IF(V1787="",IF(Y1787="No","Check for supplement","Include"),IF(V1787="Exclude","Consensus required",IF(V1787="Include",IF(Y1787="No","Check for supplement","Include"),"Check required"))),IF(Q1787="Exclude",IF(V1787="","Check required",IF(V1787="Exclude","Exclude",IF(V1787="Include","Consensus required","Check required"))),"Check required"))),IF(L1787="","","Find PDF"))</f>
        <v>Exclude</v>
      </c>
      <c r="AA1787" s="31" t="str">
        <f>IF(Z1787="Exclude",R1787,"")</f>
        <v>0. Duplicate</v>
      </c>
    </row>
    <row r="1788" spans="1:27" x14ac:dyDescent="0.25">
      <c r="A1788" s="25" t="s">
        <v>2715</v>
      </c>
      <c r="B1788" s="26" t="s">
        <v>2716</v>
      </c>
      <c r="C1788" s="26">
        <v>2021</v>
      </c>
      <c r="D1788" s="26" t="s">
        <v>2717</v>
      </c>
      <c r="E1788" s="26">
        <v>37</v>
      </c>
      <c r="F1788" s="26">
        <v>5</v>
      </c>
      <c r="G1788" s="26" t="s">
        <v>2718</v>
      </c>
      <c r="H1788" s="26">
        <v>13667</v>
      </c>
      <c r="I1788" s="26" t="s">
        <v>2719</v>
      </c>
      <c r="J1788" s="11" t="s">
        <v>35</v>
      </c>
      <c r="K1788" s="18" t="str">
        <f>IF(LEFT(I1788,2)="10",HYPERLINK(_xlfn.CONCAT("https://doi.org/",I1788),"Link"),IF(I1788="","",HYPERLINK(I1788,"Link")))</f>
        <v>Link</v>
      </c>
      <c r="L1788" s="19" t="str">
        <f>IF(A1788&lt;&gt;"",IF(J1788="No",_xlfn.CONCAT(IF(ISERROR(FIND(",",A1788))=FALSE,LEFT(A1788,FIND(",",A1788)-1),A1788),"-",C1788,"-",H1788),""),"")</f>
        <v/>
      </c>
      <c r="M1788" s="29" t="str">
        <f>IF(A1788&lt;&gt;"",_xlfn.CONCAT("{",IF(ISERROR(FIND(",",A1788))=FALSE,LEFT(A1788,FIND(",",A1788)-1),A1788),", ",C1788," #",H1788,"}"),"")</f>
        <v>{Reid, 2021 #13667}</v>
      </c>
      <c r="N1788" s="4" t="s">
        <v>1</v>
      </c>
      <c r="O1788" s="18" t="str">
        <f>IF(J1788="Yes",IF(P1788&lt;&gt;"",HYPERLINK(_xlfn.CONCAT(VLOOKUP(P1788,AF:AG,2,FALSE),"\",IF(ISERROR(FIND(",",A1788))=FALSE,LEFT(A1788,FIND(",",A1788)-1),A1788),"-",C1788,"-",H1788,".pdf"),"PDF"),""),"")</f>
        <v>PDF</v>
      </c>
      <c r="P1788" s="11" t="s">
        <v>2</v>
      </c>
      <c r="Q1788" s="3" t="s">
        <v>46</v>
      </c>
      <c r="R1788" s="3" t="s">
        <v>39</v>
      </c>
      <c r="T1788" s="18" t="str">
        <f>IF(J1788="Yes",IF(U1788&lt;&gt;"",HYPERLINK(_xlfn.CONCAT(VLOOKUP(U1788,AF:AG,2,FALSE),"\",IF(ISERROR(FIND(",",A1788))=FALSE,LEFT(A1788,FIND(",",A1788)-1),A1788),"-",C1788,"-",H1788,".pdf"),"PDF"),""),"")</f>
        <v>PDF</v>
      </c>
      <c r="U1788" s="11" t="str">
        <f>IF(R1788="0. Duplicate","SH","")</f>
        <v>SH</v>
      </c>
      <c r="V1788" s="3" t="str">
        <f>IF(R1788="0. Duplicate","Exclude","")</f>
        <v>Exclude</v>
      </c>
      <c r="W1788" s="3" t="str">
        <f>IF(R1788="0. Duplicate","0. Duplicate","")</f>
        <v>0. Duplicate</v>
      </c>
      <c r="Y1788" s="12" t="str">
        <f>IF(R1788="Include","No",IF(V1788="Include","No",""))</f>
        <v/>
      </c>
      <c r="Z1788" s="33" t="str">
        <f>IF(J1788="Yes",IF(Q1788="","",IF(Q1788="Include",IF(V1788="",IF(Y1788="No","Check for supplement","Include"),IF(V1788="Exclude","Consensus required",IF(V1788="Include",IF(Y1788="No","Check for supplement","Include"),"Check required"))),IF(Q1788="Exclude",IF(V1788="","Check required",IF(V1788="Exclude","Exclude",IF(V1788="Include","Consensus required","Check required"))),"Check required"))),IF(L1788="","","Find PDF"))</f>
        <v>Exclude</v>
      </c>
      <c r="AA1788" s="31" t="str">
        <f>IF(Z1788="Exclude",R1788,"")</f>
        <v>0. Duplicate</v>
      </c>
    </row>
    <row r="1789" spans="1:27" x14ac:dyDescent="0.25">
      <c r="A1789" s="25" t="s">
        <v>2720</v>
      </c>
      <c r="B1789" s="26" t="s">
        <v>2721</v>
      </c>
      <c r="C1789" s="26">
        <v>2013</v>
      </c>
      <c r="D1789" s="26" t="s">
        <v>2722</v>
      </c>
      <c r="E1789" s="26">
        <v>17</v>
      </c>
      <c r="F1789" s="26">
        <v>2</v>
      </c>
      <c r="G1789" s="26" t="s">
        <v>2723</v>
      </c>
      <c r="H1789" s="26">
        <v>13668</v>
      </c>
      <c r="I1789" s="26" t="s">
        <v>2724</v>
      </c>
      <c r="J1789" s="11" t="s">
        <v>35</v>
      </c>
      <c r="K1789" s="18" t="str">
        <f>IF(LEFT(I1789,2)="10",HYPERLINK(_xlfn.CONCAT("https://doi.org/",I1789),"Link"),IF(I1789="","",HYPERLINK(I1789,"Link")))</f>
        <v>Link</v>
      </c>
      <c r="L1789" s="19" t="str">
        <f>IF(A1789&lt;&gt;"",IF(J1789="No",_xlfn.CONCAT(IF(ISERROR(FIND(",",A1789))=FALSE,LEFT(A1789,FIND(",",A1789)-1),A1789),"-",C1789,"-",H1789),""),"")</f>
        <v/>
      </c>
      <c r="M1789" s="29" t="str">
        <f>IF(A1789&lt;&gt;"",_xlfn.CONCAT("{",IF(ISERROR(FIND(",",A1789))=FALSE,LEFT(A1789,FIND(",",A1789)-1),A1789),", ",C1789," #",H1789,"}"),"")</f>
        <v>{Reif, 2013 #13668}</v>
      </c>
      <c r="N1789" s="4" t="s">
        <v>1</v>
      </c>
      <c r="O1789" s="18" t="str">
        <f>IF(J1789="Yes",IF(P1789&lt;&gt;"",HYPERLINK(_xlfn.CONCAT(VLOOKUP(P1789,AF:AG,2,FALSE),"\",IF(ISERROR(FIND(",",A1789))=FALSE,LEFT(A1789,FIND(",",A1789)-1),A1789),"-",C1789,"-",H1789,".pdf"),"PDF"),""),"")</f>
        <v>PDF</v>
      </c>
      <c r="P1789" s="11" t="s">
        <v>2</v>
      </c>
      <c r="Q1789" s="3" t="s">
        <v>46</v>
      </c>
      <c r="R1789" s="3" t="s">
        <v>47</v>
      </c>
      <c r="S1789" s="4" t="s">
        <v>109</v>
      </c>
      <c r="T1789" s="18" t="str">
        <f>IF(J1789="Yes",IF(U1789&lt;&gt;"",HYPERLINK(_xlfn.CONCAT(VLOOKUP(U1789,AF:AG,2,FALSE),"\",IF(ISERROR(FIND(",",A1789))=FALSE,LEFT(A1789,FIND(",",A1789)-1),A1789),"-",C1789,"-",H1789,".pdf"),"PDF"),""),"")</f>
        <v>PDF</v>
      </c>
      <c r="U1789" s="11" t="s">
        <v>38</v>
      </c>
      <c r="V1789" s="3" t="s">
        <v>46</v>
      </c>
      <c r="W1789" s="3" t="s">
        <v>47</v>
      </c>
      <c r="Y1789" s="12" t="str">
        <f>IF(R1789="Include","No",IF(V1789="Include","No",""))</f>
        <v/>
      </c>
      <c r="Z1789" s="33" t="str">
        <f>IF(J1789="Yes",IF(Q1789="","",IF(Q1789="Include",IF(V1789="",IF(Y1789="No","Check for supplement","Include"),IF(V1789="Exclude","Consensus required",IF(V1789="Include",IF(Y1789="No","Check for supplement","Include"),"Check required"))),IF(Q1789="Exclude",IF(V1789="","Check required",IF(V1789="Exclude","Exclude",IF(V1789="Include","Consensus required","Check required"))),"Check required"))),IF(L1789="","","Find PDF"))</f>
        <v>Exclude</v>
      </c>
      <c r="AA1789" s="31" t="str">
        <f>IF(Z1789="Exclude",R1789,"")</f>
        <v>3. Wrong intervention</v>
      </c>
    </row>
    <row r="1790" spans="1:27" x14ac:dyDescent="0.25">
      <c r="A1790" s="25" t="s">
        <v>2725</v>
      </c>
      <c r="B1790" s="26" t="s">
        <v>2726</v>
      </c>
      <c r="C1790" s="26">
        <v>2012</v>
      </c>
      <c r="D1790" s="26" t="s">
        <v>2727</v>
      </c>
      <c r="E1790" s="26">
        <v>23</v>
      </c>
      <c r="F1790" s="26">
        <v>1</v>
      </c>
      <c r="G1790" s="90">
        <v>45905</v>
      </c>
      <c r="H1790" s="26">
        <v>13669</v>
      </c>
      <c r="I1790" s="26" t="s">
        <v>2728</v>
      </c>
      <c r="J1790" s="11" t="s">
        <v>35</v>
      </c>
      <c r="K1790" s="18" t="str">
        <f>IF(LEFT(I1790,2)="10",HYPERLINK(_xlfn.CONCAT("https://doi.org/",I1790),"Link"),IF(I1790="","",HYPERLINK(I1790,"Link")))</f>
        <v>Link</v>
      </c>
      <c r="L1790" s="19" t="str">
        <f>IF(A1790&lt;&gt;"",IF(J1790="No",_xlfn.CONCAT(IF(ISERROR(FIND(",",A1790))=FALSE,LEFT(A1790,FIND(",",A1790)-1),A1790),"-",C1790,"-",H1790),""),"")</f>
        <v/>
      </c>
      <c r="M1790" s="29" t="str">
        <f>IF(A1790&lt;&gt;"",_xlfn.CONCAT("{",IF(ISERROR(FIND(",",A1790))=FALSE,LEFT(A1790,FIND(",",A1790)-1),A1790),", ",C1790," #",H1790,"}"),"")</f>
        <v>{Reinhardt, 2012 #13669}</v>
      </c>
      <c r="N1790" s="4" t="s">
        <v>1</v>
      </c>
      <c r="O1790" s="18" t="str">
        <f>IF(J1790="Yes",IF(P1790&lt;&gt;"",HYPERLINK(_xlfn.CONCAT(VLOOKUP(P1790,AF:AG,2,FALSE),"\",IF(ISERROR(FIND(",",A1790))=FALSE,LEFT(A1790,FIND(",",A1790)-1),A1790),"-",C1790,"-",H1790,".pdf"),"PDF"),""),"")</f>
        <v>PDF</v>
      </c>
      <c r="P1790" s="11" t="s">
        <v>2</v>
      </c>
      <c r="Q1790" s="3" t="s">
        <v>46</v>
      </c>
      <c r="R1790" s="3" t="s">
        <v>47</v>
      </c>
      <c r="S1790" s="4" t="s">
        <v>109</v>
      </c>
      <c r="T1790" s="18" t="str">
        <f>IF(J1790="Yes",IF(U1790&lt;&gt;"",HYPERLINK(_xlfn.CONCAT(VLOOKUP(U1790,AF:AG,2,FALSE),"\",IF(ISERROR(FIND(",",A1790))=FALSE,LEFT(A1790,FIND(",",A1790)-1),A1790),"-",C1790,"-",H1790,".pdf"),"PDF"),""),"")</f>
        <v>PDF</v>
      </c>
      <c r="U1790" s="11" t="s">
        <v>38</v>
      </c>
      <c r="V1790" s="3" t="s">
        <v>46</v>
      </c>
      <c r="W1790" s="3" t="s">
        <v>47</v>
      </c>
      <c r="Y1790" s="12" t="str">
        <f>IF(R1790="Include","No",IF(V1790="Include","No",""))</f>
        <v/>
      </c>
      <c r="Z1790" s="33" t="str">
        <f>IF(J1790="Yes",IF(Q1790="","",IF(Q1790="Include",IF(V1790="",IF(Y1790="No","Check for supplement","Include"),IF(V1790="Exclude","Consensus required",IF(V1790="Include",IF(Y1790="No","Check for supplement","Include"),"Check required"))),IF(Q1790="Exclude",IF(V1790="","Check required",IF(V1790="Exclude","Exclude",IF(V1790="Include","Consensus required","Check required"))),"Check required"))),IF(L1790="","","Find PDF"))</f>
        <v>Exclude</v>
      </c>
      <c r="AA1790" s="31" t="str">
        <f>IF(Z1790="Exclude",R1790,"")</f>
        <v>3. Wrong intervention</v>
      </c>
    </row>
    <row r="1791" spans="1:27" x14ac:dyDescent="0.25">
      <c r="A1791" s="25" t="s">
        <v>2729</v>
      </c>
      <c r="B1791" s="26" t="s">
        <v>2730</v>
      </c>
      <c r="C1791" s="26">
        <v>2020</v>
      </c>
      <c r="D1791" s="26" t="s">
        <v>227</v>
      </c>
      <c r="E1791" s="26">
        <v>84</v>
      </c>
      <c r="G1791" s="26">
        <v>103027</v>
      </c>
      <c r="H1791" s="26">
        <v>13670</v>
      </c>
      <c r="I1791" s="26" t="s">
        <v>2731</v>
      </c>
      <c r="J1791" s="11" t="s">
        <v>35</v>
      </c>
      <c r="K1791" s="18" t="str">
        <f>IF(LEFT(I1791,2)="10",HYPERLINK(_xlfn.CONCAT("https://doi.org/",I1791),"Link"),IF(I1791="","",HYPERLINK(I1791,"Link")))</f>
        <v>Link</v>
      </c>
      <c r="L1791" s="19" t="str">
        <f>IF(A1791&lt;&gt;"",IF(J1791="No",_xlfn.CONCAT(IF(ISERROR(FIND(",",A1791))=FALSE,LEFT(A1791,FIND(",",A1791)-1),A1791),"-",C1791,"-",H1791),""),"")</f>
        <v/>
      </c>
      <c r="M1791" s="29" t="str">
        <f>IF(A1791&lt;&gt;"",_xlfn.CONCAT("{",IF(ISERROR(FIND(",",A1791))=FALSE,LEFT(A1791,FIND(",",A1791)-1),A1791),", ",C1791," #",H1791,"}"),"")</f>
        <v>{Renaud, 2020 #13670}</v>
      </c>
      <c r="N1791" s="4" t="s">
        <v>1</v>
      </c>
      <c r="O1791" s="18" t="str">
        <f>IF(J1791="Yes",IF(P1791&lt;&gt;"",HYPERLINK(_xlfn.CONCAT(VLOOKUP(P1791,AF:AG,2,FALSE),"\",IF(ISERROR(FIND(",",A1791))=FALSE,LEFT(A1791,FIND(",",A1791)-1),A1791),"-",C1791,"-",H1791,".pdf"),"PDF"),""),"")</f>
        <v>PDF</v>
      </c>
      <c r="P1791" s="11" t="s">
        <v>2</v>
      </c>
      <c r="Q1791" s="3" t="s">
        <v>46</v>
      </c>
      <c r="R1791" s="3" t="s">
        <v>47</v>
      </c>
      <c r="S1791" s="4" t="s">
        <v>109</v>
      </c>
      <c r="T1791" s="18" t="str">
        <f>IF(J1791="Yes",IF(U1791&lt;&gt;"",HYPERLINK(_xlfn.CONCAT(VLOOKUP(U1791,AF:AG,2,FALSE),"\",IF(ISERROR(FIND(",",A1791))=FALSE,LEFT(A1791,FIND(",",A1791)-1),A1791),"-",C1791,"-",H1791,".pdf"),"PDF"),""),"")</f>
        <v>PDF</v>
      </c>
      <c r="U1791" s="11" t="s">
        <v>38</v>
      </c>
      <c r="V1791" s="3" t="s">
        <v>46</v>
      </c>
      <c r="W1791" s="3" t="s">
        <v>47</v>
      </c>
      <c r="Y1791" s="12" t="str">
        <f>IF(R1791="Include","No",IF(V1791="Include","No",""))</f>
        <v/>
      </c>
      <c r="Z1791" s="33" t="str">
        <f>IF(J1791="Yes",IF(Q1791="","",IF(Q1791="Include",IF(V1791="",IF(Y1791="No","Check for supplement","Include"),IF(V1791="Exclude","Consensus required",IF(V1791="Include",IF(Y1791="No","Check for supplement","Include"),"Check required"))),IF(Q1791="Exclude",IF(V1791="","Check required",IF(V1791="Exclude","Exclude",IF(V1791="Include","Consensus required","Check required"))),"Check required"))),IF(L1791="","","Find PDF"))</f>
        <v>Exclude</v>
      </c>
      <c r="AA1791" s="31" t="str">
        <f>IF(Z1791="Exclude",R1791,"")</f>
        <v>3. Wrong intervention</v>
      </c>
    </row>
    <row r="1792" spans="1:27" x14ac:dyDescent="0.25">
      <c r="A1792" s="25" t="s">
        <v>2729</v>
      </c>
      <c r="B1792" s="26" t="s">
        <v>2730</v>
      </c>
      <c r="C1792" s="26">
        <v>2020</v>
      </c>
      <c r="D1792" s="26" t="s">
        <v>227</v>
      </c>
      <c r="E1792" s="26">
        <v>84</v>
      </c>
      <c r="G1792" s="26">
        <v>103027</v>
      </c>
      <c r="H1792" s="26">
        <v>13671</v>
      </c>
      <c r="I1792" s="26" t="s">
        <v>2731</v>
      </c>
      <c r="J1792" s="11" t="s">
        <v>35</v>
      </c>
      <c r="K1792" s="18" t="str">
        <f>IF(LEFT(I1792,2)="10",HYPERLINK(_xlfn.CONCAT("https://doi.org/",I1792),"Link"),IF(I1792="","",HYPERLINK(I1792,"Link")))</f>
        <v>Link</v>
      </c>
      <c r="L1792" s="19" t="str">
        <f>IF(A1792&lt;&gt;"",IF(J1792="No",_xlfn.CONCAT(IF(ISERROR(FIND(",",A1792))=FALSE,LEFT(A1792,FIND(",",A1792)-1),A1792),"-",C1792,"-",H1792),""),"")</f>
        <v/>
      </c>
      <c r="M1792" s="29" t="str">
        <f>IF(A1792&lt;&gt;"",_xlfn.CONCAT("{",IF(ISERROR(FIND(",",A1792))=FALSE,LEFT(A1792,FIND(",",A1792)-1),A1792),", ",C1792," #",H1792,"}"),"")</f>
        <v>{Renaud, 2020 #13671}</v>
      </c>
      <c r="N1792" s="4" t="s">
        <v>1</v>
      </c>
      <c r="O1792" s="18" t="str">
        <f>IF(J1792="Yes",IF(P1792&lt;&gt;"",HYPERLINK(_xlfn.CONCAT(VLOOKUP(P1792,AF:AG,2,FALSE),"\",IF(ISERROR(FIND(",",A1792))=FALSE,LEFT(A1792,FIND(",",A1792)-1),A1792),"-",C1792,"-",H1792,".pdf"),"PDF"),""),"")</f>
        <v>PDF</v>
      </c>
      <c r="P1792" s="11" t="s">
        <v>2</v>
      </c>
      <c r="Q1792" s="3" t="s">
        <v>46</v>
      </c>
      <c r="R1792" s="3" t="s">
        <v>39</v>
      </c>
      <c r="T1792" s="18" t="str">
        <f>IF(J1792="Yes",IF(U1792&lt;&gt;"",HYPERLINK(_xlfn.CONCAT(VLOOKUP(U1792,AF:AG,2,FALSE),"\",IF(ISERROR(FIND(",",A1792))=FALSE,LEFT(A1792,FIND(",",A1792)-1),A1792),"-",C1792,"-",H1792,".pdf"),"PDF"),""),"")</f>
        <v>PDF</v>
      </c>
      <c r="U1792" s="11" t="str">
        <f>IF(R1792="0. Duplicate","SH","")</f>
        <v>SH</v>
      </c>
      <c r="V1792" s="3" t="str">
        <f>IF(R1792="0. Duplicate","Exclude","")</f>
        <v>Exclude</v>
      </c>
      <c r="W1792" s="3" t="str">
        <f>IF(R1792="0. Duplicate","0. Duplicate","")</f>
        <v>0. Duplicate</v>
      </c>
      <c r="Y1792" s="12" t="str">
        <f>IF(R1792="Include","No",IF(V1792="Include","No",""))</f>
        <v/>
      </c>
      <c r="Z1792" s="33" t="str">
        <f>IF(J1792="Yes",IF(Q1792="","",IF(Q1792="Include",IF(V1792="",IF(Y1792="No","Check for supplement","Include"),IF(V1792="Exclude","Consensus required",IF(V1792="Include",IF(Y1792="No","Check for supplement","Include"),"Check required"))),IF(Q1792="Exclude",IF(V1792="","Check required",IF(V1792="Exclude","Exclude",IF(V1792="Include","Consensus required","Check required"))),"Check required"))),IF(L1792="","","Find PDF"))</f>
        <v>Exclude</v>
      </c>
      <c r="AA1792" s="31" t="str">
        <f>IF(Z1792="Exclude",R1792,"")</f>
        <v>0. Duplicate</v>
      </c>
    </row>
    <row r="1793" spans="1:27" x14ac:dyDescent="0.25">
      <c r="A1793" s="25" t="s">
        <v>2732</v>
      </c>
      <c r="B1793" s="26" t="s">
        <v>2733</v>
      </c>
      <c r="C1793" s="26">
        <v>2016</v>
      </c>
      <c r="D1793" s="26" t="s">
        <v>192</v>
      </c>
      <c r="E1793" s="26">
        <v>91</v>
      </c>
      <c r="G1793" s="26" t="s">
        <v>2734</v>
      </c>
      <c r="H1793" s="26">
        <v>13672</v>
      </c>
      <c r="I1793" s="26" t="s">
        <v>2735</v>
      </c>
      <c r="J1793" s="11" t="s">
        <v>35</v>
      </c>
      <c r="K1793" s="18" t="str">
        <f>IF(LEFT(I1793,2)="10",HYPERLINK(_xlfn.CONCAT("https://doi.org/",I1793),"Link"),IF(I1793="","",HYPERLINK(I1793,"Link")))</f>
        <v>Link</v>
      </c>
      <c r="L1793" s="19" t="str">
        <f>IF(A1793&lt;&gt;"",IF(J1793="No",_xlfn.CONCAT(IF(ISERROR(FIND(",",A1793))=FALSE,LEFT(A1793,FIND(",",A1793)-1),A1793),"-",C1793,"-",H1793),""),"")</f>
        <v/>
      </c>
      <c r="M1793" s="29" t="str">
        <f>IF(A1793&lt;&gt;"",_xlfn.CONCAT("{",IF(ISERROR(FIND(",",A1793))=FALSE,LEFT(A1793,FIND(",",A1793)-1),A1793),", ",C1793," #",H1793,"}"),"")</f>
        <v>{Resaland, 2016 #13672}</v>
      </c>
      <c r="N1793" s="4" t="s">
        <v>1</v>
      </c>
      <c r="O1793" s="18" t="str">
        <f>IF(J1793="Yes",IF(P1793&lt;&gt;"",HYPERLINK(_xlfn.CONCAT(VLOOKUP(P1793,AF:AG,2,FALSE),"\",IF(ISERROR(FIND(",",A1793))=FALSE,LEFT(A1793,FIND(",",A1793)-1),A1793),"-",C1793,"-",H1793,".pdf"),"PDF"),""),"")</f>
        <v>PDF</v>
      </c>
      <c r="P1793" s="11" t="s">
        <v>2</v>
      </c>
      <c r="Q1793" s="3" t="s">
        <v>46</v>
      </c>
      <c r="R1793" s="3" t="s">
        <v>47</v>
      </c>
      <c r="S1793" s="4" t="s">
        <v>109</v>
      </c>
      <c r="T1793" s="18" t="str">
        <f>IF(J1793="Yes",IF(U1793&lt;&gt;"",HYPERLINK(_xlfn.CONCAT(VLOOKUP(U1793,AF:AG,2,FALSE),"\",IF(ISERROR(FIND(",",A1793))=FALSE,LEFT(A1793,FIND(",",A1793)-1),A1793),"-",C1793,"-",H1793,".pdf"),"PDF"),""),"")</f>
        <v>PDF</v>
      </c>
      <c r="U1793" s="11" t="s">
        <v>38</v>
      </c>
      <c r="V1793" s="3" t="s">
        <v>46</v>
      </c>
      <c r="W1793" s="3" t="s">
        <v>47</v>
      </c>
      <c r="Y1793" s="12" t="str">
        <f>IF(R1793="Include","No",IF(V1793="Include","No",""))</f>
        <v/>
      </c>
      <c r="Z1793" s="33" t="str">
        <f>IF(J1793="Yes",IF(Q1793="","",IF(Q1793="Include",IF(V1793="",IF(Y1793="No","Check for supplement","Include"),IF(V1793="Exclude","Consensus required",IF(V1793="Include",IF(Y1793="No","Check for supplement","Include"),"Check required"))),IF(Q1793="Exclude",IF(V1793="","Check required",IF(V1793="Exclude","Exclude",IF(V1793="Include","Consensus required","Check required"))),"Check required"))),IF(L1793="","","Find PDF"))</f>
        <v>Exclude</v>
      </c>
      <c r="AA1793" s="31" t="str">
        <f>IF(Z1793="Exclude",R1793,"")</f>
        <v>3. Wrong intervention</v>
      </c>
    </row>
    <row r="1794" spans="1:27" x14ac:dyDescent="0.25">
      <c r="A1794" s="25" t="s">
        <v>2732</v>
      </c>
      <c r="B1794" s="26" t="s">
        <v>2733</v>
      </c>
      <c r="C1794" s="26">
        <v>2016</v>
      </c>
      <c r="D1794" s="26" t="s">
        <v>192</v>
      </c>
      <c r="E1794" s="26">
        <v>91</v>
      </c>
      <c r="G1794" s="26" t="s">
        <v>2734</v>
      </c>
      <c r="H1794" s="26">
        <v>13673</v>
      </c>
      <c r="I1794" s="26" t="s">
        <v>2735</v>
      </c>
      <c r="J1794" s="11" t="s">
        <v>35</v>
      </c>
      <c r="K1794" s="18" t="str">
        <f>IF(LEFT(I1794,2)="10",HYPERLINK(_xlfn.CONCAT("https://doi.org/",I1794),"Link"),IF(I1794="","",HYPERLINK(I1794,"Link")))</f>
        <v>Link</v>
      </c>
      <c r="L1794" s="19" t="str">
        <f>IF(A1794&lt;&gt;"",IF(J1794="No",_xlfn.CONCAT(IF(ISERROR(FIND(",",A1794))=FALSE,LEFT(A1794,FIND(",",A1794)-1),A1794),"-",C1794,"-",H1794),""),"")</f>
        <v/>
      </c>
      <c r="M1794" s="29" t="str">
        <f>IF(A1794&lt;&gt;"",_xlfn.CONCAT("{",IF(ISERROR(FIND(",",A1794))=FALSE,LEFT(A1794,FIND(",",A1794)-1),A1794),", ",C1794," #",H1794,"}"),"")</f>
        <v>{Resaland, 2016 #13673}</v>
      </c>
      <c r="N1794" s="4" t="s">
        <v>1</v>
      </c>
      <c r="O1794" s="18" t="str">
        <f>IF(J1794="Yes",IF(P1794&lt;&gt;"",HYPERLINK(_xlfn.CONCAT(VLOOKUP(P1794,AF:AG,2,FALSE),"\",IF(ISERROR(FIND(",",A1794))=FALSE,LEFT(A1794,FIND(",",A1794)-1),A1794),"-",C1794,"-",H1794,".pdf"),"PDF"),""),"")</f>
        <v>PDF</v>
      </c>
      <c r="P1794" s="11" t="s">
        <v>2</v>
      </c>
      <c r="Q1794" s="3" t="s">
        <v>46</v>
      </c>
      <c r="R1794" s="3" t="s">
        <v>39</v>
      </c>
      <c r="T1794" s="18" t="str">
        <f>IF(J1794="Yes",IF(U1794&lt;&gt;"",HYPERLINK(_xlfn.CONCAT(VLOOKUP(U1794,AF:AG,2,FALSE),"\",IF(ISERROR(FIND(",",A1794))=FALSE,LEFT(A1794,FIND(",",A1794)-1),A1794),"-",C1794,"-",H1794,".pdf"),"PDF"),""),"")</f>
        <v>PDF</v>
      </c>
      <c r="U1794" s="11" t="str">
        <f>IF(R1794="0. Duplicate","SH","")</f>
        <v>SH</v>
      </c>
      <c r="V1794" s="3" t="str">
        <f>IF(R1794="0. Duplicate","Exclude","")</f>
        <v>Exclude</v>
      </c>
      <c r="W1794" s="3" t="str">
        <f>IF(R1794="0. Duplicate","0. Duplicate","")</f>
        <v>0. Duplicate</v>
      </c>
      <c r="Y1794" s="12" t="str">
        <f>IF(R1794="Include","No",IF(V1794="Include","No",""))</f>
        <v/>
      </c>
      <c r="Z1794" s="33" t="str">
        <f>IF(J1794="Yes",IF(Q1794="","",IF(Q1794="Include",IF(V1794="",IF(Y1794="No","Check for supplement","Include"),IF(V1794="Exclude","Consensus required",IF(V1794="Include",IF(Y1794="No","Check for supplement","Include"),"Check required"))),IF(Q1794="Exclude",IF(V1794="","Check required",IF(V1794="Exclude","Exclude",IF(V1794="Include","Consensus required","Check required"))),"Check required"))),IF(L1794="","","Find PDF"))</f>
        <v>Exclude</v>
      </c>
      <c r="AA1794" s="31" t="str">
        <f>IF(Z1794="Exclude",R1794,"")</f>
        <v>0. Duplicate</v>
      </c>
    </row>
    <row r="1795" spans="1:27" x14ac:dyDescent="0.25">
      <c r="A1795" s="25" t="s">
        <v>2732</v>
      </c>
      <c r="B1795" s="26" t="s">
        <v>2733</v>
      </c>
      <c r="C1795" s="26">
        <v>2016</v>
      </c>
      <c r="D1795" s="26" t="s">
        <v>192</v>
      </c>
      <c r="E1795" s="26">
        <v>91</v>
      </c>
      <c r="G1795" s="26" t="s">
        <v>2734</v>
      </c>
      <c r="H1795" s="26">
        <v>14102</v>
      </c>
      <c r="I1795" s="26" t="s">
        <v>2735</v>
      </c>
      <c r="J1795" s="11" t="s">
        <v>35</v>
      </c>
      <c r="K1795" s="18" t="str">
        <f>IF(LEFT(I1795,2)="10",HYPERLINK(_xlfn.CONCAT("https://doi.org/",I1795),"Link"),IF(I1795="","",HYPERLINK(I1795,"Link")))</f>
        <v>Link</v>
      </c>
      <c r="L1795" s="19" t="str">
        <f>IF(A1795&lt;&gt;"",IF(J1795="No",_xlfn.CONCAT(IF(ISERROR(FIND(",",A1795))=FALSE,LEFT(A1795,FIND(",",A1795)-1),A1795),"-",C1795,"-",H1795),""),"")</f>
        <v/>
      </c>
      <c r="M1795" s="29" t="str">
        <f>IF(A1795&lt;&gt;"",_xlfn.CONCAT("{",IF(ISERROR(FIND(",",A1795))=FALSE,LEFT(A1795,FIND(",",A1795)-1),A1795),", ",C1795," #",H1795,"}"),"")</f>
        <v>{Resaland, 2016 #14102}</v>
      </c>
      <c r="N1795" s="4" t="s">
        <v>4</v>
      </c>
      <c r="O1795" s="18" t="str">
        <f>IF(J1795="Yes",IF(P1795&lt;&gt;"",HYPERLINK(_xlfn.CONCAT(VLOOKUP(P1795,AF:AG,2,FALSE),"\",IF(ISERROR(FIND(",",A1795))=FALSE,LEFT(A1795,FIND(",",A1795)-1),A1795),"-",C1795,"-",H1795,".pdf"),"PDF"),""),"")</f>
        <v>PDF</v>
      </c>
      <c r="P1795" s="11" t="s">
        <v>2</v>
      </c>
      <c r="Q1795" s="3" t="s">
        <v>46</v>
      </c>
      <c r="R1795" s="3" t="s">
        <v>39</v>
      </c>
      <c r="T1795" s="18" t="str">
        <f>IF(J1795="Yes",IF(U1795&lt;&gt;"",HYPERLINK(_xlfn.CONCAT(VLOOKUP(U1795,AF:AG,2,FALSE),"\",IF(ISERROR(FIND(",",A1795))=FALSE,LEFT(A1795,FIND(",",A1795)-1),A1795),"-",C1795,"-",H1795,".pdf"),"PDF"),""),"")</f>
        <v>PDF</v>
      </c>
      <c r="U1795" s="11" t="s">
        <v>50</v>
      </c>
      <c r="V1795" s="3" t="s">
        <v>46</v>
      </c>
      <c r="W1795" s="3" t="s">
        <v>39</v>
      </c>
      <c r="Y1795" s="12" t="str">
        <f>IF(R1795="Include","No",IF(V1795="Include","No",""))</f>
        <v/>
      </c>
      <c r="Z1795" s="33" t="str">
        <f>IF(J1795="Yes",IF(Q1795="","",IF(Q1795="Include",IF(V1795="",IF(Y1795="No","Check for supplement","Include"),IF(V1795="Exclude","Consensus required",IF(V1795="Include",IF(Y1795="No","Check for supplement","Include"),"Check required"))),IF(Q1795="Exclude",IF(V1795="","Check required",IF(V1795="Exclude","Exclude",IF(V1795="Include","Consensus required","Check required"))),"Check required"))),IF(L1795="","","Find PDF"))</f>
        <v>Exclude</v>
      </c>
      <c r="AA1795" s="31" t="str">
        <f>IF(Z1795="Exclude",R1795,"")</f>
        <v>0. Duplicate</v>
      </c>
    </row>
    <row r="1796" spans="1:27" x14ac:dyDescent="0.25">
      <c r="A1796" s="25" t="s">
        <v>2736</v>
      </c>
      <c r="B1796" s="26" t="s">
        <v>2737</v>
      </c>
      <c r="C1796" s="26">
        <v>2019</v>
      </c>
      <c r="D1796" s="26" t="s">
        <v>232</v>
      </c>
      <c r="E1796" s="26">
        <v>13</v>
      </c>
      <c r="G1796" s="90">
        <v>45748</v>
      </c>
      <c r="H1796" s="26">
        <v>13674</v>
      </c>
      <c r="I1796" s="26" t="s">
        <v>2738</v>
      </c>
      <c r="J1796" s="11" t="s">
        <v>35</v>
      </c>
      <c r="K1796" s="18" t="str">
        <f>IF(LEFT(I1796,2)="10",HYPERLINK(_xlfn.CONCAT("https://doi.org/",I1796),"Link"),IF(I1796="","",HYPERLINK(I1796,"Link")))</f>
        <v>Link</v>
      </c>
      <c r="L1796" s="19" t="str">
        <f>IF(A1796&lt;&gt;"",IF(J1796="No",_xlfn.CONCAT(IF(ISERROR(FIND(",",A1796))=FALSE,LEFT(A1796,FIND(",",A1796)-1),A1796),"-",C1796,"-",H1796),""),"")</f>
        <v/>
      </c>
      <c r="M1796" s="29" t="str">
        <f>IF(A1796&lt;&gt;"",_xlfn.CONCAT("{",IF(ISERROR(FIND(",",A1796))=FALSE,LEFT(A1796,FIND(",",A1796)-1),A1796),", ",C1796," #",H1796,"}"),"")</f>
        <v>{Resaland, 2019 #13674}</v>
      </c>
      <c r="N1796" s="4" t="s">
        <v>1</v>
      </c>
      <c r="O1796" s="18" t="str">
        <f>IF(J1796="Yes",IF(P1796&lt;&gt;"",HYPERLINK(_xlfn.CONCAT(VLOOKUP(P1796,AF:AG,2,FALSE),"\",IF(ISERROR(FIND(",",A1796))=FALSE,LEFT(A1796,FIND(",",A1796)-1),A1796),"-",C1796,"-",H1796,".pdf"),"PDF"),""),"")</f>
        <v>PDF</v>
      </c>
      <c r="P1796" s="11" t="s">
        <v>2</v>
      </c>
      <c r="Q1796" s="3" t="s">
        <v>46</v>
      </c>
      <c r="R1796" s="3" t="s">
        <v>47</v>
      </c>
      <c r="S1796" s="4" t="s">
        <v>109</v>
      </c>
      <c r="T1796" s="18" t="str">
        <f>IF(J1796="Yes",IF(U1796&lt;&gt;"",HYPERLINK(_xlfn.CONCAT(VLOOKUP(U1796,AF:AG,2,FALSE),"\",IF(ISERROR(FIND(",",A1796))=FALSE,LEFT(A1796,FIND(",",A1796)-1),A1796),"-",C1796,"-",H1796,".pdf"),"PDF"),""),"")</f>
        <v>PDF</v>
      </c>
      <c r="U1796" s="11" t="s">
        <v>38</v>
      </c>
      <c r="V1796" s="3" t="s">
        <v>46</v>
      </c>
      <c r="W1796" s="3" t="s">
        <v>47</v>
      </c>
      <c r="Y1796" s="12" t="str">
        <f>IF(R1796="Include","No",IF(V1796="Include","No",""))</f>
        <v/>
      </c>
      <c r="Z1796" s="33" t="str">
        <f>IF(J1796="Yes",IF(Q1796="","",IF(Q1796="Include",IF(V1796="",IF(Y1796="No","Check for supplement","Include"),IF(V1796="Exclude","Consensus required",IF(V1796="Include",IF(Y1796="No","Check for supplement","Include"),"Check required"))),IF(Q1796="Exclude",IF(V1796="","Check required",IF(V1796="Exclude","Exclude",IF(V1796="Include","Consensus required","Check required"))),"Check required"))),IF(L1796="","","Find PDF"))</f>
        <v>Exclude</v>
      </c>
      <c r="AA1796" s="31" t="str">
        <f>IF(Z1796="Exclude",R1796,"")</f>
        <v>3. Wrong intervention</v>
      </c>
    </row>
    <row r="1797" spans="1:27" x14ac:dyDescent="0.25">
      <c r="A1797" s="25" t="s">
        <v>2739</v>
      </c>
      <c r="B1797" s="26" t="s">
        <v>2740</v>
      </c>
      <c r="C1797" s="26">
        <v>2015</v>
      </c>
      <c r="D1797" s="26" t="s">
        <v>1617</v>
      </c>
      <c r="E1797" s="26">
        <v>11</v>
      </c>
      <c r="F1797" s="26">
        <v>3</v>
      </c>
      <c r="G1797" s="26" t="s">
        <v>2741</v>
      </c>
      <c r="H1797" s="26">
        <v>13675</v>
      </c>
      <c r="I1797" s="26" t="s">
        <v>2742</v>
      </c>
      <c r="J1797" s="11" t="s">
        <v>35</v>
      </c>
      <c r="K1797" s="18" t="str">
        <f>IF(LEFT(I1797,2)="10",HYPERLINK(_xlfn.CONCAT("https://doi.org/",I1797),"Link"),IF(I1797="","",HYPERLINK(I1797,"Link")))</f>
        <v>Link</v>
      </c>
      <c r="L1797" s="19" t="str">
        <f>IF(A1797&lt;&gt;"",IF(J1797="No",_xlfn.CONCAT(IF(ISERROR(FIND(",",A1797))=FALSE,LEFT(A1797,FIND(",",A1797)-1),A1797),"-",C1797,"-",H1797),""),"")</f>
        <v/>
      </c>
      <c r="M1797" s="29" t="str">
        <f>IF(A1797&lt;&gt;"",_xlfn.CONCAT("{",IF(ISERROR(FIND(",",A1797))=FALSE,LEFT(A1797,FIND(",",A1797)-1),A1797),", ",C1797," #",H1797,"}"),"")</f>
        <v>{Reznik, 2015 #13675}</v>
      </c>
      <c r="N1797" s="4" t="s">
        <v>1</v>
      </c>
      <c r="O1797" s="18" t="str">
        <f>IF(J1797="Yes",IF(P1797&lt;&gt;"",HYPERLINK(_xlfn.CONCAT(VLOOKUP(P1797,AF:AG,2,FALSE),"\",IF(ISERROR(FIND(",",A1797))=FALSE,LEFT(A1797,FIND(",",A1797)-1),A1797),"-",C1797,"-",H1797,".pdf"),"PDF"),""),"")</f>
        <v>PDF</v>
      </c>
      <c r="P1797" s="11" t="s">
        <v>2</v>
      </c>
      <c r="Q1797" s="3" t="s">
        <v>46</v>
      </c>
      <c r="R1797" s="3" t="s">
        <v>47</v>
      </c>
      <c r="S1797" s="4" t="s">
        <v>109</v>
      </c>
      <c r="T1797" s="18" t="str">
        <f>IF(J1797="Yes",IF(U1797&lt;&gt;"",HYPERLINK(_xlfn.CONCAT(VLOOKUP(U1797,AF:AG,2,FALSE),"\",IF(ISERROR(FIND(",",A1797))=FALSE,LEFT(A1797,FIND(",",A1797)-1),A1797),"-",C1797,"-",H1797,".pdf"),"PDF"),""),"")</f>
        <v>PDF</v>
      </c>
      <c r="U1797" s="11" t="s">
        <v>38</v>
      </c>
      <c r="V1797" s="3" t="s">
        <v>46</v>
      </c>
      <c r="W1797" s="3" t="s">
        <v>47</v>
      </c>
      <c r="Y1797" s="12" t="str">
        <f>IF(R1797="Include","No",IF(V1797="Include","No",""))</f>
        <v/>
      </c>
      <c r="Z1797" s="33" t="str">
        <f>IF(J1797="Yes",IF(Q1797="","",IF(Q1797="Include",IF(V1797="",IF(Y1797="No","Check for supplement","Include"),IF(V1797="Exclude","Consensus required",IF(V1797="Include",IF(Y1797="No","Check for supplement","Include"),"Check required"))),IF(Q1797="Exclude",IF(V1797="","Check required",IF(V1797="Exclude","Exclude",IF(V1797="Include","Consensus required","Check required"))),"Check required"))),IF(L1797="","","Find PDF"))</f>
        <v>Exclude</v>
      </c>
      <c r="AA1797" s="31" t="str">
        <f>IF(Z1797="Exclude",R1797,"")</f>
        <v>3. Wrong intervention</v>
      </c>
    </row>
    <row r="1798" spans="1:27" x14ac:dyDescent="0.25">
      <c r="A1798" s="25" t="s">
        <v>2743</v>
      </c>
      <c r="B1798" s="26" t="s">
        <v>2744</v>
      </c>
      <c r="C1798" s="26">
        <v>2020</v>
      </c>
      <c r="D1798" s="26" t="s">
        <v>2745</v>
      </c>
      <c r="E1798" s="26">
        <v>60</v>
      </c>
      <c r="F1798" s="26">
        <v>7</v>
      </c>
      <c r="G1798" s="26" t="s">
        <v>2746</v>
      </c>
      <c r="H1798" s="26">
        <v>13676</v>
      </c>
      <c r="I1798" s="26" t="s">
        <v>2747</v>
      </c>
      <c r="J1798" s="11" t="s">
        <v>35</v>
      </c>
      <c r="K1798" s="18" t="str">
        <f>IF(LEFT(I1798,2)="10",HYPERLINK(_xlfn.CONCAT("https://doi.org/",I1798),"Link"),IF(I1798="","",HYPERLINK(I1798,"Link")))</f>
        <v>Link</v>
      </c>
      <c r="L1798" s="19" t="str">
        <f>IF(A1798&lt;&gt;"",IF(J1798="No",_xlfn.CONCAT(IF(ISERROR(FIND(",",A1798))=FALSE,LEFT(A1798,FIND(",",A1798)-1),A1798),"-",C1798,"-",H1798),""),"")</f>
        <v/>
      </c>
      <c r="M1798" s="29" t="str">
        <f>IF(A1798&lt;&gt;"",_xlfn.CONCAT("{",IF(ISERROR(FIND(",",A1798))=FALSE,LEFT(A1798,FIND(",",A1798)-1),A1798),", ",C1798," #",H1798,"}"),"")</f>
        <v>{Rezola-Pardo, 2020 #13676}</v>
      </c>
      <c r="N1798" s="4" t="s">
        <v>1</v>
      </c>
      <c r="O1798" s="18" t="str">
        <f>IF(J1798="Yes",IF(P1798&lt;&gt;"",HYPERLINK(_xlfn.CONCAT(VLOOKUP(P1798,AF:AG,2,FALSE),"\",IF(ISERROR(FIND(",",A1798))=FALSE,LEFT(A1798,FIND(",",A1798)-1),A1798),"-",C1798,"-",H1798,".pdf"),"PDF"),""),"")</f>
        <v>PDF</v>
      </c>
      <c r="P1798" s="11" t="s">
        <v>2</v>
      </c>
      <c r="Q1798" s="3" t="s">
        <v>46</v>
      </c>
      <c r="R1798" s="3" t="s">
        <v>47</v>
      </c>
      <c r="S1798" s="4" t="s">
        <v>109</v>
      </c>
      <c r="T1798" s="18" t="str">
        <f>IF(J1798="Yes",IF(U1798&lt;&gt;"",HYPERLINK(_xlfn.CONCAT(VLOOKUP(U1798,AF:AG,2,FALSE),"\",IF(ISERROR(FIND(",",A1798))=FALSE,LEFT(A1798,FIND(",",A1798)-1),A1798),"-",C1798,"-",H1798,".pdf"),"PDF"),""),"")</f>
        <v>PDF</v>
      </c>
      <c r="U1798" s="11" t="s">
        <v>38</v>
      </c>
      <c r="V1798" s="3" t="s">
        <v>46</v>
      </c>
      <c r="W1798" s="3" t="s">
        <v>47</v>
      </c>
      <c r="Y1798" s="12" t="str">
        <f>IF(R1798="Include","No",IF(V1798="Include","No",""))</f>
        <v/>
      </c>
      <c r="Z1798" s="33" t="str">
        <f>IF(J1798="Yes",IF(Q1798="","",IF(Q1798="Include",IF(V1798="",IF(Y1798="No","Check for supplement","Include"),IF(V1798="Exclude","Consensus required",IF(V1798="Include",IF(Y1798="No","Check for supplement","Include"),"Check required"))),IF(Q1798="Exclude",IF(V1798="","Check required",IF(V1798="Exclude","Exclude",IF(V1798="Include","Consensus required","Check required"))),"Check required"))),IF(L1798="","","Find PDF"))</f>
        <v>Exclude</v>
      </c>
      <c r="AA1798" s="31" t="str">
        <f>IF(Z1798="Exclude",R1798,"")</f>
        <v>3. Wrong intervention</v>
      </c>
    </row>
    <row r="1799" spans="1:27" x14ac:dyDescent="0.25">
      <c r="A1799" s="25" t="s">
        <v>2748</v>
      </c>
      <c r="B1799" s="26" t="s">
        <v>2749</v>
      </c>
      <c r="C1799" s="26">
        <v>2017</v>
      </c>
      <c r="D1799" s="26" t="s">
        <v>354</v>
      </c>
      <c r="E1799" s="26">
        <v>40</v>
      </c>
      <c r="F1799" s="26">
        <v>6</v>
      </c>
      <c r="G1799" s="26" t="s">
        <v>2750</v>
      </c>
      <c r="H1799" s="26">
        <v>13677</v>
      </c>
      <c r="I1799" s="26" t="s">
        <v>2751</v>
      </c>
      <c r="J1799" s="11" t="s">
        <v>35</v>
      </c>
      <c r="K1799" s="18" t="str">
        <f>IF(LEFT(I1799,2)="10",HYPERLINK(_xlfn.CONCAT("https://doi.org/",I1799),"Link"),IF(I1799="","",HYPERLINK(I1799,"Link")))</f>
        <v>Link</v>
      </c>
      <c r="L1799" s="19" t="str">
        <f>IF(A1799&lt;&gt;"",IF(J1799="No",_xlfn.CONCAT(IF(ISERROR(FIND(",",A1799))=FALSE,LEFT(A1799,FIND(",",A1799)-1),A1799),"-",C1799,"-",H1799),""),"")</f>
        <v/>
      </c>
      <c r="M1799" s="29" t="str">
        <f>IF(A1799&lt;&gt;"",_xlfn.CONCAT("{",IF(ISERROR(FIND(",",A1799))=FALSE,LEFT(A1799,FIND(",",A1799)-1),A1799),", ",C1799," #",H1799,"}"),"")</f>
        <v>{Rhodes, 2017 #13677}</v>
      </c>
      <c r="N1799" s="4" t="s">
        <v>1</v>
      </c>
      <c r="O1799" s="18" t="str">
        <f>IF(J1799="Yes",IF(P1799&lt;&gt;"",HYPERLINK(_xlfn.CONCAT(VLOOKUP(P1799,AF:AG,2,FALSE),"\",IF(ISERROR(FIND(",",A1799))=FALSE,LEFT(A1799,FIND(",",A1799)-1),A1799),"-",C1799,"-",H1799,".pdf"),"PDF"),""),"")</f>
        <v>PDF</v>
      </c>
      <c r="P1799" s="11" t="s">
        <v>2</v>
      </c>
      <c r="Q1799" s="3" t="s">
        <v>46</v>
      </c>
      <c r="R1799" s="3" t="s">
        <v>47</v>
      </c>
      <c r="S1799" s="4" t="s">
        <v>109</v>
      </c>
      <c r="T1799" s="18" t="str">
        <f>IF(J1799="Yes",IF(U1799&lt;&gt;"",HYPERLINK(_xlfn.CONCAT(VLOOKUP(U1799,AF:AG,2,FALSE),"\",IF(ISERROR(FIND(",",A1799))=FALSE,LEFT(A1799,FIND(",",A1799)-1),A1799),"-",C1799,"-",H1799,".pdf"),"PDF"),""),"")</f>
        <v>PDF</v>
      </c>
      <c r="U1799" s="11" t="s">
        <v>38</v>
      </c>
      <c r="V1799" s="3" t="s">
        <v>46</v>
      </c>
      <c r="W1799" s="3" t="s">
        <v>47</v>
      </c>
      <c r="Y1799" s="12" t="str">
        <f>IF(R1799="Include","No",IF(V1799="Include","No",""))</f>
        <v/>
      </c>
      <c r="Z1799" s="33" t="str">
        <f>IF(J1799="Yes",IF(Q1799="","",IF(Q1799="Include",IF(V1799="",IF(Y1799="No","Check for supplement","Include"),IF(V1799="Exclude","Consensus required",IF(V1799="Include",IF(Y1799="No","Check for supplement","Include"),"Check required"))),IF(Q1799="Exclude",IF(V1799="","Check required",IF(V1799="Exclude","Exclude",IF(V1799="Include","Consensus required","Check required"))),"Check required"))),IF(L1799="","","Find PDF"))</f>
        <v>Exclude</v>
      </c>
      <c r="AA1799" s="31" t="str">
        <f>IF(Z1799="Exclude",R1799,"")</f>
        <v>3. Wrong intervention</v>
      </c>
    </row>
    <row r="1800" spans="1:27" x14ac:dyDescent="0.25">
      <c r="A1800" s="25" t="s">
        <v>2752</v>
      </c>
      <c r="B1800" s="26" t="s">
        <v>2753</v>
      </c>
      <c r="C1800" s="26">
        <v>2021</v>
      </c>
      <c r="D1800" s="26" t="s">
        <v>428</v>
      </c>
      <c r="E1800" s="26">
        <v>39</v>
      </c>
      <c r="F1800" s="26">
        <v>13</v>
      </c>
      <c r="G1800" s="26" t="s">
        <v>2754</v>
      </c>
      <c r="H1800" s="26">
        <v>14887</v>
      </c>
      <c r="I1800" s="26" t="s">
        <v>2755</v>
      </c>
      <c r="J1800" s="11" t="s">
        <v>35</v>
      </c>
      <c r="K1800" s="18" t="str">
        <f>IF(LEFT(I1800,2)="10",HYPERLINK(_xlfn.CONCAT("https://doi.org/",I1800),"Link"),IF(I1800="","",HYPERLINK(I1800,"Link")))</f>
        <v>Link</v>
      </c>
      <c r="L1800" s="19" t="str">
        <f>IF(A1800&lt;&gt;"",IF(J1800="No",_xlfn.CONCAT(IF(ISERROR(FIND(",",A1800))=FALSE,LEFT(A1800,FIND(",",A1800)-1),A1800),"-",C1800,"-",H1800),""),"")</f>
        <v/>
      </c>
      <c r="M1800" s="29" t="str">
        <f>IF(A1800&lt;&gt;"",_xlfn.CONCAT("{",IF(ISERROR(FIND(",",A1800))=FALSE,LEFT(A1800,FIND(",",A1800)-1),A1800),", ",C1800," #",H1800,"}"),"")</f>
        <v>{Rhodes, 2021 #14887}</v>
      </c>
      <c r="N1800" s="4" t="s">
        <v>1</v>
      </c>
      <c r="O1800" s="18" t="str">
        <f>IF(J1800="Yes",IF(P1800&lt;&gt;"",HYPERLINK(_xlfn.CONCAT(VLOOKUP(P1800,AF:AG,2,FALSE),"\",IF(ISERROR(FIND(",",A1800))=FALSE,LEFT(A1800,FIND(",",A1800)-1),A1800),"-",C1800,"-",H1800,".pdf"),"PDF"),""),"")</f>
        <v>PDF</v>
      </c>
      <c r="P1800" s="11" t="s">
        <v>2</v>
      </c>
      <c r="Q1800" s="3" t="s">
        <v>46</v>
      </c>
      <c r="R1800" s="3" t="s">
        <v>47</v>
      </c>
      <c r="S1800" s="4" t="s">
        <v>109</v>
      </c>
      <c r="T1800" s="18" t="str">
        <f>IF(J1800="Yes",IF(U1800&lt;&gt;"",HYPERLINK(_xlfn.CONCAT(VLOOKUP(U1800,AF:AG,2,FALSE),"\",IF(ISERROR(FIND(",",A1800))=FALSE,LEFT(A1800,FIND(",",A1800)-1),A1800),"-",C1800,"-",H1800,".pdf"),"PDF"),""),"")</f>
        <v>PDF</v>
      </c>
      <c r="U1800" s="11" t="s">
        <v>38</v>
      </c>
      <c r="V1800" s="3" t="s">
        <v>46</v>
      </c>
      <c r="W1800" s="3" t="s">
        <v>47</v>
      </c>
      <c r="Y1800" s="12" t="str">
        <f>IF(R1800="Include","No",IF(V1800="Include","No",""))</f>
        <v/>
      </c>
      <c r="Z1800" s="33" t="str">
        <f>IF(J1800="Yes",IF(Q1800="","",IF(Q1800="Include",IF(V1800="",IF(Y1800="No","Check for supplement","Include"),IF(V1800="Exclude","Consensus required",IF(V1800="Include",IF(Y1800="No","Check for supplement","Include"),"Check required"))),IF(Q1800="Exclude",IF(V1800="","Check required",IF(V1800="Exclude","Exclude",IF(V1800="Include","Consensus required","Check required"))),"Check required"))),IF(L1800="","","Find PDF"))</f>
        <v>Exclude</v>
      </c>
      <c r="AA1800" s="31" t="str">
        <f>IF(Z1800="Exclude",R1800,"")</f>
        <v>3. Wrong intervention</v>
      </c>
    </row>
    <row r="1801" spans="1:27" x14ac:dyDescent="0.25">
      <c r="A1801" s="25" t="s">
        <v>2756</v>
      </c>
      <c r="B1801" s="26" t="s">
        <v>2757</v>
      </c>
      <c r="C1801" s="26">
        <v>2014</v>
      </c>
      <c r="D1801" s="26" t="s">
        <v>119</v>
      </c>
      <c r="E1801" s="26">
        <v>46</v>
      </c>
      <c r="F1801" s="26">
        <v>5</v>
      </c>
      <c r="G1801" s="26" t="s">
        <v>2758</v>
      </c>
      <c r="H1801" s="26">
        <v>13678</v>
      </c>
      <c r="I1801" s="26" t="s">
        <v>2759</v>
      </c>
      <c r="J1801" s="11" t="s">
        <v>35</v>
      </c>
      <c r="K1801" s="18" t="str">
        <f>IF(LEFT(I1801,2)="10",HYPERLINK(_xlfn.CONCAT("https://doi.org/",I1801),"Link"),IF(I1801="","",HYPERLINK(I1801,"Link")))</f>
        <v>Link</v>
      </c>
      <c r="L1801" s="19" t="str">
        <f>IF(A1801&lt;&gt;"",IF(J1801="No",_xlfn.CONCAT(IF(ISERROR(FIND(",",A1801))=FALSE,LEFT(A1801,FIND(",",A1801)-1),A1801),"-",C1801,"-",H1801),""),"")</f>
        <v/>
      </c>
      <c r="M1801" s="29" t="str">
        <f>IF(A1801&lt;&gt;"",_xlfn.CONCAT("{",IF(ISERROR(FIND(",",A1801))=FALSE,LEFT(A1801,FIND(",",A1801)-1),A1801),", ",C1801," #",H1801,"}"),"")</f>
        <v>{Ribeiro, 2014 #13678}</v>
      </c>
      <c r="N1801" s="4" t="s">
        <v>1</v>
      </c>
      <c r="O1801" s="18" t="str">
        <f>IF(J1801="Yes",IF(P1801&lt;&gt;"",HYPERLINK(_xlfn.CONCAT(VLOOKUP(P1801,AF:AG,2,FALSE),"\",IF(ISERROR(FIND(",",A1801))=FALSE,LEFT(A1801,FIND(",",A1801)-1),A1801),"-",C1801,"-",H1801,".pdf"),"PDF"),""),"")</f>
        <v>PDF</v>
      </c>
      <c r="P1801" s="11" t="s">
        <v>2</v>
      </c>
      <c r="Q1801" s="3" t="s">
        <v>46</v>
      </c>
      <c r="R1801" s="3" t="s">
        <v>47</v>
      </c>
      <c r="S1801" s="4" t="s">
        <v>109</v>
      </c>
      <c r="T1801" s="18" t="str">
        <f>IF(J1801="Yes",IF(U1801&lt;&gt;"",HYPERLINK(_xlfn.CONCAT(VLOOKUP(U1801,AF:AG,2,FALSE),"\",IF(ISERROR(FIND(",",A1801))=FALSE,LEFT(A1801,FIND(",",A1801)-1),A1801),"-",C1801,"-",H1801,".pdf"),"PDF"),""),"")</f>
        <v>PDF</v>
      </c>
      <c r="U1801" s="11" t="s">
        <v>38</v>
      </c>
      <c r="V1801" s="3" t="s">
        <v>46</v>
      </c>
      <c r="W1801" s="3" t="s">
        <v>47</v>
      </c>
      <c r="Y1801" s="12" t="str">
        <f>IF(R1801="Include","No",IF(V1801="Include","No",""))</f>
        <v/>
      </c>
      <c r="Z1801" s="33" t="str">
        <f>IF(J1801="Yes",IF(Q1801="","",IF(Q1801="Include",IF(V1801="",IF(Y1801="No","Check for supplement","Include"),IF(V1801="Exclude","Consensus required",IF(V1801="Include",IF(Y1801="No","Check for supplement","Include"),"Check required"))),IF(Q1801="Exclude",IF(V1801="","Check required",IF(V1801="Exclude","Exclude",IF(V1801="Include","Consensus required","Check required"))),"Check required"))),IF(L1801="","","Find PDF"))</f>
        <v>Exclude</v>
      </c>
      <c r="AA1801" s="31" t="str">
        <f>IF(Z1801="Exclude",R1801,"")</f>
        <v>3. Wrong intervention</v>
      </c>
    </row>
    <row r="1802" spans="1:27" x14ac:dyDescent="0.25">
      <c r="A1802" s="25" t="s">
        <v>2760</v>
      </c>
      <c r="B1802" s="26" t="s">
        <v>2761</v>
      </c>
      <c r="C1802" s="26">
        <v>2010</v>
      </c>
      <c r="D1802" s="26" t="s">
        <v>530</v>
      </c>
      <c r="E1802" s="26">
        <v>12</v>
      </c>
      <c r="F1802" s="26">
        <v>4</v>
      </c>
      <c r="G1802" s="26" t="s">
        <v>2762</v>
      </c>
      <c r="H1802" s="26">
        <v>13679</v>
      </c>
      <c r="I1802" s="26" t="s">
        <v>2763</v>
      </c>
      <c r="J1802" s="11" t="s">
        <v>35</v>
      </c>
      <c r="K1802" s="18" t="str">
        <f>IF(LEFT(I1802,2)="10",HYPERLINK(_xlfn.CONCAT("https://doi.org/",I1802),"Link"),IF(I1802="","",HYPERLINK(I1802,"Link")))</f>
        <v>Link</v>
      </c>
      <c r="L1802" s="19" t="str">
        <f>IF(A1802&lt;&gt;"",IF(J1802="No",_xlfn.CONCAT(IF(ISERROR(FIND(",",A1802))=FALSE,LEFT(A1802,FIND(",",A1802)-1),A1802),"-",C1802,"-",H1802),""),"")</f>
        <v/>
      </c>
      <c r="M1802" s="29" t="str">
        <f>IF(A1802&lt;&gt;"",_xlfn.CONCAT("{",IF(ISERROR(FIND(",",A1802))=FALSE,LEFT(A1802,FIND(",",A1802)-1),A1802),", ",C1802," #",H1802,"}"),"")</f>
        <v>{Richardson, 2010 #13679}</v>
      </c>
      <c r="N1802" s="4" t="s">
        <v>1</v>
      </c>
      <c r="O1802" s="18" t="str">
        <f>IF(J1802="Yes",IF(P1802&lt;&gt;"",HYPERLINK(_xlfn.CONCAT(VLOOKUP(P1802,AF:AG,2,FALSE),"\",IF(ISERROR(FIND(",",A1802))=FALSE,LEFT(A1802,FIND(",",A1802)-1),A1802),"-",C1802,"-",H1802,".pdf"),"PDF"),""),"")</f>
        <v>PDF</v>
      </c>
      <c r="P1802" s="11" t="s">
        <v>2</v>
      </c>
      <c r="Q1802" s="3" t="s">
        <v>46</v>
      </c>
      <c r="R1802" s="3" t="s">
        <v>47</v>
      </c>
      <c r="S1802" s="4" t="s">
        <v>109</v>
      </c>
      <c r="T1802" s="18" t="str">
        <f>IF(J1802="Yes",IF(U1802&lt;&gt;"",HYPERLINK(_xlfn.CONCAT(VLOOKUP(U1802,AF:AG,2,FALSE),"\",IF(ISERROR(FIND(",",A1802))=FALSE,LEFT(A1802,FIND(",",A1802)-1),A1802),"-",C1802,"-",H1802,".pdf"),"PDF"),""),"")</f>
        <v>PDF</v>
      </c>
      <c r="U1802" s="11" t="s">
        <v>38</v>
      </c>
      <c r="V1802" s="3" t="s">
        <v>46</v>
      </c>
      <c r="W1802" s="3" t="s">
        <v>47</v>
      </c>
      <c r="Y1802" s="12" t="str">
        <f>IF(R1802="Include","No",IF(V1802="Include","No",""))</f>
        <v/>
      </c>
      <c r="Z1802" s="33" t="str">
        <f>IF(J1802="Yes",IF(Q1802="","",IF(Q1802="Include",IF(V1802="",IF(Y1802="No","Check for supplement","Include"),IF(V1802="Exclude","Consensus required",IF(V1802="Include",IF(Y1802="No","Check for supplement","Include"),"Check required"))),IF(Q1802="Exclude",IF(V1802="","Check required",IF(V1802="Exclude","Exclude",IF(V1802="Include","Consensus required","Check required"))),"Check required"))),IF(L1802="","","Find PDF"))</f>
        <v>Exclude</v>
      </c>
      <c r="AA1802" s="31" t="str">
        <f>IF(Z1802="Exclude",R1802,"")</f>
        <v>3. Wrong intervention</v>
      </c>
    </row>
    <row r="1803" spans="1:27" x14ac:dyDescent="0.25">
      <c r="A1803" s="25" t="s">
        <v>2760</v>
      </c>
      <c r="B1803" s="26" t="s">
        <v>2761</v>
      </c>
      <c r="C1803" s="26">
        <v>2010</v>
      </c>
      <c r="D1803" s="26" t="s">
        <v>530</v>
      </c>
      <c r="E1803" s="26">
        <v>12</v>
      </c>
      <c r="F1803" s="26">
        <v>4</v>
      </c>
      <c r="G1803" s="26" t="s">
        <v>2762</v>
      </c>
      <c r="H1803" s="26">
        <v>13680</v>
      </c>
      <c r="I1803" s="26" t="s">
        <v>2763</v>
      </c>
      <c r="J1803" s="11" t="s">
        <v>35</v>
      </c>
      <c r="K1803" s="18" t="str">
        <f>IF(LEFT(I1803,2)="10",HYPERLINK(_xlfn.CONCAT("https://doi.org/",I1803),"Link"),IF(I1803="","",HYPERLINK(I1803,"Link")))</f>
        <v>Link</v>
      </c>
      <c r="L1803" s="19" t="str">
        <f>IF(A1803&lt;&gt;"",IF(J1803="No",_xlfn.CONCAT(IF(ISERROR(FIND(",",A1803))=FALSE,LEFT(A1803,FIND(",",A1803)-1),A1803),"-",C1803,"-",H1803),""),"")</f>
        <v/>
      </c>
      <c r="M1803" s="29" t="str">
        <f>IF(A1803&lt;&gt;"",_xlfn.CONCAT("{",IF(ISERROR(FIND(",",A1803))=FALSE,LEFT(A1803,FIND(",",A1803)-1),A1803),", ",C1803," #",H1803,"}"),"")</f>
        <v>{Richardson, 2010 #13680}</v>
      </c>
      <c r="N1803" s="4" t="s">
        <v>1</v>
      </c>
      <c r="O1803" s="18" t="str">
        <f>IF(J1803="Yes",IF(P1803&lt;&gt;"",HYPERLINK(_xlfn.CONCAT(VLOOKUP(P1803,AF:AG,2,FALSE),"\",IF(ISERROR(FIND(",",A1803))=FALSE,LEFT(A1803,FIND(",",A1803)-1),A1803),"-",C1803,"-",H1803,".pdf"),"PDF"),""),"")</f>
        <v>PDF</v>
      </c>
      <c r="P1803" s="11" t="s">
        <v>2</v>
      </c>
      <c r="Q1803" s="3" t="s">
        <v>46</v>
      </c>
      <c r="R1803" s="3" t="s">
        <v>39</v>
      </c>
      <c r="T1803" s="18" t="str">
        <f>IF(J1803="Yes",IF(U1803&lt;&gt;"",HYPERLINK(_xlfn.CONCAT(VLOOKUP(U1803,AF:AG,2,FALSE),"\",IF(ISERROR(FIND(",",A1803))=FALSE,LEFT(A1803,FIND(",",A1803)-1),A1803),"-",C1803,"-",H1803,".pdf"),"PDF"),""),"")</f>
        <v>PDF</v>
      </c>
      <c r="U1803" s="11" t="str">
        <f>IF(R1803="0. Duplicate","SH","")</f>
        <v>SH</v>
      </c>
      <c r="V1803" s="3" t="str">
        <f>IF(R1803="0. Duplicate","Exclude","")</f>
        <v>Exclude</v>
      </c>
      <c r="W1803" s="3" t="str">
        <f>IF(R1803="0. Duplicate","0. Duplicate","")</f>
        <v>0. Duplicate</v>
      </c>
      <c r="Y1803" s="12" t="str">
        <f>IF(R1803="Include","No",IF(V1803="Include","No",""))</f>
        <v/>
      </c>
      <c r="Z1803" s="33" t="str">
        <f>IF(J1803="Yes",IF(Q1803="","",IF(Q1803="Include",IF(V1803="",IF(Y1803="No","Check for supplement","Include"),IF(V1803="Exclude","Consensus required",IF(V1803="Include",IF(Y1803="No","Check for supplement","Include"),"Check required"))),IF(Q1803="Exclude",IF(V1803="","Check required",IF(V1803="Exclude","Exclude",IF(V1803="Include","Consensus required","Check required"))),"Check required"))),IF(L1803="","","Find PDF"))</f>
        <v>Exclude</v>
      </c>
      <c r="AA1803" s="31" t="str">
        <f>IF(Z1803="Exclude",R1803,"")</f>
        <v>0. Duplicate</v>
      </c>
    </row>
    <row r="1804" spans="1:27" x14ac:dyDescent="0.25">
      <c r="A1804" s="25" t="s">
        <v>2764</v>
      </c>
      <c r="B1804" s="26" t="s">
        <v>2765</v>
      </c>
      <c r="C1804" s="26">
        <v>2016</v>
      </c>
      <c r="D1804" s="26" t="s">
        <v>2766</v>
      </c>
      <c r="E1804" s="26">
        <v>1</v>
      </c>
      <c r="F1804" s="26">
        <v>15</v>
      </c>
      <c r="G1804" s="26" t="s">
        <v>2767</v>
      </c>
      <c r="H1804" s="26">
        <v>13681</v>
      </c>
      <c r="I1804" s="26" t="s">
        <v>2768</v>
      </c>
      <c r="J1804" s="11" t="s">
        <v>35</v>
      </c>
      <c r="K1804" s="18" t="str">
        <f>IF(LEFT(I1804,2)="10",HYPERLINK(_xlfn.CONCAT("https://doi.org/",I1804),"Link"),IF(I1804="","",HYPERLINK(I1804,"Link")))</f>
        <v>Link</v>
      </c>
      <c r="L1804" s="19" t="str">
        <f>IF(A1804&lt;&gt;"",IF(J1804="No",_xlfn.CONCAT(IF(ISERROR(FIND(",",A1804))=FALSE,LEFT(A1804,FIND(",",A1804)-1),A1804),"-",C1804,"-",H1804),""),"")</f>
        <v/>
      </c>
      <c r="M1804" s="29" t="str">
        <f>IF(A1804&lt;&gt;"",_xlfn.CONCAT("{",IF(ISERROR(FIND(",",A1804))=FALSE,LEFT(A1804,FIND(",",A1804)-1),A1804),", ",C1804," #",H1804,"}"),"")</f>
        <v>{Richardson, 2016 #13681}</v>
      </c>
      <c r="N1804" s="4" t="s">
        <v>1</v>
      </c>
      <c r="O1804" s="18" t="str">
        <f>IF(J1804="Yes",IF(P1804&lt;&gt;"",HYPERLINK(_xlfn.CONCAT(VLOOKUP(P1804,AF:AG,2,FALSE),"\",IF(ISERROR(FIND(",",A1804))=FALSE,LEFT(A1804,FIND(",",A1804)-1),A1804),"-",C1804,"-",H1804,".pdf"),"PDF"),""),"")</f>
        <v>PDF</v>
      </c>
      <c r="P1804" s="11" t="s">
        <v>2</v>
      </c>
      <c r="Q1804" s="3" t="s">
        <v>46</v>
      </c>
      <c r="R1804" s="3" t="s">
        <v>47</v>
      </c>
      <c r="S1804" s="4" t="s">
        <v>109</v>
      </c>
      <c r="T1804" s="18" t="str">
        <f>IF(J1804="Yes",IF(U1804&lt;&gt;"",HYPERLINK(_xlfn.CONCAT(VLOOKUP(U1804,AF:AG,2,FALSE),"\",IF(ISERROR(FIND(",",A1804))=FALSE,LEFT(A1804,FIND(",",A1804)-1),A1804),"-",C1804,"-",H1804,".pdf"),"PDF"),""),"")</f>
        <v>PDF</v>
      </c>
      <c r="U1804" s="11" t="s">
        <v>38</v>
      </c>
      <c r="V1804" s="3" t="s">
        <v>46</v>
      </c>
      <c r="W1804" s="3" t="s">
        <v>47</v>
      </c>
      <c r="Y1804" s="12" t="str">
        <f>IF(R1804="Include","No",IF(V1804="Include","No",""))</f>
        <v/>
      </c>
      <c r="Z1804" s="33" t="str">
        <f>IF(J1804="Yes",IF(Q1804="","",IF(Q1804="Include",IF(V1804="",IF(Y1804="No","Check for supplement","Include"),IF(V1804="Exclude","Consensus required",IF(V1804="Include",IF(Y1804="No","Check for supplement","Include"),"Check required"))),IF(Q1804="Exclude",IF(V1804="","Check required",IF(V1804="Exclude","Exclude",IF(V1804="Include","Consensus required","Check required"))),"Check required"))),IF(L1804="","","Find PDF"))</f>
        <v>Exclude</v>
      </c>
      <c r="AA1804" s="31" t="str">
        <f>IF(Z1804="Exclude",R1804,"")</f>
        <v>3. Wrong intervention</v>
      </c>
    </row>
    <row r="1805" spans="1:27" x14ac:dyDescent="0.25">
      <c r="A1805" s="25" t="s">
        <v>2769</v>
      </c>
      <c r="B1805" s="26" t="s">
        <v>2770</v>
      </c>
      <c r="C1805" s="26">
        <v>2010</v>
      </c>
      <c r="D1805" s="26" t="s">
        <v>42</v>
      </c>
      <c r="E1805" s="26">
        <v>7</v>
      </c>
      <c r="F1805" s="26">
        <v>2</v>
      </c>
      <c r="G1805" s="26" t="s">
        <v>2771</v>
      </c>
      <c r="H1805" s="26">
        <v>13682</v>
      </c>
      <c r="I1805" s="26" t="s">
        <v>2772</v>
      </c>
      <c r="J1805" s="11" t="s">
        <v>35</v>
      </c>
      <c r="K1805" s="18" t="str">
        <f>IF(LEFT(I1805,2)="10",HYPERLINK(_xlfn.CONCAT("https://doi.org/",I1805),"Link"),IF(I1805="","",HYPERLINK(I1805,"Link")))</f>
        <v>Link</v>
      </c>
      <c r="L1805" s="19" t="str">
        <f>IF(A1805&lt;&gt;"",IF(J1805="No",_xlfn.CONCAT(IF(ISERROR(FIND(",",A1805))=FALSE,LEFT(A1805,FIND(",",A1805)-1),A1805),"-",C1805,"-",H1805),""),"")</f>
        <v/>
      </c>
      <c r="M1805" s="29" t="str">
        <f>IF(A1805&lt;&gt;"",_xlfn.CONCAT("{",IF(ISERROR(FIND(",",A1805))=FALSE,LEFT(A1805,FIND(",",A1805)-1),A1805),", ",C1805," #",H1805,"}"),"")</f>
        <v>{Ridgers, 2010 #13682}</v>
      </c>
      <c r="N1805" s="4" t="s">
        <v>1</v>
      </c>
      <c r="O1805" s="18" t="str">
        <f>IF(J1805="Yes",IF(P1805&lt;&gt;"",HYPERLINK(_xlfn.CONCAT(VLOOKUP(P1805,AF:AG,2,FALSE),"\",IF(ISERROR(FIND(",",A1805))=FALSE,LEFT(A1805,FIND(",",A1805)-1),A1805),"-",C1805,"-",H1805,".pdf"),"PDF"),""),"")</f>
        <v>PDF</v>
      </c>
      <c r="P1805" s="11" t="s">
        <v>2</v>
      </c>
      <c r="Q1805" s="3" t="s">
        <v>46</v>
      </c>
      <c r="R1805" s="3" t="s">
        <v>47</v>
      </c>
      <c r="S1805" s="4" t="s">
        <v>109</v>
      </c>
      <c r="T1805" s="18" t="str">
        <f>IF(J1805="Yes",IF(U1805&lt;&gt;"",HYPERLINK(_xlfn.CONCAT(VLOOKUP(U1805,AF:AG,2,FALSE),"\",IF(ISERROR(FIND(",",A1805))=FALSE,LEFT(A1805,FIND(",",A1805)-1),A1805),"-",C1805,"-",H1805,".pdf"),"PDF"),""),"")</f>
        <v>PDF</v>
      </c>
      <c r="U1805" s="11" t="s">
        <v>38</v>
      </c>
      <c r="V1805" s="3" t="s">
        <v>46</v>
      </c>
      <c r="W1805" s="3" t="s">
        <v>47</v>
      </c>
      <c r="Y1805" s="12" t="str">
        <f>IF(R1805="Include","No",IF(V1805="Include","No",""))</f>
        <v/>
      </c>
      <c r="Z1805" s="33" t="str">
        <f>IF(J1805="Yes",IF(Q1805="","",IF(Q1805="Include",IF(V1805="",IF(Y1805="No","Check for supplement","Include"),IF(V1805="Exclude","Consensus required",IF(V1805="Include",IF(Y1805="No","Check for supplement","Include"),"Check required"))),IF(Q1805="Exclude",IF(V1805="","Check required",IF(V1805="Exclude","Exclude",IF(V1805="Include","Consensus required","Check required"))),"Check required"))),IF(L1805="","","Find PDF"))</f>
        <v>Exclude</v>
      </c>
      <c r="AA1805" s="31" t="str">
        <f>IF(Z1805="Exclude",R1805,"")</f>
        <v>3. Wrong intervention</v>
      </c>
    </row>
    <row r="1806" spans="1:27" x14ac:dyDescent="0.25">
      <c r="A1806" s="25" t="s">
        <v>2773</v>
      </c>
      <c r="B1806" s="26" t="s">
        <v>2774</v>
      </c>
      <c r="C1806" s="26">
        <v>2021</v>
      </c>
      <c r="D1806" s="26" t="s">
        <v>124</v>
      </c>
      <c r="E1806" s="26">
        <v>18</v>
      </c>
      <c r="F1806" s="26">
        <v>1</v>
      </c>
      <c r="G1806" s="26">
        <v>52</v>
      </c>
      <c r="H1806" s="26">
        <v>13683</v>
      </c>
      <c r="I1806" s="26" t="s">
        <v>2775</v>
      </c>
      <c r="J1806" s="11" t="s">
        <v>35</v>
      </c>
      <c r="K1806" s="18" t="str">
        <f>IF(LEFT(I1806,2)="10",HYPERLINK(_xlfn.CONCAT("https://doi.org/",I1806),"Link"),IF(I1806="","",HYPERLINK(I1806,"Link")))</f>
        <v>Link</v>
      </c>
      <c r="L1806" s="19" t="str">
        <f>IF(A1806&lt;&gt;"",IF(J1806="No",_xlfn.CONCAT(IF(ISERROR(FIND(",",A1806))=FALSE,LEFT(A1806,FIND(",",A1806)-1),A1806),"-",C1806,"-",H1806),""),"")</f>
        <v/>
      </c>
      <c r="M1806" s="29" t="str">
        <f>IF(A1806&lt;&gt;"",_xlfn.CONCAT("{",IF(ISERROR(FIND(",",A1806))=FALSE,LEFT(A1806,FIND(",",A1806)-1),A1806),", ",C1806," #",H1806,"}"),"")</f>
        <v>{Ridgers, 2021 #13683}</v>
      </c>
      <c r="N1806" s="4" t="s">
        <v>1</v>
      </c>
      <c r="O1806" s="18" t="str">
        <f>IF(J1806="Yes",IF(P1806&lt;&gt;"",HYPERLINK(_xlfn.CONCAT(VLOOKUP(P1806,AF:AG,2,FALSE),"\",IF(ISERROR(FIND(",",A1806))=FALSE,LEFT(A1806,FIND(",",A1806)-1),A1806),"-",C1806,"-",H1806,".pdf"),"PDF"),""),"")</f>
        <v>PDF</v>
      </c>
      <c r="P1806" s="11" t="s">
        <v>2</v>
      </c>
      <c r="Q1806" s="3" t="s">
        <v>46</v>
      </c>
      <c r="R1806" s="3" t="s">
        <v>47</v>
      </c>
      <c r="S1806" s="4" t="s">
        <v>109</v>
      </c>
      <c r="T1806" s="18" t="str">
        <f>IF(J1806="Yes",IF(U1806&lt;&gt;"",HYPERLINK(_xlfn.CONCAT(VLOOKUP(U1806,AF:AG,2,FALSE),"\",IF(ISERROR(FIND(",",A1806))=FALSE,LEFT(A1806,FIND(",",A1806)-1),A1806),"-",C1806,"-",H1806,".pdf"),"PDF"),""),"")</f>
        <v>PDF</v>
      </c>
      <c r="U1806" s="11" t="s">
        <v>38</v>
      </c>
      <c r="V1806" s="3" t="s">
        <v>46</v>
      </c>
      <c r="W1806" s="3" t="s">
        <v>47</v>
      </c>
      <c r="Y1806" s="12" t="str">
        <f>IF(R1806="Include","No",IF(V1806="Include","No",""))</f>
        <v/>
      </c>
      <c r="Z1806" s="33" t="str">
        <f>IF(J1806="Yes",IF(Q1806="","",IF(Q1806="Include",IF(V1806="",IF(Y1806="No","Check for supplement","Include"),IF(V1806="Exclude","Consensus required",IF(V1806="Include",IF(Y1806="No","Check for supplement","Include"),"Check required"))),IF(Q1806="Exclude",IF(V1806="","Check required",IF(V1806="Exclude","Exclude",IF(V1806="Include","Consensus required","Check required"))),"Check required"))),IF(L1806="","","Find PDF"))</f>
        <v>Exclude</v>
      </c>
      <c r="AA1806" s="31" t="str">
        <f>IF(Z1806="Exclude",R1806,"")</f>
        <v>3. Wrong intervention</v>
      </c>
    </row>
    <row r="1807" spans="1:27" x14ac:dyDescent="0.25">
      <c r="A1807" s="25" t="s">
        <v>2773</v>
      </c>
      <c r="B1807" s="26" t="s">
        <v>2774</v>
      </c>
      <c r="C1807" s="26">
        <v>2021</v>
      </c>
      <c r="D1807" s="26" t="s">
        <v>124</v>
      </c>
      <c r="E1807" s="26">
        <v>18</v>
      </c>
      <c r="F1807" s="26">
        <v>1</v>
      </c>
      <c r="G1807" s="26">
        <v>52</v>
      </c>
      <c r="H1807" s="26">
        <v>13684</v>
      </c>
      <c r="I1807" s="26" t="s">
        <v>2775</v>
      </c>
      <c r="J1807" s="11" t="s">
        <v>35</v>
      </c>
      <c r="K1807" s="18" t="str">
        <f>IF(LEFT(I1807,2)="10",HYPERLINK(_xlfn.CONCAT("https://doi.org/",I1807),"Link"),IF(I1807="","",HYPERLINK(I1807,"Link")))</f>
        <v>Link</v>
      </c>
      <c r="L1807" s="19" t="str">
        <f>IF(A1807&lt;&gt;"",IF(J1807="No",_xlfn.CONCAT(IF(ISERROR(FIND(",",A1807))=FALSE,LEFT(A1807,FIND(",",A1807)-1),A1807),"-",C1807,"-",H1807),""),"")</f>
        <v/>
      </c>
      <c r="M1807" s="29" t="str">
        <f>IF(A1807&lt;&gt;"",_xlfn.CONCAT("{",IF(ISERROR(FIND(",",A1807))=FALSE,LEFT(A1807,FIND(",",A1807)-1),A1807),", ",C1807," #",H1807,"}"),"")</f>
        <v>{Ridgers, 2021 #13684}</v>
      </c>
      <c r="N1807" s="4" t="s">
        <v>1</v>
      </c>
      <c r="O1807" s="18" t="str">
        <f>IF(J1807="Yes",IF(P1807&lt;&gt;"",HYPERLINK(_xlfn.CONCAT(VLOOKUP(P1807,AF:AG,2,FALSE),"\",IF(ISERROR(FIND(",",A1807))=FALSE,LEFT(A1807,FIND(",",A1807)-1),A1807),"-",C1807,"-",H1807,".pdf"),"PDF"),""),"")</f>
        <v>PDF</v>
      </c>
      <c r="P1807" s="11" t="s">
        <v>2</v>
      </c>
      <c r="Q1807" s="3" t="s">
        <v>46</v>
      </c>
      <c r="R1807" s="3" t="s">
        <v>39</v>
      </c>
      <c r="T1807" s="18" t="str">
        <f>IF(J1807="Yes",IF(U1807&lt;&gt;"",HYPERLINK(_xlfn.CONCAT(VLOOKUP(U1807,AF:AG,2,FALSE),"\",IF(ISERROR(FIND(",",A1807))=FALSE,LEFT(A1807,FIND(",",A1807)-1),A1807),"-",C1807,"-",H1807,".pdf"),"PDF"),""),"")</f>
        <v>PDF</v>
      </c>
      <c r="U1807" s="11" t="str">
        <f>IF(R1807="0. Duplicate","SH","")</f>
        <v>SH</v>
      </c>
      <c r="V1807" s="3" t="str">
        <f>IF(R1807="0. Duplicate","Exclude","")</f>
        <v>Exclude</v>
      </c>
      <c r="W1807" s="3" t="str">
        <f>IF(R1807="0. Duplicate","0. Duplicate","")</f>
        <v>0. Duplicate</v>
      </c>
      <c r="Y1807" s="12" t="str">
        <f>IF(R1807="Include","No",IF(V1807="Include","No",""))</f>
        <v/>
      </c>
      <c r="Z1807" s="33" t="str">
        <f>IF(J1807="Yes",IF(Q1807="","",IF(Q1807="Include",IF(V1807="",IF(Y1807="No","Check for supplement","Include"),IF(V1807="Exclude","Consensus required",IF(V1807="Include",IF(Y1807="No","Check for supplement","Include"),"Check required"))),IF(Q1807="Exclude",IF(V1807="","Check required",IF(V1807="Exclude","Exclude",IF(V1807="Include","Consensus required","Check required"))),"Check required"))),IF(L1807="","","Find PDF"))</f>
        <v>Exclude</v>
      </c>
      <c r="AA1807" s="31" t="str">
        <f>IF(Z1807="Exclude",R1807,"")</f>
        <v>0. Duplicate</v>
      </c>
    </row>
    <row r="1808" spans="1:27" x14ac:dyDescent="0.25">
      <c r="A1808" s="25" t="s">
        <v>2776</v>
      </c>
      <c r="B1808" s="26" t="s">
        <v>2777</v>
      </c>
      <c r="C1808" s="26">
        <v>2021</v>
      </c>
      <c r="D1808" s="26" t="s">
        <v>349</v>
      </c>
      <c r="E1808" s="26">
        <v>77</v>
      </c>
      <c r="F1808" s="26">
        <v>3</v>
      </c>
      <c r="G1808" s="26" t="s">
        <v>2778</v>
      </c>
      <c r="H1808" s="26">
        <v>14889</v>
      </c>
      <c r="I1808" s="26" t="s">
        <v>2779</v>
      </c>
      <c r="J1808" s="11" t="s">
        <v>35</v>
      </c>
      <c r="K1808" s="18" t="str">
        <f>IF(LEFT(I1808,2)="10",HYPERLINK(_xlfn.CONCAT("https://doi.org/",I1808),"Link"),IF(I1808="","",HYPERLINK(I1808,"Link")))</f>
        <v>Link</v>
      </c>
      <c r="L1808" s="19" t="str">
        <f>IF(A1808&lt;&gt;"",IF(J1808="No",_xlfn.CONCAT(IF(ISERROR(FIND(",",A1808))=FALSE,LEFT(A1808,FIND(",",A1808)-1),A1808),"-",C1808,"-",H1808),""),"")</f>
        <v/>
      </c>
      <c r="M1808" s="29" t="str">
        <f>IF(A1808&lt;&gt;"",_xlfn.CONCAT("{",IF(ISERROR(FIND(",",A1808))=FALSE,LEFT(A1808,FIND(",",A1808)-1),A1808),", ",C1808," #",H1808,"}"),"")</f>
        <v>{Riera-Sampol, 2021 #14889}</v>
      </c>
      <c r="N1808" s="4" t="s">
        <v>1</v>
      </c>
      <c r="O1808" s="18" t="str">
        <f>IF(J1808="Yes",IF(P1808&lt;&gt;"",HYPERLINK(_xlfn.CONCAT(VLOOKUP(P1808,AF:AG,2,FALSE),"\",IF(ISERROR(FIND(",",A1808))=FALSE,LEFT(A1808,FIND(",",A1808)-1),A1808),"-",C1808,"-",H1808,".pdf"),"PDF"),""),"")</f>
        <v>PDF</v>
      </c>
      <c r="P1808" s="11" t="s">
        <v>2</v>
      </c>
      <c r="Q1808" s="3" t="s">
        <v>46</v>
      </c>
      <c r="R1808" s="3" t="s">
        <v>69</v>
      </c>
      <c r="S1808" s="4" t="s">
        <v>2780</v>
      </c>
      <c r="T1808" s="18" t="str">
        <f>IF(J1808="Yes",IF(U1808&lt;&gt;"",HYPERLINK(_xlfn.CONCAT(VLOOKUP(U1808,AF:AG,2,FALSE),"\",IF(ISERROR(FIND(",",A1808))=FALSE,LEFT(A1808,FIND(",",A1808)-1),A1808),"-",C1808,"-",H1808,".pdf"),"PDF"),""),"")</f>
        <v>PDF</v>
      </c>
      <c r="U1808" s="11" t="s">
        <v>38</v>
      </c>
      <c r="V1808" s="3" t="s">
        <v>46</v>
      </c>
      <c r="W1808" s="3" t="s">
        <v>47</v>
      </c>
      <c r="Y1808" s="12" t="str">
        <f>IF(R1808="Include","No",IF(V1808="Include","No",""))</f>
        <v/>
      </c>
      <c r="Z1808" s="33" t="str">
        <f>IF(J1808="Yes",IF(Q1808="","",IF(Q1808="Include",IF(V1808="",IF(Y1808="No","Check for supplement","Include"),IF(V1808="Exclude","Consensus required",IF(V1808="Include",IF(Y1808="No","Check for supplement","Include"),"Check required"))),IF(Q1808="Exclude",IF(V1808="","Check required",IF(V1808="Exclude","Exclude",IF(V1808="Include","Consensus required","Check required"))),"Check required"))),IF(L1808="","","Find PDF"))</f>
        <v>Exclude</v>
      </c>
      <c r="AA1808" s="31" t="str">
        <f>IF(Z1808="Exclude",R1808,"")</f>
        <v>4. Wrong setting</v>
      </c>
    </row>
    <row r="1809" spans="1:27" x14ac:dyDescent="0.25">
      <c r="A1809" s="25" t="s">
        <v>2781</v>
      </c>
      <c r="B1809" s="26" t="s">
        <v>2782</v>
      </c>
      <c r="C1809" s="26">
        <v>2015</v>
      </c>
      <c r="D1809" s="26" t="s">
        <v>2783</v>
      </c>
      <c r="E1809" s="26">
        <v>5</v>
      </c>
      <c r="G1809" s="26" t="s">
        <v>2784</v>
      </c>
      <c r="H1809" s="26">
        <v>15084</v>
      </c>
      <c r="I1809" s="26" t="s">
        <v>2785</v>
      </c>
      <c r="J1809" s="11" t="s">
        <v>35</v>
      </c>
      <c r="K1809" s="18" t="str">
        <f>IF(LEFT(I1809,2)="10",HYPERLINK(_xlfn.CONCAT("https://doi.org/",I1809),"Link"),IF(I1809="","",HYPERLINK(I1809,"Link")))</f>
        <v>Link</v>
      </c>
      <c r="L1809" s="19" t="str">
        <f>IF(A1809&lt;&gt;"",IF(J1809="No",_xlfn.CONCAT(IF(ISERROR(FIND(",",A1809))=FALSE,LEFT(A1809,FIND(",",A1809)-1),A1809),"-",C1809,"-",H1809),""),"")</f>
        <v/>
      </c>
      <c r="M1809" s="29" t="str">
        <f>IF(A1809&lt;&gt;"",_xlfn.CONCAT("{",IF(ISERROR(FIND(",",A1809))=FALSE,LEFT(A1809,FIND(",",A1809)-1),A1809),", ",C1809," #",H1809,"}"),"")</f>
        <v>{Riley, 2015 #15084}</v>
      </c>
      <c r="N1809" s="4" t="s">
        <v>1</v>
      </c>
      <c r="O1809" s="18" t="str">
        <f>IF(J1809="Yes",IF(P1809&lt;&gt;"",HYPERLINK(_xlfn.CONCAT(VLOOKUP(P1809,AF:AG,2,FALSE),"\",IF(ISERROR(FIND(",",A1809))=FALSE,LEFT(A1809,FIND(",",A1809)-1),A1809),"-",C1809,"-",H1809,".pdf"),"PDF"),""),"")</f>
        <v>PDF</v>
      </c>
      <c r="P1809" s="11" t="s">
        <v>2</v>
      </c>
      <c r="Q1809" s="3" t="s">
        <v>46</v>
      </c>
      <c r="R1809" s="3" t="s">
        <v>77</v>
      </c>
      <c r="S1809" s="4" t="s">
        <v>316</v>
      </c>
      <c r="T1809" s="18" t="str">
        <f>IF(J1809="Yes",IF(U1809&lt;&gt;"",HYPERLINK(_xlfn.CONCAT(VLOOKUP(U1809,AF:AG,2,FALSE),"\",IF(ISERROR(FIND(",",A1809))=FALSE,LEFT(A1809,FIND(",",A1809)-1),A1809),"-",C1809,"-",H1809,".pdf"),"PDF"),""),"")</f>
        <v>PDF</v>
      </c>
      <c r="U1809" s="11" t="s">
        <v>38</v>
      </c>
      <c r="V1809" s="3" t="s">
        <v>46</v>
      </c>
      <c r="W1809" s="3" t="s">
        <v>77</v>
      </c>
      <c r="Y1809" s="12" t="str">
        <f>IF(R1809="Include","No",IF(V1809="Include","No",""))</f>
        <v/>
      </c>
      <c r="Z1809" s="33" t="str">
        <f>IF(J1809="Yes",IF(Q1809="","",IF(Q1809="Include",IF(V1809="",IF(Y1809="No","Check for supplement","Include"),IF(V1809="Exclude","Consensus required",IF(V1809="Include",IF(Y1809="No","Check for supplement","Include"),"Check required"))),IF(Q1809="Exclude",IF(V1809="","Check required",IF(V1809="Exclude","Exclude",IF(V1809="Include","Consensus required","Check required"))),"Check required"))),IF(L1809="","","Find PDF"))</f>
        <v>Exclude</v>
      </c>
      <c r="AA1809" s="31" t="str">
        <f>IF(Z1809="Exclude",R1809,"")</f>
        <v>5. Wrong study design</v>
      </c>
    </row>
    <row r="1810" spans="1:27" x14ac:dyDescent="0.25">
      <c r="A1810" s="25" t="s">
        <v>2786</v>
      </c>
      <c r="B1810" s="26" t="s">
        <v>2787</v>
      </c>
      <c r="C1810" s="26">
        <v>2016</v>
      </c>
      <c r="D1810" s="26" t="s">
        <v>42</v>
      </c>
      <c r="E1810" s="26">
        <v>13</v>
      </c>
      <c r="F1810" s="26">
        <v>2</v>
      </c>
      <c r="G1810" s="26" t="s">
        <v>2788</v>
      </c>
      <c r="H1810" s="26">
        <v>13685</v>
      </c>
      <c r="I1810" s="26" t="s">
        <v>2789</v>
      </c>
      <c r="J1810" s="11" t="s">
        <v>35</v>
      </c>
      <c r="K1810" s="18" t="str">
        <f>IF(LEFT(I1810,2)="10",HYPERLINK(_xlfn.CONCAT("https://doi.org/",I1810),"Link"),IF(I1810="","",HYPERLINK(I1810,"Link")))</f>
        <v>Link</v>
      </c>
      <c r="L1810" s="19" t="str">
        <f>IF(A1810&lt;&gt;"",IF(J1810="No",_xlfn.CONCAT(IF(ISERROR(FIND(",",A1810))=FALSE,LEFT(A1810,FIND(",",A1810)-1),A1810),"-",C1810,"-",H1810),""),"")</f>
        <v/>
      </c>
      <c r="M1810" s="29" t="str">
        <f>IF(A1810&lt;&gt;"",_xlfn.CONCAT("{",IF(ISERROR(FIND(",",A1810))=FALSE,LEFT(A1810,FIND(",",A1810)-1),A1810),", ",C1810," #",H1810,"}"),"")</f>
        <v>{Riley, 2016 #13685}</v>
      </c>
      <c r="N1810" s="4" t="s">
        <v>1</v>
      </c>
      <c r="O1810" s="18" t="str">
        <f>IF(J1810="Yes",IF(P1810&lt;&gt;"",HYPERLINK(_xlfn.CONCAT(VLOOKUP(P1810,AF:AG,2,FALSE),"\",IF(ISERROR(FIND(",",A1810))=FALSE,LEFT(A1810,FIND(",",A1810)-1),A1810),"-",C1810,"-",H1810,".pdf"),"PDF"),""),"")</f>
        <v>PDF</v>
      </c>
      <c r="P1810" s="11" t="s">
        <v>2</v>
      </c>
      <c r="Q1810" s="3" t="s">
        <v>46</v>
      </c>
      <c r="R1810" s="3" t="s">
        <v>47</v>
      </c>
      <c r="S1810" s="4" t="s">
        <v>109</v>
      </c>
      <c r="T1810" s="18" t="str">
        <f>IF(J1810="Yes",IF(U1810&lt;&gt;"",HYPERLINK(_xlfn.CONCAT(VLOOKUP(U1810,AF:AG,2,FALSE),"\",IF(ISERROR(FIND(",",A1810))=FALSE,LEFT(A1810,FIND(",",A1810)-1),A1810),"-",C1810,"-",H1810,".pdf"),"PDF"),""),"")</f>
        <v>PDF</v>
      </c>
      <c r="U1810" s="11" t="s">
        <v>38</v>
      </c>
      <c r="V1810" s="3" t="s">
        <v>46</v>
      </c>
      <c r="W1810" s="3" t="s">
        <v>47</v>
      </c>
      <c r="Y1810" s="12" t="str">
        <f>IF(R1810="Include","No",IF(V1810="Include","No",""))</f>
        <v/>
      </c>
      <c r="Z1810" s="33" t="str">
        <f>IF(J1810="Yes",IF(Q1810="","",IF(Q1810="Include",IF(V1810="",IF(Y1810="No","Check for supplement","Include"),IF(V1810="Exclude","Consensus required",IF(V1810="Include",IF(Y1810="No","Check for supplement","Include"),"Check required"))),IF(Q1810="Exclude",IF(V1810="","Check required",IF(V1810="Exclude","Exclude",IF(V1810="Include","Consensus required","Check required"))),"Check required"))),IF(L1810="","","Find PDF"))</f>
        <v>Exclude</v>
      </c>
      <c r="AA1810" s="31" t="str">
        <f>IF(Z1810="Exclude",R1810,"")</f>
        <v>3. Wrong intervention</v>
      </c>
    </row>
    <row r="1811" spans="1:27" x14ac:dyDescent="0.25">
      <c r="A1811" s="25" t="s">
        <v>5635</v>
      </c>
      <c r="B1811" s="26" t="s">
        <v>5636</v>
      </c>
      <c r="C1811" s="26">
        <v>2018</v>
      </c>
      <c r="D1811" s="26" t="s">
        <v>758</v>
      </c>
      <c r="E1811" s="26">
        <v>71</v>
      </c>
      <c r="G1811" s="26" t="s">
        <v>5637</v>
      </c>
      <c r="H1811" s="26">
        <v>14342</v>
      </c>
      <c r="I1811" s="26" t="s">
        <v>5638</v>
      </c>
      <c r="J1811" s="11" t="s">
        <v>35</v>
      </c>
      <c r="K1811" s="18" t="str">
        <f>IF(LEFT(I1811,2)="10",HYPERLINK(_xlfn.CONCAT("https://doi.org/",I1811),"Link"),IF(I1811="","",HYPERLINK(I1811,"Link")))</f>
        <v>Link</v>
      </c>
      <c r="L1811" s="19" t="str">
        <f>IF(A1811&lt;&gt;"",IF(J1811="No",_xlfn.CONCAT(IF(ISERROR(FIND(",",A1811))=FALSE,LEFT(A1811,FIND(",",A1811)-1),A1811),"-",C1811,"-",H1811),""),"")</f>
        <v/>
      </c>
      <c r="M1811" s="29" t="str">
        <f>IF(A1811&lt;&gt;"",_xlfn.CONCAT("{",IF(ISERROR(FIND(",",A1811))=FALSE,LEFT(A1811,FIND(",",A1811)-1),A1811),", ",C1811," #",H1811,"}"),"")</f>
        <v>{Rimmer, 2018 #14342}</v>
      </c>
      <c r="N1811" s="4" t="s">
        <v>4</v>
      </c>
      <c r="O1811" s="18" t="str">
        <f>IF(J1811="Yes",IF(P1811&lt;&gt;"",HYPERLINK(_xlfn.CONCAT(VLOOKUP(P1811,AF:AG,2,FALSE),"\",IF(ISERROR(FIND(",",A1811))=FALSE,LEFT(A1811,FIND(",",A1811)-1),A1811),"-",C1811,"-",H1811,".pdf"),"PDF"),""),"")</f>
        <v>PDF</v>
      </c>
      <c r="P1811" s="11" t="s">
        <v>2</v>
      </c>
      <c r="Q1811" s="3" t="s">
        <v>46</v>
      </c>
      <c r="R1811" s="3" t="s">
        <v>47</v>
      </c>
      <c r="S1811" s="4" t="s">
        <v>109</v>
      </c>
      <c r="T1811" s="18" t="str">
        <f>IF(J1811="Yes",IF(U1811&lt;&gt;"",HYPERLINK(_xlfn.CONCAT(VLOOKUP(U1811,AF:AG,2,FALSE),"\",IF(ISERROR(FIND(",",A1811))=FALSE,LEFT(A1811,FIND(",",A1811)-1),A1811),"-",C1811,"-",H1811,".pdf"),"PDF"),""),"")</f>
        <v>PDF</v>
      </c>
      <c r="U1811" s="11" t="s">
        <v>50</v>
      </c>
      <c r="V1811" s="3" t="s">
        <v>46</v>
      </c>
      <c r="W1811" s="3" t="s">
        <v>47</v>
      </c>
      <c r="Y1811" s="12" t="str">
        <f>IF(R1811="Include","No",IF(V1811="Include","No",""))</f>
        <v/>
      </c>
      <c r="Z1811" s="33" t="str">
        <f>IF(J1811="Yes",IF(Q1811="","",IF(Q1811="Include",IF(V1811="",IF(Y1811="No","Check for supplement","Include"),IF(V1811="Exclude","Consensus required",IF(V1811="Include",IF(Y1811="No","Check for supplement","Include"),"Check required"))),IF(Q1811="Exclude",IF(V1811="","Check required",IF(V1811="Exclude","Exclude",IF(V1811="Include","Consensus required","Check required"))),"Check required"))),IF(L1811="","","Find PDF"))</f>
        <v>Exclude</v>
      </c>
      <c r="AA1811" s="31" t="str">
        <f>IF(Z1811="Exclude",R1811,"")</f>
        <v>3. Wrong intervention</v>
      </c>
    </row>
    <row r="1812" spans="1:27" x14ac:dyDescent="0.25">
      <c r="A1812" s="25" t="s">
        <v>5639</v>
      </c>
      <c r="B1812" s="26" t="s">
        <v>5640</v>
      </c>
      <c r="C1812" s="26">
        <v>2024</v>
      </c>
      <c r="D1812" s="26" t="s">
        <v>564</v>
      </c>
      <c r="E1812" s="26">
        <v>24</v>
      </c>
      <c r="F1812" s="26">
        <v>1</v>
      </c>
      <c r="G1812" s="26">
        <v>879</v>
      </c>
      <c r="H1812" s="26">
        <v>14293</v>
      </c>
      <c r="I1812" s="26" t="s">
        <v>5641</v>
      </c>
      <c r="J1812" s="11" t="s">
        <v>35</v>
      </c>
      <c r="K1812" s="18" t="str">
        <f>IF(LEFT(I1812,2)="10",HYPERLINK(_xlfn.CONCAT("https://doi.org/",I1812),"Link"),IF(I1812="","",HYPERLINK(I1812,"Link")))</f>
        <v>Link</v>
      </c>
      <c r="L1812" s="19" t="str">
        <f>IF(A1812&lt;&gt;"",IF(J1812="No",_xlfn.CONCAT(IF(ISERROR(FIND(",",A1812))=FALSE,LEFT(A1812,FIND(",",A1812)-1),A1812),"-",C1812,"-",H1812),""),"")</f>
        <v/>
      </c>
      <c r="M1812" s="29" t="str">
        <f>IF(A1812&lt;&gt;"",_xlfn.CONCAT("{",IF(ISERROR(FIND(",",A1812))=FALSE,LEFT(A1812,FIND(",",A1812)-1),A1812),", ",C1812," #",H1812,"}"),"")</f>
        <v>{Rince, 2024 #14293}</v>
      </c>
      <c r="N1812" s="4" t="s">
        <v>4</v>
      </c>
      <c r="O1812" s="18" t="str">
        <f>IF(J1812="Yes",IF(P1812&lt;&gt;"",HYPERLINK(_xlfn.CONCAT(VLOOKUP(P1812,AF:AG,2,FALSE),"\",IF(ISERROR(FIND(",",A1812))=FALSE,LEFT(A1812,FIND(",",A1812)-1),A1812),"-",C1812,"-",H1812,".pdf"),"PDF"),""),"")</f>
        <v>PDF</v>
      </c>
      <c r="P1812" s="11" t="s">
        <v>2</v>
      </c>
      <c r="Q1812" s="3" t="s">
        <v>46</v>
      </c>
      <c r="R1812" s="3" t="s">
        <v>47</v>
      </c>
      <c r="S1812" s="4" t="s">
        <v>109</v>
      </c>
      <c r="T1812" s="18" t="str">
        <f>IF(J1812="Yes",IF(U1812&lt;&gt;"",HYPERLINK(_xlfn.CONCAT(VLOOKUP(U1812,AF:AG,2,FALSE),"\",IF(ISERROR(FIND(",",A1812))=FALSE,LEFT(A1812,FIND(",",A1812)-1),A1812),"-",C1812,"-",H1812,".pdf"),"PDF"),""),"")</f>
        <v>PDF</v>
      </c>
      <c r="U1812" s="11" t="s">
        <v>50</v>
      </c>
      <c r="V1812" s="3" t="s">
        <v>46</v>
      </c>
      <c r="W1812" s="3" t="s">
        <v>47</v>
      </c>
      <c r="Y1812" s="12" t="str">
        <f>IF(R1812="Include","No",IF(V1812="Include","No",""))</f>
        <v/>
      </c>
      <c r="Z1812" s="33" t="str">
        <f>IF(J1812="Yes",IF(Q1812="","",IF(Q1812="Include",IF(V1812="",IF(Y1812="No","Check for supplement","Include"),IF(V1812="Exclude","Consensus required",IF(V1812="Include",IF(Y1812="No","Check for supplement","Include"),"Check required"))),IF(Q1812="Exclude",IF(V1812="","Check required",IF(V1812="Exclude","Exclude",IF(V1812="Include","Consensus required","Check required"))),"Check required"))),IF(L1812="","","Find PDF"))</f>
        <v>Exclude</v>
      </c>
      <c r="AA1812" s="31" t="str">
        <f>IF(Z1812="Exclude",R1812,"")</f>
        <v>3. Wrong intervention</v>
      </c>
    </row>
    <row r="1813" spans="1:27" x14ac:dyDescent="0.25">
      <c r="A1813" s="25" t="s">
        <v>2790</v>
      </c>
      <c r="B1813" s="26" t="s">
        <v>2791</v>
      </c>
      <c r="C1813" s="26">
        <v>2014</v>
      </c>
      <c r="D1813" s="26" t="s">
        <v>530</v>
      </c>
      <c r="E1813" s="26">
        <v>16</v>
      </c>
      <c r="F1813" s="26">
        <v>8</v>
      </c>
      <c r="G1813" s="26" t="s">
        <v>2792</v>
      </c>
      <c r="H1813" s="26">
        <v>14890</v>
      </c>
      <c r="I1813" s="26" t="s">
        <v>2793</v>
      </c>
      <c r="J1813" s="11" t="s">
        <v>35</v>
      </c>
      <c r="K1813" s="18" t="str">
        <f>IF(LEFT(I1813,2)="10",HYPERLINK(_xlfn.CONCAT("https://doi.org/",I1813),"Link"),IF(I1813="","",HYPERLINK(I1813,"Link")))</f>
        <v>Link</v>
      </c>
      <c r="L1813" s="19" t="str">
        <f>IF(A1813&lt;&gt;"",IF(J1813="No",_xlfn.CONCAT(IF(ISERROR(FIND(",",A1813))=FALSE,LEFT(A1813,FIND(",",A1813)-1),A1813),"-",C1813,"-",H1813),""),"")</f>
        <v/>
      </c>
      <c r="M1813" s="29" t="str">
        <f>IF(A1813&lt;&gt;"",_xlfn.CONCAT("{",IF(ISERROR(FIND(",",A1813))=FALSE,LEFT(A1813,FIND(",",A1813)-1),A1813),", ",C1813," #",H1813,"}"),"")</f>
        <v>{Riva, 2014 #14890}</v>
      </c>
      <c r="N1813" s="4" t="s">
        <v>1</v>
      </c>
      <c r="O1813" s="18" t="str">
        <f>IF(J1813="Yes",IF(P1813&lt;&gt;"",HYPERLINK(_xlfn.CONCAT(VLOOKUP(P1813,AF:AG,2,FALSE),"\",IF(ISERROR(FIND(",",A1813))=FALSE,LEFT(A1813,FIND(",",A1813)-1),A1813),"-",C1813,"-",H1813,".pdf"),"PDF"),""),"")</f>
        <v>PDF</v>
      </c>
      <c r="P1813" s="11" t="s">
        <v>2</v>
      </c>
      <c r="Q1813" s="3" t="s">
        <v>46</v>
      </c>
      <c r="R1813" s="3" t="s">
        <v>47</v>
      </c>
      <c r="S1813" s="4" t="s">
        <v>109</v>
      </c>
      <c r="T1813" s="18" t="str">
        <f>IF(J1813="Yes",IF(U1813&lt;&gt;"",HYPERLINK(_xlfn.CONCAT(VLOOKUP(U1813,AF:AG,2,FALSE),"\",IF(ISERROR(FIND(",",A1813))=FALSE,LEFT(A1813,FIND(",",A1813)-1),A1813),"-",C1813,"-",H1813,".pdf"),"PDF"),""),"")</f>
        <v>PDF</v>
      </c>
      <c r="U1813" s="11" t="s">
        <v>38</v>
      </c>
      <c r="V1813" s="3" t="s">
        <v>46</v>
      </c>
      <c r="W1813" s="3" t="s">
        <v>47</v>
      </c>
      <c r="Y1813" s="12" t="str">
        <f>IF(R1813="Include","No",IF(V1813="Include","No",""))</f>
        <v/>
      </c>
      <c r="Z1813" s="33" t="str">
        <f>IF(J1813="Yes",IF(Q1813="","",IF(Q1813="Include",IF(V1813="",IF(Y1813="No","Check for supplement","Include"),IF(V1813="Exclude","Consensus required",IF(V1813="Include",IF(Y1813="No","Check for supplement","Include"),"Check required"))),IF(Q1813="Exclude",IF(V1813="","Check required",IF(V1813="Exclude","Exclude",IF(V1813="Include","Consensus required","Check required"))),"Check required"))),IF(L1813="","","Find PDF"))</f>
        <v>Exclude</v>
      </c>
      <c r="AA1813" s="31" t="str">
        <f>IF(Z1813="Exclude",R1813,"")</f>
        <v>3. Wrong intervention</v>
      </c>
    </row>
    <row r="1814" spans="1:27" x14ac:dyDescent="0.25">
      <c r="A1814" s="25" t="s">
        <v>2794</v>
      </c>
      <c r="B1814" s="26" t="s">
        <v>2795</v>
      </c>
      <c r="C1814" s="26">
        <v>2019</v>
      </c>
      <c r="D1814" s="26" t="s">
        <v>95</v>
      </c>
      <c r="E1814" s="26">
        <v>53</v>
      </c>
      <c r="F1814" s="26">
        <v>5</v>
      </c>
      <c r="G1814" s="26" t="s">
        <v>2796</v>
      </c>
      <c r="H1814" s="26">
        <v>13686</v>
      </c>
      <c r="I1814" s="26" t="s">
        <v>2797</v>
      </c>
      <c r="J1814" s="11" t="s">
        <v>35</v>
      </c>
      <c r="K1814" s="18" t="str">
        <f>IF(LEFT(I1814,2)="10",HYPERLINK(_xlfn.CONCAT("https://doi.org/",I1814),"Link"),IF(I1814="","",HYPERLINK(I1814,"Link")))</f>
        <v>Link</v>
      </c>
      <c r="L1814" s="19" t="str">
        <f>IF(A1814&lt;&gt;"",IF(J1814="No",_xlfn.CONCAT(IF(ISERROR(FIND(",",A1814))=FALSE,LEFT(A1814,FIND(",",A1814)-1),A1814),"-",C1814,"-",H1814),""),"")</f>
        <v/>
      </c>
      <c r="M1814" s="29" t="str">
        <f>IF(A1814&lt;&gt;"",_xlfn.CONCAT("{",IF(ISERROR(FIND(",",A1814))=FALSE,LEFT(A1814,FIND(",",A1814)-1),A1814),", ",C1814," #",H1814,"}"),"")</f>
        <v>{Robbins, 2019 #13686}</v>
      </c>
      <c r="N1814" s="4" t="s">
        <v>1</v>
      </c>
      <c r="O1814" s="18" t="str">
        <f>IF(J1814="Yes",IF(P1814&lt;&gt;"",HYPERLINK(_xlfn.CONCAT(VLOOKUP(P1814,AF:AG,2,FALSE),"\",IF(ISERROR(FIND(",",A1814))=FALSE,LEFT(A1814,FIND(",",A1814)-1),A1814),"-",C1814,"-",H1814,".pdf"),"PDF"),""),"")</f>
        <v>PDF</v>
      </c>
      <c r="P1814" s="11" t="s">
        <v>2</v>
      </c>
      <c r="Q1814" s="3" t="s">
        <v>46</v>
      </c>
      <c r="R1814" s="3" t="s">
        <v>47</v>
      </c>
      <c r="S1814" s="4" t="s">
        <v>109</v>
      </c>
      <c r="T1814" s="18" t="str">
        <f>IF(J1814="Yes",IF(U1814&lt;&gt;"",HYPERLINK(_xlfn.CONCAT(VLOOKUP(U1814,AF:AG,2,FALSE),"\",IF(ISERROR(FIND(",",A1814))=FALSE,LEFT(A1814,FIND(",",A1814)-1),A1814),"-",C1814,"-",H1814,".pdf"),"PDF"),""),"")</f>
        <v>PDF</v>
      </c>
      <c r="U1814" s="11" t="s">
        <v>38</v>
      </c>
      <c r="V1814" s="3" t="s">
        <v>46</v>
      </c>
      <c r="W1814" s="3" t="s">
        <v>47</v>
      </c>
      <c r="Y1814" s="12" t="str">
        <f>IF(R1814="Include","No",IF(V1814="Include","No",""))</f>
        <v/>
      </c>
      <c r="Z1814" s="33" t="str">
        <f>IF(J1814="Yes",IF(Q1814="","",IF(Q1814="Include",IF(V1814="",IF(Y1814="No","Check for supplement","Include"),IF(V1814="Exclude","Consensus required",IF(V1814="Include",IF(Y1814="No","Check for supplement","Include"),"Check required"))),IF(Q1814="Exclude",IF(V1814="","Check required",IF(V1814="Exclude","Exclude",IF(V1814="Include","Consensus required","Check required"))),"Check required"))),IF(L1814="","","Find PDF"))</f>
        <v>Exclude</v>
      </c>
      <c r="AA1814" s="31" t="str">
        <f>IF(Z1814="Exclude",R1814,"")</f>
        <v>3. Wrong intervention</v>
      </c>
    </row>
    <row r="1815" spans="1:27" x14ac:dyDescent="0.25">
      <c r="A1815" s="25" t="s">
        <v>2794</v>
      </c>
      <c r="B1815" s="26" t="s">
        <v>2795</v>
      </c>
      <c r="C1815" s="26">
        <v>2019</v>
      </c>
      <c r="D1815" s="26" t="s">
        <v>95</v>
      </c>
      <c r="E1815" s="26">
        <v>53</v>
      </c>
      <c r="F1815" s="26">
        <v>5</v>
      </c>
      <c r="G1815" s="26" t="s">
        <v>2796</v>
      </c>
      <c r="H1815" s="26">
        <v>13687</v>
      </c>
      <c r="I1815" s="26" t="s">
        <v>2797</v>
      </c>
      <c r="J1815" s="11" t="s">
        <v>35</v>
      </c>
      <c r="K1815" s="18" t="str">
        <f>IF(LEFT(I1815,2)="10",HYPERLINK(_xlfn.CONCAT("https://doi.org/",I1815),"Link"),IF(I1815="","",HYPERLINK(I1815,"Link")))</f>
        <v>Link</v>
      </c>
      <c r="L1815" s="19" t="str">
        <f>IF(A1815&lt;&gt;"",IF(J1815="No",_xlfn.CONCAT(IF(ISERROR(FIND(",",A1815))=FALSE,LEFT(A1815,FIND(",",A1815)-1),A1815),"-",C1815,"-",H1815),""),"")</f>
        <v/>
      </c>
      <c r="M1815" s="29" t="str">
        <f>IF(A1815&lt;&gt;"",_xlfn.CONCAT("{",IF(ISERROR(FIND(",",A1815))=FALSE,LEFT(A1815,FIND(",",A1815)-1),A1815),", ",C1815," #",H1815,"}"),"")</f>
        <v>{Robbins, 2019 #13687}</v>
      </c>
      <c r="N1815" s="4" t="s">
        <v>1</v>
      </c>
      <c r="O1815" s="18" t="str">
        <f>IF(J1815="Yes",IF(P1815&lt;&gt;"",HYPERLINK(_xlfn.CONCAT(VLOOKUP(P1815,AF:AG,2,FALSE),"\",IF(ISERROR(FIND(",",A1815))=FALSE,LEFT(A1815,FIND(",",A1815)-1),A1815),"-",C1815,"-",H1815,".pdf"),"PDF"),""),"")</f>
        <v>PDF</v>
      </c>
      <c r="P1815" s="11" t="s">
        <v>2</v>
      </c>
      <c r="Q1815" s="3" t="s">
        <v>46</v>
      </c>
      <c r="R1815" s="3" t="s">
        <v>39</v>
      </c>
      <c r="T1815" s="18" t="str">
        <f>IF(J1815="Yes",IF(U1815&lt;&gt;"",HYPERLINK(_xlfn.CONCAT(VLOOKUP(U1815,AF:AG,2,FALSE),"\",IF(ISERROR(FIND(",",A1815))=FALSE,LEFT(A1815,FIND(",",A1815)-1),A1815),"-",C1815,"-",H1815,".pdf"),"PDF"),""),"")</f>
        <v>PDF</v>
      </c>
      <c r="U1815" s="11" t="str">
        <f>IF(R1815="0. Duplicate","SH","")</f>
        <v>SH</v>
      </c>
      <c r="V1815" s="3" t="str">
        <f>IF(R1815="0. Duplicate","Exclude","")</f>
        <v>Exclude</v>
      </c>
      <c r="W1815" s="3" t="str">
        <f>IF(R1815="0. Duplicate","0. Duplicate","")</f>
        <v>0. Duplicate</v>
      </c>
      <c r="Y1815" s="12" t="str">
        <f>IF(R1815="Include","No",IF(V1815="Include","No",""))</f>
        <v/>
      </c>
      <c r="Z1815" s="33" t="str">
        <f>IF(J1815="Yes",IF(Q1815="","",IF(Q1815="Include",IF(V1815="",IF(Y1815="No","Check for supplement","Include"),IF(V1815="Exclude","Consensus required",IF(V1815="Include",IF(Y1815="No","Check for supplement","Include"),"Check required"))),IF(Q1815="Exclude",IF(V1815="","Check required",IF(V1815="Exclude","Exclude",IF(V1815="Include","Consensus required","Check required"))),"Check required"))),IF(L1815="","","Find PDF"))</f>
        <v>Exclude</v>
      </c>
      <c r="AA1815" s="31" t="str">
        <f>IF(Z1815="Exclude",R1815,"")</f>
        <v>0. Duplicate</v>
      </c>
    </row>
    <row r="1816" spans="1:27" x14ac:dyDescent="0.25">
      <c r="A1816" s="25" t="s">
        <v>2798</v>
      </c>
      <c r="B1816" s="26" t="s">
        <v>2799</v>
      </c>
      <c r="C1816" s="26">
        <v>2020</v>
      </c>
      <c r="D1816" s="26" t="s">
        <v>2800</v>
      </c>
      <c r="E1816" s="26">
        <v>36</v>
      </c>
      <c r="F1816" s="26">
        <v>2</v>
      </c>
      <c r="G1816" s="26" t="s">
        <v>2801</v>
      </c>
      <c r="H1816" s="26">
        <v>14891</v>
      </c>
      <c r="I1816" s="26" t="s">
        <v>2802</v>
      </c>
      <c r="J1816" s="11" t="s">
        <v>35</v>
      </c>
      <c r="K1816" s="18" t="str">
        <f>IF(LEFT(I1816,2)="10",HYPERLINK(_xlfn.CONCAT("https://doi.org/",I1816),"Link"),IF(I1816="","",HYPERLINK(I1816,"Link")))</f>
        <v>Link</v>
      </c>
      <c r="L1816" s="19" t="str">
        <f>IF(A1816&lt;&gt;"",IF(J1816="No",_xlfn.CONCAT(IF(ISERROR(FIND(",",A1816))=FALSE,LEFT(A1816,FIND(",",A1816)-1),A1816),"-",C1816,"-",H1816),""),"")</f>
        <v/>
      </c>
      <c r="M1816" s="29" t="str">
        <f>IF(A1816&lt;&gt;"",_xlfn.CONCAT("{",IF(ISERROR(FIND(",",A1816))=FALSE,LEFT(A1816,FIND(",",A1816)-1),A1816),", ",C1816," #",H1816,"}"),"")</f>
        <v>{Robbins, 2020 #14891}</v>
      </c>
      <c r="N1816" s="4" t="s">
        <v>1</v>
      </c>
      <c r="O1816" s="18" t="str">
        <f>IF(J1816="Yes",IF(P1816&lt;&gt;"",HYPERLINK(_xlfn.CONCAT(VLOOKUP(P1816,AF:AG,2,FALSE),"\",IF(ISERROR(FIND(",",A1816))=FALSE,LEFT(A1816,FIND(",",A1816)-1),A1816),"-",C1816,"-",H1816,".pdf"),"PDF"),""),"")</f>
        <v>PDF</v>
      </c>
      <c r="P1816" s="11" t="s">
        <v>2</v>
      </c>
      <c r="Q1816" s="3" t="s">
        <v>46</v>
      </c>
      <c r="R1816" s="3" t="s">
        <v>77</v>
      </c>
      <c r="S1816" s="4" t="s">
        <v>316</v>
      </c>
      <c r="T1816" s="18" t="str">
        <f>IF(J1816="Yes",IF(U1816&lt;&gt;"",HYPERLINK(_xlfn.CONCAT(VLOOKUP(U1816,AF:AG,2,FALSE),"\",IF(ISERROR(FIND(",",A1816))=FALSE,LEFT(A1816,FIND(",",A1816)-1),A1816),"-",C1816,"-",H1816,".pdf"),"PDF"),""),"")</f>
        <v>PDF</v>
      </c>
      <c r="U1816" s="11" t="s">
        <v>38</v>
      </c>
      <c r="V1816" s="3" t="s">
        <v>46</v>
      </c>
      <c r="W1816" s="3" t="s">
        <v>47</v>
      </c>
      <c r="Y1816" s="12" t="str">
        <f>IF(R1816="Include","No",IF(V1816="Include","No",""))</f>
        <v/>
      </c>
      <c r="Z1816" s="33" t="str">
        <f>IF(J1816="Yes",IF(Q1816="","",IF(Q1816="Include",IF(V1816="",IF(Y1816="No","Check for supplement","Include"),IF(V1816="Exclude","Consensus required",IF(V1816="Include",IF(Y1816="No","Check for supplement","Include"),"Check required"))),IF(Q1816="Exclude",IF(V1816="","Check required",IF(V1816="Exclude","Exclude",IF(V1816="Include","Consensus required","Check required"))),"Check required"))),IF(L1816="","","Find PDF"))</f>
        <v>Exclude</v>
      </c>
      <c r="AA1816" s="31" t="str">
        <f>IF(Z1816="Exclude",R1816,"")</f>
        <v>5. Wrong study design</v>
      </c>
    </row>
    <row r="1817" spans="1:27" x14ac:dyDescent="0.25">
      <c r="A1817" s="25" t="s">
        <v>2798</v>
      </c>
      <c r="B1817" s="26" t="s">
        <v>2799</v>
      </c>
      <c r="C1817" s="26">
        <v>2020</v>
      </c>
      <c r="D1817" s="26" t="s">
        <v>2800</v>
      </c>
      <c r="E1817" s="26">
        <v>36</v>
      </c>
      <c r="F1817" s="26">
        <v>2</v>
      </c>
      <c r="G1817" s="26" t="s">
        <v>2801</v>
      </c>
      <c r="H1817" s="26">
        <v>14892</v>
      </c>
      <c r="I1817" s="26" t="s">
        <v>2802</v>
      </c>
      <c r="J1817" s="11" t="s">
        <v>35</v>
      </c>
      <c r="K1817" s="18" t="str">
        <f>IF(LEFT(I1817,2)="10",HYPERLINK(_xlfn.CONCAT("https://doi.org/",I1817),"Link"),IF(I1817="","",HYPERLINK(I1817,"Link")))</f>
        <v>Link</v>
      </c>
      <c r="L1817" s="19" t="str">
        <f>IF(A1817&lt;&gt;"",IF(J1817="No",_xlfn.CONCAT(IF(ISERROR(FIND(",",A1817))=FALSE,LEFT(A1817,FIND(",",A1817)-1),A1817),"-",C1817,"-",H1817),""),"")</f>
        <v/>
      </c>
      <c r="M1817" s="29" t="str">
        <f>IF(A1817&lt;&gt;"",_xlfn.CONCAT("{",IF(ISERROR(FIND(",",A1817))=FALSE,LEFT(A1817,FIND(",",A1817)-1),A1817),", ",C1817," #",H1817,"}"),"")</f>
        <v>{Robbins, 2020 #14892}</v>
      </c>
      <c r="N1817" s="4" t="s">
        <v>1</v>
      </c>
      <c r="O1817" s="18" t="str">
        <f>IF(J1817="Yes",IF(P1817&lt;&gt;"",HYPERLINK(_xlfn.CONCAT(VLOOKUP(P1817,AF:AG,2,FALSE),"\",IF(ISERROR(FIND(",",A1817))=FALSE,LEFT(A1817,FIND(",",A1817)-1),A1817),"-",C1817,"-",H1817,".pdf"),"PDF"),""),"")</f>
        <v>PDF</v>
      </c>
      <c r="P1817" s="11" t="s">
        <v>2</v>
      </c>
      <c r="Q1817" s="3" t="s">
        <v>46</v>
      </c>
      <c r="R1817" s="3" t="s">
        <v>39</v>
      </c>
      <c r="T1817" s="18" t="str">
        <f>IF(J1817="Yes",IF(U1817&lt;&gt;"",HYPERLINK(_xlfn.CONCAT(VLOOKUP(U1817,AF:AG,2,FALSE),"\",IF(ISERROR(FIND(",",A1817))=FALSE,LEFT(A1817,FIND(",",A1817)-1),A1817),"-",C1817,"-",H1817,".pdf"),"PDF"),""),"")</f>
        <v>PDF</v>
      </c>
      <c r="U1817" s="11" t="str">
        <f>IF(R1817="0. Duplicate","SH","")</f>
        <v>SH</v>
      </c>
      <c r="V1817" s="3" t="str">
        <f>IF(R1817="0. Duplicate","Exclude","")</f>
        <v>Exclude</v>
      </c>
      <c r="W1817" s="3" t="str">
        <f>IF(R1817="0. Duplicate","0. Duplicate","")</f>
        <v>0. Duplicate</v>
      </c>
      <c r="Y1817" s="12" t="str">
        <f>IF(R1817="Include","No",IF(V1817="Include","No",""))</f>
        <v/>
      </c>
      <c r="Z1817" s="33" t="str">
        <f>IF(J1817="Yes",IF(Q1817="","",IF(Q1817="Include",IF(V1817="",IF(Y1817="No","Check for supplement","Include"),IF(V1817="Exclude","Consensus required",IF(V1817="Include",IF(Y1817="No","Check for supplement","Include"),"Check required"))),IF(Q1817="Exclude",IF(V1817="","Check required",IF(V1817="Exclude","Exclude",IF(V1817="Include","Consensus required","Check required"))),"Check required"))),IF(L1817="","","Find PDF"))</f>
        <v>Exclude</v>
      </c>
      <c r="AA1817" s="31" t="str">
        <f>IF(Z1817="Exclude",R1817,"")</f>
        <v>0. Duplicate</v>
      </c>
    </row>
    <row r="1818" spans="1:27" x14ac:dyDescent="0.25">
      <c r="A1818" s="25" t="s">
        <v>2798</v>
      </c>
      <c r="B1818" s="26" t="s">
        <v>2799</v>
      </c>
      <c r="C1818" s="26">
        <v>2020</v>
      </c>
      <c r="D1818" s="26" t="s">
        <v>2800</v>
      </c>
      <c r="E1818" s="26">
        <v>36</v>
      </c>
      <c r="F1818" s="26">
        <v>2</v>
      </c>
      <c r="G1818" s="26" t="s">
        <v>2801</v>
      </c>
      <c r="H1818" s="26">
        <v>14893</v>
      </c>
      <c r="I1818" s="26" t="s">
        <v>2802</v>
      </c>
      <c r="J1818" s="11" t="s">
        <v>35</v>
      </c>
      <c r="K1818" s="18" t="str">
        <f>IF(LEFT(I1818,2)="10",HYPERLINK(_xlfn.CONCAT("https://doi.org/",I1818),"Link"),IF(I1818="","",HYPERLINK(I1818,"Link")))</f>
        <v>Link</v>
      </c>
      <c r="L1818" s="19" t="str">
        <f>IF(A1818&lt;&gt;"",IF(J1818="No",_xlfn.CONCAT(IF(ISERROR(FIND(",",A1818))=FALSE,LEFT(A1818,FIND(",",A1818)-1),A1818),"-",C1818,"-",H1818),""),"")</f>
        <v/>
      </c>
      <c r="M1818" s="29" t="str">
        <f>IF(A1818&lt;&gt;"",_xlfn.CONCAT("{",IF(ISERROR(FIND(",",A1818))=FALSE,LEFT(A1818,FIND(",",A1818)-1),A1818),", ",C1818," #",H1818,"}"),"")</f>
        <v>{Robbins, 2020 #14893}</v>
      </c>
      <c r="N1818" s="4" t="s">
        <v>1</v>
      </c>
      <c r="O1818" s="18" t="str">
        <f>IF(J1818="Yes",IF(P1818&lt;&gt;"",HYPERLINK(_xlfn.CONCAT(VLOOKUP(P1818,AF:AG,2,FALSE),"\",IF(ISERROR(FIND(",",A1818))=FALSE,LEFT(A1818,FIND(",",A1818)-1),A1818),"-",C1818,"-",H1818,".pdf"),"PDF"),""),"")</f>
        <v>PDF</v>
      </c>
      <c r="P1818" s="11" t="s">
        <v>2</v>
      </c>
      <c r="Q1818" s="3" t="s">
        <v>46</v>
      </c>
      <c r="R1818" s="3" t="s">
        <v>39</v>
      </c>
      <c r="T1818" s="18" t="str">
        <f>IF(J1818="Yes",IF(U1818&lt;&gt;"",HYPERLINK(_xlfn.CONCAT(VLOOKUP(U1818,AF:AG,2,FALSE),"\",IF(ISERROR(FIND(",",A1818))=FALSE,LEFT(A1818,FIND(",",A1818)-1),A1818),"-",C1818,"-",H1818,".pdf"),"PDF"),""),"")</f>
        <v>PDF</v>
      </c>
      <c r="U1818" s="11" t="str">
        <f>IF(R1818="0. Duplicate","SH","")</f>
        <v>SH</v>
      </c>
      <c r="V1818" s="3" t="str">
        <f>IF(R1818="0. Duplicate","Exclude","")</f>
        <v>Exclude</v>
      </c>
      <c r="W1818" s="3" t="str">
        <f>IF(R1818="0. Duplicate","0. Duplicate","")</f>
        <v>0. Duplicate</v>
      </c>
      <c r="Y1818" s="12" t="str">
        <f>IF(R1818="Include","No",IF(V1818="Include","No",""))</f>
        <v/>
      </c>
      <c r="Z1818" s="33" t="str">
        <f>IF(J1818="Yes",IF(Q1818="","",IF(Q1818="Include",IF(V1818="",IF(Y1818="No","Check for supplement","Include"),IF(V1818="Exclude","Consensus required",IF(V1818="Include",IF(Y1818="No","Check for supplement","Include"),"Check required"))),IF(Q1818="Exclude",IF(V1818="","Check required",IF(V1818="Exclude","Exclude",IF(V1818="Include","Consensus required","Check required"))),"Check required"))),IF(L1818="","","Find PDF"))</f>
        <v>Exclude</v>
      </c>
      <c r="AA1818" s="31" t="str">
        <f>IF(Z1818="Exclude",R1818,"")</f>
        <v>0. Duplicate</v>
      </c>
    </row>
    <row r="1819" spans="1:27" x14ac:dyDescent="0.25">
      <c r="A1819" s="25" t="s">
        <v>2803</v>
      </c>
      <c r="B1819" s="26" t="s">
        <v>2804</v>
      </c>
      <c r="C1819" s="26">
        <v>2017</v>
      </c>
      <c r="D1819" s="26" t="s">
        <v>2805</v>
      </c>
      <c r="E1819" s="26">
        <v>102</v>
      </c>
      <c r="F1819" s="26">
        <v>5</v>
      </c>
      <c r="G1819" s="26" t="s">
        <v>2806</v>
      </c>
      <c r="H1819" s="26">
        <v>13690</v>
      </c>
      <c r="I1819" s="26" t="s">
        <v>2807</v>
      </c>
      <c r="J1819" s="11" t="s">
        <v>35</v>
      </c>
      <c r="K1819" s="18" t="str">
        <f>IF(LEFT(I1819,2)="10",HYPERLINK(_xlfn.CONCAT("https://doi.org/",I1819),"Link"),IF(I1819="","",HYPERLINK(I1819,"Link")))</f>
        <v>Link</v>
      </c>
      <c r="L1819" s="19" t="str">
        <f>IF(A1819&lt;&gt;"",IF(J1819="No",_xlfn.CONCAT(IF(ISERROR(FIND(",",A1819))=FALSE,LEFT(A1819,FIND(",",A1819)-1),A1819),"-",C1819,"-",H1819),""),"")</f>
        <v/>
      </c>
      <c r="M1819" s="29" t="str">
        <f>IF(A1819&lt;&gt;"",_xlfn.CONCAT("{",IF(ISERROR(FIND(",",A1819))=FALSE,LEFT(A1819,FIND(",",A1819)-1),A1819),", ",C1819," #",H1819,"}"),"")</f>
        <v>{Robertson, 2017 #13690}</v>
      </c>
      <c r="N1819" s="4" t="s">
        <v>1</v>
      </c>
      <c r="O1819" s="18" t="str">
        <f>IF(J1819="Yes",IF(P1819&lt;&gt;"",HYPERLINK(_xlfn.CONCAT(VLOOKUP(P1819,AF:AG,2,FALSE),"\",IF(ISERROR(FIND(",",A1819))=FALSE,LEFT(A1819,FIND(",",A1819)-1),A1819),"-",C1819,"-",H1819,".pdf"),"PDF"),""),"")</f>
        <v>PDF</v>
      </c>
      <c r="P1819" s="11" t="s">
        <v>2</v>
      </c>
      <c r="Q1819" s="3" t="s">
        <v>46</v>
      </c>
      <c r="R1819" s="3" t="s">
        <v>47</v>
      </c>
      <c r="S1819" s="4" t="s">
        <v>109</v>
      </c>
      <c r="T1819" s="18" t="str">
        <f>IF(J1819="Yes",IF(U1819&lt;&gt;"",HYPERLINK(_xlfn.CONCAT(VLOOKUP(U1819,AF:AG,2,FALSE),"\",IF(ISERROR(FIND(",",A1819))=FALSE,LEFT(A1819,FIND(",",A1819)-1),A1819),"-",C1819,"-",H1819,".pdf"),"PDF"),""),"")</f>
        <v>PDF</v>
      </c>
      <c r="U1819" s="11" t="s">
        <v>38</v>
      </c>
      <c r="V1819" s="3" t="s">
        <v>46</v>
      </c>
      <c r="W1819" s="3" t="s">
        <v>47</v>
      </c>
      <c r="Y1819" s="12" t="str">
        <f>IF(R1819="Include","No",IF(V1819="Include","No",""))</f>
        <v/>
      </c>
      <c r="Z1819" s="33" t="str">
        <f>IF(J1819="Yes",IF(Q1819="","",IF(Q1819="Include",IF(V1819="",IF(Y1819="No","Check for supplement","Include"),IF(V1819="Exclude","Consensus required",IF(V1819="Include",IF(Y1819="No","Check for supplement","Include"),"Check required"))),IF(Q1819="Exclude",IF(V1819="","Check required",IF(V1819="Exclude","Exclude",IF(V1819="Include","Consensus required","Check required"))),"Check required"))),IF(L1819="","","Find PDF"))</f>
        <v>Exclude</v>
      </c>
      <c r="AA1819" s="31" t="str">
        <f>IF(Z1819="Exclude",R1819,"")</f>
        <v>3. Wrong intervention</v>
      </c>
    </row>
    <row r="1820" spans="1:27" x14ac:dyDescent="0.25">
      <c r="A1820" s="25" t="s">
        <v>2808</v>
      </c>
      <c r="B1820" s="26" t="s">
        <v>2809</v>
      </c>
      <c r="C1820" s="26">
        <v>2020</v>
      </c>
      <c r="D1820" s="26" t="s">
        <v>100</v>
      </c>
      <c r="E1820" s="26">
        <v>8</v>
      </c>
      <c r="F1820" s="26">
        <v>11</v>
      </c>
      <c r="G1820" s="26" t="s">
        <v>2810</v>
      </c>
      <c r="H1820" s="26">
        <v>13688</v>
      </c>
      <c r="I1820" s="26" t="s">
        <v>2811</v>
      </c>
      <c r="J1820" s="11" t="s">
        <v>35</v>
      </c>
      <c r="K1820" s="18" t="str">
        <f>IF(LEFT(I1820,2)="10",HYPERLINK(_xlfn.CONCAT("https://doi.org/",I1820),"Link"),IF(I1820="","",HYPERLINK(I1820,"Link")))</f>
        <v>Link</v>
      </c>
      <c r="L1820" s="19" t="str">
        <f>IF(A1820&lt;&gt;"",IF(J1820="No",_xlfn.CONCAT(IF(ISERROR(FIND(",",A1820))=FALSE,LEFT(A1820,FIND(",",A1820)-1),A1820),"-",C1820,"-",H1820),""),"")</f>
        <v/>
      </c>
      <c r="M1820" s="29" t="str">
        <f>IF(A1820&lt;&gt;"",_xlfn.CONCAT("{",IF(ISERROR(FIND(",",A1820))=FALSE,LEFT(A1820,FIND(",",A1820)-1),A1820),", ",C1820," #",H1820,"}"),"")</f>
        <v>{Robertson, 2020 #13688}</v>
      </c>
      <c r="N1820" s="4" t="s">
        <v>1</v>
      </c>
      <c r="O1820" s="18" t="str">
        <f>IF(J1820="Yes",IF(P1820&lt;&gt;"",HYPERLINK(_xlfn.CONCAT(VLOOKUP(P1820,AF:AG,2,FALSE),"\",IF(ISERROR(FIND(",",A1820))=FALSE,LEFT(A1820,FIND(",",A1820)-1),A1820),"-",C1820,"-",H1820,".pdf"),"PDF"),""),"")</f>
        <v>PDF</v>
      </c>
      <c r="P1820" s="11" t="s">
        <v>2</v>
      </c>
      <c r="Q1820" s="3" t="s">
        <v>46</v>
      </c>
      <c r="R1820" s="3" t="s">
        <v>47</v>
      </c>
      <c r="S1820" s="4" t="s">
        <v>109</v>
      </c>
      <c r="T1820" s="18" t="str">
        <f>IF(J1820="Yes",IF(U1820&lt;&gt;"",HYPERLINK(_xlfn.CONCAT(VLOOKUP(U1820,AF:AG,2,FALSE),"\",IF(ISERROR(FIND(",",A1820))=FALSE,LEFT(A1820,FIND(",",A1820)-1),A1820),"-",C1820,"-",H1820,".pdf"),"PDF"),""),"")</f>
        <v>PDF</v>
      </c>
      <c r="U1820" s="11" t="s">
        <v>38</v>
      </c>
      <c r="V1820" s="3" t="s">
        <v>46</v>
      </c>
      <c r="W1820" s="3" t="s">
        <v>47</v>
      </c>
      <c r="Y1820" s="12" t="str">
        <f>IF(R1820="Include","No",IF(V1820="Include","No",""))</f>
        <v/>
      </c>
      <c r="Z1820" s="33" t="str">
        <f>IF(J1820="Yes",IF(Q1820="","",IF(Q1820="Include",IF(V1820="",IF(Y1820="No","Check for supplement","Include"),IF(V1820="Exclude","Consensus required",IF(V1820="Include",IF(Y1820="No","Check for supplement","Include"),"Check required"))),IF(Q1820="Exclude",IF(V1820="","Check required",IF(V1820="Exclude","Exclude",IF(V1820="Include","Consensus required","Check required"))),"Check required"))),IF(L1820="","","Find PDF"))</f>
        <v>Exclude</v>
      </c>
      <c r="AA1820" s="31" t="str">
        <f>IF(Z1820="Exclude",R1820,"")</f>
        <v>3. Wrong intervention</v>
      </c>
    </row>
    <row r="1821" spans="1:27" x14ac:dyDescent="0.25">
      <c r="A1821" s="25" t="s">
        <v>2808</v>
      </c>
      <c r="B1821" s="26" t="s">
        <v>2809</v>
      </c>
      <c r="C1821" s="26">
        <v>2020</v>
      </c>
      <c r="D1821" s="26" t="s">
        <v>100</v>
      </c>
      <c r="E1821" s="26">
        <v>8</v>
      </c>
      <c r="F1821" s="26">
        <v>11</v>
      </c>
      <c r="G1821" s="26" t="s">
        <v>2810</v>
      </c>
      <c r="H1821" s="26">
        <v>13689</v>
      </c>
      <c r="I1821" s="26" t="s">
        <v>2811</v>
      </c>
      <c r="J1821" s="11" t="s">
        <v>35</v>
      </c>
      <c r="K1821" s="18" t="str">
        <f>IF(LEFT(I1821,2)="10",HYPERLINK(_xlfn.CONCAT("https://doi.org/",I1821),"Link"),IF(I1821="","",HYPERLINK(I1821,"Link")))</f>
        <v>Link</v>
      </c>
      <c r="L1821" s="19" t="str">
        <f>IF(A1821&lt;&gt;"",IF(J1821="No",_xlfn.CONCAT(IF(ISERROR(FIND(",",A1821))=FALSE,LEFT(A1821,FIND(",",A1821)-1),A1821),"-",C1821,"-",H1821),""),"")</f>
        <v/>
      </c>
      <c r="M1821" s="29" t="str">
        <f>IF(A1821&lt;&gt;"",_xlfn.CONCAT("{",IF(ISERROR(FIND(",",A1821))=FALSE,LEFT(A1821,FIND(",",A1821)-1),A1821),", ",C1821," #",H1821,"}"),"")</f>
        <v>{Robertson, 2020 #13689}</v>
      </c>
      <c r="N1821" s="4" t="s">
        <v>1</v>
      </c>
      <c r="O1821" s="18" t="str">
        <f>IF(J1821="Yes",IF(P1821&lt;&gt;"",HYPERLINK(_xlfn.CONCAT(VLOOKUP(P1821,AF:AG,2,FALSE),"\",IF(ISERROR(FIND(",",A1821))=FALSE,LEFT(A1821,FIND(",",A1821)-1),A1821),"-",C1821,"-",H1821,".pdf"),"PDF"),""),"")</f>
        <v>PDF</v>
      </c>
      <c r="P1821" s="11" t="s">
        <v>2</v>
      </c>
      <c r="Q1821" s="3" t="s">
        <v>46</v>
      </c>
      <c r="R1821" s="3" t="s">
        <v>39</v>
      </c>
      <c r="T1821" s="18" t="str">
        <f>IF(J1821="Yes",IF(U1821&lt;&gt;"",HYPERLINK(_xlfn.CONCAT(VLOOKUP(U1821,AF:AG,2,FALSE),"\",IF(ISERROR(FIND(",",A1821))=FALSE,LEFT(A1821,FIND(",",A1821)-1),A1821),"-",C1821,"-",H1821,".pdf"),"PDF"),""),"")</f>
        <v>PDF</v>
      </c>
      <c r="U1821" s="11" t="str">
        <f>IF(R1821="0. Duplicate","SH","")</f>
        <v>SH</v>
      </c>
      <c r="V1821" s="3" t="str">
        <f>IF(R1821="0. Duplicate","Exclude","")</f>
        <v>Exclude</v>
      </c>
      <c r="W1821" s="3" t="str">
        <f>IF(R1821="0. Duplicate","0. Duplicate","")</f>
        <v>0. Duplicate</v>
      </c>
      <c r="Y1821" s="12" t="str">
        <f>IF(R1821="Include","No",IF(V1821="Include","No",""))</f>
        <v/>
      </c>
      <c r="Z1821" s="33" t="str">
        <f>IF(J1821="Yes",IF(Q1821="","",IF(Q1821="Include",IF(V1821="",IF(Y1821="No","Check for supplement","Include"),IF(V1821="Exclude","Consensus required",IF(V1821="Include",IF(Y1821="No","Check for supplement","Include"),"Check required"))),IF(Q1821="Exclude",IF(V1821="","Check required",IF(V1821="Exclude","Exclude",IF(V1821="Include","Consensus required","Check required"))),"Check required"))),IF(L1821="","","Find PDF"))</f>
        <v>Exclude</v>
      </c>
      <c r="AA1821" s="31" t="str">
        <f>IF(Z1821="Exclude",R1821,"")</f>
        <v>0. Duplicate</v>
      </c>
    </row>
    <row r="1822" spans="1:27" x14ac:dyDescent="0.25">
      <c r="A1822" s="25" t="s">
        <v>2812</v>
      </c>
      <c r="B1822" s="26" t="s">
        <v>2813</v>
      </c>
      <c r="C1822" s="26">
        <v>2013</v>
      </c>
      <c r="D1822" s="26" t="s">
        <v>255</v>
      </c>
      <c r="E1822" s="26">
        <v>14</v>
      </c>
      <c r="F1822" s="26">
        <v>9</v>
      </c>
      <c r="G1822" s="26" t="s">
        <v>2814</v>
      </c>
      <c r="H1822" s="26">
        <v>24697</v>
      </c>
      <c r="I1822" s="26" t="s">
        <v>2815</v>
      </c>
      <c r="J1822" s="11" t="s">
        <v>35</v>
      </c>
      <c r="K1822" s="18" t="str">
        <f>IF(LEFT(I1822,2)="10",HYPERLINK(_xlfn.CONCAT("https://doi.org/",I1822),"Link"),IF(I1822="","",HYPERLINK(I1822,"Link")))</f>
        <v>Link</v>
      </c>
      <c r="L1822" s="19" t="str">
        <f>IF(A1822&lt;&gt;"",IF(J1822="No",_xlfn.CONCAT(IF(ISERROR(FIND(",",A1822))=FALSE,LEFT(A1822,FIND(",",A1822)-1),A1822),"-",C1822,"-",H1822),""),"")</f>
        <v/>
      </c>
      <c r="M1822" s="29" t="str">
        <f>IF(A1822&lt;&gt;"",_xlfn.CONCAT("{",IF(ISERROR(FIND(",",A1822))=FALSE,LEFT(A1822,FIND(",",A1822)-1),A1822),", ",C1822," #",H1822,"}"),"")</f>
        <v>{Robinson, 2013 #24697}</v>
      </c>
      <c r="N1822" s="4" t="s">
        <v>36</v>
      </c>
      <c r="O1822" s="18" t="str">
        <f>IF(J1822="Yes",IF(P1822&lt;&gt;"",HYPERLINK(_xlfn.CONCAT(VLOOKUP(P1822,AF:AG,2,FALSE),"\",IF(ISERROR(FIND(",",A1822))=FALSE,LEFT(A1822,FIND(",",A1822)-1),A1822),"-",C1822,"-",H1822,".pdf"),"PDF"),""),"")</f>
        <v>PDF</v>
      </c>
      <c r="P1822" s="11" t="s">
        <v>2</v>
      </c>
      <c r="Q1822" s="3" t="s">
        <v>46</v>
      </c>
      <c r="R1822" s="3" t="s">
        <v>49</v>
      </c>
      <c r="S1822" s="4" t="s">
        <v>76</v>
      </c>
      <c r="T1822" s="18" t="str">
        <f>IF(J1822="Yes",IF(U1822&lt;&gt;"",HYPERLINK(_xlfn.CONCAT(VLOOKUP(U1822,AF:AG,2,FALSE),"\",IF(ISERROR(FIND(",",A1822))=FALSE,LEFT(A1822,FIND(",",A1822)-1),A1822),"-",C1822,"-",H1822,".pdf"),"PDF"),""),"")</f>
        <v>PDF</v>
      </c>
      <c r="U1822" s="11" t="s">
        <v>38</v>
      </c>
      <c r="V1822" s="3" t="s">
        <v>46</v>
      </c>
      <c r="W1822" s="3" t="s">
        <v>47</v>
      </c>
      <c r="Y1822" s="12" t="str">
        <f>IF(R1822="Include","No",IF(V1822="Include","No",""))</f>
        <v/>
      </c>
      <c r="Z1822" s="33" t="str">
        <f>IF(J1822="Yes",IF(Q1822="","",IF(Q1822="Include",IF(V1822="",IF(Y1822="No","Check for supplement","Include"),IF(V1822="Exclude","Consensus required",IF(V1822="Include",IF(Y1822="No","Check for supplement","Include"),"Check required"))),IF(Q1822="Exclude",IF(V1822="","Check required",IF(V1822="Exclude","Exclude",IF(V1822="Include","Consensus required","Check required"))),"Check required"))),IF(L1822="","","Find PDF"))</f>
        <v>Exclude</v>
      </c>
      <c r="AA1822" s="31" t="str">
        <f>IF(Z1822="Exclude",R1822,"")</f>
        <v>1. No relevant outcomes</v>
      </c>
    </row>
    <row r="1823" spans="1:27" x14ac:dyDescent="0.25">
      <c r="A1823" s="25" t="s">
        <v>2816</v>
      </c>
      <c r="B1823" s="26" t="s">
        <v>2817</v>
      </c>
      <c r="C1823" s="26">
        <v>2018</v>
      </c>
      <c r="D1823" s="26" t="s">
        <v>743</v>
      </c>
      <c r="E1823" s="26">
        <v>89</v>
      </c>
      <c r="F1823" s="26">
        <v>2</v>
      </c>
      <c r="G1823" s="26" t="s">
        <v>2818</v>
      </c>
      <c r="H1823" s="26">
        <v>14897</v>
      </c>
      <c r="I1823" s="26" t="s">
        <v>2819</v>
      </c>
      <c r="J1823" s="11" t="s">
        <v>35</v>
      </c>
      <c r="K1823" s="18" t="str">
        <f>IF(LEFT(I1823,2)="10",HYPERLINK(_xlfn.CONCAT("https://doi.org/",I1823),"Link"),IF(I1823="","",HYPERLINK(I1823,"Link")))</f>
        <v>Link</v>
      </c>
      <c r="L1823" s="19" t="str">
        <f>IF(A1823&lt;&gt;"",IF(J1823="No",_xlfn.CONCAT(IF(ISERROR(FIND(",",A1823))=FALSE,LEFT(A1823,FIND(",",A1823)-1),A1823),"-",C1823,"-",H1823),""),"")</f>
        <v/>
      </c>
      <c r="M1823" s="29" t="str">
        <f>IF(A1823&lt;&gt;"",_xlfn.CONCAT("{",IF(ISERROR(FIND(",",A1823))=FALSE,LEFT(A1823,FIND(",",A1823)-1),A1823),", ",C1823," #",H1823,"}"),"")</f>
        <v>{Robinson, 2018 #14897}</v>
      </c>
      <c r="N1823" s="4" t="s">
        <v>1</v>
      </c>
      <c r="O1823" s="18" t="str">
        <f>IF(J1823="Yes",IF(P1823&lt;&gt;"",HYPERLINK(_xlfn.CONCAT(VLOOKUP(P1823,AF:AG,2,FALSE),"\",IF(ISERROR(FIND(",",A1823))=FALSE,LEFT(A1823,FIND(",",A1823)-1),A1823),"-",C1823,"-",H1823,".pdf"),"PDF"),""),"")</f>
        <v>PDF</v>
      </c>
      <c r="P1823" s="11" t="s">
        <v>2</v>
      </c>
      <c r="Q1823" s="3" t="s">
        <v>46</v>
      </c>
      <c r="R1823" s="3" t="s">
        <v>47</v>
      </c>
      <c r="S1823" s="4" t="s">
        <v>109</v>
      </c>
      <c r="T1823" s="18" t="str">
        <f>IF(J1823="Yes",IF(U1823&lt;&gt;"",HYPERLINK(_xlfn.CONCAT(VLOOKUP(U1823,AF:AG,2,FALSE),"\",IF(ISERROR(FIND(",",A1823))=FALSE,LEFT(A1823,FIND(",",A1823)-1),A1823),"-",C1823,"-",H1823,".pdf"),"PDF"),""),"")</f>
        <v>PDF</v>
      </c>
      <c r="U1823" s="11" t="s">
        <v>38</v>
      </c>
      <c r="V1823" s="3" t="s">
        <v>46</v>
      </c>
      <c r="W1823" s="3" t="s">
        <v>47</v>
      </c>
      <c r="Y1823" s="12" t="str">
        <f>IF(R1823="Include","No",IF(V1823="Include","No",""))</f>
        <v/>
      </c>
      <c r="Z1823" s="33" t="str">
        <f>IF(J1823="Yes",IF(Q1823="","",IF(Q1823="Include",IF(V1823="",IF(Y1823="No","Check for supplement","Include"),IF(V1823="Exclude","Consensus required",IF(V1823="Include",IF(Y1823="No","Check for supplement","Include"),"Check required"))),IF(Q1823="Exclude",IF(V1823="","Check required",IF(V1823="Exclude","Exclude",IF(V1823="Include","Consensus required","Check required"))),"Check required"))),IF(L1823="","","Find PDF"))</f>
        <v>Exclude</v>
      </c>
      <c r="AA1823" s="31" t="str">
        <f>IF(Z1823="Exclude",R1823,"")</f>
        <v>3. Wrong intervention</v>
      </c>
    </row>
    <row r="1824" spans="1:27" x14ac:dyDescent="0.25">
      <c r="A1824" s="25" t="s">
        <v>2820</v>
      </c>
      <c r="B1824" s="26" t="s">
        <v>2821</v>
      </c>
      <c r="C1824" s="26">
        <v>2019</v>
      </c>
      <c r="D1824" s="26" t="s">
        <v>2822</v>
      </c>
      <c r="E1824" s="26">
        <v>24</v>
      </c>
      <c r="F1824" s="26">
        <v>3</v>
      </c>
      <c r="G1824" s="26" t="s">
        <v>2823</v>
      </c>
      <c r="H1824" s="26">
        <v>14894</v>
      </c>
      <c r="I1824" s="26" t="s">
        <v>2824</v>
      </c>
      <c r="J1824" s="11" t="s">
        <v>35</v>
      </c>
      <c r="K1824" s="18" t="str">
        <f>IF(LEFT(I1824,2)="10",HYPERLINK(_xlfn.CONCAT("https://doi.org/",I1824),"Link"),IF(I1824="","",HYPERLINK(I1824,"Link")))</f>
        <v>Link</v>
      </c>
      <c r="L1824" s="19" t="str">
        <f>IF(A1824&lt;&gt;"",IF(J1824="No",_xlfn.CONCAT(IF(ISERROR(FIND(",",A1824))=FALSE,LEFT(A1824,FIND(",",A1824)-1),A1824),"-",C1824,"-",H1824),""),"")</f>
        <v/>
      </c>
      <c r="M1824" s="29" t="str">
        <f>IF(A1824&lt;&gt;"",_xlfn.CONCAT("{",IF(ISERROR(FIND(",",A1824))=FALSE,LEFT(A1824,FIND(",",A1824)-1),A1824),", ",C1824," #",H1824,"}"),"")</f>
        <v>{Robinson, 2019 #14894}</v>
      </c>
      <c r="N1824" s="4" t="s">
        <v>1</v>
      </c>
      <c r="O1824" s="18" t="str">
        <f>IF(J1824="Yes",IF(P1824&lt;&gt;"",HYPERLINK(_xlfn.CONCAT(VLOOKUP(P1824,AF:AG,2,FALSE),"\",IF(ISERROR(FIND(",",A1824))=FALSE,LEFT(A1824,FIND(",",A1824)-1),A1824),"-",C1824,"-",H1824,".pdf"),"PDF"),""),"")</f>
        <v>PDF</v>
      </c>
      <c r="P1824" s="11" t="s">
        <v>2</v>
      </c>
      <c r="Q1824" s="3" t="s">
        <v>46</v>
      </c>
      <c r="R1824" s="3" t="s">
        <v>77</v>
      </c>
      <c r="S1824" s="4" t="s">
        <v>316</v>
      </c>
      <c r="T1824" s="18" t="str">
        <f>IF(J1824="Yes",IF(U1824&lt;&gt;"",HYPERLINK(_xlfn.CONCAT(VLOOKUP(U1824,AF:AG,2,FALSE),"\",IF(ISERROR(FIND(",",A1824))=FALSE,LEFT(A1824,FIND(",",A1824)-1),A1824),"-",C1824,"-",H1824,".pdf"),"PDF"),""),"")</f>
        <v>PDF</v>
      </c>
      <c r="U1824" s="11" t="s">
        <v>38</v>
      </c>
      <c r="V1824" s="3" t="s">
        <v>46</v>
      </c>
      <c r="W1824" s="3" t="s">
        <v>47</v>
      </c>
      <c r="Y1824" s="12" t="str">
        <f>IF(R1824="Include","No",IF(V1824="Include","No",""))</f>
        <v/>
      </c>
      <c r="Z1824" s="33" t="str">
        <f>IF(J1824="Yes",IF(Q1824="","",IF(Q1824="Include",IF(V1824="",IF(Y1824="No","Check for supplement","Include"),IF(V1824="Exclude","Consensus required",IF(V1824="Include",IF(Y1824="No","Check for supplement","Include"),"Check required"))),IF(Q1824="Exclude",IF(V1824="","Check required",IF(V1824="Exclude","Exclude",IF(V1824="Include","Consensus required","Check required"))),"Check required"))),IF(L1824="","","Find PDF"))</f>
        <v>Exclude</v>
      </c>
      <c r="AA1824" s="31" t="str">
        <f>IF(Z1824="Exclude",R1824,"")</f>
        <v>5. Wrong study design</v>
      </c>
    </row>
    <row r="1825" spans="1:27" x14ac:dyDescent="0.25">
      <c r="A1825" s="25" t="s">
        <v>2820</v>
      </c>
      <c r="B1825" s="26" t="s">
        <v>2821</v>
      </c>
      <c r="C1825" s="26">
        <v>2019</v>
      </c>
      <c r="D1825" s="26" t="s">
        <v>2822</v>
      </c>
      <c r="E1825" s="26">
        <v>24</v>
      </c>
      <c r="F1825" s="26">
        <v>3</v>
      </c>
      <c r="G1825" s="26" t="s">
        <v>2823</v>
      </c>
      <c r="H1825" s="26">
        <v>14895</v>
      </c>
      <c r="I1825" s="26" t="s">
        <v>2824</v>
      </c>
      <c r="J1825" s="11" t="s">
        <v>35</v>
      </c>
      <c r="K1825" s="18" t="str">
        <f>IF(LEFT(I1825,2)="10",HYPERLINK(_xlfn.CONCAT("https://doi.org/",I1825),"Link"),IF(I1825="","",HYPERLINK(I1825,"Link")))</f>
        <v>Link</v>
      </c>
      <c r="L1825" s="19" t="str">
        <f>IF(A1825&lt;&gt;"",IF(J1825="No",_xlfn.CONCAT(IF(ISERROR(FIND(",",A1825))=FALSE,LEFT(A1825,FIND(",",A1825)-1),A1825),"-",C1825,"-",H1825),""),"")</f>
        <v/>
      </c>
      <c r="M1825" s="29" t="str">
        <f>IF(A1825&lt;&gt;"",_xlfn.CONCAT("{",IF(ISERROR(FIND(",",A1825))=FALSE,LEFT(A1825,FIND(",",A1825)-1),A1825),", ",C1825," #",H1825,"}"),"")</f>
        <v>{Robinson, 2019 #14895}</v>
      </c>
      <c r="N1825" s="4" t="s">
        <v>1</v>
      </c>
      <c r="O1825" s="18" t="str">
        <f>IF(J1825="Yes",IF(P1825&lt;&gt;"",HYPERLINK(_xlfn.CONCAT(VLOOKUP(P1825,AF:AG,2,FALSE),"\",IF(ISERROR(FIND(",",A1825))=FALSE,LEFT(A1825,FIND(",",A1825)-1),A1825),"-",C1825,"-",H1825,".pdf"),"PDF"),""),"")</f>
        <v>PDF</v>
      </c>
      <c r="P1825" s="11" t="s">
        <v>2</v>
      </c>
      <c r="Q1825" s="3" t="s">
        <v>46</v>
      </c>
      <c r="R1825" s="3" t="s">
        <v>39</v>
      </c>
      <c r="T1825" s="18" t="str">
        <f>IF(J1825="Yes",IF(U1825&lt;&gt;"",HYPERLINK(_xlfn.CONCAT(VLOOKUP(U1825,AF:AG,2,FALSE),"\",IF(ISERROR(FIND(",",A1825))=FALSE,LEFT(A1825,FIND(",",A1825)-1),A1825),"-",C1825,"-",H1825,".pdf"),"PDF"),""),"")</f>
        <v>PDF</v>
      </c>
      <c r="U1825" s="11" t="str">
        <f>IF(R1825="0. Duplicate","SH","")</f>
        <v>SH</v>
      </c>
      <c r="V1825" s="3" t="str">
        <f>IF(R1825="0. Duplicate","Exclude","")</f>
        <v>Exclude</v>
      </c>
      <c r="W1825" s="3" t="str">
        <f>IF(R1825="0. Duplicate","0. Duplicate","")</f>
        <v>0. Duplicate</v>
      </c>
      <c r="Y1825" s="12" t="str">
        <f>IF(R1825="Include","No",IF(V1825="Include","No",""))</f>
        <v/>
      </c>
      <c r="Z1825" s="33" t="str">
        <f>IF(J1825="Yes",IF(Q1825="","",IF(Q1825="Include",IF(V1825="",IF(Y1825="No","Check for supplement","Include"),IF(V1825="Exclude","Consensus required",IF(V1825="Include",IF(Y1825="No","Check for supplement","Include"),"Check required"))),IF(Q1825="Exclude",IF(V1825="","Check required",IF(V1825="Exclude","Exclude",IF(V1825="Include","Consensus required","Check required"))),"Check required"))),IF(L1825="","","Find PDF"))</f>
        <v>Exclude</v>
      </c>
      <c r="AA1825" s="31" t="str">
        <f>IF(Z1825="Exclude",R1825,"")</f>
        <v>0. Duplicate</v>
      </c>
    </row>
    <row r="1826" spans="1:27" x14ac:dyDescent="0.25">
      <c r="A1826" s="25" t="s">
        <v>7040</v>
      </c>
      <c r="B1826" s="26" t="s">
        <v>2826</v>
      </c>
      <c r="C1826" s="26">
        <v>2021</v>
      </c>
      <c r="D1826" s="26" t="s">
        <v>262</v>
      </c>
      <c r="E1826" s="26">
        <v>7</v>
      </c>
      <c r="F1826" s="26">
        <v>3</v>
      </c>
      <c r="G1826" s="26" t="s">
        <v>7041</v>
      </c>
      <c r="H1826" s="26">
        <v>13692</v>
      </c>
      <c r="I1826" s="26" t="s">
        <v>7042</v>
      </c>
      <c r="J1826" s="11" t="s">
        <v>35</v>
      </c>
      <c r="K1826" s="18" t="str">
        <f>IF(LEFT(I1826,2)="10",HYPERLINK(_xlfn.CONCAT("https://doi.org/",I1826),"Link"),IF(I1826="","",HYPERLINK(I1826,"Link")))</f>
        <v>Link</v>
      </c>
      <c r="L1826" s="19" t="str">
        <f>IF(A1826&lt;&gt;"",IF(J1826="No",_xlfn.CONCAT(IF(ISERROR(FIND(",",A1826))=FALSE,LEFT(A1826,FIND(",",A1826)-1),A1826),"-",C1826,"-",H1826),""),"")</f>
        <v/>
      </c>
      <c r="M1826" s="29" t="str">
        <f>IF(A1826&lt;&gt;"",_xlfn.CONCAT("{",IF(ISERROR(FIND(",",A1826))=FALSE,LEFT(A1826,FIND(",",A1826)-1),A1826),", ",C1826," #",H1826,"}"),"")</f>
        <v>{Robinson, 2021 #13692}</v>
      </c>
      <c r="N1826" s="4" t="s">
        <v>1</v>
      </c>
      <c r="O1826" s="18" t="str">
        <f>IF(J1826="Yes",IF(P1826&lt;&gt;"",HYPERLINK(_xlfn.CONCAT(VLOOKUP(P1826,AF:AG,2,FALSE),"\",IF(ISERROR(FIND(",",A1826))=FALSE,LEFT(A1826,FIND(",",A1826)-1),A1826),"-",C1826,"-",H1826,".pdf"),"PDF"),""),"")</f>
        <v>PDF</v>
      </c>
      <c r="P1826" s="11" t="s">
        <v>2</v>
      </c>
      <c r="Q1826" s="3" t="s">
        <v>46</v>
      </c>
      <c r="R1826" s="3" t="s">
        <v>39</v>
      </c>
      <c r="T1826" s="18" t="str">
        <f>IF(J1826="Yes",IF(U1826&lt;&gt;"",HYPERLINK(_xlfn.CONCAT(VLOOKUP(U1826,AF:AG,2,FALSE),"\",IF(ISERROR(FIND(",",A1826))=FALSE,LEFT(A1826,FIND(",",A1826)-1),A1826),"-",C1826,"-",H1826,".pdf"),"PDF"),""),"")</f>
        <v>PDF</v>
      </c>
      <c r="U1826" s="11" t="str">
        <f>IF(R1826="0. Duplicate","SH","")</f>
        <v>SH</v>
      </c>
      <c r="V1826" s="3" t="str">
        <f>IF(R1826="0. Duplicate","Exclude","")</f>
        <v>Exclude</v>
      </c>
      <c r="W1826" s="3" t="str">
        <f>IF(R1826="0. Duplicate","0. Duplicate","")</f>
        <v>0. Duplicate</v>
      </c>
      <c r="Y1826" s="12" t="str">
        <f>IF(R1826="Include","No",IF(V1826="Include","No",""))</f>
        <v/>
      </c>
      <c r="Z1826" s="33" t="str">
        <f>IF(J1826="Yes",IF(Q1826="","",IF(Q1826="Include",IF(V1826="",IF(Y1826="No","Check for supplement","Include"),IF(V1826="Exclude","Consensus required",IF(V1826="Include",IF(Y1826="No","Check for supplement","Include"),"Check required"))),IF(Q1826="Exclude",IF(V1826="","Check required",IF(V1826="Exclude","Exclude",IF(V1826="Include","Consensus required","Check required"))),"Check required"))),IF(L1826="","","Find PDF"))</f>
        <v>Exclude</v>
      </c>
      <c r="AA1826" s="31" t="str">
        <f>IF(Z1826="Exclude",R1826,"")</f>
        <v>0. Duplicate</v>
      </c>
    </row>
    <row r="1827" spans="1:27" x14ac:dyDescent="0.25">
      <c r="A1827" s="25" t="s">
        <v>7040</v>
      </c>
      <c r="B1827" s="26" t="s">
        <v>2826</v>
      </c>
      <c r="C1827" s="26">
        <v>2021</v>
      </c>
      <c r="D1827" s="26" t="s">
        <v>262</v>
      </c>
      <c r="E1827" s="26">
        <v>7</v>
      </c>
      <c r="F1827" s="26">
        <v>3</v>
      </c>
      <c r="G1827" s="26" t="s">
        <v>7041</v>
      </c>
      <c r="H1827" s="26">
        <v>13693</v>
      </c>
      <c r="I1827" s="26" t="s">
        <v>7042</v>
      </c>
      <c r="J1827" s="11" t="s">
        <v>35</v>
      </c>
      <c r="K1827" s="18" t="str">
        <f>IF(LEFT(I1827,2)="10",HYPERLINK(_xlfn.CONCAT("https://doi.org/",I1827),"Link"),IF(I1827="","",HYPERLINK(I1827,"Link")))</f>
        <v>Link</v>
      </c>
      <c r="L1827" s="19" t="str">
        <f>IF(A1827&lt;&gt;"",IF(J1827="No",_xlfn.CONCAT(IF(ISERROR(FIND(",",A1827))=FALSE,LEFT(A1827,FIND(",",A1827)-1),A1827),"-",C1827,"-",H1827),""),"")</f>
        <v/>
      </c>
      <c r="M1827" s="29" t="str">
        <f>IF(A1827&lt;&gt;"",_xlfn.CONCAT("{",IF(ISERROR(FIND(",",A1827))=FALSE,LEFT(A1827,FIND(",",A1827)-1),A1827),", ",C1827," #",H1827,"}"),"")</f>
        <v>{Robinson, 2021 #13693}</v>
      </c>
      <c r="N1827" s="4" t="s">
        <v>1</v>
      </c>
      <c r="O1827" s="18" t="str">
        <f>IF(J1827="Yes",IF(P1827&lt;&gt;"",HYPERLINK(_xlfn.CONCAT(VLOOKUP(P1827,AF:AG,2,FALSE),"\",IF(ISERROR(FIND(",",A1827))=FALSE,LEFT(A1827,FIND(",",A1827)-1),A1827),"-",C1827,"-",H1827,".pdf"),"PDF"),""),"")</f>
        <v>PDF</v>
      </c>
      <c r="P1827" s="11" t="s">
        <v>2</v>
      </c>
      <c r="Q1827" s="3" t="s">
        <v>46</v>
      </c>
      <c r="R1827" s="3" t="s">
        <v>39</v>
      </c>
      <c r="T1827" s="18" t="str">
        <f>IF(J1827="Yes",IF(U1827&lt;&gt;"",HYPERLINK(_xlfn.CONCAT(VLOOKUP(U1827,AF:AG,2,FALSE),"\",IF(ISERROR(FIND(",",A1827))=FALSE,LEFT(A1827,FIND(",",A1827)-1),A1827),"-",C1827,"-",H1827,".pdf"),"PDF"),""),"")</f>
        <v>PDF</v>
      </c>
      <c r="U1827" s="11" t="str">
        <f>IF(R1827="0. Duplicate","SH","")</f>
        <v>SH</v>
      </c>
      <c r="V1827" s="3" t="str">
        <f>IF(R1827="0. Duplicate","Exclude","")</f>
        <v>Exclude</v>
      </c>
      <c r="W1827" s="3" t="str">
        <f>IF(R1827="0. Duplicate","0. Duplicate","")</f>
        <v>0. Duplicate</v>
      </c>
      <c r="Y1827" s="12" t="str">
        <f>IF(R1827="Include","No",IF(V1827="Include","No",""))</f>
        <v/>
      </c>
      <c r="Z1827" s="33" t="str">
        <f>IF(J1827="Yes",IF(Q1827="","",IF(Q1827="Include",IF(V1827="",IF(Y1827="No","Check for supplement","Include"),IF(V1827="Exclude","Consensus required",IF(V1827="Include",IF(Y1827="No","Check for supplement","Include"),"Check required"))),IF(Q1827="Exclude",IF(V1827="","Check required",IF(V1827="Exclude","Exclude",IF(V1827="Include","Consensus required","Check required"))),"Check required"))),IF(L1827="","","Find PDF"))</f>
        <v>Exclude</v>
      </c>
      <c r="AA1827" s="31" t="str">
        <f>IF(Z1827="Exclude",R1827,"")</f>
        <v>0. Duplicate</v>
      </c>
    </row>
    <row r="1828" spans="1:27" x14ac:dyDescent="0.25">
      <c r="A1828" s="25" t="s">
        <v>2825</v>
      </c>
      <c r="B1828" s="26" t="s">
        <v>2826</v>
      </c>
      <c r="C1828" s="26">
        <v>2021</v>
      </c>
      <c r="D1828" s="26" t="s">
        <v>262</v>
      </c>
      <c r="E1828" s="26">
        <v>7</v>
      </c>
      <c r="F1828" s="26">
        <v>3</v>
      </c>
      <c r="H1828" s="26">
        <v>13718</v>
      </c>
      <c r="I1828" s="26" t="s">
        <v>2827</v>
      </c>
      <c r="J1828" s="11" t="s">
        <v>35</v>
      </c>
      <c r="K1828" s="18" t="str">
        <f>IF(LEFT(I1828,2)="10",HYPERLINK(_xlfn.CONCAT("https://doi.org/",I1828),"Link"),IF(I1828="","",HYPERLINK(I1828,"Link")))</f>
        <v>Link</v>
      </c>
      <c r="L1828" s="19" t="str">
        <f>IF(A1828&lt;&gt;"",IF(J1828="No",_xlfn.CONCAT(IF(ISERROR(FIND(",",A1828))=FALSE,LEFT(A1828,FIND(",",A1828)-1),A1828),"-",C1828,"-",H1828),""),"")</f>
        <v/>
      </c>
      <c r="M1828" s="29" t="str">
        <f>IF(A1828&lt;&gt;"",_xlfn.CONCAT("{",IF(ISERROR(FIND(",",A1828))=FALSE,LEFT(A1828,FIND(",",A1828)-1),A1828),", ",C1828," #",H1828,"}"),"")</f>
        <v>{Robinson, 2021 #13718}</v>
      </c>
      <c r="N1828" s="4" t="s">
        <v>1</v>
      </c>
      <c r="O1828" s="18" t="str">
        <f>IF(J1828="Yes",IF(P1828&lt;&gt;"",HYPERLINK(_xlfn.CONCAT(VLOOKUP(P1828,AF:AG,2,FALSE),"\",IF(ISERROR(FIND(",",A1828))=FALSE,LEFT(A1828,FIND(",",A1828)-1),A1828),"-",C1828,"-",H1828,".pdf"),"PDF"),""),"")</f>
        <v>PDF</v>
      </c>
      <c r="P1828" s="11" t="s">
        <v>2</v>
      </c>
      <c r="Q1828" s="3" t="s">
        <v>46</v>
      </c>
      <c r="R1828" s="3" t="s">
        <v>47</v>
      </c>
      <c r="S1828" s="4" t="s">
        <v>109</v>
      </c>
      <c r="T1828" s="18" t="str">
        <f>IF(J1828="Yes",IF(U1828&lt;&gt;"",HYPERLINK(_xlfn.CONCAT(VLOOKUP(U1828,AF:AG,2,FALSE),"\",IF(ISERROR(FIND(",",A1828))=FALSE,LEFT(A1828,FIND(",",A1828)-1),A1828),"-",C1828,"-",H1828,".pdf"),"PDF"),""),"")</f>
        <v>PDF</v>
      </c>
      <c r="U1828" s="11" t="s">
        <v>38</v>
      </c>
      <c r="V1828" s="3" t="s">
        <v>46</v>
      </c>
      <c r="W1828" s="3" t="s">
        <v>47</v>
      </c>
      <c r="Y1828" s="12" t="str">
        <f>IF(R1828="Include","No",IF(V1828="Include","No",""))</f>
        <v/>
      </c>
      <c r="Z1828" s="33" t="str">
        <f>IF(J1828="Yes",IF(Q1828="","",IF(Q1828="Include",IF(V1828="",IF(Y1828="No","Check for supplement","Include"),IF(V1828="Exclude","Consensus required",IF(V1828="Include",IF(Y1828="No","Check for supplement","Include"),"Check required"))),IF(Q1828="Exclude",IF(V1828="","Check required",IF(V1828="Exclude","Exclude",IF(V1828="Include","Consensus required","Check required"))),"Check required"))),IF(L1828="","","Find PDF"))</f>
        <v>Exclude</v>
      </c>
      <c r="AA1828" s="31" t="str">
        <f>IF(Z1828="Exclude",R1828,"")</f>
        <v>3. Wrong intervention</v>
      </c>
    </row>
    <row r="1829" spans="1:27" x14ac:dyDescent="0.25">
      <c r="A1829" s="25" t="s">
        <v>2828</v>
      </c>
      <c r="B1829" s="26" t="s">
        <v>2829</v>
      </c>
      <c r="C1829" s="26">
        <v>2023</v>
      </c>
      <c r="D1829" s="26" t="s">
        <v>159</v>
      </c>
      <c r="E1829" s="26">
        <v>18</v>
      </c>
      <c r="F1829" s="26">
        <v>3</v>
      </c>
      <c r="G1829" s="26" t="s">
        <v>2830</v>
      </c>
      <c r="H1829" s="26">
        <v>13691</v>
      </c>
      <c r="I1829" s="26" t="s">
        <v>2831</v>
      </c>
      <c r="J1829" s="11" t="s">
        <v>35</v>
      </c>
      <c r="K1829" s="18" t="str">
        <f>IF(LEFT(I1829,2)="10",HYPERLINK(_xlfn.CONCAT("https://doi.org/",I1829),"Link"),IF(I1829="","",HYPERLINK(I1829,"Link")))</f>
        <v>Link</v>
      </c>
      <c r="L1829" s="19" t="str">
        <f>IF(A1829&lt;&gt;"",IF(J1829="No",_xlfn.CONCAT(IF(ISERROR(FIND(",",A1829))=FALSE,LEFT(A1829,FIND(",",A1829)-1),A1829),"-",C1829,"-",H1829),""),"")</f>
        <v/>
      </c>
      <c r="M1829" s="29" t="str">
        <f>IF(A1829&lt;&gt;"",_xlfn.CONCAT("{",IF(ISERROR(FIND(",",A1829))=FALSE,LEFT(A1829,FIND(",",A1829)-1),A1829),", ",C1829," #",H1829,"}"),"")</f>
        <v>{Robinson, 2023 #13691}</v>
      </c>
      <c r="N1829" s="4" t="s">
        <v>1</v>
      </c>
      <c r="O1829" s="18" t="str">
        <f>IF(J1829="Yes",IF(P1829&lt;&gt;"",HYPERLINK(_xlfn.CONCAT(VLOOKUP(P1829,AF:AG,2,FALSE),"\",IF(ISERROR(FIND(",",A1829))=FALSE,LEFT(A1829,FIND(",",A1829)-1),A1829),"-",C1829,"-",H1829,".pdf"),"PDF"),""),"")</f>
        <v>PDF</v>
      </c>
      <c r="P1829" s="11" t="s">
        <v>2</v>
      </c>
      <c r="Q1829" s="3" t="s">
        <v>46</v>
      </c>
      <c r="R1829" s="3" t="s">
        <v>47</v>
      </c>
      <c r="S1829" s="4" t="s">
        <v>109</v>
      </c>
      <c r="T1829" s="18" t="str">
        <f>IF(J1829="Yes",IF(U1829&lt;&gt;"",HYPERLINK(_xlfn.CONCAT(VLOOKUP(U1829,AF:AG,2,FALSE),"\",IF(ISERROR(FIND(",",A1829))=FALSE,LEFT(A1829,FIND(",",A1829)-1),A1829),"-",C1829,"-",H1829,".pdf"),"PDF"),""),"")</f>
        <v>PDF</v>
      </c>
      <c r="U1829" s="11" t="s">
        <v>38</v>
      </c>
      <c r="V1829" s="3" t="s">
        <v>46</v>
      </c>
      <c r="W1829" s="3" t="s">
        <v>47</v>
      </c>
      <c r="Y1829" s="12" t="str">
        <f>IF(R1829="Include","No",IF(V1829="Include","No",""))</f>
        <v/>
      </c>
      <c r="Z1829" s="33" t="str">
        <f>IF(J1829="Yes",IF(Q1829="","",IF(Q1829="Include",IF(V1829="",IF(Y1829="No","Check for supplement","Include"),IF(V1829="Exclude","Consensus required",IF(V1829="Include",IF(Y1829="No","Check for supplement","Include"),"Check required"))),IF(Q1829="Exclude",IF(V1829="","Check required",IF(V1829="Exclude","Exclude",IF(V1829="Include","Consensus required","Check required"))),"Check required"))),IF(L1829="","","Find PDF"))</f>
        <v>Exclude</v>
      </c>
      <c r="AA1829" s="31" t="str">
        <f>IF(Z1829="Exclude",R1829,"")</f>
        <v>3. Wrong intervention</v>
      </c>
    </row>
    <row r="1830" spans="1:27" x14ac:dyDescent="0.25">
      <c r="A1830" s="25" t="s">
        <v>2832</v>
      </c>
      <c r="B1830" s="26" t="s">
        <v>2833</v>
      </c>
      <c r="C1830" s="26">
        <v>2019</v>
      </c>
      <c r="D1830" s="26" t="s">
        <v>798</v>
      </c>
      <c r="E1830" s="26">
        <v>24</v>
      </c>
      <c r="F1830" s="26">
        <v>1</v>
      </c>
      <c r="G1830" s="26" t="s">
        <v>2834</v>
      </c>
      <c r="H1830" s="26">
        <v>14898</v>
      </c>
      <c r="I1830" s="26" t="s">
        <v>2835</v>
      </c>
      <c r="J1830" s="11" t="s">
        <v>35</v>
      </c>
      <c r="K1830" s="18" t="str">
        <f>IF(LEFT(I1830,2)="10",HYPERLINK(_xlfn.CONCAT("https://doi.org/",I1830),"Link"),IF(I1830="","",HYPERLINK(I1830,"Link")))</f>
        <v>Link</v>
      </c>
      <c r="L1830" s="19" t="str">
        <f>IF(A1830&lt;&gt;"",IF(J1830="No",_xlfn.CONCAT(IF(ISERROR(FIND(",",A1830))=FALSE,LEFT(A1830,FIND(",",A1830)-1),A1830),"-",C1830,"-",H1830),""),"")</f>
        <v/>
      </c>
      <c r="M1830" s="29" t="str">
        <f>IF(A1830&lt;&gt;"",_xlfn.CONCAT("{",IF(ISERROR(FIND(",",A1830))=FALSE,LEFT(A1830,FIND(",",A1830)-1),A1830),", ",C1830," #",H1830,"}"),"")</f>
        <v>{Rocamora, 2019 #14898}</v>
      </c>
      <c r="N1830" s="4" t="s">
        <v>1</v>
      </c>
      <c r="O1830" s="18" t="str">
        <f>IF(J1830="Yes",IF(P1830&lt;&gt;"",HYPERLINK(_xlfn.CONCAT(VLOOKUP(P1830,AF:AG,2,FALSE),"\",IF(ISERROR(FIND(",",A1830))=FALSE,LEFT(A1830,FIND(",",A1830)-1),A1830),"-",C1830,"-",H1830,".pdf"),"PDF"),""),"")</f>
        <v>PDF</v>
      </c>
      <c r="P1830" s="11" t="s">
        <v>2</v>
      </c>
      <c r="Q1830" s="3" t="s">
        <v>46</v>
      </c>
      <c r="R1830" s="3" t="s">
        <v>47</v>
      </c>
      <c r="S1830" s="4" t="s">
        <v>109</v>
      </c>
      <c r="T1830" s="18" t="str">
        <f>IF(J1830="Yes",IF(U1830&lt;&gt;"",HYPERLINK(_xlfn.CONCAT(VLOOKUP(U1830,AF:AG,2,FALSE),"\",IF(ISERROR(FIND(",",A1830))=FALSE,LEFT(A1830,FIND(",",A1830)-1),A1830),"-",C1830,"-",H1830,".pdf"),"PDF"),""),"")</f>
        <v>PDF</v>
      </c>
      <c r="U1830" s="11" t="s">
        <v>38</v>
      </c>
      <c r="V1830" s="3" t="s">
        <v>46</v>
      </c>
      <c r="W1830" s="3" t="s">
        <v>47</v>
      </c>
      <c r="Y1830" s="12" t="str">
        <f>IF(R1830="Include","No",IF(V1830="Include","No",""))</f>
        <v/>
      </c>
      <c r="Z1830" s="33" t="str">
        <f>IF(J1830="Yes",IF(Q1830="","",IF(Q1830="Include",IF(V1830="",IF(Y1830="No","Check for supplement","Include"),IF(V1830="Exclude","Consensus required",IF(V1830="Include",IF(Y1830="No","Check for supplement","Include"),"Check required"))),IF(Q1830="Exclude",IF(V1830="","Check required",IF(V1830="Exclude","Exclude",IF(V1830="Include","Consensus required","Check required"))),"Check required"))),IF(L1830="","","Find PDF"))</f>
        <v>Exclude</v>
      </c>
      <c r="AA1830" s="31" t="str">
        <f>IF(Z1830="Exclude",R1830,"")</f>
        <v>3. Wrong intervention</v>
      </c>
    </row>
    <row r="1831" spans="1:27" x14ac:dyDescent="0.25">
      <c r="A1831" s="25" t="s">
        <v>2836</v>
      </c>
      <c r="B1831" s="26" t="s">
        <v>2837</v>
      </c>
      <c r="C1831" s="26">
        <v>2021</v>
      </c>
      <c r="D1831" s="26" t="s">
        <v>2838</v>
      </c>
      <c r="E1831" s="26">
        <v>10</v>
      </c>
      <c r="F1831" s="26">
        <v>1</v>
      </c>
      <c r="G1831" s="26" t="s">
        <v>2839</v>
      </c>
      <c r="H1831" s="26">
        <v>14899</v>
      </c>
      <c r="I1831" s="26" t="s">
        <v>2840</v>
      </c>
      <c r="J1831" s="11" t="s">
        <v>35</v>
      </c>
      <c r="K1831" s="18" t="str">
        <f>IF(LEFT(I1831,2)="10",HYPERLINK(_xlfn.CONCAT("https://doi.org/",I1831),"Link"),IF(I1831="","",HYPERLINK(I1831,"Link")))</f>
        <v>Link</v>
      </c>
      <c r="L1831" s="19" t="str">
        <f>IF(A1831&lt;&gt;"",IF(J1831="No",_xlfn.CONCAT(IF(ISERROR(FIND(",",A1831))=FALSE,LEFT(A1831,FIND(",",A1831)-1),A1831),"-",C1831,"-",H1831),""),"")</f>
        <v/>
      </c>
      <c r="M1831" s="29" t="str">
        <f>IF(A1831&lt;&gt;"",_xlfn.CONCAT("{",IF(ISERROR(FIND(",",A1831))=FALSE,LEFT(A1831,FIND(",",A1831)-1),A1831),", ",C1831," #",H1831,"}"),"")</f>
        <v>{Rocchi, 2021 #14899}</v>
      </c>
      <c r="N1831" s="4" t="s">
        <v>1</v>
      </c>
      <c r="O1831" s="18" t="str">
        <f>IF(J1831="Yes",IF(P1831&lt;&gt;"",HYPERLINK(_xlfn.CONCAT(VLOOKUP(P1831,AF:AG,2,FALSE),"\",IF(ISERROR(FIND(",",A1831))=FALSE,LEFT(A1831,FIND(",",A1831)-1),A1831),"-",C1831,"-",H1831,".pdf"),"PDF"),""),"")</f>
        <v>PDF</v>
      </c>
      <c r="P1831" s="11" t="s">
        <v>2</v>
      </c>
      <c r="Q1831" s="3" t="s">
        <v>46</v>
      </c>
      <c r="R1831" s="3" t="s">
        <v>47</v>
      </c>
      <c r="S1831" s="4" t="s">
        <v>109</v>
      </c>
      <c r="T1831" s="18" t="str">
        <f>IF(J1831="Yes",IF(U1831&lt;&gt;"",HYPERLINK(_xlfn.CONCAT(VLOOKUP(U1831,AF:AG,2,FALSE),"\",IF(ISERROR(FIND(",",A1831))=FALSE,LEFT(A1831,FIND(",",A1831)-1),A1831),"-",C1831,"-",H1831,".pdf"),"PDF"),""),"")</f>
        <v>PDF</v>
      </c>
      <c r="U1831" s="11" t="s">
        <v>38</v>
      </c>
      <c r="V1831" s="3" t="s">
        <v>46</v>
      </c>
      <c r="W1831" s="3" t="s">
        <v>47</v>
      </c>
      <c r="Y1831" s="12" t="str">
        <f>IF(R1831="Include","No",IF(V1831="Include","No",""))</f>
        <v/>
      </c>
      <c r="Z1831" s="33" t="str">
        <f>IF(J1831="Yes",IF(Q1831="","",IF(Q1831="Include",IF(V1831="",IF(Y1831="No","Check for supplement","Include"),IF(V1831="Exclude","Consensus required",IF(V1831="Include",IF(Y1831="No","Check for supplement","Include"),"Check required"))),IF(Q1831="Exclude",IF(V1831="","Check required",IF(V1831="Exclude","Exclude",IF(V1831="Include","Consensus required","Check required"))),"Check required"))),IF(L1831="","","Find PDF"))</f>
        <v>Exclude</v>
      </c>
      <c r="AA1831" s="31" t="str">
        <f>IF(Z1831="Exclude",R1831,"")</f>
        <v>3. Wrong intervention</v>
      </c>
    </row>
    <row r="1832" spans="1:27" x14ac:dyDescent="0.25">
      <c r="A1832" s="25" t="s">
        <v>2841</v>
      </c>
      <c r="B1832" s="26" t="s">
        <v>2842</v>
      </c>
      <c r="C1832" s="26">
        <v>2022</v>
      </c>
      <c r="D1832" s="26" t="s">
        <v>2843</v>
      </c>
      <c r="G1832" s="26" t="s">
        <v>2844</v>
      </c>
      <c r="H1832" s="26">
        <v>26806</v>
      </c>
      <c r="I1832" s="26" t="s">
        <v>2845</v>
      </c>
      <c r="J1832" s="11" t="s">
        <v>35</v>
      </c>
      <c r="K1832" s="18" t="str">
        <f>IF(LEFT(I1832,2)="10",HYPERLINK(_xlfn.CONCAT("https://doi.org/",I1832),"Link"),IF(I1832="","",HYPERLINK(I1832,"Link")))</f>
        <v>Link</v>
      </c>
      <c r="L1832" s="19" t="str">
        <f>IF(A1832&lt;&gt;"",IF(J1832="No",_xlfn.CONCAT(IF(ISERROR(FIND(",",A1832))=FALSE,LEFT(A1832,FIND(",",A1832)-1),A1832),"-",C1832,"-",H1832),""),"")</f>
        <v/>
      </c>
      <c r="M1832" s="29" t="str">
        <f>IF(A1832&lt;&gt;"",_xlfn.CONCAT("{",IF(ISERROR(FIND(",",A1832))=FALSE,LEFT(A1832,FIND(",",A1832)-1),A1832),", ",C1832," #",H1832,"}"),"")</f>
        <v>{Rodriguez, 2022 #26806}</v>
      </c>
      <c r="N1832" s="4" t="s">
        <v>45</v>
      </c>
      <c r="O1832" s="18" t="str">
        <f>IF(J1832="Yes",IF(P1832&lt;&gt;"",HYPERLINK(_xlfn.CONCAT(VLOOKUP(P1832,AF:AG,2,FALSE),"\",IF(ISERROR(FIND(",",A1832))=FALSE,LEFT(A1832,FIND(",",A1832)-1),A1832),"-",C1832,"-",H1832,".pdf"),"PDF"),""),"")</f>
        <v>PDF</v>
      </c>
      <c r="P1832" s="11" t="s">
        <v>2</v>
      </c>
      <c r="Q1832" s="3" t="s">
        <v>46</v>
      </c>
      <c r="R1832" s="3" t="s">
        <v>47</v>
      </c>
      <c r="S1832" s="4" t="s">
        <v>109</v>
      </c>
      <c r="T1832" s="18" t="str">
        <f>IF(J1832="Yes",IF(U1832&lt;&gt;"",HYPERLINK(_xlfn.CONCAT(VLOOKUP(U1832,AF:AG,2,FALSE),"\",IF(ISERROR(FIND(",",A1832))=FALSE,LEFT(A1832,FIND(",",A1832)-1),A1832),"-",C1832,"-",H1832,".pdf"),"PDF"),""),"")</f>
        <v>PDF</v>
      </c>
      <c r="U1832" s="11" t="s">
        <v>38</v>
      </c>
      <c r="V1832" s="3" t="s">
        <v>46</v>
      </c>
      <c r="W1832" s="3" t="s">
        <v>47</v>
      </c>
      <c r="Y1832" s="12" t="str">
        <f>IF(R1832="Include","No",IF(V1832="Include","No",""))</f>
        <v/>
      </c>
      <c r="Z1832" s="33" t="str">
        <f>IF(J1832="Yes",IF(Q1832="","",IF(Q1832="Include",IF(V1832="",IF(Y1832="No","Check for supplement","Include"),IF(V1832="Exclude","Consensus required",IF(V1832="Include",IF(Y1832="No","Check for supplement","Include"),"Check required"))),IF(Q1832="Exclude",IF(V1832="","Check required",IF(V1832="Exclude","Exclude",IF(V1832="Include","Consensus required","Check required"))),"Check required"))),IF(L1832="","","Find PDF"))</f>
        <v>Exclude</v>
      </c>
      <c r="AA1832" s="31" t="str">
        <f>IF(Z1832="Exclude",R1832,"")</f>
        <v>3. Wrong intervention</v>
      </c>
    </row>
    <row r="1833" spans="1:27" x14ac:dyDescent="0.25">
      <c r="A1833" s="25" t="s">
        <v>5642</v>
      </c>
      <c r="B1833" s="26" t="s">
        <v>5643</v>
      </c>
      <c r="C1833" s="26">
        <v>2012</v>
      </c>
      <c r="D1833" s="26" t="s">
        <v>241</v>
      </c>
      <c r="E1833" s="26">
        <v>24</v>
      </c>
      <c r="F1833" s="26">
        <v>3</v>
      </c>
      <c r="G1833" s="26" t="s">
        <v>5644</v>
      </c>
      <c r="H1833" s="26">
        <v>14359</v>
      </c>
      <c r="I1833" s="26" t="s">
        <v>5645</v>
      </c>
      <c r="J1833" s="11" t="s">
        <v>35</v>
      </c>
      <c r="K1833" s="18" t="str">
        <f>IF(LEFT(I1833,2)="10",HYPERLINK(_xlfn.CONCAT("https://doi.org/",I1833),"Link"),IF(I1833="","",HYPERLINK(I1833,"Link")))</f>
        <v>Link</v>
      </c>
      <c r="L1833" s="19" t="str">
        <f>IF(A1833&lt;&gt;"",IF(J1833="No",_xlfn.CONCAT(IF(ISERROR(FIND(",",A1833))=FALSE,LEFT(A1833,FIND(",",A1833)-1),A1833),"-",C1833,"-",H1833),""),"")</f>
        <v/>
      </c>
      <c r="M1833" s="29" t="str">
        <f>IF(A1833&lt;&gt;"",_xlfn.CONCAT("{",IF(ISERROR(FIND(",",A1833))=FALSE,LEFT(A1833,FIND(",",A1833)-1),A1833),", ",C1833," #",H1833,"}"),"")</f>
        <v>{Roemmich, 2012 #14359}</v>
      </c>
      <c r="N1833" s="4" t="s">
        <v>4</v>
      </c>
      <c r="O1833" s="18" t="str">
        <f>IF(J1833="Yes",IF(P1833&lt;&gt;"",HYPERLINK(_xlfn.CONCAT(VLOOKUP(P1833,AF:AG,2,FALSE),"\",IF(ISERROR(FIND(",",A1833))=FALSE,LEFT(A1833,FIND(",",A1833)-1),A1833),"-",C1833,"-",H1833,".pdf"),"PDF"),""),"")</f>
        <v>PDF</v>
      </c>
      <c r="P1833" s="11" t="s">
        <v>2</v>
      </c>
      <c r="Q1833" s="3" t="s">
        <v>46</v>
      </c>
      <c r="R1833" s="3" t="s">
        <v>47</v>
      </c>
      <c r="S1833" s="4" t="s">
        <v>109</v>
      </c>
      <c r="T1833" s="18" t="str">
        <f>IF(J1833="Yes",IF(U1833&lt;&gt;"",HYPERLINK(_xlfn.CONCAT(VLOOKUP(U1833,AF:AG,2,FALSE),"\",IF(ISERROR(FIND(",",A1833))=FALSE,LEFT(A1833,FIND(",",A1833)-1),A1833),"-",C1833,"-",H1833,".pdf"),"PDF"),""),"")</f>
        <v>PDF</v>
      </c>
      <c r="U1833" s="11" t="s">
        <v>50</v>
      </c>
      <c r="V1833" s="3" t="s">
        <v>46</v>
      </c>
      <c r="W1833" s="3" t="s">
        <v>47</v>
      </c>
      <c r="Y1833" s="12" t="str">
        <f>IF(R1833="Include","No",IF(V1833="Include","No",""))</f>
        <v/>
      </c>
      <c r="Z1833" s="33" t="str">
        <f>IF(J1833="Yes",IF(Q1833="","",IF(Q1833="Include",IF(V1833="",IF(Y1833="No","Check for supplement","Include"),IF(V1833="Exclude","Consensus required",IF(V1833="Include",IF(Y1833="No","Check for supplement","Include"),"Check required"))),IF(Q1833="Exclude",IF(V1833="","Check required",IF(V1833="Exclude","Exclude",IF(V1833="Include","Consensus required","Check required"))),"Check required"))),IF(L1833="","","Find PDF"))</f>
        <v>Exclude</v>
      </c>
      <c r="AA1833" s="31" t="str">
        <f>IF(Z1833="Exclude",R1833,"")</f>
        <v>3. Wrong intervention</v>
      </c>
    </row>
    <row r="1834" spans="1:27" x14ac:dyDescent="0.25">
      <c r="A1834" s="25" t="s">
        <v>2846</v>
      </c>
      <c r="B1834" s="26" t="s">
        <v>2847</v>
      </c>
      <c r="C1834" s="26">
        <v>2012</v>
      </c>
      <c r="D1834" s="26" t="s">
        <v>2848</v>
      </c>
      <c r="E1834" s="26">
        <v>5</v>
      </c>
      <c r="F1834" s="26">
        <v>2</v>
      </c>
      <c r="G1834" s="26" t="s">
        <v>2849</v>
      </c>
      <c r="H1834" s="26">
        <v>13694</v>
      </c>
      <c r="I1834" s="26" t="s">
        <v>2850</v>
      </c>
      <c r="J1834" s="11" t="s">
        <v>35</v>
      </c>
      <c r="K1834" s="18" t="str">
        <f>IF(LEFT(I1834,2)="10",HYPERLINK(_xlfn.CONCAT("https://doi.org/",I1834),"Link"),IF(I1834="","",HYPERLINK(I1834,"Link")))</f>
        <v>Link</v>
      </c>
      <c r="L1834" s="19" t="str">
        <f>IF(A1834&lt;&gt;"",IF(J1834="No",_xlfn.CONCAT(IF(ISERROR(FIND(",",A1834))=FALSE,LEFT(A1834,FIND(",",A1834)-1),A1834),"-",C1834,"-",H1834),""),"")</f>
        <v/>
      </c>
      <c r="M1834" s="29" t="str">
        <f>IF(A1834&lt;&gt;"",_xlfn.CONCAT("{",IF(ISERROR(FIND(",",A1834))=FALSE,LEFT(A1834,FIND(",",A1834)-1),A1834),", ",C1834," #",H1834,"}"),"")</f>
        <v>{Rogers, 2012 #13694}</v>
      </c>
      <c r="N1834" s="4" t="s">
        <v>1</v>
      </c>
      <c r="O1834" s="18" t="str">
        <f>IF(J1834="Yes",IF(P1834&lt;&gt;"",HYPERLINK(_xlfn.CONCAT(VLOOKUP(P1834,AF:AG,2,FALSE),"\",IF(ISERROR(FIND(",",A1834))=FALSE,LEFT(A1834,FIND(",",A1834)-1),A1834),"-",C1834,"-",H1834,".pdf"),"PDF"),""),"")</f>
        <v>PDF</v>
      </c>
      <c r="P1834" s="11" t="s">
        <v>2</v>
      </c>
      <c r="Q1834" s="3" t="s">
        <v>46</v>
      </c>
      <c r="R1834" s="3" t="s">
        <v>47</v>
      </c>
      <c r="S1834" s="4" t="s">
        <v>109</v>
      </c>
      <c r="T1834" s="18" t="str">
        <f>IF(J1834="Yes",IF(U1834&lt;&gt;"",HYPERLINK(_xlfn.CONCAT(VLOOKUP(U1834,AF:AG,2,FALSE),"\",IF(ISERROR(FIND(",",A1834))=FALSE,LEFT(A1834,FIND(",",A1834)-1),A1834),"-",C1834,"-",H1834,".pdf"),"PDF"),""),"")</f>
        <v>PDF</v>
      </c>
      <c r="U1834" s="11" t="s">
        <v>38</v>
      </c>
      <c r="V1834" s="3" t="s">
        <v>46</v>
      </c>
      <c r="W1834" s="3" t="s">
        <v>47</v>
      </c>
      <c r="Y1834" s="12" t="str">
        <f>IF(R1834="Include","No",IF(V1834="Include","No",""))</f>
        <v/>
      </c>
      <c r="Z1834" s="33" t="str">
        <f>IF(J1834="Yes",IF(Q1834="","",IF(Q1834="Include",IF(V1834="",IF(Y1834="No","Check for supplement","Include"),IF(V1834="Exclude","Consensus required",IF(V1834="Include",IF(Y1834="No","Check for supplement","Include"),"Check required"))),IF(Q1834="Exclude",IF(V1834="","Check required",IF(V1834="Exclude","Exclude",IF(V1834="Include","Consensus required","Check required"))),"Check required"))),IF(L1834="","","Find PDF"))</f>
        <v>Exclude</v>
      </c>
      <c r="AA1834" s="31" t="str">
        <f>IF(Z1834="Exclude",R1834,"")</f>
        <v>3. Wrong intervention</v>
      </c>
    </row>
    <row r="1835" spans="1:27" x14ac:dyDescent="0.25">
      <c r="A1835" s="25" t="s">
        <v>2851</v>
      </c>
      <c r="B1835" s="26" t="s">
        <v>2852</v>
      </c>
      <c r="C1835" s="26">
        <v>2015</v>
      </c>
      <c r="D1835" s="26" t="s">
        <v>2853</v>
      </c>
      <c r="E1835" s="26">
        <v>149</v>
      </c>
      <c r="F1835" s="26">
        <v>1</v>
      </c>
      <c r="G1835" s="26" t="s">
        <v>2854</v>
      </c>
      <c r="H1835" s="26">
        <v>13695</v>
      </c>
      <c r="I1835" s="26" t="s">
        <v>2855</v>
      </c>
      <c r="J1835" s="11" t="s">
        <v>35</v>
      </c>
      <c r="K1835" s="18" t="str">
        <f>IF(LEFT(I1835,2)="10",HYPERLINK(_xlfn.CONCAT("https://doi.org/",I1835),"Link"),IF(I1835="","",HYPERLINK(I1835,"Link")))</f>
        <v>Link</v>
      </c>
      <c r="L1835" s="19" t="str">
        <f>IF(A1835&lt;&gt;"",IF(J1835="No",_xlfn.CONCAT(IF(ISERROR(FIND(",",A1835))=FALSE,LEFT(A1835,FIND(",",A1835)-1),A1835),"-",C1835,"-",H1835),""),"")</f>
        <v/>
      </c>
      <c r="M1835" s="29" t="str">
        <f>IF(A1835&lt;&gt;"",_xlfn.CONCAT("{",IF(ISERROR(FIND(",",A1835))=FALSE,LEFT(A1835,FIND(",",A1835)-1),A1835),", ",C1835," #",H1835,"}"),"")</f>
        <v>{Rogers, 2015 #13695}</v>
      </c>
      <c r="N1835" s="4" t="s">
        <v>1</v>
      </c>
      <c r="O1835" s="18" t="str">
        <f>IF(J1835="Yes",IF(P1835&lt;&gt;"",HYPERLINK(_xlfn.CONCAT(VLOOKUP(P1835,AF:AG,2,FALSE),"\",IF(ISERROR(FIND(",",A1835))=FALSE,LEFT(A1835,FIND(",",A1835)-1),A1835),"-",C1835,"-",H1835,".pdf"),"PDF"),""),"")</f>
        <v>PDF</v>
      </c>
      <c r="P1835" s="11" t="s">
        <v>2</v>
      </c>
      <c r="Q1835" s="3" t="s">
        <v>46</v>
      </c>
      <c r="R1835" s="3" t="s">
        <v>47</v>
      </c>
      <c r="S1835" s="4" t="s">
        <v>109</v>
      </c>
      <c r="T1835" s="18" t="str">
        <f>IF(J1835="Yes",IF(U1835&lt;&gt;"",HYPERLINK(_xlfn.CONCAT(VLOOKUP(U1835,AF:AG,2,FALSE),"\",IF(ISERROR(FIND(",",A1835))=FALSE,LEFT(A1835,FIND(",",A1835)-1),A1835),"-",C1835,"-",H1835,".pdf"),"PDF"),""),"")</f>
        <v>PDF</v>
      </c>
      <c r="U1835" s="11" t="s">
        <v>38</v>
      </c>
      <c r="V1835" s="3" t="s">
        <v>46</v>
      </c>
      <c r="W1835" s="3" t="s">
        <v>47</v>
      </c>
      <c r="Y1835" s="12" t="str">
        <f>IF(R1835="Include","No",IF(V1835="Include","No",""))</f>
        <v/>
      </c>
      <c r="Z1835" s="33" t="str">
        <f>IF(J1835="Yes",IF(Q1835="","",IF(Q1835="Include",IF(V1835="",IF(Y1835="No","Check for supplement","Include"),IF(V1835="Exclude","Consensus required",IF(V1835="Include",IF(Y1835="No","Check for supplement","Include"),"Check required"))),IF(Q1835="Exclude",IF(V1835="","Check required",IF(V1835="Exclude","Exclude",IF(V1835="Include","Consensus required","Check required"))),"Check required"))),IF(L1835="","","Find PDF"))</f>
        <v>Exclude</v>
      </c>
      <c r="AA1835" s="31" t="str">
        <f>IF(Z1835="Exclude",R1835,"")</f>
        <v>3. Wrong intervention</v>
      </c>
    </row>
    <row r="1836" spans="1:27" x14ac:dyDescent="0.25">
      <c r="A1836" s="25" t="s">
        <v>2851</v>
      </c>
      <c r="B1836" s="26" t="s">
        <v>2852</v>
      </c>
      <c r="C1836" s="26">
        <v>2015</v>
      </c>
      <c r="D1836" s="26" t="s">
        <v>2853</v>
      </c>
      <c r="E1836" s="26">
        <v>149</v>
      </c>
      <c r="F1836" s="26">
        <v>1</v>
      </c>
      <c r="G1836" s="26" t="s">
        <v>2854</v>
      </c>
      <c r="H1836" s="26">
        <v>13696</v>
      </c>
      <c r="I1836" s="26" t="s">
        <v>2855</v>
      </c>
      <c r="J1836" s="11" t="s">
        <v>35</v>
      </c>
      <c r="K1836" s="18" t="str">
        <f>IF(LEFT(I1836,2)="10",HYPERLINK(_xlfn.CONCAT("https://doi.org/",I1836),"Link"),IF(I1836="","",HYPERLINK(I1836,"Link")))</f>
        <v>Link</v>
      </c>
      <c r="L1836" s="19" t="str">
        <f>IF(A1836&lt;&gt;"",IF(J1836="No",_xlfn.CONCAT(IF(ISERROR(FIND(",",A1836))=FALSE,LEFT(A1836,FIND(",",A1836)-1),A1836),"-",C1836,"-",H1836),""),"")</f>
        <v/>
      </c>
      <c r="M1836" s="29" t="str">
        <f>IF(A1836&lt;&gt;"",_xlfn.CONCAT("{",IF(ISERROR(FIND(",",A1836))=FALSE,LEFT(A1836,FIND(",",A1836)-1),A1836),", ",C1836," #",H1836,"}"),"")</f>
        <v>{Rogers, 2015 #13696}</v>
      </c>
      <c r="N1836" s="4" t="s">
        <v>1</v>
      </c>
      <c r="O1836" s="18" t="str">
        <f>IF(J1836="Yes",IF(P1836&lt;&gt;"",HYPERLINK(_xlfn.CONCAT(VLOOKUP(P1836,AF:AG,2,FALSE),"\",IF(ISERROR(FIND(",",A1836))=FALSE,LEFT(A1836,FIND(",",A1836)-1),A1836),"-",C1836,"-",H1836,".pdf"),"PDF"),""),"")</f>
        <v>PDF</v>
      </c>
      <c r="P1836" s="11" t="s">
        <v>2</v>
      </c>
      <c r="Q1836" s="3" t="s">
        <v>46</v>
      </c>
      <c r="R1836" s="3" t="s">
        <v>39</v>
      </c>
      <c r="T1836" s="18" t="str">
        <f>IF(J1836="Yes",IF(U1836&lt;&gt;"",HYPERLINK(_xlfn.CONCAT(VLOOKUP(U1836,AF:AG,2,FALSE),"\",IF(ISERROR(FIND(",",A1836))=FALSE,LEFT(A1836,FIND(",",A1836)-1),A1836),"-",C1836,"-",H1836,".pdf"),"PDF"),""),"")</f>
        <v>PDF</v>
      </c>
      <c r="U1836" s="11" t="str">
        <f>IF(R1836="0. Duplicate","SH","")</f>
        <v>SH</v>
      </c>
      <c r="V1836" s="3" t="str">
        <f>IF(R1836="0. Duplicate","Exclude","")</f>
        <v>Exclude</v>
      </c>
      <c r="W1836" s="3" t="str">
        <f>IF(R1836="0. Duplicate","0. Duplicate","")</f>
        <v>0. Duplicate</v>
      </c>
      <c r="Y1836" s="12" t="str">
        <f>IF(R1836="Include","No",IF(V1836="Include","No",""))</f>
        <v/>
      </c>
      <c r="Z1836" s="33" t="str">
        <f>IF(J1836="Yes",IF(Q1836="","",IF(Q1836="Include",IF(V1836="",IF(Y1836="No","Check for supplement","Include"),IF(V1836="Exclude","Consensus required",IF(V1836="Include",IF(Y1836="No","Check for supplement","Include"),"Check required"))),IF(Q1836="Exclude",IF(V1836="","Check required",IF(V1836="Exclude","Exclude",IF(V1836="Include","Consensus required","Check required"))),"Check required"))),IF(L1836="","","Find PDF"))</f>
        <v>Exclude</v>
      </c>
      <c r="AA1836" s="31" t="str">
        <f>IF(Z1836="Exclude",R1836,"")</f>
        <v>0. Duplicate</v>
      </c>
    </row>
    <row r="1837" spans="1:27" x14ac:dyDescent="0.25">
      <c r="A1837" s="25" t="s">
        <v>2856</v>
      </c>
      <c r="B1837" s="26" t="s">
        <v>2857</v>
      </c>
      <c r="C1837" s="26">
        <v>2016</v>
      </c>
      <c r="D1837" s="26" t="s">
        <v>2858</v>
      </c>
      <c r="E1837" s="26">
        <v>2</v>
      </c>
      <c r="F1837" s="26">
        <v>1</v>
      </c>
      <c r="G1837" s="90">
        <v>45994</v>
      </c>
      <c r="H1837" s="26">
        <v>13697</v>
      </c>
      <c r="I1837" s="26" t="s">
        <v>2859</v>
      </c>
      <c r="J1837" s="11" t="s">
        <v>35</v>
      </c>
      <c r="K1837" s="18" t="str">
        <f>IF(LEFT(I1837,2)="10",HYPERLINK(_xlfn.CONCAT("https://doi.org/",I1837),"Link"),IF(I1837="","",HYPERLINK(I1837,"Link")))</f>
        <v>Link</v>
      </c>
      <c r="L1837" s="19" t="str">
        <f>IF(A1837&lt;&gt;"",IF(J1837="No",_xlfn.CONCAT(IF(ISERROR(FIND(",",A1837))=FALSE,LEFT(A1837,FIND(",",A1837)-1),A1837),"-",C1837,"-",H1837),""),"")</f>
        <v/>
      </c>
      <c r="M1837" s="29" t="str">
        <f>IF(A1837&lt;&gt;"",_xlfn.CONCAT("{",IF(ISERROR(FIND(",",A1837))=FALSE,LEFT(A1837,FIND(",",A1837)-1),A1837),", ",C1837," #",H1837,"}"),"")</f>
        <v>{Rogers, 2016 #13697}</v>
      </c>
      <c r="N1837" s="4" t="s">
        <v>1</v>
      </c>
      <c r="O1837" s="18" t="str">
        <f>IF(J1837="Yes",IF(P1837&lt;&gt;"",HYPERLINK(_xlfn.CONCAT(VLOOKUP(P1837,AF:AG,2,FALSE),"\",IF(ISERROR(FIND(",",A1837))=FALSE,LEFT(A1837,FIND(",",A1837)-1),A1837),"-",C1837,"-",H1837,".pdf"),"PDF"),""),"")</f>
        <v>PDF</v>
      </c>
      <c r="P1837" s="11" t="s">
        <v>2</v>
      </c>
      <c r="Q1837" s="3" t="s">
        <v>46</v>
      </c>
      <c r="R1837" s="3" t="s">
        <v>47</v>
      </c>
      <c r="S1837" s="4" t="s">
        <v>109</v>
      </c>
      <c r="T1837" s="18" t="str">
        <f>IF(J1837="Yes",IF(U1837&lt;&gt;"",HYPERLINK(_xlfn.CONCAT(VLOOKUP(U1837,AF:AG,2,FALSE),"\",IF(ISERROR(FIND(",",A1837))=FALSE,LEFT(A1837,FIND(",",A1837)-1),A1837),"-",C1837,"-",H1837,".pdf"),"PDF"),""),"")</f>
        <v>PDF</v>
      </c>
      <c r="U1837" s="11" t="s">
        <v>38</v>
      </c>
      <c r="V1837" s="3" t="s">
        <v>46</v>
      </c>
      <c r="W1837" s="3" t="s">
        <v>47</v>
      </c>
      <c r="Y1837" s="12" t="str">
        <f>IF(R1837="Include","No",IF(V1837="Include","No",""))</f>
        <v/>
      </c>
      <c r="Z1837" s="33" t="str">
        <f>IF(J1837="Yes",IF(Q1837="","",IF(Q1837="Include",IF(V1837="",IF(Y1837="No","Check for supplement","Include"),IF(V1837="Exclude","Consensus required",IF(V1837="Include",IF(Y1837="No","Check for supplement","Include"),"Check required"))),IF(Q1837="Exclude",IF(V1837="","Check required",IF(V1837="Exclude","Exclude",IF(V1837="Include","Consensus required","Check required"))),"Check required"))),IF(L1837="","","Find PDF"))</f>
        <v>Exclude</v>
      </c>
      <c r="AA1837" s="31" t="str">
        <f>IF(Z1837="Exclude",R1837,"")</f>
        <v>3. Wrong intervention</v>
      </c>
    </row>
    <row r="1838" spans="1:27" x14ac:dyDescent="0.25">
      <c r="A1838" s="25" t="s">
        <v>2856</v>
      </c>
      <c r="B1838" s="26" t="s">
        <v>2857</v>
      </c>
      <c r="C1838" s="26">
        <v>2016</v>
      </c>
      <c r="D1838" s="26" t="s">
        <v>2858</v>
      </c>
      <c r="E1838" s="26">
        <v>2</v>
      </c>
      <c r="F1838" s="26">
        <v>1</v>
      </c>
      <c r="G1838" s="90">
        <v>45994</v>
      </c>
      <c r="H1838" s="26">
        <v>13698</v>
      </c>
      <c r="I1838" s="26" t="s">
        <v>2859</v>
      </c>
      <c r="J1838" s="11" t="s">
        <v>35</v>
      </c>
      <c r="K1838" s="18" t="str">
        <f>IF(LEFT(I1838,2)="10",HYPERLINK(_xlfn.CONCAT("https://doi.org/",I1838),"Link"),IF(I1838="","",HYPERLINK(I1838,"Link")))</f>
        <v>Link</v>
      </c>
      <c r="L1838" s="19" t="str">
        <f>IF(A1838&lt;&gt;"",IF(J1838="No",_xlfn.CONCAT(IF(ISERROR(FIND(",",A1838))=FALSE,LEFT(A1838,FIND(",",A1838)-1),A1838),"-",C1838,"-",H1838),""),"")</f>
        <v/>
      </c>
      <c r="M1838" s="29" t="str">
        <f>IF(A1838&lt;&gt;"",_xlfn.CONCAT("{",IF(ISERROR(FIND(",",A1838))=FALSE,LEFT(A1838,FIND(",",A1838)-1),A1838),", ",C1838," #",H1838,"}"),"")</f>
        <v>{Rogers, 2016 #13698}</v>
      </c>
      <c r="N1838" s="4" t="s">
        <v>1</v>
      </c>
      <c r="O1838" s="18" t="str">
        <f>IF(J1838="Yes",IF(P1838&lt;&gt;"",HYPERLINK(_xlfn.CONCAT(VLOOKUP(P1838,AF:AG,2,FALSE),"\",IF(ISERROR(FIND(",",A1838))=FALSE,LEFT(A1838,FIND(",",A1838)-1),A1838),"-",C1838,"-",H1838,".pdf"),"PDF"),""),"")</f>
        <v>PDF</v>
      </c>
      <c r="P1838" s="11" t="s">
        <v>2</v>
      </c>
      <c r="Q1838" s="3" t="s">
        <v>46</v>
      </c>
      <c r="R1838" s="3" t="s">
        <v>39</v>
      </c>
      <c r="T1838" s="18" t="str">
        <f>IF(J1838="Yes",IF(U1838&lt;&gt;"",HYPERLINK(_xlfn.CONCAT(VLOOKUP(U1838,AF:AG,2,FALSE),"\",IF(ISERROR(FIND(",",A1838))=FALSE,LEFT(A1838,FIND(",",A1838)-1),A1838),"-",C1838,"-",H1838,".pdf"),"PDF"),""),"")</f>
        <v>PDF</v>
      </c>
      <c r="U1838" s="11" t="str">
        <f>IF(R1838="0. Duplicate","SH","")</f>
        <v>SH</v>
      </c>
      <c r="V1838" s="3" t="str">
        <f>IF(R1838="0. Duplicate","Exclude","")</f>
        <v>Exclude</v>
      </c>
      <c r="W1838" s="3" t="str">
        <f>IF(R1838="0. Duplicate","0. Duplicate","")</f>
        <v>0. Duplicate</v>
      </c>
      <c r="Y1838" s="12" t="str">
        <f>IF(R1838="Include","No",IF(V1838="Include","No",""))</f>
        <v/>
      </c>
      <c r="Z1838" s="33" t="str">
        <f>IF(J1838="Yes",IF(Q1838="","",IF(Q1838="Include",IF(V1838="",IF(Y1838="No","Check for supplement","Include"),IF(V1838="Exclude","Consensus required",IF(V1838="Include",IF(Y1838="No","Check for supplement","Include"),"Check required"))),IF(Q1838="Exclude",IF(V1838="","Check required",IF(V1838="Exclude","Exclude",IF(V1838="Include","Consensus required","Check required"))),"Check required"))),IF(L1838="","","Find PDF"))</f>
        <v>Exclude</v>
      </c>
      <c r="AA1838" s="31" t="str">
        <f>IF(Z1838="Exclude",R1838,"")</f>
        <v>0. Duplicate</v>
      </c>
    </row>
    <row r="1839" spans="1:27" x14ac:dyDescent="0.25">
      <c r="A1839" s="25" t="s">
        <v>2860</v>
      </c>
      <c r="B1839" s="26" t="s">
        <v>2861</v>
      </c>
      <c r="C1839" s="26">
        <v>2020</v>
      </c>
      <c r="D1839" s="26" t="s">
        <v>60</v>
      </c>
      <c r="E1839" s="26">
        <v>17</v>
      </c>
      <c r="F1839" s="26">
        <v>19</v>
      </c>
      <c r="G1839" s="26" t="s">
        <v>2862</v>
      </c>
      <c r="H1839" s="26">
        <v>13699</v>
      </c>
      <c r="I1839" s="26" t="s">
        <v>2863</v>
      </c>
      <c r="J1839" s="11" t="s">
        <v>35</v>
      </c>
      <c r="K1839" s="18" t="str">
        <f>IF(LEFT(I1839,2)="10",HYPERLINK(_xlfn.CONCAT("https://doi.org/",I1839),"Link"),IF(I1839="","",HYPERLINK(I1839,"Link")))</f>
        <v>Link</v>
      </c>
      <c r="L1839" s="19" t="str">
        <f>IF(A1839&lt;&gt;"",IF(J1839="No",_xlfn.CONCAT(IF(ISERROR(FIND(",",A1839))=FALSE,LEFT(A1839,FIND(",",A1839)-1),A1839),"-",C1839,"-",H1839),""),"")</f>
        <v/>
      </c>
      <c r="M1839" s="29" t="str">
        <f>IF(A1839&lt;&gt;"",_xlfn.CONCAT("{",IF(ISERROR(FIND(",",A1839))=FALSE,LEFT(A1839,FIND(",",A1839)-1),A1839),", ",C1839," #",H1839,"}"),"")</f>
        <v>{Rollo, 2020 #13699}</v>
      </c>
      <c r="N1839" s="4" t="s">
        <v>1</v>
      </c>
      <c r="O1839" s="18" t="str">
        <f>IF(J1839="Yes",IF(P1839&lt;&gt;"",HYPERLINK(_xlfn.CONCAT(VLOOKUP(P1839,AF:AG,2,FALSE),"\",IF(ISERROR(FIND(",",A1839))=FALSE,LEFT(A1839,FIND(",",A1839)-1),A1839),"-",C1839,"-",H1839,".pdf"),"PDF"),""),"")</f>
        <v>PDF</v>
      </c>
      <c r="P1839" s="11" t="s">
        <v>2</v>
      </c>
      <c r="Q1839" s="3" t="s">
        <v>46</v>
      </c>
      <c r="R1839" s="3" t="s">
        <v>47</v>
      </c>
      <c r="S1839" s="4" t="s">
        <v>109</v>
      </c>
      <c r="T1839" s="18" t="str">
        <f>IF(J1839="Yes",IF(U1839&lt;&gt;"",HYPERLINK(_xlfn.CONCAT(VLOOKUP(U1839,AF:AG,2,FALSE),"\",IF(ISERROR(FIND(",",A1839))=FALSE,LEFT(A1839,FIND(",",A1839)-1),A1839),"-",C1839,"-",H1839,".pdf"),"PDF"),""),"")</f>
        <v>PDF</v>
      </c>
      <c r="U1839" s="11" t="s">
        <v>38</v>
      </c>
      <c r="V1839" s="3" t="s">
        <v>46</v>
      </c>
      <c r="W1839" s="3" t="s">
        <v>47</v>
      </c>
      <c r="Y1839" s="12" t="str">
        <f>IF(R1839="Include","No",IF(V1839="Include","No",""))</f>
        <v/>
      </c>
      <c r="Z1839" s="33" t="str">
        <f>IF(J1839="Yes",IF(Q1839="","",IF(Q1839="Include",IF(V1839="",IF(Y1839="No","Check for supplement","Include"),IF(V1839="Exclude","Consensus required",IF(V1839="Include",IF(Y1839="No","Check for supplement","Include"),"Check required"))),IF(Q1839="Exclude",IF(V1839="","Check required",IF(V1839="Exclude","Exclude",IF(V1839="Include","Consensus required","Check required"))),"Check required"))),IF(L1839="","","Find PDF"))</f>
        <v>Exclude</v>
      </c>
      <c r="AA1839" s="31" t="str">
        <f>IF(Z1839="Exclude",R1839,"")</f>
        <v>3. Wrong intervention</v>
      </c>
    </row>
    <row r="1840" spans="1:27" x14ac:dyDescent="0.25">
      <c r="A1840" s="25" t="s">
        <v>2864</v>
      </c>
      <c r="B1840" s="26" t="s">
        <v>2865</v>
      </c>
      <c r="C1840" s="26">
        <v>2020</v>
      </c>
      <c r="D1840" s="26" t="s">
        <v>1583</v>
      </c>
      <c r="E1840" s="26">
        <v>12</v>
      </c>
      <c r="F1840" s="26">
        <v>3</v>
      </c>
      <c r="G1840" s="26" t="s">
        <v>2866</v>
      </c>
      <c r="H1840" s="26">
        <v>13700</v>
      </c>
      <c r="I1840" s="26" t="s">
        <v>2867</v>
      </c>
      <c r="J1840" s="11" t="s">
        <v>35</v>
      </c>
      <c r="K1840" s="18" t="str">
        <f>IF(LEFT(I1840,2)="10",HYPERLINK(_xlfn.CONCAT("https://doi.org/",I1840),"Link"),IF(I1840="","",HYPERLINK(I1840,"Link")))</f>
        <v>Link</v>
      </c>
      <c r="L1840" s="19" t="str">
        <f>IF(A1840&lt;&gt;"",IF(J1840="No",_xlfn.CONCAT(IF(ISERROR(FIND(",",A1840))=FALSE,LEFT(A1840,FIND(",",A1840)-1),A1840),"-",C1840,"-",H1840),""),"")</f>
        <v/>
      </c>
      <c r="M1840" s="29" t="str">
        <f>IF(A1840&lt;&gt;"",_xlfn.CONCAT("{",IF(ISERROR(FIND(",",A1840))=FALSE,LEFT(A1840,FIND(",",A1840)-1),A1840),", ",C1840," #",H1840,"}"),"")</f>
        <v>{Rollo, 2020 #13700}</v>
      </c>
      <c r="N1840" s="4" t="s">
        <v>1</v>
      </c>
      <c r="O1840" s="18" t="str">
        <f>IF(J1840="Yes",IF(P1840&lt;&gt;"",HYPERLINK(_xlfn.CONCAT(VLOOKUP(P1840,AF:AG,2,FALSE),"\",IF(ISERROR(FIND(",",A1840))=FALSE,LEFT(A1840,FIND(",",A1840)-1),A1840),"-",C1840,"-",H1840,".pdf"),"PDF"),""),"")</f>
        <v>PDF</v>
      </c>
      <c r="P1840" s="11" t="s">
        <v>2</v>
      </c>
      <c r="Q1840" s="3" t="s">
        <v>46</v>
      </c>
      <c r="R1840" s="3" t="s">
        <v>47</v>
      </c>
      <c r="S1840" s="4" t="s">
        <v>109</v>
      </c>
      <c r="T1840" s="18" t="str">
        <f>IF(J1840="Yes",IF(U1840&lt;&gt;"",HYPERLINK(_xlfn.CONCAT(VLOOKUP(U1840,AF:AG,2,FALSE),"\",IF(ISERROR(FIND(",",A1840))=FALSE,LEFT(A1840,FIND(",",A1840)-1),A1840),"-",C1840,"-",H1840,".pdf"),"PDF"),""),"")</f>
        <v>PDF</v>
      </c>
      <c r="U1840" s="11" t="s">
        <v>38</v>
      </c>
      <c r="V1840" s="3" t="s">
        <v>46</v>
      </c>
      <c r="W1840" s="3" t="s">
        <v>47</v>
      </c>
      <c r="Y1840" s="12" t="str">
        <f>IF(R1840="Include","No",IF(V1840="Include","No",""))</f>
        <v/>
      </c>
      <c r="Z1840" s="33" t="str">
        <f>IF(J1840="Yes",IF(Q1840="","",IF(Q1840="Include",IF(V1840="",IF(Y1840="No","Check for supplement","Include"),IF(V1840="Exclude","Consensus required",IF(V1840="Include",IF(Y1840="No","Check for supplement","Include"),"Check required"))),IF(Q1840="Exclude",IF(V1840="","Check required",IF(V1840="Exclude","Exclude",IF(V1840="Include","Consensus required","Check required"))),"Check required"))),IF(L1840="","","Find PDF"))</f>
        <v>Exclude</v>
      </c>
      <c r="AA1840" s="31" t="str">
        <f>IF(Z1840="Exclude",R1840,"")</f>
        <v>3. Wrong intervention</v>
      </c>
    </row>
    <row r="1841" spans="1:27" x14ac:dyDescent="0.25">
      <c r="A1841" s="25" t="s">
        <v>2868</v>
      </c>
      <c r="B1841" s="26" t="s">
        <v>2869</v>
      </c>
      <c r="C1841" s="26">
        <v>2014</v>
      </c>
      <c r="D1841" s="26" t="s">
        <v>2870</v>
      </c>
      <c r="E1841" s="26">
        <v>67</v>
      </c>
      <c r="F1841" s="26">
        <v>3</v>
      </c>
      <c r="G1841" s="26" t="s">
        <v>2871</v>
      </c>
      <c r="H1841" s="26">
        <v>13701</v>
      </c>
      <c r="I1841" s="26" t="s">
        <v>2872</v>
      </c>
      <c r="J1841" s="11" t="s">
        <v>35</v>
      </c>
      <c r="K1841" s="18" t="str">
        <f>IF(LEFT(I1841,2)="10",HYPERLINK(_xlfn.CONCAT("https://doi.org/",I1841),"Link"),IF(I1841="","",HYPERLINK(I1841,"Link")))</f>
        <v>Link</v>
      </c>
      <c r="L1841" s="19" t="str">
        <f>IF(A1841&lt;&gt;"",IF(J1841="No",_xlfn.CONCAT(IF(ISERROR(FIND(",",A1841))=FALSE,LEFT(A1841,FIND(",",A1841)-1),A1841),"-",C1841,"-",H1841),""),"")</f>
        <v/>
      </c>
      <c r="M1841" s="29" t="str">
        <f>IF(A1841&lt;&gt;"",_xlfn.CONCAT("{",IF(ISERROR(FIND(",",A1841))=FALSE,LEFT(A1841,FIND(",",A1841)-1),A1841),", ",C1841," #",H1841,"}"),"")</f>
        <v>{Roos, 2014 #13701}</v>
      </c>
      <c r="N1841" s="4" t="s">
        <v>1</v>
      </c>
      <c r="O1841" s="18" t="str">
        <f>IF(J1841="Yes",IF(P1841&lt;&gt;"",HYPERLINK(_xlfn.CONCAT(VLOOKUP(P1841,AF:AG,2,FALSE),"\",IF(ISERROR(FIND(",",A1841))=FALSE,LEFT(A1841,FIND(",",A1841)-1),A1841),"-",C1841,"-",H1841,".pdf"),"PDF"),""),"")</f>
        <v>PDF</v>
      </c>
      <c r="P1841" s="11" t="s">
        <v>2</v>
      </c>
      <c r="Q1841" s="3" t="s">
        <v>46</v>
      </c>
      <c r="R1841" s="3" t="s">
        <v>56</v>
      </c>
      <c r="S1841" s="4" t="s">
        <v>1090</v>
      </c>
      <c r="T1841" s="18" t="str">
        <f>IF(J1841="Yes",IF(U1841&lt;&gt;"",HYPERLINK(_xlfn.CONCAT(VLOOKUP(U1841,AF:AG,2,FALSE),"\",IF(ISERROR(FIND(",",A1841))=FALSE,LEFT(A1841,FIND(",",A1841)-1),A1841),"-",C1841,"-",H1841,".pdf"),"PDF"),""),"")</f>
        <v>PDF</v>
      </c>
      <c r="U1841" s="11" t="s">
        <v>38</v>
      </c>
      <c r="V1841" s="3" t="s">
        <v>46</v>
      </c>
      <c r="W1841" s="3" t="s">
        <v>47</v>
      </c>
      <c r="Y1841" s="12" t="str">
        <f>IF(R1841="Include","No",IF(V1841="Include","No",""))</f>
        <v/>
      </c>
      <c r="Z1841" s="33" t="str">
        <f>IF(J1841="Yes",IF(Q1841="","",IF(Q1841="Include",IF(V1841="",IF(Y1841="No","Check for supplement","Include"),IF(V1841="Exclude","Consensus required",IF(V1841="Include",IF(Y1841="No","Check for supplement","Include"),"Check required"))),IF(Q1841="Exclude",IF(V1841="","Check required",IF(V1841="Exclude","Exclude",IF(V1841="Include","Consensus required","Check required"))),"Check required"))),IF(L1841="","","Find PDF"))</f>
        <v>Exclude</v>
      </c>
      <c r="AA1841" s="31" t="str">
        <f>IF(Z1841="Exclude",R1841,"")</f>
        <v>2. Wrong country</v>
      </c>
    </row>
    <row r="1842" spans="1:27" x14ac:dyDescent="0.25">
      <c r="A1842" s="25" t="s">
        <v>2868</v>
      </c>
      <c r="B1842" s="26" t="s">
        <v>2869</v>
      </c>
      <c r="C1842" s="26">
        <v>2014</v>
      </c>
      <c r="D1842" s="26" t="s">
        <v>2870</v>
      </c>
      <c r="E1842" s="26">
        <v>67</v>
      </c>
      <c r="F1842" s="26">
        <v>3</v>
      </c>
      <c r="G1842" s="26" t="s">
        <v>2871</v>
      </c>
      <c r="H1842" s="26">
        <v>13702</v>
      </c>
      <c r="I1842" s="26" t="s">
        <v>2872</v>
      </c>
      <c r="J1842" s="11" t="s">
        <v>35</v>
      </c>
      <c r="K1842" s="18" t="str">
        <f>IF(LEFT(I1842,2)="10",HYPERLINK(_xlfn.CONCAT("https://doi.org/",I1842),"Link"),IF(I1842="","",HYPERLINK(I1842,"Link")))</f>
        <v>Link</v>
      </c>
      <c r="L1842" s="19" t="str">
        <f>IF(A1842&lt;&gt;"",IF(J1842="No",_xlfn.CONCAT(IF(ISERROR(FIND(",",A1842))=FALSE,LEFT(A1842,FIND(",",A1842)-1),A1842),"-",C1842,"-",H1842),""),"")</f>
        <v/>
      </c>
      <c r="M1842" s="29" t="str">
        <f>IF(A1842&lt;&gt;"",_xlfn.CONCAT("{",IF(ISERROR(FIND(",",A1842))=FALSE,LEFT(A1842,FIND(",",A1842)-1),A1842),", ",C1842," #",H1842,"}"),"")</f>
        <v>{Roos, 2014 #13702}</v>
      </c>
      <c r="N1842" s="4" t="s">
        <v>1</v>
      </c>
      <c r="O1842" s="18" t="str">
        <f>IF(J1842="Yes",IF(P1842&lt;&gt;"",HYPERLINK(_xlfn.CONCAT(VLOOKUP(P1842,AF:AG,2,FALSE),"\",IF(ISERROR(FIND(",",A1842))=FALSE,LEFT(A1842,FIND(",",A1842)-1),A1842),"-",C1842,"-",H1842,".pdf"),"PDF"),""),"")</f>
        <v>PDF</v>
      </c>
      <c r="P1842" s="11" t="s">
        <v>2</v>
      </c>
      <c r="Q1842" s="3" t="s">
        <v>46</v>
      </c>
      <c r="R1842" s="3" t="s">
        <v>39</v>
      </c>
      <c r="T1842" s="18" t="str">
        <f>IF(J1842="Yes",IF(U1842&lt;&gt;"",HYPERLINK(_xlfn.CONCAT(VLOOKUP(U1842,AF:AG,2,FALSE),"\",IF(ISERROR(FIND(",",A1842))=FALSE,LEFT(A1842,FIND(",",A1842)-1),A1842),"-",C1842,"-",H1842,".pdf"),"PDF"),""),"")</f>
        <v>PDF</v>
      </c>
      <c r="U1842" s="11" t="str">
        <f>IF(R1842="0. Duplicate","SH","")</f>
        <v>SH</v>
      </c>
      <c r="V1842" s="3" t="str">
        <f>IF(R1842="0. Duplicate","Exclude","")</f>
        <v>Exclude</v>
      </c>
      <c r="W1842" s="3" t="str">
        <f>IF(R1842="0. Duplicate","0. Duplicate","")</f>
        <v>0. Duplicate</v>
      </c>
      <c r="Y1842" s="12" t="str">
        <f>IF(R1842="Include","No",IF(V1842="Include","No",""))</f>
        <v/>
      </c>
      <c r="Z1842" s="33" t="str">
        <f>IF(J1842="Yes",IF(Q1842="","",IF(Q1842="Include",IF(V1842="",IF(Y1842="No","Check for supplement","Include"),IF(V1842="Exclude","Consensus required",IF(V1842="Include",IF(Y1842="No","Check for supplement","Include"),"Check required"))),IF(Q1842="Exclude",IF(V1842="","Check required",IF(V1842="Exclude","Exclude",IF(V1842="Include","Consensus required","Check required"))),"Check required"))),IF(L1842="","","Find PDF"))</f>
        <v>Exclude</v>
      </c>
      <c r="AA1842" s="31" t="str">
        <f>IF(Z1842="Exclude",R1842,"")</f>
        <v>0. Duplicate</v>
      </c>
    </row>
    <row r="1843" spans="1:27" x14ac:dyDescent="0.25">
      <c r="A1843" s="25" t="s">
        <v>2873</v>
      </c>
      <c r="B1843" s="26" t="s">
        <v>2874</v>
      </c>
      <c r="C1843" s="26">
        <v>2012</v>
      </c>
      <c r="D1843" s="26" t="s">
        <v>540</v>
      </c>
      <c r="E1843" s="26">
        <v>2012</v>
      </c>
      <c r="G1843" s="26">
        <v>342138</v>
      </c>
      <c r="H1843" s="26">
        <v>13703</v>
      </c>
      <c r="I1843" s="26" t="s">
        <v>2875</v>
      </c>
      <c r="J1843" s="11" t="s">
        <v>35</v>
      </c>
      <c r="K1843" s="18" t="str">
        <f>IF(LEFT(I1843,2)="10",HYPERLINK(_xlfn.CONCAT("https://doi.org/",I1843),"Link"),IF(I1843="","",HYPERLINK(I1843,"Link")))</f>
        <v>Link</v>
      </c>
      <c r="L1843" s="19" t="str">
        <f>IF(A1843&lt;&gt;"",IF(J1843="No",_xlfn.CONCAT(IF(ISERROR(FIND(",",A1843))=FALSE,LEFT(A1843,FIND(",",A1843)-1),A1843),"-",C1843,"-",H1843),""),"")</f>
        <v/>
      </c>
      <c r="M1843" s="29" t="str">
        <f>IF(A1843&lt;&gt;"",_xlfn.CONCAT("{",IF(ISERROR(FIND(",",A1843))=FALSE,LEFT(A1843,FIND(",",A1843)-1),A1843),", ",C1843," #",H1843,"}"),"")</f>
        <v>{Rosario, 2012 #13703}</v>
      </c>
      <c r="N1843" s="4" t="s">
        <v>1</v>
      </c>
      <c r="O1843" s="18" t="str">
        <f>IF(J1843="Yes",IF(P1843&lt;&gt;"",HYPERLINK(_xlfn.CONCAT(VLOOKUP(P1843,AF:AG,2,FALSE),"\",IF(ISERROR(FIND(",",A1843))=FALSE,LEFT(A1843,FIND(",",A1843)-1),A1843),"-",C1843,"-",H1843,".pdf"),"PDF"),""),"")</f>
        <v>PDF</v>
      </c>
      <c r="P1843" s="11" t="s">
        <v>2</v>
      </c>
      <c r="Q1843" s="3" t="s">
        <v>46</v>
      </c>
      <c r="R1843" s="3" t="s">
        <v>47</v>
      </c>
      <c r="S1843" s="4" t="s">
        <v>109</v>
      </c>
      <c r="T1843" s="18" t="str">
        <f>IF(J1843="Yes",IF(U1843&lt;&gt;"",HYPERLINK(_xlfn.CONCAT(VLOOKUP(U1843,AF:AG,2,FALSE),"\",IF(ISERROR(FIND(",",A1843))=FALSE,LEFT(A1843,FIND(",",A1843)-1),A1843),"-",C1843,"-",H1843,".pdf"),"PDF"),""),"")</f>
        <v>PDF</v>
      </c>
      <c r="U1843" s="11" t="s">
        <v>38</v>
      </c>
      <c r="V1843" s="3" t="s">
        <v>46</v>
      </c>
      <c r="W1843" s="3" t="s">
        <v>47</v>
      </c>
      <c r="Y1843" s="12" t="str">
        <f>IF(R1843="Include","No",IF(V1843="Include","No",""))</f>
        <v/>
      </c>
      <c r="Z1843" s="33" t="str">
        <f>IF(J1843="Yes",IF(Q1843="","",IF(Q1843="Include",IF(V1843="",IF(Y1843="No","Check for supplement","Include"),IF(V1843="Exclude","Consensus required",IF(V1843="Include",IF(Y1843="No","Check for supplement","Include"),"Check required"))),IF(Q1843="Exclude",IF(V1843="","Check required",IF(V1843="Exclude","Exclude",IF(V1843="Include","Consensus required","Check required"))),"Check required"))),IF(L1843="","","Find PDF"))</f>
        <v>Exclude</v>
      </c>
      <c r="AA1843" s="31" t="str">
        <f>IF(Z1843="Exclude",R1843,"")</f>
        <v>3. Wrong intervention</v>
      </c>
    </row>
    <row r="1844" spans="1:27" x14ac:dyDescent="0.25">
      <c r="A1844" s="25" t="s">
        <v>2876</v>
      </c>
      <c r="B1844" s="26" t="s">
        <v>2877</v>
      </c>
      <c r="C1844" s="26">
        <v>2010</v>
      </c>
      <c r="D1844" s="26" t="s">
        <v>365</v>
      </c>
      <c r="E1844" s="26">
        <v>10</v>
      </c>
      <c r="F1844" s="26">
        <v>81</v>
      </c>
      <c r="G1844" s="26">
        <v>81</v>
      </c>
      <c r="H1844" s="26">
        <v>13704</v>
      </c>
      <c r="I1844" s="26" t="s">
        <v>2878</v>
      </c>
      <c r="J1844" s="11" t="s">
        <v>35</v>
      </c>
      <c r="K1844" s="18" t="str">
        <f>IF(LEFT(I1844,2)="10",HYPERLINK(_xlfn.CONCAT("https://doi.org/",I1844),"Link"),IF(I1844="","",HYPERLINK(I1844,"Link")))</f>
        <v>Link</v>
      </c>
      <c r="L1844" s="19" t="str">
        <f>IF(A1844&lt;&gt;"",IF(J1844="No",_xlfn.CONCAT(IF(ISERROR(FIND(",",A1844))=FALSE,LEFT(A1844,FIND(",",A1844)-1),A1844),"-",C1844,"-",H1844),""),"")</f>
        <v/>
      </c>
      <c r="M1844" s="29" t="str">
        <f>IF(A1844&lt;&gt;"",_xlfn.CONCAT("{",IF(ISERROR(FIND(",",A1844))=FALSE,LEFT(A1844,FIND(",",A1844)-1),A1844),", ",C1844," #",H1844,"}"),"")</f>
        <v>{Rosenkranz, 2010 #13704}</v>
      </c>
      <c r="N1844" s="4" t="s">
        <v>1</v>
      </c>
      <c r="O1844" s="18" t="str">
        <f>IF(J1844="Yes",IF(P1844&lt;&gt;"",HYPERLINK(_xlfn.CONCAT(VLOOKUP(P1844,AF:AG,2,FALSE),"\",IF(ISERROR(FIND(",",A1844))=FALSE,LEFT(A1844,FIND(",",A1844)-1),A1844),"-",C1844,"-",H1844,".pdf"),"PDF"),""),"")</f>
        <v>PDF</v>
      </c>
      <c r="P1844" s="11" t="s">
        <v>2</v>
      </c>
      <c r="Q1844" s="3" t="s">
        <v>46</v>
      </c>
      <c r="R1844" s="3" t="s">
        <v>47</v>
      </c>
      <c r="S1844" s="4" t="s">
        <v>109</v>
      </c>
      <c r="T1844" s="18" t="str">
        <f>IF(J1844="Yes",IF(U1844&lt;&gt;"",HYPERLINK(_xlfn.CONCAT(VLOOKUP(U1844,AF:AG,2,FALSE),"\",IF(ISERROR(FIND(",",A1844))=FALSE,LEFT(A1844,FIND(",",A1844)-1),A1844),"-",C1844,"-",H1844,".pdf"),"PDF"),""),"")</f>
        <v>PDF</v>
      </c>
      <c r="U1844" s="11" t="s">
        <v>38</v>
      </c>
      <c r="V1844" s="3" t="s">
        <v>46</v>
      </c>
      <c r="W1844" s="3" t="s">
        <v>47</v>
      </c>
      <c r="Y1844" s="12" t="str">
        <f>IF(R1844="Include","No",IF(V1844="Include","No",""))</f>
        <v/>
      </c>
      <c r="Z1844" s="33" t="str">
        <f>IF(J1844="Yes",IF(Q1844="","",IF(Q1844="Include",IF(V1844="",IF(Y1844="No","Check for supplement","Include"),IF(V1844="Exclude","Consensus required",IF(V1844="Include",IF(Y1844="No","Check for supplement","Include"),"Check required"))),IF(Q1844="Exclude",IF(V1844="","Check required",IF(V1844="Exclude","Exclude",IF(V1844="Include","Consensus required","Check required"))),"Check required"))),IF(L1844="","","Find PDF"))</f>
        <v>Exclude</v>
      </c>
      <c r="AA1844" s="31" t="str">
        <f>IF(Z1844="Exclude",R1844,"")</f>
        <v>3. Wrong intervention</v>
      </c>
    </row>
    <row r="1845" spans="1:27" x14ac:dyDescent="0.25">
      <c r="A1845" s="25" t="s">
        <v>2879</v>
      </c>
      <c r="B1845" s="26" t="s">
        <v>2880</v>
      </c>
      <c r="C1845" s="26">
        <v>2015</v>
      </c>
      <c r="D1845" s="26" t="s">
        <v>42</v>
      </c>
      <c r="E1845" s="26" t="s">
        <v>2881</v>
      </c>
      <c r="G1845" s="26" t="s">
        <v>2882</v>
      </c>
      <c r="H1845" s="26">
        <v>13705</v>
      </c>
      <c r="I1845" s="26" t="s">
        <v>2883</v>
      </c>
      <c r="J1845" s="11" t="s">
        <v>35</v>
      </c>
      <c r="K1845" s="18" t="str">
        <f>IF(LEFT(I1845,2)="10",HYPERLINK(_xlfn.CONCAT("https://doi.org/",I1845),"Link"),IF(I1845="","",HYPERLINK(I1845,"Link")))</f>
        <v>Link</v>
      </c>
      <c r="L1845" s="19" t="str">
        <f>IF(A1845&lt;&gt;"",IF(J1845="No",_xlfn.CONCAT(IF(ISERROR(FIND(",",A1845))=FALSE,LEFT(A1845,FIND(",",A1845)-1),A1845),"-",C1845,"-",H1845),""),"")</f>
        <v/>
      </c>
      <c r="M1845" s="29" t="str">
        <f>IF(A1845&lt;&gt;"",_xlfn.CONCAT("{",IF(ISERROR(FIND(",",A1845))=FALSE,LEFT(A1845,FIND(",",A1845)-1),A1845),", ",C1845," #",H1845,"}"),"")</f>
        <v>{Rote, 2015 #13705}</v>
      </c>
      <c r="N1845" s="4" t="s">
        <v>1</v>
      </c>
      <c r="O1845" s="18" t="str">
        <f>IF(J1845="Yes",IF(P1845&lt;&gt;"",HYPERLINK(_xlfn.CONCAT(VLOOKUP(P1845,AF:AG,2,FALSE),"\",IF(ISERROR(FIND(",",A1845))=FALSE,LEFT(A1845,FIND(",",A1845)-1),A1845),"-",C1845,"-",H1845,".pdf"),"PDF"),""),"")</f>
        <v>PDF</v>
      </c>
      <c r="P1845" s="11" t="s">
        <v>2</v>
      </c>
      <c r="Q1845" s="3" t="s">
        <v>46</v>
      </c>
      <c r="R1845" s="3" t="s">
        <v>47</v>
      </c>
      <c r="S1845" s="4" t="s">
        <v>109</v>
      </c>
      <c r="T1845" s="18" t="str">
        <f>IF(J1845="Yes",IF(U1845&lt;&gt;"",HYPERLINK(_xlfn.CONCAT(VLOOKUP(U1845,AF:AG,2,FALSE),"\",IF(ISERROR(FIND(",",A1845))=FALSE,LEFT(A1845,FIND(",",A1845)-1),A1845),"-",C1845,"-",H1845,".pdf"),"PDF"),""),"")</f>
        <v>PDF</v>
      </c>
      <c r="U1845" s="11" t="s">
        <v>38</v>
      </c>
      <c r="V1845" s="3" t="s">
        <v>46</v>
      </c>
      <c r="W1845" s="3" t="s">
        <v>47</v>
      </c>
      <c r="Y1845" s="12" t="str">
        <f>IF(R1845="Include","No",IF(V1845="Include","No",""))</f>
        <v/>
      </c>
      <c r="Z1845" s="33" t="str">
        <f>IF(J1845="Yes",IF(Q1845="","",IF(Q1845="Include",IF(V1845="",IF(Y1845="No","Check for supplement","Include"),IF(V1845="Exclude","Consensus required",IF(V1845="Include",IF(Y1845="No","Check for supplement","Include"),"Check required"))),IF(Q1845="Exclude",IF(V1845="","Check required",IF(V1845="Exclude","Exclude",IF(V1845="Include","Consensus required","Check required"))),"Check required"))),IF(L1845="","","Find PDF"))</f>
        <v>Exclude</v>
      </c>
      <c r="AA1845" s="31" t="str">
        <f>IF(Z1845="Exclude",R1845,"")</f>
        <v>3. Wrong intervention</v>
      </c>
    </row>
    <row r="1846" spans="1:27" x14ac:dyDescent="0.25">
      <c r="A1846" s="25" t="s">
        <v>2879</v>
      </c>
      <c r="B1846" s="26" t="s">
        <v>2880</v>
      </c>
      <c r="C1846" s="26">
        <v>2015</v>
      </c>
      <c r="D1846" s="26" t="s">
        <v>42</v>
      </c>
      <c r="E1846" s="26" t="s">
        <v>2881</v>
      </c>
      <c r="G1846" s="26" t="s">
        <v>2882</v>
      </c>
      <c r="H1846" s="26">
        <v>13706</v>
      </c>
      <c r="I1846" s="26" t="s">
        <v>2883</v>
      </c>
      <c r="J1846" s="11" t="s">
        <v>35</v>
      </c>
      <c r="K1846" s="18" t="str">
        <f>IF(LEFT(I1846,2)="10",HYPERLINK(_xlfn.CONCAT("https://doi.org/",I1846),"Link"),IF(I1846="","",HYPERLINK(I1846,"Link")))</f>
        <v>Link</v>
      </c>
      <c r="L1846" s="19" t="str">
        <f>IF(A1846&lt;&gt;"",IF(J1846="No",_xlfn.CONCAT(IF(ISERROR(FIND(",",A1846))=FALSE,LEFT(A1846,FIND(",",A1846)-1),A1846),"-",C1846,"-",H1846),""),"")</f>
        <v/>
      </c>
      <c r="M1846" s="29" t="str">
        <f>IF(A1846&lt;&gt;"",_xlfn.CONCAT("{",IF(ISERROR(FIND(",",A1846))=FALSE,LEFT(A1846,FIND(",",A1846)-1),A1846),", ",C1846," #",H1846,"}"),"")</f>
        <v>{Rote, 2015 #13706}</v>
      </c>
      <c r="N1846" s="4" t="s">
        <v>1</v>
      </c>
      <c r="O1846" s="18" t="str">
        <f>IF(J1846="Yes",IF(P1846&lt;&gt;"",HYPERLINK(_xlfn.CONCAT(VLOOKUP(P1846,AF:AG,2,FALSE),"\",IF(ISERROR(FIND(",",A1846))=FALSE,LEFT(A1846,FIND(",",A1846)-1),A1846),"-",C1846,"-",H1846,".pdf"),"PDF"),""),"")</f>
        <v>PDF</v>
      </c>
      <c r="P1846" s="11" t="s">
        <v>2</v>
      </c>
      <c r="Q1846" s="3" t="s">
        <v>46</v>
      </c>
      <c r="R1846" s="3" t="s">
        <v>39</v>
      </c>
      <c r="T1846" s="18" t="str">
        <f>IF(J1846="Yes",IF(U1846&lt;&gt;"",HYPERLINK(_xlfn.CONCAT(VLOOKUP(U1846,AF:AG,2,FALSE),"\",IF(ISERROR(FIND(",",A1846))=FALSE,LEFT(A1846,FIND(",",A1846)-1),A1846),"-",C1846,"-",H1846,".pdf"),"PDF"),""),"")</f>
        <v>PDF</v>
      </c>
      <c r="U1846" s="11" t="str">
        <f>IF(R1846="0. Duplicate","SH","")</f>
        <v>SH</v>
      </c>
      <c r="V1846" s="3" t="str">
        <f>IF(R1846="0. Duplicate","Exclude","")</f>
        <v>Exclude</v>
      </c>
      <c r="W1846" s="3" t="str">
        <f>IF(R1846="0. Duplicate","0. Duplicate","")</f>
        <v>0. Duplicate</v>
      </c>
      <c r="Y1846" s="12" t="str">
        <f>IF(R1846="Include","No",IF(V1846="Include","No",""))</f>
        <v/>
      </c>
      <c r="Z1846" s="33" t="str">
        <f>IF(J1846="Yes",IF(Q1846="","",IF(Q1846="Include",IF(V1846="",IF(Y1846="No","Check for supplement","Include"),IF(V1846="Exclude","Consensus required",IF(V1846="Include",IF(Y1846="No","Check for supplement","Include"),"Check required"))),IF(Q1846="Exclude",IF(V1846="","Check required",IF(V1846="Exclude","Exclude",IF(V1846="Include","Consensus required","Check required"))),"Check required"))),IF(L1846="","","Find PDF"))</f>
        <v>Exclude</v>
      </c>
      <c r="AA1846" s="31" t="str">
        <f>IF(Z1846="Exclude",R1846,"")</f>
        <v>0. Duplicate</v>
      </c>
    </row>
    <row r="1847" spans="1:27" x14ac:dyDescent="0.25">
      <c r="A1847" s="25" t="s">
        <v>2879</v>
      </c>
      <c r="B1847" s="26" t="s">
        <v>2880</v>
      </c>
      <c r="C1847" s="26">
        <v>2015</v>
      </c>
      <c r="D1847" s="26" t="s">
        <v>42</v>
      </c>
      <c r="E1847" s="26" t="s">
        <v>2881</v>
      </c>
      <c r="G1847" s="26" t="s">
        <v>2882</v>
      </c>
      <c r="H1847" s="26">
        <v>13707</v>
      </c>
      <c r="I1847" s="26" t="s">
        <v>2883</v>
      </c>
      <c r="J1847" s="11" t="s">
        <v>35</v>
      </c>
      <c r="K1847" s="18" t="str">
        <f>IF(LEFT(I1847,2)="10",HYPERLINK(_xlfn.CONCAT("https://doi.org/",I1847),"Link"),IF(I1847="","",HYPERLINK(I1847,"Link")))</f>
        <v>Link</v>
      </c>
      <c r="L1847" s="19" t="str">
        <f>IF(A1847&lt;&gt;"",IF(J1847="No",_xlfn.CONCAT(IF(ISERROR(FIND(",",A1847))=FALSE,LEFT(A1847,FIND(",",A1847)-1),A1847),"-",C1847,"-",H1847),""),"")</f>
        <v/>
      </c>
      <c r="M1847" s="29" t="str">
        <f>IF(A1847&lt;&gt;"",_xlfn.CONCAT("{",IF(ISERROR(FIND(",",A1847))=FALSE,LEFT(A1847,FIND(",",A1847)-1),A1847),", ",C1847," #",H1847,"}"),"")</f>
        <v>{Rote, 2015 #13707}</v>
      </c>
      <c r="N1847" s="4" t="s">
        <v>1</v>
      </c>
      <c r="O1847" s="18" t="str">
        <f>IF(J1847="Yes",IF(P1847&lt;&gt;"",HYPERLINK(_xlfn.CONCAT(VLOOKUP(P1847,AF:AG,2,FALSE),"\",IF(ISERROR(FIND(",",A1847))=FALSE,LEFT(A1847,FIND(",",A1847)-1),A1847),"-",C1847,"-",H1847,".pdf"),"PDF"),""),"")</f>
        <v>PDF</v>
      </c>
      <c r="P1847" s="11" t="s">
        <v>2</v>
      </c>
      <c r="Q1847" s="3" t="s">
        <v>46</v>
      </c>
      <c r="R1847" s="3" t="s">
        <v>39</v>
      </c>
      <c r="T1847" s="18" t="str">
        <f>IF(J1847="Yes",IF(U1847&lt;&gt;"",HYPERLINK(_xlfn.CONCAT(VLOOKUP(U1847,AF:AG,2,FALSE),"\",IF(ISERROR(FIND(",",A1847))=FALSE,LEFT(A1847,FIND(",",A1847)-1),A1847),"-",C1847,"-",H1847,".pdf"),"PDF"),""),"")</f>
        <v>PDF</v>
      </c>
      <c r="U1847" s="11" t="str">
        <f>IF(R1847="0. Duplicate","SH","")</f>
        <v>SH</v>
      </c>
      <c r="V1847" s="3" t="str">
        <f>IF(R1847="0. Duplicate","Exclude","")</f>
        <v>Exclude</v>
      </c>
      <c r="W1847" s="3" t="str">
        <f>IF(R1847="0. Duplicate","0. Duplicate","")</f>
        <v>0. Duplicate</v>
      </c>
      <c r="Y1847" s="12" t="str">
        <f>IF(R1847="Include","No",IF(V1847="Include","No",""))</f>
        <v/>
      </c>
      <c r="Z1847" s="33" t="str">
        <f>IF(J1847="Yes",IF(Q1847="","",IF(Q1847="Include",IF(V1847="",IF(Y1847="No","Check for supplement","Include"),IF(V1847="Exclude","Consensus required",IF(V1847="Include",IF(Y1847="No","Check for supplement","Include"),"Check required"))),IF(Q1847="Exclude",IF(V1847="","Check required",IF(V1847="Exclude","Exclude",IF(V1847="Include","Consensus required","Check required"))),"Check required"))),IF(L1847="","","Find PDF"))</f>
        <v>Exclude</v>
      </c>
      <c r="AA1847" s="31" t="str">
        <f>IF(Z1847="Exclude",R1847,"")</f>
        <v>0. Duplicate</v>
      </c>
    </row>
    <row r="1848" spans="1:27" x14ac:dyDescent="0.25">
      <c r="A1848" s="25" t="s">
        <v>2879</v>
      </c>
      <c r="B1848" s="26" t="s">
        <v>2880</v>
      </c>
      <c r="C1848" s="26">
        <v>2015</v>
      </c>
      <c r="D1848" s="26" t="s">
        <v>42</v>
      </c>
      <c r="E1848" s="26" t="s">
        <v>2881</v>
      </c>
      <c r="G1848" s="26" t="s">
        <v>2882</v>
      </c>
      <c r="H1848" s="26">
        <v>13708</v>
      </c>
      <c r="I1848" s="26" t="s">
        <v>2883</v>
      </c>
      <c r="J1848" s="11" t="s">
        <v>35</v>
      </c>
      <c r="K1848" s="18" t="str">
        <f>IF(LEFT(I1848,2)="10",HYPERLINK(_xlfn.CONCAT("https://doi.org/",I1848),"Link"),IF(I1848="","",HYPERLINK(I1848,"Link")))</f>
        <v>Link</v>
      </c>
      <c r="L1848" s="19" t="str">
        <f>IF(A1848&lt;&gt;"",IF(J1848="No",_xlfn.CONCAT(IF(ISERROR(FIND(",",A1848))=FALSE,LEFT(A1848,FIND(",",A1848)-1),A1848),"-",C1848,"-",H1848),""),"")</f>
        <v/>
      </c>
      <c r="M1848" s="29" t="str">
        <f>IF(A1848&lt;&gt;"",_xlfn.CONCAT("{",IF(ISERROR(FIND(",",A1848))=FALSE,LEFT(A1848,FIND(",",A1848)-1),A1848),", ",C1848," #",H1848,"}"),"")</f>
        <v>{Rote, 2015 #13708}</v>
      </c>
      <c r="N1848" s="4" t="s">
        <v>1</v>
      </c>
      <c r="O1848" s="18" t="str">
        <f>IF(J1848="Yes",IF(P1848&lt;&gt;"",HYPERLINK(_xlfn.CONCAT(VLOOKUP(P1848,AF:AG,2,FALSE),"\",IF(ISERROR(FIND(",",A1848))=FALSE,LEFT(A1848,FIND(",",A1848)-1),A1848),"-",C1848,"-",H1848,".pdf"),"PDF"),""),"")</f>
        <v>PDF</v>
      </c>
      <c r="P1848" s="11" t="s">
        <v>2</v>
      </c>
      <c r="Q1848" s="3" t="s">
        <v>46</v>
      </c>
      <c r="R1848" s="3" t="s">
        <v>39</v>
      </c>
      <c r="T1848" s="18" t="str">
        <f>IF(J1848="Yes",IF(U1848&lt;&gt;"",HYPERLINK(_xlfn.CONCAT(VLOOKUP(U1848,AF:AG,2,FALSE),"\",IF(ISERROR(FIND(",",A1848))=FALSE,LEFT(A1848,FIND(",",A1848)-1),A1848),"-",C1848,"-",H1848,".pdf"),"PDF"),""),"")</f>
        <v>PDF</v>
      </c>
      <c r="U1848" s="11" t="str">
        <f>IF(R1848="0. Duplicate","SH","")</f>
        <v>SH</v>
      </c>
      <c r="V1848" s="3" t="str">
        <f>IF(R1848="0. Duplicate","Exclude","")</f>
        <v>Exclude</v>
      </c>
      <c r="W1848" s="3" t="str">
        <f>IF(R1848="0. Duplicate","0. Duplicate","")</f>
        <v>0. Duplicate</v>
      </c>
      <c r="Y1848" s="12" t="str">
        <f>IF(R1848="Include","No",IF(V1848="Include","No",""))</f>
        <v/>
      </c>
      <c r="Z1848" s="33" t="str">
        <f>IF(J1848="Yes",IF(Q1848="","",IF(Q1848="Include",IF(V1848="",IF(Y1848="No","Check for supplement","Include"),IF(V1848="Exclude","Consensus required",IF(V1848="Include",IF(Y1848="No","Check for supplement","Include"),"Check required"))),IF(Q1848="Exclude",IF(V1848="","Check required",IF(V1848="Exclude","Exclude",IF(V1848="Include","Consensus required","Check required"))),"Check required"))),IF(L1848="","","Find PDF"))</f>
        <v>Exclude</v>
      </c>
      <c r="AA1848" s="31" t="str">
        <f>IF(Z1848="Exclude",R1848,"")</f>
        <v>0. Duplicate</v>
      </c>
    </row>
    <row r="1849" spans="1:27" x14ac:dyDescent="0.25">
      <c r="A1849" s="25" t="s">
        <v>2884</v>
      </c>
      <c r="B1849" s="26" t="s">
        <v>2885</v>
      </c>
      <c r="C1849" s="26">
        <v>2015</v>
      </c>
      <c r="D1849" s="26" t="s">
        <v>119</v>
      </c>
      <c r="E1849" s="26">
        <v>47</v>
      </c>
      <c r="F1849" s="26">
        <v>12</v>
      </c>
      <c r="G1849" s="26" t="s">
        <v>2886</v>
      </c>
      <c r="H1849" s="26">
        <v>14903</v>
      </c>
      <c r="I1849" s="26" t="s">
        <v>2887</v>
      </c>
      <c r="J1849" s="11" t="s">
        <v>35</v>
      </c>
      <c r="K1849" s="18" t="str">
        <f>IF(LEFT(I1849,2)="10",HYPERLINK(_xlfn.CONCAT("https://doi.org/",I1849),"Link"),IF(I1849="","",HYPERLINK(I1849,"Link")))</f>
        <v>Link</v>
      </c>
      <c r="L1849" s="19" t="str">
        <f>IF(A1849&lt;&gt;"",IF(J1849="No",_xlfn.CONCAT(IF(ISERROR(FIND(",",A1849))=FALSE,LEFT(A1849,FIND(",",A1849)-1),A1849),"-",C1849,"-",H1849),""),"")</f>
        <v/>
      </c>
      <c r="M1849" s="29" t="str">
        <f>IF(A1849&lt;&gt;"",_xlfn.CONCAT("{",IF(ISERROR(FIND(",",A1849))=FALSE,LEFT(A1849,FIND(",",A1849)-1),A1849),", ",C1849," #",H1849,"}"),"")</f>
        <v>{Roth, 2015 #14903}</v>
      </c>
      <c r="N1849" s="4" t="s">
        <v>1</v>
      </c>
      <c r="O1849" s="18" t="str">
        <f>IF(J1849="Yes",IF(P1849&lt;&gt;"",HYPERLINK(_xlfn.CONCAT(VLOOKUP(P1849,AF:AG,2,FALSE),"\",IF(ISERROR(FIND(",",A1849))=FALSE,LEFT(A1849,FIND(",",A1849)-1),A1849),"-",C1849,"-",H1849,".pdf"),"PDF"),""),"")</f>
        <v>PDF</v>
      </c>
      <c r="P1849" s="11" t="s">
        <v>2</v>
      </c>
      <c r="Q1849" s="3" t="s">
        <v>46</v>
      </c>
      <c r="R1849" s="3" t="s">
        <v>47</v>
      </c>
      <c r="S1849" s="4" t="s">
        <v>109</v>
      </c>
      <c r="T1849" s="18" t="str">
        <f>IF(J1849="Yes",IF(U1849&lt;&gt;"",HYPERLINK(_xlfn.CONCAT(VLOOKUP(U1849,AF:AG,2,FALSE),"\",IF(ISERROR(FIND(",",A1849))=FALSE,LEFT(A1849,FIND(",",A1849)-1),A1849),"-",C1849,"-",H1849,".pdf"),"PDF"),""),"")</f>
        <v>PDF</v>
      </c>
      <c r="U1849" s="11" t="s">
        <v>38</v>
      </c>
      <c r="V1849" s="3" t="s">
        <v>46</v>
      </c>
      <c r="W1849" s="3" t="s">
        <v>47</v>
      </c>
      <c r="Y1849" s="12" t="str">
        <f>IF(R1849="Include","No",IF(V1849="Include","No",""))</f>
        <v/>
      </c>
      <c r="Z1849" s="33" t="str">
        <f>IF(J1849="Yes",IF(Q1849="","",IF(Q1849="Include",IF(V1849="",IF(Y1849="No","Check for supplement","Include"),IF(V1849="Exclude","Consensus required",IF(V1849="Include",IF(Y1849="No","Check for supplement","Include"),"Check required"))),IF(Q1849="Exclude",IF(V1849="","Check required",IF(V1849="Exclude","Exclude",IF(V1849="Include","Consensus required","Check required"))),"Check required"))),IF(L1849="","","Find PDF"))</f>
        <v>Exclude</v>
      </c>
      <c r="AA1849" s="31" t="str">
        <f>IF(Z1849="Exclude",R1849,"")</f>
        <v>3. Wrong intervention</v>
      </c>
    </row>
    <row r="1850" spans="1:27" x14ac:dyDescent="0.25">
      <c r="A1850" s="25" t="s">
        <v>2884</v>
      </c>
      <c r="B1850" s="26" t="s">
        <v>2885</v>
      </c>
      <c r="C1850" s="26">
        <v>2015</v>
      </c>
      <c r="D1850" s="26" t="s">
        <v>119</v>
      </c>
      <c r="E1850" s="26">
        <v>47</v>
      </c>
      <c r="F1850" s="26">
        <v>12</v>
      </c>
      <c r="G1850" s="26" t="s">
        <v>2886</v>
      </c>
      <c r="H1850" s="26">
        <v>14904</v>
      </c>
      <c r="I1850" s="26" t="s">
        <v>2887</v>
      </c>
      <c r="J1850" s="11" t="s">
        <v>35</v>
      </c>
      <c r="K1850" s="18" t="str">
        <f>IF(LEFT(I1850,2)="10",HYPERLINK(_xlfn.CONCAT("https://doi.org/",I1850),"Link"),IF(I1850="","",HYPERLINK(I1850,"Link")))</f>
        <v>Link</v>
      </c>
      <c r="L1850" s="19" t="str">
        <f>IF(A1850&lt;&gt;"",IF(J1850="No",_xlfn.CONCAT(IF(ISERROR(FIND(",",A1850))=FALSE,LEFT(A1850,FIND(",",A1850)-1),A1850),"-",C1850,"-",H1850),""),"")</f>
        <v/>
      </c>
      <c r="M1850" s="29" t="str">
        <f>IF(A1850&lt;&gt;"",_xlfn.CONCAT("{",IF(ISERROR(FIND(",",A1850))=FALSE,LEFT(A1850,FIND(",",A1850)-1),A1850),", ",C1850," #",H1850,"}"),"")</f>
        <v>{Roth, 2015 #14904}</v>
      </c>
      <c r="N1850" s="4" t="s">
        <v>1</v>
      </c>
      <c r="O1850" s="18" t="str">
        <f>IF(J1850="Yes",IF(P1850&lt;&gt;"",HYPERLINK(_xlfn.CONCAT(VLOOKUP(P1850,AF:AG,2,FALSE),"\",IF(ISERROR(FIND(",",A1850))=FALSE,LEFT(A1850,FIND(",",A1850)-1),A1850),"-",C1850,"-",H1850,".pdf"),"PDF"),""),"")</f>
        <v>PDF</v>
      </c>
      <c r="P1850" s="11" t="s">
        <v>2</v>
      </c>
      <c r="Q1850" s="3" t="s">
        <v>46</v>
      </c>
      <c r="R1850" s="3" t="s">
        <v>39</v>
      </c>
      <c r="T1850" s="18" t="str">
        <f>IF(J1850="Yes",IF(U1850&lt;&gt;"",HYPERLINK(_xlfn.CONCAT(VLOOKUP(U1850,AF:AG,2,FALSE),"\",IF(ISERROR(FIND(",",A1850))=FALSE,LEFT(A1850,FIND(",",A1850)-1),A1850),"-",C1850,"-",H1850,".pdf"),"PDF"),""),"")</f>
        <v>PDF</v>
      </c>
      <c r="U1850" s="11" t="str">
        <f>IF(R1850="0. Duplicate","SH","")</f>
        <v>SH</v>
      </c>
      <c r="V1850" s="3" t="str">
        <f>IF(R1850="0. Duplicate","Exclude","")</f>
        <v>Exclude</v>
      </c>
      <c r="W1850" s="3" t="str">
        <f>IF(R1850="0. Duplicate","0. Duplicate","")</f>
        <v>0. Duplicate</v>
      </c>
      <c r="Y1850" s="12" t="str">
        <f>IF(R1850="Include","No",IF(V1850="Include","No",""))</f>
        <v/>
      </c>
      <c r="Z1850" s="33" t="str">
        <f>IF(J1850="Yes",IF(Q1850="","",IF(Q1850="Include",IF(V1850="",IF(Y1850="No","Check for supplement","Include"),IF(V1850="Exclude","Consensus required",IF(V1850="Include",IF(Y1850="No","Check for supplement","Include"),"Check required"))),IF(Q1850="Exclude",IF(V1850="","Check required",IF(V1850="Exclude","Exclude",IF(V1850="Include","Consensus required","Check required"))),"Check required"))),IF(L1850="","","Find PDF"))</f>
        <v>Exclude</v>
      </c>
      <c r="AA1850" s="31" t="str">
        <f>IF(Z1850="Exclude",R1850,"")</f>
        <v>0. Duplicate</v>
      </c>
    </row>
    <row r="1851" spans="1:27" x14ac:dyDescent="0.25">
      <c r="A1851" s="25" t="s">
        <v>2884</v>
      </c>
      <c r="B1851" s="26" t="s">
        <v>2885</v>
      </c>
      <c r="C1851" s="26">
        <v>2015</v>
      </c>
      <c r="D1851" s="26" t="s">
        <v>119</v>
      </c>
      <c r="E1851" s="26">
        <v>47</v>
      </c>
      <c r="F1851" s="26">
        <v>12</v>
      </c>
      <c r="G1851" s="26" t="s">
        <v>2886</v>
      </c>
      <c r="H1851" s="26">
        <v>14905</v>
      </c>
      <c r="I1851" s="26" t="s">
        <v>2887</v>
      </c>
      <c r="J1851" s="11" t="s">
        <v>35</v>
      </c>
      <c r="K1851" s="18" t="str">
        <f>IF(LEFT(I1851,2)="10",HYPERLINK(_xlfn.CONCAT("https://doi.org/",I1851),"Link"),IF(I1851="","",HYPERLINK(I1851,"Link")))</f>
        <v>Link</v>
      </c>
      <c r="L1851" s="19" t="str">
        <f>IF(A1851&lt;&gt;"",IF(J1851="No",_xlfn.CONCAT(IF(ISERROR(FIND(",",A1851))=FALSE,LEFT(A1851,FIND(",",A1851)-1),A1851),"-",C1851,"-",H1851),""),"")</f>
        <v/>
      </c>
      <c r="M1851" s="29" t="str">
        <f>IF(A1851&lt;&gt;"",_xlfn.CONCAT("{",IF(ISERROR(FIND(",",A1851))=FALSE,LEFT(A1851,FIND(",",A1851)-1),A1851),", ",C1851," #",H1851,"}"),"")</f>
        <v>{Roth, 2015 #14905}</v>
      </c>
      <c r="N1851" s="4" t="s">
        <v>1</v>
      </c>
      <c r="O1851" s="18" t="str">
        <f>IF(J1851="Yes",IF(P1851&lt;&gt;"",HYPERLINK(_xlfn.CONCAT(VLOOKUP(P1851,AF:AG,2,FALSE),"\",IF(ISERROR(FIND(",",A1851))=FALSE,LEFT(A1851,FIND(",",A1851)-1),A1851),"-",C1851,"-",H1851,".pdf"),"PDF"),""),"")</f>
        <v>PDF</v>
      </c>
      <c r="P1851" s="11" t="s">
        <v>2</v>
      </c>
      <c r="Q1851" s="3" t="s">
        <v>46</v>
      </c>
      <c r="R1851" s="3" t="s">
        <v>39</v>
      </c>
      <c r="T1851" s="18" t="str">
        <f>IF(J1851="Yes",IF(U1851&lt;&gt;"",HYPERLINK(_xlfn.CONCAT(VLOOKUP(U1851,AF:AG,2,FALSE),"\",IF(ISERROR(FIND(",",A1851))=FALSE,LEFT(A1851,FIND(",",A1851)-1),A1851),"-",C1851,"-",H1851,".pdf"),"PDF"),""),"")</f>
        <v>PDF</v>
      </c>
      <c r="U1851" s="11" t="str">
        <f>IF(R1851="0. Duplicate","SH","")</f>
        <v>SH</v>
      </c>
      <c r="V1851" s="3" t="str">
        <f>IF(R1851="0. Duplicate","Exclude","")</f>
        <v>Exclude</v>
      </c>
      <c r="W1851" s="3" t="str">
        <f>IF(R1851="0. Duplicate","0. Duplicate","")</f>
        <v>0. Duplicate</v>
      </c>
      <c r="Y1851" s="12" t="str">
        <f>IF(R1851="Include","No",IF(V1851="Include","No",""))</f>
        <v/>
      </c>
      <c r="Z1851" s="33" t="str">
        <f>IF(J1851="Yes",IF(Q1851="","",IF(Q1851="Include",IF(V1851="",IF(Y1851="No","Check for supplement","Include"),IF(V1851="Exclude","Consensus required",IF(V1851="Include",IF(Y1851="No","Check for supplement","Include"),"Check required"))),IF(Q1851="Exclude",IF(V1851="","Check required",IF(V1851="Exclude","Exclude",IF(V1851="Include","Consensus required","Check required"))),"Check required"))),IF(L1851="","","Find PDF"))</f>
        <v>Exclude</v>
      </c>
      <c r="AA1851" s="31" t="str">
        <f>IF(Z1851="Exclude",R1851,"")</f>
        <v>0. Duplicate</v>
      </c>
    </row>
    <row r="1852" spans="1:27" x14ac:dyDescent="0.25">
      <c r="A1852" s="25" t="s">
        <v>2888</v>
      </c>
      <c r="B1852" s="26" t="s">
        <v>2889</v>
      </c>
      <c r="C1852" s="26">
        <v>2020</v>
      </c>
      <c r="D1852" s="26" t="s">
        <v>2890</v>
      </c>
      <c r="E1852" s="26">
        <v>25</v>
      </c>
      <c r="F1852" s="26">
        <v>3</v>
      </c>
      <c r="G1852" s="26" t="s">
        <v>2891</v>
      </c>
      <c r="H1852" s="26">
        <v>13709</v>
      </c>
      <c r="I1852" s="26" t="s">
        <v>2892</v>
      </c>
      <c r="J1852" s="11" t="s">
        <v>35</v>
      </c>
      <c r="K1852" s="18" t="str">
        <f>IF(LEFT(I1852,2)="10",HYPERLINK(_xlfn.CONCAT("https://doi.org/",I1852),"Link"),IF(I1852="","",HYPERLINK(I1852,"Link")))</f>
        <v>Link</v>
      </c>
      <c r="L1852" s="19" t="str">
        <f>IF(A1852&lt;&gt;"",IF(J1852="No",_xlfn.CONCAT(IF(ISERROR(FIND(",",A1852))=FALSE,LEFT(A1852,FIND(",",A1852)-1),A1852),"-",C1852,"-",H1852),""),"")</f>
        <v/>
      </c>
      <c r="M1852" s="29" t="str">
        <f>IF(A1852&lt;&gt;"",_xlfn.CONCAT("{",IF(ISERROR(FIND(",",A1852))=FALSE,LEFT(A1852,FIND(",",A1852)-1),A1852),", ",C1852," #",H1852,"}"),"")</f>
        <v>{Rouholamini, 2020 #13709}</v>
      </c>
      <c r="N1852" s="4" t="s">
        <v>1</v>
      </c>
      <c r="O1852" s="18" t="str">
        <f>IF(J1852="Yes",IF(P1852&lt;&gt;"",HYPERLINK(_xlfn.CONCAT(VLOOKUP(P1852,AF:AG,2,FALSE),"\",IF(ISERROR(FIND(",",A1852))=FALSE,LEFT(A1852,FIND(",",A1852)-1),A1852),"-",C1852,"-",H1852,".pdf"),"PDF"),""),"")</f>
        <v>PDF</v>
      </c>
      <c r="P1852" s="11" t="s">
        <v>2</v>
      </c>
      <c r="Q1852" s="3" t="s">
        <v>46</v>
      </c>
      <c r="R1852" s="3" t="s">
        <v>47</v>
      </c>
      <c r="S1852" s="4" t="s">
        <v>109</v>
      </c>
      <c r="T1852" s="18" t="str">
        <f>IF(J1852="Yes",IF(U1852&lt;&gt;"",HYPERLINK(_xlfn.CONCAT(VLOOKUP(U1852,AF:AG,2,FALSE),"\",IF(ISERROR(FIND(",",A1852))=FALSE,LEFT(A1852,FIND(",",A1852)-1),A1852),"-",C1852,"-",H1852,".pdf"),"PDF"),""),"")</f>
        <v>PDF</v>
      </c>
      <c r="U1852" s="11" t="s">
        <v>38</v>
      </c>
      <c r="V1852" s="3" t="s">
        <v>46</v>
      </c>
      <c r="W1852" s="3" t="s">
        <v>47</v>
      </c>
      <c r="Y1852" s="12" t="str">
        <f>IF(R1852="Include","No",IF(V1852="Include","No",""))</f>
        <v/>
      </c>
      <c r="Z1852" s="33" t="str">
        <f>IF(J1852="Yes",IF(Q1852="","",IF(Q1852="Include",IF(V1852="",IF(Y1852="No","Check for supplement","Include"),IF(V1852="Exclude","Consensus required",IF(V1852="Include",IF(Y1852="No","Check for supplement","Include"),"Check required"))),IF(Q1852="Exclude",IF(V1852="","Check required",IF(V1852="Exclude","Exclude",IF(V1852="Include","Consensus required","Check required"))),"Check required"))),IF(L1852="","","Find PDF"))</f>
        <v>Exclude</v>
      </c>
      <c r="AA1852" s="31" t="str">
        <f>IF(Z1852="Exclude",R1852,"")</f>
        <v>3. Wrong intervention</v>
      </c>
    </row>
    <row r="1853" spans="1:27" x14ac:dyDescent="0.25">
      <c r="A1853" s="25" t="s">
        <v>2893</v>
      </c>
      <c r="B1853" s="26" t="s">
        <v>2894</v>
      </c>
      <c r="C1853" s="26">
        <v>2016</v>
      </c>
      <c r="D1853" s="26" t="s">
        <v>95</v>
      </c>
      <c r="E1853" s="26">
        <v>50</v>
      </c>
      <c r="F1853" s="26">
        <v>6</v>
      </c>
      <c r="G1853" s="26" t="s">
        <v>2895</v>
      </c>
      <c r="H1853" s="26">
        <v>13710</v>
      </c>
      <c r="I1853" s="26" t="s">
        <v>2896</v>
      </c>
      <c r="J1853" s="11" t="s">
        <v>35</v>
      </c>
      <c r="K1853" s="18" t="str">
        <f>IF(LEFT(I1853,2)="10",HYPERLINK(_xlfn.CONCAT("https://doi.org/",I1853),"Link"),IF(I1853="","",HYPERLINK(I1853,"Link")))</f>
        <v>Link</v>
      </c>
      <c r="L1853" s="19" t="str">
        <f>IF(A1853&lt;&gt;"",IF(J1853="No",_xlfn.CONCAT(IF(ISERROR(FIND(",",A1853))=FALSE,LEFT(A1853,FIND(",",A1853)-1),A1853),"-",C1853,"-",H1853),""),"")</f>
        <v/>
      </c>
      <c r="M1853" s="29" t="str">
        <f>IF(A1853&lt;&gt;"",_xlfn.CONCAT("{",IF(ISERROR(FIND(",",A1853))=FALSE,LEFT(A1853,FIND(",",A1853)-1),A1853),", ",C1853," #",H1853,"}"),"")</f>
        <v>{Rovniak, 2016 #13710}</v>
      </c>
      <c r="N1853" s="4" t="s">
        <v>1</v>
      </c>
      <c r="O1853" s="18" t="str">
        <f>IF(J1853="Yes",IF(P1853&lt;&gt;"",HYPERLINK(_xlfn.CONCAT(VLOOKUP(P1853,AF:AG,2,FALSE),"\",IF(ISERROR(FIND(",",A1853))=FALSE,LEFT(A1853,FIND(",",A1853)-1),A1853),"-",C1853,"-",H1853,".pdf"),"PDF"),""),"")</f>
        <v>PDF</v>
      </c>
      <c r="P1853" s="11" t="s">
        <v>2</v>
      </c>
      <c r="Q1853" s="3" t="s">
        <v>46</v>
      </c>
      <c r="R1853" s="3" t="s">
        <v>47</v>
      </c>
      <c r="S1853" s="4" t="s">
        <v>109</v>
      </c>
      <c r="T1853" s="18" t="str">
        <f>IF(J1853="Yes",IF(U1853&lt;&gt;"",HYPERLINK(_xlfn.CONCAT(VLOOKUP(U1853,AF:AG,2,FALSE),"\",IF(ISERROR(FIND(",",A1853))=FALSE,LEFT(A1853,FIND(",",A1853)-1),A1853),"-",C1853,"-",H1853,".pdf"),"PDF"),""),"")</f>
        <v>PDF</v>
      </c>
      <c r="U1853" s="11" t="s">
        <v>38</v>
      </c>
      <c r="V1853" s="3" t="s">
        <v>46</v>
      </c>
      <c r="W1853" s="3" t="s">
        <v>47</v>
      </c>
      <c r="Y1853" s="12" t="str">
        <f>IF(R1853="Include","No",IF(V1853="Include","No",""))</f>
        <v/>
      </c>
      <c r="Z1853" s="33" t="str">
        <f>IF(J1853="Yes",IF(Q1853="","",IF(Q1853="Include",IF(V1853="",IF(Y1853="No","Check for supplement","Include"),IF(V1853="Exclude","Consensus required",IF(V1853="Include",IF(Y1853="No","Check for supplement","Include"),"Check required"))),IF(Q1853="Exclude",IF(V1853="","Check required",IF(V1853="Exclude","Exclude",IF(V1853="Include","Consensus required","Check required"))),"Check required"))),IF(L1853="","","Find PDF"))</f>
        <v>Exclude</v>
      </c>
      <c r="AA1853" s="31" t="str">
        <f>IF(Z1853="Exclude",R1853,"")</f>
        <v>3. Wrong intervention</v>
      </c>
    </row>
    <row r="1854" spans="1:27" x14ac:dyDescent="0.25">
      <c r="A1854" s="25" t="s">
        <v>2897</v>
      </c>
      <c r="B1854" s="26" t="s">
        <v>2898</v>
      </c>
      <c r="C1854" s="26">
        <v>2019</v>
      </c>
      <c r="D1854" s="26" t="s">
        <v>2899</v>
      </c>
      <c r="E1854" s="26">
        <v>38</v>
      </c>
      <c r="F1854" s="26">
        <v>7</v>
      </c>
      <c r="G1854" s="26" t="s">
        <v>2900</v>
      </c>
      <c r="H1854" s="26">
        <v>13711</v>
      </c>
      <c r="I1854" s="26" t="s">
        <v>2901</v>
      </c>
      <c r="J1854" s="11" t="s">
        <v>35</v>
      </c>
      <c r="K1854" s="18" t="str">
        <f>IF(LEFT(I1854,2)="10",HYPERLINK(_xlfn.CONCAT("https://doi.org/",I1854),"Link"),IF(I1854="","",HYPERLINK(I1854,"Link")))</f>
        <v>Link</v>
      </c>
      <c r="L1854" s="19" t="str">
        <f>IF(A1854&lt;&gt;"",IF(J1854="No",_xlfn.CONCAT(IF(ISERROR(FIND(",",A1854))=FALSE,LEFT(A1854,FIND(",",A1854)-1),A1854),"-",C1854,"-",H1854),""),"")</f>
        <v/>
      </c>
      <c r="M1854" s="29" t="str">
        <f>IF(A1854&lt;&gt;"",_xlfn.CONCAT("{",IF(ISERROR(FIND(",",A1854))=FALSE,LEFT(A1854,FIND(",",A1854)-1),A1854),", ",C1854," #",H1854,"}"),"")</f>
        <v>{Rowley, 2019 #13711}</v>
      </c>
      <c r="N1854" s="4" t="s">
        <v>1</v>
      </c>
      <c r="O1854" s="18" t="str">
        <f>IF(J1854="Yes",IF(P1854&lt;&gt;"",HYPERLINK(_xlfn.CONCAT(VLOOKUP(P1854,AF:AG,2,FALSE),"\",IF(ISERROR(FIND(",",A1854))=FALSE,LEFT(A1854,FIND(",",A1854)-1),A1854),"-",C1854,"-",H1854,".pdf"),"PDF"),""),"")</f>
        <v>PDF</v>
      </c>
      <c r="P1854" s="11" t="s">
        <v>2</v>
      </c>
      <c r="Q1854" s="3" t="s">
        <v>46</v>
      </c>
      <c r="R1854" s="3" t="s">
        <v>47</v>
      </c>
      <c r="S1854" s="4" t="s">
        <v>109</v>
      </c>
      <c r="T1854" s="18" t="str">
        <f>IF(J1854="Yes",IF(U1854&lt;&gt;"",HYPERLINK(_xlfn.CONCAT(VLOOKUP(U1854,AF:AG,2,FALSE),"\",IF(ISERROR(FIND(",",A1854))=FALSE,LEFT(A1854,FIND(",",A1854)-1),A1854),"-",C1854,"-",H1854,".pdf"),"PDF"),""),"")</f>
        <v>PDF</v>
      </c>
      <c r="U1854" s="11" t="s">
        <v>38</v>
      </c>
      <c r="V1854" s="3" t="s">
        <v>46</v>
      </c>
      <c r="W1854" s="3" t="s">
        <v>47</v>
      </c>
      <c r="Y1854" s="12" t="str">
        <f>IF(R1854="Include","No",IF(V1854="Include","No",""))</f>
        <v/>
      </c>
      <c r="Z1854" s="33" t="str">
        <f>IF(J1854="Yes",IF(Q1854="","",IF(Q1854="Include",IF(V1854="",IF(Y1854="No","Check for supplement","Include"),IF(V1854="Exclude","Consensus required",IF(V1854="Include",IF(Y1854="No","Check for supplement","Include"),"Check required"))),IF(Q1854="Exclude",IF(V1854="","Check required",IF(V1854="Exclude","Exclude",IF(V1854="Include","Consensus required","Check required"))),"Check required"))),IF(L1854="","","Find PDF"))</f>
        <v>Exclude</v>
      </c>
      <c r="AA1854" s="31" t="str">
        <f>IF(Z1854="Exclude",R1854,"")</f>
        <v>3. Wrong intervention</v>
      </c>
    </row>
    <row r="1855" spans="1:27" x14ac:dyDescent="0.25">
      <c r="A1855" s="25" t="s">
        <v>2897</v>
      </c>
      <c r="B1855" s="26" t="s">
        <v>2898</v>
      </c>
      <c r="C1855" s="26">
        <v>2019</v>
      </c>
      <c r="D1855" s="26" t="s">
        <v>2899</v>
      </c>
      <c r="E1855" s="26">
        <v>38</v>
      </c>
      <c r="F1855" s="26">
        <v>7</v>
      </c>
      <c r="G1855" s="26" t="s">
        <v>2900</v>
      </c>
      <c r="H1855" s="26">
        <v>13712</v>
      </c>
      <c r="I1855" s="26" t="s">
        <v>2901</v>
      </c>
      <c r="J1855" s="11" t="s">
        <v>35</v>
      </c>
      <c r="K1855" s="18" t="str">
        <f>IF(LEFT(I1855,2)="10",HYPERLINK(_xlfn.CONCAT("https://doi.org/",I1855),"Link"),IF(I1855="","",HYPERLINK(I1855,"Link")))</f>
        <v>Link</v>
      </c>
      <c r="L1855" s="19" t="str">
        <f>IF(A1855&lt;&gt;"",IF(J1855="No",_xlfn.CONCAT(IF(ISERROR(FIND(",",A1855))=FALSE,LEFT(A1855,FIND(",",A1855)-1),A1855),"-",C1855,"-",H1855),""),"")</f>
        <v/>
      </c>
      <c r="M1855" s="29" t="str">
        <f>IF(A1855&lt;&gt;"",_xlfn.CONCAT("{",IF(ISERROR(FIND(",",A1855))=FALSE,LEFT(A1855,FIND(",",A1855)-1),A1855),", ",C1855," #",H1855,"}"),"")</f>
        <v>{Rowley, 2019 #13712}</v>
      </c>
      <c r="N1855" s="4" t="s">
        <v>1</v>
      </c>
      <c r="O1855" s="18" t="str">
        <f>IF(J1855="Yes",IF(P1855&lt;&gt;"",HYPERLINK(_xlfn.CONCAT(VLOOKUP(P1855,AF:AG,2,FALSE),"\",IF(ISERROR(FIND(",",A1855))=FALSE,LEFT(A1855,FIND(",",A1855)-1),A1855),"-",C1855,"-",H1855,".pdf"),"PDF"),""),"")</f>
        <v>PDF</v>
      </c>
      <c r="P1855" s="11" t="s">
        <v>2</v>
      </c>
      <c r="Q1855" s="3" t="s">
        <v>46</v>
      </c>
      <c r="R1855" s="3" t="s">
        <v>39</v>
      </c>
      <c r="T1855" s="18" t="str">
        <f>IF(J1855="Yes",IF(U1855&lt;&gt;"",HYPERLINK(_xlfn.CONCAT(VLOOKUP(U1855,AF:AG,2,FALSE),"\",IF(ISERROR(FIND(",",A1855))=FALSE,LEFT(A1855,FIND(",",A1855)-1),A1855),"-",C1855,"-",H1855,".pdf"),"PDF"),""),"")</f>
        <v>PDF</v>
      </c>
      <c r="U1855" s="11" t="str">
        <f>IF(R1855="0. Duplicate","SH","")</f>
        <v>SH</v>
      </c>
      <c r="V1855" s="3" t="str">
        <f>IF(R1855="0. Duplicate","Exclude","")</f>
        <v>Exclude</v>
      </c>
      <c r="W1855" s="3" t="str">
        <f>IF(R1855="0. Duplicate","0. Duplicate","")</f>
        <v>0. Duplicate</v>
      </c>
      <c r="Y1855" s="12" t="str">
        <f>IF(R1855="Include","No",IF(V1855="Include","No",""))</f>
        <v/>
      </c>
      <c r="Z1855" s="33" t="str">
        <f>IF(J1855="Yes",IF(Q1855="","",IF(Q1855="Include",IF(V1855="",IF(Y1855="No","Check for supplement","Include"),IF(V1855="Exclude","Consensus required",IF(V1855="Include",IF(Y1855="No","Check for supplement","Include"),"Check required"))),IF(Q1855="Exclude",IF(V1855="","Check required",IF(V1855="Exclude","Exclude",IF(V1855="Include","Consensus required","Check required"))),"Check required"))),IF(L1855="","","Find PDF"))</f>
        <v>Exclude</v>
      </c>
      <c r="AA1855" s="31" t="str">
        <f>IF(Z1855="Exclude",R1855,"")</f>
        <v>0. Duplicate</v>
      </c>
    </row>
    <row r="1856" spans="1:27" x14ac:dyDescent="0.25">
      <c r="A1856" s="25" t="s">
        <v>2897</v>
      </c>
      <c r="B1856" s="26" t="s">
        <v>2898</v>
      </c>
      <c r="C1856" s="26">
        <v>2019</v>
      </c>
      <c r="D1856" s="26" t="s">
        <v>2899</v>
      </c>
      <c r="E1856" s="26">
        <v>38</v>
      </c>
      <c r="F1856" s="26">
        <v>7</v>
      </c>
      <c r="G1856" s="26" t="s">
        <v>2900</v>
      </c>
      <c r="H1856" s="26">
        <v>13713</v>
      </c>
      <c r="I1856" s="26" t="s">
        <v>2901</v>
      </c>
      <c r="J1856" s="11" t="s">
        <v>35</v>
      </c>
      <c r="K1856" s="18" t="str">
        <f>IF(LEFT(I1856,2)="10",HYPERLINK(_xlfn.CONCAT("https://doi.org/",I1856),"Link"),IF(I1856="","",HYPERLINK(I1856,"Link")))</f>
        <v>Link</v>
      </c>
      <c r="L1856" s="19" t="str">
        <f>IF(A1856&lt;&gt;"",IF(J1856="No",_xlfn.CONCAT(IF(ISERROR(FIND(",",A1856))=FALSE,LEFT(A1856,FIND(",",A1856)-1),A1856),"-",C1856,"-",H1856),""),"")</f>
        <v/>
      </c>
      <c r="M1856" s="29" t="str">
        <f>IF(A1856&lt;&gt;"",_xlfn.CONCAT("{",IF(ISERROR(FIND(",",A1856))=FALSE,LEFT(A1856,FIND(",",A1856)-1),A1856),", ",C1856," #",H1856,"}"),"")</f>
        <v>{Rowley, 2019 #13713}</v>
      </c>
      <c r="N1856" s="4" t="s">
        <v>1</v>
      </c>
      <c r="O1856" s="18" t="str">
        <f>IF(J1856="Yes",IF(P1856&lt;&gt;"",HYPERLINK(_xlfn.CONCAT(VLOOKUP(P1856,AF:AG,2,FALSE),"\",IF(ISERROR(FIND(",",A1856))=FALSE,LEFT(A1856,FIND(",",A1856)-1),A1856),"-",C1856,"-",H1856,".pdf"),"PDF"),""),"")</f>
        <v>PDF</v>
      </c>
      <c r="P1856" s="11" t="s">
        <v>2</v>
      </c>
      <c r="Q1856" s="3" t="s">
        <v>46</v>
      </c>
      <c r="R1856" s="3" t="s">
        <v>39</v>
      </c>
      <c r="T1856" s="18" t="str">
        <f>IF(J1856="Yes",IF(U1856&lt;&gt;"",HYPERLINK(_xlfn.CONCAT(VLOOKUP(U1856,AF:AG,2,FALSE),"\",IF(ISERROR(FIND(",",A1856))=FALSE,LEFT(A1856,FIND(",",A1856)-1),A1856),"-",C1856,"-",H1856,".pdf"),"PDF"),""),"")</f>
        <v>PDF</v>
      </c>
      <c r="U1856" s="11" t="str">
        <f>IF(R1856="0. Duplicate","SH","")</f>
        <v>SH</v>
      </c>
      <c r="V1856" s="3" t="str">
        <f>IF(R1856="0. Duplicate","Exclude","")</f>
        <v>Exclude</v>
      </c>
      <c r="W1856" s="3" t="str">
        <f>IF(R1856="0. Duplicate","0. Duplicate","")</f>
        <v>0. Duplicate</v>
      </c>
      <c r="Y1856" s="12" t="str">
        <f>IF(R1856="Include","No",IF(V1856="Include","No",""))</f>
        <v/>
      </c>
      <c r="Z1856" s="33" t="str">
        <f>IF(J1856="Yes",IF(Q1856="","",IF(Q1856="Include",IF(V1856="",IF(Y1856="No","Check for supplement","Include"),IF(V1856="Exclude","Consensus required",IF(V1856="Include",IF(Y1856="No","Check for supplement","Include"),"Check required"))),IF(Q1856="Exclude",IF(V1856="","Check required",IF(V1856="Exclude","Exclude",IF(V1856="Include","Consensus required","Check required"))),"Check required"))),IF(L1856="","","Find PDF"))</f>
        <v>Exclude</v>
      </c>
      <c r="AA1856" s="31" t="str">
        <f>IF(Z1856="Exclude",R1856,"")</f>
        <v>0. Duplicate</v>
      </c>
    </row>
    <row r="1857" spans="1:27" x14ac:dyDescent="0.25">
      <c r="A1857" s="25" t="s">
        <v>2902</v>
      </c>
      <c r="B1857" s="26" t="s">
        <v>2903</v>
      </c>
      <c r="C1857" s="26">
        <v>2019</v>
      </c>
      <c r="D1857" s="26" t="s">
        <v>119</v>
      </c>
      <c r="E1857" s="26">
        <v>51</v>
      </c>
      <c r="F1857" s="26">
        <v>4</v>
      </c>
      <c r="G1857" s="26" t="s">
        <v>2904</v>
      </c>
      <c r="H1857" s="26">
        <v>14906</v>
      </c>
      <c r="I1857" s="26" t="s">
        <v>2905</v>
      </c>
      <c r="J1857" s="11" t="s">
        <v>35</v>
      </c>
      <c r="K1857" s="18" t="str">
        <f>IF(LEFT(I1857,2)="10",HYPERLINK(_xlfn.CONCAT("https://doi.org/",I1857),"Link"),IF(I1857="","",HYPERLINK(I1857,"Link")))</f>
        <v>Link</v>
      </c>
      <c r="L1857" s="19" t="str">
        <f>IF(A1857&lt;&gt;"",IF(J1857="No",_xlfn.CONCAT(IF(ISERROR(FIND(",",A1857))=FALSE,LEFT(A1857,FIND(",",A1857)-1),A1857),"-",C1857,"-",H1857),""),"")</f>
        <v/>
      </c>
      <c r="M1857" s="29" t="str">
        <f>IF(A1857&lt;&gt;"",_xlfn.CONCAT("{",IF(ISERROR(FIND(",",A1857))=FALSE,LEFT(A1857,FIND(",",A1857)-1),A1857),", ",C1857," #",H1857,"}"),"")</f>
        <v>{Rubin, 2019 #14906}</v>
      </c>
      <c r="N1857" s="4" t="s">
        <v>1</v>
      </c>
      <c r="O1857" s="18" t="str">
        <f>IF(J1857="Yes",IF(P1857&lt;&gt;"",HYPERLINK(_xlfn.CONCAT(VLOOKUP(P1857,AF:AG,2,FALSE),"\",IF(ISERROR(FIND(",",A1857))=FALSE,LEFT(A1857,FIND(",",A1857)-1),A1857),"-",C1857,"-",H1857,".pdf"),"PDF"),""),"")</f>
        <v>PDF</v>
      </c>
      <c r="P1857" s="11" t="s">
        <v>2</v>
      </c>
      <c r="Q1857" s="3" t="s">
        <v>46</v>
      </c>
      <c r="R1857" s="3" t="s">
        <v>77</v>
      </c>
      <c r="S1857" s="4" t="s">
        <v>316</v>
      </c>
      <c r="T1857" s="18" t="str">
        <f>IF(J1857="Yes",IF(U1857&lt;&gt;"",HYPERLINK(_xlfn.CONCAT(VLOOKUP(U1857,AF:AG,2,FALSE),"\",IF(ISERROR(FIND(",",A1857))=FALSE,LEFT(A1857,FIND(",",A1857)-1),A1857),"-",C1857,"-",H1857,".pdf"),"PDF"),""),"")</f>
        <v>PDF</v>
      </c>
      <c r="U1857" s="11" t="s">
        <v>38</v>
      </c>
      <c r="V1857" s="3" t="s">
        <v>46</v>
      </c>
      <c r="W1857" s="3" t="s">
        <v>47</v>
      </c>
      <c r="Y1857" s="12" t="str">
        <f>IF(R1857="Include","No",IF(V1857="Include","No",""))</f>
        <v/>
      </c>
      <c r="Z1857" s="33" t="str">
        <f>IF(J1857="Yes",IF(Q1857="","",IF(Q1857="Include",IF(V1857="",IF(Y1857="No","Check for supplement","Include"),IF(V1857="Exclude","Consensus required",IF(V1857="Include",IF(Y1857="No","Check for supplement","Include"),"Check required"))),IF(Q1857="Exclude",IF(V1857="","Check required",IF(V1857="Exclude","Exclude",IF(V1857="Include","Consensus required","Check required"))),"Check required"))),IF(L1857="","","Find PDF"))</f>
        <v>Exclude</v>
      </c>
      <c r="AA1857" s="31" t="str">
        <f>IF(Z1857="Exclude",R1857,"")</f>
        <v>5. Wrong study design</v>
      </c>
    </row>
    <row r="1858" spans="1:27" x14ac:dyDescent="0.25">
      <c r="A1858" s="25" t="s">
        <v>2902</v>
      </c>
      <c r="B1858" s="26" t="s">
        <v>2903</v>
      </c>
      <c r="C1858" s="26">
        <v>2019</v>
      </c>
      <c r="D1858" s="26" t="s">
        <v>119</v>
      </c>
      <c r="E1858" s="26">
        <v>51</v>
      </c>
      <c r="F1858" s="26">
        <v>4</v>
      </c>
      <c r="G1858" s="26" t="s">
        <v>2904</v>
      </c>
      <c r="H1858" s="26">
        <v>14907</v>
      </c>
      <c r="I1858" s="26" t="s">
        <v>2905</v>
      </c>
      <c r="J1858" s="11" t="s">
        <v>35</v>
      </c>
      <c r="K1858" s="18" t="str">
        <f>IF(LEFT(I1858,2)="10",HYPERLINK(_xlfn.CONCAT("https://doi.org/",I1858),"Link"),IF(I1858="","",HYPERLINK(I1858,"Link")))</f>
        <v>Link</v>
      </c>
      <c r="L1858" s="19" t="str">
        <f>IF(A1858&lt;&gt;"",IF(J1858="No",_xlfn.CONCAT(IF(ISERROR(FIND(",",A1858))=FALSE,LEFT(A1858,FIND(",",A1858)-1),A1858),"-",C1858,"-",H1858),""),"")</f>
        <v/>
      </c>
      <c r="M1858" s="29" t="str">
        <f>IF(A1858&lt;&gt;"",_xlfn.CONCAT("{",IF(ISERROR(FIND(",",A1858))=FALSE,LEFT(A1858,FIND(",",A1858)-1),A1858),", ",C1858," #",H1858,"}"),"")</f>
        <v>{Rubin, 2019 #14907}</v>
      </c>
      <c r="N1858" s="4" t="s">
        <v>1</v>
      </c>
      <c r="O1858" s="18" t="str">
        <f>IF(J1858="Yes",IF(P1858&lt;&gt;"",HYPERLINK(_xlfn.CONCAT(VLOOKUP(P1858,AF:AG,2,FALSE),"\",IF(ISERROR(FIND(",",A1858))=FALSE,LEFT(A1858,FIND(",",A1858)-1),A1858),"-",C1858,"-",H1858,".pdf"),"PDF"),""),"")</f>
        <v>PDF</v>
      </c>
      <c r="P1858" s="11" t="s">
        <v>2</v>
      </c>
      <c r="Q1858" s="3" t="s">
        <v>46</v>
      </c>
      <c r="R1858" s="3" t="s">
        <v>39</v>
      </c>
      <c r="T1858" s="18" t="str">
        <f>IF(J1858="Yes",IF(U1858&lt;&gt;"",HYPERLINK(_xlfn.CONCAT(VLOOKUP(U1858,AF:AG,2,FALSE),"\",IF(ISERROR(FIND(",",A1858))=FALSE,LEFT(A1858,FIND(",",A1858)-1),A1858),"-",C1858,"-",H1858,".pdf"),"PDF"),""),"")</f>
        <v>PDF</v>
      </c>
      <c r="U1858" s="11" t="str">
        <f>IF(R1858="0. Duplicate","SH","")</f>
        <v>SH</v>
      </c>
      <c r="V1858" s="3" t="str">
        <f>IF(R1858="0. Duplicate","Exclude","")</f>
        <v>Exclude</v>
      </c>
      <c r="W1858" s="3" t="str">
        <f>IF(R1858="0. Duplicate","0. Duplicate","")</f>
        <v>0. Duplicate</v>
      </c>
      <c r="Y1858" s="12" t="str">
        <f>IF(R1858="Include","No",IF(V1858="Include","No",""))</f>
        <v/>
      </c>
      <c r="Z1858" s="33" t="str">
        <f>IF(J1858="Yes",IF(Q1858="","",IF(Q1858="Include",IF(V1858="",IF(Y1858="No","Check for supplement","Include"),IF(V1858="Exclude","Consensus required",IF(V1858="Include",IF(Y1858="No","Check for supplement","Include"),"Check required"))),IF(Q1858="Exclude",IF(V1858="","Check required",IF(V1858="Exclude","Exclude",IF(V1858="Include","Consensus required","Check required"))),"Check required"))),IF(L1858="","","Find PDF"))</f>
        <v>Exclude</v>
      </c>
      <c r="AA1858" s="31" t="str">
        <f>IF(Z1858="Exclude",R1858,"")</f>
        <v>0. Duplicate</v>
      </c>
    </row>
    <row r="1859" spans="1:27" x14ac:dyDescent="0.25">
      <c r="A1859" s="25" t="s">
        <v>2906</v>
      </c>
      <c r="B1859" s="26" t="s">
        <v>2907</v>
      </c>
      <c r="C1859" s="26">
        <v>2022</v>
      </c>
      <c r="D1859" s="26" t="s">
        <v>60</v>
      </c>
      <c r="E1859" s="26">
        <v>19</v>
      </c>
      <c r="F1859" s="26">
        <v>23</v>
      </c>
      <c r="G1859" s="26" t="s">
        <v>2908</v>
      </c>
      <c r="H1859" s="26">
        <v>13714</v>
      </c>
      <c r="I1859" s="26" t="s">
        <v>2909</v>
      </c>
      <c r="J1859" s="11" t="s">
        <v>35</v>
      </c>
      <c r="K1859" s="18" t="str">
        <f>IF(LEFT(I1859,2)="10",HYPERLINK(_xlfn.CONCAT("https://doi.org/",I1859),"Link"),IF(I1859="","",HYPERLINK(I1859,"Link")))</f>
        <v>Link</v>
      </c>
      <c r="L1859" s="19" t="str">
        <f>IF(A1859&lt;&gt;"",IF(J1859="No",_xlfn.CONCAT(IF(ISERROR(FIND(",",A1859))=FALSE,LEFT(A1859,FIND(",",A1859)-1),A1859),"-",C1859,"-",H1859),""),"")</f>
        <v/>
      </c>
      <c r="M1859" s="29" t="str">
        <f>IF(A1859&lt;&gt;"",_xlfn.CONCAT("{",IF(ISERROR(FIND(",",A1859))=FALSE,LEFT(A1859,FIND(",",A1859)-1),A1859),", ",C1859," #",H1859,"}"),"")</f>
        <v>{Ruettger, 2022 #13714}</v>
      </c>
      <c r="N1859" s="4" t="s">
        <v>1</v>
      </c>
      <c r="O1859" s="18" t="str">
        <f>IF(J1859="Yes",IF(P1859&lt;&gt;"",HYPERLINK(_xlfn.CONCAT(VLOOKUP(P1859,AF:AG,2,FALSE),"\",IF(ISERROR(FIND(",",A1859))=FALSE,LEFT(A1859,FIND(",",A1859)-1),A1859),"-",C1859,"-",H1859,".pdf"),"PDF"),""),"")</f>
        <v>PDF</v>
      </c>
      <c r="P1859" s="11" t="s">
        <v>2</v>
      </c>
      <c r="Q1859" s="3" t="s">
        <v>46</v>
      </c>
      <c r="R1859" s="3" t="s">
        <v>47</v>
      </c>
      <c r="S1859" s="4" t="s">
        <v>109</v>
      </c>
      <c r="T1859" s="18" t="str">
        <f>IF(J1859="Yes",IF(U1859&lt;&gt;"",HYPERLINK(_xlfn.CONCAT(VLOOKUP(U1859,AF:AG,2,FALSE),"\",IF(ISERROR(FIND(",",A1859))=FALSE,LEFT(A1859,FIND(",",A1859)-1),A1859),"-",C1859,"-",H1859,".pdf"),"PDF"),""),"")</f>
        <v>PDF</v>
      </c>
      <c r="U1859" s="11" t="s">
        <v>38</v>
      </c>
      <c r="V1859" s="3" t="s">
        <v>46</v>
      </c>
      <c r="W1859" s="3" t="s">
        <v>47</v>
      </c>
      <c r="Y1859" s="12" t="str">
        <f>IF(R1859="Include","No",IF(V1859="Include","No",""))</f>
        <v/>
      </c>
      <c r="Z1859" s="33" t="str">
        <f>IF(J1859="Yes",IF(Q1859="","",IF(Q1859="Include",IF(V1859="",IF(Y1859="No","Check for supplement","Include"),IF(V1859="Exclude","Consensus required",IF(V1859="Include",IF(Y1859="No","Check for supplement","Include"),"Check required"))),IF(Q1859="Exclude",IF(V1859="","Check required",IF(V1859="Exclude","Exclude",IF(V1859="Include","Consensus required","Check required"))),"Check required"))),IF(L1859="","","Find PDF"))</f>
        <v>Exclude</v>
      </c>
      <c r="AA1859" s="31" t="str">
        <f>IF(Z1859="Exclude",R1859,"")</f>
        <v>3. Wrong intervention</v>
      </c>
    </row>
    <row r="1860" spans="1:27" x14ac:dyDescent="0.25">
      <c r="A1860" s="25" t="s">
        <v>7163</v>
      </c>
      <c r="B1860" s="26" t="s">
        <v>7164</v>
      </c>
      <c r="C1860" s="26">
        <v>2023</v>
      </c>
      <c r="D1860" s="26" t="s">
        <v>7165</v>
      </c>
      <c r="E1860" s="26">
        <v>27</v>
      </c>
      <c r="F1860" s="26">
        <v>5</v>
      </c>
      <c r="G1860" s="26" t="s">
        <v>7166</v>
      </c>
      <c r="H1860" s="26">
        <v>15319</v>
      </c>
      <c r="I1860" s="26" t="s">
        <v>7167</v>
      </c>
      <c r="J1860" s="11" t="s">
        <v>35</v>
      </c>
      <c r="K1860" s="18" t="str">
        <f>IF(LEFT(I1860,2)="10",HYPERLINK(_xlfn.CONCAT("https://doi.org/",I1860),"Link"),IF(I1860="","",HYPERLINK(I1860,"Link")))</f>
        <v>Link</v>
      </c>
      <c r="L1860" s="19" t="str">
        <f>IF(A1860&lt;&gt;"",IF(J1860="No",_xlfn.CONCAT(IF(ISERROR(FIND(",",A1860))=FALSE,LEFT(A1860,FIND(",",A1860)-1),A1860),"-",C1860,"-",H1860),""),"")</f>
        <v/>
      </c>
      <c r="M1860" s="29" t="str">
        <f>IF(A1860&lt;&gt;"",_xlfn.CONCAT("{",IF(ISERROR(FIND(",",A1860))=FALSE,LEFT(A1860,FIND(",",A1860)-1),A1860),", ",C1860," #",H1860,"}"),"")</f>
        <v>{Rughani, 2023 #15319}</v>
      </c>
      <c r="N1860" s="4" t="s">
        <v>75</v>
      </c>
      <c r="O1860" s="18" t="str">
        <f>IF(J1860="Yes",IF(P1860&lt;&gt;"",HYPERLINK(_xlfn.CONCAT(VLOOKUP(P1860,AF:AG,2,FALSE),"\",IF(ISERROR(FIND(",",A1860))=FALSE,LEFT(A1860,FIND(",",A1860)-1),A1860),"-",C1860,"-",H1860,".pdf"),"PDF"),""),"")</f>
        <v>PDF</v>
      </c>
      <c r="P1860" s="11" t="s">
        <v>2</v>
      </c>
      <c r="Q1860" s="3" t="s">
        <v>37</v>
      </c>
      <c r="T1860" s="18" t="str">
        <f>IF(J1860="Yes",IF(U1860&lt;&gt;"",HYPERLINK(_xlfn.CONCAT(VLOOKUP(U1860,AF:AG,2,FALSE),"\",IF(ISERROR(FIND(",",A1860))=FALSE,LEFT(A1860,FIND(",",A1860)-1),A1860),"-",C1860,"-",H1860,".pdf"),"PDF"),""),"")</f>
        <v>PDF</v>
      </c>
      <c r="U1860" s="11" t="s">
        <v>38</v>
      </c>
      <c r="V1860" s="3" t="s">
        <v>37</v>
      </c>
      <c r="Y1860" s="12" t="s">
        <v>35</v>
      </c>
      <c r="Z1860" s="33" t="str">
        <f>IF(J1860="Yes",IF(Q1860="","",IF(Q1860="Include",IF(V1860="",IF(Y1860="No","Check for supplement","Include"),IF(V1860="Exclude","Consensus required",IF(V1860="Include",IF(Y1860="No","Check for supplement","Include"),"Check required"))),IF(Q1860="Exclude",IF(V1860="","Check required",IF(V1860="Exclude","Exclude",IF(V1860="Include","Consensus required","Check required"))),"Check required"))),IF(L1860="","","Find PDF"))</f>
        <v>Include</v>
      </c>
      <c r="AA1860" s="31" t="str">
        <f>IF(Z1860="Exclude",R1860,"")</f>
        <v/>
      </c>
    </row>
    <row r="1861" spans="1:27" x14ac:dyDescent="0.25">
      <c r="A1861" s="25" t="s">
        <v>2910</v>
      </c>
      <c r="B1861" s="26" t="s">
        <v>2911</v>
      </c>
      <c r="C1861" s="26">
        <v>2011</v>
      </c>
      <c r="D1861" s="26" t="s">
        <v>2912</v>
      </c>
      <c r="E1861" s="26">
        <v>127</v>
      </c>
      <c r="F1861" s="26">
        <v>5</v>
      </c>
      <c r="G1861" s="26" t="s">
        <v>2913</v>
      </c>
      <c r="H1861" s="26">
        <v>14908</v>
      </c>
      <c r="I1861" s="26" t="s">
        <v>2914</v>
      </c>
      <c r="J1861" s="11" t="s">
        <v>35</v>
      </c>
      <c r="K1861" s="18" t="str">
        <f>IF(LEFT(I1861,2)="10",HYPERLINK(_xlfn.CONCAT("https://doi.org/",I1861),"Link"),IF(I1861="","",HYPERLINK(I1861,"Link")))</f>
        <v>Link</v>
      </c>
      <c r="L1861" s="19" t="str">
        <f>IF(A1861&lt;&gt;"",IF(J1861="No",_xlfn.CONCAT(IF(ISERROR(FIND(",",A1861))=FALSE,LEFT(A1861,FIND(",",A1861)-1),A1861),"-",C1861,"-",H1861),""),"")</f>
        <v/>
      </c>
      <c r="M1861" s="29" t="str">
        <f>IF(A1861&lt;&gt;"",_xlfn.CONCAT("{",IF(ISERROR(FIND(",",A1861))=FALSE,LEFT(A1861,FIND(",",A1861)-1),A1861),", ",C1861," #",H1861,"}"),"")</f>
        <v>{Ruiz, 2011 #14908}</v>
      </c>
      <c r="N1861" s="4" t="s">
        <v>1</v>
      </c>
      <c r="O1861" s="18" t="str">
        <f>IF(J1861="Yes",IF(P1861&lt;&gt;"",HYPERLINK(_xlfn.CONCAT(VLOOKUP(P1861,AF:AG,2,FALSE),"\",IF(ISERROR(FIND(",",A1861))=FALSE,LEFT(A1861,FIND(",",A1861)-1),A1861),"-",C1861,"-",H1861,".pdf"),"PDF"),""),"")</f>
        <v>PDF</v>
      </c>
      <c r="P1861" s="11" t="s">
        <v>2</v>
      </c>
      <c r="Q1861" s="3" t="s">
        <v>46</v>
      </c>
      <c r="R1861" s="3" t="s">
        <v>47</v>
      </c>
      <c r="S1861" s="4" t="s">
        <v>109</v>
      </c>
      <c r="T1861" s="18" t="str">
        <f>IF(J1861="Yes",IF(U1861&lt;&gt;"",HYPERLINK(_xlfn.CONCAT(VLOOKUP(U1861,AF:AG,2,FALSE),"\",IF(ISERROR(FIND(",",A1861))=FALSE,LEFT(A1861,FIND(",",A1861)-1),A1861),"-",C1861,"-",H1861,".pdf"),"PDF"),""),"")</f>
        <v>PDF</v>
      </c>
      <c r="U1861" s="11" t="s">
        <v>38</v>
      </c>
      <c r="V1861" s="3" t="s">
        <v>46</v>
      </c>
      <c r="W1861" s="3" t="s">
        <v>47</v>
      </c>
      <c r="Y1861" s="12" t="str">
        <f>IF(R1861="Include","No",IF(V1861="Include","No",""))</f>
        <v/>
      </c>
      <c r="Z1861" s="33" t="str">
        <f>IF(J1861="Yes",IF(Q1861="","",IF(Q1861="Include",IF(V1861="",IF(Y1861="No","Check for supplement","Include"),IF(V1861="Exclude","Consensus required",IF(V1861="Include",IF(Y1861="No","Check for supplement","Include"),"Check required"))),IF(Q1861="Exclude",IF(V1861="","Check required",IF(V1861="Exclude","Exclude",IF(V1861="Include","Consensus required","Check required"))),"Check required"))),IF(L1861="","","Find PDF"))</f>
        <v>Exclude</v>
      </c>
      <c r="AA1861" s="31" t="str">
        <f>IF(Z1861="Exclude",R1861,"")</f>
        <v>3. Wrong intervention</v>
      </c>
    </row>
    <row r="1862" spans="1:27" x14ac:dyDescent="0.25">
      <c r="A1862" s="25" t="s">
        <v>2915</v>
      </c>
      <c r="B1862" s="26" t="s">
        <v>2916</v>
      </c>
      <c r="C1862" s="26">
        <v>2015</v>
      </c>
      <c r="D1862" s="26" t="s">
        <v>2917</v>
      </c>
      <c r="E1862" s="26">
        <v>2015</v>
      </c>
      <c r="G1862" s="26">
        <v>159205</v>
      </c>
      <c r="H1862" s="26">
        <v>13715</v>
      </c>
      <c r="I1862" s="26" t="s">
        <v>2918</v>
      </c>
      <c r="J1862" s="11" t="s">
        <v>35</v>
      </c>
      <c r="K1862" s="18" t="str">
        <f>IF(LEFT(I1862,2)="10",HYPERLINK(_xlfn.CONCAT("https://doi.org/",I1862),"Link"),IF(I1862="","",HYPERLINK(I1862,"Link")))</f>
        <v>Link</v>
      </c>
      <c r="L1862" s="19" t="str">
        <f>IF(A1862&lt;&gt;"",IF(J1862="No",_xlfn.CONCAT(IF(ISERROR(FIND(",",A1862))=FALSE,LEFT(A1862,FIND(",",A1862)-1),A1862),"-",C1862,"-",H1862),""),"")</f>
        <v/>
      </c>
      <c r="M1862" s="29" t="str">
        <f>IF(A1862&lt;&gt;"",_xlfn.CONCAT("{",IF(ISERROR(FIND(",",A1862))=FALSE,LEFT(A1862,FIND(",",A1862)-1),A1862),", ",C1862," #",H1862,"}"),"")</f>
        <v>{Ruotsalainen, 2015 #13715}</v>
      </c>
      <c r="N1862" s="4" t="s">
        <v>1</v>
      </c>
      <c r="O1862" s="18" t="str">
        <f>IF(J1862="Yes",IF(P1862&lt;&gt;"",HYPERLINK(_xlfn.CONCAT(VLOOKUP(P1862,AF:AG,2,FALSE),"\",IF(ISERROR(FIND(",",A1862))=FALSE,LEFT(A1862,FIND(",",A1862)-1),A1862),"-",C1862,"-",H1862,".pdf"),"PDF"),""),"")</f>
        <v>PDF</v>
      </c>
      <c r="P1862" s="11" t="s">
        <v>2</v>
      </c>
      <c r="Q1862" s="3" t="s">
        <v>46</v>
      </c>
      <c r="R1862" s="3" t="s">
        <v>47</v>
      </c>
      <c r="S1862" s="4" t="s">
        <v>109</v>
      </c>
      <c r="T1862" s="18" t="str">
        <f>IF(J1862="Yes",IF(U1862&lt;&gt;"",HYPERLINK(_xlfn.CONCAT(VLOOKUP(U1862,AF:AG,2,FALSE),"\",IF(ISERROR(FIND(",",A1862))=FALSE,LEFT(A1862,FIND(",",A1862)-1),A1862),"-",C1862,"-",H1862,".pdf"),"PDF"),""),"")</f>
        <v>PDF</v>
      </c>
      <c r="U1862" s="11" t="s">
        <v>38</v>
      </c>
      <c r="V1862" s="3" t="s">
        <v>46</v>
      </c>
      <c r="W1862" s="3" t="s">
        <v>47</v>
      </c>
      <c r="Y1862" s="12" t="str">
        <f>IF(R1862="Include","No",IF(V1862="Include","No",""))</f>
        <v/>
      </c>
      <c r="Z1862" s="33" t="str">
        <f>IF(J1862="Yes",IF(Q1862="","",IF(Q1862="Include",IF(V1862="",IF(Y1862="No","Check for supplement","Include"),IF(V1862="Exclude","Consensus required",IF(V1862="Include",IF(Y1862="No","Check for supplement","Include"),"Check required"))),IF(Q1862="Exclude",IF(V1862="","Check required",IF(V1862="Exclude","Exclude",IF(V1862="Include","Consensus required","Check required"))),"Check required"))),IF(L1862="","","Find PDF"))</f>
        <v>Exclude</v>
      </c>
      <c r="AA1862" s="31" t="str">
        <f>IF(Z1862="Exclude",R1862,"")</f>
        <v>3. Wrong intervention</v>
      </c>
    </row>
    <row r="1863" spans="1:27" x14ac:dyDescent="0.25">
      <c r="A1863" s="25" t="s">
        <v>2915</v>
      </c>
      <c r="B1863" s="26" t="s">
        <v>2916</v>
      </c>
      <c r="C1863" s="26">
        <v>2015</v>
      </c>
      <c r="D1863" s="26" t="s">
        <v>2917</v>
      </c>
      <c r="E1863" s="26">
        <v>2015</v>
      </c>
      <c r="G1863" s="26">
        <v>159205</v>
      </c>
      <c r="H1863" s="26">
        <v>13716</v>
      </c>
      <c r="I1863" s="26" t="s">
        <v>2918</v>
      </c>
      <c r="J1863" s="11" t="s">
        <v>35</v>
      </c>
      <c r="K1863" s="18" t="str">
        <f>IF(LEFT(I1863,2)="10",HYPERLINK(_xlfn.CONCAT("https://doi.org/",I1863),"Link"),IF(I1863="","",HYPERLINK(I1863,"Link")))</f>
        <v>Link</v>
      </c>
      <c r="L1863" s="19" t="str">
        <f>IF(A1863&lt;&gt;"",IF(J1863="No",_xlfn.CONCAT(IF(ISERROR(FIND(",",A1863))=FALSE,LEFT(A1863,FIND(",",A1863)-1),A1863),"-",C1863,"-",H1863),""),"")</f>
        <v/>
      </c>
      <c r="M1863" s="29" t="str">
        <f>IF(A1863&lt;&gt;"",_xlfn.CONCAT("{",IF(ISERROR(FIND(",",A1863))=FALSE,LEFT(A1863,FIND(",",A1863)-1),A1863),", ",C1863," #",H1863,"}"),"")</f>
        <v>{Ruotsalainen, 2015 #13716}</v>
      </c>
      <c r="N1863" s="4" t="s">
        <v>1</v>
      </c>
      <c r="O1863" s="18" t="str">
        <f>IF(J1863="Yes",IF(P1863&lt;&gt;"",HYPERLINK(_xlfn.CONCAT(VLOOKUP(P1863,AF:AG,2,FALSE),"\",IF(ISERROR(FIND(",",A1863))=FALSE,LEFT(A1863,FIND(",",A1863)-1),A1863),"-",C1863,"-",H1863,".pdf"),"PDF"),""),"")</f>
        <v>PDF</v>
      </c>
      <c r="P1863" s="11" t="s">
        <v>2</v>
      </c>
      <c r="Q1863" s="3" t="s">
        <v>46</v>
      </c>
      <c r="R1863" s="3" t="s">
        <v>39</v>
      </c>
      <c r="T1863" s="18" t="str">
        <f>IF(J1863="Yes",IF(U1863&lt;&gt;"",HYPERLINK(_xlfn.CONCAT(VLOOKUP(U1863,AF:AG,2,FALSE),"\",IF(ISERROR(FIND(",",A1863))=FALSE,LEFT(A1863,FIND(",",A1863)-1),A1863),"-",C1863,"-",H1863,".pdf"),"PDF"),""),"")</f>
        <v>PDF</v>
      </c>
      <c r="U1863" s="11" t="str">
        <f>IF(R1863="0. Duplicate","SH","")</f>
        <v>SH</v>
      </c>
      <c r="V1863" s="3" t="str">
        <f>IF(R1863="0. Duplicate","Exclude","")</f>
        <v>Exclude</v>
      </c>
      <c r="W1863" s="3" t="str">
        <f>IF(R1863="0. Duplicate","0. Duplicate","")</f>
        <v>0. Duplicate</v>
      </c>
      <c r="Y1863" s="12" t="str">
        <f>IF(R1863="Include","No",IF(V1863="Include","No",""))</f>
        <v/>
      </c>
      <c r="Z1863" s="33" t="str">
        <f>IF(J1863="Yes",IF(Q1863="","",IF(Q1863="Include",IF(V1863="",IF(Y1863="No","Check for supplement","Include"),IF(V1863="Exclude","Consensus required",IF(V1863="Include",IF(Y1863="No","Check for supplement","Include"),"Check required"))),IF(Q1863="Exclude",IF(V1863="","Check required",IF(V1863="Exclude","Exclude",IF(V1863="Include","Consensus required","Check required"))),"Check required"))),IF(L1863="","","Find PDF"))</f>
        <v>Exclude</v>
      </c>
      <c r="AA1863" s="31" t="str">
        <f>IF(Z1863="Exclude",R1863,"")</f>
        <v>0. Duplicate</v>
      </c>
    </row>
    <row r="1864" spans="1:27" x14ac:dyDescent="0.25">
      <c r="A1864" s="25" t="s">
        <v>2919</v>
      </c>
      <c r="B1864" s="26" t="s">
        <v>2920</v>
      </c>
      <c r="C1864" s="26">
        <v>2020</v>
      </c>
      <c r="D1864" s="26" t="s">
        <v>2921</v>
      </c>
      <c r="E1864" s="26">
        <v>120</v>
      </c>
      <c r="G1864" s="26" t="s">
        <v>2922</v>
      </c>
      <c r="H1864" s="26">
        <v>13717</v>
      </c>
      <c r="I1864" s="26" t="s">
        <v>2923</v>
      </c>
      <c r="J1864" s="11" t="s">
        <v>35</v>
      </c>
      <c r="K1864" s="18" t="str">
        <f>IF(LEFT(I1864,2)="10",HYPERLINK(_xlfn.CONCAT("https://doi.org/",I1864),"Link"),IF(I1864="","",HYPERLINK(I1864,"Link")))</f>
        <v>Link</v>
      </c>
      <c r="L1864" s="19" t="str">
        <f>IF(A1864&lt;&gt;"",IF(J1864="No",_xlfn.CONCAT(IF(ISERROR(FIND(",",A1864))=FALSE,LEFT(A1864,FIND(",",A1864)-1),A1864),"-",C1864,"-",H1864),""),"")</f>
        <v/>
      </c>
      <c r="M1864" s="29" t="str">
        <f>IF(A1864&lt;&gt;"",_xlfn.CONCAT("{",IF(ISERROR(FIND(",",A1864))=FALSE,LEFT(A1864,FIND(",",A1864)-1),A1864),", ",C1864," #",H1864,"}"),"")</f>
        <v>{Ryu, 2020 #13717}</v>
      </c>
      <c r="N1864" s="4" t="s">
        <v>1</v>
      </c>
      <c r="O1864" s="18" t="str">
        <f>IF(J1864="Yes",IF(P1864&lt;&gt;"",HYPERLINK(_xlfn.CONCAT(VLOOKUP(P1864,AF:AG,2,FALSE),"\",IF(ISERROR(FIND(",",A1864))=FALSE,LEFT(A1864,FIND(",",A1864)-1),A1864),"-",C1864,"-",H1864,".pdf"),"PDF"),""),"")</f>
        <v>PDF</v>
      </c>
      <c r="P1864" s="11" t="s">
        <v>2</v>
      </c>
      <c r="Q1864" s="3" t="s">
        <v>46</v>
      </c>
      <c r="R1864" s="3" t="s">
        <v>47</v>
      </c>
      <c r="S1864" s="4" t="s">
        <v>109</v>
      </c>
      <c r="T1864" s="18" t="str">
        <f>IF(J1864="Yes",IF(U1864&lt;&gt;"",HYPERLINK(_xlfn.CONCAT(VLOOKUP(U1864,AF:AG,2,FALSE),"\",IF(ISERROR(FIND(",",A1864))=FALSE,LEFT(A1864,FIND(",",A1864)-1),A1864),"-",C1864,"-",H1864,".pdf"),"PDF"),""),"")</f>
        <v>PDF</v>
      </c>
      <c r="U1864" s="11" t="s">
        <v>38</v>
      </c>
      <c r="V1864" s="3" t="s">
        <v>46</v>
      </c>
      <c r="W1864" s="3" t="s">
        <v>47</v>
      </c>
      <c r="Y1864" s="12" t="str">
        <f>IF(R1864="Include","No",IF(V1864="Include","No",""))</f>
        <v/>
      </c>
      <c r="Z1864" s="33" t="str">
        <f>IF(J1864="Yes",IF(Q1864="","",IF(Q1864="Include",IF(V1864="",IF(Y1864="No","Check for supplement","Include"),IF(V1864="Exclude","Consensus required",IF(V1864="Include",IF(Y1864="No","Check for supplement","Include"),"Check required"))),IF(Q1864="Exclude",IF(V1864="","Check required",IF(V1864="Exclude","Exclude",IF(V1864="Include","Consensus required","Check required"))),"Check required"))),IF(L1864="","","Find PDF"))</f>
        <v>Exclude</v>
      </c>
      <c r="AA1864" s="31" t="str">
        <f>IF(Z1864="Exclude",R1864,"")</f>
        <v>3. Wrong intervention</v>
      </c>
    </row>
    <row r="1865" spans="1:27" x14ac:dyDescent="0.25">
      <c r="A1865" s="25" t="s">
        <v>2924</v>
      </c>
      <c r="B1865" s="26" t="s">
        <v>2925</v>
      </c>
      <c r="C1865" s="26">
        <v>2013</v>
      </c>
      <c r="D1865" s="26" t="s">
        <v>1367</v>
      </c>
      <c r="E1865" s="26">
        <v>83</v>
      </c>
      <c r="F1865" s="26">
        <v>9</v>
      </c>
      <c r="G1865" s="26" t="s">
        <v>2926</v>
      </c>
      <c r="H1865" s="26">
        <v>13720</v>
      </c>
      <c r="I1865" s="26" t="s">
        <v>2927</v>
      </c>
      <c r="J1865" s="11" t="s">
        <v>35</v>
      </c>
      <c r="K1865" s="18" t="str">
        <f>IF(LEFT(I1865,2)="10",HYPERLINK(_xlfn.CONCAT("https://doi.org/",I1865),"Link"),IF(I1865="","",HYPERLINK(I1865,"Link")))</f>
        <v>Link</v>
      </c>
      <c r="L1865" s="19" t="str">
        <f>IF(A1865&lt;&gt;"",IF(J1865="No",_xlfn.CONCAT(IF(ISERROR(FIND(",",A1865))=FALSE,LEFT(A1865,FIND(",",A1865)-1),A1865),"-",C1865,"-",H1865),""),"")</f>
        <v/>
      </c>
      <c r="M1865" s="29" t="str">
        <f>IF(A1865&lt;&gt;"",_xlfn.CONCAT("{",IF(ISERROR(FIND(",",A1865))=FALSE,LEFT(A1865,FIND(",",A1865)-1),A1865),", ",C1865," #",H1865,"}"),"")</f>
        <v>{Sacchetti, 2013 #13720}</v>
      </c>
      <c r="N1865" s="4" t="s">
        <v>1</v>
      </c>
      <c r="O1865" s="18" t="str">
        <f>IF(J1865="Yes",IF(P1865&lt;&gt;"",HYPERLINK(_xlfn.CONCAT(VLOOKUP(P1865,AF:AG,2,FALSE),"\",IF(ISERROR(FIND(",",A1865))=FALSE,LEFT(A1865,FIND(",",A1865)-1),A1865),"-",C1865,"-",H1865,".pdf"),"PDF"),""),"")</f>
        <v>PDF</v>
      </c>
      <c r="P1865" s="11" t="s">
        <v>2</v>
      </c>
      <c r="Q1865" s="3" t="s">
        <v>46</v>
      </c>
      <c r="R1865" s="3" t="s">
        <v>47</v>
      </c>
      <c r="S1865" s="4" t="s">
        <v>109</v>
      </c>
      <c r="T1865" s="18" t="str">
        <f>IF(J1865="Yes",IF(U1865&lt;&gt;"",HYPERLINK(_xlfn.CONCAT(VLOOKUP(U1865,AF:AG,2,FALSE),"\",IF(ISERROR(FIND(",",A1865))=FALSE,LEFT(A1865,FIND(",",A1865)-1),A1865),"-",C1865,"-",H1865,".pdf"),"PDF"),""),"")</f>
        <v>PDF</v>
      </c>
      <c r="U1865" s="11" t="s">
        <v>38</v>
      </c>
      <c r="V1865" s="3" t="s">
        <v>46</v>
      </c>
      <c r="W1865" s="3" t="s">
        <v>47</v>
      </c>
      <c r="Y1865" s="12" t="str">
        <f>IF(R1865="Include","No",IF(V1865="Include","No",""))</f>
        <v/>
      </c>
      <c r="Z1865" s="33" t="str">
        <f>IF(J1865="Yes",IF(Q1865="","",IF(Q1865="Include",IF(V1865="",IF(Y1865="No","Check for supplement","Include"),IF(V1865="Exclude","Consensus required",IF(V1865="Include",IF(Y1865="No","Check for supplement","Include"),"Check required"))),IF(Q1865="Exclude",IF(V1865="","Check required",IF(V1865="Exclude","Exclude",IF(V1865="Include","Consensus required","Check required"))),"Check required"))),IF(L1865="","","Find PDF"))</f>
        <v>Exclude</v>
      </c>
      <c r="AA1865" s="31" t="str">
        <f>IF(Z1865="Exclude",R1865,"")</f>
        <v>3. Wrong intervention</v>
      </c>
    </row>
    <row r="1866" spans="1:27" x14ac:dyDescent="0.25">
      <c r="A1866" s="25" t="s">
        <v>2928</v>
      </c>
      <c r="B1866" s="26" t="s">
        <v>2929</v>
      </c>
      <c r="C1866" s="26">
        <v>2010</v>
      </c>
      <c r="D1866" s="26" t="s">
        <v>935</v>
      </c>
      <c r="E1866" s="26" t="s">
        <v>2930</v>
      </c>
      <c r="F1866" s="26">
        <v>1</v>
      </c>
      <c r="G1866" s="26" t="s">
        <v>2931</v>
      </c>
      <c r="H1866" s="26">
        <v>13721</v>
      </c>
      <c r="I1866" s="26" t="s">
        <v>2932</v>
      </c>
      <c r="J1866" s="11" t="s">
        <v>35</v>
      </c>
      <c r="K1866" s="18" t="str">
        <f>IF(LEFT(I1866,2)="10",HYPERLINK(_xlfn.CONCAT("https://doi.org/",I1866),"Link"),IF(I1866="","",HYPERLINK(I1866,"Link")))</f>
        <v>Link</v>
      </c>
      <c r="L1866" s="19" t="str">
        <f>IF(A1866&lt;&gt;"",IF(J1866="No",_xlfn.CONCAT(IF(ISERROR(FIND(",",A1866))=FALSE,LEFT(A1866,FIND(",",A1866)-1),A1866),"-",C1866,"-",H1866),""),"")</f>
        <v/>
      </c>
      <c r="M1866" s="29" t="str">
        <f>IF(A1866&lt;&gt;"",_xlfn.CONCAT("{",IF(ISERROR(FIND(",",A1866))=FALSE,LEFT(A1866,FIND(",",A1866)-1),A1866),", ",C1866," #",H1866,"}"),"")</f>
        <v>{Sacher, 2010 #13721}</v>
      </c>
      <c r="N1866" s="4" t="s">
        <v>1</v>
      </c>
      <c r="O1866" s="18" t="str">
        <f>IF(J1866="Yes",IF(P1866&lt;&gt;"",HYPERLINK(_xlfn.CONCAT(VLOOKUP(P1866,AF:AG,2,FALSE),"\",IF(ISERROR(FIND(",",A1866))=FALSE,LEFT(A1866,FIND(",",A1866)-1),A1866),"-",C1866,"-",H1866,".pdf"),"PDF"),""),"")</f>
        <v>PDF</v>
      </c>
      <c r="P1866" s="11" t="s">
        <v>2</v>
      </c>
      <c r="Q1866" s="3" t="s">
        <v>46</v>
      </c>
      <c r="R1866" s="3" t="s">
        <v>47</v>
      </c>
      <c r="S1866" s="4" t="s">
        <v>109</v>
      </c>
      <c r="T1866" s="18" t="str">
        <f>IF(J1866="Yes",IF(U1866&lt;&gt;"",HYPERLINK(_xlfn.CONCAT(VLOOKUP(U1866,AF:AG,2,FALSE),"\",IF(ISERROR(FIND(",",A1866))=FALSE,LEFT(A1866,FIND(",",A1866)-1),A1866),"-",C1866,"-",H1866,".pdf"),"PDF"),""),"")</f>
        <v>PDF</v>
      </c>
      <c r="U1866" s="11" t="s">
        <v>38</v>
      </c>
      <c r="V1866" s="3" t="s">
        <v>46</v>
      </c>
      <c r="W1866" s="3" t="s">
        <v>47</v>
      </c>
      <c r="Y1866" s="12" t="str">
        <f>IF(R1866="Include","No",IF(V1866="Include","No",""))</f>
        <v/>
      </c>
      <c r="Z1866" s="33" t="str">
        <f>IF(J1866="Yes",IF(Q1866="","",IF(Q1866="Include",IF(V1866="",IF(Y1866="No","Check for supplement","Include"),IF(V1866="Exclude","Consensus required",IF(V1866="Include",IF(Y1866="No","Check for supplement","Include"),"Check required"))),IF(Q1866="Exclude",IF(V1866="","Check required",IF(V1866="Exclude","Exclude",IF(V1866="Include","Consensus required","Check required"))),"Check required"))),IF(L1866="","","Find PDF"))</f>
        <v>Exclude</v>
      </c>
      <c r="AA1866" s="31" t="str">
        <f>IF(Z1866="Exclude",R1866,"")</f>
        <v>3. Wrong intervention</v>
      </c>
    </row>
    <row r="1867" spans="1:27" x14ac:dyDescent="0.25">
      <c r="A1867" s="25" t="s">
        <v>2928</v>
      </c>
      <c r="B1867" s="26" t="s">
        <v>2929</v>
      </c>
      <c r="C1867" s="26">
        <v>2010</v>
      </c>
      <c r="D1867" s="26" t="s">
        <v>935</v>
      </c>
      <c r="E1867" s="26" t="s">
        <v>2930</v>
      </c>
      <c r="F1867" s="26">
        <v>1</v>
      </c>
      <c r="G1867" s="26" t="s">
        <v>2931</v>
      </c>
      <c r="H1867" s="26">
        <v>13722</v>
      </c>
      <c r="I1867" s="26" t="s">
        <v>2932</v>
      </c>
      <c r="J1867" s="11" t="s">
        <v>35</v>
      </c>
      <c r="K1867" s="18" t="str">
        <f>IF(LEFT(I1867,2)="10",HYPERLINK(_xlfn.CONCAT("https://doi.org/",I1867),"Link"),IF(I1867="","",HYPERLINK(I1867,"Link")))</f>
        <v>Link</v>
      </c>
      <c r="L1867" s="19" t="str">
        <f>IF(A1867&lt;&gt;"",IF(J1867="No",_xlfn.CONCAT(IF(ISERROR(FIND(",",A1867))=FALSE,LEFT(A1867,FIND(",",A1867)-1),A1867),"-",C1867,"-",H1867),""),"")</f>
        <v/>
      </c>
      <c r="M1867" s="29" t="str">
        <f>IF(A1867&lt;&gt;"",_xlfn.CONCAT("{",IF(ISERROR(FIND(",",A1867))=FALSE,LEFT(A1867,FIND(",",A1867)-1),A1867),", ",C1867," #",H1867,"}"),"")</f>
        <v>{Sacher, 2010 #13722}</v>
      </c>
      <c r="N1867" s="4" t="s">
        <v>1</v>
      </c>
      <c r="O1867" s="18" t="str">
        <f>IF(J1867="Yes",IF(P1867&lt;&gt;"",HYPERLINK(_xlfn.CONCAT(VLOOKUP(P1867,AF:AG,2,FALSE),"\",IF(ISERROR(FIND(",",A1867))=FALSE,LEFT(A1867,FIND(",",A1867)-1),A1867),"-",C1867,"-",H1867,".pdf"),"PDF"),""),"")</f>
        <v>PDF</v>
      </c>
      <c r="P1867" s="11" t="s">
        <v>2</v>
      </c>
      <c r="Q1867" s="3" t="s">
        <v>46</v>
      </c>
      <c r="R1867" s="3" t="s">
        <v>39</v>
      </c>
      <c r="T1867" s="18" t="str">
        <f>IF(J1867="Yes",IF(U1867&lt;&gt;"",HYPERLINK(_xlfn.CONCAT(VLOOKUP(U1867,AF:AG,2,FALSE),"\",IF(ISERROR(FIND(",",A1867))=FALSE,LEFT(A1867,FIND(",",A1867)-1),A1867),"-",C1867,"-",H1867,".pdf"),"PDF"),""),"")</f>
        <v>PDF</v>
      </c>
      <c r="U1867" s="11" t="str">
        <f>IF(R1867="0. Duplicate","SH","")</f>
        <v>SH</v>
      </c>
      <c r="V1867" s="3" t="str">
        <f>IF(R1867="0. Duplicate","Exclude","")</f>
        <v>Exclude</v>
      </c>
      <c r="W1867" s="3" t="str">
        <f>IF(R1867="0. Duplicate","0. Duplicate","")</f>
        <v>0. Duplicate</v>
      </c>
      <c r="Y1867" s="12" t="str">
        <f>IF(R1867="Include","No",IF(V1867="Include","No",""))</f>
        <v/>
      </c>
      <c r="Z1867" s="33" t="str">
        <f>IF(J1867="Yes",IF(Q1867="","",IF(Q1867="Include",IF(V1867="",IF(Y1867="No","Check for supplement","Include"),IF(V1867="Exclude","Consensus required",IF(V1867="Include",IF(Y1867="No","Check for supplement","Include"),"Check required"))),IF(Q1867="Exclude",IF(V1867="","Check required",IF(V1867="Exclude","Exclude",IF(V1867="Include","Consensus required","Check required"))),"Check required"))),IF(L1867="","","Find PDF"))</f>
        <v>Exclude</v>
      </c>
      <c r="AA1867" s="31" t="str">
        <f>IF(Z1867="Exclude",R1867,"")</f>
        <v>0. Duplicate</v>
      </c>
    </row>
    <row r="1868" spans="1:27" x14ac:dyDescent="0.25">
      <c r="A1868" s="25" t="s">
        <v>5646</v>
      </c>
      <c r="B1868" s="26" t="s">
        <v>5647</v>
      </c>
      <c r="C1868" s="26">
        <v>2024</v>
      </c>
      <c r="D1868" s="26" t="s">
        <v>2343</v>
      </c>
      <c r="E1868" s="26">
        <v>59</v>
      </c>
      <c r="G1868" s="26" t="s">
        <v>5648</v>
      </c>
      <c r="H1868" s="26">
        <v>14077</v>
      </c>
      <c r="I1868" s="26" t="s">
        <v>5649</v>
      </c>
      <c r="J1868" s="11" t="s">
        <v>35</v>
      </c>
      <c r="K1868" s="18" t="str">
        <f>IF(LEFT(I1868,2)="10",HYPERLINK(_xlfn.CONCAT("https://doi.org/",I1868),"Link"),IF(I1868="","",HYPERLINK(I1868,"Link")))</f>
        <v>Link</v>
      </c>
      <c r="L1868" s="19" t="str">
        <f>IF(A1868&lt;&gt;"",IF(J1868="No",_xlfn.CONCAT(IF(ISERROR(FIND(",",A1868))=FALSE,LEFT(A1868,FIND(",",A1868)-1),A1868),"-",C1868,"-",H1868),""),"")</f>
        <v/>
      </c>
      <c r="M1868" s="29" t="str">
        <f>IF(A1868&lt;&gt;"",_xlfn.CONCAT("{",IF(ISERROR(FIND(",",A1868))=FALSE,LEFT(A1868,FIND(",",A1868)-1),A1868),", ",C1868," #",H1868,"}"),"")</f>
        <v>{Sacikara, 2024 #14077}</v>
      </c>
      <c r="N1868" s="4" t="s">
        <v>4</v>
      </c>
      <c r="O1868" s="18" t="str">
        <f>IF(J1868="Yes",IF(P1868&lt;&gt;"",HYPERLINK(_xlfn.CONCAT(VLOOKUP(P1868,AF:AG,2,FALSE),"\",IF(ISERROR(FIND(",",A1868))=FALSE,LEFT(A1868,FIND(",",A1868)-1),A1868),"-",C1868,"-",H1868,".pdf"),"PDF"),""),"")</f>
        <v>PDF</v>
      </c>
      <c r="P1868" s="11" t="s">
        <v>2</v>
      </c>
      <c r="Q1868" s="3" t="s">
        <v>46</v>
      </c>
      <c r="R1868" s="3" t="s">
        <v>47</v>
      </c>
      <c r="S1868" s="4" t="s">
        <v>109</v>
      </c>
      <c r="T1868" s="18" t="str">
        <f>IF(J1868="Yes",IF(U1868&lt;&gt;"",HYPERLINK(_xlfn.CONCAT(VLOOKUP(U1868,AF:AG,2,FALSE),"\",IF(ISERROR(FIND(",",A1868))=FALSE,LEFT(A1868,FIND(",",A1868)-1),A1868),"-",C1868,"-",H1868,".pdf"),"PDF"),""),"")</f>
        <v>PDF</v>
      </c>
      <c r="U1868" s="11" t="s">
        <v>50</v>
      </c>
      <c r="V1868" s="3" t="s">
        <v>46</v>
      </c>
      <c r="W1868" s="3" t="s">
        <v>47</v>
      </c>
      <c r="Y1868" s="12" t="str">
        <f>IF(R1868="Include","No",IF(V1868="Include","No",""))</f>
        <v/>
      </c>
      <c r="Z1868" s="33" t="str">
        <f>IF(J1868="Yes",IF(Q1868="","",IF(Q1868="Include",IF(V1868="",IF(Y1868="No","Check for supplement","Include"),IF(V1868="Exclude","Consensus required",IF(V1868="Include",IF(Y1868="No","Check for supplement","Include"),"Check required"))),IF(Q1868="Exclude",IF(V1868="","Check required",IF(V1868="Exclude","Exclude",IF(V1868="Include","Consensus required","Check required"))),"Check required"))),IF(L1868="","","Find PDF"))</f>
        <v>Exclude</v>
      </c>
      <c r="AA1868" s="31" t="str">
        <f>IF(Z1868="Exclude",R1868,"")</f>
        <v>3. Wrong intervention</v>
      </c>
    </row>
    <row r="1869" spans="1:27" x14ac:dyDescent="0.25">
      <c r="A1869" s="25" t="s">
        <v>2933</v>
      </c>
      <c r="B1869" s="26" t="s">
        <v>2934</v>
      </c>
      <c r="C1869" s="26">
        <v>2015</v>
      </c>
      <c r="D1869" s="26" t="s">
        <v>530</v>
      </c>
      <c r="E1869" s="26">
        <v>17</v>
      </c>
      <c r="F1869" s="26">
        <v>3</v>
      </c>
      <c r="G1869" s="26" t="s">
        <v>2935</v>
      </c>
      <c r="H1869" s="26">
        <v>13451</v>
      </c>
      <c r="I1869" s="26" t="s">
        <v>2936</v>
      </c>
      <c r="J1869" s="11" t="s">
        <v>35</v>
      </c>
      <c r="K1869" s="18" t="str">
        <f>IF(LEFT(I1869,2)="10",HYPERLINK(_xlfn.CONCAT("https://doi.org/",I1869),"Link"),IF(I1869="","",HYPERLINK(I1869,"Link")))</f>
        <v>Link</v>
      </c>
      <c r="L1869" s="19" t="str">
        <f>IF(A1869&lt;&gt;"",IF(J1869="No",_xlfn.CONCAT(IF(ISERROR(FIND(",",A1869))=FALSE,LEFT(A1869,FIND(",",A1869)-1),A1869),"-",C1869,"-",H1869),""),"")</f>
        <v/>
      </c>
      <c r="M1869" s="29" t="str">
        <f>IF(A1869&lt;&gt;"",_xlfn.CONCAT("{",IF(ISERROR(FIND(",",A1869))=FALSE,LEFT(A1869,FIND(",",A1869)-1),A1869),", ",C1869," #",H1869,"}"),"")</f>
        <v>{Safran Naimark, 2015 #13451}</v>
      </c>
      <c r="N1869" s="4" t="s">
        <v>1</v>
      </c>
      <c r="O1869" s="18" t="str">
        <f>IF(J1869="Yes",IF(P1869&lt;&gt;"",HYPERLINK(_xlfn.CONCAT(VLOOKUP(P1869,AF:AG,2,FALSE),"\",IF(ISERROR(FIND(",",A1869))=FALSE,LEFT(A1869,FIND(",",A1869)-1),A1869),"-",C1869,"-",H1869,".pdf"),"PDF"),""),"")</f>
        <v>PDF</v>
      </c>
      <c r="P1869" s="11" t="s">
        <v>2</v>
      </c>
      <c r="Q1869" s="3" t="s">
        <v>46</v>
      </c>
      <c r="R1869" s="3" t="s">
        <v>47</v>
      </c>
      <c r="S1869" s="4" t="s">
        <v>109</v>
      </c>
      <c r="T1869" s="18" t="str">
        <f>IF(J1869="Yes",IF(U1869&lt;&gt;"",HYPERLINK(_xlfn.CONCAT(VLOOKUP(U1869,AF:AG,2,FALSE),"\",IF(ISERROR(FIND(",",A1869))=FALSE,LEFT(A1869,FIND(",",A1869)-1),A1869),"-",C1869,"-",H1869,".pdf"),"PDF"),""),"")</f>
        <v>PDF</v>
      </c>
      <c r="U1869" s="11" t="s">
        <v>38</v>
      </c>
      <c r="V1869" s="3" t="s">
        <v>46</v>
      </c>
      <c r="W1869" s="3" t="s">
        <v>47</v>
      </c>
      <c r="Y1869" s="12" t="str">
        <f>IF(R1869="Include","No",IF(V1869="Include","No",""))</f>
        <v/>
      </c>
      <c r="Z1869" s="33" t="str">
        <f>IF(J1869="Yes",IF(Q1869="","",IF(Q1869="Include",IF(V1869="",IF(Y1869="No","Check for supplement","Include"),IF(V1869="Exclude","Consensus required",IF(V1869="Include",IF(Y1869="No","Check for supplement","Include"),"Check required"))),IF(Q1869="Exclude",IF(V1869="","Check required",IF(V1869="Exclude","Exclude",IF(V1869="Include","Consensus required","Check required"))),"Check required"))),IF(L1869="","","Find PDF"))</f>
        <v>Exclude</v>
      </c>
      <c r="AA1869" s="31" t="str">
        <f>IF(Z1869="Exclude",R1869,"")</f>
        <v>3. Wrong intervention</v>
      </c>
    </row>
    <row r="1870" spans="1:27" x14ac:dyDescent="0.25">
      <c r="A1870" s="25" t="s">
        <v>2937</v>
      </c>
      <c r="B1870" s="26" t="s">
        <v>2938</v>
      </c>
      <c r="C1870" s="26">
        <v>2015</v>
      </c>
      <c r="D1870" s="26" t="s">
        <v>2939</v>
      </c>
      <c r="E1870" s="26">
        <v>15</v>
      </c>
      <c r="F1870" s="26">
        <v>1</v>
      </c>
      <c r="G1870" s="26">
        <v>211</v>
      </c>
      <c r="H1870" s="26">
        <v>14910</v>
      </c>
      <c r="I1870" s="26" t="s">
        <v>2940</v>
      </c>
      <c r="J1870" s="11" t="s">
        <v>35</v>
      </c>
      <c r="K1870" s="18" t="str">
        <f>IF(LEFT(I1870,2)="10",HYPERLINK(_xlfn.CONCAT("https://doi.org/",I1870),"Link"),IF(I1870="","",HYPERLINK(I1870,"Link")))</f>
        <v>Link</v>
      </c>
      <c r="L1870" s="19" t="str">
        <f>IF(A1870&lt;&gt;"",IF(J1870="No",_xlfn.CONCAT(IF(ISERROR(FIND(",",A1870))=FALSE,LEFT(A1870,FIND(",",A1870)-1),A1870),"-",C1870,"-",H1870),""),"")</f>
        <v/>
      </c>
      <c r="M1870" s="29" t="str">
        <f>IF(A1870&lt;&gt;"",_xlfn.CONCAT("{",IF(ISERROR(FIND(",",A1870))=FALSE,LEFT(A1870,FIND(",",A1870)-1),A1870),", ",C1870," #",H1870,"}"),"")</f>
        <v>{Sailer, 2015 #14910}</v>
      </c>
      <c r="N1870" s="4" t="s">
        <v>1</v>
      </c>
      <c r="O1870" s="18" t="str">
        <f>IF(J1870="Yes",IF(P1870&lt;&gt;"",HYPERLINK(_xlfn.CONCAT(VLOOKUP(P1870,AF:AG,2,FALSE),"\",IF(ISERROR(FIND(",",A1870))=FALSE,LEFT(A1870,FIND(",",A1870)-1),A1870),"-",C1870,"-",H1870,".pdf"),"PDF"),""),"")</f>
        <v>PDF</v>
      </c>
      <c r="P1870" s="11" t="s">
        <v>2</v>
      </c>
      <c r="Q1870" s="3" t="s">
        <v>46</v>
      </c>
      <c r="R1870" s="3" t="s">
        <v>47</v>
      </c>
      <c r="S1870" s="4" t="s">
        <v>109</v>
      </c>
      <c r="T1870" s="18" t="str">
        <f>IF(J1870="Yes",IF(U1870&lt;&gt;"",HYPERLINK(_xlfn.CONCAT(VLOOKUP(U1870,AF:AG,2,FALSE),"\",IF(ISERROR(FIND(",",A1870))=FALSE,LEFT(A1870,FIND(",",A1870)-1),A1870),"-",C1870,"-",H1870,".pdf"),"PDF"),""),"")</f>
        <v>PDF</v>
      </c>
      <c r="U1870" s="11" t="s">
        <v>38</v>
      </c>
      <c r="V1870" s="3" t="s">
        <v>46</v>
      </c>
      <c r="W1870" s="3" t="s">
        <v>47</v>
      </c>
      <c r="Y1870" s="12" t="str">
        <f>IF(R1870="Include","No",IF(V1870="Include","No",""))</f>
        <v/>
      </c>
      <c r="Z1870" s="33" t="str">
        <f>IF(J1870="Yes",IF(Q1870="","",IF(Q1870="Include",IF(V1870="",IF(Y1870="No","Check for supplement","Include"),IF(V1870="Exclude","Consensus required",IF(V1870="Include",IF(Y1870="No","Check for supplement","Include"),"Check required"))),IF(Q1870="Exclude",IF(V1870="","Check required",IF(V1870="Exclude","Exclude",IF(V1870="Include","Consensus required","Check required"))),"Check required"))),IF(L1870="","","Find PDF"))</f>
        <v>Exclude</v>
      </c>
      <c r="AA1870" s="31" t="str">
        <f>IF(Z1870="Exclude",R1870,"")</f>
        <v>3. Wrong intervention</v>
      </c>
    </row>
    <row r="1871" spans="1:27" x14ac:dyDescent="0.25">
      <c r="A1871" s="25" t="s">
        <v>2941</v>
      </c>
      <c r="B1871" s="26" t="s">
        <v>2942</v>
      </c>
      <c r="C1871" s="26">
        <v>2016</v>
      </c>
      <c r="D1871" s="26" t="s">
        <v>2943</v>
      </c>
      <c r="E1871" s="26">
        <v>20</v>
      </c>
      <c r="F1871" s="26">
        <v>6</v>
      </c>
      <c r="G1871" s="26" t="s">
        <v>2944</v>
      </c>
      <c r="H1871" s="26">
        <v>14911</v>
      </c>
      <c r="I1871" s="26" t="s">
        <v>2945</v>
      </c>
      <c r="J1871" s="11" t="s">
        <v>35</v>
      </c>
      <c r="K1871" s="18" t="str">
        <f>IF(LEFT(I1871,2)="10",HYPERLINK(_xlfn.CONCAT("https://doi.org/",I1871),"Link"),IF(I1871="","",HYPERLINK(I1871,"Link")))</f>
        <v>Link</v>
      </c>
      <c r="L1871" s="19" t="str">
        <f>IF(A1871&lt;&gt;"",IF(J1871="No",_xlfn.CONCAT(IF(ISERROR(FIND(",",A1871))=FALSE,LEFT(A1871,FIND(",",A1871)-1),A1871),"-",C1871,"-",H1871),""),"")</f>
        <v/>
      </c>
      <c r="M1871" s="29" t="str">
        <f>IF(A1871&lt;&gt;"",_xlfn.CONCAT("{",IF(ISERROR(FIND(",",A1871))=FALSE,LEFT(A1871,FIND(",",A1871)-1),A1871),", ",C1871," #",H1871,"}"),"")</f>
        <v>{Saitoh, 2016 #14911}</v>
      </c>
      <c r="N1871" s="4" t="s">
        <v>1</v>
      </c>
      <c r="O1871" s="18" t="str">
        <f>IF(J1871="Yes",IF(P1871&lt;&gt;"",HYPERLINK(_xlfn.CONCAT(VLOOKUP(P1871,AF:AG,2,FALSE),"\",IF(ISERROR(FIND(",",A1871))=FALSE,LEFT(A1871,FIND(",",A1871)-1),A1871),"-",C1871,"-",H1871,".pdf"),"PDF"),""),"")</f>
        <v>PDF</v>
      </c>
      <c r="P1871" s="11" t="s">
        <v>2</v>
      </c>
      <c r="Q1871" s="3" t="s">
        <v>46</v>
      </c>
      <c r="R1871" s="3" t="s">
        <v>77</v>
      </c>
      <c r="S1871" s="4" t="s">
        <v>316</v>
      </c>
      <c r="T1871" s="18" t="str">
        <f>IF(J1871="Yes",IF(U1871&lt;&gt;"",HYPERLINK(_xlfn.CONCAT(VLOOKUP(U1871,AF:AG,2,FALSE),"\",IF(ISERROR(FIND(",",A1871))=FALSE,LEFT(A1871,FIND(",",A1871)-1),A1871),"-",C1871,"-",H1871,".pdf"),"PDF"),""),"")</f>
        <v>PDF</v>
      </c>
      <c r="U1871" s="11" t="s">
        <v>38</v>
      </c>
      <c r="V1871" s="3" t="s">
        <v>46</v>
      </c>
      <c r="W1871" s="3" t="s">
        <v>47</v>
      </c>
      <c r="Y1871" s="12" t="str">
        <f>IF(R1871="Include","No",IF(V1871="Include","No",""))</f>
        <v/>
      </c>
      <c r="Z1871" s="33" t="str">
        <f>IF(J1871="Yes",IF(Q1871="","",IF(Q1871="Include",IF(V1871="",IF(Y1871="No","Check for supplement","Include"),IF(V1871="Exclude","Consensus required",IF(V1871="Include",IF(Y1871="No","Check for supplement","Include"),"Check required"))),IF(Q1871="Exclude",IF(V1871="","Check required",IF(V1871="Exclude","Exclude",IF(V1871="Include","Consensus required","Check required"))),"Check required"))),IF(L1871="","","Find PDF"))</f>
        <v>Exclude</v>
      </c>
      <c r="AA1871" s="31" t="str">
        <f>IF(Z1871="Exclude",R1871,"")</f>
        <v>5. Wrong study design</v>
      </c>
    </row>
    <row r="1872" spans="1:27" x14ac:dyDescent="0.25">
      <c r="A1872" s="25" t="s">
        <v>2946</v>
      </c>
      <c r="B1872" s="26" t="s">
        <v>2947</v>
      </c>
      <c r="C1872" s="26">
        <v>2021</v>
      </c>
      <c r="D1872" s="26" t="s">
        <v>2948</v>
      </c>
      <c r="E1872" s="26">
        <v>83</v>
      </c>
      <c r="F1872" s="26">
        <v>6</v>
      </c>
      <c r="G1872" s="26" t="s">
        <v>2949</v>
      </c>
      <c r="H1872" s="26">
        <v>13723</v>
      </c>
      <c r="I1872" s="26" t="s">
        <v>2950</v>
      </c>
      <c r="J1872" s="11" t="s">
        <v>35</v>
      </c>
      <c r="K1872" s="18" t="str">
        <f>IF(LEFT(I1872,2)="10",HYPERLINK(_xlfn.CONCAT("https://doi.org/",I1872),"Link"),IF(I1872="","",HYPERLINK(I1872,"Link")))</f>
        <v>Link</v>
      </c>
      <c r="L1872" s="19" t="str">
        <f>IF(A1872&lt;&gt;"",IF(J1872="No",_xlfn.CONCAT(IF(ISERROR(FIND(",",A1872))=FALSE,LEFT(A1872,FIND(",",A1872)-1),A1872),"-",C1872,"-",H1872),""),"")</f>
        <v/>
      </c>
      <c r="M1872" s="29" t="str">
        <f>IF(A1872&lt;&gt;"",_xlfn.CONCAT("{",IF(ISERROR(FIND(",",A1872))=FALSE,LEFT(A1872,FIND(",",A1872)-1),A1872),", ",C1872," #",H1872,"}"),"")</f>
        <v>{Sala, 2021 #13723}</v>
      </c>
      <c r="N1872" s="4" t="s">
        <v>1</v>
      </c>
      <c r="O1872" s="18" t="str">
        <f>IF(J1872="Yes",IF(P1872&lt;&gt;"",HYPERLINK(_xlfn.CONCAT(VLOOKUP(P1872,AF:AG,2,FALSE),"\",IF(ISERROR(FIND(",",A1872))=FALSE,LEFT(A1872,FIND(",",A1872)-1),A1872),"-",C1872,"-",H1872,".pdf"),"PDF"),""),"")</f>
        <v>PDF</v>
      </c>
      <c r="P1872" s="11" t="s">
        <v>2</v>
      </c>
      <c r="Q1872" s="3" t="s">
        <v>46</v>
      </c>
      <c r="R1872" s="3" t="s">
        <v>47</v>
      </c>
      <c r="S1872" s="4" t="s">
        <v>109</v>
      </c>
      <c r="T1872" s="18" t="str">
        <f>IF(J1872="Yes",IF(U1872&lt;&gt;"",HYPERLINK(_xlfn.CONCAT(VLOOKUP(U1872,AF:AG,2,FALSE),"\",IF(ISERROR(FIND(",",A1872))=FALSE,LEFT(A1872,FIND(",",A1872)-1),A1872),"-",C1872,"-",H1872,".pdf"),"PDF"),""),"")</f>
        <v>PDF</v>
      </c>
      <c r="U1872" s="11" t="s">
        <v>38</v>
      </c>
      <c r="V1872" s="3" t="s">
        <v>46</v>
      </c>
      <c r="W1872" s="3" t="s">
        <v>47</v>
      </c>
      <c r="Y1872" s="12" t="str">
        <f>IF(R1872="Include","No",IF(V1872="Include","No",""))</f>
        <v/>
      </c>
      <c r="Z1872" s="33" t="str">
        <f>IF(J1872="Yes",IF(Q1872="","",IF(Q1872="Include",IF(V1872="",IF(Y1872="No","Check for supplement","Include"),IF(V1872="Exclude","Consensus required",IF(V1872="Include",IF(Y1872="No","Check for supplement","Include"),"Check required"))),IF(Q1872="Exclude",IF(V1872="","Check required",IF(V1872="Exclude","Exclude",IF(V1872="Include","Consensus required","Check required"))),"Check required"))),IF(L1872="","","Find PDF"))</f>
        <v>Exclude</v>
      </c>
      <c r="AA1872" s="31" t="str">
        <f>IF(Z1872="Exclude",R1872,"")</f>
        <v>3. Wrong intervention</v>
      </c>
    </row>
    <row r="1873" spans="1:27" x14ac:dyDescent="0.25">
      <c r="A1873" s="25" t="s">
        <v>2951</v>
      </c>
      <c r="B1873" s="26" t="s">
        <v>2952</v>
      </c>
      <c r="C1873" s="26">
        <v>2019</v>
      </c>
      <c r="D1873" s="26" t="s">
        <v>578</v>
      </c>
      <c r="E1873" s="26">
        <v>42</v>
      </c>
      <c r="F1873" s="26">
        <v>5</v>
      </c>
      <c r="G1873" s="26" t="s">
        <v>2953</v>
      </c>
      <c r="H1873" s="26">
        <v>13724</v>
      </c>
      <c r="I1873" s="26" t="s">
        <v>2954</v>
      </c>
      <c r="J1873" s="11" t="s">
        <v>35</v>
      </c>
      <c r="K1873" s="18" t="str">
        <f>IF(LEFT(I1873,2)="10",HYPERLINK(_xlfn.CONCAT("https://doi.org/",I1873),"Link"),IF(I1873="","",HYPERLINK(I1873,"Link")))</f>
        <v>Link</v>
      </c>
      <c r="L1873" s="19" t="str">
        <f>IF(A1873&lt;&gt;"",IF(J1873="No",_xlfn.CONCAT(IF(ISERROR(FIND(",",A1873))=FALSE,LEFT(A1873,FIND(",",A1873)-1),A1873),"-",C1873,"-",H1873),""),"")</f>
        <v/>
      </c>
      <c r="M1873" s="29" t="str">
        <f>IF(A1873&lt;&gt;"",_xlfn.CONCAT("{",IF(ISERROR(FIND(",",A1873))=FALSE,LEFT(A1873,FIND(",",A1873)-1),A1873),", ",C1873," #",H1873,"}"),"")</f>
        <v>{Salas-Salvado, 2019 #13724}</v>
      </c>
      <c r="N1873" s="4" t="s">
        <v>1</v>
      </c>
      <c r="O1873" s="18" t="str">
        <f>IF(J1873="Yes",IF(P1873&lt;&gt;"",HYPERLINK(_xlfn.CONCAT(VLOOKUP(P1873,AF:AG,2,FALSE),"\",IF(ISERROR(FIND(",",A1873))=FALSE,LEFT(A1873,FIND(",",A1873)-1),A1873),"-",C1873,"-",H1873,".pdf"),"PDF"),""),"")</f>
        <v>PDF</v>
      </c>
      <c r="P1873" s="11" t="s">
        <v>2</v>
      </c>
      <c r="Q1873" s="3" t="s">
        <v>46</v>
      </c>
      <c r="R1873" s="3" t="s">
        <v>47</v>
      </c>
      <c r="S1873" s="4" t="s">
        <v>109</v>
      </c>
      <c r="T1873" s="18" t="str">
        <f>IF(J1873="Yes",IF(U1873&lt;&gt;"",HYPERLINK(_xlfn.CONCAT(VLOOKUP(U1873,AF:AG,2,FALSE),"\",IF(ISERROR(FIND(",",A1873))=FALSE,LEFT(A1873,FIND(",",A1873)-1),A1873),"-",C1873,"-",H1873,".pdf"),"PDF"),""),"")</f>
        <v>PDF</v>
      </c>
      <c r="U1873" s="11" t="s">
        <v>38</v>
      </c>
      <c r="V1873" s="3" t="s">
        <v>46</v>
      </c>
      <c r="W1873" s="3" t="s">
        <v>47</v>
      </c>
      <c r="Y1873" s="12" t="str">
        <f>IF(R1873="Include","No",IF(V1873="Include","No",""))</f>
        <v/>
      </c>
      <c r="Z1873" s="33" t="str">
        <f>IF(J1873="Yes",IF(Q1873="","",IF(Q1873="Include",IF(V1873="",IF(Y1873="No","Check for supplement","Include"),IF(V1873="Exclude","Consensus required",IF(V1873="Include",IF(Y1873="No","Check for supplement","Include"),"Check required"))),IF(Q1873="Exclude",IF(V1873="","Check required",IF(V1873="Exclude","Exclude",IF(V1873="Include","Consensus required","Check required"))),"Check required"))),IF(L1873="","","Find PDF"))</f>
        <v>Exclude</v>
      </c>
      <c r="AA1873" s="31" t="str">
        <f>IF(Z1873="Exclude",R1873,"")</f>
        <v>3. Wrong intervention</v>
      </c>
    </row>
    <row r="1874" spans="1:27" x14ac:dyDescent="0.25">
      <c r="A1874" s="25" t="s">
        <v>2955</v>
      </c>
      <c r="B1874" s="26" t="s">
        <v>2956</v>
      </c>
      <c r="C1874" s="26">
        <v>2021</v>
      </c>
      <c r="D1874" s="26" t="s">
        <v>1788</v>
      </c>
      <c r="E1874" s="26">
        <v>35</v>
      </c>
      <c r="F1874" s="26">
        <v>8</v>
      </c>
      <c r="G1874" s="26" t="s">
        <v>2957</v>
      </c>
      <c r="H1874" s="26">
        <v>13725</v>
      </c>
      <c r="I1874" s="26" t="s">
        <v>2958</v>
      </c>
      <c r="J1874" s="11" t="s">
        <v>35</v>
      </c>
      <c r="K1874" s="18" t="str">
        <f>IF(LEFT(I1874,2)="10",HYPERLINK(_xlfn.CONCAT("https://doi.org/",I1874),"Link"),IF(I1874="","",HYPERLINK(I1874,"Link")))</f>
        <v>Link</v>
      </c>
      <c r="L1874" s="19" t="str">
        <f>IF(A1874&lt;&gt;"",IF(J1874="No",_xlfn.CONCAT(IF(ISERROR(FIND(",",A1874))=FALSE,LEFT(A1874,FIND(",",A1874)-1),A1874),"-",C1874,"-",H1874),""),"")</f>
        <v/>
      </c>
      <c r="M1874" s="29" t="str">
        <f>IF(A1874&lt;&gt;"",_xlfn.CONCAT("{",IF(ISERROR(FIND(",",A1874))=FALSE,LEFT(A1874,FIND(",",A1874)-1),A1874),", ",C1874," #",H1874,"}"),"")</f>
        <v>{Salchow, 2021 #13725}</v>
      </c>
      <c r="N1874" s="4" t="s">
        <v>1</v>
      </c>
      <c r="O1874" s="18" t="str">
        <f>IF(J1874="Yes",IF(P1874&lt;&gt;"",HYPERLINK(_xlfn.CONCAT(VLOOKUP(P1874,AF:AG,2,FALSE),"\",IF(ISERROR(FIND(",",A1874))=FALSE,LEFT(A1874,FIND(",",A1874)-1),A1874),"-",C1874,"-",H1874,".pdf"),"PDF"),""),"")</f>
        <v>PDF</v>
      </c>
      <c r="P1874" s="11" t="s">
        <v>2</v>
      </c>
      <c r="Q1874" s="3" t="s">
        <v>46</v>
      </c>
      <c r="R1874" s="3" t="s">
        <v>47</v>
      </c>
      <c r="S1874" s="4" t="s">
        <v>109</v>
      </c>
      <c r="T1874" s="18" t="str">
        <f>IF(J1874="Yes",IF(U1874&lt;&gt;"",HYPERLINK(_xlfn.CONCAT(VLOOKUP(U1874,AF:AG,2,FALSE),"\",IF(ISERROR(FIND(",",A1874))=FALSE,LEFT(A1874,FIND(",",A1874)-1),A1874),"-",C1874,"-",H1874,".pdf"),"PDF"),""),"")</f>
        <v>PDF</v>
      </c>
      <c r="U1874" s="11" t="s">
        <v>38</v>
      </c>
      <c r="V1874" s="3" t="s">
        <v>46</v>
      </c>
      <c r="W1874" s="3" t="s">
        <v>47</v>
      </c>
      <c r="Y1874" s="12" t="str">
        <f>IF(R1874="Include","No",IF(V1874="Include","No",""))</f>
        <v/>
      </c>
      <c r="Z1874" s="33" t="str">
        <f>IF(J1874="Yes",IF(Q1874="","",IF(Q1874="Include",IF(V1874="",IF(Y1874="No","Check for supplement","Include"),IF(V1874="Exclude","Consensus required",IF(V1874="Include",IF(Y1874="No","Check for supplement","Include"),"Check required"))),IF(Q1874="Exclude",IF(V1874="","Check required",IF(V1874="Exclude","Exclude",IF(V1874="Include","Consensus required","Check required"))),"Check required"))),IF(L1874="","","Find PDF"))</f>
        <v>Exclude</v>
      </c>
      <c r="AA1874" s="31" t="str">
        <f>IF(Z1874="Exclude",R1874,"")</f>
        <v>3. Wrong intervention</v>
      </c>
    </row>
    <row r="1875" spans="1:27" x14ac:dyDescent="0.25">
      <c r="A1875" s="25" t="s">
        <v>2955</v>
      </c>
      <c r="B1875" s="26" t="s">
        <v>2956</v>
      </c>
      <c r="C1875" s="26">
        <v>2021</v>
      </c>
      <c r="D1875" s="26" t="s">
        <v>1788</v>
      </c>
      <c r="E1875" s="26">
        <v>35</v>
      </c>
      <c r="F1875" s="26">
        <v>8</v>
      </c>
      <c r="G1875" s="26" t="s">
        <v>2957</v>
      </c>
      <c r="H1875" s="26">
        <v>13726</v>
      </c>
      <c r="I1875" s="26" t="s">
        <v>2958</v>
      </c>
      <c r="J1875" s="11" t="s">
        <v>35</v>
      </c>
      <c r="K1875" s="18" t="str">
        <f>IF(LEFT(I1875,2)="10",HYPERLINK(_xlfn.CONCAT("https://doi.org/",I1875),"Link"),IF(I1875="","",HYPERLINK(I1875,"Link")))</f>
        <v>Link</v>
      </c>
      <c r="L1875" s="19" t="str">
        <f>IF(A1875&lt;&gt;"",IF(J1875="No",_xlfn.CONCAT(IF(ISERROR(FIND(",",A1875))=FALSE,LEFT(A1875,FIND(",",A1875)-1),A1875),"-",C1875,"-",H1875),""),"")</f>
        <v/>
      </c>
      <c r="M1875" s="29" t="str">
        <f>IF(A1875&lt;&gt;"",_xlfn.CONCAT("{",IF(ISERROR(FIND(",",A1875))=FALSE,LEFT(A1875,FIND(",",A1875)-1),A1875),", ",C1875," #",H1875,"}"),"")</f>
        <v>{Salchow, 2021 #13726}</v>
      </c>
      <c r="N1875" s="4" t="s">
        <v>1</v>
      </c>
      <c r="O1875" s="18" t="str">
        <f>IF(J1875="Yes",IF(P1875&lt;&gt;"",HYPERLINK(_xlfn.CONCAT(VLOOKUP(P1875,AF:AG,2,FALSE),"\",IF(ISERROR(FIND(",",A1875))=FALSE,LEFT(A1875,FIND(",",A1875)-1),A1875),"-",C1875,"-",H1875,".pdf"),"PDF"),""),"")</f>
        <v>PDF</v>
      </c>
      <c r="P1875" s="11" t="s">
        <v>2</v>
      </c>
      <c r="Q1875" s="3" t="s">
        <v>46</v>
      </c>
      <c r="R1875" s="3" t="s">
        <v>39</v>
      </c>
      <c r="T1875" s="18" t="str">
        <f>IF(J1875="Yes",IF(U1875&lt;&gt;"",HYPERLINK(_xlfn.CONCAT(VLOOKUP(U1875,AF:AG,2,FALSE),"\",IF(ISERROR(FIND(",",A1875))=FALSE,LEFT(A1875,FIND(",",A1875)-1),A1875),"-",C1875,"-",H1875,".pdf"),"PDF"),""),"")</f>
        <v>PDF</v>
      </c>
      <c r="U1875" s="11" t="str">
        <f>IF(R1875="0. Duplicate","SH","")</f>
        <v>SH</v>
      </c>
      <c r="V1875" s="3" t="str">
        <f>IF(R1875="0. Duplicate","Exclude","")</f>
        <v>Exclude</v>
      </c>
      <c r="W1875" s="3" t="str">
        <f>IF(R1875="0. Duplicate","0. Duplicate","")</f>
        <v>0. Duplicate</v>
      </c>
      <c r="Y1875" s="12" t="str">
        <f>IF(R1875="Include","No",IF(V1875="Include","No",""))</f>
        <v/>
      </c>
      <c r="Z1875" s="33" t="str">
        <f>IF(J1875="Yes",IF(Q1875="","",IF(Q1875="Include",IF(V1875="",IF(Y1875="No","Check for supplement","Include"),IF(V1875="Exclude","Consensus required",IF(V1875="Include",IF(Y1875="No","Check for supplement","Include"),"Check required"))),IF(Q1875="Exclude",IF(V1875="","Check required",IF(V1875="Exclude","Exclude",IF(V1875="Include","Consensus required","Check required"))),"Check required"))),IF(L1875="","","Find PDF"))</f>
        <v>Exclude</v>
      </c>
      <c r="AA1875" s="31" t="str">
        <f>IF(Z1875="Exclude",R1875,"")</f>
        <v>0. Duplicate</v>
      </c>
    </row>
    <row r="1876" spans="1:27" x14ac:dyDescent="0.25">
      <c r="A1876" s="25" t="s">
        <v>2959</v>
      </c>
      <c r="B1876" s="26" t="s">
        <v>2960</v>
      </c>
      <c r="C1876" s="26">
        <v>2011</v>
      </c>
      <c r="D1876" s="26" t="s">
        <v>365</v>
      </c>
      <c r="E1876" s="26">
        <v>11</v>
      </c>
      <c r="F1876" s="26">
        <v>1</v>
      </c>
      <c r="G1876" s="26">
        <v>759</v>
      </c>
      <c r="H1876" s="26">
        <v>13727</v>
      </c>
      <c r="I1876" s="26" t="s">
        <v>2961</v>
      </c>
      <c r="J1876" s="11" t="s">
        <v>35</v>
      </c>
      <c r="K1876" s="18" t="str">
        <f>IF(LEFT(I1876,2)="10",HYPERLINK(_xlfn.CONCAT("https://doi.org/",I1876),"Link"),IF(I1876="","",HYPERLINK(I1876,"Link")))</f>
        <v>Link</v>
      </c>
      <c r="L1876" s="19" t="str">
        <f>IF(A1876&lt;&gt;"",IF(J1876="No",_xlfn.CONCAT(IF(ISERROR(FIND(",",A1876))=FALSE,LEFT(A1876,FIND(",",A1876)-1),A1876),"-",C1876,"-",H1876),""),"")</f>
        <v/>
      </c>
      <c r="M1876" s="29" t="str">
        <f>IF(A1876&lt;&gt;"",_xlfn.CONCAT("{",IF(ISERROR(FIND(",",A1876))=FALSE,LEFT(A1876,FIND(",",A1876)-1),A1876),", ",C1876," #",H1876,"}"),"")</f>
        <v>{Salmon, 2011 #13727}</v>
      </c>
      <c r="N1876" s="4" t="s">
        <v>1</v>
      </c>
      <c r="O1876" s="18" t="str">
        <f>IF(J1876="Yes",IF(P1876&lt;&gt;"",HYPERLINK(_xlfn.CONCAT(VLOOKUP(P1876,AF:AG,2,FALSE),"\",IF(ISERROR(FIND(",",A1876))=FALSE,LEFT(A1876,FIND(",",A1876)-1),A1876),"-",C1876,"-",H1876,".pdf"),"PDF"),""),"")</f>
        <v>PDF</v>
      </c>
      <c r="P1876" s="11" t="s">
        <v>2</v>
      </c>
      <c r="Q1876" s="3" t="s">
        <v>46</v>
      </c>
      <c r="R1876" s="3" t="s">
        <v>47</v>
      </c>
      <c r="S1876" s="4" t="s">
        <v>109</v>
      </c>
      <c r="T1876" s="18" t="str">
        <f>IF(J1876="Yes",IF(U1876&lt;&gt;"",HYPERLINK(_xlfn.CONCAT(VLOOKUP(U1876,AF:AG,2,FALSE),"\",IF(ISERROR(FIND(",",A1876))=FALSE,LEFT(A1876,FIND(",",A1876)-1),A1876),"-",C1876,"-",H1876,".pdf"),"PDF"),""),"")</f>
        <v>PDF</v>
      </c>
      <c r="U1876" s="11" t="s">
        <v>38</v>
      </c>
      <c r="V1876" s="3" t="s">
        <v>46</v>
      </c>
      <c r="W1876" s="3" t="s">
        <v>47</v>
      </c>
      <c r="Y1876" s="12" t="str">
        <f>IF(R1876="Include","No",IF(V1876="Include","No",""))</f>
        <v/>
      </c>
      <c r="Z1876" s="33" t="str">
        <f>IF(J1876="Yes",IF(Q1876="","",IF(Q1876="Include",IF(V1876="",IF(Y1876="No","Check for supplement","Include"),IF(V1876="Exclude","Consensus required",IF(V1876="Include",IF(Y1876="No","Check for supplement","Include"),"Check required"))),IF(Q1876="Exclude",IF(V1876="","Check required",IF(V1876="Exclude","Exclude",IF(V1876="Include","Consensus required","Check required"))),"Check required"))),IF(L1876="","","Find PDF"))</f>
        <v>Exclude</v>
      </c>
      <c r="AA1876" s="31" t="str">
        <f>IF(Z1876="Exclude",R1876,"")</f>
        <v>3. Wrong intervention</v>
      </c>
    </row>
    <row r="1877" spans="1:27" x14ac:dyDescent="0.25">
      <c r="A1877" s="25" t="s">
        <v>2959</v>
      </c>
      <c r="B1877" s="26" t="s">
        <v>2960</v>
      </c>
      <c r="C1877" s="26">
        <v>2011</v>
      </c>
      <c r="D1877" s="26" t="s">
        <v>365</v>
      </c>
      <c r="E1877" s="26">
        <v>11</v>
      </c>
      <c r="F1877" s="26">
        <v>1</v>
      </c>
      <c r="G1877" s="26">
        <v>759</v>
      </c>
      <c r="H1877" s="26">
        <v>13728</v>
      </c>
      <c r="I1877" s="26" t="s">
        <v>2961</v>
      </c>
      <c r="J1877" s="11" t="s">
        <v>35</v>
      </c>
      <c r="K1877" s="18" t="str">
        <f>IF(LEFT(I1877,2)="10",HYPERLINK(_xlfn.CONCAT("https://doi.org/",I1877),"Link"),IF(I1877="","",HYPERLINK(I1877,"Link")))</f>
        <v>Link</v>
      </c>
      <c r="L1877" s="19" t="str">
        <f>IF(A1877&lt;&gt;"",IF(J1877="No",_xlfn.CONCAT(IF(ISERROR(FIND(",",A1877))=FALSE,LEFT(A1877,FIND(",",A1877)-1),A1877),"-",C1877,"-",H1877),""),"")</f>
        <v/>
      </c>
      <c r="M1877" s="29" t="str">
        <f>IF(A1877&lt;&gt;"",_xlfn.CONCAT("{",IF(ISERROR(FIND(",",A1877))=FALSE,LEFT(A1877,FIND(",",A1877)-1),A1877),", ",C1877," #",H1877,"}"),"")</f>
        <v>{Salmon, 2011 #13728}</v>
      </c>
      <c r="N1877" s="4" t="s">
        <v>1</v>
      </c>
      <c r="O1877" s="18" t="str">
        <f>IF(J1877="Yes",IF(P1877&lt;&gt;"",HYPERLINK(_xlfn.CONCAT(VLOOKUP(P1877,AF:AG,2,FALSE),"\",IF(ISERROR(FIND(",",A1877))=FALSE,LEFT(A1877,FIND(",",A1877)-1),A1877),"-",C1877,"-",H1877,".pdf"),"PDF"),""),"")</f>
        <v>PDF</v>
      </c>
      <c r="P1877" s="11" t="s">
        <v>2</v>
      </c>
      <c r="Q1877" s="3" t="s">
        <v>46</v>
      </c>
      <c r="R1877" s="3" t="s">
        <v>39</v>
      </c>
      <c r="T1877" s="18" t="str">
        <f>IF(J1877="Yes",IF(U1877&lt;&gt;"",HYPERLINK(_xlfn.CONCAT(VLOOKUP(U1877,AF:AG,2,FALSE),"\",IF(ISERROR(FIND(",",A1877))=FALSE,LEFT(A1877,FIND(",",A1877)-1),A1877),"-",C1877,"-",H1877,".pdf"),"PDF"),""),"")</f>
        <v>PDF</v>
      </c>
      <c r="U1877" s="11" t="str">
        <f>IF(R1877="0. Duplicate","SH","")</f>
        <v>SH</v>
      </c>
      <c r="V1877" s="3" t="str">
        <f>IF(R1877="0. Duplicate","Exclude","")</f>
        <v>Exclude</v>
      </c>
      <c r="W1877" s="3" t="str">
        <f>IF(R1877="0. Duplicate","0. Duplicate","")</f>
        <v>0. Duplicate</v>
      </c>
      <c r="Y1877" s="12" t="str">
        <f>IF(R1877="Include","No",IF(V1877="Include","No",""))</f>
        <v/>
      </c>
      <c r="Z1877" s="33" t="str">
        <f>IF(J1877="Yes",IF(Q1877="","",IF(Q1877="Include",IF(V1877="",IF(Y1877="No","Check for supplement","Include"),IF(V1877="Exclude","Consensus required",IF(V1877="Include",IF(Y1877="No","Check for supplement","Include"),"Check required"))),IF(Q1877="Exclude",IF(V1877="","Check required",IF(V1877="Exclude","Exclude",IF(V1877="Include","Consensus required","Check required"))),"Check required"))),IF(L1877="","","Find PDF"))</f>
        <v>Exclude</v>
      </c>
      <c r="AA1877" s="31" t="str">
        <f>IF(Z1877="Exclude",R1877,"")</f>
        <v>0. Duplicate</v>
      </c>
    </row>
    <row r="1878" spans="1:27" x14ac:dyDescent="0.25">
      <c r="A1878" s="25" t="s">
        <v>2962</v>
      </c>
      <c r="B1878" s="26" t="s">
        <v>2963</v>
      </c>
      <c r="C1878" s="26">
        <v>2011</v>
      </c>
      <c r="D1878" s="26" t="s">
        <v>2964</v>
      </c>
      <c r="E1878" s="26">
        <v>26</v>
      </c>
      <c r="F1878" s="26">
        <v>3</v>
      </c>
      <c r="G1878" s="26" t="s">
        <v>2965</v>
      </c>
      <c r="H1878" s="26">
        <v>13729</v>
      </c>
      <c r="I1878" s="26" t="s">
        <v>2966</v>
      </c>
      <c r="J1878" s="11" t="s">
        <v>35</v>
      </c>
      <c r="K1878" s="18" t="str">
        <f>IF(LEFT(I1878,2)="10",HYPERLINK(_xlfn.CONCAT("https://doi.org/",I1878),"Link"),IF(I1878="","",HYPERLINK(I1878,"Link")))</f>
        <v>Link</v>
      </c>
      <c r="L1878" s="19" t="str">
        <f>IF(A1878&lt;&gt;"",IF(J1878="No",_xlfn.CONCAT(IF(ISERROR(FIND(",",A1878))=FALSE,LEFT(A1878,FIND(",",A1878)-1),A1878),"-",C1878,"-",H1878),""),"")</f>
        <v/>
      </c>
      <c r="M1878" s="29" t="str">
        <f>IF(A1878&lt;&gt;"",_xlfn.CONCAT("{",IF(ISERROR(FIND(",",A1878))=FALSE,LEFT(A1878,FIND(",",A1878)-1),A1878),", ",C1878," #",H1878,"}"),"")</f>
        <v>{Salmon, 2011 #13729}</v>
      </c>
      <c r="N1878" s="4" t="s">
        <v>1</v>
      </c>
      <c r="O1878" s="18" t="str">
        <f>IF(J1878="Yes",IF(P1878&lt;&gt;"",HYPERLINK(_xlfn.CONCAT(VLOOKUP(P1878,AF:AG,2,FALSE),"\",IF(ISERROR(FIND(",",A1878))=FALSE,LEFT(A1878,FIND(",",A1878)-1),A1878),"-",C1878,"-",H1878,".pdf"),"PDF"),""),"")</f>
        <v>PDF</v>
      </c>
      <c r="P1878" s="11" t="s">
        <v>2</v>
      </c>
      <c r="Q1878" s="3" t="s">
        <v>46</v>
      </c>
      <c r="R1878" s="3" t="s">
        <v>47</v>
      </c>
      <c r="S1878" s="4" t="s">
        <v>109</v>
      </c>
      <c r="T1878" s="18" t="str">
        <f>IF(J1878="Yes",IF(U1878&lt;&gt;"",HYPERLINK(_xlfn.CONCAT(VLOOKUP(U1878,AF:AG,2,FALSE),"\",IF(ISERROR(FIND(",",A1878))=FALSE,LEFT(A1878,FIND(",",A1878)-1),A1878),"-",C1878,"-",H1878,".pdf"),"PDF"),""),"")</f>
        <v>PDF</v>
      </c>
      <c r="U1878" s="11" t="s">
        <v>38</v>
      </c>
      <c r="V1878" s="3" t="s">
        <v>46</v>
      </c>
      <c r="W1878" s="3" t="s">
        <v>47</v>
      </c>
      <c r="Y1878" s="12" t="str">
        <f>IF(R1878="Include","No",IF(V1878="Include","No",""))</f>
        <v/>
      </c>
      <c r="Z1878" s="33" t="str">
        <f>IF(J1878="Yes",IF(Q1878="","",IF(Q1878="Include",IF(V1878="",IF(Y1878="No","Check for supplement","Include"),IF(V1878="Exclude","Consensus required",IF(V1878="Include",IF(Y1878="No","Check for supplement","Include"),"Check required"))),IF(Q1878="Exclude",IF(V1878="","Check required",IF(V1878="Exclude","Exclude",IF(V1878="Include","Consensus required","Check required"))),"Check required"))),IF(L1878="","","Find PDF"))</f>
        <v>Exclude</v>
      </c>
      <c r="AA1878" s="31" t="str">
        <f>IF(Z1878="Exclude",R1878,"")</f>
        <v>3. Wrong intervention</v>
      </c>
    </row>
    <row r="1879" spans="1:27" x14ac:dyDescent="0.25">
      <c r="A1879" s="25" t="s">
        <v>2962</v>
      </c>
      <c r="B1879" s="26" t="s">
        <v>2963</v>
      </c>
      <c r="C1879" s="26">
        <v>2011</v>
      </c>
      <c r="D1879" s="26" t="s">
        <v>2964</v>
      </c>
      <c r="E1879" s="26">
        <v>26</v>
      </c>
      <c r="F1879" s="26">
        <v>3</v>
      </c>
      <c r="G1879" s="26" t="s">
        <v>2965</v>
      </c>
      <c r="H1879" s="26">
        <v>13730</v>
      </c>
      <c r="I1879" s="26" t="s">
        <v>2966</v>
      </c>
      <c r="J1879" s="11" t="s">
        <v>35</v>
      </c>
      <c r="K1879" s="18" t="str">
        <f>IF(LEFT(I1879,2)="10",HYPERLINK(_xlfn.CONCAT("https://doi.org/",I1879),"Link"),IF(I1879="","",HYPERLINK(I1879,"Link")))</f>
        <v>Link</v>
      </c>
      <c r="L1879" s="19" t="str">
        <f>IF(A1879&lt;&gt;"",IF(J1879="No",_xlfn.CONCAT(IF(ISERROR(FIND(",",A1879))=FALSE,LEFT(A1879,FIND(",",A1879)-1),A1879),"-",C1879,"-",H1879),""),"")</f>
        <v/>
      </c>
      <c r="M1879" s="29" t="str">
        <f>IF(A1879&lt;&gt;"",_xlfn.CONCAT("{",IF(ISERROR(FIND(",",A1879))=FALSE,LEFT(A1879,FIND(",",A1879)-1),A1879),", ",C1879," #",H1879,"}"),"")</f>
        <v>{Salmon, 2011 #13730}</v>
      </c>
      <c r="N1879" s="4" t="s">
        <v>1</v>
      </c>
      <c r="O1879" s="18" t="str">
        <f>IF(J1879="Yes",IF(P1879&lt;&gt;"",HYPERLINK(_xlfn.CONCAT(VLOOKUP(P1879,AF:AG,2,FALSE),"\",IF(ISERROR(FIND(",",A1879))=FALSE,LEFT(A1879,FIND(",",A1879)-1),A1879),"-",C1879,"-",H1879,".pdf"),"PDF"),""),"")</f>
        <v>PDF</v>
      </c>
      <c r="P1879" s="11" t="s">
        <v>2</v>
      </c>
      <c r="Q1879" s="3" t="s">
        <v>46</v>
      </c>
      <c r="R1879" s="3" t="s">
        <v>39</v>
      </c>
      <c r="T1879" s="18" t="str">
        <f>IF(J1879="Yes",IF(U1879&lt;&gt;"",HYPERLINK(_xlfn.CONCAT(VLOOKUP(U1879,AF:AG,2,FALSE),"\",IF(ISERROR(FIND(",",A1879))=FALSE,LEFT(A1879,FIND(",",A1879)-1),A1879),"-",C1879,"-",H1879,".pdf"),"PDF"),""),"")</f>
        <v>PDF</v>
      </c>
      <c r="U1879" s="11" t="str">
        <f>IF(R1879="0. Duplicate","SH","")</f>
        <v>SH</v>
      </c>
      <c r="V1879" s="3" t="str">
        <f>IF(R1879="0. Duplicate","Exclude","")</f>
        <v>Exclude</v>
      </c>
      <c r="W1879" s="3" t="str">
        <f>IF(R1879="0. Duplicate","0. Duplicate","")</f>
        <v>0. Duplicate</v>
      </c>
      <c r="Y1879" s="12" t="str">
        <f>IF(R1879="Include","No",IF(V1879="Include","No",""))</f>
        <v/>
      </c>
      <c r="Z1879" s="33" t="str">
        <f>IF(J1879="Yes",IF(Q1879="","",IF(Q1879="Include",IF(V1879="",IF(Y1879="No","Check for supplement","Include"),IF(V1879="Exclude","Consensus required",IF(V1879="Include",IF(Y1879="No","Check for supplement","Include"),"Check required"))),IF(Q1879="Exclude",IF(V1879="","Check required",IF(V1879="Exclude","Exclude",IF(V1879="Include","Consensus required","Check required"))),"Check required"))),IF(L1879="","","Find PDF"))</f>
        <v>Exclude</v>
      </c>
      <c r="AA1879" s="31" t="str">
        <f>IF(Z1879="Exclude",R1879,"")</f>
        <v>0. Duplicate</v>
      </c>
    </row>
    <row r="1880" spans="1:27" x14ac:dyDescent="0.25">
      <c r="A1880" s="25" t="s">
        <v>2967</v>
      </c>
      <c r="B1880" s="26" t="s">
        <v>2968</v>
      </c>
      <c r="C1880" s="26">
        <v>2018</v>
      </c>
      <c r="D1880" s="26" t="s">
        <v>2228</v>
      </c>
      <c r="E1880" s="26">
        <v>24</v>
      </c>
      <c r="F1880" s="26">
        <v>4</v>
      </c>
      <c r="G1880" s="26" t="s">
        <v>2969</v>
      </c>
      <c r="H1880" s="26">
        <v>14912</v>
      </c>
      <c r="I1880" s="26" t="s">
        <v>2970</v>
      </c>
      <c r="J1880" s="11" t="s">
        <v>35</v>
      </c>
      <c r="K1880" s="18" t="str">
        <f>IF(LEFT(I1880,2)="10",HYPERLINK(_xlfn.CONCAT("https://doi.org/",I1880),"Link"),IF(I1880="","",HYPERLINK(I1880,"Link")))</f>
        <v>Link</v>
      </c>
      <c r="L1880" s="19" t="str">
        <f>IF(A1880&lt;&gt;"",IF(J1880="No",_xlfn.CONCAT(IF(ISERROR(FIND(",",A1880))=FALSE,LEFT(A1880,FIND(",",A1880)-1),A1880),"-",C1880,"-",H1880),""),"")</f>
        <v/>
      </c>
      <c r="M1880" s="29" t="str">
        <f>IF(A1880&lt;&gt;"",_xlfn.CONCAT("{",IF(ISERROR(FIND(",",A1880))=FALSE,LEFT(A1880,FIND(",",A1880)-1),A1880),", ",C1880," #",H1880,"}"),"")</f>
        <v>{Salvi, 2018 #14912}</v>
      </c>
      <c r="N1880" s="4" t="s">
        <v>1</v>
      </c>
      <c r="O1880" s="18" t="str">
        <f>IF(J1880="Yes",IF(P1880&lt;&gt;"",HYPERLINK(_xlfn.CONCAT(VLOOKUP(P1880,AF:AG,2,FALSE),"\",IF(ISERROR(FIND(",",A1880))=FALSE,LEFT(A1880,FIND(",",A1880)-1),A1880),"-",C1880,"-",H1880,".pdf"),"PDF"),""),"")</f>
        <v>PDF</v>
      </c>
      <c r="P1880" s="11" t="s">
        <v>2</v>
      </c>
      <c r="Q1880" s="3" t="s">
        <v>46</v>
      </c>
      <c r="R1880" s="3" t="s">
        <v>47</v>
      </c>
      <c r="S1880" s="4" t="s">
        <v>109</v>
      </c>
      <c r="T1880" s="18" t="str">
        <f>IF(J1880="Yes",IF(U1880&lt;&gt;"",HYPERLINK(_xlfn.CONCAT(VLOOKUP(U1880,AF:AG,2,FALSE),"\",IF(ISERROR(FIND(",",A1880))=FALSE,LEFT(A1880,FIND(",",A1880)-1),A1880),"-",C1880,"-",H1880,".pdf"),"PDF"),""),"")</f>
        <v>PDF</v>
      </c>
      <c r="U1880" s="11" t="s">
        <v>38</v>
      </c>
      <c r="V1880" s="3" t="s">
        <v>46</v>
      </c>
      <c r="W1880" s="3" t="s">
        <v>47</v>
      </c>
      <c r="Y1880" s="12" t="str">
        <f>IF(R1880="Include","No",IF(V1880="Include","No",""))</f>
        <v/>
      </c>
      <c r="Z1880" s="33" t="str">
        <f>IF(J1880="Yes",IF(Q1880="","",IF(Q1880="Include",IF(V1880="",IF(Y1880="No","Check for supplement","Include"),IF(V1880="Exclude","Consensus required",IF(V1880="Include",IF(Y1880="No","Check for supplement","Include"),"Check required"))),IF(Q1880="Exclude",IF(V1880="","Check required",IF(V1880="Exclude","Exclude",IF(V1880="Include","Consensus required","Check required"))),"Check required"))),IF(L1880="","","Find PDF"))</f>
        <v>Exclude</v>
      </c>
      <c r="AA1880" s="31" t="str">
        <f>IF(Z1880="Exclude",R1880,"")</f>
        <v>3. Wrong intervention</v>
      </c>
    </row>
    <row r="1881" spans="1:27" x14ac:dyDescent="0.25">
      <c r="A1881" s="25" t="s">
        <v>2971</v>
      </c>
      <c r="B1881" s="26" t="s">
        <v>2972</v>
      </c>
      <c r="C1881" s="26">
        <v>2018</v>
      </c>
      <c r="D1881" s="26" t="s">
        <v>758</v>
      </c>
      <c r="E1881" s="26">
        <v>70</v>
      </c>
      <c r="G1881" s="26" t="s">
        <v>2973</v>
      </c>
      <c r="H1881" s="26">
        <v>13731</v>
      </c>
      <c r="I1881" s="26" t="s">
        <v>2974</v>
      </c>
      <c r="J1881" s="11" t="s">
        <v>35</v>
      </c>
      <c r="K1881" s="18" t="str">
        <f>IF(LEFT(I1881,2)="10",HYPERLINK(_xlfn.CONCAT("https://doi.org/",I1881),"Link"),IF(I1881="","",HYPERLINK(I1881,"Link")))</f>
        <v>Link</v>
      </c>
      <c r="L1881" s="19" t="str">
        <f>IF(A1881&lt;&gt;"",IF(J1881="No",_xlfn.CONCAT(IF(ISERROR(FIND(",",A1881))=FALSE,LEFT(A1881,FIND(",",A1881)-1),A1881),"-",C1881,"-",H1881),""),"")</f>
        <v/>
      </c>
      <c r="M1881" s="29" t="str">
        <f>IF(A1881&lt;&gt;"",_xlfn.CONCAT("{",IF(ISERROR(FIND(",",A1881))=FALSE,LEFT(A1881,FIND(",",A1881)-1),A1881),", ",C1881," #",H1881,"}"),"")</f>
        <v>{Salvy, 2018 #13731}</v>
      </c>
      <c r="N1881" s="4" t="s">
        <v>1</v>
      </c>
      <c r="O1881" s="18" t="str">
        <f>IF(J1881="Yes",IF(P1881&lt;&gt;"",HYPERLINK(_xlfn.CONCAT(VLOOKUP(P1881,AF:AG,2,FALSE),"\",IF(ISERROR(FIND(",",A1881))=FALSE,LEFT(A1881,FIND(",",A1881)-1),A1881),"-",C1881,"-",H1881,".pdf"),"PDF"),""),"")</f>
        <v>PDF</v>
      </c>
      <c r="P1881" s="11" t="s">
        <v>2</v>
      </c>
      <c r="Q1881" s="3" t="s">
        <v>46</v>
      </c>
      <c r="R1881" s="3" t="s">
        <v>47</v>
      </c>
      <c r="S1881" s="4" t="s">
        <v>109</v>
      </c>
      <c r="T1881" s="18" t="str">
        <f>IF(J1881="Yes",IF(U1881&lt;&gt;"",HYPERLINK(_xlfn.CONCAT(VLOOKUP(U1881,AF:AG,2,FALSE),"\",IF(ISERROR(FIND(",",A1881))=FALSE,LEFT(A1881,FIND(",",A1881)-1),A1881),"-",C1881,"-",H1881,".pdf"),"PDF"),""),"")</f>
        <v>PDF</v>
      </c>
      <c r="U1881" s="11" t="s">
        <v>38</v>
      </c>
      <c r="V1881" s="3" t="s">
        <v>46</v>
      </c>
      <c r="W1881" s="3" t="s">
        <v>47</v>
      </c>
      <c r="Y1881" s="12" t="str">
        <f>IF(R1881="Include","No",IF(V1881="Include","No",""))</f>
        <v/>
      </c>
      <c r="Z1881" s="33" t="str">
        <f>IF(J1881="Yes",IF(Q1881="","",IF(Q1881="Include",IF(V1881="",IF(Y1881="No","Check for supplement","Include"),IF(V1881="Exclude","Consensus required",IF(V1881="Include",IF(Y1881="No","Check for supplement","Include"),"Check required"))),IF(Q1881="Exclude",IF(V1881="","Check required",IF(V1881="Exclude","Exclude",IF(V1881="Include","Consensus required","Check required"))),"Check required"))),IF(L1881="","","Find PDF"))</f>
        <v>Exclude</v>
      </c>
      <c r="AA1881" s="31" t="str">
        <f>IF(Z1881="Exclude",R1881,"")</f>
        <v>3. Wrong intervention</v>
      </c>
    </row>
    <row r="1882" spans="1:27" x14ac:dyDescent="0.25">
      <c r="A1882" s="25" t="s">
        <v>2975</v>
      </c>
      <c r="B1882" s="26" t="s">
        <v>2976</v>
      </c>
      <c r="C1882" s="26">
        <v>2019</v>
      </c>
      <c r="D1882" s="26" t="s">
        <v>2977</v>
      </c>
      <c r="E1882" s="26">
        <v>47</v>
      </c>
      <c r="F1882" s="26">
        <v>1</v>
      </c>
      <c r="G1882" s="26" t="s">
        <v>2978</v>
      </c>
      <c r="H1882" s="26">
        <v>13732</v>
      </c>
      <c r="I1882" s="26" t="s">
        <v>2979</v>
      </c>
      <c r="J1882" s="11" t="s">
        <v>35</v>
      </c>
      <c r="K1882" s="18" t="str">
        <f>IF(LEFT(I1882,2)="10",HYPERLINK(_xlfn.CONCAT("https://doi.org/",I1882),"Link"),IF(I1882="","",HYPERLINK(I1882,"Link")))</f>
        <v>Link</v>
      </c>
      <c r="L1882" s="19" t="str">
        <f>IF(A1882&lt;&gt;"",IF(J1882="No",_xlfn.CONCAT(IF(ISERROR(FIND(",",A1882))=FALSE,LEFT(A1882,FIND(",",A1882)-1),A1882),"-",C1882,"-",H1882),""),"")</f>
        <v/>
      </c>
      <c r="M1882" s="29" t="str">
        <f>IF(A1882&lt;&gt;"",_xlfn.CONCAT("{",IF(ISERROR(FIND(",",A1882))=FALSE,LEFT(A1882,FIND(",",A1882)-1),A1882),", ",C1882," #",H1882,"}"),"")</f>
        <v>{Samdal, 2019 #13732}</v>
      </c>
      <c r="N1882" s="4" t="s">
        <v>1</v>
      </c>
      <c r="O1882" s="18" t="str">
        <f>IF(J1882="Yes",IF(P1882&lt;&gt;"",HYPERLINK(_xlfn.CONCAT(VLOOKUP(P1882,AF:AG,2,FALSE),"\",IF(ISERROR(FIND(",",A1882))=FALSE,LEFT(A1882,FIND(",",A1882)-1),A1882),"-",C1882,"-",H1882,".pdf"),"PDF"),""),"")</f>
        <v>PDF</v>
      </c>
      <c r="P1882" s="11" t="s">
        <v>2</v>
      </c>
      <c r="Q1882" s="3" t="s">
        <v>46</v>
      </c>
      <c r="R1882" s="3" t="s">
        <v>47</v>
      </c>
      <c r="S1882" s="4" t="s">
        <v>109</v>
      </c>
      <c r="T1882" s="18" t="str">
        <f>IF(J1882="Yes",IF(U1882&lt;&gt;"",HYPERLINK(_xlfn.CONCAT(VLOOKUP(U1882,AF:AG,2,FALSE),"\",IF(ISERROR(FIND(",",A1882))=FALSE,LEFT(A1882,FIND(",",A1882)-1),A1882),"-",C1882,"-",H1882,".pdf"),"PDF"),""),"")</f>
        <v>PDF</v>
      </c>
      <c r="U1882" s="11" t="s">
        <v>38</v>
      </c>
      <c r="V1882" s="3" t="s">
        <v>46</v>
      </c>
      <c r="W1882" s="3" t="s">
        <v>47</v>
      </c>
      <c r="Y1882" s="12" t="str">
        <f>IF(R1882="Include","No",IF(V1882="Include","No",""))</f>
        <v/>
      </c>
      <c r="Z1882" s="33" t="str">
        <f>IF(J1882="Yes",IF(Q1882="","",IF(Q1882="Include",IF(V1882="",IF(Y1882="No","Check for supplement","Include"),IF(V1882="Exclude","Consensus required",IF(V1882="Include",IF(Y1882="No","Check for supplement","Include"),"Check required"))),IF(Q1882="Exclude",IF(V1882="","Check required",IF(V1882="Exclude","Exclude",IF(V1882="Include","Consensus required","Check required"))),"Check required"))),IF(L1882="","","Find PDF"))</f>
        <v>Exclude</v>
      </c>
      <c r="AA1882" s="31" t="str">
        <f>IF(Z1882="Exclude",R1882,"")</f>
        <v>3. Wrong intervention</v>
      </c>
    </row>
    <row r="1883" spans="1:27" x14ac:dyDescent="0.25">
      <c r="A1883" s="25" t="s">
        <v>2980</v>
      </c>
      <c r="B1883" s="26" t="s">
        <v>2981</v>
      </c>
      <c r="C1883" s="26">
        <v>2017</v>
      </c>
      <c r="D1883" s="26" t="s">
        <v>935</v>
      </c>
      <c r="E1883" s="26">
        <v>25</v>
      </c>
      <c r="F1883" s="26">
        <v>1</v>
      </c>
      <c r="G1883" s="26" t="s">
        <v>2982</v>
      </c>
      <c r="H1883" s="26">
        <v>13733</v>
      </c>
      <c r="I1883" s="26" t="s">
        <v>2983</v>
      </c>
      <c r="J1883" s="11" t="s">
        <v>35</v>
      </c>
      <c r="K1883" s="18" t="str">
        <f>IF(LEFT(I1883,2)="10",HYPERLINK(_xlfn.CONCAT("https://doi.org/",I1883),"Link"),IF(I1883="","",HYPERLINK(I1883,"Link")))</f>
        <v>Link</v>
      </c>
      <c r="L1883" s="19" t="str">
        <f>IF(A1883&lt;&gt;"",IF(J1883="No",_xlfn.CONCAT(IF(ISERROR(FIND(",",A1883))=FALSE,LEFT(A1883,FIND(",",A1883)-1),A1883),"-",C1883,"-",H1883),""),"")</f>
        <v/>
      </c>
      <c r="M1883" s="29" t="str">
        <f>IF(A1883&lt;&gt;"",_xlfn.CONCAT("{",IF(ISERROR(FIND(",",A1883))=FALSE,LEFT(A1883,FIND(",",A1883)-1),A1883),", ",C1883," #",H1883,"}"),"")</f>
        <v>{Samuel-Hodge, 2017 #13733}</v>
      </c>
      <c r="N1883" s="4" t="s">
        <v>1</v>
      </c>
      <c r="O1883" s="18" t="str">
        <f>IF(J1883="Yes",IF(P1883&lt;&gt;"",HYPERLINK(_xlfn.CONCAT(VLOOKUP(P1883,AF:AG,2,FALSE),"\",IF(ISERROR(FIND(",",A1883))=FALSE,LEFT(A1883,FIND(",",A1883)-1),A1883),"-",C1883,"-",H1883,".pdf"),"PDF"),""),"")</f>
        <v>PDF</v>
      </c>
      <c r="P1883" s="11" t="s">
        <v>2</v>
      </c>
      <c r="Q1883" s="3" t="s">
        <v>46</v>
      </c>
      <c r="R1883" s="3" t="s">
        <v>47</v>
      </c>
      <c r="S1883" s="4" t="s">
        <v>109</v>
      </c>
      <c r="T1883" s="18" t="str">
        <f>IF(J1883="Yes",IF(U1883&lt;&gt;"",HYPERLINK(_xlfn.CONCAT(VLOOKUP(U1883,AF:AG,2,FALSE),"\",IF(ISERROR(FIND(",",A1883))=FALSE,LEFT(A1883,FIND(",",A1883)-1),A1883),"-",C1883,"-",H1883,".pdf"),"PDF"),""),"")</f>
        <v>PDF</v>
      </c>
      <c r="U1883" s="11" t="s">
        <v>38</v>
      </c>
      <c r="V1883" s="3" t="s">
        <v>46</v>
      </c>
      <c r="W1883" s="3" t="s">
        <v>47</v>
      </c>
      <c r="Y1883" s="12" t="str">
        <f>IF(R1883="Include","No",IF(V1883="Include","No",""))</f>
        <v/>
      </c>
      <c r="Z1883" s="33" t="str">
        <f>IF(J1883="Yes",IF(Q1883="","",IF(Q1883="Include",IF(V1883="",IF(Y1883="No","Check for supplement","Include"),IF(V1883="Exclude","Consensus required",IF(V1883="Include",IF(Y1883="No","Check for supplement","Include"),"Check required"))),IF(Q1883="Exclude",IF(V1883="","Check required",IF(V1883="Exclude","Exclude",IF(V1883="Include","Consensus required","Check required"))),"Check required"))),IF(L1883="","","Find PDF"))</f>
        <v>Exclude</v>
      </c>
      <c r="AA1883" s="31" t="str">
        <f>IF(Z1883="Exclude",R1883,"")</f>
        <v>3. Wrong intervention</v>
      </c>
    </row>
    <row r="1884" spans="1:27" x14ac:dyDescent="0.25">
      <c r="A1884" s="25" t="s">
        <v>7168</v>
      </c>
      <c r="B1884" s="26" t="s">
        <v>7169</v>
      </c>
      <c r="C1884" s="26">
        <v>2019</v>
      </c>
      <c r="D1884" s="26" t="s">
        <v>7074</v>
      </c>
      <c r="E1884" s="26">
        <v>8</v>
      </c>
      <c r="F1884" s="26">
        <v>12</v>
      </c>
      <c r="G1884" s="26" t="s">
        <v>7170</v>
      </c>
      <c r="H1884" s="26">
        <v>16984</v>
      </c>
      <c r="I1884" s="26" t="s">
        <v>7171</v>
      </c>
      <c r="J1884" s="11" t="s">
        <v>35</v>
      </c>
      <c r="K1884" s="18" t="str">
        <f>IF(LEFT(I1884,2)="10",HYPERLINK(_xlfn.CONCAT("https://doi.org/",I1884),"Link"),IF(I1884="","",HYPERLINK(I1884,"Link")))</f>
        <v>Link</v>
      </c>
      <c r="L1884" s="19" t="str">
        <f>IF(A1884&lt;&gt;"",IF(J1884="No",_xlfn.CONCAT(IF(ISERROR(FIND(",",A1884))=FALSE,LEFT(A1884,FIND(",",A1884)-1),A1884),"-",C1884,"-",H1884),""),"")</f>
        <v/>
      </c>
      <c r="M1884" s="29" t="str">
        <f>IF(A1884&lt;&gt;"",_xlfn.CONCAT("{",IF(ISERROR(FIND(",",A1884))=FALSE,LEFT(A1884,FIND(",",A1884)-1),A1884),", ",C1884," #",H1884,"}"),"")</f>
        <v>{Sandal, 2019 #16984}</v>
      </c>
      <c r="N1884" s="4" t="s">
        <v>36</v>
      </c>
      <c r="O1884" s="18" t="str">
        <f>IF(J1884="Yes",IF(P1884&lt;&gt;"",HYPERLINK(_xlfn.CONCAT(VLOOKUP(P1884,AF:AG,2,FALSE),"\",IF(ISERROR(FIND(",",A1884))=FALSE,LEFT(A1884,FIND(",",A1884)-1),A1884),"-",C1884,"-",H1884,".pdf"),"PDF"),""),"")</f>
        <v>PDF</v>
      </c>
      <c r="P1884" s="11" t="s">
        <v>2</v>
      </c>
      <c r="Q1884" s="3" t="s">
        <v>37</v>
      </c>
      <c r="T1884" s="18" t="str">
        <f>IF(J1884="Yes",IF(U1884&lt;&gt;"",HYPERLINK(_xlfn.CONCAT(VLOOKUP(U1884,AF:AG,2,FALSE),"\",IF(ISERROR(FIND(",",A1884))=FALSE,LEFT(A1884,FIND(",",A1884)-1),A1884),"-",C1884,"-",H1884,".pdf"),"PDF"),""),"")</f>
        <v>PDF</v>
      </c>
      <c r="U1884" s="11" t="s">
        <v>38</v>
      </c>
      <c r="V1884" s="3" t="s">
        <v>37</v>
      </c>
      <c r="Y1884" s="12" t="s">
        <v>35</v>
      </c>
      <c r="Z1884" s="33" t="str">
        <f>IF(J1884="Yes",IF(Q1884="","",IF(Q1884="Include",IF(V1884="",IF(Y1884="No","Check for supplement","Include"),IF(V1884="Exclude","Consensus required",IF(V1884="Include",IF(Y1884="No","Check for supplement","Include"),"Check required"))),IF(Q1884="Exclude",IF(V1884="","Check required",IF(V1884="Exclude","Exclude",IF(V1884="Include","Consensus required","Check required"))),"Check required"))),IF(L1884="","","Find PDF"))</f>
        <v>Include</v>
      </c>
      <c r="AA1884" s="31" t="str">
        <f>IF(Z1884="Exclude",R1884,"")</f>
        <v/>
      </c>
    </row>
    <row r="1885" spans="1:27" x14ac:dyDescent="0.25">
      <c r="A1885" s="25" t="s">
        <v>7168</v>
      </c>
      <c r="B1885" s="26" t="s">
        <v>7172</v>
      </c>
      <c r="C1885" s="26">
        <v>2019</v>
      </c>
      <c r="D1885" s="26" t="s">
        <v>3</v>
      </c>
      <c r="G1885" s="26" t="s">
        <v>1210</v>
      </c>
      <c r="H1885" s="26">
        <v>24743</v>
      </c>
      <c r="I1885" s="26" t="s">
        <v>7173</v>
      </c>
      <c r="J1885" s="11" t="s">
        <v>35</v>
      </c>
      <c r="K1885" s="18" t="str">
        <f>IF(LEFT(I1885,2)="10",HYPERLINK(_xlfn.CONCAT("https://doi.org/",I1885),"Link"),IF(I1885="","",HYPERLINK(I1885,"Link")))</f>
        <v>Link</v>
      </c>
      <c r="L1885" s="19" t="str">
        <f>IF(A1885&lt;&gt;"",IF(J1885="No",_xlfn.CONCAT(IF(ISERROR(FIND(",",A1885))=FALSE,LEFT(A1885,FIND(",",A1885)-1),A1885),"-",C1885,"-",H1885),""),"")</f>
        <v/>
      </c>
      <c r="M1885" s="29" t="str">
        <f>IF(A1885&lt;&gt;"",_xlfn.CONCAT("{",IF(ISERROR(FIND(",",A1885))=FALSE,LEFT(A1885,FIND(",",A1885)-1),A1885),", ",C1885," #",H1885,"}"),"")</f>
        <v>{Sandal, 2019 #24743}</v>
      </c>
      <c r="N1885" s="4" t="s">
        <v>75</v>
      </c>
      <c r="O1885" s="18" t="str">
        <f>IF(J1885="Yes",IF(P1885&lt;&gt;"",HYPERLINK(_xlfn.CONCAT(VLOOKUP(P1885,AF:AG,2,FALSE),"\",IF(ISERROR(FIND(",",A1885))=FALSE,LEFT(A1885,FIND(",",A1885)-1),A1885),"-",C1885,"-",H1885,".pdf"),"PDF"),""),"")</f>
        <v>PDF</v>
      </c>
      <c r="P1885" s="11" t="s">
        <v>2</v>
      </c>
      <c r="Q1885" s="3" t="s">
        <v>37</v>
      </c>
      <c r="S1885" s="4" t="s">
        <v>7109</v>
      </c>
      <c r="T1885" s="18" t="str">
        <f>IF(J1885="Yes",IF(U1885&lt;&gt;"",HYPERLINK(_xlfn.CONCAT(VLOOKUP(U1885,AF:AG,2,FALSE),"\",IF(ISERROR(FIND(",",A1885))=FALSE,LEFT(A1885,FIND(",",A1885)-1),A1885),"-",C1885,"-",H1885,".pdf"),"PDF"),""),"")</f>
        <v>PDF</v>
      </c>
      <c r="U1885" s="11" t="s">
        <v>38</v>
      </c>
      <c r="V1885" s="3" t="s">
        <v>37</v>
      </c>
      <c r="Y1885" s="12" t="s">
        <v>35</v>
      </c>
      <c r="Z1885" s="33" t="str">
        <f>IF(J1885="Yes",IF(Q1885="","",IF(Q1885="Include",IF(V1885="",IF(Y1885="No","Check for supplement","Include"),IF(V1885="Exclude","Consensus required",IF(V1885="Include",IF(Y1885="No","Check for supplement","Include"),"Check required"))),IF(Q1885="Exclude",IF(V1885="","Check required",IF(V1885="Exclude","Exclude",IF(V1885="Include","Consensus required","Check required"))),"Check required"))),IF(L1885="","","Find PDF"))</f>
        <v>Include</v>
      </c>
      <c r="AA1885" s="31" t="str">
        <f>IF(Z1885="Exclude",R1885,"")</f>
        <v/>
      </c>
    </row>
    <row r="1886" spans="1:27" x14ac:dyDescent="0.25">
      <c r="A1886" s="25" t="s">
        <v>2191</v>
      </c>
      <c r="B1886" s="26" t="s">
        <v>2192</v>
      </c>
      <c r="C1886" s="26">
        <v>2020</v>
      </c>
      <c r="D1886" s="26" t="s">
        <v>237</v>
      </c>
      <c r="E1886" s="26">
        <v>6</v>
      </c>
      <c r="F1886" s="26">
        <v>1</v>
      </c>
      <c r="G1886" s="26">
        <v>72</v>
      </c>
      <c r="H1886" s="26">
        <v>15310</v>
      </c>
      <c r="I1886" s="26" t="s">
        <v>2193</v>
      </c>
      <c r="J1886" s="11" t="s">
        <v>35</v>
      </c>
      <c r="K1886" s="18" t="str">
        <f>IF(LEFT(I1886,2)="10",HYPERLINK(_xlfn.CONCAT("https://doi.org/",I1886),"Link"),IF(I1886="","",HYPERLINK(I1886,"Link")))</f>
        <v>Link</v>
      </c>
      <c r="L1886" s="19" t="str">
        <f>IF(A1886&lt;&gt;"",IF(J1886="No",_xlfn.CONCAT(IF(ISERROR(FIND(",",A1886))=FALSE,LEFT(A1886,FIND(",",A1886)-1),A1886),"-",C1886,"-",H1886),""),"")</f>
        <v/>
      </c>
      <c r="M1886" s="29" t="str">
        <f>IF(A1886&lt;&gt;"",_xlfn.CONCAT("{",IF(ISERROR(FIND(",",A1886))=FALSE,LEFT(A1886,FIND(",",A1886)-1),A1886),", ",C1886," #",H1886,"}"),"")</f>
        <v>{Sandal, 2020 #15310}</v>
      </c>
      <c r="N1886" s="4" t="s">
        <v>75</v>
      </c>
      <c r="O1886" s="18" t="str">
        <f>IF(J1886="Yes",IF(P1886&lt;&gt;"",HYPERLINK(_xlfn.CONCAT(VLOOKUP(P1886,AF:AG,2,FALSE),"\",IF(ISERROR(FIND(",",A1886))=FALSE,LEFT(A1886,FIND(",",A1886)-1),A1886),"-",C1886,"-",H1886,".pdf"),"PDF"),""),"")</f>
        <v>PDF</v>
      </c>
      <c r="P1886" s="11" t="s">
        <v>2</v>
      </c>
      <c r="Q1886" s="3" t="s">
        <v>46</v>
      </c>
      <c r="R1886" s="3" t="s">
        <v>77</v>
      </c>
      <c r="S1886" s="4" t="s">
        <v>316</v>
      </c>
      <c r="T1886" s="18" t="str">
        <f>IF(J1886="Yes",IF(U1886&lt;&gt;"",HYPERLINK(_xlfn.CONCAT(VLOOKUP(U1886,AF:AG,2,FALSE),"\",IF(ISERROR(FIND(",",A1886))=FALSE,LEFT(A1886,FIND(",",A1886)-1),A1886),"-",C1886,"-",H1886,".pdf"),"PDF"),""),"")</f>
        <v>PDF</v>
      </c>
      <c r="U1886" s="11" t="s">
        <v>38</v>
      </c>
      <c r="V1886" s="3" t="s">
        <v>46</v>
      </c>
      <c r="W1886" s="3" t="s">
        <v>77</v>
      </c>
      <c r="X1886" s="501" t="s">
        <v>316</v>
      </c>
      <c r="Y1886" s="12" t="s">
        <v>35</v>
      </c>
      <c r="Z1886" s="33" t="str">
        <f>IF(J1886="Yes",IF(Q1886="","",IF(Q1886="Include",IF(V1886="",IF(Y1886="No","Check for supplement","Include"),IF(V1886="Exclude","Consensus required",IF(V1886="Include",IF(Y1886="No","Check for supplement","Include"),"Check required"))),IF(Q1886="Exclude",IF(V1886="","Check required",IF(V1886="Exclude","Exclude",IF(V1886="Include","Consensus required","Check required"))),"Check required"))),IF(L1886="","","Find PDF"))</f>
        <v>Exclude</v>
      </c>
      <c r="AA1886" s="31" t="str">
        <f>IF(Z1886="Exclude",R1886,"")</f>
        <v>5. Wrong study design</v>
      </c>
    </row>
    <row r="1887" spans="1:27" x14ac:dyDescent="0.25">
      <c r="A1887" s="25" t="s">
        <v>7174</v>
      </c>
      <c r="B1887" s="26" t="s">
        <v>7175</v>
      </c>
      <c r="C1887" s="26">
        <v>2021</v>
      </c>
      <c r="D1887" s="26" t="s">
        <v>1673</v>
      </c>
      <c r="E1887" s="26">
        <v>181</v>
      </c>
      <c r="F1887" s="26">
        <v>10</v>
      </c>
      <c r="G1887" s="26" t="s">
        <v>7176</v>
      </c>
      <c r="H1887" s="26">
        <v>13734</v>
      </c>
      <c r="I1887" s="26" t="s">
        <v>7177</v>
      </c>
      <c r="J1887" s="11" t="s">
        <v>35</v>
      </c>
      <c r="K1887" s="18" t="str">
        <f>IF(LEFT(I1887,2)="10",HYPERLINK(_xlfn.CONCAT("https://doi.org/",I1887),"Link"),IF(I1887="","",HYPERLINK(I1887,"Link")))</f>
        <v>Link</v>
      </c>
      <c r="L1887" s="19" t="str">
        <f>IF(A1887&lt;&gt;"",IF(J1887="No",_xlfn.CONCAT(IF(ISERROR(FIND(",",A1887))=FALSE,LEFT(A1887,FIND(",",A1887)-1),A1887),"-",C1887,"-",H1887),""),"")</f>
        <v/>
      </c>
      <c r="M1887" s="29" t="str">
        <f>IF(A1887&lt;&gt;"",_xlfn.CONCAT("{",IF(ISERROR(FIND(",",A1887))=FALSE,LEFT(A1887,FIND(",",A1887)-1),A1887),", ",C1887," #",H1887,"}"),"")</f>
        <v>{Sandal, 2021 #13734}</v>
      </c>
      <c r="N1887" s="4" t="s">
        <v>1</v>
      </c>
      <c r="O1887" s="18" t="str">
        <f>IF(J1887="Yes",IF(P1887&lt;&gt;"",HYPERLINK(_xlfn.CONCAT(VLOOKUP(P1887,AF:AG,2,FALSE),"\",IF(ISERROR(FIND(",",A1887))=FALSE,LEFT(A1887,FIND(",",A1887)-1),A1887),"-",C1887,"-",H1887,".pdf"),"PDF"),""),"")</f>
        <v>PDF</v>
      </c>
      <c r="P1887" s="11" t="s">
        <v>2</v>
      </c>
      <c r="Q1887" s="3" t="s">
        <v>37</v>
      </c>
      <c r="S1887" s="4" t="s">
        <v>7178</v>
      </c>
      <c r="T1887" s="18" t="str">
        <f>IF(J1887="Yes",IF(U1887&lt;&gt;"",HYPERLINK(_xlfn.CONCAT(VLOOKUP(U1887,AF:AG,2,FALSE),"\",IF(ISERROR(FIND(",",A1887))=FALSE,LEFT(A1887,FIND(",",A1887)-1),A1887),"-",C1887,"-",H1887,".pdf"),"PDF"),""),"")</f>
        <v>PDF</v>
      </c>
      <c r="U1887" s="11" t="s">
        <v>38</v>
      </c>
      <c r="V1887" s="3" t="s">
        <v>37</v>
      </c>
      <c r="Y1887" s="12" t="s">
        <v>35</v>
      </c>
      <c r="Z1887" s="33" t="str">
        <f>IF(J1887="Yes",IF(Q1887="","",IF(Q1887="Include",IF(V1887="",IF(Y1887="No","Check for supplement","Include"),IF(V1887="Exclude","Consensus required",IF(V1887="Include",IF(Y1887="No","Check for supplement","Include"),"Check required"))),IF(Q1887="Exclude",IF(V1887="","Check required",IF(V1887="Exclude","Exclude",IF(V1887="Include","Consensus required","Check required"))),"Check required"))),IF(L1887="","","Find PDF"))</f>
        <v>Include</v>
      </c>
      <c r="AA1887" s="31" t="str">
        <f>IF(Z1887="Exclude",R1887,"")</f>
        <v/>
      </c>
    </row>
    <row r="1888" spans="1:27" x14ac:dyDescent="0.25">
      <c r="A1888" s="25" t="s">
        <v>2984</v>
      </c>
      <c r="B1888" s="26" t="s">
        <v>2985</v>
      </c>
      <c r="C1888" s="26">
        <v>2021</v>
      </c>
      <c r="D1888" s="26" t="s">
        <v>100</v>
      </c>
      <c r="E1888" s="26">
        <v>9</v>
      </c>
      <c r="F1888" s="26">
        <v>3</v>
      </c>
      <c r="G1888" s="26" t="s">
        <v>2986</v>
      </c>
      <c r="H1888" s="26">
        <v>13735</v>
      </c>
      <c r="I1888" s="26" t="s">
        <v>2987</v>
      </c>
      <c r="J1888" s="11" t="s">
        <v>35</v>
      </c>
      <c r="K1888" s="18" t="str">
        <f>IF(LEFT(I1888,2)="10",HYPERLINK(_xlfn.CONCAT("https://doi.org/",I1888),"Link"),IF(I1888="","",HYPERLINK(I1888,"Link")))</f>
        <v>Link</v>
      </c>
      <c r="L1888" s="19" t="str">
        <f>IF(A1888&lt;&gt;"",IF(J1888="No",_xlfn.CONCAT(IF(ISERROR(FIND(",",A1888))=FALSE,LEFT(A1888,FIND(",",A1888)-1),A1888),"-",C1888,"-",H1888),""),"")</f>
        <v/>
      </c>
      <c r="M1888" s="29" t="str">
        <f>IF(A1888&lt;&gt;"",_xlfn.CONCAT("{",IF(ISERROR(FIND(",",A1888))=FALSE,LEFT(A1888,FIND(",",A1888)-1),A1888),", ",C1888," #",H1888,"}"),"")</f>
        <v>{Sandborg, 2021 #13735}</v>
      </c>
      <c r="N1888" s="4" t="s">
        <v>1</v>
      </c>
      <c r="O1888" s="18" t="str">
        <f>IF(J1888="Yes",IF(P1888&lt;&gt;"",HYPERLINK(_xlfn.CONCAT(VLOOKUP(P1888,AF:AG,2,FALSE),"\",IF(ISERROR(FIND(",",A1888))=FALSE,LEFT(A1888,FIND(",",A1888)-1),A1888),"-",C1888,"-",H1888,".pdf"),"PDF"),""),"")</f>
        <v>PDF</v>
      </c>
      <c r="P1888" s="11" t="s">
        <v>2</v>
      </c>
      <c r="Q1888" s="3" t="s">
        <v>46</v>
      </c>
      <c r="R1888" s="3" t="s">
        <v>47</v>
      </c>
      <c r="S1888" s="4" t="s">
        <v>109</v>
      </c>
      <c r="T1888" s="18" t="str">
        <f>IF(J1888="Yes",IF(U1888&lt;&gt;"",HYPERLINK(_xlfn.CONCAT(VLOOKUP(U1888,AF:AG,2,FALSE),"\",IF(ISERROR(FIND(",",A1888))=FALSE,LEFT(A1888,FIND(",",A1888)-1),A1888),"-",C1888,"-",H1888,".pdf"),"PDF"),""),"")</f>
        <v>PDF</v>
      </c>
      <c r="U1888" s="11" t="s">
        <v>38</v>
      </c>
      <c r="V1888" s="3" t="s">
        <v>46</v>
      </c>
      <c r="W1888" s="3" t="s">
        <v>47</v>
      </c>
      <c r="Y1888" s="12" t="str">
        <f>IF(R1888="Include","No",IF(V1888="Include","No",""))</f>
        <v/>
      </c>
      <c r="Z1888" s="33" t="str">
        <f>IF(J1888="Yes",IF(Q1888="","",IF(Q1888="Include",IF(V1888="",IF(Y1888="No","Check for supplement","Include"),IF(V1888="Exclude","Consensus required",IF(V1888="Include",IF(Y1888="No","Check for supplement","Include"),"Check required"))),IF(Q1888="Exclude",IF(V1888="","Check required",IF(V1888="Exclude","Exclude",IF(V1888="Include","Consensus required","Check required"))),"Check required"))),IF(L1888="","","Find PDF"))</f>
        <v>Exclude</v>
      </c>
      <c r="AA1888" s="31" t="str">
        <f>IF(Z1888="Exclude",R1888,"")</f>
        <v>3. Wrong intervention</v>
      </c>
    </row>
    <row r="1889" spans="1:27" x14ac:dyDescent="0.25">
      <c r="A1889" s="25" t="s">
        <v>2988</v>
      </c>
      <c r="B1889" s="26" t="s">
        <v>2989</v>
      </c>
      <c r="C1889" s="26">
        <v>2017</v>
      </c>
      <c r="D1889" s="26" t="s">
        <v>100</v>
      </c>
      <c r="E1889" s="26">
        <v>5</v>
      </c>
      <c r="F1889" s="26">
        <v>5</v>
      </c>
      <c r="G1889" s="26" t="s">
        <v>992</v>
      </c>
      <c r="H1889" s="26">
        <v>13736</v>
      </c>
      <c r="I1889" s="26" t="s">
        <v>2990</v>
      </c>
      <c r="J1889" s="11" t="s">
        <v>35</v>
      </c>
      <c r="K1889" s="18" t="str">
        <f>IF(LEFT(I1889,2)="10",HYPERLINK(_xlfn.CONCAT("https://doi.org/",I1889),"Link"),IF(I1889="","",HYPERLINK(I1889,"Link")))</f>
        <v>Link</v>
      </c>
      <c r="L1889" s="19" t="str">
        <f>IF(A1889&lt;&gt;"",IF(J1889="No",_xlfn.CONCAT(IF(ISERROR(FIND(",",A1889))=FALSE,LEFT(A1889,FIND(",",A1889)-1),A1889),"-",C1889,"-",H1889),""),"")</f>
        <v/>
      </c>
      <c r="M1889" s="29" t="str">
        <f>IF(A1889&lt;&gt;"",_xlfn.CONCAT("{",IF(ISERROR(FIND(",",A1889))=FALSE,LEFT(A1889,FIND(",",A1889)-1),A1889),", ",C1889," #",H1889,"}"),"")</f>
        <v>{Sandrick, 2017 #13736}</v>
      </c>
      <c r="N1889" s="4" t="s">
        <v>1</v>
      </c>
      <c r="O1889" s="18" t="str">
        <f>IF(J1889="Yes",IF(P1889&lt;&gt;"",HYPERLINK(_xlfn.CONCAT(VLOOKUP(P1889,AF:AG,2,FALSE),"\",IF(ISERROR(FIND(",",A1889))=FALSE,LEFT(A1889,FIND(",",A1889)-1),A1889),"-",C1889,"-",H1889,".pdf"),"PDF"),""),"")</f>
        <v>PDF</v>
      </c>
      <c r="P1889" s="11" t="s">
        <v>2</v>
      </c>
      <c r="Q1889" s="3" t="s">
        <v>46</v>
      </c>
      <c r="R1889" s="3" t="s">
        <v>47</v>
      </c>
      <c r="S1889" s="4" t="s">
        <v>109</v>
      </c>
      <c r="T1889" s="18" t="str">
        <f>IF(J1889="Yes",IF(U1889&lt;&gt;"",HYPERLINK(_xlfn.CONCAT(VLOOKUP(U1889,AF:AG,2,FALSE),"\",IF(ISERROR(FIND(",",A1889))=FALSE,LEFT(A1889,FIND(",",A1889)-1),A1889),"-",C1889,"-",H1889,".pdf"),"PDF"),""),"")</f>
        <v>PDF</v>
      </c>
      <c r="U1889" s="11" t="s">
        <v>38</v>
      </c>
      <c r="V1889" s="3" t="s">
        <v>46</v>
      </c>
      <c r="W1889" s="3" t="s">
        <v>47</v>
      </c>
      <c r="Y1889" s="12" t="str">
        <f>IF(R1889="Include","No",IF(V1889="Include","No",""))</f>
        <v/>
      </c>
      <c r="Z1889" s="33" t="str">
        <f>IF(J1889="Yes",IF(Q1889="","",IF(Q1889="Include",IF(V1889="",IF(Y1889="No","Check for supplement","Include"),IF(V1889="Exclude","Consensus required",IF(V1889="Include",IF(Y1889="No","Check for supplement","Include"),"Check required"))),IF(Q1889="Exclude",IF(V1889="","Check required",IF(V1889="Exclude","Exclude",IF(V1889="Include","Consensus required","Check required"))),"Check required"))),IF(L1889="","","Find PDF"))</f>
        <v>Exclude</v>
      </c>
      <c r="AA1889" s="31" t="str">
        <f>IF(Z1889="Exclude",R1889,"")</f>
        <v>3. Wrong intervention</v>
      </c>
    </row>
    <row r="1890" spans="1:27" x14ac:dyDescent="0.25">
      <c r="A1890" s="25" t="s">
        <v>2991</v>
      </c>
      <c r="B1890" s="26" t="s">
        <v>2992</v>
      </c>
      <c r="C1890" s="26">
        <v>2014</v>
      </c>
      <c r="D1890" s="26" t="s">
        <v>2993</v>
      </c>
      <c r="E1890" s="26">
        <v>261</v>
      </c>
      <c r="F1890" s="26">
        <v>2</v>
      </c>
      <c r="G1890" s="26" t="s">
        <v>2994</v>
      </c>
      <c r="H1890" s="26">
        <v>14914</v>
      </c>
      <c r="I1890" s="26" t="s">
        <v>2995</v>
      </c>
      <c r="J1890" s="11" t="s">
        <v>35</v>
      </c>
      <c r="K1890" s="18" t="str">
        <f>IF(LEFT(I1890,2)="10",HYPERLINK(_xlfn.CONCAT("https://doi.org/",I1890),"Link"),IF(I1890="","",HYPERLINK(I1890,"Link")))</f>
        <v>Link</v>
      </c>
      <c r="L1890" s="19" t="str">
        <f>IF(A1890&lt;&gt;"",IF(J1890="No",_xlfn.CONCAT(IF(ISERROR(FIND(",",A1890))=FALSE,LEFT(A1890,FIND(",",A1890)-1),A1890),"-",C1890,"-",H1890),""),"")</f>
        <v/>
      </c>
      <c r="M1890" s="29" t="str">
        <f>IF(A1890&lt;&gt;"",_xlfn.CONCAT("{",IF(ISERROR(FIND(",",A1890))=FALSE,LEFT(A1890,FIND(",",A1890)-1),A1890),", ",C1890," #",H1890,"}"),"")</f>
        <v>{Sandroff, 2014 #14914}</v>
      </c>
      <c r="N1890" s="4" t="s">
        <v>1</v>
      </c>
      <c r="O1890" s="18" t="str">
        <f>IF(J1890="Yes",IF(P1890&lt;&gt;"",HYPERLINK(_xlfn.CONCAT(VLOOKUP(P1890,AF:AG,2,FALSE),"\",IF(ISERROR(FIND(",",A1890))=FALSE,LEFT(A1890,FIND(",",A1890)-1),A1890),"-",C1890,"-",H1890,".pdf"),"PDF"),""),"")</f>
        <v>PDF</v>
      </c>
      <c r="P1890" s="11" t="s">
        <v>2</v>
      </c>
      <c r="Q1890" s="3" t="s">
        <v>46</v>
      </c>
      <c r="R1890" s="3" t="s">
        <v>47</v>
      </c>
      <c r="S1890" s="4" t="s">
        <v>109</v>
      </c>
      <c r="T1890" s="18" t="str">
        <f>IF(J1890="Yes",IF(U1890&lt;&gt;"",HYPERLINK(_xlfn.CONCAT(VLOOKUP(U1890,AF:AG,2,FALSE),"\",IF(ISERROR(FIND(",",A1890))=FALSE,LEFT(A1890,FIND(",",A1890)-1),A1890),"-",C1890,"-",H1890,".pdf"),"PDF"),""),"")</f>
        <v>PDF</v>
      </c>
      <c r="U1890" s="11" t="s">
        <v>38</v>
      </c>
      <c r="V1890" s="3" t="s">
        <v>46</v>
      </c>
      <c r="W1890" s="3" t="s">
        <v>47</v>
      </c>
      <c r="Y1890" s="12" t="str">
        <f>IF(R1890="Include","No",IF(V1890="Include","No",""))</f>
        <v/>
      </c>
      <c r="Z1890" s="33" t="str">
        <f>IF(J1890="Yes",IF(Q1890="","",IF(Q1890="Include",IF(V1890="",IF(Y1890="No","Check for supplement","Include"),IF(V1890="Exclude","Consensus required",IF(V1890="Include",IF(Y1890="No","Check for supplement","Include"),"Check required"))),IF(Q1890="Exclude",IF(V1890="","Check required",IF(V1890="Exclude","Exclude",IF(V1890="Include","Consensus required","Check required"))),"Check required"))),IF(L1890="","","Find PDF"))</f>
        <v>Exclude</v>
      </c>
      <c r="AA1890" s="31" t="str">
        <f>IF(Z1890="Exclude",R1890,"")</f>
        <v>3. Wrong intervention</v>
      </c>
    </row>
    <row r="1891" spans="1:27" x14ac:dyDescent="0.25">
      <c r="A1891" s="25" t="s">
        <v>5650</v>
      </c>
      <c r="B1891" s="26" t="s">
        <v>5651</v>
      </c>
      <c r="C1891" s="26">
        <v>2023</v>
      </c>
      <c r="D1891" s="26" t="s">
        <v>4705</v>
      </c>
      <c r="E1891" s="26">
        <v>57</v>
      </c>
      <c r="F1891" s="26">
        <v>1</v>
      </c>
      <c r="G1891" s="26">
        <v>100720</v>
      </c>
      <c r="H1891" s="26">
        <v>14105</v>
      </c>
      <c r="I1891" s="26" t="s">
        <v>5652</v>
      </c>
      <c r="J1891" s="11" t="s">
        <v>35</v>
      </c>
      <c r="K1891" s="18" t="str">
        <f>IF(LEFT(I1891,2)="10",HYPERLINK(_xlfn.CONCAT("https://doi.org/",I1891),"Link"),IF(I1891="","",HYPERLINK(I1891,"Link")))</f>
        <v>Link</v>
      </c>
      <c r="L1891" s="19" t="str">
        <f>IF(A1891&lt;&gt;"",IF(J1891="No",_xlfn.CONCAT(IF(ISERROR(FIND(",",A1891))=FALSE,LEFT(A1891,FIND(",",A1891)-1),A1891),"-",C1891,"-",H1891),""),"")</f>
        <v/>
      </c>
      <c r="M1891" s="29" t="str">
        <f>IF(A1891&lt;&gt;"",_xlfn.CONCAT("{",IF(ISERROR(FIND(",",A1891))=FALSE,LEFT(A1891,FIND(",",A1891)-1),A1891),", ",C1891," #",H1891,"}"),"")</f>
        <v>{Santaularia, 2023 #14105}</v>
      </c>
      <c r="N1891" s="4" t="s">
        <v>4</v>
      </c>
      <c r="O1891" s="18" t="str">
        <f>IF(J1891="Yes",IF(P1891&lt;&gt;"",HYPERLINK(_xlfn.CONCAT(VLOOKUP(P1891,AF:AG,2,FALSE),"\",IF(ISERROR(FIND(",",A1891))=FALSE,LEFT(A1891,FIND(",",A1891)-1),A1891),"-",C1891,"-",H1891,".pdf"),"PDF"),""),"")</f>
        <v>PDF</v>
      </c>
      <c r="P1891" s="11" t="s">
        <v>2</v>
      </c>
      <c r="Q1891" s="3" t="s">
        <v>46</v>
      </c>
      <c r="R1891" s="3" t="s">
        <v>47</v>
      </c>
      <c r="S1891" s="4" t="s">
        <v>109</v>
      </c>
      <c r="T1891" s="18" t="str">
        <f>IF(J1891="Yes",IF(U1891&lt;&gt;"",HYPERLINK(_xlfn.CONCAT(VLOOKUP(U1891,AF:AG,2,FALSE),"\",IF(ISERROR(FIND(",",A1891))=FALSE,LEFT(A1891,FIND(",",A1891)-1),A1891),"-",C1891,"-",H1891,".pdf"),"PDF"),""),"")</f>
        <v>PDF</v>
      </c>
      <c r="U1891" s="11" t="s">
        <v>50</v>
      </c>
      <c r="V1891" s="3" t="s">
        <v>46</v>
      </c>
      <c r="W1891" s="3" t="s">
        <v>47</v>
      </c>
      <c r="Y1891" s="12" t="str">
        <f>IF(R1891="Include","No",IF(V1891="Include","No",""))</f>
        <v/>
      </c>
      <c r="Z1891" s="33" t="str">
        <f>IF(J1891="Yes",IF(Q1891="","",IF(Q1891="Include",IF(V1891="",IF(Y1891="No","Check for supplement","Include"),IF(V1891="Exclude","Consensus required",IF(V1891="Include",IF(Y1891="No","Check for supplement","Include"),"Check required"))),IF(Q1891="Exclude",IF(V1891="","Check required",IF(V1891="Exclude","Exclude",IF(V1891="Include","Consensus required","Check required"))),"Check required"))),IF(L1891="","","Find PDF"))</f>
        <v>Exclude</v>
      </c>
      <c r="AA1891" s="31" t="str">
        <f>IF(Z1891="Exclude",R1891,"")</f>
        <v>3. Wrong intervention</v>
      </c>
    </row>
    <row r="1892" spans="1:27" x14ac:dyDescent="0.25">
      <c r="A1892" s="25" t="s">
        <v>2996</v>
      </c>
      <c r="B1892" s="26" t="s">
        <v>2997</v>
      </c>
      <c r="C1892" s="26">
        <v>2020</v>
      </c>
      <c r="D1892" s="26" t="s">
        <v>2998</v>
      </c>
      <c r="G1892" s="26">
        <v>17</v>
      </c>
      <c r="H1892" s="26">
        <v>13737</v>
      </c>
      <c r="I1892" s="26" t="s">
        <v>2999</v>
      </c>
      <c r="J1892" s="11" t="s">
        <v>35</v>
      </c>
      <c r="K1892" s="18" t="str">
        <f>IF(LEFT(I1892,2)="10",HYPERLINK(_xlfn.CONCAT("https://doi.org/",I1892),"Link"),IF(I1892="","",HYPERLINK(I1892,"Link")))</f>
        <v>Link</v>
      </c>
      <c r="L1892" s="19" t="str">
        <f>IF(A1892&lt;&gt;"",IF(J1892="No",_xlfn.CONCAT(IF(ISERROR(FIND(",",A1892))=FALSE,LEFT(A1892,FIND(",",A1892)-1),A1892),"-",C1892,"-",H1892),""),"")</f>
        <v/>
      </c>
      <c r="M1892" s="29" t="str">
        <f>IF(A1892&lt;&gt;"",_xlfn.CONCAT("{",IF(ISERROR(FIND(",",A1892))=FALSE,LEFT(A1892,FIND(",",A1892)-1),A1892),", ",C1892," #",H1892,"}"),"")</f>
        <v>{Santina, 2020 #13737}</v>
      </c>
      <c r="N1892" s="4" t="s">
        <v>1</v>
      </c>
      <c r="O1892" s="18" t="str">
        <f>IF(J1892="Yes",IF(P1892&lt;&gt;"",HYPERLINK(_xlfn.CONCAT(VLOOKUP(P1892,AF:AG,2,FALSE),"\",IF(ISERROR(FIND(",",A1892))=FALSE,LEFT(A1892,FIND(",",A1892)-1),A1892),"-",C1892,"-",H1892,".pdf"),"PDF"),""),"")</f>
        <v>PDF</v>
      </c>
      <c r="P1892" s="11" t="s">
        <v>2</v>
      </c>
      <c r="Q1892" s="3" t="s">
        <v>46</v>
      </c>
      <c r="R1892" s="3" t="s">
        <v>47</v>
      </c>
      <c r="S1892" s="4" t="s">
        <v>109</v>
      </c>
      <c r="T1892" s="18" t="str">
        <f>IF(J1892="Yes",IF(U1892&lt;&gt;"",HYPERLINK(_xlfn.CONCAT(VLOOKUP(U1892,AF:AG,2,FALSE),"\",IF(ISERROR(FIND(",",A1892))=FALSE,LEFT(A1892,FIND(",",A1892)-1),A1892),"-",C1892,"-",H1892,".pdf"),"PDF"),""),"")</f>
        <v>PDF</v>
      </c>
      <c r="U1892" s="11" t="s">
        <v>38</v>
      </c>
      <c r="V1892" s="3" t="s">
        <v>46</v>
      </c>
      <c r="W1892" s="3" t="s">
        <v>47</v>
      </c>
      <c r="Y1892" s="12" t="str">
        <f>IF(R1892="Include","No",IF(V1892="Include","No",""))</f>
        <v/>
      </c>
      <c r="Z1892" s="33" t="str">
        <f>IF(J1892="Yes",IF(Q1892="","",IF(Q1892="Include",IF(V1892="",IF(Y1892="No","Check for supplement","Include"),IF(V1892="Exclude","Consensus required",IF(V1892="Include",IF(Y1892="No","Check for supplement","Include"),"Check required"))),IF(Q1892="Exclude",IF(V1892="","Check required",IF(V1892="Exclude","Exclude",IF(V1892="Include","Consensus required","Check required"))),"Check required"))),IF(L1892="","","Find PDF"))</f>
        <v>Exclude</v>
      </c>
      <c r="AA1892" s="31" t="str">
        <f>IF(Z1892="Exclude",R1892,"")</f>
        <v>3. Wrong intervention</v>
      </c>
    </row>
    <row r="1893" spans="1:27" x14ac:dyDescent="0.25">
      <c r="A1893" s="25" t="s">
        <v>3000</v>
      </c>
      <c r="B1893" s="26" t="s">
        <v>3001</v>
      </c>
      <c r="C1893" s="26">
        <v>2014</v>
      </c>
      <c r="D1893" s="26" t="s">
        <v>1119</v>
      </c>
      <c r="E1893" s="26">
        <v>168</v>
      </c>
      <c r="F1893" s="26">
        <v>4</v>
      </c>
      <c r="G1893" s="26" t="s">
        <v>3002</v>
      </c>
      <c r="H1893" s="26">
        <v>13739</v>
      </c>
      <c r="I1893" s="26" t="s">
        <v>3003</v>
      </c>
      <c r="J1893" s="11" t="s">
        <v>35</v>
      </c>
      <c r="K1893" s="18" t="str">
        <f>IF(LEFT(I1893,2)="10",HYPERLINK(_xlfn.CONCAT("https://doi.org/",I1893),"Link"),IF(I1893="","",HYPERLINK(I1893,"Link")))</f>
        <v>Link</v>
      </c>
      <c r="L1893" s="19" t="str">
        <f>IF(A1893&lt;&gt;"",IF(J1893="No",_xlfn.CONCAT(IF(ISERROR(FIND(",",A1893))=FALSE,LEFT(A1893,FIND(",",A1893)-1),A1893),"-",C1893,"-",H1893),""),"")</f>
        <v/>
      </c>
      <c r="M1893" s="29" t="str">
        <f>IF(A1893&lt;&gt;"",_xlfn.CONCAT("{",IF(ISERROR(FIND(",",A1893))=FALSE,LEFT(A1893,FIND(",",A1893)-1),A1893),", ",C1893," #",H1893,"}"),"")</f>
        <v>{Santos, 2014 #13739}</v>
      </c>
      <c r="N1893" s="4" t="s">
        <v>1</v>
      </c>
      <c r="O1893" s="18" t="str">
        <f>IF(J1893="Yes",IF(P1893&lt;&gt;"",HYPERLINK(_xlfn.CONCAT(VLOOKUP(P1893,AF:AG,2,FALSE),"\",IF(ISERROR(FIND(",",A1893))=FALSE,LEFT(A1893,FIND(",",A1893)-1),A1893),"-",C1893,"-",H1893,".pdf"),"PDF"),""),"")</f>
        <v>PDF</v>
      </c>
      <c r="P1893" s="11" t="s">
        <v>2</v>
      </c>
      <c r="Q1893" s="3" t="s">
        <v>46</v>
      </c>
      <c r="R1893" s="3" t="s">
        <v>47</v>
      </c>
      <c r="S1893" s="4" t="s">
        <v>109</v>
      </c>
      <c r="T1893" s="18" t="str">
        <f>IF(J1893="Yes",IF(U1893&lt;&gt;"",HYPERLINK(_xlfn.CONCAT(VLOOKUP(U1893,AF:AG,2,FALSE),"\",IF(ISERROR(FIND(",",A1893))=FALSE,LEFT(A1893,FIND(",",A1893)-1),A1893),"-",C1893,"-",H1893,".pdf"),"PDF"),""),"")</f>
        <v>PDF</v>
      </c>
      <c r="U1893" s="11" t="s">
        <v>38</v>
      </c>
      <c r="V1893" s="3" t="s">
        <v>46</v>
      </c>
      <c r="W1893" s="3" t="s">
        <v>47</v>
      </c>
      <c r="Y1893" s="12" t="str">
        <f>IF(R1893="Include","No",IF(V1893="Include","No",""))</f>
        <v/>
      </c>
      <c r="Z1893" s="33" t="str">
        <f>IF(J1893="Yes",IF(Q1893="","",IF(Q1893="Include",IF(V1893="",IF(Y1893="No","Check for supplement","Include"),IF(V1893="Exclude","Consensus required",IF(V1893="Include",IF(Y1893="No","Check for supplement","Include"),"Check required"))),IF(Q1893="Exclude",IF(V1893="","Check required",IF(V1893="Exclude","Exclude",IF(V1893="Include","Consensus required","Check required"))),"Check required"))),IF(L1893="","","Find PDF"))</f>
        <v>Exclude</v>
      </c>
      <c r="AA1893" s="31" t="str">
        <f>IF(Z1893="Exclude",R1893,"")</f>
        <v>3. Wrong intervention</v>
      </c>
    </row>
    <row r="1894" spans="1:27" x14ac:dyDescent="0.25">
      <c r="A1894" s="25" t="s">
        <v>3000</v>
      </c>
      <c r="B1894" s="26" t="s">
        <v>3001</v>
      </c>
      <c r="C1894" s="26">
        <v>2014</v>
      </c>
      <c r="D1894" s="26" t="s">
        <v>1119</v>
      </c>
      <c r="E1894" s="26">
        <v>168</v>
      </c>
      <c r="F1894" s="26">
        <v>4</v>
      </c>
      <c r="G1894" s="26" t="s">
        <v>3002</v>
      </c>
      <c r="H1894" s="26">
        <v>13740</v>
      </c>
      <c r="I1894" s="26" t="s">
        <v>3003</v>
      </c>
      <c r="J1894" s="11" t="s">
        <v>35</v>
      </c>
      <c r="K1894" s="18" t="str">
        <f>IF(LEFT(I1894,2)="10",HYPERLINK(_xlfn.CONCAT("https://doi.org/",I1894),"Link"),IF(I1894="","",HYPERLINK(I1894,"Link")))</f>
        <v>Link</v>
      </c>
      <c r="L1894" s="19" t="str">
        <f>IF(A1894&lt;&gt;"",IF(J1894="No",_xlfn.CONCAT(IF(ISERROR(FIND(",",A1894))=FALSE,LEFT(A1894,FIND(",",A1894)-1),A1894),"-",C1894,"-",H1894),""),"")</f>
        <v/>
      </c>
      <c r="M1894" s="29" t="str">
        <f>IF(A1894&lt;&gt;"",_xlfn.CONCAT("{",IF(ISERROR(FIND(",",A1894))=FALSE,LEFT(A1894,FIND(",",A1894)-1),A1894),", ",C1894," #",H1894,"}"),"")</f>
        <v>{Santos, 2014 #13740}</v>
      </c>
      <c r="N1894" s="4" t="s">
        <v>1</v>
      </c>
      <c r="O1894" s="18" t="str">
        <f>IF(J1894="Yes",IF(P1894&lt;&gt;"",HYPERLINK(_xlfn.CONCAT(VLOOKUP(P1894,AF:AG,2,FALSE),"\",IF(ISERROR(FIND(",",A1894))=FALSE,LEFT(A1894,FIND(",",A1894)-1),A1894),"-",C1894,"-",H1894,".pdf"),"PDF"),""),"")</f>
        <v>PDF</v>
      </c>
      <c r="P1894" s="11" t="s">
        <v>2</v>
      </c>
      <c r="Q1894" s="3" t="s">
        <v>46</v>
      </c>
      <c r="R1894" s="3" t="s">
        <v>39</v>
      </c>
      <c r="T1894" s="18" t="str">
        <f>IF(J1894="Yes",IF(U1894&lt;&gt;"",HYPERLINK(_xlfn.CONCAT(VLOOKUP(U1894,AF:AG,2,FALSE),"\",IF(ISERROR(FIND(",",A1894))=FALSE,LEFT(A1894,FIND(",",A1894)-1),A1894),"-",C1894,"-",H1894,".pdf"),"PDF"),""),"")</f>
        <v>PDF</v>
      </c>
      <c r="U1894" s="11" t="str">
        <f>IF(R1894="0. Duplicate","SH","")</f>
        <v>SH</v>
      </c>
      <c r="V1894" s="3" t="str">
        <f>IF(R1894="0. Duplicate","Exclude","")</f>
        <v>Exclude</v>
      </c>
      <c r="W1894" s="3" t="str">
        <f>IF(R1894="0. Duplicate","0. Duplicate","")</f>
        <v>0. Duplicate</v>
      </c>
      <c r="Y1894" s="12" t="str">
        <f>IF(R1894="Include","No",IF(V1894="Include","No",""))</f>
        <v/>
      </c>
      <c r="Z1894" s="33" t="str">
        <f>IF(J1894="Yes",IF(Q1894="","",IF(Q1894="Include",IF(V1894="",IF(Y1894="No","Check for supplement","Include"),IF(V1894="Exclude","Consensus required",IF(V1894="Include",IF(Y1894="No","Check for supplement","Include"),"Check required"))),IF(Q1894="Exclude",IF(V1894="","Check required",IF(V1894="Exclude","Exclude",IF(V1894="Include","Consensus required","Check required"))),"Check required"))),IF(L1894="","","Find PDF"))</f>
        <v>Exclude</v>
      </c>
      <c r="AA1894" s="31" t="str">
        <f>IF(Z1894="Exclude",R1894,"")</f>
        <v>0. Duplicate</v>
      </c>
    </row>
    <row r="1895" spans="1:27" x14ac:dyDescent="0.25">
      <c r="A1895" s="25" t="s">
        <v>3004</v>
      </c>
      <c r="B1895" s="26" t="s">
        <v>3005</v>
      </c>
      <c r="C1895" s="26">
        <v>2016</v>
      </c>
      <c r="D1895" s="26" t="s">
        <v>1738</v>
      </c>
      <c r="E1895" s="26">
        <v>16</v>
      </c>
      <c r="F1895" s="26">
        <v>1</v>
      </c>
      <c r="G1895" s="26">
        <v>182</v>
      </c>
      <c r="H1895" s="26">
        <v>13738</v>
      </c>
      <c r="I1895" s="26" t="s">
        <v>3006</v>
      </c>
      <c r="J1895" s="11" t="s">
        <v>35</v>
      </c>
      <c r="K1895" s="18" t="str">
        <f>IF(LEFT(I1895,2)="10",HYPERLINK(_xlfn.CONCAT("https://doi.org/",I1895),"Link"),IF(I1895="","",HYPERLINK(I1895,"Link")))</f>
        <v>Link</v>
      </c>
      <c r="L1895" s="19" t="str">
        <f>IF(A1895&lt;&gt;"",IF(J1895="No",_xlfn.CONCAT(IF(ISERROR(FIND(",",A1895))=FALSE,LEFT(A1895,FIND(",",A1895)-1),A1895),"-",C1895,"-",H1895),""),"")</f>
        <v/>
      </c>
      <c r="M1895" s="29" t="str">
        <f>IF(A1895&lt;&gt;"",_xlfn.CONCAT("{",IF(ISERROR(FIND(",",A1895))=FALSE,LEFT(A1895,FIND(",",A1895)-1),A1895),", ",C1895," #",H1895,"}"),"")</f>
        <v>{Santos, 2016 #13738}</v>
      </c>
      <c r="N1895" s="4" t="s">
        <v>1</v>
      </c>
      <c r="O1895" s="18" t="str">
        <f>IF(J1895="Yes",IF(P1895&lt;&gt;"",HYPERLINK(_xlfn.CONCAT(VLOOKUP(P1895,AF:AG,2,FALSE),"\",IF(ISERROR(FIND(",",A1895))=FALSE,LEFT(A1895,FIND(",",A1895)-1),A1895),"-",C1895,"-",H1895,".pdf"),"PDF"),""),"")</f>
        <v>PDF</v>
      </c>
      <c r="P1895" s="11" t="s">
        <v>2</v>
      </c>
      <c r="Q1895" s="3" t="s">
        <v>46</v>
      </c>
      <c r="R1895" s="3" t="s">
        <v>47</v>
      </c>
      <c r="S1895" s="4" t="s">
        <v>109</v>
      </c>
      <c r="T1895" s="18" t="str">
        <f>IF(J1895="Yes",IF(U1895&lt;&gt;"",HYPERLINK(_xlfn.CONCAT(VLOOKUP(U1895,AF:AG,2,FALSE),"\",IF(ISERROR(FIND(",",A1895))=FALSE,LEFT(A1895,FIND(",",A1895)-1),A1895),"-",C1895,"-",H1895,".pdf"),"PDF"),""),"")</f>
        <v>PDF</v>
      </c>
      <c r="U1895" s="11" t="s">
        <v>38</v>
      </c>
      <c r="V1895" s="3" t="s">
        <v>46</v>
      </c>
      <c r="W1895" s="3" t="s">
        <v>47</v>
      </c>
      <c r="Y1895" s="12" t="str">
        <f>IF(R1895="Include","No",IF(V1895="Include","No",""))</f>
        <v/>
      </c>
      <c r="Z1895" s="33" t="str">
        <f>IF(J1895="Yes",IF(Q1895="","",IF(Q1895="Include",IF(V1895="",IF(Y1895="No","Check for supplement","Include"),IF(V1895="Exclude","Consensus required",IF(V1895="Include",IF(Y1895="No","Check for supplement","Include"),"Check required"))),IF(Q1895="Exclude",IF(V1895="","Check required",IF(V1895="Exclude","Exclude",IF(V1895="Include","Consensus required","Check required"))),"Check required"))),IF(L1895="","","Find PDF"))</f>
        <v>Exclude</v>
      </c>
      <c r="AA1895" s="31" t="str">
        <f>IF(Z1895="Exclude",R1895,"")</f>
        <v>3. Wrong intervention</v>
      </c>
    </row>
    <row r="1896" spans="1:27" x14ac:dyDescent="0.25">
      <c r="A1896" s="25" t="s">
        <v>3007</v>
      </c>
      <c r="B1896" s="26" t="s">
        <v>3008</v>
      </c>
      <c r="C1896" s="26">
        <v>2018</v>
      </c>
      <c r="D1896" s="26" t="s">
        <v>3009</v>
      </c>
      <c r="E1896" s="26">
        <v>73</v>
      </c>
      <c r="G1896" s="26" t="s">
        <v>3010</v>
      </c>
      <c r="H1896" s="26">
        <v>14916</v>
      </c>
      <c r="I1896" s="26" t="s">
        <v>3011</v>
      </c>
      <c r="J1896" s="11" t="s">
        <v>35</v>
      </c>
      <c r="K1896" s="18" t="str">
        <f>IF(LEFT(I1896,2)="10",HYPERLINK(_xlfn.CONCAT("https://doi.org/",I1896),"Link"),IF(I1896="","",HYPERLINK(I1896,"Link")))</f>
        <v>Link</v>
      </c>
      <c r="L1896" s="19" t="str">
        <f>IF(A1896&lt;&gt;"",IF(J1896="No",_xlfn.CONCAT(IF(ISERROR(FIND(",",A1896))=FALSE,LEFT(A1896,FIND(",",A1896)-1),A1896),"-",C1896,"-",H1896),""),"")</f>
        <v/>
      </c>
      <c r="M1896" s="29" t="str">
        <f>IF(A1896&lt;&gt;"",_xlfn.CONCAT("{",IF(ISERROR(FIND(",",A1896))=FALSE,LEFT(A1896,FIND(",",A1896)-1),A1896),", ",C1896," #",H1896,"}"),"")</f>
        <v>{Savage, 2018 #14916}</v>
      </c>
      <c r="N1896" s="4" t="s">
        <v>1</v>
      </c>
      <c r="O1896" s="18" t="str">
        <f>IF(J1896="Yes",IF(P1896&lt;&gt;"",HYPERLINK(_xlfn.CONCAT(VLOOKUP(P1896,AF:AG,2,FALSE),"\",IF(ISERROR(FIND(",",A1896))=FALSE,LEFT(A1896,FIND(",",A1896)-1),A1896),"-",C1896,"-",H1896,".pdf"),"PDF"),""),"")</f>
        <v>PDF</v>
      </c>
      <c r="P1896" s="11" t="s">
        <v>2</v>
      </c>
      <c r="Q1896" s="3" t="s">
        <v>46</v>
      </c>
      <c r="R1896" s="3" t="s">
        <v>47</v>
      </c>
      <c r="S1896" s="4" t="s">
        <v>109</v>
      </c>
      <c r="T1896" s="18" t="str">
        <f>IF(J1896="Yes",IF(U1896&lt;&gt;"",HYPERLINK(_xlfn.CONCAT(VLOOKUP(U1896,AF:AG,2,FALSE),"\",IF(ISERROR(FIND(",",A1896))=FALSE,LEFT(A1896,FIND(",",A1896)-1),A1896),"-",C1896,"-",H1896,".pdf"),"PDF"),""),"")</f>
        <v>PDF</v>
      </c>
      <c r="U1896" s="11" t="s">
        <v>38</v>
      </c>
      <c r="V1896" s="3" t="s">
        <v>46</v>
      </c>
      <c r="W1896" s="3" t="s">
        <v>47</v>
      </c>
      <c r="Y1896" s="12" t="str">
        <f>IF(R1896="Include","No",IF(V1896="Include","No",""))</f>
        <v/>
      </c>
      <c r="Z1896" s="33" t="str">
        <f>IF(J1896="Yes",IF(Q1896="","",IF(Q1896="Include",IF(V1896="",IF(Y1896="No","Check for supplement","Include"),IF(V1896="Exclude","Consensus required",IF(V1896="Include",IF(Y1896="No","Check for supplement","Include"),"Check required"))),IF(Q1896="Exclude",IF(V1896="","Check required",IF(V1896="Exclude","Exclude",IF(V1896="Include","Consensus required","Check required"))),"Check required"))),IF(L1896="","","Find PDF"))</f>
        <v>Exclude</v>
      </c>
      <c r="AA1896" s="31" t="str">
        <f>IF(Z1896="Exclude",R1896,"")</f>
        <v>3. Wrong intervention</v>
      </c>
    </row>
    <row r="1897" spans="1:27" x14ac:dyDescent="0.25">
      <c r="A1897" s="25" t="s">
        <v>3012</v>
      </c>
      <c r="B1897" s="26" t="s">
        <v>3013</v>
      </c>
      <c r="C1897" s="26">
        <v>2022</v>
      </c>
      <c r="D1897" s="26" t="s">
        <v>3014</v>
      </c>
      <c r="E1897" s="26">
        <v>37</v>
      </c>
      <c r="F1897" s="26">
        <v>3</v>
      </c>
      <c r="G1897" s="26" t="s">
        <v>3015</v>
      </c>
      <c r="H1897" s="26">
        <v>13741</v>
      </c>
      <c r="I1897" s="26" t="s">
        <v>3016</v>
      </c>
      <c r="J1897" s="11" t="s">
        <v>35</v>
      </c>
      <c r="K1897" s="18" t="str">
        <f>IF(LEFT(I1897,2)="10",HYPERLINK(_xlfn.CONCAT("https://doi.org/",I1897),"Link"),IF(I1897="","",HYPERLINK(I1897,"Link")))</f>
        <v>Link</v>
      </c>
      <c r="L1897" s="19" t="str">
        <f>IF(A1897&lt;&gt;"",IF(J1897="No",_xlfn.CONCAT(IF(ISERROR(FIND(",",A1897))=FALSE,LEFT(A1897,FIND(",",A1897)-1),A1897),"-",C1897,"-",H1897),""),"")</f>
        <v/>
      </c>
      <c r="M1897" s="29" t="str">
        <f>IF(A1897&lt;&gt;"",_xlfn.CONCAT("{",IF(ISERROR(FIND(",",A1897))=FALSE,LEFT(A1897,FIND(",",A1897)-1),A1897),", ",C1897," #",H1897,"}"),"")</f>
        <v>{Savage, 2022 #13741}</v>
      </c>
      <c r="N1897" s="4" t="s">
        <v>1</v>
      </c>
      <c r="O1897" s="18" t="str">
        <f>IF(J1897="Yes",IF(P1897&lt;&gt;"",HYPERLINK(_xlfn.CONCAT(VLOOKUP(P1897,AF:AG,2,FALSE),"\",IF(ISERROR(FIND(",",A1897))=FALSE,LEFT(A1897,FIND(",",A1897)-1),A1897),"-",C1897,"-",H1897,".pdf"),"PDF"),""),"")</f>
        <v>PDF</v>
      </c>
      <c r="P1897" s="11" t="s">
        <v>2</v>
      </c>
      <c r="Q1897" s="3" t="s">
        <v>46</v>
      </c>
      <c r="R1897" s="3" t="s">
        <v>47</v>
      </c>
      <c r="S1897" s="4" t="s">
        <v>109</v>
      </c>
      <c r="T1897" s="18" t="str">
        <f>IF(J1897="Yes",IF(U1897&lt;&gt;"",HYPERLINK(_xlfn.CONCAT(VLOOKUP(U1897,AF:AG,2,FALSE),"\",IF(ISERROR(FIND(",",A1897))=FALSE,LEFT(A1897,FIND(",",A1897)-1),A1897),"-",C1897,"-",H1897,".pdf"),"PDF"),""),"")</f>
        <v>PDF</v>
      </c>
      <c r="U1897" s="11" t="s">
        <v>38</v>
      </c>
      <c r="V1897" s="3" t="s">
        <v>46</v>
      </c>
      <c r="W1897" s="3" t="s">
        <v>47</v>
      </c>
      <c r="Y1897" s="12" t="str">
        <f>IF(R1897="Include","No",IF(V1897="Include","No",""))</f>
        <v/>
      </c>
      <c r="Z1897" s="33" t="str">
        <f>IF(J1897="Yes",IF(Q1897="","",IF(Q1897="Include",IF(V1897="",IF(Y1897="No","Check for supplement","Include"),IF(V1897="Exclude","Consensus required",IF(V1897="Include",IF(Y1897="No","Check for supplement","Include"),"Check required"))),IF(Q1897="Exclude",IF(V1897="","Check required",IF(V1897="Exclude","Exclude",IF(V1897="Include","Consensus required","Check required"))),"Check required"))),IF(L1897="","","Find PDF"))</f>
        <v>Exclude</v>
      </c>
      <c r="AA1897" s="31" t="str">
        <f>IF(Z1897="Exclude",R1897,"")</f>
        <v>3. Wrong intervention</v>
      </c>
    </row>
    <row r="1898" spans="1:27" x14ac:dyDescent="0.25">
      <c r="A1898" s="25" t="s">
        <v>3017</v>
      </c>
      <c r="B1898" s="26" t="s">
        <v>3018</v>
      </c>
      <c r="C1898" s="26">
        <v>2020</v>
      </c>
      <c r="D1898" s="26" t="s">
        <v>3019</v>
      </c>
      <c r="E1898" s="26">
        <v>21</v>
      </c>
      <c r="F1898" s="26">
        <v>2</v>
      </c>
      <c r="G1898" s="26" t="s">
        <v>3020</v>
      </c>
      <c r="H1898" s="26">
        <v>14917</v>
      </c>
      <c r="I1898" s="26" t="s">
        <v>3021</v>
      </c>
      <c r="J1898" s="11" t="s">
        <v>35</v>
      </c>
      <c r="K1898" s="18" t="str">
        <f>IF(LEFT(I1898,2)="10",HYPERLINK(_xlfn.CONCAT("https://doi.org/",I1898),"Link"),IF(I1898="","",HYPERLINK(I1898,"Link")))</f>
        <v>Link</v>
      </c>
      <c r="L1898" s="19" t="str">
        <f>IF(A1898&lt;&gt;"",IF(J1898="No",_xlfn.CONCAT(IF(ISERROR(FIND(",",A1898))=FALSE,LEFT(A1898,FIND(",",A1898)-1),A1898),"-",C1898,"-",H1898),""),"")</f>
        <v/>
      </c>
      <c r="M1898" s="29" t="str">
        <f>IF(A1898&lt;&gt;"",_xlfn.CONCAT("{",IF(ISERROR(FIND(",",A1898))=FALSE,LEFT(A1898,FIND(",",A1898)-1),A1898),", ",C1898," #",H1898,"}"),"")</f>
        <v>{Schade, 2020 #14917}</v>
      </c>
      <c r="N1898" s="4" t="s">
        <v>1</v>
      </c>
      <c r="O1898" s="18" t="str">
        <f>IF(J1898="Yes",IF(P1898&lt;&gt;"",HYPERLINK(_xlfn.CONCAT(VLOOKUP(P1898,AF:AG,2,FALSE),"\",IF(ISERROR(FIND(",",A1898))=FALSE,LEFT(A1898,FIND(",",A1898)-1),A1898),"-",C1898,"-",H1898,".pdf"),"PDF"),""),"")</f>
        <v>PDF</v>
      </c>
      <c r="P1898" s="11" t="s">
        <v>2</v>
      </c>
      <c r="Q1898" s="3" t="s">
        <v>46</v>
      </c>
      <c r="R1898" s="3" t="s">
        <v>47</v>
      </c>
      <c r="S1898" s="4" t="s">
        <v>109</v>
      </c>
      <c r="T1898" s="18" t="str">
        <f>IF(J1898="Yes",IF(U1898&lt;&gt;"",HYPERLINK(_xlfn.CONCAT(VLOOKUP(U1898,AF:AG,2,FALSE),"\",IF(ISERROR(FIND(",",A1898))=FALSE,LEFT(A1898,FIND(",",A1898)-1),A1898),"-",C1898,"-",H1898,".pdf"),"PDF"),""),"")</f>
        <v>PDF</v>
      </c>
      <c r="U1898" s="11" t="s">
        <v>38</v>
      </c>
      <c r="V1898" s="3" t="s">
        <v>46</v>
      </c>
      <c r="W1898" s="3" t="s">
        <v>47</v>
      </c>
      <c r="Y1898" s="12" t="str">
        <f>IF(R1898="Include","No",IF(V1898="Include","No",""))</f>
        <v/>
      </c>
      <c r="Z1898" s="33" t="str">
        <f>IF(J1898="Yes",IF(Q1898="","",IF(Q1898="Include",IF(V1898="",IF(Y1898="No","Check for supplement","Include"),IF(V1898="Exclude","Consensus required",IF(V1898="Include",IF(Y1898="No","Check for supplement","Include"),"Check required"))),IF(Q1898="Exclude",IF(V1898="","Check required",IF(V1898="Exclude","Exclude",IF(V1898="Include","Consensus required","Check required"))),"Check required"))),IF(L1898="","","Find PDF"))</f>
        <v>Exclude</v>
      </c>
      <c r="AA1898" s="31" t="str">
        <f>IF(Z1898="Exclude",R1898,"")</f>
        <v>3. Wrong intervention</v>
      </c>
    </row>
    <row r="1899" spans="1:27" x14ac:dyDescent="0.25">
      <c r="A1899" s="25" t="s">
        <v>3022</v>
      </c>
      <c r="B1899" s="26" t="s">
        <v>3023</v>
      </c>
      <c r="C1899" s="26">
        <v>2017</v>
      </c>
      <c r="D1899" s="26" t="s">
        <v>1839</v>
      </c>
      <c r="E1899" s="26">
        <v>18</v>
      </c>
      <c r="F1899" s="26">
        <v>1</v>
      </c>
      <c r="G1899" s="26">
        <v>431</v>
      </c>
      <c r="H1899" s="26">
        <v>13742</v>
      </c>
      <c r="I1899" s="26" t="s">
        <v>3024</v>
      </c>
      <c r="J1899" s="11" t="s">
        <v>35</v>
      </c>
      <c r="K1899" s="18" t="str">
        <f>IF(LEFT(I1899,2)="10",HYPERLINK(_xlfn.CONCAT("https://doi.org/",I1899),"Link"),IF(I1899="","",HYPERLINK(I1899,"Link")))</f>
        <v>Link</v>
      </c>
      <c r="L1899" s="19" t="str">
        <f>IF(A1899&lt;&gt;"",IF(J1899="No",_xlfn.CONCAT(IF(ISERROR(FIND(",",A1899))=FALSE,LEFT(A1899,FIND(",",A1899)-1),A1899),"-",C1899,"-",H1899),""),"")</f>
        <v/>
      </c>
      <c r="M1899" s="29" t="str">
        <f>IF(A1899&lt;&gt;"",_xlfn.CONCAT("{",IF(ISERROR(FIND(",",A1899))=FALSE,LEFT(A1899,FIND(",",A1899)-1),A1899),", ",C1899," #",H1899,"}"),"")</f>
        <v>{Schaller, 2017 #13742}</v>
      </c>
      <c r="N1899" s="4" t="s">
        <v>1</v>
      </c>
      <c r="O1899" s="18" t="str">
        <f>IF(J1899="Yes",IF(P1899&lt;&gt;"",HYPERLINK(_xlfn.CONCAT(VLOOKUP(P1899,AF:AG,2,FALSE),"\",IF(ISERROR(FIND(",",A1899))=FALSE,LEFT(A1899,FIND(",",A1899)-1),A1899),"-",C1899,"-",H1899,".pdf"),"PDF"),""),"")</f>
        <v>PDF</v>
      </c>
      <c r="P1899" s="11" t="s">
        <v>2</v>
      </c>
      <c r="Q1899" s="3" t="s">
        <v>46</v>
      </c>
      <c r="R1899" s="3" t="s">
        <v>47</v>
      </c>
      <c r="S1899" s="4" t="s">
        <v>109</v>
      </c>
      <c r="T1899" s="18" t="str">
        <f>IF(J1899="Yes",IF(U1899&lt;&gt;"",HYPERLINK(_xlfn.CONCAT(VLOOKUP(U1899,AF:AG,2,FALSE),"\",IF(ISERROR(FIND(",",A1899))=FALSE,LEFT(A1899,FIND(",",A1899)-1),A1899),"-",C1899,"-",H1899,".pdf"),"PDF"),""),"")</f>
        <v>PDF</v>
      </c>
      <c r="U1899" s="11" t="s">
        <v>38</v>
      </c>
      <c r="V1899" s="3" t="s">
        <v>46</v>
      </c>
      <c r="W1899" s="3" t="s">
        <v>47</v>
      </c>
      <c r="Y1899" s="12" t="str">
        <f>IF(R1899="Include","No",IF(V1899="Include","No",""))</f>
        <v/>
      </c>
      <c r="Z1899" s="33" t="str">
        <f>IF(J1899="Yes",IF(Q1899="","",IF(Q1899="Include",IF(V1899="",IF(Y1899="No","Check for supplement","Include"),IF(V1899="Exclude","Consensus required",IF(V1899="Include",IF(Y1899="No","Check for supplement","Include"),"Check required"))),IF(Q1899="Exclude",IF(V1899="","Check required",IF(V1899="Exclude","Exclude",IF(V1899="Include","Consensus required","Check required"))),"Check required"))),IF(L1899="","","Find PDF"))</f>
        <v>Exclude</v>
      </c>
      <c r="AA1899" s="31" t="str">
        <f>IF(Z1899="Exclude",R1899,"")</f>
        <v>3. Wrong intervention</v>
      </c>
    </row>
    <row r="1900" spans="1:27" x14ac:dyDescent="0.25">
      <c r="A1900" s="25" t="s">
        <v>3025</v>
      </c>
      <c r="B1900" s="26" t="s">
        <v>3026</v>
      </c>
      <c r="C1900" s="26">
        <v>2018</v>
      </c>
      <c r="D1900" s="26" t="s">
        <v>3027</v>
      </c>
      <c r="E1900" s="26">
        <v>75</v>
      </c>
      <c r="F1900" s="26">
        <v>2</v>
      </c>
      <c r="G1900" s="26" t="s">
        <v>3028</v>
      </c>
      <c r="H1900" s="26">
        <v>14918</v>
      </c>
      <c r="I1900" s="26" t="s">
        <v>3029</v>
      </c>
      <c r="J1900" s="11" t="s">
        <v>35</v>
      </c>
      <c r="K1900" s="18" t="str">
        <f>IF(LEFT(I1900,2)="10",HYPERLINK(_xlfn.CONCAT("https://doi.org/",I1900),"Link"),IF(I1900="","",HYPERLINK(I1900,"Link")))</f>
        <v>Link</v>
      </c>
      <c r="L1900" s="19" t="str">
        <f>IF(A1900&lt;&gt;"",IF(J1900="No",_xlfn.CONCAT(IF(ISERROR(FIND(",",A1900))=FALSE,LEFT(A1900,FIND(",",A1900)-1),A1900),"-",C1900,"-",H1900),""),"")</f>
        <v/>
      </c>
      <c r="M1900" s="29" t="str">
        <f>IF(A1900&lt;&gt;"",_xlfn.CONCAT("{",IF(ISERROR(FIND(",",A1900))=FALSE,LEFT(A1900,FIND(",",A1900)-1),A1900),", ",C1900," #",H1900,"}"),"")</f>
        <v>{Schenkman, 2018 #14918}</v>
      </c>
      <c r="N1900" s="4" t="s">
        <v>1</v>
      </c>
      <c r="O1900" s="18" t="str">
        <f>IF(J1900="Yes",IF(P1900&lt;&gt;"",HYPERLINK(_xlfn.CONCAT(VLOOKUP(P1900,AF:AG,2,FALSE),"\",IF(ISERROR(FIND(",",A1900))=FALSE,LEFT(A1900,FIND(",",A1900)-1),A1900),"-",C1900,"-",H1900,".pdf"),"PDF"),""),"")</f>
        <v>PDF</v>
      </c>
      <c r="P1900" s="11" t="s">
        <v>2</v>
      </c>
      <c r="Q1900" s="3" t="s">
        <v>46</v>
      </c>
      <c r="R1900" s="3" t="s">
        <v>47</v>
      </c>
      <c r="S1900" s="4" t="s">
        <v>109</v>
      </c>
      <c r="T1900" s="18" t="str">
        <f>IF(J1900="Yes",IF(U1900&lt;&gt;"",HYPERLINK(_xlfn.CONCAT(VLOOKUP(U1900,AF:AG,2,FALSE),"\",IF(ISERROR(FIND(",",A1900))=FALSE,LEFT(A1900,FIND(",",A1900)-1),A1900),"-",C1900,"-",H1900,".pdf"),"PDF"),""),"")</f>
        <v>PDF</v>
      </c>
      <c r="U1900" s="11" t="s">
        <v>38</v>
      </c>
      <c r="V1900" s="3" t="s">
        <v>46</v>
      </c>
      <c r="W1900" s="3" t="s">
        <v>47</v>
      </c>
      <c r="Y1900" s="12" t="str">
        <f>IF(R1900="Include","No",IF(V1900="Include","No",""))</f>
        <v/>
      </c>
      <c r="Z1900" s="33" t="str">
        <f>IF(J1900="Yes",IF(Q1900="","",IF(Q1900="Include",IF(V1900="",IF(Y1900="No","Check for supplement","Include"),IF(V1900="Exclude","Consensus required",IF(V1900="Include",IF(Y1900="No","Check for supplement","Include"),"Check required"))),IF(Q1900="Exclude",IF(V1900="","Check required",IF(V1900="Exclude","Exclude",IF(V1900="Include","Consensus required","Check required"))),"Check required"))),IF(L1900="","","Find PDF"))</f>
        <v>Exclude</v>
      </c>
      <c r="AA1900" s="31" t="str">
        <f>IF(Z1900="Exclude",R1900,"")</f>
        <v>3. Wrong intervention</v>
      </c>
    </row>
    <row r="1901" spans="1:27" x14ac:dyDescent="0.25">
      <c r="A1901" s="25" t="s">
        <v>5653</v>
      </c>
      <c r="B1901" s="26" t="s">
        <v>5654</v>
      </c>
      <c r="C1901" s="26">
        <v>2018</v>
      </c>
      <c r="D1901" s="26" t="s">
        <v>493</v>
      </c>
      <c r="E1901" s="26">
        <v>8</v>
      </c>
      <c r="F1901" s="26">
        <v>6</v>
      </c>
      <c r="G1901" s="26" t="s">
        <v>5655</v>
      </c>
      <c r="H1901" s="26">
        <v>14130</v>
      </c>
      <c r="I1901" s="26" t="s">
        <v>5656</v>
      </c>
      <c r="J1901" s="11" t="s">
        <v>35</v>
      </c>
      <c r="K1901" s="18" t="str">
        <f>IF(LEFT(I1901,2)="10",HYPERLINK(_xlfn.CONCAT("https://doi.org/",I1901),"Link"),IF(I1901="","",HYPERLINK(I1901,"Link")))</f>
        <v>Link</v>
      </c>
      <c r="L1901" s="19" t="str">
        <f>IF(A1901&lt;&gt;"",IF(J1901="No",_xlfn.CONCAT(IF(ISERROR(FIND(",",A1901))=FALSE,LEFT(A1901,FIND(",",A1901)-1),A1901),"-",C1901,"-",H1901),""),"")</f>
        <v/>
      </c>
      <c r="M1901" s="29" t="str">
        <f>IF(A1901&lt;&gt;"",_xlfn.CONCAT("{",IF(ISERROR(FIND(",",A1901))=FALSE,LEFT(A1901,FIND(",",A1901)-1),A1901),", ",C1901," #",H1901,"}"),"")</f>
        <v>{Schlechter, 2018 #14130}</v>
      </c>
      <c r="N1901" s="4" t="s">
        <v>4</v>
      </c>
      <c r="O1901" s="18" t="str">
        <f>IF(J1901="Yes",IF(P1901&lt;&gt;"",HYPERLINK(_xlfn.CONCAT(VLOOKUP(P1901,AF:AG,2,FALSE),"\",IF(ISERROR(FIND(",",A1901))=FALSE,LEFT(A1901,FIND(",",A1901)-1),A1901),"-",C1901,"-",H1901,".pdf"),"PDF"),""),"")</f>
        <v>PDF</v>
      </c>
      <c r="P1901" s="11" t="s">
        <v>2</v>
      </c>
      <c r="Q1901" s="3" t="s">
        <v>46</v>
      </c>
      <c r="R1901" s="3" t="s">
        <v>77</v>
      </c>
      <c r="S1901" s="4" t="s">
        <v>316</v>
      </c>
      <c r="T1901" s="18" t="str">
        <f>IF(J1901="Yes",IF(U1901&lt;&gt;"",HYPERLINK(_xlfn.CONCAT(VLOOKUP(U1901,AF:AG,2,FALSE),"\",IF(ISERROR(FIND(",",A1901))=FALSE,LEFT(A1901,FIND(",",A1901)-1),A1901),"-",C1901,"-",H1901,".pdf"),"PDF"),""),"")</f>
        <v>PDF</v>
      </c>
      <c r="U1901" s="11" t="s">
        <v>50</v>
      </c>
      <c r="V1901" s="3" t="s">
        <v>46</v>
      </c>
      <c r="W1901" s="3" t="s">
        <v>77</v>
      </c>
      <c r="Y1901" s="12" t="str">
        <f>IF(R1901="Include","No",IF(V1901="Include","No",""))</f>
        <v/>
      </c>
      <c r="Z1901" s="33" t="str">
        <f>IF(J1901="Yes",IF(Q1901="","",IF(Q1901="Include",IF(V1901="",IF(Y1901="No","Check for supplement","Include"),IF(V1901="Exclude","Consensus required",IF(V1901="Include",IF(Y1901="No","Check for supplement","Include"),"Check required"))),IF(Q1901="Exclude",IF(V1901="","Check required",IF(V1901="Exclude","Exclude",IF(V1901="Include","Consensus required","Check required"))),"Check required"))),IF(L1901="","","Find PDF"))</f>
        <v>Exclude</v>
      </c>
      <c r="AA1901" s="31" t="str">
        <f>IF(Z1901="Exclude",R1901,"")</f>
        <v>5. Wrong study design</v>
      </c>
    </row>
    <row r="1902" spans="1:27" x14ac:dyDescent="0.25">
      <c r="A1902" s="25" t="s">
        <v>3030</v>
      </c>
      <c r="B1902" s="26" t="s">
        <v>3031</v>
      </c>
      <c r="C1902" s="26">
        <v>2011</v>
      </c>
      <c r="D1902" s="26" t="s">
        <v>3032</v>
      </c>
      <c r="E1902" s="26">
        <v>36</v>
      </c>
      <c r="F1902" s="26">
        <v>1</v>
      </c>
      <c r="G1902" s="26" t="s">
        <v>3033</v>
      </c>
      <c r="H1902" s="26">
        <v>13743</v>
      </c>
      <c r="I1902" s="26" t="s">
        <v>3034</v>
      </c>
      <c r="J1902" s="11" t="s">
        <v>35</v>
      </c>
      <c r="K1902" s="18" t="str">
        <f>IF(LEFT(I1902,2)="10",HYPERLINK(_xlfn.CONCAT("https://doi.org/",I1902),"Link"),IF(I1902="","",HYPERLINK(I1902,"Link")))</f>
        <v>Link</v>
      </c>
      <c r="L1902" s="19" t="str">
        <f>IF(A1902&lt;&gt;"",IF(J1902="No",_xlfn.CONCAT(IF(ISERROR(FIND(",",A1902))=FALSE,LEFT(A1902,FIND(",",A1902)-1),A1902),"-",C1902,"-",H1902),""),"")</f>
        <v/>
      </c>
      <c r="M1902" s="29" t="str">
        <f>IF(A1902&lt;&gt;"",_xlfn.CONCAT("{",IF(ISERROR(FIND(",",A1902))=FALSE,LEFT(A1902,FIND(",",A1902)-1),A1902),", ",C1902," #",H1902,"}"),"")</f>
        <v>{Schlenk, 2011 #13743}</v>
      </c>
      <c r="N1902" s="4" t="s">
        <v>1</v>
      </c>
      <c r="O1902" s="18" t="str">
        <f>IF(J1902="Yes",IF(P1902&lt;&gt;"",HYPERLINK(_xlfn.CONCAT(VLOOKUP(P1902,AF:AG,2,FALSE),"\",IF(ISERROR(FIND(",",A1902))=FALSE,LEFT(A1902,FIND(",",A1902)-1),A1902),"-",C1902,"-",H1902,".pdf"),"PDF"),""),"")</f>
        <v>PDF</v>
      </c>
      <c r="P1902" s="11" t="s">
        <v>2</v>
      </c>
      <c r="Q1902" s="3" t="s">
        <v>46</v>
      </c>
      <c r="R1902" s="3" t="s">
        <v>47</v>
      </c>
      <c r="S1902" s="4" t="s">
        <v>109</v>
      </c>
      <c r="T1902" s="18" t="str">
        <f>IF(J1902="Yes",IF(U1902&lt;&gt;"",HYPERLINK(_xlfn.CONCAT(VLOOKUP(U1902,AF:AG,2,FALSE),"\",IF(ISERROR(FIND(",",A1902))=FALSE,LEFT(A1902,FIND(",",A1902)-1),A1902),"-",C1902,"-",H1902,".pdf"),"PDF"),""),"")</f>
        <v>PDF</v>
      </c>
      <c r="U1902" s="11" t="s">
        <v>38</v>
      </c>
      <c r="V1902" s="3" t="s">
        <v>46</v>
      </c>
      <c r="W1902" s="3" t="s">
        <v>47</v>
      </c>
      <c r="Y1902" s="12" t="str">
        <f>IF(R1902="Include","No",IF(V1902="Include","No",""))</f>
        <v/>
      </c>
      <c r="Z1902" s="33" t="str">
        <f>IF(J1902="Yes",IF(Q1902="","",IF(Q1902="Include",IF(V1902="",IF(Y1902="No","Check for supplement","Include"),IF(V1902="Exclude","Consensus required",IF(V1902="Include",IF(Y1902="No","Check for supplement","Include"),"Check required"))),IF(Q1902="Exclude",IF(V1902="","Check required",IF(V1902="Exclude","Exclude",IF(V1902="Include","Consensus required","Check required"))),"Check required"))),IF(L1902="","","Find PDF"))</f>
        <v>Exclude</v>
      </c>
      <c r="AA1902" s="31" t="str">
        <f>IF(Z1902="Exclude",R1902,"")</f>
        <v>3. Wrong intervention</v>
      </c>
    </row>
    <row r="1903" spans="1:27" x14ac:dyDescent="0.25">
      <c r="A1903" s="25" t="s">
        <v>3035</v>
      </c>
      <c r="B1903" s="26" t="s">
        <v>3036</v>
      </c>
      <c r="C1903" s="26">
        <v>2017</v>
      </c>
      <c r="D1903" s="26" t="s">
        <v>3037</v>
      </c>
      <c r="E1903" s="26">
        <v>56</v>
      </c>
      <c r="F1903" s="26">
        <v>4</v>
      </c>
      <c r="G1903" s="26" t="s">
        <v>3038</v>
      </c>
      <c r="H1903" s="26">
        <v>13744</v>
      </c>
      <c r="I1903" s="26" t="s">
        <v>3039</v>
      </c>
      <c r="J1903" s="11" t="s">
        <v>35</v>
      </c>
      <c r="K1903" s="18" t="str">
        <f>IF(LEFT(I1903,2)="10",HYPERLINK(_xlfn.CONCAT("https://doi.org/",I1903),"Link"),IF(I1903="","",HYPERLINK(I1903,"Link")))</f>
        <v>Link</v>
      </c>
      <c r="L1903" s="19" t="str">
        <f>IF(A1903&lt;&gt;"",IF(J1903="No",_xlfn.CONCAT(IF(ISERROR(FIND(",",A1903))=FALSE,LEFT(A1903,FIND(",",A1903)-1),A1903),"-",C1903,"-",H1903),""),"")</f>
        <v/>
      </c>
      <c r="M1903" s="29" t="str">
        <f>IF(A1903&lt;&gt;"",_xlfn.CONCAT("{",IF(ISERROR(FIND(",",A1903))=FALSE,LEFT(A1903,FIND(",",A1903)-1),A1903),", ",C1903," #",H1903,"}"),"")</f>
        <v>{Schmidt, 2017 #13744}</v>
      </c>
      <c r="N1903" s="4" t="s">
        <v>1</v>
      </c>
      <c r="O1903" s="18" t="str">
        <f>IF(J1903="Yes",IF(P1903&lt;&gt;"",HYPERLINK(_xlfn.CONCAT(VLOOKUP(P1903,AF:AG,2,FALSE),"\",IF(ISERROR(FIND(",",A1903))=FALSE,LEFT(A1903,FIND(",",A1903)-1),A1903),"-",C1903,"-",H1903,".pdf"),"PDF"),""),"")</f>
        <v>PDF</v>
      </c>
      <c r="P1903" s="11" t="s">
        <v>2</v>
      </c>
      <c r="Q1903" s="3" t="s">
        <v>46</v>
      </c>
      <c r="R1903" s="3" t="s">
        <v>47</v>
      </c>
      <c r="S1903" s="4" t="s">
        <v>109</v>
      </c>
      <c r="T1903" s="18" t="str">
        <f>IF(J1903="Yes",IF(U1903&lt;&gt;"",HYPERLINK(_xlfn.CONCAT(VLOOKUP(U1903,AF:AG,2,FALSE),"\",IF(ISERROR(FIND(",",A1903))=FALSE,LEFT(A1903,FIND(",",A1903)-1),A1903),"-",C1903,"-",H1903,".pdf"),"PDF"),""),"")</f>
        <v>PDF</v>
      </c>
      <c r="U1903" s="11" t="s">
        <v>38</v>
      </c>
      <c r="V1903" s="3" t="s">
        <v>46</v>
      </c>
      <c r="W1903" s="3" t="s">
        <v>47</v>
      </c>
      <c r="Y1903" s="12" t="str">
        <f>IF(R1903="Include","No",IF(V1903="Include","No",""))</f>
        <v/>
      </c>
      <c r="Z1903" s="33" t="str">
        <f>IF(J1903="Yes",IF(Q1903="","",IF(Q1903="Include",IF(V1903="",IF(Y1903="No","Check for supplement","Include"),IF(V1903="Exclude","Consensus required",IF(V1903="Include",IF(Y1903="No","Check for supplement","Include"),"Check required"))),IF(Q1903="Exclude",IF(V1903="","Check required",IF(V1903="Exclude","Exclude",IF(V1903="Include","Consensus required","Check required"))),"Check required"))),IF(L1903="","","Find PDF"))</f>
        <v>Exclude</v>
      </c>
      <c r="AA1903" s="31" t="str">
        <f>IF(Z1903="Exclude",R1903,"")</f>
        <v>3. Wrong intervention</v>
      </c>
    </row>
    <row r="1904" spans="1:27" x14ac:dyDescent="0.25">
      <c r="A1904" s="25" t="s">
        <v>3035</v>
      </c>
      <c r="B1904" s="26" t="s">
        <v>3036</v>
      </c>
      <c r="C1904" s="26">
        <v>2017</v>
      </c>
      <c r="D1904" s="26" t="s">
        <v>3037</v>
      </c>
      <c r="E1904" s="26">
        <v>56</v>
      </c>
      <c r="F1904" s="26">
        <v>4</v>
      </c>
      <c r="G1904" s="26" t="s">
        <v>3038</v>
      </c>
      <c r="H1904" s="26">
        <v>13745</v>
      </c>
      <c r="I1904" s="26" t="s">
        <v>3039</v>
      </c>
      <c r="J1904" s="11" t="s">
        <v>35</v>
      </c>
      <c r="K1904" s="18" t="str">
        <f>IF(LEFT(I1904,2)="10",HYPERLINK(_xlfn.CONCAT("https://doi.org/",I1904),"Link"),IF(I1904="","",HYPERLINK(I1904,"Link")))</f>
        <v>Link</v>
      </c>
      <c r="L1904" s="19" t="str">
        <f>IF(A1904&lt;&gt;"",IF(J1904="No",_xlfn.CONCAT(IF(ISERROR(FIND(",",A1904))=FALSE,LEFT(A1904,FIND(",",A1904)-1),A1904),"-",C1904,"-",H1904),""),"")</f>
        <v/>
      </c>
      <c r="M1904" s="29" t="str">
        <f>IF(A1904&lt;&gt;"",_xlfn.CONCAT("{",IF(ISERROR(FIND(",",A1904))=FALSE,LEFT(A1904,FIND(",",A1904)-1),A1904),", ",C1904," #",H1904,"}"),"")</f>
        <v>{Schmidt, 2017 #13745}</v>
      </c>
      <c r="N1904" s="4" t="s">
        <v>1</v>
      </c>
      <c r="O1904" s="18" t="str">
        <f>IF(J1904="Yes",IF(P1904&lt;&gt;"",HYPERLINK(_xlfn.CONCAT(VLOOKUP(P1904,AF:AG,2,FALSE),"\",IF(ISERROR(FIND(",",A1904))=FALSE,LEFT(A1904,FIND(",",A1904)-1),A1904),"-",C1904,"-",H1904,".pdf"),"PDF"),""),"")</f>
        <v>PDF</v>
      </c>
      <c r="P1904" s="11" t="s">
        <v>2</v>
      </c>
      <c r="Q1904" s="3" t="s">
        <v>46</v>
      </c>
      <c r="R1904" s="3" t="s">
        <v>39</v>
      </c>
      <c r="T1904" s="18" t="str">
        <f>IF(J1904="Yes",IF(U1904&lt;&gt;"",HYPERLINK(_xlfn.CONCAT(VLOOKUP(U1904,AF:AG,2,FALSE),"\",IF(ISERROR(FIND(",",A1904))=FALSE,LEFT(A1904,FIND(",",A1904)-1),A1904),"-",C1904,"-",H1904,".pdf"),"PDF"),""),"")</f>
        <v>PDF</v>
      </c>
      <c r="U1904" s="11" t="str">
        <f>IF(R1904="0. Duplicate","SH","")</f>
        <v>SH</v>
      </c>
      <c r="V1904" s="3" t="str">
        <f>IF(R1904="0. Duplicate","Exclude","")</f>
        <v>Exclude</v>
      </c>
      <c r="W1904" s="3" t="str">
        <f>IF(R1904="0. Duplicate","0. Duplicate","")</f>
        <v>0. Duplicate</v>
      </c>
      <c r="Y1904" s="12" t="str">
        <f>IF(R1904="Include","No",IF(V1904="Include","No",""))</f>
        <v/>
      </c>
      <c r="Z1904" s="33" t="str">
        <f>IF(J1904="Yes",IF(Q1904="","",IF(Q1904="Include",IF(V1904="",IF(Y1904="No","Check for supplement","Include"),IF(V1904="Exclude","Consensus required",IF(V1904="Include",IF(Y1904="No","Check for supplement","Include"),"Check required"))),IF(Q1904="Exclude",IF(V1904="","Check required",IF(V1904="Exclude","Exclude",IF(V1904="Include","Consensus required","Check required"))),"Check required"))),IF(L1904="","","Find PDF"))</f>
        <v>Exclude</v>
      </c>
      <c r="AA1904" s="31" t="str">
        <f>IF(Z1904="Exclude",R1904,"")</f>
        <v>0. Duplicate</v>
      </c>
    </row>
    <row r="1905" spans="1:27" x14ac:dyDescent="0.25">
      <c r="A1905" s="25" t="s">
        <v>5657</v>
      </c>
      <c r="B1905" s="26" t="s">
        <v>5658</v>
      </c>
      <c r="C1905" s="26">
        <v>2024</v>
      </c>
      <c r="D1905" s="26" t="s">
        <v>5659</v>
      </c>
      <c r="E1905" s="26">
        <v>43</v>
      </c>
      <c r="F1905" s="26">
        <v>3</v>
      </c>
      <c r="G1905" s="26" t="s">
        <v>5660</v>
      </c>
      <c r="H1905" s="26">
        <v>14123</v>
      </c>
      <c r="I1905" s="26" t="s">
        <v>5661</v>
      </c>
      <c r="J1905" s="11" t="s">
        <v>35</v>
      </c>
      <c r="K1905" s="18" t="str">
        <f>IF(LEFT(I1905,2)="10",HYPERLINK(_xlfn.CONCAT("https://doi.org/",I1905),"Link"),IF(I1905="","",HYPERLINK(I1905,"Link")))</f>
        <v>Link</v>
      </c>
      <c r="L1905" s="19" t="str">
        <f>IF(A1905&lt;&gt;"",IF(J1905="No",_xlfn.CONCAT(IF(ISERROR(FIND(",",A1905))=FALSE,LEFT(A1905,FIND(",",A1905)-1),A1905),"-",C1905,"-",H1905),""),"")</f>
        <v/>
      </c>
      <c r="M1905" s="29" t="str">
        <f>IF(A1905&lt;&gt;"",_xlfn.CONCAT("{",IF(ISERROR(FIND(",",A1905))=FALSE,LEFT(A1905,FIND(",",A1905)-1),A1905),", ",C1905," #",H1905,"}"),"")</f>
        <v>{Schmidt, 2024 #14123}</v>
      </c>
      <c r="N1905" s="4" t="s">
        <v>4</v>
      </c>
      <c r="O1905" s="18" t="str">
        <f>IF(J1905="Yes",IF(P1905&lt;&gt;"",HYPERLINK(_xlfn.CONCAT(VLOOKUP(P1905,AF:AG,2,FALSE),"\",IF(ISERROR(FIND(",",A1905))=FALSE,LEFT(A1905,FIND(",",A1905)-1),A1905),"-",C1905,"-",H1905,".pdf"),"PDF"),""),"")</f>
        <v>PDF</v>
      </c>
      <c r="P1905" s="11" t="s">
        <v>2</v>
      </c>
      <c r="Q1905" s="3" t="s">
        <v>46</v>
      </c>
      <c r="R1905" s="3" t="s">
        <v>69</v>
      </c>
      <c r="S1905" s="4" t="s">
        <v>5662</v>
      </c>
      <c r="T1905" s="18" t="str">
        <f>IF(J1905="Yes",IF(U1905&lt;&gt;"",HYPERLINK(_xlfn.CONCAT(VLOOKUP(U1905,AF:AG,2,FALSE),"\",IF(ISERROR(FIND(",",A1905))=FALSE,LEFT(A1905,FIND(",",A1905)-1),A1905),"-",C1905,"-",H1905,".pdf"),"PDF"),""),"")</f>
        <v>PDF</v>
      </c>
      <c r="U1905" s="11" t="s">
        <v>50</v>
      </c>
      <c r="V1905" s="3" t="s">
        <v>46</v>
      </c>
      <c r="W1905" s="3" t="s">
        <v>47</v>
      </c>
      <c r="Y1905" s="12" t="str">
        <f>IF(R1905="Include","No",IF(V1905="Include","No",""))</f>
        <v/>
      </c>
      <c r="Z1905" s="33" t="str">
        <f>IF(J1905="Yes",IF(Q1905="","",IF(Q1905="Include",IF(V1905="",IF(Y1905="No","Check for supplement","Include"),IF(V1905="Exclude","Consensus required",IF(V1905="Include",IF(Y1905="No","Check for supplement","Include"),"Check required"))),IF(Q1905="Exclude",IF(V1905="","Check required",IF(V1905="Exclude","Exclude",IF(V1905="Include","Consensus required","Check required"))),"Check required"))),IF(L1905="","","Find PDF"))</f>
        <v>Exclude</v>
      </c>
      <c r="AA1905" s="31" t="str">
        <f>IF(Z1905="Exclude",R1905,"")</f>
        <v>4. Wrong setting</v>
      </c>
    </row>
    <row r="1906" spans="1:27" x14ac:dyDescent="0.25">
      <c r="A1906" s="25" t="s">
        <v>3040</v>
      </c>
      <c r="B1906" s="26" t="s">
        <v>3041</v>
      </c>
      <c r="C1906" s="26">
        <v>2023</v>
      </c>
      <c r="D1906" s="26" t="s">
        <v>433</v>
      </c>
      <c r="E1906" s="26">
        <v>31</v>
      </c>
      <c r="F1906" s="26">
        <v>7</v>
      </c>
      <c r="G1906" s="26">
        <v>401</v>
      </c>
      <c r="H1906" s="26">
        <v>26776</v>
      </c>
      <c r="I1906" s="26" t="s">
        <v>3042</v>
      </c>
      <c r="J1906" s="11" t="s">
        <v>35</v>
      </c>
      <c r="K1906" s="18" t="str">
        <f>IF(LEFT(I1906,2)="10",HYPERLINK(_xlfn.CONCAT("https://doi.org/",I1906),"Link"),IF(I1906="","",HYPERLINK(I1906,"Link")))</f>
        <v>Link</v>
      </c>
      <c r="L1906" s="19" t="str">
        <f>IF(A1906&lt;&gt;"",IF(J1906="No",_xlfn.CONCAT(IF(ISERROR(FIND(",",A1906))=FALSE,LEFT(A1906,FIND(",",A1906)-1),A1906),"-",C1906,"-",H1906),""),"")</f>
        <v/>
      </c>
      <c r="M1906" s="29" t="str">
        <f>IF(A1906&lt;&gt;"",_xlfn.CONCAT("{",IF(ISERROR(FIND(",",A1906))=FALSE,LEFT(A1906,FIND(",",A1906)-1),A1906),", ",C1906," #",H1906,"}"),"")</f>
        <v>{Schmitz, 2023 #26776}</v>
      </c>
      <c r="N1906" s="4" t="s">
        <v>45</v>
      </c>
      <c r="O1906" s="18" t="str">
        <f>IF(J1906="Yes",IF(P1906&lt;&gt;"",HYPERLINK(_xlfn.CONCAT(VLOOKUP(P1906,AF:AG,2,FALSE),"\",IF(ISERROR(FIND(",",A1906))=FALSE,LEFT(A1906,FIND(",",A1906)-1),A1906),"-",C1906,"-",H1906,".pdf"),"PDF"),""),"")</f>
        <v>PDF</v>
      </c>
      <c r="P1906" s="11" t="s">
        <v>2</v>
      </c>
      <c r="Q1906" s="3" t="s">
        <v>46</v>
      </c>
      <c r="R1906" s="3" t="s">
        <v>47</v>
      </c>
      <c r="S1906" s="4" t="s">
        <v>109</v>
      </c>
      <c r="T1906" s="18" t="str">
        <f>IF(J1906="Yes",IF(U1906&lt;&gt;"",HYPERLINK(_xlfn.CONCAT(VLOOKUP(U1906,AF:AG,2,FALSE),"\",IF(ISERROR(FIND(",",A1906))=FALSE,LEFT(A1906,FIND(",",A1906)-1),A1906),"-",C1906,"-",H1906,".pdf"),"PDF"),""),"")</f>
        <v>PDF</v>
      </c>
      <c r="U1906" s="11" t="s">
        <v>38</v>
      </c>
      <c r="V1906" s="3" t="s">
        <v>46</v>
      </c>
      <c r="W1906" s="3" t="s">
        <v>47</v>
      </c>
      <c r="Y1906" s="12" t="str">
        <f>IF(R1906="Include","No",IF(V1906="Include","No",""))</f>
        <v/>
      </c>
      <c r="Z1906" s="33" t="str">
        <f>IF(J1906="Yes",IF(Q1906="","",IF(Q1906="Include",IF(V1906="",IF(Y1906="No","Check for supplement","Include"),IF(V1906="Exclude","Consensus required",IF(V1906="Include",IF(Y1906="No","Check for supplement","Include"),"Check required"))),IF(Q1906="Exclude",IF(V1906="","Check required",IF(V1906="Exclude","Exclude",IF(V1906="Include","Consensus required","Check required"))),"Check required"))),IF(L1906="","","Find PDF"))</f>
        <v>Exclude</v>
      </c>
      <c r="AA1906" s="31" t="str">
        <f>IF(Z1906="Exclude",R1906,"")</f>
        <v>3. Wrong intervention</v>
      </c>
    </row>
    <row r="1907" spans="1:27" x14ac:dyDescent="0.25">
      <c r="A1907" s="25" t="s">
        <v>3043</v>
      </c>
      <c r="B1907" s="26" t="s">
        <v>3044</v>
      </c>
      <c r="C1907" s="26">
        <v>2012</v>
      </c>
      <c r="D1907" s="26" t="s">
        <v>530</v>
      </c>
      <c r="E1907" s="26">
        <v>14</v>
      </c>
      <c r="F1907" s="26">
        <v>2</v>
      </c>
      <c r="G1907" s="26" t="s">
        <v>3045</v>
      </c>
      <c r="H1907" s="26">
        <v>26830</v>
      </c>
      <c r="I1907" s="26" t="s">
        <v>3046</v>
      </c>
      <c r="J1907" s="11" t="s">
        <v>35</v>
      </c>
      <c r="K1907" s="18" t="str">
        <f>IF(LEFT(I1907,2)="10",HYPERLINK(_xlfn.CONCAT("https://doi.org/",I1907),"Link"),IF(I1907="","",HYPERLINK(I1907,"Link")))</f>
        <v>Link</v>
      </c>
      <c r="L1907" s="19" t="str">
        <f>IF(A1907&lt;&gt;"",IF(J1907="No",_xlfn.CONCAT(IF(ISERROR(FIND(",",A1907))=FALSE,LEFT(A1907,FIND(",",A1907)-1),A1907),"-",C1907,"-",H1907),""),"")</f>
        <v/>
      </c>
      <c r="M1907" s="29" t="str">
        <f>IF(A1907&lt;&gt;"",_xlfn.CONCAT("{",IF(ISERROR(FIND(",",A1907))=FALSE,LEFT(A1907,FIND(",",A1907)-1),A1907),", ",C1907," #",H1907,"}"),"")</f>
        <v>{Schneider, 2012 #26830}</v>
      </c>
      <c r="N1907" s="4" t="s">
        <v>45</v>
      </c>
      <c r="O1907" s="18" t="str">
        <f>IF(J1907="Yes",IF(P1907&lt;&gt;"",HYPERLINK(_xlfn.CONCAT(VLOOKUP(P1907,AF:AG,2,FALSE),"\",IF(ISERROR(FIND(",",A1907))=FALSE,LEFT(A1907,FIND(",",A1907)-1),A1907),"-",C1907,"-",H1907,".pdf"),"PDF"),""),"")</f>
        <v>PDF</v>
      </c>
      <c r="P1907" s="11" t="s">
        <v>2</v>
      </c>
      <c r="Q1907" s="3" t="s">
        <v>46</v>
      </c>
      <c r="R1907" s="3" t="s">
        <v>47</v>
      </c>
      <c r="S1907" s="4" t="s">
        <v>109</v>
      </c>
      <c r="T1907" s="18" t="str">
        <f>IF(J1907="Yes",IF(U1907&lt;&gt;"",HYPERLINK(_xlfn.CONCAT(VLOOKUP(U1907,AF:AG,2,FALSE),"\",IF(ISERROR(FIND(",",A1907))=FALSE,LEFT(A1907,FIND(",",A1907)-1),A1907),"-",C1907,"-",H1907,".pdf"),"PDF"),""),"")</f>
        <v>PDF</v>
      </c>
      <c r="U1907" s="11" t="s">
        <v>38</v>
      </c>
      <c r="V1907" s="3" t="s">
        <v>46</v>
      </c>
      <c r="W1907" s="3" t="s">
        <v>47</v>
      </c>
      <c r="Y1907" s="12" t="str">
        <f>IF(R1907="Include","No",IF(V1907="Include","No",""))</f>
        <v/>
      </c>
      <c r="Z1907" s="33" t="str">
        <f>IF(J1907="Yes",IF(Q1907="","",IF(Q1907="Include",IF(V1907="",IF(Y1907="No","Check for supplement","Include"),IF(V1907="Exclude","Consensus required",IF(V1907="Include",IF(Y1907="No","Check for supplement","Include"),"Check required"))),IF(Q1907="Exclude",IF(V1907="","Check required",IF(V1907="Exclude","Exclude",IF(V1907="Include","Consensus required","Check required"))),"Check required"))),IF(L1907="","","Find PDF"))</f>
        <v>Exclude</v>
      </c>
      <c r="AA1907" s="31" t="str">
        <f>IF(Z1907="Exclude",R1907,"")</f>
        <v>3. Wrong intervention</v>
      </c>
    </row>
    <row r="1908" spans="1:27" x14ac:dyDescent="0.25">
      <c r="A1908" s="25" t="s">
        <v>3047</v>
      </c>
      <c r="B1908" s="26" t="s">
        <v>3048</v>
      </c>
      <c r="C1908" s="26">
        <v>2016</v>
      </c>
      <c r="D1908" s="26" t="s">
        <v>3049</v>
      </c>
      <c r="E1908" s="26">
        <v>47</v>
      </c>
      <c r="F1908" s="26">
        <v>2</v>
      </c>
      <c r="G1908" s="26" t="s">
        <v>3050</v>
      </c>
      <c r="H1908" s="26">
        <v>13746</v>
      </c>
      <c r="I1908" s="26" t="s">
        <v>3051</v>
      </c>
      <c r="J1908" s="11" t="s">
        <v>35</v>
      </c>
      <c r="K1908" s="18" t="str">
        <f>IF(LEFT(I1908,2)="10",HYPERLINK(_xlfn.CONCAT("https://doi.org/",I1908),"Link"),IF(I1908="","",HYPERLINK(I1908,"Link")))</f>
        <v>Link</v>
      </c>
      <c r="L1908" s="19" t="str">
        <f>IF(A1908&lt;&gt;"",IF(J1908="No",_xlfn.CONCAT(IF(ISERROR(FIND(",",A1908))=FALSE,LEFT(A1908,FIND(",",A1908)-1),A1908),"-",C1908,"-",H1908),""),"")</f>
        <v/>
      </c>
      <c r="M1908" s="29" t="str">
        <f>IF(A1908&lt;&gt;"",_xlfn.CONCAT("{",IF(ISERROR(FIND(",",A1908))=FALSE,LEFT(A1908,FIND(",",A1908)-1),A1908),", ",C1908," #",H1908,"}"),"")</f>
        <v>{Schneider, 2016 #13746}</v>
      </c>
      <c r="N1908" s="4" t="s">
        <v>1</v>
      </c>
      <c r="O1908" s="18" t="str">
        <f>IF(J1908="Yes",IF(P1908&lt;&gt;"",HYPERLINK(_xlfn.CONCAT(VLOOKUP(P1908,AF:AG,2,FALSE),"\",IF(ISERROR(FIND(",",A1908))=FALSE,LEFT(A1908,FIND(",",A1908)-1),A1908),"-",C1908,"-",H1908,".pdf"),"PDF"),""),"")</f>
        <v>PDF</v>
      </c>
      <c r="P1908" s="11" t="s">
        <v>2</v>
      </c>
      <c r="Q1908" s="3" t="s">
        <v>46</v>
      </c>
      <c r="R1908" s="3" t="s">
        <v>47</v>
      </c>
      <c r="S1908" s="4" t="s">
        <v>109</v>
      </c>
      <c r="T1908" s="18" t="str">
        <f>IF(J1908="Yes",IF(U1908&lt;&gt;"",HYPERLINK(_xlfn.CONCAT(VLOOKUP(U1908,AF:AG,2,FALSE),"\",IF(ISERROR(FIND(",",A1908))=FALSE,LEFT(A1908,FIND(",",A1908)-1),A1908),"-",C1908,"-",H1908,".pdf"),"PDF"),""),"")</f>
        <v>PDF</v>
      </c>
      <c r="U1908" s="11" t="s">
        <v>38</v>
      </c>
      <c r="V1908" s="3" t="s">
        <v>46</v>
      </c>
      <c r="W1908" s="3" t="s">
        <v>47</v>
      </c>
      <c r="Y1908" s="12" t="str">
        <f>IF(R1908="Include","No",IF(V1908="Include","No",""))</f>
        <v/>
      </c>
      <c r="Z1908" s="33" t="str">
        <f>IF(J1908="Yes",IF(Q1908="","",IF(Q1908="Include",IF(V1908="",IF(Y1908="No","Check for supplement","Include"),IF(V1908="Exclude","Consensus required",IF(V1908="Include",IF(Y1908="No","Check for supplement","Include"),"Check required"))),IF(Q1908="Exclude",IF(V1908="","Check required",IF(V1908="Exclude","Exclude",IF(V1908="Include","Consensus required","Check required"))),"Check required"))),IF(L1908="","","Find PDF"))</f>
        <v>Exclude</v>
      </c>
      <c r="AA1908" s="31" t="str">
        <f>IF(Z1908="Exclude",R1908,"")</f>
        <v>3. Wrong intervention</v>
      </c>
    </row>
    <row r="1909" spans="1:27" x14ac:dyDescent="0.25">
      <c r="A1909" s="25" t="s">
        <v>3052</v>
      </c>
      <c r="B1909" s="26" t="s">
        <v>3053</v>
      </c>
      <c r="C1909" s="26">
        <v>2017</v>
      </c>
      <c r="D1909" s="26" t="s">
        <v>354</v>
      </c>
      <c r="E1909" s="26">
        <v>40</v>
      </c>
      <c r="F1909" s="26">
        <v>2</v>
      </c>
      <c r="G1909" s="26" t="s">
        <v>3054</v>
      </c>
      <c r="H1909" s="26">
        <v>13747</v>
      </c>
      <c r="I1909" s="26" t="s">
        <v>3055</v>
      </c>
      <c r="J1909" s="11" t="s">
        <v>35</v>
      </c>
      <c r="K1909" s="18" t="str">
        <f>IF(LEFT(I1909,2)="10",HYPERLINK(_xlfn.CONCAT("https://doi.org/",I1909),"Link"),IF(I1909="","",HYPERLINK(I1909,"Link")))</f>
        <v>Link</v>
      </c>
      <c r="L1909" s="19" t="str">
        <f>IF(A1909&lt;&gt;"",IF(J1909="No",_xlfn.CONCAT(IF(ISERROR(FIND(",",A1909))=FALSE,LEFT(A1909,FIND(",",A1909)-1),A1909),"-",C1909,"-",H1909),""),"")</f>
        <v/>
      </c>
      <c r="M1909" s="29" t="str">
        <f>IF(A1909&lt;&gt;"",_xlfn.CONCAT("{",IF(ISERROR(FIND(",",A1909))=FALSE,LEFT(A1909,FIND(",",A1909)-1),A1909),", ",C1909," #",H1909,"}"),"")</f>
        <v>{Schneider, 2017 #13747}</v>
      </c>
      <c r="N1909" s="4" t="s">
        <v>1</v>
      </c>
      <c r="O1909" s="18" t="str">
        <f>IF(J1909="Yes",IF(P1909&lt;&gt;"",HYPERLINK(_xlfn.CONCAT(VLOOKUP(P1909,AF:AG,2,FALSE),"\",IF(ISERROR(FIND(",",A1909))=FALSE,LEFT(A1909,FIND(",",A1909)-1),A1909),"-",C1909,"-",H1909,".pdf"),"PDF"),""),"")</f>
        <v>PDF</v>
      </c>
      <c r="P1909" s="11" t="s">
        <v>2</v>
      </c>
      <c r="Q1909" s="3" t="s">
        <v>46</v>
      </c>
      <c r="R1909" s="3" t="s">
        <v>47</v>
      </c>
      <c r="S1909" s="4" t="s">
        <v>109</v>
      </c>
      <c r="T1909" s="18" t="str">
        <f>IF(J1909="Yes",IF(U1909&lt;&gt;"",HYPERLINK(_xlfn.CONCAT(VLOOKUP(U1909,AF:AG,2,FALSE),"\",IF(ISERROR(FIND(",",A1909))=FALSE,LEFT(A1909,FIND(",",A1909)-1),A1909),"-",C1909,"-",H1909,".pdf"),"PDF"),""),"")</f>
        <v>PDF</v>
      </c>
      <c r="U1909" s="11" t="s">
        <v>38</v>
      </c>
      <c r="V1909" s="3" t="s">
        <v>46</v>
      </c>
      <c r="W1909" s="3" t="s">
        <v>47</v>
      </c>
      <c r="Y1909" s="12" t="str">
        <f>IF(R1909="Include","No",IF(V1909="Include","No",""))</f>
        <v/>
      </c>
      <c r="Z1909" s="33" t="str">
        <f>IF(J1909="Yes",IF(Q1909="","",IF(Q1909="Include",IF(V1909="",IF(Y1909="No","Check for supplement","Include"),IF(V1909="Exclude","Consensus required",IF(V1909="Include",IF(Y1909="No","Check for supplement","Include"),"Check required"))),IF(Q1909="Exclude",IF(V1909="","Check required",IF(V1909="Exclude","Exclude",IF(V1909="Include","Consensus required","Check required"))),"Check required"))),IF(L1909="","","Find PDF"))</f>
        <v>Exclude</v>
      </c>
      <c r="AA1909" s="31" t="str">
        <f>IF(Z1909="Exclude",R1909,"")</f>
        <v>3. Wrong intervention</v>
      </c>
    </row>
    <row r="1910" spans="1:27" x14ac:dyDescent="0.25">
      <c r="A1910" s="25" t="s">
        <v>3056</v>
      </c>
      <c r="B1910" s="26" t="s">
        <v>3057</v>
      </c>
      <c r="C1910" s="26">
        <v>2018</v>
      </c>
      <c r="D1910" s="26" t="s">
        <v>3058</v>
      </c>
      <c r="E1910" s="26">
        <v>56</v>
      </c>
      <c r="G1910" s="26" t="s">
        <v>3059</v>
      </c>
      <c r="H1910" s="26">
        <v>14919</v>
      </c>
      <c r="I1910" s="26" t="s">
        <v>3060</v>
      </c>
      <c r="J1910" s="11" t="s">
        <v>35</v>
      </c>
      <c r="K1910" s="18" t="str">
        <f>IF(LEFT(I1910,2)="10",HYPERLINK(_xlfn.CONCAT("https://doi.org/",I1910),"Link"),IF(I1910="","",HYPERLINK(I1910,"Link")))</f>
        <v>Link</v>
      </c>
      <c r="L1910" s="19" t="str">
        <f>IF(A1910&lt;&gt;"",IF(J1910="No",_xlfn.CONCAT(IF(ISERROR(FIND(",",A1910))=FALSE,LEFT(A1910,FIND(",",A1910)-1),A1910),"-",C1910,"-",H1910),""),"")</f>
        <v/>
      </c>
      <c r="M1910" s="29" t="str">
        <f>IF(A1910&lt;&gt;"",_xlfn.CONCAT("{",IF(ISERROR(FIND(",",A1910))=FALSE,LEFT(A1910,FIND(",",A1910)-1),A1910),", ",C1910," #",H1910,"}"),"")</f>
        <v>{Schneider, 2018 #14919}</v>
      </c>
      <c r="N1910" s="4" t="s">
        <v>1</v>
      </c>
      <c r="O1910" s="18" t="str">
        <f>IF(J1910="Yes",IF(P1910&lt;&gt;"",HYPERLINK(_xlfn.CONCAT(VLOOKUP(P1910,AF:AG,2,FALSE),"\",IF(ISERROR(FIND(",",A1910))=FALSE,LEFT(A1910,FIND(",",A1910)-1),A1910),"-",C1910,"-",H1910,".pdf"),"PDF"),""),"")</f>
        <v>PDF</v>
      </c>
      <c r="P1910" s="11" t="s">
        <v>2</v>
      </c>
      <c r="Q1910" s="3" t="s">
        <v>46</v>
      </c>
      <c r="R1910" s="3" t="s">
        <v>47</v>
      </c>
      <c r="S1910" s="4" t="s">
        <v>109</v>
      </c>
      <c r="T1910" s="18" t="str">
        <f>IF(J1910="Yes",IF(U1910&lt;&gt;"",HYPERLINK(_xlfn.CONCAT(VLOOKUP(U1910,AF:AG,2,FALSE),"\",IF(ISERROR(FIND(",",A1910))=FALSE,LEFT(A1910,FIND(",",A1910)-1),A1910),"-",C1910,"-",H1910,".pdf"),"PDF"),""),"")</f>
        <v>PDF</v>
      </c>
      <c r="U1910" s="11" t="s">
        <v>38</v>
      </c>
      <c r="V1910" s="3" t="s">
        <v>46</v>
      </c>
      <c r="W1910" s="3" t="s">
        <v>47</v>
      </c>
      <c r="Y1910" s="12" t="str">
        <f>IF(R1910="Include","No",IF(V1910="Include","No",""))</f>
        <v/>
      </c>
      <c r="Z1910" s="33" t="str">
        <f>IF(J1910="Yes",IF(Q1910="","",IF(Q1910="Include",IF(V1910="",IF(Y1910="No","Check for supplement","Include"),IF(V1910="Exclude","Consensus required",IF(V1910="Include",IF(Y1910="No","Check for supplement","Include"),"Check required"))),IF(Q1910="Exclude",IF(V1910="","Check required",IF(V1910="Exclude","Exclude",IF(V1910="Include","Consensus required","Check required"))),"Check required"))),IF(L1910="","","Find PDF"))</f>
        <v>Exclude</v>
      </c>
      <c r="AA1910" s="31" t="str">
        <f>IF(Z1910="Exclude",R1910,"")</f>
        <v>3. Wrong intervention</v>
      </c>
    </row>
    <row r="1911" spans="1:27" x14ac:dyDescent="0.25">
      <c r="A1911" s="25" t="s">
        <v>5663</v>
      </c>
      <c r="B1911" s="26" t="s">
        <v>5664</v>
      </c>
      <c r="C1911" s="26">
        <v>2022</v>
      </c>
      <c r="D1911" s="26" t="s">
        <v>1315</v>
      </c>
      <c r="E1911" s="26">
        <v>11</v>
      </c>
      <c r="F1911" s="26">
        <v>2</v>
      </c>
      <c r="G1911" s="26" t="s">
        <v>5665</v>
      </c>
      <c r="H1911" s="26">
        <v>14049</v>
      </c>
      <c r="I1911" s="26" t="s">
        <v>5666</v>
      </c>
      <c r="J1911" s="11" t="s">
        <v>35</v>
      </c>
      <c r="K1911" s="18" t="str">
        <f>IF(LEFT(I1911,2)="10",HYPERLINK(_xlfn.CONCAT("https://doi.org/",I1911),"Link"),IF(I1911="","",HYPERLINK(I1911,"Link")))</f>
        <v>Link</v>
      </c>
      <c r="L1911" s="19" t="str">
        <f>IF(A1911&lt;&gt;"",IF(J1911="No",_xlfn.CONCAT(IF(ISERROR(FIND(",",A1911))=FALSE,LEFT(A1911,FIND(",",A1911)-1),A1911),"-",C1911,"-",H1911),""),"")</f>
        <v/>
      </c>
      <c r="M1911" s="29" t="str">
        <f>IF(A1911&lt;&gt;"",_xlfn.CONCAT("{",IF(ISERROR(FIND(",",A1911))=FALSE,LEFT(A1911,FIND(",",A1911)-1),A1911),", ",C1911," #",H1911,"}"),"")</f>
        <v>{Schoeppe, 2022 #14049}</v>
      </c>
      <c r="N1911" s="4" t="s">
        <v>4</v>
      </c>
      <c r="O1911" s="18" t="str">
        <f>IF(J1911="Yes",IF(P1911&lt;&gt;"",HYPERLINK(_xlfn.CONCAT(VLOOKUP(P1911,AF:AG,2,FALSE),"\",IF(ISERROR(FIND(",",A1911))=FALSE,LEFT(A1911,FIND(",",A1911)-1),A1911),"-",C1911,"-",H1911,".pdf"),"PDF"),""),"")</f>
        <v>PDF</v>
      </c>
      <c r="P1911" s="11" t="s">
        <v>2</v>
      </c>
      <c r="Q1911" s="3" t="s">
        <v>46</v>
      </c>
      <c r="R1911" s="3" t="s">
        <v>47</v>
      </c>
      <c r="S1911" s="4" t="s">
        <v>5667</v>
      </c>
      <c r="T1911" s="18" t="str">
        <f>IF(J1911="Yes",IF(U1911&lt;&gt;"",HYPERLINK(_xlfn.CONCAT(VLOOKUP(U1911,AF:AG,2,FALSE),"\",IF(ISERROR(FIND(",",A1911))=FALSE,LEFT(A1911,FIND(",",A1911)-1),A1911),"-",C1911,"-",H1911,".pdf"),"PDF"),""),"")</f>
        <v>PDF</v>
      </c>
      <c r="U1911" s="11" t="s">
        <v>50</v>
      </c>
      <c r="V1911" s="382" t="s">
        <v>46</v>
      </c>
      <c r="W1911" s="383" t="s">
        <v>47</v>
      </c>
      <c r="Y1911" s="12" t="str">
        <f>IF(R1911="Include","No",IF(V1911="Include","No",""))</f>
        <v/>
      </c>
      <c r="Z1911" s="33" t="str">
        <f>IF(J1911="Yes",IF(Q1911="","",IF(Q1911="Include",IF(V1911="",IF(Y1911="No","Check for supplement","Include"),IF(V1911="Exclude","Consensus required",IF(V1911="Include",IF(Y1911="No","Check for supplement","Include"),"Check required"))),IF(Q1911="Exclude",IF(V1911="","Check required",IF(V1911="Exclude","Exclude",IF(V1911="Include","Consensus required","Check required"))),"Check required"))),IF(L1911="","","Find PDF"))</f>
        <v>Exclude</v>
      </c>
      <c r="AA1911" s="31" t="str">
        <f>IF(Z1911="Exclude",R1911,"")</f>
        <v>3. Wrong intervention</v>
      </c>
    </row>
    <row r="1912" spans="1:27" x14ac:dyDescent="0.25">
      <c r="A1912" s="25" t="s">
        <v>3061</v>
      </c>
      <c r="B1912" s="26" t="s">
        <v>3062</v>
      </c>
      <c r="C1912" s="26">
        <v>2021</v>
      </c>
      <c r="D1912" s="26" t="s">
        <v>3063</v>
      </c>
      <c r="E1912" s="26">
        <v>161</v>
      </c>
      <c r="F1912" s="26">
        <v>2</v>
      </c>
      <c r="G1912" s="26" t="s">
        <v>3064</v>
      </c>
      <c r="H1912" s="26">
        <v>14920</v>
      </c>
      <c r="I1912" s="26" t="s">
        <v>3065</v>
      </c>
      <c r="J1912" s="11" t="s">
        <v>35</v>
      </c>
      <c r="K1912" s="18" t="str">
        <f>IF(LEFT(I1912,2)="10",HYPERLINK(_xlfn.CONCAT("https://doi.org/",I1912),"Link"),IF(I1912="","",HYPERLINK(I1912,"Link")))</f>
        <v>Link</v>
      </c>
      <c r="L1912" s="19" t="str">
        <f>IF(A1912&lt;&gt;"",IF(J1912="No",_xlfn.CONCAT(IF(ISERROR(FIND(",",A1912))=FALSE,LEFT(A1912,FIND(",",A1912)-1),A1912),"-",C1912,"-",H1912),""),"")</f>
        <v/>
      </c>
      <c r="M1912" s="29" t="str">
        <f>IF(A1912&lt;&gt;"",_xlfn.CONCAT("{",IF(ISERROR(FIND(",",A1912))=FALSE,LEFT(A1912,FIND(",",A1912)-1),A1912),", ",C1912," #",H1912,"}"),"")</f>
        <v>{Schrier, 2021 #14920}</v>
      </c>
      <c r="N1912" s="4" t="s">
        <v>1</v>
      </c>
      <c r="O1912" s="18" t="str">
        <f>IF(J1912="Yes",IF(P1912&lt;&gt;"",HYPERLINK(_xlfn.CONCAT(VLOOKUP(P1912,AF:AG,2,FALSE),"\",IF(ISERROR(FIND(",",A1912))=FALSE,LEFT(A1912,FIND(",",A1912)-1),A1912),"-",C1912,"-",H1912,".pdf"),"PDF"),""),"")</f>
        <v>PDF</v>
      </c>
      <c r="P1912" s="11" t="s">
        <v>2</v>
      </c>
      <c r="Q1912" s="3" t="s">
        <v>46</v>
      </c>
      <c r="R1912" s="3" t="s">
        <v>77</v>
      </c>
      <c r="S1912" s="4" t="s">
        <v>316</v>
      </c>
      <c r="T1912" s="18" t="str">
        <f>IF(J1912="Yes",IF(U1912&lt;&gt;"",HYPERLINK(_xlfn.CONCAT(VLOOKUP(U1912,AF:AG,2,FALSE),"\",IF(ISERROR(FIND(",",A1912))=FALSE,LEFT(A1912,FIND(",",A1912)-1),A1912),"-",C1912,"-",H1912,".pdf"),"PDF"),""),"")</f>
        <v>PDF</v>
      </c>
      <c r="U1912" s="11" t="s">
        <v>38</v>
      </c>
      <c r="V1912" s="3" t="s">
        <v>46</v>
      </c>
      <c r="W1912" s="3" t="s">
        <v>47</v>
      </c>
      <c r="Y1912" s="12" t="str">
        <f>IF(R1912="Include","No",IF(V1912="Include","No",""))</f>
        <v/>
      </c>
      <c r="Z1912" s="33" t="str">
        <f>IF(J1912="Yes",IF(Q1912="","",IF(Q1912="Include",IF(V1912="",IF(Y1912="No","Check for supplement","Include"),IF(V1912="Exclude","Consensus required",IF(V1912="Include",IF(Y1912="No","Check for supplement","Include"),"Check required"))),IF(Q1912="Exclude",IF(V1912="","Check required",IF(V1912="Exclude","Exclude",IF(V1912="Include","Consensus required","Check required"))),"Check required"))),IF(L1912="","","Find PDF"))</f>
        <v>Exclude</v>
      </c>
      <c r="AA1912" s="31" t="str">
        <f>IF(Z1912="Exclude",R1912,"")</f>
        <v>5. Wrong study design</v>
      </c>
    </row>
    <row r="1913" spans="1:27" x14ac:dyDescent="0.25">
      <c r="A1913" s="25" t="s">
        <v>3066</v>
      </c>
      <c r="B1913" s="26" t="s">
        <v>3067</v>
      </c>
      <c r="C1913" s="26">
        <v>2020</v>
      </c>
      <c r="D1913" s="26" t="s">
        <v>124</v>
      </c>
      <c r="E1913" s="26">
        <v>17</v>
      </c>
      <c r="F1913" s="26">
        <v>1</v>
      </c>
      <c r="G1913" s="26">
        <v>127</v>
      </c>
      <c r="H1913" s="26">
        <v>13748</v>
      </c>
      <c r="I1913" s="26" t="s">
        <v>3068</v>
      </c>
      <c r="J1913" s="11" t="s">
        <v>35</v>
      </c>
      <c r="K1913" s="18" t="str">
        <f>IF(LEFT(I1913,2)="10",HYPERLINK(_xlfn.CONCAT("https://doi.org/",I1913),"Link"),IF(I1913="","",HYPERLINK(I1913,"Link")))</f>
        <v>Link</v>
      </c>
      <c r="L1913" s="19" t="str">
        <f>IF(A1913&lt;&gt;"",IF(J1913="No",_xlfn.CONCAT(IF(ISERROR(FIND(",",A1913))=FALSE,LEFT(A1913,FIND(",",A1913)-1),A1913),"-",C1913,"-",H1913),""),"")</f>
        <v/>
      </c>
      <c r="M1913" s="29" t="str">
        <f>IF(A1913&lt;&gt;"",_xlfn.CONCAT("{",IF(ISERROR(FIND(",",A1913))=FALSE,LEFT(A1913,FIND(",",A1913)-1),A1913),", ",C1913," #",H1913,"}"),"")</f>
        <v>{Schroe, 2020 #13748}</v>
      </c>
      <c r="N1913" s="4" t="s">
        <v>1</v>
      </c>
      <c r="O1913" s="18" t="str">
        <f>IF(J1913="Yes",IF(P1913&lt;&gt;"",HYPERLINK(_xlfn.CONCAT(VLOOKUP(P1913,AF:AG,2,FALSE),"\",IF(ISERROR(FIND(",",A1913))=FALSE,LEFT(A1913,FIND(",",A1913)-1),A1913),"-",C1913,"-",H1913,".pdf"),"PDF"),""),"")</f>
        <v>PDF</v>
      </c>
      <c r="P1913" s="11" t="s">
        <v>2</v>
      </c>
      <c r="Q1913" s="3" t="s">
        <v>46</v>
      </c>
      <c r="R1913" s="3" t="s">
        <v>47</v>
      </c>
      <c r="S1913" s="4" t="s">
        <v>109</v>
      </c>
      <c r="T1913" s="18" t="str">
        <f>IF(J1913="Yes",IF(U1913&lt;&gt;"",HYPERLINK(_xlfn.CONCAT(VLOOKUP(U1913,AF:AG,2,FALSE),"\",IF(ISERROR(FIND(",",A1913))=FALSE,LEFT(A1913,FIND(",",A1913)-1),A1913),"-",C1913,"-",H1913,".pdf"),"PDF"),""),"")</f>
        <v>PDF</v>
      </c>
      <c r="U1913" s="11" t="s">
        <v>38</v>
      </c>
      <c r="V1913" s="3" t="s">
        <v>46</v>
      </c>
      <c r="W1913" s="3" t="s">
        <v>47</v>
      </c>
      <c r="Y1913" s="12" t="str">
        <f>IF(R1913="Include","No",IF(V1913="Include","No",""))</f>
        <v/>
      </c>
      <c r="Z1913" s="33" t="str">
        <f>IF(J1913="Yes",IF(Q1913="","",IF(Q1913="Include",IF(V1913="",IF(Y1913="No","Check for supplement","Include"),IF(V1913="Exclude","Consensus required",IF(V1913="Include",IF(Y1913="No","Check for supplement","Include"),"Check required"))),IF(Q1913="Exclude",IF(V1913="","Check required",IF(V1913="Exclude","Exclude",IF(V1913="Include","Consensus required","Check required"))),"Check required"))),IF(L1913="","","Find PDF"))</f>
        <v>Exclude</v>
      </c>
      <c r="AA1913" s="31" t="str">
        <f>IF(Z1913="Exclude",R1913,"")</f>
        <v>3. Wrong intervention</v>
      </c>
    </row>
    <row r="1914" spans="1:27" x14ac:dyDescent="0.25">
      <c r="A1914" s="25" t="s">
        <v>3066</v>
      </c>
      <c r="B1914" s="26" t="s">
        <v>3067</v>
      </c>
      <c r="C1914" s="26">
        <v>2020</v>
      </c>
      <c r="D1914" s="26" t="s">
        <v>124</v>
      </c>
      <c r="E1914" s="26">
        <v>17</v>
      </c>
      <c r="F1914" s="26">
        <v>1</v>
      </c>
      <c r="G1914" s="26">
        <v>127</v>
      </c>
      <c r="H1914" s="26">
        <v>13749</v>
      </c>
      <c r="I1914" s="26" t="s">
        <v>3068</v>
      </c>
      <c r="J1914" s="11" t="s">
        <v>35</v>
      </c>
      <c r="K1914" s="18" t="str">
        <f>IF(LEFT(I1914,2)="10",HYPERLINK(_xlfn.CONCAT("https://doi.org/",I1914),"Link"),IF(I1914="","",HYPERLINK(I1914,"Link")))</f>
        <v>Link</v>
      </c>
      <c r="L1914" s="19" t="str">
        <f>IF(A1914&lt;&gt;"",IF(J1914="No",_xlfn.CONCAT(IF(ISERROR(FIND(",",A1914))=FALSE,LEFT(A1914,FIND(",",A1914)-1),A1914),"-",C1914,"-",H1914),""),"")</f>
        <v/>
      </c>
      <c r="M1914" s="29" t="str">
        <f>IF(A1914&lt;&gt;"",_xlfn.CONCAT("{",IF(ISERROR(FIND(",",A1914))=FALSE,LEFT(A1914,FIND(",",A1914)-1),A1914),", ",C1914," #",H1914,"}"),"")</f>
        <v>{Schroe, 2020 #13749}</v>
      </c>
      <c r="N1914" s="4" t="s">
        <v>1</v>
      </c>
      <c r="O1914" s="18" t="str">
        <f>IF(J1914="Yes",IF(P1914&lt;&gt;"",HYPERLINK(_xlfn.CONCAT(VLOOKUP(P1914,AF:AG,2,FALSE),"\",IF(ISERROR(FIND(",",A1914))=FALSE,LEFT(A1914,FIND(",",A1914)-1),A1914),"-",C1914,"-",H1914,".pdf"),"PDF"),""),"")</f>
        <v>PDF</v>
      </c>
      <c r="P1914" s="11" t="s">
        <v>2</v>
      </c>
      <c r="Q1914" s="3" t="s">
        <v>46</v>
      </c>
      <c r="R1914" s="3" t="s">
        <v>39</v>
      </c>
      <c r="T1914" s="18" t="str">
        <f>IF(J1914="Yes",IF(U1914&lt;&gt;"",HYPERLINK(_xlfn.CONCAT(VLOOKUP(U1914,AF:AG,2,FALSE),"\",IF(ISERROR(FIND(",",A1914))=FALSE,LEFT(A1914,FIND(",",A1914)-1),A1914),"-",C1914,"-",H1914,".pdf"),"PDF"),""),"")</f>
        <v>PDF</v>
      </c>
      <c r="U1914" s="11" t="str">
        <f>IF(R1914="0. Duplicate","SH","")</f>
        <v>SH</v>
      </c>
      <c r="V1914" s="3" t="str">
        <f>IF(R1914="0. Duplicate","Exclude","")</f>
        <v>Exclude</v>
      </c>
      <c r="W1914" s="3" t="str">
        <f>IF(R1914="0. Duplicate","0. Duplicate","")</f>
        <v>0. Duplicate</v>
      </c>
      <c r="Y1914" s="12" t="str">
        <f>IF(R1914="Include","No",IF(V1914="Include","No",""))</f>
        <v/>
      </c>
      <c r="Z1914" s="33" t="str">
        <f>IF(J1914="Yes",IF(Q1914="","",IF(Q1914="Include",IF(V1914="",IF(Y1914="No","Check for supplement","Include"),IF(V1914="Exclude","Consensus required",IF(V1914="Include",IF(Y1914="No","Check for supplement","Include"),"Check required"))),IF(Q1914="Exclude",IF(V1914="","Check required",IF(V1914="Exclude","Exclude",IF(V1914="Include","Consensus required","Check required"))),"Check required"))),IF(L1914="","","Find PDF"))</f>
        <v>Exclude</v>
      </c>
      <c r="AA1914" s="31" t="str">
        <f>IF(Z1914="Exclude",R1914,"")</f>
        <v>0. Duplicate</v>
      </c>
    </row>
    <row r="1915" spans="1:27" x14ac:dyDescent="0.25">
      <c r="A1915" s="25" t="s">
        <v>3066</v>
      </c>
      <c r="B1915" s="26" t="s">
        <v>3067</v>
      </c>
      <c r="C1915" s="26">
        <v>2020</v>
      </c>
      <c r="D1915" s="26" t="s">
        <v>124</v>
      </c>
      <c r="E1915" s="26">
        <v>17</v>
      </c>
      <c r="F1915" s="26">
        <v>1</v>
      </c>
      <c r="G1915" s="26">
        <v>127</v>
      </c>
      <c r="H1915" s="26">
        <v>13750</v>
      </c>
      <c r="I1915" s="26" t="s">
        <v>3068</v>
      </c>
      <c r="J1915" s="11" t="s">
        <v>35</v>
      </c>
      <c r="K1915" s="18" t="str">
        <f>IF(LEFT(I1915,2)="10",HYPERLINK(_xlfn.CONCAT("https://doi.org/",I1915),"Link"),IF(I1915="","",HYPERLINK(I1915,"Link")))</f>
        <v>Link</v>
      </c>
      <c r="L1915" s="19" t="str">
        <f>IF(A1915&lt;&gt;"",IF(J1915="No",_xlfn.CONCAT(IF(ISERROR(FIND(",",A1915))=FALSE,LEFT(A1915,FIND(",",A1915)-1),A1915),"-",C1915,"-",H1915),""),"")</f>
        <v/>
      </c>
      <c r="M1915" s="29" t="str">
        <f>IF(A1915&lt;&gt;"",_xlfn.CONCAT("{",IF(ISERROR(FIND(",",A1915))=FALSE,LEFT(A1915,FIND(",",A1915)-1),A1915),", ",C1915," #",H1915,"}"),"")</f>
        <v>{Schroe, 2020 #13750}</v>
      </c>
      <c r="N1915" s="4" t="s">
        <v>1</v>
      </c>
      <c r="O1915" s="18" t="str">
        <f>IF(J1915="Yes",IF(P1915&lt;&gt;"",HYPERLINK(_xlfn.CONCAT(VLOOKUP(P1915,AF:AG,2,FALSE),"\",IF(ISERROR(FIND(",",A1915))=FALSE,LEFT(A1915,FIND(",",A1915)-1),A1915),"-",C1915,"-",H1915,".pdf"),"PDF"),""),"")</f>
        <v>PDF</v>
      </c>
      <c r="P1915" s="11" t="s">
        <v>2</v>
      </c>
      <c r="Q1915" s="3" t="s">
        <v>46</v>
      </c>
      <c r="R1915" s="3" t="s">
        <v>39</v>
      </c>
      <c r="T1915" s="18" t="str">
        <f>IF(J1915="Yes",IF(U1915&lt;&gt;"",HYPERLINK(_xlfn.CONCAT(VLOOKUP(U1915,AF:AG,2,FALSE),"\",IF(ISERROR(FIND(",",A1915))=FALSE,LEFT(A1915,FIND(",",A1915)-1),A1915),"-",C1915,"-",H1915,".pdf"),"PDF"),""),"")</f>
        <v>PDF</v>
      </c>
      <c r="U1915" s="11" t="str">
        <f>IF(R1915="0. Duplicate","SH","")</f>
        <v>SH</v>
      </c>
      <c r="V1915" s="3" t="str">
        <f>IF(R1915="0. Duplicate","Exclude","")</f>
        <v>Exclude</v>
      </c>
      <c r="W1915" s="3" t="str">
        <f>IF(R1915="0. Duplicate","0. Duplicate","")</f>
        <v>0. Duplicate</v>
      </c>
      <c r="Y1915" s="12" t="str">
        <f>IF(R1915="Include","No",IF(V1915="Include","No",""))</f>
        <v/>
      </c>
      <c r="Z1915" s="33" t="str">
        <f>IF(J1915="Yes",IF(Q1915="","",IF(Q1915="Include",IF(V1915="",IF(Y1915="No","Check for supplement","Include"),IF(V1915="Exclude","Consensus required",IF(V1915="Include",IF(Y1915="No","Check for supplement","Include"),"Check required"))),IF(Q1915="Exclude",IF(V1915="","Check required",IF(V1915="Exclude","Exclude",IF(V1915="Include","Consensus required","Check required"))),"Check required"))),IF(L1915="","","Find PDF"))</f>
        <v>Exclude</v>
      </c>
      <c r="AA1915" s="31" t="str">
        <f>IF(Z1915="Exclude",R1915,"")</f>
        <v>0. Duplicate</v>
      </c>
    </row>
    <row r="1916" spans="1:27" x14ac:dyDescent="0.25">
      <c r="A1916" s="25" t="s">
        <v>3066</v>
      </c>
      <c r="B1916" s="26" t="s">
        <v>3067</v>
      </c>
      <c r="C1916" s="26">
        <v>2020</v>
      </c>
      <c r="D1916" s="26" t="s">
        <v>124</v>
      </c>
      <c r="E1916" s="26">
        <v>17</v>
      </c>
      <c r="F1916" s="26">
        <v>1</v>
      </c>
      <c r="G1916" s="26">
        <v>127</v>
      </c>
      <c r="H1916" s="26">
        <v>13751</v>
      </c>
      <c r="I1916" s="26" t="s">
        <v>3068</v>
      </c>
      <c r="J1916" s="11" t="s">
        <v>35</v>
      </c>
      <c r="K1916" s="18" t="str">
        <f>IF(LEFT(I1916,2)="10",HYPERLINK(_xlfn.CONCAT("https://doi.org/",I1916),"Link"),IF(I1916="","",HYPERLINK(I1916,"Link")))</f>
        <v>Link</v>
      </c>
      <c r="L1916" s="19" t="str">
        <f>IF(A1916&lt;&gt;"",IF(J1916="No",_xlfn.CONCAT(IF(ISERROR(FIND(",",A1916))=FALSE,LEFT(A1916,FIND(",",A1916)-1),A1916),"-",C1916,"-",H1916),""),"")</f>
        <v/>
      </c>
      <c r="M1916" s="29" t="str">
        <f>IF(A1916&lt;&gt;"",_xlfn.CONCAT("{",IF(ISERROR(FIND(",",A1916))=FALSE,LEFT(A1916,FIND(",",A1916)-1),A1916),", ",C1916," #",H1916,"}"),"")</f>
        <v>{Schroe, 2020 #13751}</v>
      </c>
      <c r="N1916" s="4" t="s">
        <v>1</v>
      </c>
      <c r="O1916" s="18" t="str">
        <f>IF(J1916="Yes",IF(P1916&lt;&gt;"",HYPERLINK(_xlfn.CONCAT(VLOOKUP(P1916,AF:AG,2,FALSE),"\",IF(ISERROR(FIND(",",A1916))=FALSE,LEFT(A1916,FIND(",",A1916)-1),A1916),"-",C1916,"-",H1916,".pdf"),"PDF"),""),"")</f>
        <v>PDF</v>
      </c>
      <c r="P1916" s="11" t="s">
        <v>2</v>
      </c>
      <c r="Q1916" s="3" t="s">
        <v>46</v>
      </c>
      <c r="R1916" s="3" t="s">
        <v>39</v>
      </c>
      <c r="T1916" s="18" t="str">
        <f>IF(J1916="Yes",IF(U1916&lt;&gt;"",HYPERLINK(_xlfn.CONCAT(VLOOKUP(U1916,AF:AG,2,FALSE),"\",IF(ISERROR(FIND(",",A1916))=FALSE,LEFT(A1916,FIND(",",A1916)-1),A1916),"-",C1916,"-",H1916,".pdf"),"PDF"),""),"")</f>
        <v>PDF</v>
      </c>
      <c r="U1916" s="11" t="str">
        <f>IF(R1916="0. Duplicate","SH","")</f>
        <v>SH</v>
      </c>
      <c r="V1916" s="3" t="str">
        <f>IF(R1916="0. Duplicate","Exclude","")</f>
        <v>Exclude</v>
      </c>
      <c r="W1916" s="3" t="str">
        <f>IF(R1916="0. Duplicate","0. Duplicate","")</f>
        <v>0. Duplicate</v>
      </c>
      <c r="Y1916" s="12" t="str">
        <f>IF(R1916="Include","No",IF(V1916="Include","No",""))</f>
        <v/>
      </c>
      <c r="Z1916" s="33" t="str">
        <f>IF(J1916="Yes",IF(Q1916="","",IF(Q1916="Include",IF(V1916="",IF(Y1916="No","Check for supplement","Include"),IF(V1916="Exclude","Consensus required",IF(V1916="Include",IF(Y1916="No","Check for supplement","Include"),"Check required"))),IF(Q1916="Exclude",IF(V1916="","Check required",IF(V1916="Exclude","Exclude",IF(V1916="Include","Consensus required","Check required"))),"Check required"))),IF(L1916="","","Find PDF"))</f>
        <v>Exclude</v>
      </c>
      <c r="AA1916" s="31" t="str">
        <f>IF(Z1916="Exclude",R1916,"")</f>
        <v>0. Duplicate</v>
      </c>
    </row>
    <row r="1917" spans="1:27" x14ac:dyDescent="0.25">
      <c r="A1917" s="25" t="s">
        <v>3069</v>
      </c>
      <c r="B1917" s="26" t="s">
        <v>3070</v>
      </c>
      <c r="C1917" s="26">
        <v>2019</v>
      </c>
      <c r="D1917" s="26" t="s">
        <v>330</v>
      </c>
      <c r="E1917" s="26">
        <v>51</v>
      </c>
      <c r="F1917" s="26">
        <v>8</v>
      </c>
      <c r="G1917" s="26" t="s">
        <v>3071</v>
      </c>
      <c r="H1917" s="26">
        <v>13752</v>
      </c>
      <c r="I1917" s="26" t="s">
        <v>3072</v>
      </c>
      <c r="J1917" s="11" t="s">
        <v>35</v>
      </c>
      <c r="K1917" s="18" t="str">
        <f>IF(LEFT(I1917,2)="10",HYPERLINK(_xlfn.CONCAT("https://doi.org/",I1917),"Link"),IF(I1917="","",HYPERLINK(I1917,"Link")))</f>
        <v>Link</v>
      </c>
      <c r="L1917" s="19" t="str">
        <f>IF(A1917&lt;&gt;"",IF(J1917="No",_xlfn.CONCAT(IF(ISERROR(FIND(",",A1917))=FALSE,LEFT(A1917,FIND(",",A1917)-1),A1917),"-",C1917,"-",H1917),""),"")</f>
        <v/>
      </c>
      <c r="M1917" s="29" t="str">
        <f>IF(A1917&lt;&gt;"",_xlfn.CONCAT("{",IF(ISERROR(FIND(",",A1917))=FALSE,LEFT(A1917,FIND(",",A1917)-1),A1917),", ",C1917," #",H1917,"}"),"")</f>
        <v>{Schuler, 2019 #13752}</v>
      </c>
      <c r="N1917" s="4" t="s">
        <v>1</v>
      </c>
      <c r="O1917" s="18" t="str">
        <f>IF(J1917="Yes",IF(P1917&lt;&gt;"",HYPERLINK(_xlfn.CONCAT(VLOOKUP(P1917,AF:AG,2,FALSE),"\",IF(ISERROR(FIND(",",A1917))=FALSE,LEFT(A1917,FIND(",",A1917)-1),A1917),"-",C1917,"-",H1917,".pdf"),"PDF"),""),"")</f>
        <v>PDF</v>
      </c>
      <c r="P1917" s="11" t="s">
        <v>2</v>
      </c>
      <c r="Q1917" s="3" t="s">
        <v>46</v>
      </c>
      <c r="R1917" s="3" t="s">
        <v>47</v>
      </c>
      <c r="S1917" s="4" t="s">
        <v>109</v>
      </c>
      <c r="T1917" s="18" t="str">
        <f>IF(J1917="Yes",IF(U1917&lt;&gt;"",HYPERLINK(_xlfn.CONCAT(VLOOKUP(U1917,AF:AG,2,FALSE),"\",IF(ISERROR(FIND(",",A1917))=FALSE,LEFT(A1917,FIND(",",A1917)-1),A1917),"-",C1917,"-",H1917,".pdf"),"PDF"),""),"")</f>
        <v>PDF</v>
      </c>
      <c r="U1917" s="11" t="s">
        <v>38</v>
      </c>
      <c r="V1917" s="3" t="s">
        <v>46</v>
      </c>
      <c r="W1917" s="3" t="s">
        <v>47</v>
      </c>
      <c r="Y1917" s="12" t="str">
        <f>IF(R1917="Include","No",IF(V1917="Include","No",""))</f>
        <v/>
      </c>
      <c r="Z1917" s="33" t="str">
        <f>IF(J1917="Yes",IF(Q1917="","",IF(Q1917="Include",IF(V1917="",IF(Y1917="No","Check for supplement","Include"),IF(V1917="Exclude","Consensus required",IF(V1917="Include",IF(Y1917="No","Check for supplement","Include"),"Check required"))),IF(Q1917="Exclude",IF(V1917="","Check required",IF(V1917="Exclude","Exclude",IF(V1917="Include","Consensus required","Check required"))),"Check required"))),IF(L1917="","","Find PDF"))</f>
        <v>Exclude</v>
      </c>
      <c r="AA1917" s="31" t="str">
        <f>IF(Z1917="Exclude",R1917,"")</f>
        <v>3. Wrong intervention</v>
      </c>
    </row>
    <row r="1918" spans="1:27" x14ac:dyDescent="0.25">
      <c r="A1918" s="25" t="s">
        <v>3073</v>
      </c>
      <c r="B1918" s="26" t="s">
        <v>3074</v>
      </c>
      <c r="C1918" s="26">
        <v>2014</v>
      </c>
      <c r="D1918" s="26" t="s">
        <v>856</v>
      </c>
      <c r="E1918" s="26">
        <v>56</v>
      </c>
      <c r="F1918" s="26">
        <v>12</v>
      </c>
      <c r="G1918" s="26" t="s">
        <v>3075</v>
      </c>
      <c r="H1918" s="26">
        <v>13753</v>
      </c>
      <c r="I1918" s="26" t="s">
        <v>3076</v>
      </c>
      <c r="J1918" s="11" t="s">
        <v>35</v>
      </c>
      <c r="K1918" s="18" t="str">
        <f>IF(LEFT(I1918,2)="10",HYPERLINK(_xlfn.CONCAT("https://doi.org/",I1918),"Link"),IF(I1918="","",HYPERLINK(I1918,"Link")))</f>
        <v>Link</v>
      </c>
      <c r="L1918" s="19" t="str">
        <f>IF(A1918&lt;&gt;"",IF(J1918="No",_xlfn.CONCAT(IF(ISERROR(FIND(",",A1918))=FALSE,LEFT(A1918,FIND(",",A1918)-1),A1918),"-",C1918,"-",H1918),""),"")</f>
        <v/>
      </c>
      <c r="M1918" s="29" t="str">
        <f>IF(A1918&lt;&gt;"",_xlfn.CONCAT("{",IF(ISERROR(FIND(",",A1918))=FALSE,LEFT(A1918,FIND(",",A1918)-1),A1918),", ",C1918," #",H1918,"}"),"")</f>
        <v>{Schuna, 2014 #13753}</v>
      </c>
      <c r="N1918" s="4" t="s">
        <v>1</v>
      </c>
      <c r="O1918" s="18" t="str">
        <f>IF(J1918="Yes",IF(P1918&lt;&gt;"",HYPERLINK(_xlfn.CONCAT(VLOOKUP(P1918,AF:AG,2,FALSE),"\",IF(ISERROR(FIND(",",A1918))=FALSE,LEFT(A1918,FIND(",",A1918)-1),A1918),"-",C1918,"-",H1918,".pdf"),"PDF"),""),"")</f>
        <v>PDF</v>
      </c>
      <c r="P1918" s="11" t="s">
        <v>2</v>
      </c>
      <c r="Q1918" s="3" t="s">
        <v>46</v>
      </c>
      <c r="R1918" s="3" t="s">
        <v>47</v>
      </c>
      <c r="S1918" s="4" t="s">
        <v>109</v>
      </c>
      <c r="T1918" s="18" t="str">
        <f>IF(J1918="Yes",IF(U1918&lt;&gt;"",HYPERLINK(_xlfn.CONCAT(VLOOKUP(U1918,AF:AG,2,FALSE),"\",IF(ISERROR(FIND(",",A1918))=FALSE,LEFT(A1918,FIND(",",A1918)-1),A1918),"-",C1918,"-",H1918,".pdf"),"PDF"),""),"")</f>
        <v>PDF</v>
      </c>
      <c r="U1918" s="11" t="s">
        <v>38</v>
      </c>
      <c r="V1918" s="3" t="s">
        <v>46</v>
      </c>
      <c r="W1918" s="3" t="s">
        <v>47</v>
      </c>
      <c r="Y1918" s="12" t="str">
        <f>IF(R1918="Include","No",IF(V1918="Include","No",""))</f>
        <v/>
      </c>
      <c r="Z1918" s="33" t="str">
        <f>IF(J1918="Yes",IF(Q1918="","",IF(Q1918="Include",IF(V1918="",IF(Y1918="No","Check for supplement","Include"),IF(V1918="Exclude","Consensus required",IF(V1918="Include",IF(Y1918="No","Check for supplement","Include"),"Check required"))),IF(Q1918="Exclude",IF(V1918="","Check required",IF(V1918="Exclude","Exclude",IF(V1918="Include","Consensus required","Check required"))),"Check required"))),IF(L1918="","","Find PDF"))</f>
        <v>Exclude</v>
      </c>
      <c r="AA1918" s="31" t="str">
        <f>IF(Z1918="Exclude",R1918,"")</f>
        <v>3. Wrong intervention</v>
      </c>
    </row>
    <row r="1919" spans="1:27" x14ac:dyDescent="0.25">
      <c r="A1919" s="25" t="s">
        <v>3073</v>
      </c>
      <c r="B1919" s="26" t="s">
        <v>3074</v>
      </c>
      <c r="C1919" s="26">
        <v>2014</v>
      </c>
      <c r="D1919" s="26" t="s">
        <v>856</v>
      </c>
      <c r="E1919" s="26">
        <v>56</v>
      </c>
      <c r="F1919" s="26">
        <v>12</v>
      </c>
      <c r="G1919" s="26" t="s">
        <v>3075</v>
      </c>
      <c r="H1919" s="26">
        <v>13754</v>
      </c>
      <c r="I1919" s="26" t="s">
        <v>3076</v>
      </c>
      <c r="J1919" s="11" t="s">
        <v>35</v>
      </c>
      <c r="K1919" s="18" t="str">
        <f>IF(LEFT(I1919,2)="10",HYPERLINK(_xlfn.CONCAT("https://doi.org/",I1919),"Link"),IF(I1919="","",HYPERLINK(I1919,"Link")))</f>
        <v>Link</v>
      </c>
      <c r="L1919" s="19" t="str">
        <f>IF(A1919&lt;&gt;"",IF(J1919="No",_xlfn.CONCAT(IF(ISERROR(FIND(",",A1919))=FALSE,LEFT(A1919,FIND(",",A1919)-1),A1919),"-",C1919,"-",H1919),""),"")</f>
        <v/>
      </c>
      <c r="M1919" s="29" t="str">
        <f>IF(A1919&lt;&gt;"",_xlfn.CONCAT("{",IF(ISERROR(FIND(",",A1919))=FALSE,LEFT(A1919,FIND(",",A1919)-1),A1919),", ",C1919," #",H1919,"}"),"")</f>
        <v>{Schuna, 2014 #13754}</v>
      </c>
      <c r="N1919" s="4" t="s">
        <v>1</v>
      </c>
      <c r="O1919" s="18" t="str">
        <f>IF(J1919="Yes",IF(P1919&lt;&gt;"",HYPERLINK(_xlfn.CONCAT(VLOOKUP(P1919,AF:AG,2,FALSE),"\",IF(ISERROR(FIND(",",A1919))=FALSE,LEFT(A1919,FIND(",",A1919)-1),A1919),"-",C1919,"-",H1919,".pdf"),"PDF"),""),"")</f>
        <v>PDF</v>
      </c>
      <c r="P1919" s="11" t="s">
        <v>2</v>
      </c>
      <c r="Q1919" s="3" t="s">
        <v>46</v>
      </c>
      <c r="R1919" s="3" t="s">
        <v>39</v>
      </c>
      <c r="T1919" s="18" t="str">
        <f>IF(J1919="Yes",IF(U1919&lt;&gt;"",HYPERLINK(_xlfn.CONCAT(VLOOKUP(U1919,AF:AG,2,FALSE),"\",IF(ISERROR(FIND(",",A1919))=FALSE,LEFT(A1919,FIND(",",A1919)-1),A1919),"-",C1919,"-",H1919,".pdf"),"PDF"),""),"")</f>
        <v>PDF</v>
      </c>
      <c r="U1919" s="11" t="str">
        <f>IF(R1919="0. Duplicate","SH","")</f>
        <v>SH</v>
      </c>
      <c r="V1919" s="3" t="str">
        <f>IF(R1919="0. Duplicate","Exclude","")</f>
        <v>Exclude</v>
      </c>
      <c r="W1919" s="3" t="str">
        <f>IF(R1919="0. Duplicate","0. Duplicate","")</f>
        <v>0. Duplicate</v>
      </c>
      <c r="Y1919" s="12" t="str">
        <f>IF(R1919="Include","No",IF(V1919="Include","No",""))</f>
        <v/>
      </c>
      <c r="Z1919" s="33" t="str">
        <f>IF(J1919="Yes",IF(Q1919="","",IF(Q1919="Include",IF(V1919="",IF(Y1919="No","Check for supplement","Include"),IF(V1919="Exclude","Consensus required",IF(V1919="Include",IF(Y1919="No","Check for supplement","Include"),"Check required"))),IF(Q1919="Exclude",IF(V1919="","Check required",IF(V1919="Exclude","Exclude",IF(V1919="Include","Consensus required","Check required"))),"Check required"))),IF(L1919="","","Find PDF"))</f>
        <v>Exclude</v>
      </c>
      <c r="AA1919" s="31" t="str">
        <f>IF(Z1919="Exclude",R1919,"")</f>
        <v>0. Duplicate</v>
      </c>
    </row>
    <row r="1920" spans="1:27" x14ac:dyDescent="0.25">
      <c r="A1920" s="25" t="s">
        <v>3073</v>
      </c>
      <c r="B1920" s="26" t="s">
        <v>3074</v>
      </c>
      <c r="C1920" s="26">
        <v>2014</v>
      </c>
      <c r="D1920" s="26" t="s">
        <v>856</v>
      </c>
      <c r="E1920" s="26">
        <v>56</v>
      </c>
      <c r="F1920" s="26">
        <v>12</v>
      </c>
      <c r="G1920" s="26" t="s">
        <v>3075</v>
      </c>
      <c r="H1920" s="26">
        <v>13755</v>
      </c>
      <c r="I1920" s="26" t="s">
        <v>3076</v>
      </c>
      <c r="J1920" s="11" t="s">
        <v>35</v>
      </c>
      <c r="K1920" s="18" t="str">
        <f>IF(LEFT(I1920,2)="10",HYPERLINK(_xlfn.CONCAT("https://doi.org/",I1920),"Link"),IF(I1920="","",HYPERLINK(I1920,"Link")))</f>
        <v>Link</v>
      </c>
      <c r="L1920" s="19" t="str">
        <f>IF(A1920&lt;&gt;"",IF(J1920="No",_xlfn.CONCAT(IF(ISERROR(FIND(",",A1920))=FALSE,LEFT(A1920,FIND(",",A1920)-1),A1920),"-",C1920,"-",H1920),""),"")</f>
        <v/>
      </c>
      <c r="M1920" s="29" t="str">
        <f>IF(A1920&lt;&gt;"",_xlfn.CONCAT("{",IF(ISERROR(FIND(",",A1920))=FALSE,LEFT(A1920,FIND(",",A1920)-1),A1920),", ",C1920," #",H1920,"}"),"")</f>
        <v>{Schuna, 2014 #13755}</v>
      </c>
      <c r="N1920" s="4" t="s">
        <v>1</v>
      </c>
      <c r="O1920" s="18" t="str">
        <f>IF(J1920="Yes",IF(P1920&lt;&gt;"",HYPERLINK(_xlfn.CONCAT(VLOOKUP(P1920,AF:AG,2,FALSE),"\",IF(ISERROR(FIND(",",A1920))=FALSE,LEFT(A1920,FIND(",",A1920)-1),A1920),"-",C1920,"-",H1920,".pdf"),"PDF"),""),"")</f>
        <v>PDF</v>
      </c>
      <c r="P1920" s="11" t="s">
        <v>2</v>
      </c>
      <c r="Q1920" s="3" t="s">
        <v>46</v>
      </c>
      <c r="R1920" s="3" t="s">
        <v>39</v>
      </c>
      <c r="T1920" s="18" t="str">
        <f>IF(J1920="Yes",IF(U1920&lt;&gt;"",HYPERLINK(_xlfn.CONCAT(VLOOKUP(U1920,AF:AG,2,FALSE),"\",IF(ISERROR(FIND(",",A1920))=FALSE,LEFT(A1920,FIND(",",A1920)-1),A1920),"-",C1920,"-",H1920,".pdf"),"PDF"),""),"")</f>
        <v>PDF</v>
      </c>
      <c r="U1920" s="11" t="str">
        <f>IF(R1920="0. Duplicate","SH","")</f>
        <v>SH</v>
      </c>
      <c r="V1920" s="3" t="str">
        <f>IF(R1920="0. Duplicate","Exclude","")</f>
        <v>Exclude</v>
      </c>
      <c r="W1920" s="3" t="str">
        <f>IF(R1920="0. Duplicate","0. Duplicate","")</f>
        <v>0. Duplicate</v>
      </c>
      <c r="Y1920" s="12" t="str">
        <f>IF(R1920="Include","No",IF(V1920="Include","No",""))</f>
        <v/>
      </c>
      <c r="Z1920" s="33" t="str">
        <f>IF(J1920="Yes",IF(Q1920="","",IF(Q1920="Include",IF(V1920="",IF(Y1920="No","Check for supplement","Include"),IF(V1920="Exclude","Consensus required",IF(V1920="Include",IF(Y1920="No","Check for supplement","Include"),"Check required"))),IF(Q1920="Exclude",IF(V1920="","Check required",IF(V1920="Exclude","Exclude",IF(V1920="Include","Consensus required","Check required"))),"Check required"))),IF(L1920="","","Find PDF"))</f>
        <v>Exclude</v>
      </c>
      <c r="AA1920" s="31" t="str">
        <f>IF(Z1920="Exclude",R1920,"")</f>
        <v>0. Duplicate</v>
      </c>
    </row>
    <row r="1921" spans="1:27" x14ac:dyDescent="0.25">
      <c r="A1921" s="25" t="s">
        <v>3077</v>
      </c>
      <c r="B1921" s="26" t="s">
        <v>3078</v>
      </c>
      <c r="C1921" s="26">
        <v>2019</v>
      </c>
      <c r="D1921" s="26" t="s">
        <v>3079</v>
      </c>
      <c r="E1921" s="26">
        <v>5</v>
      </c>
      <c r="F1921" s="26">
        <v>1</v>
      </c>
      <c r="G1921" s="26" t="s">
        <v>3080</v>
      </c>
      <c r="H1921" s="26">
        <v>14922</v>
      </c>
      <c r="I1921" s="26" t="s">
        <v>3081</v>
      </c>
      <c r="J1921" s="11" t="s">
        <v>35</v>
      </c>
      <c r="K1921" s="18" t="str">
        <f>IF(LEFT(I1921,2)="10",HYPERLINK(_xlfn.CONCAT("https://doi.org/",I1921),"Link"),IF(I1921="","",HYPERLINK(I1921,"Link")))</f>
        <v>Link</v>
      </c>
      <c r="L1921" s="19" t="str">
        <f>IF(A1921&lt;&gt;"",IF(J1921="No",_xlfn.CONCAT(IF(ISERROR(FIND(",",A1921))=FALSE,LEFT(A1921,FIND(",",A1921)-1),A1921),"-",C1921,"-",H1921),""),"")</f>
        <v/>
      </c>
      <c r="M1921" s="29" t="str">
        <f>IF(A1921&lt;&gt;"",_xlfn.CONCAT("{",IF(ISERROR(FIND(",",A1921))=FALSE,LEFT(A1921,FIND(",",A1921)-1),A1921),", ",C1921," #",H1921,"}"),"")</f>
        <v>{Schwartz, 2019 #14922}</v>
      </c>
      <c r="N1921" s="4" t="s">
        <v>1</v>
      </c>
      <c r="O1921" s="18" t="str">
        <f>IF(J1921="Yes",IF(P1921&lt;&gt;"",HYPERLINK(_xlfn.CONCAT(VLOOKUP(P1921,AF:AG,2,FALSE),"\",IF(ISERROR(FIND(",",A1921))=FALSE,LEFT(A1921,FIND(",",A1921)-1),A1921),"-",C1921,"-",H1921,".pdf"),"PDF"),""),"")</f>
        <v>PDF</v>
      </c>
      <c r="P1921" s="11" t="s">
        <v>2</v>
      </c>
      <c r="Q1921" s="3" t="s">
        <v>46</v>
      </c>
      <c r="R1921" s="3" t="s">
        <v>47</v>
      </c>
      <c r="S1921" s="4" t="s">
        <v>109</v>
      </c>
      <c r="T1921" s="18" t="str">
        <f>IF(J1921="Yes",IF(U1921&lt;&gt;"",HYPERLINK(_xlfn.CONCAT(VLOOKUP(U1921,AF:AG,2,FALSE),"\",IF(ISERROR(FIND(",",A1921))=FALSE,LEFT(A1921,FIND(",",A1921)-1),A1921),"-",C1921,"-",H1921,".pdf"),"PDF"),""),"")</f>
        <v>PDF</v>
      </c>
      <c r="U1921" s="11" t="s">
        <v>38</v>
      </c>
      <c r="V1921" s="3" t="s">
        <v>46</v>
      </c>
      <c r="W1921" s="3" t="s">
        <v>47</v>
      </c>
      <c r="Y1921" s="12" t="str">
        <f>IF(R1921="Include","No",IF(V1921="Include","No",""))</f>
        <v/>
      </c>
      <c r="Z1921" s="33" t="str">
        <f>IF(J1921="Yes",IF(Q1921="","",IF(Q1921="Include",IF(V1921="",IF(Y1921="No","Check for supplement","Include"),IF(V1921="Exclude","Consensus required",IF(V1921="Include",IF(Y1921="No","Check for supplement","Include"),"Check required"))),IF(Q1921="Exclude",IF(V1921="","Check required",IF(V1921="Exclude","Exclude",IF(V1921="Include","Consensus required","Check required"))),"Check required"))),IF(L1921="","","Find PDF"))</f>
        <v>Exclude</v>
      </c>
      <c r="AA1921" s="31" t="str">
        <f>IF(Z1921="Exclude",R1921,"")</f>
        <v>3. Wrong intervention</v>
      </c>
    </row>
    <row r="1922" spans="1:27" x14ac:dyDescent="0.25">
      <c r="A1922" s="25" t="s">
        <v>3082</v>
      </c>
      <c r="B1922" s="26" t="s">
        <v>3083</v>
      </c>
      <c r="C1922" s="26">
        <v>2022</v>
      </c>
      <c r="D1922" s="26" t="s">
        <v>365</v>
      </c>
      <c r="E1922" s="26">
        <v>22</v>
      </c>
      <c r="F1922" s="26">
        <v>1</v>
      </c>
      <c r="G1922" s="26">
        <v>1174</v>
      </c>
      <c r="H1922" s="26">
        <v>13756</v>
      </c>
      <c r="I1922" s="26" t="s">
        <v>3084</v>
      </c>
      <c r="J1922" s="11" t="s">
        <v>35</v>
      </c>
      <c r="K1922" s="18" t="str">
        <f>IF(LEFT(I1922,2)="10",HYPERLINK(_xlfn.CONCAT("https://doi.org/",I1922),"Link"),IF(I1922="","",HYPERLINK(I1922,"Link")))</f>
        <v>Link</v>
      </c>
      <c r="L1922" s="19" t="str">
        <f>IF(A1922&lt;&gt;"",IF(J1922="No",_xlfn.CONCAT(IF(ISERROR(FIND(",",A1922))=FALSE,LEFT(A1922,FIND(",",A1922)-1),A1922),"-",C1922,"-",H1922),""),"")</f>
        <v/>
      </c>
      <c r="M1922" s="29" t="str">
        <f>IF(A1922&lt;&gt;"",_xlfn.CONCAT("{",IF(ISERROR(FIND(",",A1922))=FALSE,LEFT(A1922,FIND(",",A1922)-1),A1922),", ",C1922," #",H1922,"}"),"")</f>
        <v>{Schweda, 2022 #13756}</v>
      </c>
      <c r="N1922" s="4" t="s">
        <v>1</v>
      </c>
      <c r="O1922" s="18" t="str">
        <f>IF(J1922="Yes",IF(P1922&lt;&gt;"",HYPERLINK(_xlfn.CONCAT(VLOOKUP(P1922,AF:AG,2,FALSE),"\",IF(ISERROR(FIND(",",A1922))=FALSE,LEFT(A1922,FIND(",",A1922)-1),A1922),"-",C1922,"-",H1922,".pdf"),"PDF"),""),"")</f>
        <v>PDF</v>
      </c>
      <c r="P1922" s="11" t="s">
        <v>2</v>
      </c>
      <c r="Q1922" s="3" t="s">
        <v>46</v>
      </c>
      <c r="R1922" s="3" t="s">
        <v>47</v>
      </c>
      <c r="S1922" s="4" t="s">
        <v>109</v>
      </c>
      <c r="T1922" s="18" t="str">
        <f>IF(J1922="Yes",IF(U1922&lt;&gt;"",HYPERLINK(_xlfn.CONCAT(VLOOKUP(U1922,AF:AG,2,FALSE),"\",IF(ISERROR(FIND(",",A1922))=FALSE,LEFT(A1922,FIND(",",A1922)-1),A1922),"-",C1922,"-",H1922,".pdf"),"PDF"),""),"")</f>
        <v>PDF</v>
      </c>
      <c r="U1922" s="11" t="s">
        <v>38</v>
      </c>
      <c r="V1922" s="3" t="s">
        <v>46</v>
      </c>
      <c r="W1922" s="3" t="s">
        <v>47</v>
      </c>
      <c r="Y1922" s="12" t="str">
        <f>IF(R1922="Include","No",IF(V1922="Include","No",""))</f>
        <v/>
      </c>
      <c r="Z1922" s="33" t="str">
        <f>IF(J1922="Yes",IF(Q1922="","",IF(Q1922="Include",IF(V1922="",IF(Y1922="No","Check for supplement","Include"),IF(V1922="Exclude","Consensus required",IF(V1922="Include",IF(Y1922="No","Check for supplement","Include"),"Check required"))),IF(Q1922="Exclude",IF(V1922="","Check required",IF(V1922="Exclude","Exclude",IF(V1922="Include","Consensus required","Check required"))),"Check required"))),IF(L1922="","","Find PDF"))</f>
        <v>Exclude</v>
      </c>
      <c r="AA1922" s="31" t="str">
        <f>IF(Z1922="Exclude",R1922,"")</f>
        <v>3. Wrong intervention</v>
      </c>
    </row>
    <row r="1923" spans="1:27" x14ac:dyDescent="0.25">
      <c r="A1923" s="25" t="s">
        <v>3082</v>
      </c>
      <c r="B1923" s="26" t="s">
        <v>3083</v>
      </c>
      <c r="C1923" s="26">
        <v>2022</v>
      </c>
      <c r="D1923" s="26" t="s">
        <v>365</v>
      </c>
      <c r="E1923" s="26">
        <v>22</v>
      </c>
      <c r="F1923" s="26">
        <v>1</v>
      </c>
      <c r="G1923" s="26">
        <v>1174</v>
      </c>
      <c r="H1923" s="26">
        <v>14131</v>
      </c>
      <c r="I1923" s="26" t="s">
        <v>3084</v>
      </c>
      <c r="J1923" s="11" t="s">
        <v>35</v>
      </c>
      <c r="K1923" s="18" t="str">
        <f>IF(LEFT(I1923,2)="10",HYPERLINK(_xlfn.CONCAT("https://doi.org/",I1923),"Link"),IF(I1923="","",HYPERLINK(I1923,"Link")))</f>
        <v>Link</v>
      </c>
      <c r="L1923" s="19" t="str">
        <f>IF(A1923&lt;&gt;"",IF(J1923="No",_xlfn.CONCAT(IF(ISERROR(FIND(",",A1923))=FALSE,LEFT(A1923,FIND(",",A1923)-1),A1923),"-",C1923,"-",H1923),""),"")</f>
        <v/>
      </c>
      <c r="M1923" s="29" t="str">
        <f>IF(A1923&lt;&gt;"",_xlfn.CONCAT("{",IF(ISERROR(FIND(",",A1923))=FALSE,LEFT(A1923,FIND(",",A1923)-1),A1923),", ",C1923," #",H1923,"}"),"")</f>
        <v>{Schweda, 2022 #14131}</v>
      </c>
      <c r="N1923" s="4" t="s">
        <v>4</v>
      </c>
      <c r="O1923" s="18" t="str">
        <f>IF(J1923="Yes",IF(P1923&lt;&gt;"",HYPERLINK(_xlfn.CONCAT(VLOOKUP(P1923,AF:AG,2,FALSE),"\",IF(ISERROR(FIND(",",A1923))=FALSE,LEFT(A1923,FIND(",",A1923)-1),A1923),"-",C1923,"-",H1923,".pdf"),"PDF"),""),"")</f>
        <v>PDF</v>
      </c>
      <c r="P1923" s="11" t="s">
        <v>2</v>
      </c>
      <c r="Q1923" s="3" t="s">
        <v>46</v>
      </c>
      <c r="R1923" s="3" t="s">
        <v>39</v>
      </c>
      <c r="T1923" s="18" t="str">
        <f>IF(J1923="Yes",IF(U1923&lt;&gt;"",HYPERLINK(_xlfn.CONCAT(VLOOKUP(U1923,AF:AG,2,FALSE),"\",IF(ISERROR(FIND(",",A1923))=FALSE,LEFT(A1923,FIND(",",A1923)-1),A1923),"-",C1923,"-",H1923,".pdf"),"PDF"),""),"")</f>
        <v>PDF</v>
      </c>
      <c r="U1923" s="11" t="s">
        <v>50</v>
      </c>
      <c r="V1923" s="3" t="s">
        <v>46</v>
      </c>
      <c r="W1923" s="3" t="s">
        <v>39</v>
      </c>
      <c r="Y1923" s="12" t="str">
        <f>IF(R1923="Include","No",IF(V1923="Include","No",""))</f>
        <v/>
      </c>
      <c r="Z1923" s="33" t="str">
        <f>IF(J1923="Yes",IF(Q1923="","",IF(Q1923="Include",IF(V1923="",IF(Y1923="No","Check for supplement","Include"),IF(V1923="Exclude","Consensus required",IF(V1923="Include",IF(Y1923="No","Check for supplement","Include"),"Check required"))),IF(Q1923="Exclude",IF(V1923="","Check required",IF(V1923="Exclude","Exclude",IF(V1923="Include","Consensus required","Check required"))),"Check required"))),IF(L1923="","","Find PDF"))</f>
        <v>Exclude</v>
      </c>
      <c r="AA1923" s="31" t="str">
        <f>IF(Z1923="Exclude",R1923,"")</f>
        <v>0. Duplicate</v>
      </c>
    </row>
    <row r="1924" spans="1:27" x14ac:dyDescent="0.25">
      <c r="A1924" s="25" t="s">
        <v>3085</v>
      </c>
      <c r="B1924" s="26" t="s">
        <v>3086</v>
      </c>
      <c r="C1924" s="26">
        <v>2016</v>
      </c>
      <c r="D1924" s="26" t="s">
        <v>89</v>
      </c>
      <c r="E1924" s="26">
        <v>5</v>
      </c>
      <c r="F1924" s="26">
        <v>1</v>
      </c>
      <c r="G1924" s="26" t="s">
        <v>3087</v>
      </c>
      <c r="H1924" s="26">
        <v>14924</v>
      </c>
      <c r="I1924" s="26" t="s">
        <v>3088</v>
      </c>
      <c r="J1924" s="11" t="s">
        <v>35</v>
      </c>
      <c r="K1924" s="18" t="str">
        <f>IF(LEFT(I1924,2)="10",HYPERLINK(_xlfn.CONCAT("https://doi.org/",I1924),"Link"),IF(I1924="","",HYPERLINK(I1924,"Link")))</f>
        <v>Link</v>
      </c>
      <c r="L1924" s="19" t="str">
        <f>IF(A1924&lt;&gt;"",IF(J1924="No",_xlfn.CONCAT(IF(ISERROR(FIND(",",A1924))=FALSE,LEFT(A1924,FIND(",",A1924)-1),A1924),"-",C1924,"-",H1924),""),"")</f>
        <v/>
      </c>
      <c r="M1924" s="29" t="str">
        <f>IF(A1924&lt;&gt;"",_xlfn.CONCAT("{",IF(ISERROR(FIND(",",A1924))=FALSE,LEFT(A1924,FIND(",",A1924)-1),A1924),", ",C1924," #",H1924,"}"),"")</f>
        <v>{Schweitzer, 2016 #14924}</v>
      </c>
      <c r="N1924" s="4" t="s">
        <v>1</v>
      </c>
      <c r="O1924" s="18" t="str">
        <f>IF(J1924="Yes",IF(P1924&lt;&gt;"",HYPERLINK(_xlfn.CONCAT(VLOOKUP(P1924,AF:AG,2,FALSE),"\",IF(ISERROR(FIND(",",A1924))=FALSE,LEFT(A1924,FIND(",",A1924)-1),A1924),"-",C1924,"-",H1924,".pdf"),"PDF"),""),"")</f>
        <v>PDF</v>
      </c>
      <c r="P1924" s="11" t="s">
        <v>2</v>
      </c>
      <c r="Q1924" s="3" t="s">
        <v>46</v>
      </c>
      <c r="R1924" s="3" t="s">
        <v>47</v>
      </c>
      <c r="S1924" s="4" t="s">
        <v>109</v>
      </c>
      <c r="T1924" s="18" t="str">
        <f>IF(J1924="Yes",IF(U1924&lt;&gt;"",HYPERLINK(_xlfn.CONCAT(VLOOKUP(U1924,AF:AG,2,FALSE),"\",IF(ISERROR(FIND(",",A1924))=FALSE,LEFT(A1924,FIND(",",A1924)-1),A1924),"-",C1924,"-",H1924,".pdf"),"PDF"),""),"")</f>
        <v>PDF</v>
      </c>
      <c r="U1924" s="11" t="s">
        <v>38</v>
      </c>
      <c r="V1924" s="3" t="s">
        <v>46</v>
      </c>
      <c r="W1924" s="3" t="s">
        <v>47</v>
      </c>
      <c r="Y1924" s="12" t="str">
        <f>IF(R1924="Include","No",IF(V1924="Include","No",""))</f>
        <v/>
      </c>
      <c r="Z1924" s="33" t="str">
        <f>IF(J1924="Yes",IF(Q1924="","",IF(Q1924="Include",IF(V1924="",IF(Y1924="No","Check for supplement","Include"),IF(V1924="Exclude","Consensus required",IF(V1924="Include",IF(Y1924="No","Check for supplement","Include"),"Check required"))),IF(Q1924="Exclude",IF(V1924="","Check required",IF(V1924="Exclude","Exclude",IF(V1924="Include","Consensus required","Check required"))),"Check required"))),IF(L1924="","","Find PDF"))</f>
        <v>Exclude</v>
      </c>
      <c r="AA1924" s="31" t="str">
        <f>IF(Z1924="Exclude",R1924,"")</f>
        <v>3. Wrong intervention</v>
      </c>
    </row>
    <row r="1925" spans="1:27" x14ac:dyDescent="0.25">
      <c r="A1925" s="25" t="s">
        <v>3089</v>
      </c>
      <c r="B1925" s="26" t="s">
        <v>3090</v>
      </c>
      <c r="C1925" s="26">
        <v>2014</v>
      </c>
      <c r="D1925" s="26" t="s">
        <v>3091</v>
      </c>
      <c r="E1925" s="26">
        <v>39</v>
      </c>
      <c r="F1925" s="26">
        <v>4</v>
      </c>
      <c r="G1925" s="26" t="s">
        <v>3092</v>
      </c>
      <c r="H1925" s="26">
        <v>13757</v>
      </c>
      <c r="I1925" s="26" t="s">
        <v>3093</v>
      </c>
      <c r="J1925" s="11" t="s">
        <v>35</v>
      </c>
      <c r="K1925" s="18" t="str">
        <f>IF(LEFT(I1925,2)="10",HYPERLINK(_xlfn.CONCAT("https://doi.org/",I1925),"Link"),IF(I1925="","",HYPERLINK(I1925,"Link")))</f>
        <v>Link</v>
      </c>
      <c r="L1925" s="19" t="str">
        <f>IF(A1925&lt;&gt;"",IF(J1925="No",_xlfn.CONCAT(IF(ISERROR(FIND(",",A1925))=FALSE,LEFT(A1925,FIND(",",A1925)-1),A1925),"-",C1925,"-",H1925),""),"")</f>
        <v/>
      </c>
      <c r="M1925" s="29" t="str">
        <f>IF(A1925&lt;&gt;"",_xlfn.CONCAT("{",IF(ISERROR(FIND(",",A1925))=FALSE,LEFT(A1925,FIND(",",A1925)-1),A1925),", ",C1925," #",H1925,"}"),"")</f>
        <v>{Schwinn, 2014 #13757}</v>
      </c>
      <c r="N1925" s="4" t="s">
        <v>1</v>
      </c>
      <c r="O1925" s="18" t="str">
        <f>IF(J1925="Yes",IF(P1925&lt;&gt;"",HYPERLINK(_xlfn.CONCAT(VLOOKUP(P1925,AF:AG,2,FALSE),"\",IF(ISERROR(FIND(",",A1925))=FALSE,LEFT(A1925,FIND(",",A1925)-1),A1925),"-",C1925,"-",H1925,".pdf"),"PDF"),""),"")</f>
        <v>PDF</v>
      </c>
      <c r="P1925" s="11" t="s">
        <v>2</v>
      </c>
      <c r="Q1925" s="3" t="s">
        <v>46</v>
      </c>
      <c r="R1925" s="3" t="s">
        <v>47</v>
      </c>
      <c r="S1925" s="4" t="s">
        <v>109</v>
      </c>
      <c r="T1925" s="18" t="str">
        <f>IF(J1925="Yes",IF(U1925&lt;&gt;"",HYPERLINK(_xlfn.CONCAT(VLOOKUP(U1925,AF:AG,2,FALSE),"\",IF(ISERROR(FIND(",",A1925))=FALSE,LEFT(A1925,FIND(",",A1925)-1),A1925),"-",C1925,"-",H1925,".pdf"),"PDF"),""),"")</f>
        <v>PDF</v>
      </c>
      <c r="U1925" s="11" t="s">
        <v>38</v>
      </c>
      <c r="V1925" s="3" t="s">
        <v>46</v>
      </c>
      <c r="W1925" s="3" t="s">
        <v>47</v>
      </c>
      <c r="Y1925" s="12" t="str">
        <f>IF(R1925="Include","No",IF(V1925="Include","No",""))</f>
        <v/>
      </c>
      <c r="Z1925" s="33" t="str">
        <f>IF(J1925="Yes",IF(Q1925="","",IF(Q1925="Include",IF(V1925="",IF(Y1925="No","Check for supplement","Include"),IF(V1925="Exclude","Consensus required",IF(V1925="Include",IF(Y1925="No","Check for supplement","Include"),"Check required"))),IF(Q1925="Exclude",IF(V1925="","Check required",IF(V1925="Exclude","Exclude",IF(V1925="Include","Consensus required","Check required"))),"Check required"))),IF(L1925="","","Find PDF"))</f>
        <v>Exclude</v>
      </c>
      <c r="AA1925" s="31" t="str">
        <f>IF(Z1925="Exclude",R1925,"")</f>
        <v>3. Wrong intervention</v>
      </c>
    </row>
    <row r="1926" spans="1:27" x14ac:dyDescent="0.25">
      <c r="A1926" s="25" t="s">
        <v>3094</v>
      </c>
      <c r="B1926" s="26" t="s">
        <v>3095</v>
      </c>
      <c r="C1926" s="26">
        <v>2019</v>
      </c>
      <c r="D1926" s="26" t="s">
        <v>3096</v>
      </c>
      <c r="E1926" s="26">
        <v>15</v>
      </c>
      <c r="F1926" s="26">
        <v>4</v>
      </c>
      <c r="G1926" s="26" t="s">
        <v>3097</v>
      </c>
      <c r="H1926" s="26">
        <v>13758</v>
      </c>
      <c r="I1926" s="26" t="s">
        <v>3098</v>
      </c>
      <c r="J1926" s="11" t="s">
        <v>35</v>
      </c>
      <c r="K1926" s="18" t="str">
        <f>IF(LEFT(I1926,2)="10",HYPERLINK(_xlfn.CONCAT("https://doi.org/",I1926),"Link"),IF(I1926="","",HYPERLINK(I1926,"Link")))</f>
        <v>Link</v>
      </c>
      <c r="L1926" s="19" t="str">
        <f>IF(A1926&lt;&gt;"",IF(J1926="No",_xlfn.CONCAT(IF(ISERROR(FIND(",",A1926))=FALSE,LEFT(A1926,FIND(",",A1926)-1),A1926),"-",C1926,"-",H1926),""),"")</f>
        <v/>
      </c>
      <c r="M1926" s="29" t="str">
        <f>IF(A1926&lt;&gt;"",_xlfn.CONCAT("{",IF(ISERROR(FIND(",",A1926))=FALSE,LEFT(A1926,FIND(",",A1926)-1),A1926),", ",C1926," #",H1926,"}"),"")</f>
        <v>{Scott, 2019 #13758}</v>
      </c>
      <c r="N1926" s="4" t="s">
        <v>1</v>
      </c>
      <c r="O1926" s="18" t="str">
        <f>IF(J1926="Yes",IF(P1926&lt;&gt;"",HYPERLINK(_xlfn.CONCAT(VLOOKUP(P1926,AF:AG,2,FALSE),"\",IF(ISERROR(FIND(",",A1926))=FALSE,LEFT(A1926,FIND(",",A1926)-1),A1926),"-",C1926,"-",H1926,".pdf"),"PDF"),""),"")</f>
        <v>PDF</v>
      </c>
      <c r="P1926" s="11" t="s">
        <v>2</v>
      </c>
      <c r="Q1926" s="3" t="s">
        <v>46</v>
      </c>
      <c r="R1926" s="3" t="s">
        <v>47</v>
      </c>
      <c r="S1926" s="4" t="s">
        <v>109</v>
      </c>
      <c r="T1926" s="18" t="str">
        <f>IF(J1926="Yes",IF(U1926&lt;&gt;"",HYPERLINK(_xlfn.CONCAT(VLOOKUP(U1926,AF:AG,2,FALSE),"\",IF(ISERROR(FIND(",",A1926))=FALSE,LEFT(A1926,FIND(",",A1926)-1),A1926),"-",C1926,"-",H1926,".pdf"),"PDF"),""),"")</f>
        <v>PDF</v>
      </c>
      <c r="U1926" s="11" t="s">
        <v>38</v>
      </c>
      <c r="V1926" s="3" t="s">
        <v>46</v>
      </c>
      <c r="W1926" s="3" t="s">
        <v>47</v>
      </c>
      <c r="Y1926" s="12" t="str">
        <f>IF(R1926="Include","No",IF(V1926="Include","No",""))</f>
        <v/>
      </c>
      <c r="Z1926" s="33" t="str">
        <f>IF(J1926="Yes",IF(Q1926="","",IF(Q1926="Include",IF(V1926="",IF(Y1926="No","Check for supplement","Include"),IF(V1926="Exclude","Consensus required",IF(V1926="Include",IF(Y1926="No","Check for supplement","Include"),"Check required"))),IF(Q1926="Exclude",IF(V1926="","Check required",IF(V1926="Exclude","Exclude",IF(V1926="Include","Consensus required","Check required"))),"Check required"))),IF(L1926="","","Find PDF"))</f>
        <v>Exclude</v>
      </c>
      <c r="AA1926" s="31" t="str">
        <f>IF(Z1926="Exclude",R1926,"")</f>
        <v>3. Wrong intervention</v>
      </c>
    </row>
    <row r="1927" spans="1:27" x14ac:dyDescent="0.25">
      <c r="A1927" s="25" t="s">
        <v>3099</v>
      </c>
      <c r="B1927" s="26" t="s">
        <v>3100</v>
      </c>
      <c r="C1927" s="26">
        <v>2020</v>
      </c>
      <c r="D1927" s="26" t="s">
        <v>584</v>
      </c>
      <c r="E1927" s="26">
        <v>27</v>
      </c>
      <c r="F1927" s="26">
        <v>1</v>
      </c>
      <c r="G1927" s="26" t="s">
        <v>3101</v>
      </c>
      <c r="H1927" s="26">
        <v>14925</v>
      </c>
      <c r="I1927" s="26" t="s">
        <v>3102</v>
      </c>
      <c r="J1927" s="11" t="s">
        <v>35</v>
      </c>
      <c r="K1927" s="18" t="str">
        <f>IF(LEFT(I1927,2)="10",HYPERLINK(_xlfn.CONCAT("https://doi.org/",I1927),"Link"),IF(I1927="","",HYPERLINK(I1927,"Link")))</f>
        <v>Link</v>
      </c>
      <c r="L1927" s="19" t="str">
        <f>IF(A1927&lt;&gt;"",IF(J1927="No",_xlfn.CONCAT(IF(ISERROR(FIND(",",A1927))=FALSE,LEFT(A1927,FIND(",",A1927)-1),A1927),"-",C1927,"-",H1927),""),"")</f>
        <v/>
      </c>
      <c r="M1927" s="29" t="str">
        <f>IF(A1927&lt;&gt;"",_xlfn.CONCAT("{",IF(ISERROR(FIND(",",A1927))=FALSE,LEFT(A1927,FIND(",",A1927)-1),A1927),", ",C1927," #",H1927,"}"),"")</f>
        <v>{Seah, 2020 #14925}</v>
      </c>
      <c r="N1927" s="4" t="s">
        <v>1</v>
      </c>
      <c r="O1927" s="18" t="str">
        <f>IF(J1927="Yes",IF(P1927&lt;&gt;"",HYPERLINK(_xlfn.CONCAT(VLOOKUP(P1927,AF:AG,2,FALSE),"\",IF(ISERROR(FIND(",",A1927))=FALSE,LEFT(A1927,FIND(",",A1927)-1),A1927),"-",C1927,"-",H1927,".pdf"),"PDF"),""),"")</f>
        <v>PDF</v>
      </c>
      <c r="P1927" s="11" t="s">
        <v>2</v>
      </c>
      <c r="Q1927" s="3" t="s">
        <v>46</v>
      </c>
      <c r="R1927" s="3" t="s">
        <v>47</v>
      </c>
      <c r="S1927" s="4" t="s">
        <v>109</v>
      </c>
      <c r="T1927" s="18" t="str">
        <f>IF(J1927="Yes",IF(U1927&lt;&gt;"",HYPERLINK(_xlfn.CONCAT(VLOOKUP(U1927,AF:AG,2,FALSE),"\",IF(ISERROR(FIND(",",A1927))=FALSE,LEFT(A1927,FIND(",",A1927)-1),A1927),"-",C1927,"-",H1927,".pdf"),"PDF"),""),"")</f>
        <v>PDF</v>
      </c>
      <c r="U1927" s="11" t="s">
        <v>38</v>
      </c>
      <c r="V1927" s="3" t="s">
        <v>46</v>
      </c>
      <c r="W1927" s="3" t="s">
        <v>47</v>
      </c>
      <c r="Y1927" s="12" t="str">
        <f>IF(R1927="Include","No",IF(V1927="Include","No",""))</f>
        <v/>
      </c>
      <c r="Z1927" s="33" t="str">
        <f>IF(J1927="Yes",IF(Q1927="","",IF(Q1927="Include",IF(V1927="",IF(Y1927="No","Check for supplement","Include"),IF(V1927="Exclude","Consensus required",IF(V1927="Include",IF(Y1927="No","Check for supplement","Include"),"Check required"))),IF(Q1927="Exclude",IF(V1927="","Check required",IF(V1927="Exclude","Exclude",IF(V1927="Include","Consensus required","Check required"))),"Check required"))),IF(L1927="","","Find PDF"))</f>
        <v>Exclude</v>
      </c>
      <c r="AA1927" s="31" t="str">
        <f>IF(Z1927="Exclude",R1927,"")</f>
        <v>3. Wrong intervention</v>
      </c>
    </row>
    <row r="1928" spans="1:27" x14ac:dyDescent="0.25">
      <c r="A1928" s="25" t="s">
        <v>3103</v>
      </c>
      <c r="B1928" s="26" t="s">
        <v>3104</v>
      </c>
      <c r="C1928" s="26">
        <v>2018</v>
      </c>
      <c r="D1928" s="26" t="s">
        <v>124</v>
      </c>
      <c r="E1928" s="26">
        <v>15</v>
      </c>
      <c r="F1928" s="26">
        <v>1</v>
      </c>
      <c r="G1928" s="26">
        <v>50</v>
      </c>
      <c r="H1928" s="26">
        <v>13759</v>
      </c>
      <c r="I1928" s="26" t="s">
        <v>3105</v>
      </c>
      <c r="J1928" s="11" t="s">
        <v>35</v>
      </c>
      <c r="K1928" s="18" t="str">
        <f>IF(LEFT(I1928,2)="10",HYPERLINK(_xlfn.CONCAT("https://doi.org/",I1928),"Link"),IF(I1928="","",HYPERLINK(I1928,"Link")))</f>
        <v>Link</v>
      </c>
      <c r="L1928" s="19" t="str">
        <f>IF(A1928&lt;&gt;"",IF(J1928="No",_xlfn.CONCAT(IF(ISERROR(FIND(",",A1928))=FALSE,LEFT(A1928,FIND(",",A1928)-1),A1928),"-",C1928,"-",H1928),""),"")</f>
        <v/>
      </c>
      <c r="M1928" s="29" t="str">
        <f>IF(A1928&lt;&gt;"",_xlfn.CONCAT("{",IF(ISERROR(FIND(",",A1928))=FALSE,LEFT(A1928,FIND(",",A1928)-1),A1928),", ",C1928," #",H1928,"}"),"")</f>
        <v>{Sebire, 2018 #13759}</v>
      </c>
      <c r="N1928" s="4" t="s">
        <v>1</v>
      </c>
      <c r="O1928" s="18" t="str">
        <f>IF(J1928="Yes",IF(P1928&lt;&gt;"",HYPERLINK(_xlfn.CONCAT(VLOOKUP(P1928,AF:AG,2,FALSE),"\",IF(ISERROR(FIND(",",A1928))=FALSE,LEFT(A1928,FIND(",",A1928)-1),A1928),"-",C1928,"-",H1928,".pdf"),"PDF"),""),"")</f>
        <v>PDF</v>
      </c>
      <c r="P1928" s="11" t="s">
        <v>2</v>
      </c>
      <c r="Q1928" s="3" t="s">
        <v>46</v>
      </c>
      <c r="R1928" s="3" t="s">
        <v>47</v>
      </c>
      <c r="S1928" s="4" t="s">
        <v>109</v>
      </c>
      <c r="T1928" s="18" t="str">
        <f>IF(J1928="Yes",IF(U1928&lt;&gt;"",HYPERLINK(_xlfn.CONCAT(VLOOKUP(U1928,AF:AG,2,FALSE),"\",IF(ISERROR(FIND(",",A1928))=FALSE,LEFT(A1928,FIND(",",A1928)-1),A1928),"-",C1928,"-",H1928,".pdf"),"PDF"),""),"")</f>
        <v>PDF</v>
      </c>
      <c r="U1928" s="11" t="s">
        <v>38</v>
      </c>
      <c r="V1928" s="3" t="s">
        <v>46</v>
      </c>
      <c r="W1928" s="3" t="s">
        <v>47</v>
      </c>
      <c r="Y1928" s="12" t="str">
        <f>IF(R1928="Include","No",IF(V1928="Include","No",""))</f>
        <v/>
      </c>
      <c r="Z1928" s="33" t="str">
        <f>IF(J1928="Yes",IF(Q1928="","",IF(Q1928="Include",IF(V1928="",IF(Y1928="No","Check for supplement","Include"),IF(V1928="Exclude","Consensus required",IF(V1928="Include",IF(Y1928="No","Check for supplement","Include"),"Check required"))),IF(Q1928="Exclude",IF(V1928="","Check required",IF(V1928="Exclude","Exclude",IF(V1928="Include","Consensus required","Check required"))),"Check required"))),IF(L1928="","","Find PDF"))</f>
        <v>Exclude</v>
      </c>
      <c r="AA1928" s="31" t="str">
        <f>IF(Z1928="Exclude",R1928,"")</f>
        <v>3. Wrong intervention</v>
      </c>
    </row>
    <row r="1929" spans="1:27" x14ac:dyDescent="0.25">
      <c r="A1929" s="25" t="s">
        <v>3103</v>
      </c>
      <c r="B1929" s="26" t="s">
        <v>3104</v>
      </c>
      <c r="C1929" s="26">
        <v>2018</v>
      </c>
      <c r="D1929" s="26" t="s">
        <v>124</v>
      </c>
      <c r="E1929" s="26">
        <v>15</v>
      </c>
      <c r="F1929" s="26">
        <v>1</v>
      </c>
      <c r="G1929" s="26">
        <v>50</v>
      </c>
      <c r="H1929" s="26">
        <v>13760</v>
      </c>
      <c r="I1929" s="26" t="s">
        <v>3105</v>
      </c>
      <c r="J1929" s="11" t="s">
        <v>35</v>
      </c>
      <c r="K1929" s="18" t="str">
        <f>IF(LEFT(I1929,2)="10",HYPERLINK(_xlfn.CONCAT("https://doi.org/",I1929),"Link"),IF(I1929="","",HYPERLINK(I1929,"Link")))</f>
        <v>Link</v>
      </c>
      <c r="L1929" s="19" t="str">
        <f>IF(A1929&lt;&gt;"",IF(J1929="No",_xlfn.CONCAT(IF(ISERROR(FIND(",",A1929))=FALSE,LEFT(A1929,FIND(",",A1929)-1),A1929),"-",C1929,"-",H1929),""),"")</f>
        <v/>
      </c>
      <c r="M1929" s="29" t="str">
        <f>IF(A1929&lt;&gt;"",_xlfn.CONCAT("{",IF(ISERROR(FIND(",",A1929))=FALSE,LEFT(A1929,FIND(",",A1929)-1),A1929),", ",C1929," #",H1929,"}"),"")</f>
        <v>{Sebire, 2018 #13760}</v>
      </c>
      <c r="N1929" s="4" t="s">
        <v>1</v>
      </c>
      <c r="O1929" s="18" t="str">
        <f>IF(J1929="Yes",IF(P1929&lt;&gt;"",HYPERLINK(_xlfn.CONCAT(VLOOKUP(P1929,AF:AG,2,FALSE),"\",IF(ISERROR(FIND(",",A1929))=FALSE,LEFT(A1929,FIND(",",A1929)-1),A1929),"-",C1929,"-",H1929,".pdf"),"PDF"),""),"")</f>
        <v>PDF</v>
      </c>
      <c r="P1929" s="11" t="s">
        <v>2</v>
      </c>
      <c r="Q1929" s="3" t="s">
        <v>46</v>
      </c>
      <c r="R1929" s="3" t="s">
        <v>39</v>
      </c>
      <c r="T1929" s="18" t="str">
        <f>IF(J1929="Yes",IF(U1929&lt;&gt;"",HYPERLINK(_xlfn.CONCAT(VLOOKUP(U1929,AF:AG,2,FALSE),"\",IF(ISERROR(FIND(",",A1929))=FALSE,LEFT(A1929,FIND(",",A1929)-1),A1929),"-",C1929,"-",H1929,".pdf"),"PDF"),""),"")</f>
        <v>PDF</v>
      </c>
      <c r="U1929" s="11" t="str">
        <f>IF(R1929="0. Duplicate","SH","")</f>
        <v>SH</v>
      </c>
      <c r="V1929" s="3" t="str">
        <f>IF(R1929="0. Duplicate","Exclude","")</f>
        <v>Exclude</v>
      </c>
      <c r="W1929" s="3" t="str">
        <f>IF(R1929="0. Duplicate","0. Duplicate","")</f>
        <v>0. Duplicate</v>
      </c>
      <c r="Y1929" s="12" t="str">
        <f>IF(R1929="Include","No",IF(V1929="Include","No",""))</f>
        <v/>
      </c>
      <c r="Z1929" s="33" t="str">
        <f>IF(J1929="Yes",IF(Q1929="","",IF(Q1929="Include",IF(V1929="",IF(Y1929="No","Check for supplement","Include"),IF(V1929="Exclude","Consensus required",IF(V1929="Include",IF(Y1929="No","Check for supplement","Include"),"Check required"))),IF(Q1929="Exclude",IF(V1929="","Check required",IF(V1929="Exclude","Exclude",IF(V1929="Include","Consensus required","Check required"))),"Check required"))),IF(L1929="","","Find PDF"))</f>
        <v>Exclude</v>
      </c>
      <c r="AA1929" s="31" t="str">
        <f>IF(Z1929="Exclude",R1929,"")</f>
        <v>0. Duplicate</v>
      </c>
    </row>
    <row r="1930" spans="1:27" x14ac:dyDescent="0.25">
      <c r="A1930" s="25" t="s">
        <v>3106</v>
      </c>
      <c r="B1930" s="26" t="s">
        <v>3107</v>
      </c>
      <c r="C1930" s="26">
        <v>2014</v>
      </c>
      <c r="D1930" s="26" t="s">
        <v>42</v>
      </c>
      <c r="E1930" s="26">
        <v>11</v>
      </c>
      <c r="F1930" s="26">
        <v>1</v>
      </c>
      <c r="G1930" s="26" t="s">
        <v>3108</v>
      </c>
      <c r="H1930" s="26">
        <v>13761</v>
      </c>
      <c r="I1930" s="26" t="s">
        <v>3109</v>
      </c>
      <c r="J1930" s="11" t="s">
        <v>35</v>
      </c>
      <c r="K1930" s="18" t="str">
        <f>IF(LEFT(I1930,2)="10",HYPERLINK(_xlfn.CONCAT("https://doi.org/",I1930),"Link"),IF(I1930="","",HYPERLINK(I1930,"Link")))</f>
        <v>Link</v>
      </c>
      <c r="L1930" s="19" t="str">
        <f>IF(A1930&lt;&gt;"",IF(J1930="No",_xlfn.CONCAT(IF(ISERROR(FIND(",",A1930))=FALSE,LEFT(A1930,FIND(",",A1930)-1),A1930),"-",C1930,"-",H1930),""),"")</f>
        <v/>
      </c>
      <c r="M1930" s="29" t="str">
        <f>IF(A1930&lt;&gt;"",_xlfn.CONCAT("{",IF(ISERROR(FIND(",",A1930))=FALSE,LEFT(A1930,FIND(",",A1930)-1),A1930),", ",C1930," #",H1930,"}"),"")</f>
        <v>{Seghers, 2014 #13761}</v>
      </c>
      <c r="N1930" s="4" t="s">
        <v>1</v>
      </c>
      <c r="O1930" s="18" t="str">
        <f>IF(J1930="Yes",IF(P1930&lt;&gt;"",HYPERLINK(_xlfn.CONCAT(VLOOKUP(P1930,AF:AG,2,FALSE),"\",IF(ISERROR(FIND(",",A1930))=FALSE,LEFT(A1930,FIND(",",A1930)-1),A1930),"-",C1930,"-",H1930,".pdf"),"PDF"),""),"")</f>
        <v>PDF</v>
      </c>
      <c r="P1930" s="11" t="s">
        <v>2</v>
      </c>
      <c r="Q1930" s="3" t="s">
        <v>46</v>
      </c>
      <c r="R1930" s="3" t="s">
        <v>47</v>
      </c>
      <c r="S1930" s="4" t="s">
        <v>109</v>
      </c>
      <c r="T1930" s="18" t="str">
        <f>IF(J1930="Yes",IF(U1930&lt;&gt;"",HYPERLINK(_xlfn.CONCAT(VLOOKUP(U1930,AF:AG,2,FALSE),"\",IF(ISERROR(FIND(",",A1930))=FALSE,LEFT(A1930,FIND(",",A1930)-1),A1930),"-",C1930,"-",H1930,".pdf"),"PDF"),""),"")</f>
        <v>PDF</v>
      </c>
      <c r="U1930" s="11" t="s">
        <v>38</v>
      </c>
      <c r="V1930" s="3" t="s">
        <v>46</v>
      </c>
      <c r="Y1930" s="12" t="str">
        <f>IF(R1930="Include","No",IF(V1930="Include","No",""))</f>
        <v/>
      </c>
      <c r="Z1930" s="33" t="str">
        <f>IF(J1930="Yes",IF(Q1930="","",IF(Q1930="Include",IF(V1930="",IF(Y1930="No","Check for supplement","Include"),IF(V1930="Exclude","Consensus required",IF(V1930="Include",IF(Y1930="No","Check for supplement","Include"),"Check required"))),IF(Q1930="Exclude",IF(V1930="","Check required",IF(V1930="Exclude","Exclude",IF(V1930="Include","Consensus required","Check required"))),"Check required"))),IF(L1930="","","Find PDF"))</f>
        <v>Exclude</v>
      </c>
      <c r="AA1930" s="31" t="str">
        <f>IF(Z1930="Exclude",R1930,"")</f>
        <v>3. Wrong intervention</v>
      </c>
    </row>
    <row r="1931" spans="1:27" x14ac:dyDescent="0.25">
      <c r="A1931" s="25" t="s">
        <v>3110</v>
      </c>
      <c r="B1931" s="26" t="s">
        <v>3111</v>
      </c>
      <c r="C1931" s="26">
        <v>2019</v>
      </c>
      <c r="D1931" s="26" t="s">
        <v>3112</v>
      </c>
      <c r="E1931" s="26">
        <v>25</v>
      </c>
      <c r="F1931" s="26">
        <v>4</v>
      </c>
      <c r="G1931" s="26" t="s">
        <v>3113</v>
      </c>
      <c r="H1931" s="26">
        <v>13762</v>
      </c>
      <c r="I1931" s="26" t="s">
        <v>3114</v>
      </c>
      <c r="J1931" s="11" t="s">
        <v>35</v>
      </c>
      <c r="K1931" s="18" t="str">
        <f>IF(LEFT(I1931,2)="10",HYPERLINK(_xlfn.CONCAT("https://doi.org/",I1931),"Link"),IF(I1931="","",HYPERLINK(I1931,"Link")))</f>
        <v>Link</v>
      </c>
      <c r="L1931" s="19" t="str">
        <f>IF(A1931&lt;&gt;"",IF(J1931="No",_xlfn.CONCAT(IF(ISERROR(FIND(",",A1931))=FALSE,LEFT(A1931,FIND(",",A1931)-1),A1931),"-",C1931,"-",H1931),""),"")</f>
        <v/>
      </c>
      <c r="M1931" s="29" t="str">
        <f>IF(A1931&lt;&gt;"",_xlfn.CONCAT("{",IF(ISERROR(FIND(",",A1931))=FALSE,LEFT(A1931,FIND(",",A1931)-1),A1931),", ",C1931," #",H1931,"}"),"")</f>
        <v>{Selcuk-Tosun, 2019 #13762}</v>
      </c>
      <c r="N1931" s="4" t="s">
        <v>1</v>
      </c>
      <c r="O1931" s="18" t="str">
        <f>IF(J1931="Yes",IF(P1931&lt;&gt;"",HYPERLINK(_xlfn.CONCAT(VLOOKUP(P1931,AF:AG,2,FALSE),"\",IF(ISERROR(FIND(",",A1931))=FALSE,LEFT(A1931,FIND(",",A1931)-1),A1931),"-",C1931,"-",H1931,".pdf"),"PDF"),""),"")</f>
        <v>PDF</v>
      </c>
      <c r="P1931" s="11" t="s">
        <v>2</v>
      </c>
      <c r="Q1931" s="3" t="s">
        <v>46</v>
      </c>
      <c r="R1931" s="3" t="s">
        <v>47</v>
      </c>
      <c r="S1931" s="4" t="s">
        <v>109</v>
      </c>
      <c r="T1931" s="18" t="str">
        <f>IF(J1931="Yes",IF(U1931&lt;&gt;"",HYPERLINK(_xlfn.CONCAT(VLOOKUP(U1931,AF:AG,2,FALSE),"\",IF(ISERROR(FIND(",",A1931))=FALSE,LEFT(A1931,FIND(",",A1931)-1),A1931),"-",C1931,"-",H1931,".pdf"),"PDF"),""),"")</f>
        <v>PDF</v>
      </c>
      <c r="U1931" s="11" t="s">
        <v>38</v>
      </c>
      <c r="V1931" s="3" t="s">
        <v>46</v>
      </c>
      <c r="W1931" s="3" t="s">
        <v>47</v>
      </c>
      <c r="Y1931" s="12" t="str">
        <f>IF(R1931="Include","No",IF(V1931="Include","No",""))</f>
        <v/>
      </c>
      <c r="Z1931" s="33" t="str">
        <f>IF(J1931="Yes",IF(Q1931="","",IF(Q1931="Include",IF(V1931="",IF(Y1931="No","Check for supplement","Include"),IF(V1931="Exclude","Consensus required",IF(V1931="Include",IF(Y1931="No","Check for supplement","Include"),"Check required"))),IF(Q1931="Exclude",IF(V1931="","Check required",IF(V1931="Exclude","Exclude",IF(V1931="Include","Consensus required","Check required"))),"Check required"))),IF(L1931="","","Find PDF"))</f>
        <v>Exclude</v>
      </c>
      <c r="AA1931" s="31" t="str">
        <f>IF(Z1931="Exclude",R1931,"")</f>
        <v>3. Wrong intervention</v>
      </c>
    </row>
    <row r="1932" spans="1:27" x14ac:dyDescent="0.25">
      <c r="A1932" s="25" t="s">
        <v>3110</v>
      </c>
      <c r="B1932" s="26" t="s">
        <v>3111</v>
      </c>
      <c r="C1932" s="26">
        <v>2019</v>
      </c>
      <c r="D1932" s="26" t="s">
        <v>3112</v>
      </c>
      <c r="E1932" s="26">
        <v>25</v>
      </c>
      <c r="F1932" s="26">
        <v>4</v>
      </c>
      <c r="G1932" s="26" t="s">
        <v>3113</v>
      </c>
      <c r="H1932" s="26">
        <v>13763</v>
      </c>
      <c r="I1932" s="26" t="s">
        <v>3114</v>
      </c>
      <c r="J1932" s="11" t="s">
        <v>35</v>
      </c>
      <c r="K1932" s="18" t="str">
        <f>IF(LEFT(I1932,2)="10",HYPERLINK(_xlfn.CONCAT("https://doi.org/",I1932),"Link"),IF(I1932="","",HYPERLINK(I1932,"Link")))</f>
        <v>Link</v>
      </c>
      <c r="L1932" s="19" t="str">
        <f>IF(A1932&lt;&gt;"",IF(J1932="No",_xlfn.CONCAT(IF(ISERROR(FIND(",",A1932))=FALSE,LEFT(A1932,FIND(",",A1932)-1),A1932),"-",C1932,"-",H1932),""),"")</f>
        <v/>
      </c>
      <c r="M1932" s="29" t="str">
        <f>IF(A1932&lt;&gt;"",_xlfn.CONCAT("{",IF(ISERROR(FIND(",",A1932))=FALSE,LEFT(A1932,FIND(",",A1932)-1),A1932),", ",C1932," #",H1932,"}"),"")</f>
        <v>{Selcuk-Tosun, 2019 #13763}</v>
      </c>
      <c r="N1932" s="4" t="s">
        <v>1</v>
      </c>
      <c r="O1932" s="18" t="str">
        <f>IF(J1932="Yes",IF(P1932&lt;&gt;"",HYPERLINK(_xlfn.CONCAT(VLOOKUP(P1932,AF:AG,2,FALSE),"\",IF(ISERROR(FIND(",",A1932))=FALSE,LEFT(A1932,FIND(",",A1932)-1),A1932),"-",C1932,"-",H1932,".pdf"),"PDF"),""),"")</f>
        <v>PDF</v>
      </c>
      <c r="P1932" s="11" t="s">
        <v>2</v>
      </c>
      <c r="Q1932" s="3" t="s">
        <v>46</v>
      </c>
      <c r="R1932" s="3" t="s">
        <v>39</v>
      </c>
      <c r="T1932" s="18" t="str">
        <f>IF(J1932="Yes",IF(U1932&lt;&gt;"",HYPERLINK(_xlfn.CONCAT(VLOOKUP(U1932,AF:AG,2,FALSE),"\",IF(ISERROR(FIND(",",A1932))=FALSE,LEFT(A1932,FIND(",",A1932)-1),A1932),"-",C1932,"-",H1932,".pdf"),"PDF"),""),"")</f>
        <v>PDF</v>
      </c>
      <c r="U1932" s="11" t="str">
        <f>IF(R1932="0. Duplicate","SH","")</f>
        <v>SH</v>
      </c>
      <c r="V1932" s="3" t="str">
        <f>IF(R1932="0. Duplicate","Exclude","")</f>
        <v>Exclude</v>
      </c>
      <c r="W1932" s="3" t="str">
        <f>IF(R1932="0. Duplicate","0. Duplicate","")</f>
        <v>0. Duplicate</v>
      </c>
      <c r="Y1932" s="12" t="str">
        <f>IF(R1932="Include","No",IF(V1932="Include","No",""))</f>
        <v/>
      </c>
      <c r="Z1932" s="33" t="str">
        <f>IF(J1932="Yes",IF(Q1932="","",IF(Q1932="Include",IF(V1932="",IF(Y1932="No","Check for supplement","Include"),IF(V1932="Exclude","Consensus required",IF(V1932="Include",IF(Y1932="No","Check for supplement","Include"),"Check required"))),IF(Q1932="Exclude",IF(V1932="","Check required",IF(V1932="Exclude","Exclude",IF(V1932="Include","Consensus required","Check required"))),"Check required"))),IF(L1932="","","Find PDF"))</f>
        <v>Exclude</v>
      </c>
      <c r="AA1932" s="31" t="str">
        <f>IF(Z1932="Exclude",R1932,"")</f>
        <v>0. Duplicate</v>
      </c>
    </row>
    <row r="1933" spans="1:27" x14ac:dyDescent="0.25">
      <c r="A1933" s="25" t="s">
        <v>3115</v>
      </c>
      <c r="B1933" s="26" t="s">
        <v>3116</v>
      </c>
      <c r="C1933" s="26">
        <v>2019</v>
      </c>
      <c r="D1933" s="26" t="s">
        <v>232</v>
      </c>
      <c r="E1933" s="26">
        <v>13</v>
      </c>
      <c r="G1933" s="26" t="s">
        <v>1852</v>
      </c>
      <c r="H1933" s="26">
        <v>13764</v>
      </c>
      <c r="I1933" s="26" t="s">
        <v>3117</v>
      </c>
      <c r="J1933" s="11" t="s">
        <v>35</v>
      </c>
      <c r="K1933" s="18" t="str">
        <f>IF(LEFT(I1933,2)="10",HYPERLINK(_xlfn.CONCAT("https://doi.org/",I1933),"Link"),IF(I1933="","",HYPERLINK(I1933,"Link")))</f>
        <v>Link</v>
      </c>
      <c r="L1933" s="19" t="str">
        <f>IF(A1933&lt;&gt;"",IF(J1933="No",_xlfn.CONCAT(IF(ISERROR(FIND(",",A1933))=FALSE,LEFT(A1933,FIND(",",A1933)-1),A1933),"-",C1933,"-",H1933),""),"")</f>
        <v/>
      </c>
      <c r="M1933" s="29" t="str">
        <f>IF(A1933&lt;&gt;"",_xlfn.CONCAT("{",IF(ISERROR(FIND(",",A1933))=FALSE,LEFT(A1933,FIND(",",A1933)-1),A1933),", ",C1933," #",H1933,"}"),"")</f>
        <v>{Seljebotn, 2019 #13764}</v>
      </c>
      <c r="N1933" s="4" t="s">
        <v>1</v>
      </c>
      <c r="O1933" s="18" t="str">
        <f>IF(J1933="Yes",IF(P1933&lt;&gt;"",HYPERLINK(_xlfn.CONCAT(VLOOKUP(P1933,AF:AG,2,FALSE),"\",IF(ISERROR(FIND(",",A1933))=FALSE,LEFT(A1933,FIND(",",A1933)-1),A1933),"-",C1933,"-",H1933,".pdf"),"PDF"),""),"")</f>
        <v>PDF</v>
      </c>
      <c r="P1933" s="11" t="s">
        <v>2</v>
      </c>
      <c r="Q1933" s="3" t="s">
        <v>46</v>
      </c>
      <c r="R1933" s="3" t="s">
        <v>47</v>
      </c>
      <c r="S1933" s="4" t="s">
        <v>109</v>
      </c>
      <c r="T1933" s="18" t="str">
        <f>IF(J1933="Yes",IF(U1933&lt;&gt;"",HYPERLINK(_xlfn.CONCAT(VLOOKUP(U1933,AF:AG,2,FALSE),"\",IF(ISERROR(FIND(",",A1933))=FALSE,LEFT(A1933,FIND(",",A1933)-1),A1933),"-",C1933,"-",H1933,".pdf"),"PDF"),""),"")</f>
        <v>PDF</v>
      </c>
      <c r="U1933" s="11" t="s">
        <v>38</v>
      </c>
      <c r="V1933" s="3" t="s">
        <v>46</v>
      </c>
      <c r="W1933" s="3" t="s">
        <v>47</v>
      </c>
      <c r="Y1933" s="12" t="str">
        <f>IF(R1933="Include","No",IF(V1933="Include","No",""))</f>
        <v/>
      </c>
      <c r="Z1933" s="33" t="str">
        <f>IF(J1933="Yes",IF(Q1933="","",IF(Q1933="Include",IF(V1933="",IF(Y1933="No","Check for supplement","Include"),IF(V1933="Exclude","Consensus required",IF(V1933="Include",IF(Y1933="No","Check for supplement","Include"),"Check required"))),IF(Q1933="Exclude",IF(V1933="","Check required",IF(V1933="Exclude","Exclude",IF(V1933="Include","Consensus required","Check required"))),"Check required"))),IF(L1933="","","Find PDF"))</f>
        <v>Exclude</v>
      </c>
      <c r="AA1933" s="31" t="str">
        <f>IF(Z1933="Exclude",R1933,"")</f>
        <v>3. Wrong intervention</v>
      </c>
    </row>
    <row r="1934" spans="1:27" x14ac:dyDescent="0.25">
      <c r="A1934" s="25" t="s">
        <v>3118</v>
      </c>
      <c r="B1934" s="26" t="s">
        <v>3119</v>
      </c>
      <c r="C1934" s="26">
        <v>2021</v>
      </c>
      <c r="D1934" s="26" t="s">
        <v>3120</v>
      </c>
      <c r="E1934" s="26">
        <v>18</v>
      </c>
      <c r="F1934" s="26">
        <v>10</v>
      </c>
      <c r="G1934" s="26" t="s">
        <v>3121</v>
      </c>
      <c r="H1934" s="26">
        <v>14926</v>
      </c>
      <c r="I1934" s="26" t="s">
        <v>3122</v>
      </c>
      <c r="J1934" s="11" t="s">
        <v>35</v>
      </c>
      <c r="K1934" s="18" t="str">
        <f>IF(LEFT(I1934,2)="10",HYPERLINK(_xlfn.CONCAT("https://doi.org/",I1934),"Link"),IF(I1934="","",HYPERLINK(I1934,"Link")))</f>
        <v>Link</v>
      </c>
      <c r="L1934" s="19" t="str">
        <f>IF(A1934&lt;&gt;"",IF(J1934="No",_xlfn.CONCAT(IF(ISERROR(FIND(",",A1934))=FALSE,LEFT(A1934,FIND(",",A1934)-1),A1934),"-",C1934,"-",H1934),""),"")</f>
        <v/>
      </c>
      <c r="M1934" s="29" t="str">
        <f>IF(A1934&lt;&gt;"",_xlfn.CONCAT("{",IF(ISERROR(FIND(",",A1934))=FALSE,LEFT(A1934,FIND(",",A1934)-1),A1934),", ",C1934," #",H1934,"}"),"")</f>
        <v>{Selzler, 2021 #14926}</v>
      </c>
      <c r="N1934" s="4" t="s">
        <v>1</v>
      </c>
      <c r="O1934" s="18" t="str">
        <f>IF(J1934="Yes",IF(P1934&lt;&gt;"",HYPERLINK(_xlfn.CONCAT(VLOOKUP(P1934,AF:AG,2,FALSE),"\",IF(ISERROR(FIND(",",A1934))=FALSE,LEFT(A1934,FIND(",",A1934)-1),A1934),"-",C1934,"-",H1934,".pdf"),"PDF"),""),"")</f>
        <v>PDF</v>
      </c>
      <c r="P1934" s="11" t="s">
        <v>2</v>
      </c>
      <c r="Q1934" s="3" t="s">
        <v>46</v>
      </c>
      <c r="R1934" s="3" t="s">
        <v>47</v>
      </c>
      <c r="S1934" s="4" t="s">
        <v>109</v>
      </c>
      <c r="T1934" s="18" t="str">
        <f>IF(J1934="Yes",IF(U1934&lt;&gt;"",HYPERLINK(_xlfn.CONCAT(VLOOKUP(U1934,AF:AG,2,FALSE),"\",IF(ISERROR(FIND(",",A1934))=FALSE,LEFT(A1934,FIND(",",A1934)-1),A1934),"-",C1934,"-",H1934,".pdf"),"PDF"),""),"")</f>
        <v>PDF</v>
      </c>
      <c r="U1934" s="11" t="s">
        <v>38</v>
      </c>
      <c r="V1934" s="3" t="s">
        <v>46</v>
      </c>
      <c r="W1934" s="3" t="s">
        <v>47</v>
      </c>
      <c r="Y1934" s="12" t="str">
        <f>IF(R1934="Include","No",IF(V1934="Include","No",""))</f>
        <v/>
      </c>
      <c r="Z1934" s="33" t="str">
        <f>IF(J1934="Yes",IF(Q1934="","",IF(Q1934="Include",IF(V1934="",IF(Y1934="No","Check for supplement","Include"),IF(V1934="Exclude","Consensus required",IF(V1934="Include",IF(Y1934="No","Check for supplement","Include"),"Check required"))),IF(Q1934="Exclude",IF(V1934="","Check required",IF(V1934="Exclude","Exclude",IF(V1934="Include","Consensus required","Check required"))),"Check required"))),IF(L1934="","","Find PDF"))</f>
        <v>Exclude</v>
      </c>
      <c r="AA1934" s="31" t="str">
        <f>IF(Z1934="Exclude",R1934,"")</f>
        <v>3. Wrong intervention</v>
      </c>
    </row>
    <row r="1935" spans="1:27" x14ac:dyDescent="0.25">
      <c r="A1935" s="25" t="s">
        <v>3123</v>
      </c>
      <c r="B1935" s="26" t="s">
        <v>3124</v>
      </c>
      <c r="C1935" s="26">
        <v>2021</v>
      </c>
      <c r="D1935" s="26" t="s">
        <v>1839</v>
      </c>
      <c r="E1935" s="26">
        <v>22</v>
      </c>
      <c r="F1935" s="26">
        <v>1</v>
      </c>
      <c r="G1935" s="26">
        <v>500</v>
      </c>
      <c r="H1935" s="26">
        <v>14927</v>
      </c>
      <c r="I1935" s="26" t="s">
        <v>3125</v>
      </c>
      <c r="J1935" s="11" t="s">
        <v>35</v>
      </c>
      <c r="K1935" s="18" t="str">
        <f>IF(LEFT(I1935,2)="10",HYPERLINK(_xlfn.CONCAT("https://doi.org/",I1935),"Link"),IF(I1935="","",HYPERLINK(I1935,"Link")))</f>
        <v>Link</v>
      </c>
      <c r="L1935" s="19" t="str">
        <f>IF(A1935&lt;&gt;"",IF(J1935="No",_xlfn.CONCAT(IF(ISERROR(FIND(",",A1935))=FALSE,LEFT(A1935,FIND(",",A1935)-1),A1935),"-",C1935,"-",H1935),""),"")</f>
        <v/>
      </c>
      <c r="M1935" s="29" t="str">
        <f>IF(A1935&lt;&gt;"",_xlfn.CONCAT("{",IF(ISERROR(FIND(",",A1935))=FALSE,LEFT(A1935,FIND(",",A1935)-1),A1935),", ",C1935," #",H1935,"}"),"")</f>
        <v>{Semrau, 2021 #14927}</v>
      </c>
      <c r="N1935" s="4" t="s">
        <v>1</v>
      </c>
      <c r="O1935" s="18" t="str">
        <f>IF(J1935="Yes",IF(P1935&lt;&gt;"",HYPERLINK(_xlfn.CONCAT(VLOOKUP(P1935,AF:AG,2,FALSE),"\",IF(ISERROR(FIND(",",A1935))=FALSE,LEFT(A1935,FIND(",",A1935)-1),A1935),"-",C1935,"-",H1935,".pdf"),"PDF"),""),"")</f>
        <v>PDF</v>
      </c>
      <c r="P1935" s="11" t="s">
        <v>2</v>
      </c>
      <c r="Q1935" s="3" t="s">
        <v>46</v>
      </c>
      <c r="R1935" s="3" t="s">
        <v>47</v>
      </c>
      <c r="S1935" s="4" t="s">
        <v>109</v>
      </c>
      <c r="T1935" s="18" t="str">
        <f>IF(J1935="Yes",IF(U1935&lt;&gt;"",HYPERLINK(_xlfn.CONCAT(VLOOKUP(U1935,AF:AG,2,FALSE),"\",IF(ISERROR(FIND(",",A1935))=FALSE,LEFT(A1935,FIND(",",A1935)-1),A1935),"-",C1935,"-",H1935,".pdf"),"PDF"),""),"")</f>
        <v>PDF</v>
      </c>
      <c r="U1935" s="11" t="s">
        <v>38</v>
      </c>
      <c r="V1935" s="3" t="s">
        <v>46</v>
      </c>
      <c r="W1935" s="3" t="s">
        <v>47</v>
      </c>
      <c r="Y1935" s="12" t="str">
        <f>IF(R1935="Include","No",IF(V1935="Include","No",""))</f>
        <v/>
      </c>
      <c r="Z1935" s="33" t="str">
        <f>IF(J1935="Yes",IF(Q1935="","",IF(Q1935="Include",IF(V1935="",IF(Y1935="No","Check for supplement","Include"),IF(V1935="Exclude","Consensus required",IF(V1935="Include",IF(Y1935="No","Check for supplement","Include"),"Check required"))),IF(Q1935="Exclude",IF(V1935="","Check required",IF(V1935="Exclude","Exclude",IF(V1935="Include","Consensus required","Check required"))),"Check required"))),IF(L1935="","","Find PDF"))</f>
        <v>Exclude</v>
      </c>
      <c r="AA1935" s="31" t="str">
        <f>IF(Z1935="Exclude",R1935,"")</f>
        <v>3. Wrong intervention</v>
      </c>
    </row>
    <row r="1936" spans="1:27" x14ac:dyDescent="0.25">
      <c r="A1936" s="25" t="s">
        <v>3126</v>
      </c>
      <c r="B1936" s="26" t="s">
        <v>3127</v>
      </c>
      <c r="C1936" s="26">
        <v>2016</v>
      </c>
      <c r="D1936" s="26" t="s">
        <v>3128</v>
      </c>
      <c r="E1936" s="26">
        <v>123</v>
      </c>
      <c r="F1936" s="26">
        <v>4</v>
      </c>
      <c r="G1936" s="26" t="s">
        <v>3129</v>
      </c>
      <c r="H1936" s="26">
        <v>14928</v>
      </c>
      <c r="I1936" s="26" t="s">
        <v>3130</v>
      </c>
      <c r="J1936" s="11" t="s">
        <v>35</v>
      </c>
      <c r="K1936" s="18" t="str">
        <f>IF(LEFT(I1936,2)="10",HYPERLINK(_xlfn.CONCAT("https://doi.org/",I1936),"Link"),IF(I1936="","",HYPERLINK(I1936,"Link")))</f>
        <v>Link</v>
      </c>
      <c r="L1936" s="19" t="str">
        <f>IF(A1936&lt;&gt;"",IF(J1936="No",_xlfn.CONCAT(IF(ISERROR(FIND(",",A1936))=FALSE,LEFT(A1936,FIND(",",A1936)-1),A1936),"-",C1936,"-",H1936),""),"")</f>
        <v/>
      </c>
      <c r="M1936" s="29" t="str">
        <f>IF(A1936&lt;&gt;"",_xlfn.CONCAT("{",IF(ISERROR(FIND(",",A1936))=FALSE,LEFT(A1936,FIND(",",A1936)-1),A1936),", ",C1936," #",H1936,"}"),"")</f>
        <v>{Seneviratne, 2016 #14928}</v>
      </c>
      <c r="N1936" s="4" t="s">
        <v>1</v>
      </c>
      <c r="O1936" s="18" t="str">
        <f>IF(J1936="Yes",IF(P1936&lt;&gt;"",HYPERLINK(_xlfn.CONCAT(VLOOKUP(P1936,AF:AG,2,FALSE),"\",IF(ISERROR(FIND(",",A1936))=FALSE,LEFT(A1936,FIND(",",A1936)-1),A1936),"-",C1936,"-",H1936,".pdf"),"PDF"),""),"")</f>
        <v>PDF</v>
      </c>
      <c r="P1936" s="11" t="s">
        <v>2</v>
      </c>
      <c r="Q1936" s="3" t="s">
        <v>46</v>
      </c>
      <c r="R1936" s="3" t="s">
        <v>47</v>
      </c>
      <c r="S1936" s="4" t="s">
        <v>109</v>
      </c>
      <c r="T1936" s="18" t="str">
        <f>IF(J1936="Yes",IF(U1936&lt;&gt;"",HYPERLINK(_xlfn.CONCAT(VLOOKUP(U1936,AF:AG,2,FALSE),"\",IF(ISERROR(FIND(",",A1936))=FALSE,LEFT(A1936,FIND(",",A1936)-1),A1936),"-",C1936,"-",H1936,".pdf"),"PDF"),""),"")</f>
        <v>PDF</v>
      </c>
      <c r="U1936" s="11" t="s">
        <v>38</v>
      </c>
      <c r="V1936" s="3" t="s">
        <v>46</v>
      </c>
      <c r="W1936" s="3" t="s">
        <v>47</v>
      </c>
      <c r="Y1936" s="12" t="str">
        <f>IF(R1936="Include","No",IF(V1936="Include","No",""))</f>
        <v/>
      </c>
      <c r="Z1936" s="33" t="str">
        <f>IF(J1936="Yes",IF(Q1936="","",IF(Q1936="Include",IF(V1936="",IF(Y1936="No","Check for supplement","Include"),IF(V1936="Exclude","Consensus required",IF(V1936="Include",IF(Y1936="No","Check for supplement","Include"),"Check required"))),IF(Q1936="Exclude",IF(V1936="","Check required",IF(V1936="Exclude","Exclude",IF(V1936="Include","Consensus required","Check required"))),"Check required"))),IF(L1936="","","Find PDF"))</f>
        <v>Exclude</v>
      </c>
      <c r="AA1936" s="31" t="str">
        <f>IF(Z1936="Exclude",R1936,"")</f>
        <v>3. Wrong intervention</v>
      </c>
    </row>
    <row r="1937" spans="1:27" x14ac:dyDescent="0.25">
      <c r="A1937" s="25" t="s">
        <v>3131</v>
      </c>
      <c r="B1937" s="26" t="s">
        <v>3132</v>
      </c>
      <c r="C1937" s="26">
        <v>2020</v>
      </c>
      <c r="D1937" s="26" t="s">
        <v>3133</v>
      </c>
      <c r="E1937" s="26">
        <v>28</v>
      </c>
      <c r="F1937" s="26">
        <v>2</v>
      </c>
      <c r="G1937" s="26" t="s">
        <v>3134</v>
      </c>
      <c r="H1937" s="26">
        <v>13765</v>
      </c>
      <c r="I1937" s="26" t="s">
        <v>3135</v>
      </c>
      <c r="J1937" s="11" t="s">
        <v>35</v>
      </c>
      <c r="K1937" s="18" t="str">
        <f>IF(LEFT(I1937,2)="10",HYPERLINK(_xlfn.CONCAT("https://doi.org/",I1937),"Link"),IF(I1937="","",HYPERLINK(I1937,"Link")))</f>
        <v>Link</v>
      </c>
      <c r="L1937" s="19" t="str">
        <f>IF(A1937&lt;&gt;"",IF(J1937="No",_xlfn.CONCAT(IF(ISERROR(FIND(",",A1937))=FALSE,LEFT(A1937,FIND(",",A1937)-1),A1937),"-",C1937,"-",H1937),""),"")</f>
        <v/>
      </c>
      <c r="M1937" s="29" t="str">
        <f>IF(A1937&lt;&gt;"",_xlfn.CONCAT("{",IF(ISERROR(FIND(",",A1937))=FALSE,LEFT(A1937,FIND(",",A1937)-1),A1937),", ",C1937," #",H1937,"}"),"")</f>
        <v>{Sepulveda, 2020 #13765}</v>
      </c>
      <c r="N1937" s="4" t="s">
        <v>1</v>
      </c>
      <c r="O1937" s="18" t="str">
        <f>IF(J1937="Yes",IF(P1937&lt;&gt;"",HYPERLINK(_xlfn.CONCAT(VLOOKUP(P1937,AF:AG,2,FALSE),"\",IF(ISERROR(FIND(",",A1937))=FALSE,LEFT(A1937,FIND(",",A1937)-1),A1937),"-",C1937,"-",H1937,".pdf"),"PDF"),""),"")</f>
        <v>PDF</v>
      </c>
      <c r="P1937" s="11" t="s">
        <v>2</v>
      </c>
      <c r="Q1937" s="3" t="s">
        <v>46</v>
      </c>
      <c r="R1937" s="3" t="s">
        <v>47</v>
      </c>
      <c r="S1937" s="4" t="s">
        <v>109</v>
      </c>
      <c r="T1937" s="18" t="str">
        <f>IF(J1937="Yes",IF(U1937&lt;&gt;"",HYPERLINK(_xlfn.CONCAT(VLOOKUP(U1937,AF:AG,2,FALSE),"\",IF(ISERROR(FIND(",",A1937))=FALSE,LEFT(A1937,FIND(",",A1937)-1),A1937),"-",C1937,"-",H1937,".pdf"),"PDF"),""),"")</f>
        <v>PDF</v>
      </c>
      <c r="U1937" s="11" t="s">
        <v>38</v>
      </c>
      <c r="V1937" s="3" t="s">
        <v>46</v>
      </c>
      <c r="W1937" s="3" t="s">
        <v>47</v>
      </c>
      <c r="Y1937" s="12" t="str">
        <f>IF(R1937="Include","No",IF(V1937="Include","No",""))</f>
        <v/>
      </c>
      <c r="Z1937" s="33" t="str">
        <f>IF(J1937="Yes",IF(Q1937="","",IF(Q1937="Include",IF(V1937="",IF(Y1937="No","Check for supplement","Include"),IF(V1937="Exclude","Consensus required",IF(V1937="Include",IF(Y1937="No","Check for supplement","Include"),"Check required"))),IF(Q1937="Exclude",IF(V1937="","Check required",IF(V1937="Exclude","Exclude",IF(V1937="Include","Consensus required","Check required"))),"Check required"))),IF(L1937="","","Find PDF"))</f>
        <v>Exclude</v>
      </c>
      <c r="AA1937" s="31" t="str">
        <f>IF(Z1937="Exclude",R1937,"")</f>
        <v>3. Wrong intervention</v>
      </c>
    </row>
    <row r="1938" spans="1:27" x14ac:dyDescent="0.25">
      <c r="A1938" s="25" t="s">
        <v>3136</v>
      </c>
      <c r="B1938" s="26" t="s">
        <v>3137</v>
      </c>
      <c r="C1938" s="26">
        <v>2017</v>
      </c>
      <c r="D1938" s="26" t="s">
        <v>3138</v>
      </c>
      <c r="E1938" s="26">
        <v>6</v>
      </c>
      <c r="F1938" s="26">
        <v>1</v>
      </c>
      <c r="G1938" s="26">
        <v>40</v>
      </c>
      <c r="H1938" s="26">
        <v>14930</v>
      </c>
      <c r="I1938" s="26" t="s">
        <v>3139</v>
      </c>
      <c r="J1938" s="11" t="s">
        <v>35</v>
      </c>
      <c r="K1938" s="18" t="str">
        <f>IF(LEFT(I1938,2)="10",HYPERLINK(_xlfn.CONCAT("https://doi.org/",I1938),"Link"),IF(I1938="","",HYPERLINK(I1938,"Link")))</f>
        <v>Link</v>
      </c>
      <c r="L1938" s="19" t="str">
        <f>IF(A1938&lt;&gt;"",IF(J1938="No",_xlfn.CONCAT(IF(ISERROR(FIND(",",A1938))=FALSE,LEFT(A1938,FIND(",",A1938)-1),A1938),"-",C1938,"-",H1938),""),"")</f>
        <v/>
      </c>
      <c r="M1938" s="29" t="str">
        <f>IF(A1938&lt;&gt;"",_xlfn.CONCAT("{",IF(ISERROR(FIND(",",A1938))=FALSE,LEFT(A1938,FIND(",",A1938)-1),A1938),", ",C1938," #",H1938,"}"),"")</f>
        <v>{Shafieian, 2017 #14930}</v>
      </c>
      <c r="N1938" s="4" t="s">
        <v>1</v>
      </c>
      <c r="O1938" s="18" t="str">
        <f>IF(J1938="Yes",IF(P1938&lt;&gt;"",HYPERLINK(_xlfn.CONCAT(VLOOKUP(P1938,AF:AG,2,FALSE),"\",IF(ISERROR(FIND(",",A1938))=FALSE,LEFT(A1938,FIND(",",A1938)-1),A1938),"-",C1938,"-",H1938,".pdf"),"PDF"),""),"")</f>
        <v>PDF</v>
      </c>
      <c r="P1938" s="11" t="s">
        <v>2</v>
      </c>
      <c r="Q1938" s="3" t="s">
        <v>46</v>
      </c>
      <c r="R1938" s="3" t="s">
        <v>47</v>
      </c>
      <c r="S1938" s="4" t="s">
        <v>109</v>
      </c>
      <c r="T1938" s="18" t="str">
        <f>IF(J1938="Yes",IF(U1938&lt;&gt;"",HYPERLINK(_xlfn.CONCAT(VLOOKUP(U1938,AF:AG,2,FALSE),"\",IF(ISERROR(FIND(",",A1938))=FALSE,LEFT(A1938,FIND(",",A1938)-1),A1938),"-",C1938,"-",H1938,".pdf"),"PDF"),""),"")</f>
        <v>PDF</v>
      </c>
      <c r="U1938" s="11" t="s">
        <v>38</v>
      </c>
      <c r="V1938" s="3" t="s">
        <v>46</v>
      </c>
      <c r="W1938" s="3" t="s">
        <v>47</v>
      </c>
      <c r="Y1938" s="12" t="str">
        <f>IF(R1938="Include","No",IF(V1938="Include","No",""))</f>
        <v/>
      </c>
      <c r="Z1938" s="33" t="str">
        <f>IF(J1938="Yes",IF(Q1938="","",IF(Q1938="Include",IF(V1938="",IF(Y1938="No","Check for supplement","Include"),IF(V1938="Exclude","Consensus required",IF(V1938="Include",IF(Y1938="No","Check for supplement","Include"),"Check required"))),IF(Q1938="Exclude",IF(V1938="","Check required",IF(V1938="Exclude","Exclude",IF(V1938="Include","Consensus required","Check required"))),"Check required"))),IF(L1938="","","Find PDF"))</f>
        <v>Exclude</v>
      </c>
      <c r="AA1938" s="31" t="str">
        <f>IF(Z1938="Exclude",R1938,"")</f>
        <v>3. Wrong intervention</v>
      </c>
    </row>
    <row r="1939" spans="1:27" x14ac:dyDescent="0.25">
      <c r="A1939" s="25" t="s">
        <v>3140</v>
      </c>
      <c r="B1939" s="26" t="s">
        <v>3141</v>
      </c>
      <c r="C1939" s="26">
        <v>2016</v>
      </c>
      <c r="D1939" s="26" t="s">
        <v>661</v>
      </c>
      <c r="E1939" s="26">
        <v>35</v>
      </c>
      <c r="F1939" s="26">
        <v>6</v>
      </c>
      <c r="G1939" s="26" t="s">
        <v>3142</v>
      </c>
      <c r="H1939" s="26">
        <v>13767</v>
      </c>
      <c r="I1939" s="26" t="s">
        <v>3143</v>
      </c>
      <c r="J1939" s="11" t="s">
        <v>35</v>
      </c>
      <c r="K1939" s="18" t="str">
        <f>IF(LEFT(I1939,2)="10",HYPERLINK(_xlfn.CONCAT("https://doi.org/",I1939),"Link"),IF(I1939="","",HYPERLINK(I1939,"Link")))</f>
        <v>Link</v>
      </c>
      <c r="L1939" s="19" t="str">
        <f>IF(A1939&lt;&gt;"",IF(J1939="No",_xlfn.CONCAT(IF(ISERROR(FIND(",",A1939))=FALSE,LEFT(A1939,FIND(",",A1939)-1),A1939),"-",C1939,"-",H1939),""),"")</f>
        <v/>
      </c>
      <c r="M1939" s="29" t="str">
        <f>IF(A1939&lt;&gt;"",_xlfn.CONCAT("{",IF(ISERROR(FIND(",",A1939))=FALSE,LEFT(A1939,FIND(",",A1939)-1),A1939),", ",C1939," #",H1939,"}"),"")</f>
        <v>{Shah, 2016 #13767}</v>
      </c>
      <c r="N1939" s="4" t="s">
        <v>1</v>
      </c>
      <c r="O1939" s="18" t="str">
        <f>IF(J1939="Yes",IF(P1939&lt;&gt;"",HYPERLINK(_xlfn.CONCAT(VLOOKUP(P1939,AF:AG,2,FALSE),"\",IF(ISERROR(FIND(",",A1939))=FALSE,LEFT(A1939,FIND(",",A1939)-1),A1939),"-",C1939,"-",H1939,".pdf"),"PDF"),""),"")</f>
        <v>PDF</v>
      </c>
      <c r="P1939" s="11" t="s">
        <v>2</v>
      </c>
      <c r="Q1939" s="3" t="s">
        <v>46</v>
      </c>
      <c r="R1939" s="3" t="s">
        <v>47</v>
      </c>
      <c r="S1939" s="4" t="s">
        <v>109</v>
      </c>
      <c r="T1939" s="18" t="str">
        <f>IF(J1939="Yes",IF(U1939&lt;&gt;"",HYPERLINK(_xlfn.CONCAT(VLOOKUP(U1939,AF:AG,2,FALSE),"\",IF(ISERROR(FIND(",",A1939))=FALSE,LEFT(A1939,FIND(",",A1939)-1),A1939),"-",C1939,"-",H1939,".pdf"),"PDF"),""),"")</f>
        <v>PDF</v>
      </c>
      <c r="U1939" s="11" t="s">
        <v>38</v>
      </c>
      <c r="V1939" s="3" t="s">
        <v>46</v>
      </c>
      <c r="W1939" s="3" t="s">
        <v>47</v>
      </c>
      <c r="Y1939" s="12" t="str">
        <f>IF(R1939="Include","No",IF(V1939="Include","No",""))</f>
        <v/>
      </c>
      <c r="Z1939" s="33" t="str">
        <f>IF(J1939="Yes",IF(Q1939="","",IF(Q1939="Include",IF(V1939="",IF(Y1939="No","Check for supplement","Include"),IF(V1939="Exclude","Consensus required",IF(V1939="Include",IF(Y1939="No","Check for supplement","Include"),"Check required"))),IF(Q1939="Exclude",IF(V1939="","Check required",IF(V1939="Exclude","Exclude",IF(V1939="Include","Consensus required","Check required"))),"Check required"))),IF(L1939="","","Find PDF"))</f>
        <v>Exclude</v>
      </c>
      <c r="AA1939" s="31" t="str">
        <f>IF(Z1939="Exclude",R1939,"")</f>
        <v>3. Wrong intervention</v>
      </c>
    </row>
    <row r="1940" spans="1:27" x14ac:dyDescent="0.25">
      <c r="A1940" s="25" t="s">
        <v>3144</v>
      </c>
      <c r="B1940" s="26" t="s">
        <v>3145</v>
      </c>
      <c r="C1940" s="26">
        <v>2018</v>
      </c>
      <c r="D1940" s="26" t="s">
        <v>733</v>
      </c>
      <c r="E1940" s="26">
        <v>7</v>
      </c>
      <c r="F1940" s="26">
        <v>4</v>
      </c>
      <c r="G1940" s="26" t="s">
        <v>3146</v>
      </c>
      <c r="H1940" s="26">
        <v>14931</v>
      </c>
      <c r="I1940" s="26" t="s">
        <v>3147</v>
      </c>
      <c r="J1940" s="11" t="s">
        <v>35</v>
      </c>
      <c r="K1940" s="18" t="str">
        <f>IF(LEFT(I1940,2)="10",HYPERLINK(_xlfn.CONCAT("https://doi.org/",I1940),"Link"),IF(I1940="","",HYPERLINK(I1940,"Link")))</f>
        <v>Link</v>
      </c>
      <c r="L1940" s="19" t="str">
        <f>IF(A1940&lt;&gt;"",IF(J1940="No",_xlfn.CONCAT(IF(ISERROR(FIND(",",A1940))=FALSE,LEFT(A1940,FIND(",",A1940)-1),A1940),"-",C1940,"-",H1940),""),"")</f>
        <v/>
      </c>
      <c r="M1940" s="29" t="str">
        <f>IF(A1940&lt;&gt;"",_xlfn.CONCAT("{",IF(ISERROR(FIND(",",A1940))=FALSE,LEFT(A1940,FIND(",",A1940)-1),A1940),", ",C1940," #",H1940,"}"),"")</f>
        <v>{Shake, 2018 #14931}</v>
      </c>
      <c r="N1940" s="4" t="s">
        <v>1</v>
      </c>
      <c r="O1940" s="18" t="str">
        <f>IF(J1940="Yes",IF(P1940&lt;&gt;"",HYPERLINK(_xlfn.CONCAT(VLOOKUP(P1940,AF:AG,2,FALSE),"\",IF(ISERROR(FIND(",",A1940))=FALSE,LEFT(A1940,FIND(",",A1940)-1),A1940),"-",C1940,"-",H1940,".pdf"),"PDF"),""),"")</f>
        <v>PDF</v>
      </c>
      <c r="P1940" s="11" t="s">
        <v>2</v>
      </c>
      <c r="Q1940" s="3" t="s">
        <v>46</v>
      </c>
      <c r="R1940" s="3" t="s">
        <v>47</v>
      </c>
      <c r="S1940" s="4" t="s">
        <v>109</v>
      </c>
      <c r="T1940" s="18" t="str">
        <f>IF(J1940="Yes",IF(U1940&lt;&gt;"",HYPERLINK(_xlfn.CONCAT(VLOOKUP(U1940,AF:AG,2,FALSE),"\",IF(ISERROR(FIND(",",A1940))=FALSE,LEFT(A1940,FIND(",",A1940)-1),A1940),"-",C1940,"-",H1940,".pdf"),"PDF"),""),"")</f>
        <v>PDF</v>
      </c>
      <c r="U1940" s="11" t="s">
        <v>38</v>
      </c>
      <c r="V1940" s="3" t="s">
        <v>46</v>
      </c>
      <c r="W1940" s="3" t="s">
        <v>47</v>
      </c>
      <c r="Y1940" s="12" t="str">
        <f>IF(R1940="Include","No",IF(V1940="Include","No",""))</f>
        <v/>
      </c>
      <c r="Z1940" s="33" t="str">
        <f>IF(J1940="Yes",IF(Q1940="","",IF(Q1940="Include",IF(V1940="",IF(Y1940="No","Check for supplement","Include"),IF(V1940="Exclude","Consensus required",IF(V1940="Include",IF(Y1940="No","Check for supplement","Include"),"Check required"))),IF(Q1940="Exclude",IF(V1940="","Check required",IF(V1940="Exclude","Exclude",IF(V1940="Include","Consensus required","Check required"))),"Check required"))),IF(L1940="","","Find PDF"))</f>
        <v>Exclude</v>
      </c>
      <c r="AA1940" s="31" t="str">
        <f>IF(Z1940="Exclude",R1940,"")</f>
        <v>3. Wrong intervention</v>
      </c>
    </row>
    <row r="1941" spans="1:27" x14ac:dyDescent="0.25">
      <c r="A1941" s="25" t="s">
        <v>3148</v>
      </c>
      <c r="B1941" s="26" t="s">
        <v>3149</v>
      </c>
      <c r="C1941" s="26">
        <v>2016</v>
      </c>
      <c r="D1941" s="26" t="s">
        <v>2141</v>
      </c>
      <c r="E1941" s="26">
        <v>64</v>
      </c>
      <c r="F1941" s="26">
        <v>8</v>
      </c>
      <c r="G1941" s="26" t="s">
        <v>3150</v>
      </c>
      <c r="H1941" s="26">
        <v>13768</v>
      </c>
      <c r="I1941" s="26" t="s">
        <v>3151</v>
      </c>
      <c r="J1941" s="11" t="s">
        <v>35</v>
      </c>
      <c r="K1941" s="18" t="str">
        <f>IF(LEFT(I1941,2)="10",HYPERLINK(_xlfn.CONCAT("https://doi.org/",I1941),"Link"),IF(I1941="","",HYPERLINK(I1941,"Link")))</f>
        <v>Link</v>
      </c>
      <c r="L1941" s="19" t="str">
        <f>IF(A1941&lt;&gt;"",IF(J1941="No",_xlfn.CONCAT(IF(ISERROR(FIND(",",A1941))=FALSE,LEFT(A1941,FIND(",",A1941)-1),A1941),"-",C1941,"-",H1941),""),"")</f>
        <v/>
      </c>
      <c r="M1941" s="29" t="str">
        <f>IF(A1941&lt;&gt;"",_xlfn.CONCAT("{",IF(ISERROR(FIND(",",A1941))=FALSE,LEFT(A1941,FIND(",",A1941)-1),A1941),", ",C1941," #",H1941,"}"),"")</f>
        <v>{Sharp, 2016 #13768}</v>
      </c>
      <c r="N1941" s="4" t="s">
        <v>1</v>
      </c>
      <c r="O1941" s="18" t="str">
        <f>IF(J1941="Yes",IF(P1941&lt;&gt;"",HYPERLINK(_xlfn.CONCAT(VLOOKUP(P1941,AF:AG,2,FALSE),"\",IF(ISERROR(FIND(",",A1941))=FALSE,LEFT(A1941,FIND(",",A1941)-1),A1941),"-",C1941,"-",H1941,".pdf"),"PDF"),""),"")</f>
        <v>PDF</v>
      </c>
      <c r="P1941" s="11" t="s">
        <v>2</v>
      </c>
      <c r="Q1941" s="3" t="s">
        <v>46</v>
      </c>
      <c r="R1941" s="3" t="s">
        <v>47</v>
      </c>
      <c r="S1941" s="4" t="s">
        <v>109</v>
      </c>
      <c r="T1941" s="18" t="str">
        <f>IF(J1941="Yes",IF(U1941&lt;&gt;"",HYPERLINK(_xlfn.CONCAT(VLOOKUP(U1941,AF:AG,2,FALSE),"\",IF(ISERROR(FIND(",",A1941))=FALSE,LEFT(A1941,FIND(",",A1941)-1),A1941),"-",C1941,"-",H1941,".pdf"),"PDF"),""),"")</f>
        <v>PDF</v>
      </c>
      <c r="U1941" s="11" t="s">
        <v>38</v>
      </c>
      <c r="V1941" s="3" t="s">
        <v>46</v>
      </c>
      <c r="W1941" s="3" t="s">
        <v>47</v>
      </c>
      <c r="Y1941" s="12" t="str">
        <f>IF(R1941="Include","No",IF(V1941="Include","No",""))</f>
        <v/>
      </c>
      <c r="Z1941" s="33" t="str">
        <f>IF(J1941="Yes",IF(Q1941="","",IF(Q1941="Include",IF(V1941="",IF(Y1941="No","Check for supplement","Include"),IF(V1941="Exclude","Consensus required",IF(V1941="Include",IF(Y1941="No","Check for supplement","Include"),"Check required"))),IF(Q1941="Exclude",IF(V1941="","Check required",IF(V1941="Exclude","Exclude",IF(V1941="Include","Consensus required","Check required"))),"Check required"))),IF(L1941="","","Find PDF"))</f>
        <v>Exclude</v>
      </c>
      <c r="AA1941" s="31" t="str">
        <f>IF(Z1941="Exclude",R1941,"")</f>
        <v>3. Wrong intervention</v>
      </c>
    </row>
    <row r="1942" spans="1:27" x14ac:dyDescent="0.25">
      <c r="A1942" s="25" t="s">
        <v>3148</v>
      </c>
      <c r="B1942" s="26" t="s">
        <v>3149</v>
      </c>
      <c r="C1942" s="26">
        <v>2016</v>
      </c>
      <c r="D1942" s="26" t="s">
        <v>2141</v>
      </c>
      <c r="E1942" s="26">
        <v>64</v>
      </c>
      <c r="F1942" s="26">
        <v>8</v>
      </c>
      <c r="G1942" s="26" t="s">
        <v>3150</v>
      </c>
      <c r="H1942" s="26">
        <v>13769</v>
      </c>
      <c r="I1942" s="26" t="s">
        <v>3151</v>
      </c>
      <c r="J1942" s="11" t="s">
        <v>35</v>
      </c>
      <c r="K1942" s="18" t="str">
        <f>IF(LEFT(I1942,2)="10",HYPERLINK(_xlfn.CONCAT("https://doi.org/",I1942),"Link"),IF(I1942="","",HYPERLINK(I1942,"Link")))</f>
        <v>Link</v>
      </c>
      <c r="L1942" s="19" t="str">
        <f>IF(A1942&lt;&gt;"",IF(J1942="No",_xlfn.CONCAT(IF(ISERROR(FIND(",",A1942))=FALSE,LEFT(A1942,FIND(",",A1942)-1),A1942),"-",C1942,"-",H1942),""),"")</f>
        <v/>
      </c>
      <c r="M1942" s="29" t="str">
        <f>IF(A1942&lt;&gt;"",_xlfn.CONCAT("{",IF(ISERROR(FIND(",",A1942))=FALSE,LEFT(A1942,FIND(",",A1942)-1),A1942),", ",C1942," #",H1942,"}"),"")</f>
        <v>{Sharp, 2016 #13769}</v>
      </c>
      <c r="N1942" s="4" t="s">
        <v>1</v>
      </c>
      <c r="O1942" s="18" t="str">
        <f>IF(J1942="Yes",IF(P1942&lt;&gt;"",HYPERLINK(_xlfn.CONCAT(VLOOKUP(P1942,AF:AG,2,FALSE),"\",IF(ISERROR(FIND(",",A1942))=FALSE,LEFT(A1942,FIND(",",A1942)-1),A1942),"-",C1942,"-",H1942,".pdf"),"PDF"),""),"")</f>
        <v>PDF</v>
      </c>
      <c r="P1942" s="11" t="s">
        <v>2</v>
      </c>
      <c r="Q1942" s="3" t="s">
        <v>46</v>
      </c>
      <c r="R1942" s="3" t="s">
        <v>39</v>
      </c>
      <c r="T1942" s="18" t="str">
        <f>IF(J1942="Yes",IF(U1942&lt;&gt;"",HYPERLINK(_xlfn.CONCAT(VLOOKUP(U1942,AF:AG,2,FALSE),"\",IF(ISERROR(FIND(",",A1942))=FALSE,LEFT(A1942,FIND(",",A1942)-1),A1942),"-",C1942,"-",H1942,".pdf"),"PDF"),""),"")</f>
        <v>PDF</v>
      </c>
      <c r="U1942" s="11" t="str">
        <f>IF(R1942="0. Duplicate","SH","")</f>
        <v>SH</v>
      </c>
      <c r="V1942" s="3" t="str">
        <f>IF(R1942="0. Duplicate","Exclude","")</f>
        <v>Exclude</v>
      </c>
      <c r="W1942" s="3" t="str">
        <f>IF(R1942="0. Duplicate","0. Duplicate","")</f>
        <v>0. Duplicate</v>
      </c>
      <c r="Y1942" s="12" t="str">
        <f>IF(R1942="Include","No",IF(V1942="Include","No",""))</f>
        <v/>
      </c>
      <c r="Z1942" s="33" t="str">
        <f>IF(J1942="Yes",IF(Q1942="","",IF(Q1942="Include",IF(V1942="",IF(Y1942="No","Check for supplement","Include"),IF(V1942="Exclude","Consensus required",IF(V1942="Include",IF(Y1942="No","Check for supplement","Include"),"Check required"))),IF(Q1942="Exclude",IF(V1942="","Check required",IF(V1942="Exclude","Exclude",IF(V1942="Include","Consensus required","Check required"))),"Check required"))),IF(L1942="","","Find PDF"))</f>
        <v>Exclude</v>
      </c>
      <c r="AA1942" s="31" t="str">
        <f>IF(Z1942="Exclude",R1942,"")</f>
        <v>0. Duplicate</v>
      </c>
    </row>
    <row r="1943" spans="1:27" x14ac:dyDescent="0.25">
      <c r="A1943" s="25" t="s">
        <v>3148</v>
      </c>
      <c r="B1943" s="26" t="s">
        <v>3149</v>
      </c>
      <c r="C1943" s="26">
        <v>2016</v>
      </c>
      <c r="D1943" s="26" t="s">
        <v>2141</v>
      </c>
      <c r="E1943" s="26">
        <v>64</v>
      </c>
      <c r="F1943" s="26">
        <v>8</v>
      </c>
      <c r="G1943" s="26" t="s">
        <v>3150</v>
      </c>
      <c r="H1943" s="26">
        <v>13770</v>
      </c>
      <c r="I1943" s="26" t="s">
        <v>3151</v>
      </c>
      <c r="J1943" s="11" t="s">
        <v>35</v>
      </c>
      <c r="K1943" s="18" t="str">
        <f>IF(LEFT(I1943,2)="10",HYPERLINK(_xlfn.CONCAT("https://doi.org/",I1943),"Link"),IF(I1943="","",HYPERLINK(I1943,"Link")))</f>
        <v>Link</v>
      </c>
      <c r="L1943" s="19" t="str">
        <f>IF(A1943&lt;&gt;"",IF(J1943="No",_xlfn.CONCAT(IF(ISERROR(FIND(",",A1943))=FALSE,LEFT(A1943,FIND(",",A1943)-1),A1943),"-",C1943,"-",H1943),""),"")</f>
        <v/>
      </c>
      <c r="M1943" s="29" t="str">
        <f>IF(A1943&lt;&gt;"",_xlfn.CONCAT("{",IF(ISERROR(FIND(",",A1943))=FALSE,LEFT(A1943,FIND(",",A1943)-1),A1943),", ",C1943," #",H1943,"}"),"")</f>
        <v>{Sharp, 2016 #13770}</v>
      </c>
      <c r="N1943" s="4" t="s">
        <v>1</v>
      </c>
      <c r="O1943" s="18" t="str">
        <f>IF(J1943="Yes",IF(P1943&lt;&gt;"",HYPERLINK(_xlfn.CONCAT(VLOOKUP(P1943,AF:AG,2,FALSE),"\",IF(ISERROR(FIND(",",A1943))=FALSE,LEFT(A1943,FIND(",",A1943)-1),A1943),"-",C1943,"-",H1943,".pdf"),"PDF"),""),"")</f>
        <v>PDF</v>
      </c>
      <c r="P1943" s="11" t="s">
        <v>2</v>
      </c>
      <c r="Q1943" s="3" t="s">
        <v>46</v>
      </c>
      <c r="R1943" s="3" t="s">
        <v>39</v>
      </c>
      <c r="T1943" s="18" t="str">
        <f>IF(J1943="Yes",IF(U1943&lt;&gt;"",HYPERLINK(_xlfn.CONCAT(VLOOKUP(U1943,AF:AG,2,FALSE),"\",IF(ISERROR(FIND(",",A1943))=FALSE,LEFT(A1943,FIND(",",A1943)-1),A1943),"-",C1943,"-",H1943,".pdf"),"PDF"),""),"")</f>
        <v>PDF</v>
      </c>
      <c r="U1943" s="11" t="str">
        <f>IF(R1943="0. Duplicate","SH","")</f>
        <v>SH</v>
      </c>
      <c r="V1943" s="3" t="str">
        <f>IF(R1943="0. Duplicate","Exclude","")</f>
        <v>Exclude</v>
      </c>
      <c r="W1943" s="3" t="str">
        <f>IF(R1943="0. Duplicate","0. Duplicate","")</f>
        <v>0. Duplicate</v>
      </c>
      <c r="Y1943" s="12" t="str">
        <f>IF(R1943="Include","No",IF(V1943="Include","No",""))</f>
        <v/>
      </c>
      <c r="Z1943" s="33" t="str">
        <f>IF(J1943="Yes",IF(Q1943="","",IF(Q1943="Include",IF(V1943="",IF(Y1943="No","Check for supplement","Include"),IF(V1943="Exclude","Consensus required",IF(V1943="Include",IF(Y1943="No","Check for supplement","Include"),"Check required"))),IF(Q1943="Exclude",IF(V1943="","Check required",IF(V1943="Exclude","Exclude",IF(V1943="Include","Consensus required","Check required"))),"Check required"))),IF(L1943="","","Find PDF"))</f>
        <v>Exclude</v>
      </c>
      <c r="AA1943" s="31" t="str">
        <f>IF(Z1943="Exclude",R1943,"")</f>
        <v>0. Duplicate</v>
      </c>
    </row>
    <row r="1944" spans="1:27" x14ac:dyDescent="0.25">
      <c r="A1944" s="25" t="s">
        <v>3148</v>
      </c>
      <c r="B1944" s="26" t="s">
        <v>3149</v>
      </c>
      <c r="C1944" s="26">
        <v>2016</v>
      </c>
      <c r="D1944" s="26" t="s">
        <v>2141</v>
      </c>
      <c r="E1944" s="26">
        <v>64</v>
      </c>
      <c r="F1944" s="26">
        <v>8</v>
      </c>
      <c r="G1944" s="26" t="s">
        <v>3150</v>
      </c>
      <c r="H1944" s="26">
        <v>13771</v>
      </c>
      <c r="I1944" s="26" t="s">
        <v>3151</v>
      </c>
      <c r="J1944" s="11" t="s">
        <v>35</v>
      </c>
      <c r="K1944" s="18" t="str">
        <f>IF(LEFT(I1944,2)="10",HYPERLINK(_xlfn.CONCAT("https://doi.org/",I1944),"Link"),IF(I1944="","",HYPERLINK(I1944,"Link")))</f>
        <v>Link</v>
      </c>
      <c r="L1944" s="19" t="str">
        <f>IF(A1944&lt;&gt;"",IF(J1944="No",_xlfn.CONCAT(IF(ISERROR(FIND(",",A1944))=FALSE,LEFT(A1944,FIND(",",A1944)-1),A1944),"-",C1944,"-",H1944),""),"")</f>
        <v/>
      </c>
      <c r="M1944" s="29" t="str">
        <f>IF(A1944&lt;&gt;"",_xlfn.CONCAT("{",IF(ISERROR(FIND(",",A1944))=FALSE,LEFT(A1944,FIND(",",A1944)-1),A1944),", ",C1944," #",H1944,"}"),"")</f>
        <v>{Sharp, 2016 #13771}</v>
      </c>
      <c r="N1944" s="4" t="s">
        <v>1</v>
      </c>
      <c r="O1944" s="18" t="str">
        <f>IF(J1944="Yes",IF(P1944&lt;&gt;"",HYPERLINK(_xlfn.CONCAT(VLOOKUP(P1944,AF:AG,2,FALSE),"\",IF(ISERROR(FIND(",",A1944))=FALSE,LEFT(A1944,FIND(",",A1944)-1),A1944),"-",C1944,"-",H1944,".pdf"),"PDF"),""),"")</f>
        <v>PDF</v>
      </c>
      <c r="P1944" s="11" t="s">
        <v>2</v>
      </c>
      <c r="Q1944" s="3" t="s">
        <v>46</v>
      </c>
      <c r="R1944" s="3" t="s">
        <v>39</v>
      </c>
      <c r="T1944" s="18" t="str">
        <f>IF(J1944="Yes",IF(U1944&lt;&gt;"",HYPERLINK(_xlfn.CONCAT(VLOOKUP(U1944,AF:AG,2,FALSE),"\",IF(ISERROR(FIND(",",A1944))=FALSE,LEFT(A1944,FIND(",",A1944)-1),A1944),"-",C1944,"-",H1944,".pdf"),"PDF"),""),"")</f>
        <v>PDF</v>
      </c>
      <c r="U1944" s="11" t="str">
        <f>IF(R1944="0. Duplicate","SH","")</f>
        <v>SH</v>
      </c>
      <c r="V1944" s="3" t="str">
        <f>IF(R1944="0. Duplicate","Exclude","")</f>
        <v>Exclude</v>
      </c>
      <c r="W1944" s="3" t="str">
        <f>IF(R1944="0. Duplicate","0. Duplicate","")</f>
        <v>0. Duplicate</v>
      </c>
      <c r="Y1944" s="12" t="str">
        <f>IF(R1944="Include","No",IF(V1944="Include","No",""))</f>
        <v/>
      </c>
      <c r="Z1944" s="33" t="str">
        <f>IF(J1944="Yes",IF(Q1944="","",IF(Q1944="Include",IF(V1944="",IF(Y1944="No","Check for supplement","Include"),IF(V1944="Exclude","Consensus required",IF(V1944="Include",IF(Y1944="No","Check for supplement","Include"),"Check required"))),IF(Q1944="Exclude",IF(V1944="","Check required",IF(V1944="Exclude","Exclude",IF(V1944="Include","Consensus required","Check required"))),"Check required"))),IF(L1944="","","Find PDF"))</f>
        <v>Exclude</v>
      </c>
      <c r="AA1944" s="31" t="str">
        <f>IF(Z1944="Exclude",R1944,"")</f>
        <v>0. Duplicate</v>
      </c>
    </row>
    <row r="1945" spans="1:27" x14ac:dyDescent="0.25">
      <c r="A1945" s="25" t="s">
        <v>5668</v>
      </c>
      <c r="B1945" s="26" t="s">
        <v>5669</v>
      </c>
      <c r="C1945" s="26">
        <v>2019</v>
      </c>
      <c r="D1945" s="26" t="s">
        <v>5670</v>
      </c>
      <c r="E1945" s="26">
        <v>1</v>
      </c>
      <c r="F1945" s="26">
        <v>7</v>
      </c>
      <c r="G1945" s="26" t="s">
        <v>5671</v>
      </c>
      <c r="H1945" s="26">
        <v>14073</v>
      </c>
      <c r="I1945" s="26" t="s">
        <v>5672</v>
      </c>
      <c r="J1945" s="11" t="s">
        <v>35</v>
      </c>
      <c r="K1945" s="18" t="str">
        <f>IF(LEFT(I1945,2)="10",HYPERLINK(_xlfn.CONCAT("https://doi.org/",I1945),"Link"),IF(I1945="","",HYPERLINK(I1945,"Link")))</f>
        <v>Link</v>
      </c>
      <c r="L1945" s="19" t="str">
        <f>IF(A1945&lt;&gt;"",IF(J1945="No",_xlfn.CONCAT(IF(ISERROR(FIND(",",A1945))=FALSE,LEFT(A1945,FIND(",",A1945)-1),A1945),"-",C1945,"-",H1945),""),"")</f>
        <v/>
      </c>
      <c r="M1945" s="29" t="str">
        <f>IF(A1945&lt;&gt;"",_xlfn.CONCAT("{",IF(ISERROR(FIND(",",A1945))=FALSE,LEFT(A1945,FIND(",",A1945)-1),A1945),", ",C1945," #",H1945,"}"),"")</f>
        <v>{Shcherbina, 2019 #14073}</v>
      </c>
      <c r="N1945" s="4" t="s">
        <v>4</v>
      </c>
      <c r="O1945" s="18" t="str">
        <f>IF(J1945="Yes",IF(P1945&lt;&gt;"",HYPERLINK(_xlfn.CONCAT(VLOOKUP(P1945,AF:AG,2,FALSE),"\",IF(ISERROR(FIND(",",A1945))=FALSE,LEFT(A1945,FIND(",",A1945)-1),A1945),"-",C1945,"-",H1945,".pdf"),"PDF"),""),"")</f>
        <v>PDF</v>
      </c>
      <c r="P1945" s="11" t="s">
        <v>2</v>
      </c>
      <c r="Q1945" s="3" t="s">
        <v>46</v>
      </c>
      <c r="R1945" s="3" t="s">
        <v>47</v>
      </c>
      <c r="S1945" s="4" t="s">
        <v>109</v>
      </c>
      <c r="T1945" s="18" t="str">
        <f>IF(J1945="Yes",IF(U1945&lt;&gt;"",HYPERLINK(_xlfn.CONCAT(VLOOKUP(U1945,AF:AG,2,FALSE),"\",IF(ISERROR(FIND(",",A1945))=FALSE,LEFT(A1945,FIND(",",A1945)-1),A1945),"-",C1945,"-",H1945,".pdf"),"PDF"),""),"")</f>
        <v>PDF</v>
      </c>
      <c r="U1945" s="11" t="s">
        <v>50</v>
      </c>
      <c r="V1945" s="382" t="s">
        <v>46</v>
      </c>
      <c r="W1945" s="383" t="s">
        <v>47</v>
      </c>
      <c r="Y1945" s="12" t="str">
        <f>IF(R1945="Include","No",IF(V1945="Include","No",""))</f>
        <v/>
      </c>
      <c r="Z1945" s="33" t="str">
        <f>IF(J1945="Yes",IF(Q1945="","",IF(Q1945="Include",IF(V1945="",IF(Y1945="No","Check for supplement","Include"),IF(V1945="Exclude","Consensus required",IF(V1945="Include",IF(Y1945="No","Check for supplement","Include"),"Check required"))),IF(Q1945="Exclude",IF(V1945="","Check required",IF(V1945="Exclude","Exclude",IF(V1945="Include","Consensus required","Check required"))),"Check required"))),IF(L1945="","","Find PDF"))</f>
        <v>Exclude</v>
      </c>
      <c r="AA1945" s="31" t="str">
        <f>IF(Z1945="Exclude",R1945,"")</f>
        <v>3. Wrong intervention</v>
      </c>
    </row>
    <row r="1946" spans="1:27" x14ac:dyDescent="0.25">
      <c r="A1946" s="25" t="s">
        <v>3152</v>
      </c>
      <c r="B1946" s="26" t="s">
        <v>3153</v>
      </c>
      <c r="C1946" s="26">
        <v>2019</v>
      </c>
      <c r="D1946" s="26" t="s">
        <v>2560</v>
      </c>
      <c r="E1946" s="26">
        <v>2</v>
      </c>
      <c r="F1946" s="26">
        <v>1</v>
      </c>
      <c r="G1946" s="26">
        <v>1</v>
      </c>
      <c r="H1946" s="26">
        <v>14932</v>
      </c>
      <c r="I1946" s="26" t="s">
        <v>3154</v>
      </c>
      <c r="J1946" s="11" t="s">
        <v>35</v>
      </c>
      <c r="K1946" s="18" t="str">
        <f>IF(LEFT(I1946,2)="10",HYPERLINK(_xlfn.CONCAT("https://doi.org/",I1946),"Link"),IF(I1946="","",HYPERLINK(I1946,"Link")))</f>
        <v>Link</v>
      </c>
      <c r="L1946" s="19" t="str">
        <f>IF(A1946&lt;&gt;"",IF(J1946="No",_xlfn.CONCAT(IF(ISERROR(FIND(",",A1946))=FALSE,LEFT(A1946,FIND(",",A1946)-1),A1946),"-",C1946,"-",H1946),""),"")</f>
        <v/>
      </c>
      <c r="M1946" s="29" t="str">
        <f>IF(A1946&lt;&gt;"",_xlfn.CONCAT("{",IF(ISERROR(FIND(",",A1946))=FALSE,LEFT(A1946,FIND(",",A1946)-1),A1946),", ",C1946," #",H1946,"}"),"")</f>
        <v>{Shebib, 2019 #14932}</v>
      </c>
      <c r="N1946" s="4" t="s">
        <v>1</v>
      </c>
      <c r="O1946" s="18" t="str">
        <f>IF(J1946="Yes",IF(P1946&lt;&gt;"",HYPERLINK(_xlfn.CONCAT(VLOOKUP(P1946,AF:AG,2,FALSE),"\",IF(ISERROR(FIND(",",A1946))=FALSE,LEFT(A1946,FIND(",",A1946)-1),A1946),"-",C1946,"-",H1946,".pdf"),"PDF"),""),"")</f>
        <v>PDF</v>
      </c>
      <c r="P1946" s="11" t="s">
        <v>2</v>
      </c>
      <c r="Q1946" s="3" t="s">
        <v>46</v>
      </c>
      <c r="R1946" s="3" t="s">
        <v>47</v>
      </c>
      <c r="S1946" s="4" t="s">
        <v>109</v>
      </c>
      <c r="T1946" s="18" t="str">
        <f>IF(J1946="Yes",IF(U1946&lt;&gt;"",HYPERLINK(_xlfn.CONCAT(VLOOKUP(U1946,AF:AG,2,FALSE),"\",IF(ISERROR(FIND(",",A1946))=FALSE,LEFT(A1946,FIND(",",A1946)-1),A1946),"-",C1946,"-",H1946,".pdf"),"PDF"),""),"")</f>
        <v>PDF</v>
      </c>
      <c r="U1946" s="11" t="s">
        <v>38</v>
      </c>
      <c r="V1946" s="3" t="s">
        <v>46</v>
      </c>
      <c r="W1946" s="3" t="s">
        <v>47</v>
      </c>
      <c r="Y1946" s="12" t="str">
        <f>IF(R1946="Include","No",IF(V1946="Include","No",""))</f>
        <v/>
      </c>
      <c r="Z1946" s="33" t="str">
        <f>IF(J1946="Yes",IF(Q1946="","",IF(Q1946="Include",IF(V1946="",IF(Y1946="No","Check for supplement","Include"),IF(V1946="Exclude","Consensus required",IF(V1946="Include",IF(Y1946="No","Check for supplement","Include"),"Check required"))),IF(Q1946="Exclude",IF(V1946="","Check required",IF(V1946="Exclude","Exclude",IF(V1946="Include","Consensus required","Check required"))),"Check required"))),IF(L1946="","","Find PDF"))</f>
        <v>Exclude</v>
      </c>
      <c r="AA1946" s="31" t="str">
        <f>IF(Z1946="Exclude",R1946,"")</f>
        <v>3. Wrong intervention</v>
      </c>
    </row>
    <row r="1947" spans="1:27" x14ac:dyDescent="0.25">
      <c r="A1947" s="25" t="s">
        <v>5673</v>
      </c>
      <c r="B1947" s="26" t="s">
        <v>5674</v>
      </c>
      <c r="C1947" s="26">
        <v>2024</v>
      </c>
      <c r="D1947" s="26" t="s">
        <v>5675</v>
      </c>
      <c r="E1947" s="26">
        <v>9</v>
      </c>
      <c r="F1947" s="26">
        <v>1</v>
      </c>
      <c r="H1947" s="26">
        <v>14212</v>
      </c>
      <c r="I1947" s="26" t="s">
        <v>5676</v>
      </c>
      <c r="J1947" s="11" t="s">
        <v>35</v>
      </c>
      <c r="K1947" s="18" t="str">
        <f>IF(LEFT(I1947,2)="10",HYPERLINK(_xlfn.CONCAT("https://doi.org/",I1947),"Link"),IF(I1947="","",HYPERLINK(I1947,"Link")))</f>
        <v>Link</v>
      </c>
      <c r="L1947" s="19" t="str">
        <f>IF(A1947&lt;&gt;"",IF(J1947="No",_xlfn.CONCAT(IF(ISERROR(FIND(",",A1947))=FALSE,LEFT(A1947,FIND(",",A1947)-1),A1947),"-",C1947,"-",H1947),""),"")</f>
        <v/>
      </c>
      <c r="M1947" s="29" t="str">
        <f>IF(A1947&lt;&gt;"",_xlfn.CONCAT("{",IF(ISERROR(FIND(",",A1947))=FALSE,LEFT(A1947,FIND(",",A1947)-1),A1947),", ",C1947," #",H1947,"}"),"")</f>
        <v>{Shen, 2024 #14212}</v>
      </c>
      <c r="N1947" s="4" t="s">
        <v>4</v>
      </c>
      <c r="O1947" s="18" t="str">
        <f>IF(J1947="Yes",IF(P1947&lt;&gt;"",HYPERLINK(_xlfn.CONCAT(VLOOKUP(P1947,AF:AG,2,FALSE),"\",IF(ISERROR(FIND(",",A1947))=FALSE,LEFT(A1947,FIND(",",A1947)-1),A1947),"-",C1947,"-",H1947,".pdf"),"PDF"),""),"")</f>
        <v>PDF</v>
      </c>
      <c r="P1947" s="11" t="s">
        <v>2</v>
      </c>
      <c r="Q1947" s="3" t="s">
        <v>46</v>
      </c>
      <c r="R1947" s="3" t="s">
        <v>49</v>
      </c>
      <c r="S1947" s="4" t="s">
        <v>5440</v>
      </c>
      <c r="T1947" s="18" t="str">
        <f>IF(J1947="Yes",IF(U1947&lt;&gt;"",HYPERLINK(_xlfn.CONCAT(VLOOKUP(U1947,AF:AG,2,FALSE),"\",IF(ISERROR(FIND(",",A1947))=FALSE,LEFT(A1947,FIND(",",A1947)-1),A1947),"-",C1947,"-",H1947,".pdf"),"PDF"),""),"")</f>
        <v>PDF</v>
      </c>
      <c r="U1947" s="11" t="s">
        <v>50</v>
      </c>
      <c r="V1947" s="3" t="s">
        <v>46</v>
      </c>
      <c r="W1947" s="3" t="s">
        <v>49</v>
      </c>
      <c r="Y1947" s="12" t="str">
        <f>IF(R1947="Include","No",IF(V1947="Include","No",""))</f>
        <v/>
      </c>
      <c r="Z1947" s="33" t="str">
        <f>IF(J1947="Yes",IF(Q1947="","",IF(Q1947="Include",IF(V1947="",IF(Y1947="No","Check for supplement","Include"),IF(V1947="Exclude","Consensus required",IF(V1947="Include",IF(Y1947="No","Check for supplement","Include"),"Check required"))),IF(Q1947="Exclude",IF(V1947="","Check required",IF(V1947="Exclude","Exclude",IF(V1947="Include","Consensus required","Check required"))),"Check required"))),IF(L1947="","","Find PDF"))</f>
        <v>Exclude</v>
      </c>
      <c r="AA1947" s="31" t="str">
        <f>IF(Z1947="Exclude",R1947,"")</f>
        <v>1. No relevant outcomes</v>
      </c>
    </row>
    <row r="1948" spans="1:27" x14ac:dyDescent="0.25">
      <c r="A1948" s="25" t="s">
        <v>3155</v>
      </c>
      <c r="B1948" s="26" t="s">
        <v>3156</v>
      </c>
      <c r="C1948" s="26">
        <v>2020</v>
      </c>
      <c r="D1948" s="26" t="s">
        <v>1162</v>
      </c>
      <c r="E1948" s="26">
        <v>75</v>
      </c>
      <c r="F1948" s="26">
        <v>4</v>
      </c>
      <c r="G1948" s="26" t="s">
        <v>3157</v>
      </c>
      <c r="H1948" s="26">
        <v>13772</v>
      </c>
      <c r="I1948" s="26" t="s">
        <v>3158</v>
      </c>
      <c r="J1948" s="11" t="s">
        <v>35</v>
      </c>
      <c r="K1948" s="18" t="str">
        <f>IF(LEFT(I1948,2)="10",HYPERLINK(_xlfn.CONCAT("https://doi.org/",I1948),"Link"),IF(I1948="","",HYPERLINK(I1948,"Link")))</f>
        <v>Link</v>
      </c>
      <c r="L1948" s="19" t="str">
        <f>IF(A1948&lt;&gt;"",IF(J1948="No",_xlfn.CONCAT(IF(ISERROR(FIND(",",A1948))=FALSE,LEFT(A1948,FIND(",",A1948)-1),A1948),"-",C1948,"-",H1948),""),"")</f>
        <v/>
      </c>
      <c r="M1948" s="29" t="str">
        <f>IF(A1948&lt;&gt;"",_xlfn.CONCAT("{",IF(ISERROR(FIND(",",A1948))=FALSE,LEFT(A1948,FIND(",",A1948)-1),A1948),", ",C1948," #",H1948,"}"),"")</f>
        <v>{Sheshadri, 2020 #13772}</v>
      </c>
      <c r="N1948" s="4" t="s">
        <v>1</v>
      </c>
      <c r="O1948" s="18" t="str">
        <f>IF(J1948="Yes",IF(P1948&lt;&gt;"",HYPERLINK(_xlfn.CONCAT(VLOOKUP(P1948,AF:AG,2,FALSE),"\",IF(ISERROR(FIND(",",A1948))=FALSE,LEFT(A1948,FIND(",",A1948)-1),A1948),"-",C1948,"-",H1948,".pdf"),"PDF"),""),"")</f>
        <v>PDF</v>
      </c>
      <c r="P1948" s="11" t="s">
        <v>2</v>
      </c>
      <c r="Q1948" s="3" t="s">
        <v>46</v>
      </c>
      <c r="R1948" s="3" t="s">
        <v>47</v>
      </c>
      <c r="S1948" s="4" t="s">
        <v>109</v>
      </c>
      <c r="T1948" s="18" t="str">
        <f>IF(J1948="Yes",IF(U1948&lt;&gt;"",HYPERLINK(_xlfn.CONCAT(VLOOKUP(U1948,AF:AG,2,FALSE),"\",IF(ISERROR(FIND(",",A1948))=FALSE,LEFT(A1948,FIND(",",A1948)-1),A1948),"-",C1948,"-",H1948,".pdf"),"PDF"),""),"")</f>
        <v>PDF</v>
      </c>
      <c r="U1948" s="11" t="s">
        <v>38</v>
      </c>
      <c r="V1948" s="3" t="s">
        <v>46</v>
      </c>
      <c r="W1948" s="3" t="s">
        <v>47</v>
      </c>
      <c r="Y1948" s="12" t="str">
        <f>IF(R1948="Include","No",IF(V1948="Include","No",""))</f>
        <v/>
      </c>
      <c r="Z1948" s="33" t="str">
        <f>IF(J1948="Yes",IF(Q1948="","",IF(Q1948="Include",IF(V1948="",IF(Y1948="No","Check for supplement","Include"),IF(V1948="Exclude","Consensus required",IF(V1948="Include",IF(Y1948="No","Check for supplement","Include"),"Check required"))),IF(Q1948="Exclude",IF(V1948="","Check required",IF(V1948="Exclude","Exclude",IF(V1948="Include","Consensus required","Check required"))),"Check required"))),IF(L1948="","","Find PDF"))</f>
        <v>Exclude</v>
      </c>
      <c r="AA1948" s="31" t="str">
        <f>IF(Z1948="Exclude",R1948,"")</f>
        <v>3. Wrong intervention</v>
      </c>
    </row>
    <row r="1949" spans="1:27" x14ac:dyDescent="0.25">
      <c r="A1949" s="25" t="s">
        <v>3159</v>
      </c>
      <c r="B1949" s="26" t="s">
        <v>3160</v>
      </c>
      <c r="C1949" s="26">
        <v>2022</v>
      </c>
      <c r="D1949" s="26" t="s">
        <v>3161</v>
      </c>
      <c r="E1949" s="26">
        <v>9</v>
      </c>
      <c r="F1949" s="26">
        <v>3</v>
      </c>
      <c r="G1949" s="26" t="s">
        <v>3162</v>
      </c>
      <c r="H1949" s="26">
        <v>14933</v>
      </c>
      <c r="I1949" s="26" t="s">
        <v>3163</v>
      </c>
      <c r="J1949" s="11" t="s">
        <v>35</v>
      </c>
      <c r="K1949" s="18" t="str">
        <f>IF(LEFT(I1949,2)="10",HYPERLINK(_xlfn.CONCAT("https://doi.org/",I1949),"Link"),IF(I1949="","",HYPERLINK(I1949,"Link")))</f>
        <v>Link</v>
      </c>
      <c r="L1949" s="19" t="str">
        <f>IF(A1949&lt;&gt;"",IF(J1949="No",_xlfn.CONCAT(IF(ISERROR(FIND(",",A1949))=FALSE,LEFT(A1949,FIND(",",A1949)-1),A1949),"-",C1949,"-",H1949),""),"")</f>
        <v/>
      </c>
      <c r="M1949" s="29" t="str">
        <f>IF(A1949&lt;&gt;"",_xlfn.CONCAT("{",IF(ISERROR(FIND(",",A1949))=FALSE,LEFT(A1949,FIND(",",A1949)-1),A1949),", ",C1949," #",H1949,"}"),"")</f>
        <v>{Shi, 2022 #14933}</v>
      </c>
      <c r="N1949" s="4" t="s">
        <v>1</v>
      </c>
      <c r="O1949" s="18" t="str">
        <f>IF(J1949="Yes",IF(P1949&lt;&gt;"",HYPERLINK(_xlfn.CONCAT(VLOOKUP(P1949,AF:AG,2,FALSE),"\",IF(ISERROR(FIND(",",A1949))=FALSE,LEFT(A1949,FIND(",",A1949)-1),A1949),"-",C1949,"-",H1949,".pdf"),"PDF"),""),"")</f>
        <v>PDF</v>
      </c>
      <c r="P1949" s="11" t="s">
        <v>2</v>
      </c>
      <c r="Q1949" s="3" t="s">
        <v>46</v>
      </c>
      <c r="R1949" s="3" t="s">
        <v>47</v>
      </c>
      <c r="S1949" s="4" t="s">
        <v>109</v>
      </c>
      <c r="T1949" s="18" t="str">
        <f>IF(J1949="Yes",IF(U1949&lt;&gt;"",HYPERLINK(_xlfn.CONCAT(VLOOKUP(U1949,AF:AG,2,FALSE),"\",IF(ISERROR(FIND(",",A1949))=FALSE,LEFT(A1949,FIND(",",A1949)-1),A1949),"-",C1949,"-",H1949,".pdf"),"PDF"),""),"")</f>
        <v>PDF</v>
      </c>
      <c r="U1949" s="11" t="s">
        <v>38</v>
      </c>
      <c r="V1949" s="3" t="s">
        <v>46</v>
      </c>
      <c r="W1949" s="3" t="s">
        <v>47</v>
      </c>
      <c r="Y1949" s="12" t="str">
        <f>IF(R1949="Include","No",IF(V1949="Include","No",""))</f>
        <v/>
      </c>
      <c r="Z1949" s="33" t="str">
        <f>IF(J1949="Yes",IF(Q1949="","",IF(Q1949="Include",IF(V1949="",IF(Y1949="No","Check for supplement","Include"),IF(V1949="Exclude","Consensus required",IF(V1949="Include",IF(Y1949="No","Check for supplement","Include"),"Check required"))),IF(Q1949="Exclude",IF(V1949="","Check required",IF(V1949="Exclude","Exclude",IF(V1949="Include","Consensus required","Check required"))),"Check required"))),IF(L1949="","","Find PDF"))</f>
        <v>Exclude</v>
      </c>
      <c r="AA1949" s="31" t="str">
        <f>IF(Z1949="Exclude",R1949,"")</f>
        <v>3. Wrong intervention</v>
      </c>
    </row>
    <row r="1950" spans="1:27" x14ac:dyDescent="0.25">
      <c r="A1950" s="25" t="s">
        <v>7179</v>
      </c>
      <c r="B1950" s="26" t="s">
        <v>7180</v>
      </c>
      <c r="C1950" s="26">
        <v>2024</v>
      </c>
      <c r="D1950" s="26" t="s">
        <v>560</v>
      </c>
      <c r="E1950" s="26">
        <v>16</v>
      </c>
      <c r="F1950" s="26">
        <v>13</v>
      </c>
      <c r="G1950" s="26" t="s">
        <v>7181</v>
      </c>
      <c r="H1950" s="26">
        <v>15374</v>
      </c>
      <c r="I1950" s="26" t="s">
        <v>7182</v>
      </c>
      <c r="J1950" s="11" t="s">
        <v>35</v>
      </c>
      <c r="K1950" s="18" t="str">
        <f>IF(LEFT(I1950,2)="10",HYPERLINK(_xlfn.CONCAT("https://doi.org/",I1950),"Link"),IF(I1950="","",HYPERLINK(I1950,"Link")))</f>
        <v>Link</v>
      </c>
      <c r="L1950" s="19" t="str">
        <f>IF(A1950&lt;&gt;"",IF(J1950="No",_xlfn.CONCAT(IF(ISERROR(FIND(",",A1950))=FALSE,LEFT(A1950,FIND(",",A1950)-1),A1950),"-",C1950,"-",H1950),""),"")</f>
        <v/>
      </c>
      <c r="M1950" s="29" t="str">
        <f>IF(A1950&lt;&gt;"",_xlfn.CONCAT("{",IF(ISERROR(FIND(",",A1950))=FALSE,LEFT(A1950,FIND(",",A1950)-1),A1950),", ",C1950," #",H1950,"}"),"")</f>
        <v>{Shi, 2024 #15374}</v>
      </c>
      <c r="N1950" s="4" t="s">
        <v>75</v>
      </c>
      <c r="O1950" s="18" t="str">
        <f>IF(J1950="Yes",IF(P1950&lt;&gt;"",HYPERLINK(_xlfn.CONCAT(VLOOKUP(P1950,AF:AG,2,FALSE),"\",IF(ISERROR(FIND(",",A1950))=FALSE,LEFT(A1950,FIND(",",A1950)-1),A1950),"-",C1950,"-",H1950,".pdf"),"PDF"),""),"")</f>
        <v>PDF</v>
      </c>
      <c r="P1950" s="11" t="s">
        <v>2</v>
      </c>
      <c r="Q1950" s="3" t="s">
        <v>37</v>
      </c>
      <c r="T1950" s="18" t="str">
        <f>IF(J1950="Yes",IF(U1950&lt;&gt;"",HYPERLINK(_xlfn.CONCAT(VLOOKUP(U1950,AF:AG,2,FALSE),"\",IF(ISERROR(FIND(",",A1950))=FALSE,LEFT(A1950,FIND(",",A1950)-1),A1950),"-",C1950,"-",H1950,".pdf"),"PDF"),""),"")</f>
        <v>PDF</v>
      </c>
      <c r="U1950" s="11" t="s">
        <v>38</v>
      </c>
      <c r="V1950" s="3" t="s">
        <v>37</v>
      </c>
      <c r="Y1950" s="12" t="s">
        <v>35</v>
      </c>
      <c r="Z1950" s="33" t="str">
        <f>IF(J1950="Yes",IF(Q1950="","",IF(Q1950="Include",IF(V1950="",IF(Y1950="No","Check for supplement","Include"),IF(V1950="Exclude","Consensus required",IF(V1950="Include",IF(Y1950="No","Check for supplement","Include"),"Check required"))),IF(Q1950="Exclude",IF(V1950="","Check required",IF(V1950="Exclude","Exclude",IF(V1950="Include","Consensus required","Check required"))),"Check required"))),IF(L1950="","","Find PDF"))</f>
        <v>Include</v>
      </c>
      <c r="AA1950" s="31" t="str">
        <f>IF(Z1950="Exclude",R1950,"")</f>
        <v/>
      </c>
    </row>
    <row r="1951" spans="1:27" x14ac:dyDescent="0.25">
      <c r="A1951" s="25" t="s">
        <v>5677</v>
      </c>
      <c r="B1951" s="26" t="s">
        <v>5678</v>
      </c>
      <c r="C1951" s="26">
        <v>2016</v>
      </c>
      <c r="D1951" s="26" t="s">
        <v>758</v>
      </c>
      <c r="E1951" s="26">
        <v>47</v>
      </c>
      <c r="G1951" s="26" t="s">
        <v>5679</v>
      </c>
      <c r="H1951" s="26">
        <v>14063</v>
      </c>
      <c r="I1951" s="26" t="s">
        <v>5680</v>
      </c>
      <c r="J1951" s="11" t="s">
        <v>35</v>
      </c>
      <c r="K1951" s="18" t="str">
        <f>IF(LEFT(I1951,2)="10",HYPERLINK(_xlfn.CONCAT("https://doi.org/",I1951),"Link"),IF(I1951="","",HYPERLINK(I1951,"Link")))</f>
        <v>Link</v>
      </c>
      <c r="L1951" s="19" t="str">
        <f>IF(A1951&lt;&gt;"",IF(J1951="No",_xlfn.CONCAT(IF(ISERROR(FIND(",",A1951))=FALSE,LEFT(A1951,FIND(",",A1951)-1),A1951),"-",C1951,"-",H1951),""),"")</f>
        <v/>
      </c>
      <c r="M1951" s="29" t="str">
        <f>IF(A1951&lt;&gt;"",_xlfn.CONCAT("{",IF(ISERROR(FIND(",",A1951))=FALSE,LEFT(A1951,FIND(",",A1951)-1),A1951),", ",C1951," #",H1951,"}"),"")</f>
        <v>{Shin, 2016 #14063}</v>
      </c>
      <c r="N1951" s="4" t="s">
        <v>4</v>
      </c>
      <c r="O1951" s="18" t="str">
        <f>IF(J1951="Yes",IF(P1951&lt;&gt;"",HYPERLINK(_xlfn.CONCAT(VLOOKUP(P1951,AF:AG,2,FALSE),"\",IF(ISERROR(FIND(",",A1951))=FALSE,LEFT(A1951,FIND(",",A1951)-1),A1951),"-",C1951,"-",H1951,".pdf"),"PDF"),""),"")</f>
        <v>PDF</v>
      </c>
      <c r="P1951" s="11" t="s">
        <v>2</v>
      </c>
      <c r="Q1951" s="3" t="s">
        <v>46</v>
      </c>
      <c r="R1951" s="3" t="s">
        <v>47</v>
      </c>
      <c r="S1951" s="4" t="s">
        <v>109</v>
      </c>
      <c r="T1951" s="18" t="str">
        <f>IF(J1951="Yes",IF(U1951&lt;&gt;"",HYPERLINK(_xlfn.CONCAT(VLOOKUP(U1951,AF:AG,2,FALSE),"\",IF(ISERROR(FIND(",",A1951))=FALSE,LEFT(A1951,FIND(",",A1951)-1),A1951),"-",C1951,"-",H1951,".pdf"),"PDF"),""),"")</f>
        <v>PDF</v>
      </c>
      <c r="U1951" s="11" t="s">
        <v>50</v>
      </c>
      <c r="V1951" s="3" t="s">
        <v>46</v>
      </c>
      <c r="W1951" s="3" t="s">
        <v>47</v>
      </c>
      <c r="Y1951" s="12" t="str">
        <f>IF(R1951="Include","No",IF(V1951="Include","No",""))</f>
        <v/>
      </c>
      <c r="Z1951" s="33" t="str">
        <f>IF(J1951="Yes",IF(Q1951="","",IF(Q1951="Include",IF(V1951="",IF(Y1951="No","Check for supplement","Include"),IF(V1951="Exclude","Consensus required",IF(V1951="Include",IF(Y1951="No","Check for supplement","Include"),"Check required"))),IF(Q1951="Exclude",IF(V1951="","Check required",IF(V1951="Exclude","Exclude",IF(V1951="Include","Consensus required","Check required"))),"Check required"))),IF(L1951="","","Find PDF"))</f>
        <v>Exclude</v>
      </c>
      <c r="AA1951" s="31" t="str">
        <f>IF(Z1951="Exclude",R1951,"")</f>
        <v>3. Wrong intervention</v>
      </c>
    </row>
    <row r="1952" spans="1:27" x14ac:dyDescent="0.25">
      <c r="A1952" s="25" t="s">
        <v>3164</v>
      </c>
      <c r="B1952" s="26" t="s">
        <v>3165</v>
      </c>
      <c r="C1952" s="26">
        <v>2017</v>
      </c>
      <c r="D1952" s="26" t="s">
        <v>935</v>
      </c>
      <c r="E1952" s="26">
        <v>25</v>
      </c>
      <c r="F1952" s="26">
        <v>2</v>
      </c>
      <c r="G1952" s="26" t="s">
        <v>3166</v>
      </c>
      <c r="H1952" s="26">
        <v>13773</v>
      </c>
      <c r="I1952" s="26" t="s">
        <v>3167</v>
      </c>
      <c r="J1952" s="11" t="s">
        <v>35</v>
      </c>
      <c r="K1952" s="18" t="str">
        <f>IF(LEFT(I1952,2)="10",HYPERLINK(_xlfn.CONCAT("https://doi.org/",I1952),"Link"),IF(I1952="","",HYPERLINK(I1952,"Link")))</f>
        <v>Link</v>
      </c>
      <c r="L1952" s="19" t="str">
        <f>IF(A1952&lt;&gt;"",IF(J1952="No",_xlfn.CONCAT(IF(ISERROR(FIND(",",A1952))=FALSE,LEFT(A1952,FIND(",",A1952)-1),A1952),"-",C1952,"-",H1952),""),"")</f>
        <v/>
      </c>
      <c r="M1952" s="29" t="str">
        <f>IF(A1952&lt;&gt;"",_xlfn.CONCAT("{",IF(ISERROR(FIND(",",A1952))=FALSE,LEFT(A1952,FIND(",",A1952)-1),A1952),", ",C1952," #",H1952,"}"),"")</f>
        <v>{Shin, 2017 #13773}</v>
      </c>
      <c r="N1952" s="4" t="s">
        <v>1</v>
      </c>
      <c r="O1952" s="18" t="str">
        <f>IF(J1952="Yes",IF(P1952&lt;&gt;"",HYPERLINK(_xlfn.CONCAT(VLOOKUP(P1952,AF:AG,2,FALSE),"\",IF(ISERROR(FIND(",",A1952))=FALSE,LEFT(A1952,FIND(",",A1952)-1),A1952),"-",C1952,"-",H1952,".pdf"),"PDF"),""),"")</f>
        <v>PDF</v>
      </c>
      <c r="P1952" s="11" t="s">
        <v>2</v>
      </c>
      <c r="Q1952" s="3" t="s">
        <v>46</v>
      </c>
      <c r="R1952" s="3" t="s">
        <v>47</v>
      </c>
      <c r="S1952" s="4" t="s">
        <v>109</v>
      </c>
      <c r="T1952" s="18" t="str">
        <f>IF(J1952="Yes",IF(U1952&lt;&gt;"",HYPERLINK(_xlfn.CONCAT(VLOOKUP(U1952,AF:AG,2,FALSE),"\",IF(ISERROR(FIND(",",A1952))=FALSE,LEFT(A1952,FIND(",",A1952)-1),A1952),"-",C1952,"-",H1952,".pdf"),"PDF"),""),"")</f>
        <v>PDF</v>
      </c>
      <c r="U1952" s="11" t="s">
        <v>38</v>
      </c>
      <c r="V1952" s="3" t="s">
        <v>46</v>
      </c>
      <c r="W1952" s="3" t="s">
        <v>47</v>
      </c>
      <c r="Y1952" s="12" t="str">
        <f>IF(R1952="Include","No",IF(V1952="Include","No",""))</f>
        <v/>
      </c>
      <c r="Z1952" s="33" t="str">
        <f>IF(J1952="Yes",IF(Q1952="","",IF(Q1952="Include",IF(V1952="",IF(Y1952="No","Check for supplement","Include"),IF(V1952="Exclude","Consensus required",IF(V1952="Include",IF(Y1952="No","Check for supplement","Include"),"Check required"))),IF(Q1952="Exclude",IF(V1952="","Check required",IF(V1952="Exclude","Exclude",IF(V1952="Include","Consensus required","Check required"))),"Check required"))),IF(L1952="","","Find PDF"))</f>
        <v>Exclude</v>
      </c>
      <c r="AA1952" s="31" t="str">
        <f>IF(Z1952="Exclude",R1952,"")</f>
        <v>3. Wrong intervention</v>
      </c>
    </row>
    <row r="1953" spans="1:27" x14ac:dyDescent="0.25">
      <c r="A1953" s="25" t="s">
        <v>3164</v>
      </c>
      <c r="B1953" s="26" t="s">
        <v>3165</v>
      </c>
      <c r="C1953" s="26">
        <v>2017</v>
      </c>
      <c r="D1953" s="26" t="s">
        <v>935</v>
      </c>
      <c r="E1953" s="26">
        <v>25</v>
      </c>
      <c r="F1953" s="26">
        <v>2</v>
      </c>
      <c r="G1953" s="26" t="s">
        <v>3166</v>
      </c>
      <c r="H1953" s="26">
        <v>13774</v>
      </c>
      <c r="I1953" s="26" t="s">
        <v>3167</v>
      </c>
      <c r="J1953" s="11" t="s">
        <v>35</v>
      </c>
      <c r="K1953" s="18" t="str">
        <f>IF(LEFT(I1953,2)="10",HYPERLINK(_xlfn.CONCAT("https://doi.org/",I1953),"Link"),IF(I1953="","",HYPERLINK(I1953,"Link")))</f>
        <v>Link</v>
      </c>
      <c r="L1953" s="19" t="str">
        <f>IF(A1953&lt;&gt;"",IF(J1953="No",_xlfn.CONCAT(IF(ISERROR(FIND(",",A1953))=FALSE,LEFT(A1953,FIND(",",A1953)-1),A1953),"-",C1953,"-",H1953),""),"")</f>
        <v/>
      </c>
      <c r="M1953" s="29" t="str">
        <f>IF(A1953&lt;&gt;"",_xlfn.CONCAT("{",IF(ISERROR(FIND(",",A1953))=FALSE,LEFT(A1953,FIND(",",A1953)-1),A1953),", ",C1953," #",H1953,"}"),"")</f>
        <v>{Shin, 2017 #13774}</v>
      </c>
      <c r="N1953" s="4" t="s">
        <v>1</v>
      </c>
      <c r="O1953" s="18" t="str">
        <f>IF(J1953="Yes",IF(P1953&lt;&gt;"",HYPERLINK(_xlfn.CONCAT(VLOOKUP(P1953,AF:AG,2,FALSE),"\",IF(ISERROR(FIND(",",A1953))=FALSE,LEFT(A1953,FIND(",",A1953)-1),A1953),"-",C1953,"-",H1953,".pdf"),"PDF"),""),"")</f>
        <v>PDF</v>
      </c>
      <c r="P1953" s="11" t="s">
        <v>2</v>
      </c>
      <c r="Q1953" s="3" t="s">
        <v>46</v>
      </c>
      <c r="R1953" s="3" t="s">
        <v>39</v>
      </c>
      <c r="T1953" s="18" t="str">
        <f>IF(J1953="Yes",IF(U1953&lt;&gt;"",HYPERLINK(_xlfn.CONCAT(VLOOKUP(U1953,AF:AG,2,FALSE),"\",IF(ISERROR(FIND(",",A1953))=FALSE,LEFT(A1953,FIND(",",A1953)-1),A1953),"-",C1953,"-",H1953,".pdf"),"PDF"),""),"")</f>
        <v>PDF</v>
      </c>
      <c r="U1953" s="11" t="str">
        <f>IF(R1953="0. Duplicate","SH","")</f>
        <v>SH</v>
      </c>
      <c r="V1953" s="3" t="str">
        <f>IF(R1953="0. Duplicate","Exclude","")</f>
        <v>Exclude</v>
      </c>
      <c r="W1953" s="3" t="str">
        <f>IF(R1953="0. Duplicate","0. Duplicate","")</f>
        <v>0. Duplicate</v>
      </c>
      <c r="Y1953" s="12" t="str">
        <f>IF(R1953="Include","No",IF(V1953="Include","No",""))</f>
        <v/>
      </c>
      <c r="Z1953" s="33" t="str">
        <f>IF(J1953="Yes",IF(Q1953="","",IF(Q1953="Include",IF(V1953="",IF(Y1953="No","Check for supplement","Include"),IF(V1953="Exclude","Consensus required",IF(V1953="Include",IF(Y1953="No","Check for supplement","Include"),"Check required"))),IF(Q1953="Exclude",IF(V1953="","Check required",IF(V1953="Exclude","Exclude",IF(V1953="Include","Consensus required","Check required"))),"Check required"))),IF(L1953="","","Find PDF"))</f>
        <v>Exclude</v>
      </c>
      <c r="AA1953" s="31" t="str">
        <f>IF(Z1953="Exclude",R1953,"")</f>
        <v>0. Duplicate</v>
      </c>
    </row>
    <row r="1954" spans="1:27" x14ac:dyDescent="0.25">
      <c r="A1954" s="25" t="s">
        <v>3164</v>
      </c>
      <c r="B1954" s="26" t="s">
        <v>3165</v>
      </c>
      <c r="C1954" s="26">
        <v>2017</v>
      </c>
      <c r="D1954" s="26" t="s">
        <v>935</v>
      </c>
      <c r="E1954" s="26">
        <v>25</v>
      </c>
      <c r="F1954" s="26">
        <v>2</v>
      </c>
      <c r="G1954" s="26" t="s">
        <v>3166</v>
      </c>
      <c r="H1954" s="26">
        <v>13775</v>
      </c>
      <c r="I1954" s="26" t="s">
        <v>3167</v>
      </c>
      <c r="J1954" s="11" t="s">
        <v>35</v>
      </c>
      <c r="K1954" s="18" t="str">
        <f>IF(LEFT(I1954,2)="10",HYPERLINK(_xlfn.CONCAT("https://doi.org/",I1954),"Link"),IF(I1954="","",HYPERLINK(I1954,"Link")))</f>
        <v>Link</v>
      </c>
      <c r="L1954" s="19" t="str">
        <f>IF(A1954&lt;&gt;"",IF(J1954="No",_xlfn.CONCAT(IF(ISERROR(FIND(",",A1954))=FALSE,LEFT(A1954,FIND(",",A1954)-1),A1954),"-",C1954,"-",H1954),""),"")</f>
        <v/>
      </c>
      <c r="M1954" s="29" t="str">
        <f>IF(A1954&lt;&gt;"",_xlfn.CONCAT("{",IF(ISERROR(FIND(",",A1954))=FALSE,LEFT(A1954,FIND(",",A1954)-1),A1954),", ",C1954," #",H1954,"}"),"")</f>
        <v>{Shin, 2017 #13775}</v>
      </c>
      <c r="N1954" s="4" t="s">
        <v>1</v>
      </c>
      <c r="O1954" s="18" t="str">
        <f>IF(J1954="Yes",IF(P1954&lt;&gt;"",HYPERLINK(_xlfn.CONCAT(VLOOKUP(P1954,AF:AG,2,FALSE),"\",IF(ISERROR(FIND(",",A1954))=FALSE,LEFT(A1954,FIND(",",A1954)-1),A1954),"-",C1954,"-",H1954,".pdf"),"PDF"),""),"")</f>
        <v>PDF</v>
      </c>
      <c r="P1954" s="11" t="s">
        <v>2</v>
      </c>
      <c r="Q1954" s="3" t="s">
        <v>46</v>
      </c>
      <c r="R1954" s="3" t="s">
        <v>39</v>
      </c>
      <c r="T1954" s="18" t="str">
        <f>IF(J1954="Yes",IF(U1954&lt;&gt;"",HYPERLINK(_xlfn.CONCAT(VLOOKUP(U1954,AF:AG,2,FALSE),"\",IF(ISERROR(FIND(",",A1954))=FALSE,LEFT(A1954,FIND(",",A1954)-1),A1954),"-",C1954,"-",H1954,".pdf"),"PDF"),""),"")</f>
        <v>PDF</v>
      </c>
      <c r="U1954" s="11" t="str">
        <f>IF(R1954="0. Duplicate","SH","")</f>
        <v>SH</v>
      </c>
      <c r="V1954" s="3" t="str">
        <f>IF(R1954="0. Duplicate","Exclude","")</f>
        <v>Exclude</v>
      </c>
      <c r="W1954" s="3" t="str">
        <f>IF(R1954="0. Duplicate","0. Duplicate","")</f>
        <v>0. Duplicate</v>
      </c>
      <c r="Y1954" s="12" t="str">
        <f>IF(R1954="Include","No",IF(V1954="Include","No",""))</f>
        <v/>
      </c>
      <c r="Z1954" s="33" t="str">
        <f>IF(J1954="Yes",IF(Q1954="","",IF(Q1954="Include",IF(V1954="",IF(Y1954="No","Check for supplement","Include"),IF(V1954="Exclude","Consensus required",IF(V1954="Include",IF(Y1954="No","Check for supplement","Include"),"Check required"))),IF(Q1954="Exclude",IF(V1954="","Check required",IF(V1954="Exclude","Exclude",IF(V1954="Include","Consensus required","Check required"))),"Check required"))),IF(L1954="","","Find PDF"))</f>
        <v>Exclude</v>
      </c>
      <c r="AA1954" s="31" t="str">
        <f>IF(Z1954="Exclude",R1954,"")</f>
        <v>0. Duplicate</v>
      </c>
    </row>
    <row r="1955" spans="1:27" x14ac:dyDescent="0.25">
      <c r="A1955" s="25" t="s">
        <v>3164</v>
      </c>
      <c r="B1955" s="26" t="s">
        <v>3165</v>
      </c>
      <c r="C1955" s="26">
        <v>2017</v>
      </c>
      <c r="D1955" s="26" t="s">
        <v>935</v>
      </c>
      <c r="E1955" s="26">
        <v>25</v>
      </c>
      <c r="F1955" s="26">
        <v>2</v>
      </c>
      <c r="G1955" s="26" t="s">
        <v>3166</v>
      </c>
      <c r="H1955" s="26">
        <v>13776</v>
      </c>
      <c r="I1955" s="26" t="s">
        <v>3167</v>
      </c>
      <c r="J1955" s="11" t="s">
        <v>35</v>
      </c>
      <c r="K1955" s="18" t="str">
        <f>IF(LEFT(I1955,2)="10",HYPERLINK(_xlfn.CONCAT("https://doi.org/",I1955),"Link"),IF(I1955="","",HYPERLINK(I1955,"Link")))</f>
        <v>Link</v>
      </c>
      <c r="L1955" s="19" t="str">
        <f>IF(A1955&lt;&gt;"",IF(J1955="No",_xlfn.CONCAT(IF(ISERROR(FIND(",",A1955))=FALSE,LEFT(A1955,FIND(",",A1955)-1),A1955),"-",C1955,"-",H1955),""),"")</f>
        <v/>
      </c>
      <c r="M1955" s="29" t="str">
        <f>IF(A1955&lt;&gt;"",_xlfn.CONCAT("{",IF(ISERROR(FIND(",",A1955))=FALSE,LEFT(A1955,FIND(",",A1955)-1),A1955),", ",C1955," #",H1955,"}"),"")</f>
        <v>{Shin, 2017 #13776}</v>
      </c>
      <c r="N1955" s="4" t="s">
        <v>1</v>
      </c>
      <c r="O1955" s="18" t="str">
        <f>IF(J1955="Yes",IF(P1955&lt;&gt;"",HYPERLINK(_xlfn.CONCAT(VLOOKUP(P1955,AF:AG,2,FALSE),"\",IF(ISERROR(FIND(",",A1955))=FALSE,LEFT(A1955,FIND(",",A1955)-1),A1955),"-",C1955,"-",H1955,".pdf"),"PDF"),""),"")</f>
        <v>PDF</v>
      </c>
      <c r="P1955" s="11" t="s">
        <v>2</v>
      </c>
      <c r="Q1955" s="3" t="s">
        <v>46</v>
      </c>
      <c r="R1955" s="3" t="s">
        <v>39</v>
      </c>
      <c r="T1955" s="18" t="str">
        <f>IF(J1955="Yes",IF(U1955&lt;&gt;"",HYPERLINK(_xlfn.CONCAT(VLOOKUP(U1955,AF:AG,2,FALSE),"\",IF(ISERROR(FIND(",",A1955))=FALSE,LEFT(A1955,FIND(",",A1955)-1),A1955),"-",C1955,"-",H1955,".pdf"),"PDF"),""),"")</f>
        <v>PDF</v>
      </c>
      <c r="U1955" s="11" t="str">
        <f>IF(R1955="0. Duplicate","SH","")</f>
        <v>SH</v>
      </c>
      <c r="V1955" s="3" t="str">
        <f>IF(R1955="0. Duplicate","Exclude","")</f>
        <v>Exclude</v>
      </c>
      <c r="W1955" s="3" t="str">
        <f>IF(R1955="0. Duplicate","0. Duplicate","")</f>
        <v>0. Duplicate</v>
      </c>
      <c r="Y1955" s="12" t="str">
        <f>IF(R1955="Include","No",IF(V1955="Include","No",""))</f>
        <v/>
      </c>
      <c r="Z1955" s="33" t="str">
        <f>IF(J1955="Yes",IF(Q1955="","",IF(Q1955="Include",IF(V1955="",IF(Y1955="No","Check for supplement","Include"),IF(V1955="Exclude","Consensus required",IF(V1955="Include",IF(Y1955="No","Check for supplement","Include"),"Check required"))),IF(Q1955="Exclude",IF(V1955="","Check required",IF(V1955="Exclude","Exclude",IF(V1955="Include","Consensus required","Check required"))),"Check required"))),IF(L1955="","","Find PDF"))</f>
        <v>Exclude</v>
      </c>
      <c r="AA1955" s="31" t="str">
        <f>IF(Z1955="Exclude",R1955,"")</f>
        <v>0. Duplicate</v>
      </c>
    </row>
    <row r="1956" spans="1:27" x14ac:dyDescent="0.25">
      <c r="A1956" s="25" t="s">
        <v>3164</v>
      </c>
      <c r="B1956" s="26" t="s">
        <v>3165</v>
      </c>
      <c r="C1956" s="26">
        <v>2017</v>
      </c>
      <c r="D1956" s="26" t="s">
        <v>935</v>
      </c>
      <c r="E1956" s="26">
        <v>25</v>
      </c>
      <c r="F1956" s="26">
        <v>2</v>
      </c>
      <c r="G1956" s="26" t="s">
        <v>3166</v>
      </c>
      <c r="H1956" s="26">
        <v>14109</v>
      </c>
      <c r="I1956" s="26" t="s">
        <v>3167</v>
      </c>
      <c r="J1956" s="11" t="s">
        <v>35</v>
      </c>
      <c r="K1956" s="18" t="str">
        <f>IF(LEFT(I1956,2)="10",HYPERLINK(_xlfn.CONCAT("https://doi.org/",I1956),"Link"),IF(I1956="","",HYPERLINK(I1956,"Link")))</f>
        <v>Link</v>
      </c>
      <c r="L1956" s="19" t="str">
        <f>IF(A1956&lt;&gt;"",IF(J1956="No",_xlfn.CONCAT(IF(ISERROR(FIND(",",A1956))=FALSE,LEFT(A1956,FIND(",",A1956)-1),A1956),"-",C1956,"-",H1956),""),"")</f>
        <v/>
      </c>
      <c r="M1956" s="29" t="str">
        <f>IF(A1956&lt;&gt;"",_xlfn.CONCAT("{",IF(ISERROR(FIND(",",A1956))=FALSE,LEFT(A1956,FIND(",",A1956)-1),A1956),", ",C1956," #",H1956,"}"),"")</f>
        <v>{Shin, 2017 #14109}</v>
      </c>
      <c r="N1956" s="4" t="s">
        <v>4</v>
      </c>
      <c r="O1956" s="18" t="str">
        <f>IF(J1956="Yes",IF(P1956&lt;&gt;"",HYPERLINK(_xlfn.CONCAT(VLOOKUP(P1956,AF:AG,2,FALSE),"\",IF(ISERROR(FIND(",",A1956))=FALSE,LEFT(A1956,FIND(",",A1956)-1),A1956),"-",C1956,"-",H1956,".pdf"),"PDF"),""),"")</f>
        <v>PDF</v>
      </c>
      <c r="P1956" s="11" t="s">
        <v>2</v>
      </c>
      <c r="Q1956" s="3" t="s">
        <v>46</v>
      </c>
      <c r="R1956" s="3" t="s">
        <v>39</v>
      </c>
      <c r="T1956" s="18" t="str">
        <f>IF(J1956="Yes",IF(U1956&lt;&gt;"",HYPERLINK(_xlfn.CONCAT(VLOOKUP(U1956,AF:AG,2,FALSE),"\",IF(ISERROR(FIND(",",A1956))=FALSE,LEFT(A1956,FIND(",",A1956)-1),A1956),"-",C1956,"-",H1956,".pdf"),"PDF"),""),"")</f>
        <v>PDF</v>
      </c>
      <c r="U1956" s="11" t="s">
        <v>50</v>
      </c>
      <c r="V1956" s="3" t="s">
        <v>46</v>
      </c>
      <c r="W1956" s="3" t="s">
        <v>39</v>
      </c>
      <c r="Y1956" s="12" t="str">
        <f>IF(R1956="Include","No",IF(V1956="Include","No",""))</f>
        <v/>
      </c>
      <c r="Z1956" s="33" t="str">
        <f>IF(J1956="Yes",IF(Q1956="","",IF(Q1956="Include",IF(V1956="",IF(Y1956="No","Check for supplement","Include"),IF(V1956="Exclude","Consensus required",IF(V1956="Include",IF(Y1956="No","Check for supplement","Include"),"Check required"))),IF(Q1956="Exclude",IF(V1956="","Check required",IF(V1956="Exclude","Exclude",IF(V1956="Include","Consensus required","Check required"))),"Check required"))),IF(L1956="","","Find PDF"))</f>
        <v>Exclude</v>
      </c>
      <c r="AA1956" s="31" t="str">
        <f>IF(Z1956="Exclude",R1956,"")</f>
        <v>0. Duplicate</v>
      </c>
    </row>
    <row r="1957" spans="1:27" x14ac:dyDescent="0.25">
      <c r="A1957" s="25" t="s">
        <v>3168</v>
      </c>
      <c r="B1957" s="26" t="s">
        <v>3169</v>
      </c>
      <c r="C1957" s="26">
        <v>2015</v>
      </c>
      <c r="D1957" s="26" t="s">
        <v>851</v>
      </c>
      <c r="E1957" s="26">
        <v>24</v>
      </c>
      <c r="F1957" s="26">
        <v>7</v>
      </c>
      <c r="G1957" s="26" t="s">
        <v>3170</v>
      </c>
      <c r="H1957" s="26">
        <v>13777</v>
      </c>
      <c r="I1957" s="26" t="s">
        <v>3171</v>
      </c>
      <c r="J1957" s="11" t="s">
        <v>35</v>
      </c>
      <c r="K1957" s="18" t="str">
        <f>IF(LEFT(I1957,2)="10",HYPERLINK(_xlfn.CONCAT("https://doi.org/",I1957),"Link"),IF(I1957="","",HYPERLINK(I1957,"Link")))</f>
        <v>Link</v>
      </c>
      <c r="L1957" s="19" t="str">
        <f>IF(A1957&lt;&gt;"",IF(J1957="No",_xlfn.CONCAT(IF(ISERROR(FIND(",",A1957))=FALSE,LEFT(A1957,FIND(",",A1957)-1),A1957),"-",C1957,"-",H1957),""),"")</f>
        <v/>
      </c>
      <c r="M1957" s="29" t="str">
        <f>IF(A1957&lt;&gt;"",_xlfn.CONCAT("{",IF(ISERROR(FIND(",",A1957))=FALSE,LEFT(A1957,FIND(",",A1957)-1),A1957),", ",C1957," #",H1957,"}"),"")</f>
        <v>{Short, 2015 #13777}</v>
      </c>
      <c r="N1957" s="4" t="s">
        <v>1</v>
      </c>
      <c r="O1957" s="18" t="str">
        <f>IF(J1957="Yes",IF(P1957&lt;&gt;"",HYPERLINK(_xlfn.CONCAT(VLOOKUP(P1957,AF:AG,2,FALSE),"\",IF(ISERROR(FIND(",",A1957))=FALSE,LEFT(A1957,FIND(",",A1957)-1),A1957),"-",C1957,"-",H1957,".pdf"),"PDF"),""),"")</f>
        <v>PDF</v>
      </c>
      <c r="P1957" s="11" t="s">
        <v>2</v>
      </c>
      <c r="Q1957" s="3" t="s">
        <v>46</v>
      </c>
      <c r="R1957" s="3" t="s">
        <v>47</v>
      </c>
      <c r="S1957" s="4" t="s">
        <v>109</v>
      </c>
      <c r="T1957" s="18" t="str">
        <f>IF(J1957="Yes",IF(U1957&lt;&gt;"",HYPERLINK(_xlfn.CONCAT(VLOOKUP(U1957,AF:AG,2,FALSE),"\",IF(ISERROR(FIND(",",A1957))=FALSE,LEFT(A1957,FIND(",",A1957)-1),A1957),"-",C1957,"-",H1957,".pdf"),"PDF"),""),"")</f>
        <v>PDF</v>
      </c>
      <c r="U1957" s="11" t="s">
        <v>38</v>
      </c>
      <c r="V1957" s="3" t="s">
        <v>46</v>
      </c>
      <c r="W1957" s="3" t="s">
        <v>47</v>
      </c>
      <c r="Y1957" s="12" t="str">
        <f>IF(R1957="Include","No",IF(V1957="Include","No",""))</f>
        <v/>
      </c>
      <c r="Z1957" s="33" t="str">
        <f>IF(J1957="Yes",IF(Q1957="","",IF(Q1957="Include",IF(V1957="",IF(Y1957="No","Check for supplement","Include"),IF(V1957="Exclude","Consensus required",IF(V1957="Include",IF(Y1957="No","Check for supplement","Include"),"Check required"))),IF(Q1957="Exclude",IF(V1957="","Check required",IF(V1957="Exclude","Exclude",IF(V1957="Include","Consensus required","Check required"))),"Check required"))),IF(L1957="","","Find PDF"))</f>
        <v>Exclude</v>
      </c>
      <c r="AA1957" s="31" t="str">
        <f>IF(Z1957="Exclude",R1957,"")</f>
        <v>3. Wrong intervention</v>
      </c>
    </row>
    <row r="1958" spans="1:27" x14ac:dyDescent="0.25">
      <c r="A1958" s="25" t="s">
        <v>3168</v>
      </c>
      <c r="B1958" s="26" t="s">
        <v>3169</v>
      </c>
      <c r="C1958" s="26">
        <v>2015</v>
      </c>
      <c r="D1958" s="26" t="s">
        <v>851</v>
      </c>
      <c r="E1958" s="26">
        <v>24</v>
      </c>
      <c r="F1958" s="26">
        <v>7</v>
      </c>
      <c r="G1958" s="26" t="s">
        <v>3170</v>
      </c>
      <c r="H1958" s="26">
        <v>13778</v>
      </c>
      <c r="I1958" s="26" t="s">
        <v>3171</v>
      </c>
      <c r="J1958" s="11" t="s">
        <v>35</v>
      </c>
      <c r="K1958" s="18" t="str">
        <f>IF(LEFT(I1958,2)="10",HYPERLINK(_xlfn.CONCAT("https://doi.org/",I1958),"Link"),IF(I1958="","",HYPERLINK(I1958,"Link")))</f>
        <v>Link</v>
      </c>
      <c r="L1958" s="19" t="str">
        <f>IF(A1958&lt;&gt;"",IF(J1958="No",_xlfn.CONCAT(IF(ISERROR(FIND(",",A1958))=FALSE,LEFT(A1958,FIND(",",A1958)-1),A1958),"-",C1958,"-",H1958),""),"")</f>
        <v/>
      </c>
      <c r="M1958" s="29" t="str">
        <f>IF(A1958&lt;&gt;"",_xlfn.CONCAT("{",IF(ISERROR(FIND(",",A1958))=FALSE,LEFT(A1958,FIND(",",A1958)-1),A1958),", ",C1958," #",H1958,"}"),"")</f>
        <v>{Short, 2015 #13778}</v>
      </c>
      <c r="N1958" s="4" t="s">
        <v>1</v>
      </c>
      <c r="O1958" s="18" t="str">
        <f>IF(J1958="Yes",IF(P1958&lt;&gt;"",HYPERLINK(_xlfn.CONCAT(VLOOKUP(P1958,AF:AG,2,FALSE),"\",IF(ISERROR(FIND(",",A1958))=FALSE,LEFT(A1958,FIND(",",A1958)-1),A1958),"-",C1958,"-",H1958,".pdf"),"PDF"),""),"")</f>
        <v>PDF</v>
      </c>
      <c r="P1958" s="11" t="s">
        <v>2</v>
      </c>
      <c r="Q1958" s="3" t="s">
        <v>46</v>
      </c>
      <c r="R1958" s="3" t="s">
        <v>39</v>
      </c>
      <c r="T1958" s="18" t="str">
        <f>IF(J1958="Yes",IF(U1958&lt;&gt;"",HYPERLINK(_xlfn.CONCAT(VLOOKUP(U1958,AF:AG,2,FALSE),"\",IF(ISERROR(FIND(",",A1958))=FALSE,LEFT(A1958,FIND(",",A1958)-1),A1958),"-",C1958,"-",H1958,".pdf"),"PDF"),""),"")</f>
        <v>PDF</v>
      </c>
      <c r="U1958" s="11" t="str">
        <f>IF(R1958="0. Duplicate","SH","")</f>
        <v>SH</v>
      </c>
      <c r="V1958" s="3" t="str">
        <f>IF(R1958="0. Duplicate","Exclude","")</f>
        <v>Exclude</v>
      </c>
      <c r="W1958" s="3" t="str">
        <f>IF(R1958="0. Duplicate","0. Duplicate","")</f>
        <v>0. Duplicate</v>
      </c>
      <c r="Y1958" s="12" t="str">
        <f>IF(R1958="Include","No",IF(V1958="Include","No",""))</f>
        <v/>
      </c>
      <c r="Z1958" s="33" t="str">
        <f>IF(J1958="Yes",IF(Q1958="","",IF(Q1958="Include",IF(V1958="",IF(Y1958="No","Check for supplement","Include"),IF(V1958="Exclude","Consensus required",IF(V1958="Include",IF(Y1958="No","Check for supplement","Include"),"Check required"))),IF(Q1958="Exclude",IF(V1958="","Check required",IF(V1958="Exclude","Exclude",IF(V1958="Include","Consensus required","Check required"))),"Check required"))),IF(L1958="","","Find PDF"))</f>
        <v>Exclude</v>
      </c>
      <c r="AA1958" s="31" t="str">
        <f>IF(Z1958="Exclude",R1958,"")</f>
        <v>0. Duplicate</v>
      </c>
    </row>
    <row r="1959" spans="1:27" x14ac:dyDescent="0.25">
      <c r="A1959" s="25" t="s">
        <v>3172</v>
      </c>
      <c r="B1959" s="26" t="s">
        <v>3173</v>
      </c>
      <c r="C1959" s="26">
        <v>2017</v>
      </c>
      <c r="D1959" s="26" t="s">
        <v>296</v>
      </c>
      <c r="E1959" s="26">
        <v>11</v>
      </c>
      <c r="F1959" s="26">
        <v>1</v>
      </c>
      <c r="G1959" s="26" t="s">
        <v>3174</v>
      </c>
      <c r="H1959" s="26">
        <v>14934</v>
      </c>
      <c r="I1959" s="26" t="s">
        <v>3175</v>
      </c>
      <c r="J1959" s="11" t="s">
        <v>35</v>
      </c>
      <c r="K1959" s="18" t="str">
        <f>IF(LEFT(I1959,2)="10",HYPERLINK(_xlfn.CONCAT("https://doi.org/",I1959),"Link"),IF(I1959="","",HYPERLINK(I1959,"Link")))</f>
        <v>Link</v>
      </c>
      <c r="L1959" s="19" t="str">
        <f>IF(A1959&lt;&gt;"",IF(J1959="No",_xlfn.CONCAT(IF(ISERROR(FIND(",",A1959))=FALSE,LEFT(A1959,FIND(",",A1959)-1),A1959),"-",C1959,"-",H1959),""),"")</f>
        <v/>
      </c>
      <c r="M1959" s="29" t="str">
        <f>IF(A1959&lt;&gt;"",_xlfn.CONCAT("{",IF(ISERROR(FIND(",",A1959))=FALSE,LEFT(A1959,FIND(",",A1959)-1),A1959),", ",C1959," #",H1959,"}"),"")</f>
        <v>{Short, 2017 #14934}</v>
      </c>
      <c r="N1959" s="4" t="s">
        <v>1</v>
      </c>
      <c r="O1959" s="18" t="str">
        <f>IF(J1959="Yes",IF(P1959&lt;&gt;"",HYPERLINK(_xlfn.CONCAT(VLOOKUP(P1959,AF:AG,2,FALSE),"\",IF(ISERROR(FIND(",",A1959))=FALSE,LEFT(A1959,FIND(",",A1959)-1),A1959),"-",C1959,"-",H1959,".pdf"),"PDF"),""),"")</f>
        <v>PDF</v>
      </c>
      <c r="P1959" s="11" t="s">
        <v>2</v>
      </c>
      <c r="Q1959" s="3" t="s">
        <v>46</v>
      </c>
      <c r="R1959" s="3" t="s">
        <v>47</v>
      </c>
      <c r="S1959" s="4" t="s">
        <v>109</v>
      </c>
      <c r="T1959" s="18" t="str">
        <f>IF(J1959="Yes",IF(U1959&lt;&gt;"",HYPERLINK(_xlfn.CONCAT(VLOOKUP(U1959,AF:AG,2,FALSE),"\",IF(ISERROR(FIND(",",A1959))=FALSE,LEFT(A1959,FIND(",",A1959)-1),A1959),"-",C1959,"-",H1959,".pdf"),"PDF"),""),"")</f>
        <v>PDF</v>
      </c>
      <c r="U1959" s="11" t="s">
        <v>38</v>
      </c>
      <c r="V1959" s="3" t="s">
        <v>46</v>
      </c>
      <c r="W1959" s="3" t="s">
        <v>47</v>
      </c>
      <c r="Y1959" s="12" t="str">
        <f>IF(R1959="Include","No",IF(V1959="Include","No",""))</f>
        <v/>
      </c>
      <c r="Z1959" s="33" t="str">
        <f>IF(J1959="Yes",IF(Q1959="","",IF(Q1959="Include",IF(V1959="",IF(Y1959="No","Check for supplement","Include"),IF(V1959="Exclude","Consensus required",IF(V1959="Include",IF(Y1959="No","Check for supplement","Include"),"Check required"))),IF(Q1959="Exclude",IF(V1959="","Check required",IF(V1959="Exclude","Exclude",IF(V1959="Include","Consensus required","Check required"))),"Check required"))),IF(L1959="","","Find PDF"))</f>
        <v>Exclude</v>
      </c>
      <c r="AA1959" s="31" t="str">
        <f>IF(Z1959="Exclude",R1959,"")</f>
        <v>3. Wrong intervention</v>
      </c>
    </row>
    <row r="1960" spans="1:27" x14ac:dyDescent="0.25">
      <c r="A1960" s="25" t="s">
        <v>5681</v>
      </c>
      <c r="B1960" s="26" t="s">
        <v>5682</v>
      </c>
      <c r="C1960" s="26">
        <v>2018</v>
      </c>
      <c r="D1960" s="26" t="s">
        <v>159</v>
      </c>
      <c r="E1960" s="26">
        <v>13</v>
      </c>
      <c r="F1960" s="26">
        <v>6</v>
      </c>
      <c r="G1960" s="26" t="s">
        <v>5683</v>
      </c>
      <c r="H1960" s="26">
        <v>14202</v>
      </c>
      <c r="I1960" s="26" t="s">
        <v>5684</v>
      </c>
      <c r="J1960" s="11" t="s">
        <v>35</v>
      </c>
      <c r="K1960" s="18" t="str">
        <f>IF(LEFT(I1960,2)="10",HYPERLINK(_xlfn.CONCAT("https://doi.org/",I1960),"Link"),IF(I1960="","",HYPERLINK(I1960,"Link")))</f>
        <v>Link</v>
      </c>
      <c r="L1960" s="19" t="str">
        <f>IF(A1960&lt;&gt;"",IF(J1960="No",_xlfn.CONCAT(IF(ISERROR(FIND(",",A1960))=FALSE,LEFT(A1960,FIND(",",A1960)-1),A1960),"-",C1960,"-",H1960),""),"")</f>
        <v/>
      </c>
      <c r="M1960" s="29" t="str">
        <f>IF(A1960&lt;&gt;"",_xlfn.CONCAT("{",IF(ISERROR(FIND(",",A1960))=FALSE,LEFT(A1960,FIND(",",A1960)-1),A1960),", ",C1960," #",H1960,"}"),"")</f>
        <v>{Short, 2018 #14202}</v>
      </c>
      <c r="N1960" s="4" t="s">
        <v>4</v>
      </c>
      <c r="O1960" s="18" t="str">
        <f>IF(J1960="Yes",IF(P1960&lt;&gt;"",HYPERLINK(_xlfn.CONCAT(VLOOKUP(P1960,AF:AG,2,FALSE),"\",IF(ISERROR(FIND(",",A1960))=FALSE,LEFT(A1960,FIND(",",A1960)-1),A1960),"-",C1960,"-",H1960,".pdf"),"PDF"),""),"")</f>
        <v>PDF</v>
      </c>
      <c r="P1960" s="11" t="s">
        <v>2</v>
      </c>
      <c r="Q1960" s="3" t="s">
        <v>46</v>
      </c>
      <c r="R1960" s="3" t="s">
        <v>47</v>
      </c>
      <c r="S1960" s="4" t="s">
        <v>109</v>
      </c>
      <c r="T1960" s="18" t="str">
        <f>IF(J1960="Yes",IF(U1960&lt;&gt;"",HYPERLINK(_xlfn.CONCAT(VLOOKUP(U1960,AF:AG,2,FALSE),"\",IF(ISERROR(FIND(",",A1960))=FALSE,LEFT(A1960,FIND(",",A1960)-1),A1960),"-",C1960,"-",H1960,".pdf"),"PDF"),""),"")</f>
        <v>PDF</v>
      </c>
      <c r="U1960" s="11" t="s">
        <v>50</v>
      </c>
      <c r="V1960" s="3" t="s">
        <v>46</v>
      </c>
      <c r="W1960" s="3" t="s">
        <v>47</v>
      </c>
      <c r="Y1960" s="12" t="str">
        <f>IF(R1960="Include","No",IF(V1960="Include","No",""))</f>
        <v/>
      </c>
      <c r="Z1960" s="33" t="str">
        <f>IF(J1960="Yes",IF(Q1960="","",IF(Q1960="Include",IF(V1960="",IF(Y1960="No","Check for supplement","Include"),IF(V1960="Exclude","Consensus required",IF(V1960="Include",IF(Y1960="No","Check for supplement","Include"),"Check required"))),IF(Q1960="Exclude",IF(V1960="","Check required",IF(V1960="Exclude","Exclude",IF(V1960="Include","Consensus required","Check required"))),"Check required"))),IF(L1960="","","Find PDF"))</f>
        <v>Exclude</v>
      </c>
      <c r="AA1960" s="31" t="str">
        <f>IF(Z1960="Exclude",R1960,"")</f>
        <v>3. Wrong intervention</v>
      </c>
    </row>
    <row r="1961" spans="1:27" x14ac:dyDescent="0.25">
      <c r="A1961" s="25" t="s">
        <v>3176</v>
      </c>
      <c r="B1961" s="26" t="s">
        <v>3177</v>
      </c>
      <c r="C1961" s="26">
        <v>2013</v>
      </c>
      <c r="D1961" s="26" t="s">
        <v>3178</v>
      </c>
      <c r="E1961" s="26">
        <v>23</v>
      </c>
      <c r="F1961" s="26">
        <v>3</v>
      </c>
      <c r="G1961" s="26" t="s">
        <v>3179</v>
      </c>
      <c r="H1961" s="26">
        <v>13780</v>
      </c>
      <c r="I1961" s="26" t="s">
        <v>3180</v>
      </c>
      <c r="J1961" s="11" t="s">
        <v>35</v>
      </c>
      <c r="K1961" s="18" t="str">
        <f>IF(LEFT(I1961,2)="10",HYPERLINK(_xlfn.CONCAT("https://doi.org/",I1961),"Link"),IF(I1961="","",HYPERLINK(I1961,"Link")))</f>
        <v>Link</v>
      </c>
      <c r="L1961" s="19" t="str">
        <f>IF(A1961&lt;&gt;"",IF(J1961="No",_xlfn.CONCAT(IF(ISERROR(FIND(",",A1961))=FALSE,LEFT(A1961,FIND(",",A1961)-1),A1961),"-",C1961,"-",H1961),""),"")</f>
        <v/>
      </c>
      <c r="M1961" s="29" t="str">
        <f>IF(A1961&lt;&gt;"",_xlfn.CONCAT("{",IF(ISERROR(FIND(",",A1961))=FALSE,LEFT(A1961,FIND(",",A1961)-1),A1961),", ",C1961," #",H1961,"}"),"")</f>
        <v>{Siegrist, 2013 #13780}</v>
      </c>
      <c r="N1961" s="4" t="s">
        <v>1</v>
      </c>
      <c r="O1961" s="18" t="str">
        <f>IF(J1961="Yes",IF(P1961&lt;&gt;"",HYPERLINK(_xlfn.CONCAT(VLOOKUP(P1961,AF:AG,2,FALSE),"\",IF(ISERROR(FIND(",",A1961))=FALSE,LEFT(A1961,FIND(",",A1961)-1),A1961),"-",C1961,"-",H1961,".pdf"),"PDF"),""),"")</f>
        <v>PDF</v>
      </c>
      <c r="P1961" s="11" t="s">
        <v>2</v>
      </c>
      <c r="Q1961" s="3" t="s">
        <v>46</v>
      </c>
      <c r="R1961" s="3" t="s">
        <v>47</v>
      </c>
      <c r="S1961" s="4" t="s">
        <v>109</v>
      </c>
      <c r="T1961" s="18" t="str">
        <f>IF(J1961="Yes",IF(U1961&lt;&gt;"",HYPERLINK(_xlfn.CONCAT(VLOOKUP(U1961,AF:AG,2,FALSE),"\",IF(ISERROR(FIND(",",A1961))=FALSE,LEFT(A1961,FIND(",",A1961)-1),A1961),"-",C1961,"-",H1961,".pdf"),"PDF"),""),"")</f>
        <v>PDF</v>
      </c>
      <c r="U1961" s="11" t="s">
        <v>38</v>
      </c>
      <c r="V1961" s="3" t="s">
        <v>46</v>
      </c>
      <c r="W1961" s="3" t="s">
        <v>47</v>
      </c>
      <c r="Y1961" s="12" t="str">
        <f>IF(R1961="Include","No",IF(V1961="Include","No",""))</f>
        <v/>
      </c>
      <c r="Z1961" s="33" t="str">
        <f>IF(J1961="Yes",IF(Q1961="","",IF(Q1961="Include",IF(V1961="",IF(Y1961="No","Check for supplement","Include"),IF(V1961="Exclude","Consensus required",IF(V1961="Include",IF(Y1961="No","Check for supplement","Include"),"Check required"))),IF(Q1961="Exclude",IF(V1961="","Check required",IF(V1961="Exclude","Exclude",IF(V1961="Include","Consensus required","Check required"))),"Check required"))),IF(L1961="","","Find PDF"))</f>
        <v>Exclude</v>
      </c>
      <c r="AA1961" s="31" t="str">
        <f>IF(Z1961="Exclude",R1961,"")</f>
        <v>3. Wrong intervention</v>
      </c>
    </row>
    <row r="1962" spans="1:27" x14ac:dyDescent="0.25">
      <c r="A1962" s="25" t="s">
        <v>3176</v>
      </c>
      <c r="B1962" s="26" t="s">
        <v>3177</v>
      </c>
      <c r="C1962" s="26">
        <v>2013</v>
      </c>
      <c r="D1962" s="26" t="s">
        <v>3178</v>
      </c>
      <c r="E1962" s="26">
        <v>23</v>
      </c>
      <c r="F1962" s="26">
        <v>3</v>
      </c>
      <c r="G1962" s="26" t="s">
        <v>3179</v>
      </c>
      <c r="H1962" s="26">
        <v>13781</v>
      </c>
      <c r="I1962" s="26" t="s">
        <v>3180</v>
      </c>
      <c r="J1962" s="11" t="s">
        <v>35</v>
      </c>
      <c r="K1962" s="18" t="str">
        <f>IF(LEFT(I1962,2)="10",HYPERLINK(_xlfn.CONCAT("https://doi.org/",I1962),"Link"),IF(I1962="","",HYPERLINK(I1962,"Link")))</f>
        <v>Link</v>
      </c>
      <c r="L1962" s="19" t="str">
        <f>IF(A1962&lt;&gt;"",IF(J1962="No",_xlfn.CONCAT(IF(ISERROR(FIND(",",A1962))=FALSE,LEFT(A1962,FIND(",",A1962)-1),A1962),"-",C1962,"-",H1962),""),"")</f>
        <v/>
      </c>
      <c r="M1962" s="29" t="str">
        <f>IF(A1962&lt;&gt;"",_xlfn.CONCAT("{",IF(ISERROR(FIND(",",A1962))=FALSE,LEFT(A1962,FIND(",",A1962)-1),A1962),", ",C1962," #",H1962,"}"),"")</f>
        <v>{Siegrist, 2013 #13781}</v>
      </c>
      <c r="N1962" s="4" t="s">
        <v>1</v>
      </c>
      <c r="O1962" s="18" t="str">
        <f>IF(J1962="Yes",IF(P1962&lt;&gt;"",HYPERLINK(_xlfn.CONCAT(VLOOKUP(P1962,AF:AG,2,FALSE),"\",IF(ISERROR(FIND(",",A1962))=FALSE,LEFT(A1962,FIND(",",A1962)-1),A1962),"-",C1962,"-",H1962,".pdf"),"PDF"),""),"")</f>
        <v>PDF</v>
      </c>
      <c r="P1962" s="11" t="s">
        <v>2</v>
      </c>
      <c r="Q1962" s="3" t="s">
        <v>46</v>
      </c>
      <c r="R1962" s="3" t="s">
        <v>39</v>
      </c>
      <c r="T1962" s="18" t="str">
        <f>IF(J1962="Yes",IF(U1962&lt;&gt;"",HYPERLINK(_xlfn.CONCAT(VLOOKUP(U1962,AF:AG,2,FALSE),"\",IF(ISERROR(FIND(",",A1962))=FALSE,LEFT(A1962,FIND(",",A1962)-1),A1962),"-",C1962,"-",H1962,".pdf"),"PDF"),""),"")</f>
        <v>PDF</v>
      </c>
      <c r="U1962" s="11" t="str">
        <f>IF(R1962="0. Duplicate","SH","")</f>
        <v>SH</v>
      </c>
      <c r="V1962" s="3" t="str">
        <f>IF(R1962="0. Duplicate","Exclude","")</f>
        <v>Exclude</v>
      </c>
      <c r="W1962" s="3" t="str">
        <f>IF(R1962="0. Duplicate","0. Duplicate","")</f>
        <v>0. Duplicate</v>
      </c>
      <c r="Y1962" s="12" t="str">
        <f>IF(R1962="Include","No",IF(V1962="Include","No",""))</f>
        <v/>
      </c>
      <c r="Z1962" s="33" t="str">
        <f>IF(J1962="Yes",IF(Q1962="","",IF(Q1962="Include",IF(V1962="",IF(Y1962="No","Check for supplement","Include"),IF(V1962="Exclude","Consensus required",IF(V1962="Include",IF(Y1962="No","Check for supplement","Include"),"Check required"))),IF(Q1962="Exclude",IF(V1962="","Check required",IF(V1962="Exclude","Exclude",IF(V1962="Include","Consensus required","Check required"))),"Check required"))),IF(L1962="","","Find PDF"))</f>
        <v>Exclude</v>
      </c>
      <c r="AA1962" s="31" t="str">
        <f>IF(Z1962="Exclude",R1962,"")</f>
        <v>0. Duplicate</v>
      </c>
    </row>
    <row r="1963" spans="1:27" x14ac:dyDescent="0.25">
      <c r="A1963" s="25" t="s">
        <v>3176</v>
      </c>
      <c r="B1963" s="26" t="s">
        <v>3177</v>
      </c>
      <c r="C1963" s="26">
        <v>2013</v>
      </c>
      <c r="D1963" s="26" t="s">
        <v>3178</v>
      </c>
      <c r="E1963" s="26">
        <v>23</v>
      </c>
      <c r="F1963" s="26">
        <v>3</v>
      </c>
      <c r="G1963" s="26" t="s">
        <v>3179</v>
      </c>
      <c r="H1963" s="26">
        <v>13782</v>
      </c>
      <c r="I1963" s="26" t="s">
        <v>3180</v>
      </c>
      <c r="J1963" s="11" t="s">
        <v>35</v>
      </c>
      <c r="K1963" s="18" t="str">
        <f>IF(LEFT(I1963,2)="10",HYPERLINK(_xlfn.CONCAT("https://doi.org/",I1963),"Link"),IF(I1963="","",HYPERLINK(I1963,"Link")))</f>
        <v>Link</v>
      </c>
      <c r="L1963" s="19" t="str">
        <f>IF(A1963&lt;&gt;"",IF(J1963="No",_xlfn.CONCAT(IF(ISERROR(FIND(",",A1963))=FALSE,LEFT(A1963,FIND(",",A1963)-1),A1963),"-",C1963,"-",H1963),""),"")</f>
        <v/>
      </c>
      <c r="M1963" s="29" t="str">
        <f>IF(A1963&lt;&gt;"",_xlfn.CONCAT("{",IF(ISERROR(FIND(",",A1963))=FALSE,LEFT(A1963,FIND(",",A1963)-1),A1963),", ",C1963," #",H1963,"}"),"")</f>
        <v>{Siegrist, 2013 #13782}</v>
      </c>
      <c r="N1963" s="4" t="s">
        <v>1</v>
      </c>
      <c r="O1963" s="18" t="str">
        <f>IF(J1963="Yes",IF(P1963&lt;&gt;"",HYPERLINK(_xlfn.CONCAT(VLOOKUP(P1963,AF:AG,2,FALSE),"\",IF(ISERROR(FIND(",",A1963))=FALSE,LEFT(A1963,FIND(",",A1963)-1),A1963),"-",C1963,"-",H1963,".pdf"),"PDF"),""),"")</f>
        <v>PDF</v>
      </c>
      <c r="P1963" s="11" t="s">
        <v>2</v>
      </c>
      <c r="Q1963" s="3" t="s">
        <v>46</v>
      </c>
      <c r="R1963" s="3" t="s">
        <v>39</v>
      </c>
      <c r="T1963" s="18" t="str">
        <f>IF(J1963="Yes",IF(U1963&lt;&gt;"",HYPERLINK(_xlfn.CONCAT(VLOOKUP(U1963,AF:AG,2,FALSE),"\",IF(ISERROR(FIND(",",A1963))=FALSE,LEFT(A1963,FIND(",",A1963)-1),A1963),"-",C1963,"-",H1963,".pdf"),"PDF"),""),"")</f>
        <v>PDF</v>
      </c>
      <c r="U1963" s="11" t="str">
        <f>IF(R1963="0. Duplicate","SH","")</f>
        <v>SH</v>
      </c>
      <c r="V1963" s="3" t="str">
        <f>IF(R1963="0. Duplicate","Exclude","")</f>
        <v>Exclude</v>
      </c>
      <c r="W1963" s="3" t="str">
        <f>IF(R1963="0. Duplicate","0. Duplicate","")</f>
        <v>0. Duplicate</v>
      </c>
      <c r="Y1963" s="12" t="str">
        <f>IF(R1963="Include","No",IF(V1963="Include","No",""))</f>
        <v/>
      </c>
      <c r="Z1963" s="33" t="str">
        <f>IF(J1963="Yes",IF(Q1963="","",IF(Q1963="Include",IF(V1963="",IF(Y1963="No","Check for supplement","Include"),IF(V1963="Exclude","Consensus required",IF(V1963="Include",IF(Y1963="No","Check for supplement","Include"),"Check required"))),IF(Q1963="Exclude",IF(V1963="","Check required",IF(V1963="Exclude","Exclude",IF(V1963="Include","Consensus required","Check required"))),"Check required"))),IF(L1963="","","Find PDF"))</f>
        <v>Exclude</v>
      </c>
      <c r="AA1963" s="31" t="str">
        <f>IF(Z1963="Exclude",R1963,"")</f>
        <v>0. Duplicate</v>
      </c>
    </row>
    <row r="1964" spans="1:27" x14ac:dyDescent="0.25">
      <c r="A1964" s="25" t="s">
        <v>3176</v>
      </c>
      <c r="B1964" s="26" t="s">
        <v>3177</v>
      </c>
      <c r="C1964" s="26">
        <v>2013</v>
      </c>
      <c r="D1964" s="26" t="s">
        <v>3178</v>
      </c>
      <c r="E1964" s="26">
        <v>23</v>
      </c>
      <c r="F1964" s="26">
        <v>3</v>
      </c>
      <c r="G1964" s="26" t="s">
        <v>3179</v>
      </c>
      <c r="H1964" s="26">
        <v>13783</v>
      </c>
      <c r="I1964" s="26" t="s">
        <v>3180</v>
      </c>
      <c r="J1964" s="11" t="s">
        <v>35</v>
      </c>
      <c r="K1964" s="18" t="str">
        <f>IF(LEFT(I1964,2)="10",HYPERLINK(_xlfn.CONCAT("https://doi.org/",I1964),"Link"),IF(I1964="","",HYPERLINK(I1964,"Link")))</f>
        <v>Link</v>
      </c>
      <c r="L1964" s="19" t="str">
        <f>IF(A1964&lt;&gt;"",IF(J1964="No",_xlfn.CONCAT(IF(ISERROR(FIND(",",A1964))=FALSE,LEFT(A1964,FIND(",",A1964)-1),A1964),"-",C1964,"-",H1964),""),"")</f>
        <v/>
      </c>
      <c r="M1964" s="29" t="str">
        <f>IF(A1964&lt;&gt;"",_xlfn.CONCAT("{",IF(ISERROR(FIND(",",A1964))=FALSE,LEFT(A1964,FIND(",",A1964)-1),A1964),", ",C1964," #",H1964,"}"),"")</f>
        <v>{Siegrist, 2013 #13783}</v>
      </c>
      <c r="N1964" s="4" t="s">
        <v>1</v>
      </c>
      <c r="O1964" s="18" t="str">
        <f>IF(J1964="Yes",IF(P1964&lt;&gt;"",HYPERLINK(_xlfn.CONCAT(VLOOKUP(P1964,AF:AG,2,FALSE),"\",IF(ISERROR(FIND(",",A1964))=FALSE,LEFT(A1964,FIND(",",A1964)-1),A1964),"-",C1964,"-",H1964,".pdf"),"PDF"),""),"")</f>
        <v>PDF</v>
      </c>
      <c r="P1964" s="11" t="s">
        <v>2</v>
      </c>
      <c r="Q1964" s="3" t="s">
        <v>46</v>
      </c>
      <c r="R1964" s="3" t="s">
        <v>39</v>
      </c>
      <c r="T1964" s="18" t="str">
        <f>IF(J1964="Yes",IF(U1964&lt;&gt;"",HYPERLINK(_xlfn.CONCAT(VLOOKUP(U1964,AF:AG,2,FALSE),"\",IF(ISERROR(FIND(",",A1964))=FALSE,LEFT(A1964,FIND(",",A1964)-1),A1964),"-",C1964,"-",H1964,".pdf"),"PDF"),""),"")</f>
        <v>PDF</v>
      </c>
      <c r="U1964" s="11" t="str">
        <f>IF(R1964="0. Duplicate","SH","")</f>
        <v>SH</v>
      </c>
      <c r="V1964" s="3" t="str">
        <f>IF(R1964="0. Duplicate","Exclude","")</f>
        <v>Exclude</v>
      </c>
      <c r="W1964" s="3" t="str">
        <f>IF(R1964="0. Duplicate","0. Duplicate","")</f>
        <v>0. Duplicate</v>
      </c>
      <c r="Y1964" s="12" t="str">
        <f>IF(R1964="Include","No",IF(V1964="Include","No",""))</f>
        <v/>
      </c>
      <c r="Z1964" s="33" t="str">
        <f>IF(J1964="Yes",IF(Q1964="","",IF(Q1964="Include",IF(V1964="",IF(Y1964="No","Check for supplement","Include"),IF(V1964="Exclude","Consensus required",IF(V1964="Include",IF(Y1964="No","Check for supplement","Include"),"Check required"))),IF(Q1964="Exclude",IF(V1964="","Check required",IF(V1964="Exclude","Exclude",IF(V1964="Include","Consensus required","Check required"))),"Check required"))),IF(L1964="","","Find PDF"))</f>
        <v>Exclude</v>
      </c>
      <c r="AA1964" s="31" t="str">
        <f>IF(Z1964="Exclude",R1964,"")</f>
        <v>0. Duplicate</v>
      </c>
    </row>
    <row r="1965" spans="1:27" x14ac:dyDescent="0.25">
      <c r="A1965" s="25" t="s">
        <v>3181</v>
      </c>
      <c r="B1965" s="26" t="s">
        <v>3182</v>
      </c>
      <c r="C1965" s="26">
        <v>2018</v>
      </c>
      <c r="D1965" s="26" t="s">
        <v>3183</v>
      </c>
      <c r="E1965" s="26">
        <v>278</v>
      </c>
      <c r="G1965" s="26" t="s">
        <v>3184</v>
      </c>
      <c r="H1965" s="26">
        <v>13779</v>
      </c>
      <c r="I1965" s="26" t="s">
        <v>3185</v>
      </c>
      <c r="J1965" s="11" t="s">
        <v>35</v>
      </c>
      <c r="K1965" s="18" t="str">
        <f>IF(LEFT(I1965,2)="10",HYPERLINK(_xlfn.CONCAT("https://doi.org/",I1965),"Link"),IF(I1965="","",HYPERLINK(I1965,"Link")))</f>
        <v>Link</v>
      </c>
      <c r="L1965" s="19" t="str">
        <f>IF(A1965&lt;&gt;"",IF(J1965="No",_xlfn.CONCAT(IF(ISERROR(FIND(",",A1965))=FALSE,LEFT(A1965,FIND(",",A1965)-1),A1965),"-",C1965,"-",H1965),""),"")</f>
        <v/>
      </c>
      <c r="M1965" s="29" t="str">
        <f>IF(A1965&lt;&gt;"",_xlfn.CONCAT("{",IF(ISERROR(FIND(",",A1965))=FALSE,LEFT(A1965,FIND(",",A1965)-1),A1965),", ",C1965," #",H1965,"}"),"")</f>
        <v>{Siegrist, 2018 #13779}</v>
      </c>
      <c r="N1965" s="4" t="s">
        <v>1</v>
      </c>
      <c r="O1965" s="18" t="str">
        <f>IF(J1965="Yes",IF(P1965&lt;&gt;"",HYPERLINK(_xlfn.CONCAT(VLOOKUP(P1965,AF:AG,2,FALSE),"\",IF(ISERROR(FIND(",",A1965))=FALSE,LEFT(A1965,FIND(",",A1965)-1),A1965),"-",C1965,"-",H1965,".pdf"),"PDF"),""),"")</f>
        <v>PDF</v>
      </c>
      <c r="P1965" s="11" t="s">
        <v>2</v>
      </c>
      <c r="Q1965" s="3" t="s">
        <v>46</v>
      </c>
      <c r="R1965" s="3" t="s">
        <v>47</v>
      </c>
      <c r="S1965" s="4" t="s">
        <v>109</v>
      </c>
      <c r="T1965" s="18" t="str">
        <f>IF(J1965="Yes",IF(U1965&lt;&gt;"",HYPERLINK(_xlfn.CONCAT(VLOOKUP(U1965,AF:AG,2,FALSE),"\",IF(ISERROR(FIND(",",A1965))=FALSE,LEFT(A1965,FIND(",",A1965)-1),A1965),"-",C1965,"-",H1965,".pdf"),"PDF"),""),"")</f>
        <v>PDF</v>
      </c>
      <c r="U1965" s="11" t="s">
        <v>38</v>
      </c>
      <c r="V1965" s="3" t="s">
        <v>46</v>
      </c>
      <c r="W1965" s="3" t="s">
        <v>47</v>
      </c>
      <c r="Y1965" s="12" t="str">
        <f>IF(R1965="Include","No",IF(V1965="Include","No",""))</f>
        <v/>
      </c>
      <c r="Z1965" s="33" t="str">
        <f>IF(J1965="Yes",IF(Q1965="","",IF(Q1965="Include",IF(V1965="",IF(Y1965="No","Check for supplement","Include"),IF(V1965="Exclude","Consensus required",IF(V1965="Include",IF(Y1965="No","Check for supplement","Include"),"Check required"))),IF(Q1965="Exclude",IF(V1965="","Check required",IF(V1965="Exclude","Exclude",IF(V1965="Include","Consensus required","Check required"))),"Check required"))),IF(L1965="","","Find PDF"))</f>
        <v>Exclude</v>
      </c>
      <c r="AA1965" s="31" t="str">
        <f>IF(Z1965="Exclude",R1965,"")</f>
        <v>3. Wrong intervention</v>
      </c>
    </row>
    <row r="1966" spans="1:27" x14ac:dyDescent="0.25">
      <c r="A1966" s="25" t="s">
        <v>3186</v>
      </c>
      <c r="B1966" s="26" t="s">
        <v>3187</v>
      </c>
      <c r="C1966" s="26">
        <v>2021</v>
      </c>
      <c r="D1966" s="26" t="s">
        <v>3188</v>
      </c>
      <c r="E1966" s="26">
        <v>62</v>
      </c>
      <c r="F1966" s="26">
        <v>5</v>
      </c>
      <c r="G1966" s="26" t="s">
        <v>3189</v>
      </c>
      <c r="H1966" s="26">
        <v>13784</v>
      </c>
      <c r="I1966" s="26" t="s">
        <v>3190</v>
      </c>
      <c r="J1966" s="11" t="s">
        <v>35</v>
      </c>
      <c r="K1966" s="18" t="str">
        <f>IF(LEFT(I1966,2)="10",HYPERLINK(_xlfn.CONCAT("https://doi.org/",I1966),"Link"),IF(I1966="","",HYPERLINK(I1966,"Link")))</f>
        <v>Link</v>
      </c>
      <c r="L1966" s="19" t="str">
        <f>IF(A1966&lt;&gt;"",IF(J1966="No",_xlfn.CONCAT(IF(ISERROR(FIND(",",A1966))=FALSE,LEFT(A1966,FIND(",",A1966)-1),A1966),"-",C1966,"-",H1966),""),"")</f>
        <v/>
      </c>
      <c r="M1966" s="29" t="str">
        <f>IF(A1966&lt;&gt;"",_xlfn.CONCAT("{",IF(ISERROR(FIND(",",A1966))=FALSE,LEFT(A1966,FIND(",",A1966)-1),A1966),", ",C1966," #",H1966,"}"),"")</f>
        <v>{Siercke, 2021 #13784}</v>
      </c>
      <c r="N1966" s="4" t="s">
        <v>1</v>
      </c>
      <c r="O1966" s="18" t="str">
        <f>IF(J1966="Yes",IF(P1966&lt;&gt;"",HYPERLINK(_xlfn.CONCAT(VLOOKUP(P1966,AF:AG,2,FALSE),"\",IF(ISERROR(FIND(",",A1966))=FALSE,LEFT(A1966,FIND(",",A1966)-1),A1966),"-",C1966,"-",H1966,".pdf"),"PDF"),""),"")</f>
        <v>PDF</v>
      </c>
      <c r="P1966" s="11" t="s">
        <v>2</v>
      </c>
      <c r="Q1966" s="3" t="s">
        <v>46</v>
      </c>
      <c r="R1966" s="3" t="s">
        <v>47</v>
      </c>
      <c r="S1966" s="4" t="s">
        <v>109</v>
      </c>
      <c r="T1966" s="18" t="str">
        <f>IF(J1966="Yes",IF(U1966&lt;&gt;"",HYPERLINK(_xlfn.CONCAT(VLOOKUP(U1966,AF:AG,2,FALSE),"\",IF(ISERROR(FIND(",",A1966))=FALSE,LEFT(A1966,FIND(",",A1966)-1),A1966),"-",C1966,"-",H1966,".pdf"),"PDF"),""),"")</f>
        <v>PDF</v>
      </c>
      <c r="U1966" s="11" t="s">
        <v>38</v>
      </c>
      <c r="V1966" s="3" t="s">
        <v>46</v>
      </c>
      <c r="W1966" s="3" t="s">
        <v>47</v>
      </c>
      <c r="Y1966" s="12" t="str">
        <f>IF(R1966="Include","No",IF(V1966="Include","No",""))</f>
        <v/>
      </c>
      <c r="Z1966" s="33" t="str">
        <f>IF(J1966="Yes",IF(Q1966="","",IF(Q1966="Include",IF(V1966="",IF(Y1966="No","Check for supplement","Include"),IF(V1966="Exclude","Consensus required",IF(V1966="Include",IF(Y1966="No","Check for supplement","Include"),"Check required"))),IF(Q1966="Exclude",IF(V1966="","Check required",IF(V1966="Exclude","Exclude",IF(V1966="Include","Consensus required","Check required"))),"Check required"))),IF(L1966="","","Find PDF"))</f>
        <v>Exclude</v>
      </c>
      <c r="AA1966" s="31" t="str">
        <f>IF(Z1966="Exclude",R1966,"")</f>
        <v>3. Wrong intervention</v>
      </c>
    </row>
    <row r="1967" spans="1:27" x14ac:dyDescent="0.25">
      <c r="A1967" s="25" t="s">
        <v>3191</v>
      </c>
      <c r="B1967" s="26" t="s">
        <v>3192</v>
      </c>
      <c r="C1967" s="26">
        <v>2020</v>
      </c>
      <c r="D1967" s="26" t="s">
        <v>3193</v>
      </c>
      <c r="E1967" s="26">
        <v>32</v>
      </c>
      <c r="F1967" s="26">
        <v>10</v>
      </c>
      <c r="G1967" s="26" t="s">
        <v>3194</v>
      </c>
      <c r="H1967" s="26">
        <v>14935</v>
      </c>
      <c r="I1967" s="26" t="s">
        <v>3195</v>
      </c>
      <c r="J1967" s="11" t="s">
        <v>35</v>
      </c>
      <c r="K1967" s="18" t="str">
        <f>IF(LEFT(I1967,2)="10",HYPERLINK(_xlfn.CONCAT("https://doi.org/",I1967),"Link"),IF(I1967="","",HYPERLINK(I1967,"Link")))</f>
        <v>Link</v>
      </c>
      <c r="L1967" s="19" t="str">
        <f>IF(A1967&lt;&gt;"",IF(J1967="No",_xlfn.CONCAT(IF(ISERROR(FIND(",",A1967))=FALSE,LEFT(A1967,FIND(",",A1967)-1),A1967),"-",C1967,"-",H1967),""),"")</f>
        <v/>
      </c>
      <c r="M1967" s="29" t="str">
        <f>IF(A1967&lt;&gt;"",_xlfn.CONCAT("{",IF(ISERROR(FIND(",",A1967))=FALSE,LEFT(A1967,FIND(",",A1967)-1),A1967),", ",C1967," #",H1967,"}"),"")</f>
        <v>{Siltanen, 2020 #14935}</v>
      </c>
      <c r="N1967" s="4" t="s">
        <v>1</v>
      </c>
      <c r="O1967" s="18" t="str">
        <f>IF(J1967="Yes",IF(P1967&lt;&gt;"",HYPERLINK(_xlfn.CONCAT(VLOOKUP(P1967,AF:AG,2,FALSE),"\",IF(ISERROR(FIND(",",A1967))=FALSE,LEFT(A1967,FIND(",",A1967)-1),A1967),"-",C1967,"-",H1967,".pdf"),"PDF"),""),"")</f>
        <v>PDF</v>
      </c>
      <c r="P1967" s="11" t="s">
        <v>2</v>
      </c>
      <c r="Q1967" s="3" t="s">
        <v>46</v>
      </c>
      <c r="R1967" s="3" t="s">
        <v>47</v>
      </c>
      <c r="S1967" s="4" t="s">
        <v>109</v>
      </c>
      <c r="T1967" s="18" t="str">
        <f>IF(J1967="Yes",IF(U1967&lt;&gt;"",HYPERLINK(_xlfn.CONCAT(VLOOKUP(U1967,AF:AG,2,FALSE),"\",IF(ISERROR(FIND(",",A1967))=FALSE,LEFT(A1967,FIND(",",A1967)-1),A1967),"-",C1967,"-",H1967,".pdf"),"PDF"),""),"")</f>
        <v>PDF</v>
      </c>
      <c r="U1967" s="11" t="s">
        <v>38</v>
      </c>
      <c r="V1967" s="3" t="s">
        <v>46</v>
      </c>
      <c r="W1967" s="3" t="s">
        <v>47</v>
      </c>
      <c r="Y1967" s="12" t="str">
        <f>IF(R1967="Include","No",IF(V1967="Include","No",""))</f>
        <v/>
      </c>
      <c r="Z1967" s="33" t="str">
        <f>IF(J1967="Yes",IF(Q1967="","",IF(Q1967="Include",IF(V1967="",IF(Y1967="No","Check for supplement","Include"),IF(V1967="Exclude","Consensus required",IF(V1967="Include",IF(Y1967="No","Check for supplement","Include"),"Check required"))),IF(Q1967="Exclude",IF(V1967="","Check required",IF(V1967="Exclude","Exclude",IF(V1967="Include","Consensus required","Check required"))),"Check required"))),IF(L1967="","","Find PDF"))</f>
        <v>Exclude</v>
      </c>
      <c r="AA1967" s="31" t="str">
        <f>IF(Z1967="Exclude",R1967,"")</f>
        <v>3. Wrong intervention</v>
      </c>
    </row>
    <row r="1968" spans="1:27" x14ac:dyDescent="0.25">
      <c r="A1968" s="25" t="s">
        <v>3196</v>
      </c>
      <c r="B1968" s="26" t="s">
        <v>3197</v>
      </c>
      <c r="C1968" s="26">
        <v>2018</v>
      </c>
      <c r="D1968" s="26" t="s">
        <v>250</v>
      </c>
      <c r="E1968" s="26">
        <v>21</v>
      </c>
      <c r="F1968" s="26">
        <v>9</v>
      </c>
      <c r="G1968" s="26" t="s">
        <v>3198</v>
      </c>
      <c r="H1968" s="26">
        <v>14936</v>
      </c>
      <c r="I1968" s="26" t="s">
        <v>3199</v>
      </c>
      <c r="J1968" s="11" t="s">
        <v>35</v>
      </c>
      <c r="K1968" s="18" t="str">
        <f>IF(LEFT(I1968,2)="10",HYPERLINK(_xlfn.CONCAT("https://doi.org/",I1968),"Link"),IF(I1968="","",HYPERLINK(I1968,"Link")))</f>
        <v>Link</v>
      </c>
      <c r="L1968" s="19" t="str">
        <f>IF(A1968&lt;&gt;"",IF(J1968="No",_xlfn.CONCAT(IF(ISERROR(FIND(",",A1968))=FALSE,LEFT(A1968,FIND(",",A1968)-1),A1968),"-",C1968,"-",H1968),""),"")</f>
        <v/>
      </c>
      <c r="M1968" s="29" t="str">
        <f>IF(A1968&lt;&gt;"",_xlfn.CONCAT("{",IF(ISERROR(FIND(",",A1968))=FALSE,LEFT(A1968,FIND(",",A1968)-1),A1968),", ",C1968," #",H1968,"}"),"")</f>
        <v>{Silva, 2018 #14936}</v>
      </c>
      <c r="N1968" s="4" t="s">
        <v>1</v>
      </c>
      <c r="O1968" s="18" t="str">
        <f>IF(J1968="Yes",IF(P1968&lt;&gt;"",HYPERLINK(_xlfn.CONCAT(VLOOKUP(P1968,AF:AG,2,FALSE),"\",IF(ISERROR(FIND(",",A1968))=FALSE,LEFT(A1968,FIND(",",A1968)-1),A1968),"-",C1968,"-",H1968,".pdf"),"PDF"),""),"")</f>
        <v>PDF</v>
      </c>
      <c r="P1968" s="11" t="s">
        <v>2</v>
      </c>
      <c r="Q1968" s="3" t="s">
        <v>46</v>
      </c>
      <c r="R1968" s="3" t="s">
        <v>47</v>
      </c>
      <c r="S1968" s="4" t="s">
        <v>109</v>
      </c>
      <c r="T1968" s="18" t="str">
        <f>IF(J1968="Yes",IF(U1968&lt;&gt;"",HYPERLINK(_xlfn.CONCAT(VLOOKUP(U1968,AF:AG,2,FALSE),"\",IF(ISERROR(FIND(",",A1968))=FALSE,LEFT(A1968,FIND(",",A1968)-1),A1968),"-",C1968,"-",H1968,".pdf"),"PDF"),""),"")</f>
        <v>PDF</v>
      </c>
      <c r="U1968" s="11" t="s">
        <v>38</v>
      </c>
      <c r="V1968" s="3" t="s">
        <v>46</v>
      </c>
      <c r="W1968" s="3" t="s">
        <v>47</v>
      </c>
      <c r="Y1968" s="12" t="str">
        <f>IF(R1968="Include","No",IF(V1968="Include","No",""))</f>
        <v/>
      </c>
      <c r="Z1968" s="33" t="str">
        <f>IF(J1968="Yes",IF(Q1968="","",IF(Q1968="Include",IF(V1968="",IF(Y1968="No","Check for supplement","Include"),IF(V1968="Exclude","Consensus required",IF(V1968="Include",IF(Y1968="No","Check for supplement","Include"),"Check required"))),IF(Q1968="Exclude",IF(V1968="","Check required",IF(V1968="Exclude","Exclude",IF(V1968="Include","Consensus required","Check required"))),"Check required"))),IF(L1968="","","Find PDF"))</f>
        <v>Exclude</v>
      </c>
      <c r="AA1968" s="31" t="str">
        <f>IF(Z1968="Exclude",R1968,"")</f>
        <v>3. Wrong intervention</v>
      </c>
    </row>
    <row r="1969" spans="1:27" x14ac:dyDescent="0.25">
      <c r="A1969" s="25" t="s">
        <v>3200</v>
      </c>
      <c r="B1969" s="26" t="s">
        <v>3201</v>
      </c>
      <c r="C1969" s="26">
        <v>2014</v>
      </c>
      <c r="D1969" s="26" t="s">
        <v>2434</v>
      </c>
      <c r="E1969" s="26">
        <v>38</v>
      </c>
      <c r="F1969" s="26">
        <v>7</v>
      </c>
      <c r="G1969" s="26" t="s">
        <v>3202</v>
      </c>
      <c r="H1969" s="26">
        <v>13785</v>
      </c>
      <c r="I1969" s="26" t="s">
        <v>3203</v>
      </c>
      <c r="J1969" s="11" t="s">
        <v>35</v>
      </c>
      <c r="K1969" s="18" t="str">
        <f>IF(LEFT(I1969,2)="10",HYPERLINK(_xlfn.CONCAT("https://doi.org/",I1969),"Link"),IF(I1969="","",HYPERLINK(I1969,"Link")))</f>
        <v>Link</v>
      </c>
      <c r="L1969" s="19" t="str">
        <f>IF(A1969&lt;&gt;"",IF(J1969="No",_xlfn.CONCAT(IF(ISERROR(FIND(",",A1969))=FALSE,LEFT(A1969,FIND(",",A1969)-1),A1969),"-",C1969,"-",H1969),""),"")</f>
        <v/>
      </c>
      <c r="M1969" s="29" t="str">
        <f>IF(A1969&lt;&gt;"",_xlfn.CONCAT("{",IF(ISERROR(FIND(",",A1969))=FALSE,LEFT(A1969,FIND(",",A1969)-1),A1969),", ",C1969," #",H1969,"}"),"")</f>
        <v>{Simon, 2014 #13785}</v>
      </c>
      <c r="N1969" s="4" t="s">
        <v>1</v>
      </c>
      <c r="O1969" s="18" t="str">
        <f>IF(J1969="Yes",IF(P1969&lt;&gt;"",HYPERLINK(_xlfn.CONCAT(VLOOKUP(P1969,AF:AG,2,FALSE),"\",IF(ISERROR(FIND(",",A1969))=FALSE,LEFT(A1969,FIND(",",A1969)-1),A1969),"-",C1969,"-",H1969,".pdf"),"PDF"),""),"")</f>
        <v>PDF</v>
      </c>
      <c r="P1969" s="11" t="s">
        <v>2</v>
      </c>
      <c r="Q1969" s="3" t="s">
        <v>46</v>
      </c>
      <c r="R1969" s="3" t="s">
        <v>47</v>
      </c>
      <c r="S1969" s="4" t="s">
        <v>109</v>
      </c>
      <c r="T1969" s="18" t="str">
        <f>IF(J1969="Yes",IF(U1969&lt;&gt;"",HYPERLINK(_xlfn.CONCAT(VLOOKUP(U1969,AF:AG,2,FALSE),"\",IF(ISERROR(FIND(",",A1969))=FALSE,LEFT(A1969,FIND(",",A1969)-1),A1969),"-",C1969,"-",H1969,".pdf"),"PDF"),""),"")</f>
        <v>PDF</v>
      </c>
      <c r="U1969" s="11" t="s">
        <v>38</v>
      </c>
      <c r="V1969" s="3" t="s">
        <v>46</v>
      </c>
      <c r="W1969" s="3" t="s">
        <v>47</v>
      </c>
      <c r="Y1969" s="12" t="str">
        <f>IF(R1969="Include","No",IF(V1969="Include","No",""))</f>
        <v/>
      </c>
      <c r="Z1969" s="33" t="str">
        <f>IF(J1969="Yes",IF(Q1969="","",IF(Q1969="Include",IF(V1969="",IF(Y1969="No","Check for supplement","Include"),IF(V1969="Exclude","Consensus required",IF(V1969="Include",IF(Y1969="No","Check for supplement","Include"),"Check required"))),IF(Q1969="Exclude",IF(V1969="","Check required",IF(V1969="Exclude","Exclude",IF(V1969="Include","Consensus required","Check required"))),"Check required"))),IF(L1969="","","Find PDF"))</f>
        <v>Exclude</v>
      </c>
      <c r="AA1969" s="31" t="str">
        <f>IF(Z1969="Exclude",R1969,"")</f>
        <v>3. Wrong intervention</v>
      </c>
    </row>
    <row r="1970" spans="1:27" x14ac:dyDescent="0.25">
      <c r="A1970" s="25" t="s">
        <v>3204</v>
      </c>
      <c r="B1970" s="26" t="s">
        <v>3205</v>
      </c>
      <c r="C1970" s="26">
        <v>2018</v>
      </c>
      <c r="D1970" s="26" t="s">
        <v>100</v>
      </c>
      <c r="E1970" s="26">
        <v>6</v>
      </c>
      <c r="F1970" s="26">
        <v>8</v>
      </c>
      <c r="G1970" s="26" t="s">
        <v>3206</v>
      </c>
      <c r="H1970" s="26">
        <v>13786</v>
      </c>
      <c r="I1970" s="26" t="s">
        <v>3207</v>
      </c>
      <c r="J1970" s="11" t="s">
        <v>35</v>
      </c>
      <c r="K1970" s="18" t="str">
        <f>IF(LEFT(I1970,2)="10",HYPERLINK(_xlfn.CONCAT("https://doi.org/",I1970),"Link"),IF(I1970="","",HYPERLINK(I1970,"Link")))</f>
        <v>Link</v>
      </c>
      <c r="L1970" s="19" t="str">
        <f>IF(A1970&lt;&gt;"",IF(J1970="No",_xlfn.CONCAT(IF(ISERROR(FIND(",",A1970))=FALSE,LEFT(A1970,FIND(",",A1970)-1),A1970),"-",C1970,"-",H1970),""),"")</f>
        <v/>
      </c>
      <c r="M1970" s="29" t="str">
        <f>IF(A1970&lt;&gt;"",_xlfn.CONCAT("{",IF(ISERROR(FIND(",",A1970))=FALSE,LEFT(A1970,FIND(",",A1970)-1),A1970),", ",C1970," #",H1970,"}"),"")</f>
        <v>{Simons, 2018 #13786}</v>
      </c>
      <c r="N1970" s="4" t="s">
        <v>1</v>
      </c>
      <c r="O1970" s="18" t="str">
        <f>IF(J1970="Yes",IF(P1970&lt;&gt;"",HYPERLINK(_xlfn.CONCAT(VLOOKUP(P1970,AF:AG,2,FALSE),"\",IF(ISERROR(FIND(",",A1970))=FALSE,LEFT(A1970,FIND(",",A1970)-1),A1970),"-",C1970,"-",H1970,".pdf"),"PDF"),""),"")</f>
        <v>PDF</v>
      </c>
      <c r="P1970" s="11" t="s">
        <v>2</v>
      </c>
      <c r="Q1970" s="3" t="s">
        <v>46</v>
      </c>
      <c r="R1970" s="3" t="s">
        <v>47</v>
      </c>
      <c r="S1970" s="4" t="s">
        <v>109</v>
      </c>
      <c r="T1970" s="18" t="str">
        <f>IF(J1970="Yes",IF(U1970&lt;&gt;"",HYPERLINK(_xlfn.CONCAT(VLOOKUP(U1970,AF:AG,2,FALSE),"\",IF(ISERROR(FIND(",",A1970))=FALSE,LEFT(A1970,FIND(",",A1970)-1),A1970),"-",C1970,"-",H1970,".pdf"),"PDF"),""),"")</f>
        <v>PDF</v>
      </c>
      <c r="U1970" s="11" t="s">
        <v>38</v>
      </c>
      <c r="V1970" s="3" t="s">
        <v>46</v>
      </c>
      <c r="W1970" s="3" t="s">
        <v>47</v>
      </c>
      <c r="Y1970" s="12" t="str">
        <f>IF(R1970="Include","No",IF(V1970="Include","No",""))</f>
        <v/>
      </c>
      <c r="Z1970" s="33" t="str">
        <f>IF(J1970="Yes",IF(Q1970="","",IF(Q1970="Include",IF(V1970="",IF(Y1970="No","Check for supplement","Include"),IF(V1970="Exclude","Consensus required",IF(V1970="Include",IF(Y1970="No","Check for supplement","Include"),"Check required"))),IF(Q1970="Exclude",IF(V1970="","Check required",IF(V1970="Exclude","Exclude",IF(V1970="Include","Consensus required","Check required"))),"Check required"))),IF(L1970="","","Find PDF"))</f>
        <v>Exclude</v>
      </c>
      <c r="AA1970" s="31" t="str">
        <f>IF(Z1970="Exclude",R1970,"")</f>
        <v>3. Wrong intervention</v>
      </c>
    </row>
    <row r="1971" spans="1:27" x14ac:dyDescent="0.25">
      <c r="A1971" s="25" t="s">
        <v>3204</v>
      </c>
      <c r="B1971" s="26" t="s">
        <v>3205</v>
      </c>
      <c r="C1971" s="26">
        <v>2018</v>
      </c>
      <c r="D1971" s="26" t="s">
        <v>100</v>
      </c>
      <c r="E1971" s="26">
        <v>6</v>
      </c>
      <c r="F1971" s="26">
        <v>8</v>
      </c>
      <c r="G1971" s="26" t="s">
        <v>3206</v>
      </c>
      <c r="H1971" s="26">
        <v>13787</v>
      </c>
      <c r="I1971" s="26" t="s">
        <v>3207</v>
      </c>
      <c r="J1971" s="11" t="s">
        <v>35</v>
      </c>
      <c r="K1971" s="18" t="str">
        <f>IF(LEFT(I1971,2)="10",HYPERLINK(_xlfn.CONCAT("https://doi.org/",I1971),"Link"),IF(I1971="","",HYPERLINK(I1971,"Link")))</f>
        <v>Link</v>
      </c>
      <c r="L1971" s="19" t="str">
        <f>IF(A1971&lt;&gt;"",IF(J1971="No",_xlfn.CONCAT(IF(ISERROR(FIND(",",A1971))=FALSE,LEFT(A1971,FIND(",",A1971)-1),A1971),"-",C1971,"-",H1971),""),"")</f>
        <v/>
      </c>
      <c r="M1971" s="29" t="str">
        <f>IF(A1971&lt;&gt;"",_xlfn.CONCAT("{",IF(ISERROR(FIND(",",A1971))=FALSE,LEFT(A1971,FIND(",",A1971)-1),A1971),", ",C1971," #",H1971,"}"),"")</f>
        <v>{Simons, 2018 #13787}</v>
      </c>
      <c r="N1971" s="4" t="s">
        <v>1</v>
      </c>
      <c r="O1971" s="18" t="str">
        <f>IF(J1971="Yes",IF(P1971&lt;&gt;"",HYPERLINK(_xlfn.CONCAT(VLOOKUP(P1971,AF:AG,2,FALSE),"\",IF(ISERROR(FIND(",",A1971))=FALSE,LEFT(A1971,FIND(",",A1971)-1),A1971),"-",C1971,"-",H1971,".pdf"),"PDF"),""),"")</f>
        <v>PDF</v>
      </c>
      <c r="P1971" s="11" t="s">
        <v>2</v>
      </c>
      <c r="Q1971" s="3" t="s">
        <v>46</v>
      </c>
      <c r="R1971" s="3" t="s">
        <v>39</v>
      </c>
      <c r="T1971" s="18" t="str">
        <f>IF(J1971="Yes",IF(U1971&lt;&gt;"",HYPERLINK(_xlfn.CONCAT(VLOOKUP(U1971,AF:AG,2,FALSE),"\",IF(ISERROR(FIND(",",A1971))=FALSE,LEFT(A1971,FIND(",",A1971)-1),A1971),"-",C1971,"-",H1971,".pdf"),"PDF"),""),"")</f>
        <v>PDF</v>
      </c>
      <c r="U1971" s="11" t="str">
        <f>IF(R1971="0. Duplicate","SH","")</f>
        <v>SH</v>
      </c>
      <c r="V1971" s="3" t="str">
        <f>IF(R1971="0. Duplicate","Exclude","")</f>
        <v>Exclude</v>
      </c>
      <c r="W1971" s="3" t="str">
        <f>IF(R1971="0. Duplicate","0. Duplicate","")</f>
        <v>0. Duplicate</v>
      </c>
      <c r="Y1971" s="12" t="str">
        <f>IF(R1971="Include","No",IF(V1971="Include","No",""))</f>
        <v/>
      </c>
      <c r="Z1971" s="33" t="str">
        <f>IF(J1971="Yes",IF(Q1971="","",IF(Q1971="Include",IF(V1971="",IF(Y1971="No","Check for supplement","Include"),IF(V1971="Exclude","Consensus required",IF(V1971="Include",IF(Y1971="No","Check for supplement","Include"),"Check required"))),IF(Q1971="Exclude",IF(V1971="","Check required",IF(V1971="Exclude","Exclude",IF(V1971="Include","Consensus required","Check required"))),"Check required"))),IF(L1971="","","Find PDF"))</f>
        <v>Exclude</v>
      </c>
      <c r="AA1971" s="31" t="str">
        <f>IF(Z1971="Exclude",R1971,"")</f>
        <v>0. Duplicate</v>
      </c>
    </row>
    <row r="1972" spans="1:27" x14ac:dyDescent="0.25">
      <c r="A1972" s="25" t="s">
        <v>3208</v>
      </c>
      <c r="B1972" s="26" t="s">
        <v>3209</v>
      </c>
      <c r="C1972" s="26">
        <v>2015</v>
      </c>
      <c r="D1972" s="26" t="s">
        <v>407</v>
      </c>
      <c r="E1972" s="26">
        <v>19</v>
      </c>
      <c r="F1972" s="26">
        <v>50</v>
      </c>
      <c r="G1972" s="26" t="s">
        <v>3210</v>
      </c>
      <c r="H1972" s="26">
        <v>13789</v>
      </c>
      <c r="I1972" s="26" t="s">
        <v>3211</v>
      </c>
      <c r="J1972" s="11" t="s">
        <v>35</v>
      </c>
      <c r="K1972" s="18" t="str">
        <f>IF(LEFT(I1972,2)="10",HYPERLINK(_xlfn.CONCAT("https://doi.org/",I1972),"Link"),IF(I1972="","",HYPERLINK(I1972,"Link")))</f>
        <v>Link</v>
      </c>
      <c r="L1972" s="19" t="str">
        <f>IF(A1972&lt;&gt;"",IF(J1972="No",_xlfn.CONCAT(IF(ISERROR(FIND(",",A1972))=FALSE,LEFT(A1972,FIND(",",A1972)-1),A1972),"-",C1972,"-",H1972),""),"")</f>
        <v/>
      </c>
      <c r="M1972" s="29" t="str">
        <f>IF(A1972&lt;&gt;"",_xlfn.CONCAT("{",IF(ISERROR(FIND(",",A1972))=FALSE,LEFT(A1972,FIND(",",A1972)-1),A1972),", ",C1972," #",H1972,"}"),"")</f>
        <v>{Simpson, 2015 #13789}</v>
      </c>
      <c r="N1972" s="4" t="s">
        <v>1</v>
      </c>
      <c r="O1972" s="18" t="str">
        <f>IF(J1972="Yes",IF(P1972&lt;&gt;"",HYPERLINK(_xlfn.CONCAT(VLOOKUP(P1972,AF:AG,2,FALSE),"\",IF(ISERROR(FIND(",",A1972))=FALSE,LEFT(A1972,FIND(",",A1972)-1),A1972),"-",C1972,"-",H1972,".pdf"),"PDF"),""),"")</f>
        <v>PDF</v>
      </c>
      <c r="P1972" s="11" t="s">
        <v>2</v>
      </c>
      <c r="Q1972" s="3" t="s">
        <v>46</v>
      </c>
      <c r="R1972" s="3" t="s">
        <v>47</v>
      </c>
      <c r="S1972" s="4" t="s">
        <v>109</v>
      </c>
      <c r="T1972" s="18" t="str">
        <f>IF(J1972="Yes",IF(U1972&lt;&gt;"",HYPERLINK(_xlfn.CONCAT(VLOOKUP(U1972,AF:AG,2,FALSE),"\",IF(ISERROR(FIND(",",A1972))=FALSE,LEFT(A1972,FIND(",",A1972)-1),A1972),"-",C1972,"-",H1972,".pdf"),"PDF"),""),"")</f>
        <v>PDF</v>
      </c>
      <c r="U1972" s="11" t="s">
        <v>38</v>
      </c>
      <c r="V1972" s="3" t="s">
        <v>46</v>
      </c>
      <c r="W1972" s="3" t="s">
        <v>47</v>
      </c>
      <c r="Y1972" s="12" t="str">
        <f>IF(R1972="Include","No",IF(V1972="Include","No",""))</f>
        <v/>
      </c>
      <c r="Z1972" s="33" t="str">
        <f>IF(J1972="Yes",IF(Q1972="","",IF(Q1972="Include",IF(V1972="",IF(Y1972="No","Check for supplement","Include"),IF(V1972="Exclude","Consensus required",IF(V1972="Include",IF(Y1972="No","Check for supplement","Include"),"Check required"))),IF(Q1972="Exclude",IF(V1972="","Check required",IF(V1972="Exclude","Exclude",IF(V1972="Include","Consensus required","Check required"))),"Check required"))),IF(L1972="","","Find PDF"))</f>
        <v>Exclude</v>
      </c>
      <c r="AA1972" s="31" t="str">
        <f>IF(Z1972="Exclude",R1972,"")</f>
        <v>3. Wrong intervention</v>
      </c>
    </row>
    <row r="1973" spans="1:27" x14ac:dyDescent="0.25">
      <c r="A1973" s="25" t="s">
        <v>3212</v>
      </c>
      <c r="B1973" s="26" t="s">
        <v>3213</v>
      </c>
      <c r="C1973" s="26">
        <v>2020</v>
      </c>
      <c r="D1973" s="26" t="s">
        <v>237</v>
      </c>
      <c r="E1973" s="26">
        <v>6</v>
      </c>
      <c r="F1973" s="26">
        <v>1</v>
      </c>
      <c r="G1973" s="26">
        <v>133</v>
      </c>
      <c r="H1973" s="26">
        <v>13788</v>
      </c>
      <c r="I1973" s="26" t="s">
        <v>3214</v>
      </c>
      <c r="J1973" s="11" t="s">
        <v>35</v>
      </c>
      <c r="K1973" s="18" t="str">
        <f>IF(LEFT(I1973,2)="10",HYPERLINK(_xlfn.CONCAT("https://doi.org/",I1973),"Link"),IF(I1973="","",HYPERLINK(I1973,"Link")))</f>
        <v>Link</v>
      </c>
      <c r="L1973" s="19" t="str">
        <f>IF(A1973&lt;&gt;"",IF(J1973="No",_xlfn.CONCAT(IF(ISERROR(FIND(",",A1973))=FALSE,LEFT(A1973,FIND(",",A1973)-1),A1973),"-",C1973,"-",H1973),""),"")</f>
        <v/>
      </c>
      <c r="M1973" s="29" t="str">
        <f>IF(A1973&lt;&gt;"",_xlfn.CONCAT("{",IF(ISERROR(FIND(",",A1973))=FALSE,LEFT(A1973,FIND(",",A1973)-1),A1973),", ",C1973," #",H1973,"}"),"")</f>
        <v>{Simpson, 2020 #13788}</v>
      </c>
      <c r="N1973" s="4" t="s">
        <v>1</v>
      </c>
      <c r="O1973" s="18" t="str">
        <f>IF(J1973="Yes",IF(P1973&lt;&gt;"",HYPERLINK(_xlfn.CONCAT(VLOOKUP(P1973,AF:AG,2,FALSE),"\",IF(ISERROR(FIND(",",A1973))=FALSE,LEFT(A1973,FIND(",",A1973)-1),A1973),"-",C1973,"-",H1973,".pdf"),"PDF"),""),"")</f>
        <v>PDF</v>
      </c>
      <c r="P1973" s="11" t="s">
        <v>2</v>
      </c>
      <c r="Q1973" s="3" t="s">
        <v>46</v>
      </c>
      <c r="R1973" s="3" t="s">
        <v>47</v>
      </c>
      <c r="S1973" s="4" t="s">
        <v>109</v>
      </c>
      <c r="T1973" s="18" t="str">
        <f>IF(J1973="Yes",IF(U1973&lt;&gt;"",HYPERLINK(_xlfn.CONCAT(VLOOKUP(U1973,AF:AG,2,FALSE),"\",IF(ISERROR(FIND(",",A1973))=FALSE,LEFT(A1973,FIND(",",A1973)-1),A1973),"-",C1973,"-",H1973,".pdf"),"PDF"),""),"")</f>
        <v>PDF</v>
      </c>
      <c r="U1973" s="11" t="s">
        <v>38</v>
      </c>
      <c r="V1973" s="3" t="s">
        <v>46</v>
      </c>
      <c r="W1973" s="3" t="s">
        <v>47</v>
      </c>
      <c r="Y1973" s="12" t="str">
        <f>IF(R1973="Include","No",IF(V1973="Include","No",""))</f>
        <v/>
      </c>
      <c r="Z1973" s="33" t="str">
        <f>IF(J1973="Yes",IF(Q1973="","",IF(Q1973="Include",IF(V1973="",IF(Y1973="No","Check for supplement","Include"),IF(V1973="Exclude","Consensus required",IF(V1973="Include",IF(Y1973="No","Check for supplement","Include"),"Check required"))),IF(Q1973="Exclude",IF(V1973="","Check required",IF(V1973="Exclude","Exclude",IF(V1973="Include","Consensus required","Check required"))),"Check required"))),IF(L1973="","","Find PDF"))</f>
        <v>Exclude</v>
      </c>
      <c r="AA1973" s="31" t="str">
        <f>IF(Z1973="Exclude",R1973,"")</f>
        <v>3. Wrong intervention</v>
      </c>
    </row>
    <row r="1974" spans="1:27" x14ac:dyDescent="0.25">
      <c r="A1974" s="25" t="s">
        <v>3215</v>
      </c>
      <c r="B1974" s="26" t="s">
        <v>3216</v>
      </c>
      <c r="C1974" s="26">
        <v>2015</v>
      </c>
      <c r="D1974" s="26" t="s">
        <v>3217</v>
      </c>
      <c r="E1974" s="26">
        <v>17</v>
      </c>
      <c r="F1974" s="26">
        <v>2</v>
      </c>
      <c r="G1974" s="26" t="s">
        <v>3218</v>
      </c>
      <c r="H1974" s="26">
        <v>14937</v>
      </c>
      <c r="I1974" s="26" t="s">
        <v>3219</v>
      </c>
      <c r="J1974" s="11" t="s">
        <v>35</v>
      </c>
      <c r="K1974" s="18" t="str">
        <f>IF(LEFT(I1974,2)="10",HYPERLINK(_xlfn.CONCAT("https://doi.org/",I1974),"Link"),IF(I1974="","",HYPERLINK(I1974,"Link")))</f>
        <v>Link</v>
      </c>
      <c r="L1974" s="19" t="str">
        <f>IF(A1974&lt;&gt;"",IF(J1974="No",_xlfn.CONCAT(IF(ISERROR(FIND(",",A1974))=FALSE,LEFT(A1974,FIND(",",A1974)-1),A1974),"-",C1974,"-",H1974),""),"")</f>
        <v/>
      </c>
      <c r="M1974" s="29" t="str">
        <f>IF(A1974&lt;&gt;"",_xlfn.CONCAT("{",IF(ISERROR(FIND(",",A1974))=FALSE,LEFT(A1974,FIND(",",A1974)-1),A1974),", ",C1974," #",H1974,"}"),"")</f>
        <v>{Sin, 2015 #14937}</v>
      </c>
      <c r="N1974" s="4" t="s">
        <v>1</v>
      </c>
      <c r="O1974" s="18" t="str">
        <f>IF(J1974="Yes",IF(P1974&lt;&gt;"",HYPERLINK(_xlfn.CONCAT(VLOOKUP(P1974,AF:AG,2,FALSE),"\",IF(ISERROR(FIND(",",A1974))=FALSE,LEFT(A1974,FIND(",",A1974)-1),A1974),"-",C1974,"-",H1974,".pdf"),"PDF"),""),"")</f>
        <v>PDF</v>
      </c>
      <c r="P1974" s="11" t="s">
        <v>2</v>
      </c>
      <c r="Q1974" s="3" t="s">
        <v>46</v>
      </c>
      <c r="R1974" s="3" t="s">
        <v>47</v>
      </c>
      <c r="S1974" s="4" t="s">
        <v>109</v>
      </c>
      <c r="T1974" s="18" t="str">
        <f>IF(J1974="Yes",IF(U1974&lt;&gt;"",HYPERLINK(_xlfn.CONCAT(VLOOKUP(U1974,AF:AG,2,FALSE),"\",IF(ISERROR(FIND(",",A1974))=FALSE,LEFT(A1974,FIND(",",A1974)-1),A1974),"-",C1974,"-",H1974,".pdf"),"PDF"),""),"")</f>
        <v>PDF</v>
      </c>
      <c r="U1974" s="11" t="s">
        <v>38</v>
      </c>
      <c r="V1974" s="3" t="s">
        <v>46</v>
      </c>
      <c r="W1974" s="3" t="s">
        <v>47</v>
      </c>
      <c r="Y1974" s="12" t="str">
        <f>IF(R1974="Include","No",IF(V1974="Include","No",""))</f>
        <v/>
      </c>
      <c r="Z1974" s="33" t="str">
        <f>IF(J1974="Yes",IF(Q1974="","",IF(Q1974="Include",IF(V1974="",IF(Y1974="No","Check for supplement","Include"),IF(V1974="Exclude","Consensus required",IF(V1974="Include",IF(Y1974="No","Check for supplement","Include"),"Check required"))),IF(Q1974="Exclude",IF(V1974="","Check required",IF(V1974="Exclude","Exclude",IF(V1974="Include","Consensus required","Check required"))),"Check required"))),IF(L1974="","","Find PDF"))</f>
        <v>Exclude</v>
      </c>
      <c r="AA1974" s="31" t="str">
        <f>IF(Z1974="Exclude",R1974,"")</f>
        <v>3. Wrong intervention</v>
      </c>
    </row>
    <row r="1975" spans="1:27" x14ac:dyDescent="0.25">
      <c r="A1975" s="25" t="s">
        <v>3220</v>
      </c>
      <c r="B1975" s="26" t="s">
        <v>3221</v>
      </c>
      <c r="C1975" s="26">
        <v>2020</v>
      </c>
      <c r="D1975" s="26" t="s">
        <v>250</v>
      </c>
      <c r="E1975" s="26">
        <v>23</v>
      </c>
      <c r="F1975" s="26">
        <v>3</v>
      </c>
      <c r="G1975" s="26" t="s">
        <v>3222</v>
      </c>
      <c r="H1975" s="26">
        <v>13790</v>
      </c>
      <c r="I1975" s="26" t="s">
        <v>3223</v>
      </c>
      <c r="J1975" s="11" t="s">
        <v>35</v>
      </c>
      <c r="K1975" s="18" t="str">
        <f>IF(LEFT(I1975,2)="10",HYPERLINK(_xlfn.CONCAT("https://doi.org/",I1975),"Link"),IF(I1975="","",HYPERLINK(I1975,"Link")))</f>
        <v>Link</v>
      </c>
      <c r="L1975" s="19" t="str">
        <f>IF(A1975&lt;&gt;"",IF(J1975="No",_xlfn.CONCAT(IF(ISERROR(FIND(",",A1975))=FALSE,LEFT(A1975,FIND(",",A1975)-1),A1975),"-",C1975,"-",H1975),""),"")</f>
        <v/>
      </c>
      <c r="M1975" s="29" t="str">
        <f>IF(A1975&lt;&gt;"",_xlfn.CONCAT("{",IF(ISERROR(FIND(",",A1975))=FALSE,LEFT(A1975,FIND(",",A1975)-1),A1975),", ",C1975," #",H1975,"}"),"")</f>
        <v>{Singh, 2020 #13790}</v>
      </c>
      <c r="N1975" s="4" t="s">
        <v>1</v>
      </c>
      <c r="O1975" s="18" t="str">
        <f>IF(J1975="Yes",IF(P1975&lt;&gt;"",HYPERLINK(_xlfn.CONCAT(VLOOKUP(P1975,AF:AG,2,FALSE),"\",IF(ISERROR(FIND(",",A1975))=FALSE,LEFT(A1975,FIND(",",A1975)-1),A1975),"-",C1975,"-",H1975,".pdf"),"PDF"),""),"")</f>
        <v>PDF</v>
      </c>
      <c r="P1975" s="11" t="s">
        <v>2</v>
      </c>
      <c r="Q1975" s="3" t="s">
        <v>46</v>
      </c>
      <c r="R1975" s="3" t="s">
        <v>47</v>
      </c>
      <c r="S1975" s="4" t="s">
        <v>109</v>
      </c>
      <c r="T1975" s="18" t="str">
        <f>IF(J1975="Yes",IF(U1975&lt;&gt;"",HYPERLINK(_xlfn.CONCAT(VLOOKUP(U1975,AF:AG,2,FALSE),"\",IF(ISERROR(FIND(",",A1975))=FALSE,LEFT(A1975,FIND(",",A1975)-1),A1975),"-",C1975,"-",H1975,".pdf"),"PDF"),""),"")</f>
        <v>PDF</v>
      </c>
      <c r="U1975" s="11" t="s">
        <v>38</v>
      </c>
      <c r="V1975" s="3" t="s">
        <v>46</v>
      </c>
      <c r="W1975" s="3" t="s">
        <v>47</v>
      </c>
      <c r="Y1975" s="12" t="str">
        <f>IF(R1975="Include","No",IF(V1975="Include","No",""))</f>
        <v/>
      </c>
      <c r="Z1975" s="33" t="str">
        <f>IF(J1975="Yes",IF(Q1975="","",IF(Q1975="Include",IF(V1975="",IF(Y1975="No","Check for supplement","Include"),IF(V1975="Exclude","Consensus required",IF(V1975="Include",IF(Y1975="No","Check for supplement","Include"),"Check required"))),IF(Q1975="Exclude",IF(V1975="","Check required",IF(V1975="Exclude","Exclude",IF(V1975="Include","Consensus required","Check required"))),"Check required"))),IF(L1975="","","Find PDF"))</f>
        <v>Exclude</v>
      </c>
      <c r="AA1975" s="31" t="str">
        <f>IF(Z1975="Exclude",R1975,"")</f>
        <v>3. Wrong intervention</v>
      </c>
    </row>
    <row r="1976" spans="1:27" x14ac:dyDescent="0.25">
      <c r="A1976" s="25" t="s">
        <v>3224</v>
      </c>
      <c r="B1976" s="26" t="s">
        <v>3225</v>
      </c>
      <c r="C1976" s="26">
        <v>2023</v>
      </c>
      <c r="D1976" s="26" t="s">
        <v>296</v>
      </c>
      <c r="E1976" s="26">
        <v>17</v>
      </c>
      <c r="F1976" s="26">
        <v>6</v>
      </c>
      <c r="G1976" s="26" t="s">
        <v>3226</v>
      </c>
      <c r="H1976" s="26">
        <v>13791</v>
      </c>
      <c r="I1976" s="26" t="s">
        <v>3227</v>
      </c>
      <c r="J1976" s="11" t="s">
        <v>35</v>
      </c>
      <c r="K1976" s="18" t="str">
        <f>IF(LEFT(I1976,2)="10",HYPERLINK(_xlfn.CONCAT("https://doi.org/",I1976),"Link"),IF(I1976="","",HYPERLINK(I1976,"Link")))</f>
        <v>Link</v>
      </c>
      <c r="L1976" s="19" t="str">
        <f>IF(A1976&lt;&gt;"",IF(J1976="No",_xlfn.CONCAT(IF(ISERROR(FIND(",",A1976))=FALSE,LEFT(A1976,FIND(",",A1976)-1),A1976),"-",C1976,"-",H1976),""),"")</f>
        <v/>
      </c>
      <c r="M1976" s="29" t="str">
        <f>IF(A1976&lt;&gt;"",_xlfn.CONCAT("{",IF(ISERROR(FIND(",",A1976))=FALSE,LEFT(A1976,FIND(",",A1976)-1),A1976),", ",C1976," #",H1976,"}"),"")</f>
        <v>{Singleton, 2023 #13791}</v>
      </c>
      <c r="N1976" s="4" t="s">
        <v>1</v>
      </c>
      <c r="O1976" s="18" t="str">
        <f>IF(J1976="Yes",IF(P1976&lt;&gt;"",HYPERLINK(_xlfn.CONCAT(VLOOKUP(P1976,AF:AG,2,FALSE),"\",IF(ISERROR(FIND(",",A1976))=FALSE,LEFT(A1976,FIND(",",A1976)-1),A1976),"-",C1976,"-",H1976,".pdf"),"PDF"),""),"")</f>
        <v>PDF</v>
      </c>
      <c r="P1976" s="11" t="s">
        <v>2</v>
      </c>
      <c r="Q1976" s="3" t="s">
        <v>46</v>
      </c>
      <c r="R1976" s="3" t="s">
        <v>47</v>
      </c>
      <c r="S1976" s="4" t="s">
        <v>109</v>
      </c>
      <c r="T1976" s="18" t="str">
        <f>IF(J1976="Yes",IF(U1976&lt;&gt;"",HYPERLINK(_xlfn.CONCAT(VLOOKUP(U1976,AF:AG,2,FALSE),"\",IF(ISERROR(FIND(",",A1976))=FALSE,LEFT(A1976,FIND(",",A1976)-1),A1976),"-",C1976,"-",H1976,".pdf"),"PDF"),""),"")</f>
        <v>PDF</v>
      </c>
      <c r="U1976" s="11" t="s">
        <v>38</v>
      </c>
      <c r="V1976" s="3" t="s">
        <v>46</v>
      </c>
      <c r="W1976" s="3" t="s">
        <v>47</v>
      </c>
      <c r="Y1976" s="12" t="str">
        <f>IF(R1976="Include","No",IF(V1976="Include","No",""))</f>
        <v/>
      </c>
      <c r="Z1976" s="33" t="str">
        <f>IF(J1976="Yes",IF(Q1976="","",IF(Q1976="Include",IF(V1976="",IF(Y1976="No","Check for supplement","Include"),IF(V1976="Exclude","Consensus required",IF(V1976="Include",IF(Y1976="No","Check for supplement","Include"),"Check required"))),IF(Q1976="Exclude",IF(V1976="","Check required",IF(V1976="Exclude","Exclude",IF(V1976="Include","Consensus required","Check required"))),"Check required"))),IF(L1976="","","Find PDF"))</f>
        <v>Exclude</v>
      </c>
      <c r="AA1976" s="31" t="str">
        <f>IF(Z1976="Exclude",R1976,"")</f>
        <v>3. Wrong intervention</v>
      </c>
    </row>
    <row r="1977" spans="1:27" x14ac:dyDescent="0.25">
      <c r="A1977" s="25" t="s">
        <v>3228</v>
      </c>
      <c r="B1977" s="26" t="s">
        <v>3229</v>
      </c>
      <c r="C1977" s="26">
        <v>2018</v>
      </c>
      <c r="D1977" s="26" t="s">
        <v>564</v>
      </c>
      <c r="E1977" s="26">
        <v>18</v>
      </c>
      <c r="F1977" s="26">
        <v>1</v>
      </c>
      <c r="G1977" s="26">
        <v>215</v>
      </c>
      <c r="H1977" s="26">
        <v>13792</v>
      </c>
      <c r="I1977" s="26" t="s">
        <v>3230</v>
      </c>
      <c r="J1977" s="11" t="s">
        <v>35</v>
      </c>
      <c r="K1977" s="18" t="str">
        <f>IF(LEFT(I1977,2)="10",HYPERLINK(_xlfn.CONCAT("https://doi.org/",I1977),"Link"),IF(I1977="","",HYPERLINK(I1977,"Link")))</f>
        <v>Link</v>
      </c>
      <c r="L1977" s="19" t="str">
        <f>IF(A1977&lt;&gt;"",IF(J1977="No",_xlfn.CONCAT(IF(ISERROR(FIND(",",A1977))=FALSE,LEFT(A1977,FIND(",",A1977)-1),A1977),"-",C1977,"-",H1977),""),"")</f>
        <v/>
      </c>
      <c r="M1977" s="29" t="str">
        <f>IF(A1977&lt;&gt;"",_xlfn.CONCAT("{",IF(ISERROR(FIND(",",A1977))=FALSE,LEFT(A1977,FIND(",",A1977)-1),A1977),", ",C1977," #",H1977,"}"),"")</f>
        <v>{Sipila, 2018 #13792}</v>
      </c>
      <c r="N1977" s="4" t="s">
        <v>1</v>
      </c>
      <c r="O1977" s="18" t="str">
        <f>IF(J1977="Yes",IF(P1977&lt;&gt;"",HYPERLINK(_xlfn.CONCAT(VLOOKUP(P1977,AF:AG,2,FALSE),"\",IF(ISERROR(FIND(",",A1977))=FALSE,LEFT(A1977,FIND(",",A1977)-1),A1977),"-",C1977,"-",H1977,".pdf"),"PDF"),""),"")</f>
        <v>PDF</v>
      </c>
      <c r="P1977" s="11" t="s">
        <v>2</v>
      </c>
      <c r="Q1977" s="3" t="s">
        <v>46</v>
      </c>
      <c r="R1977" s="3" t="s">
        <v>47</v>
      </c>
      <c r="S1977" s="4" t="s">
        <v>109</v>
      </c>
      <c r="T1977" s="18" t="str">
        <f>IF(J1977="Yes",IF(U1977&lt;&gt;"",HYPERLINK(_xlfn.CONCAT(VLOOKUP(U1977,AF:AG,2,FALSE),"\",IF(ISERROR(FIND(",",A1977))=FALSE,LEFT(A1977,FIND(",",A1977)-1),A1977),"-",C1977,"-",H1977,".pdf"),"PDF"),""),"")</f>
        <v>PDF</v>
      </c>
      <c r="U1977" s="11" t="s">
        <v>38</v>
      </c>
      <c r="V1977" s="3" t="s">
        <v>46</v>
      </c>
      <c r="W1977" s="3" t="s">
        <v>47</v>
      </c>
      <c r="Y1977" s="12" t="str">
        <f>IF(R1977="Include","No",IF(V1977="Include","No",""))</f>
        <v/>
      </c>
      <c r="Z1977" s="33" t="str">
        <f>IF(J1977="Yes",IF(Q1977="","",IF(Q1977="Include",IF(V1977="",IF(Y1977="No","Check for supplement","Include"),IF(V1977="Exclude","Consensus required",IF(V1977="Include",IF(Y1977="No","Check for supplement","Include"),"Check required"))),IF(Q1977="Exclude",IF(V1977="","Check required",IF(V1977="Exclude","Exclude",IF(V1977="Include","Consensus required","Check required"))),"Check required"))),IF(L1977="","","Find PDF"))</f>
        <v>Exclude</v>
      </c>
      <c r="AA1977" s="31" t="str">
        <f>IF(Z1977="Exclude",R1977,"")</f>
        <v>3. Wrong intervention</v>
      </c>
    </row>
    <row r="1978" spans="1:27" x14ac:dyDescent="0.25">
      <c r="A1978" s="25" t="s">
        <v>3231</v>
      </c>
      <c r="B1978" s="26" t="s">
        <v>3232</v>
      </c>
      <c r="C1978" s="26">
        <v>2023</v>
      </c>
      <c r="D1978" s="26" t="s">
        <v>3233</v>
      </c>
      <c r="E1978" s="26">
        <v>325</v>
      </c>
      <c r="F1978" s="26">
        <v>2</v>
      </c>
      <c r="G1978" s="26" t="s">
        <v>3234</v>
      </c>
      <c r="H1978" s="26">
        <v>13793</v>
      </c>
      <c r="I1978" s="26" t="s">
        <v>3235</v>
      </c>
      <c r="J1978" s="11" t="s">
        <v>35</v>
      </c>
      <c r="K1978" s="18" t="str">
        <f>IF(LEFT(I1978,2)="10",HYPERLINK(_xlfn.CONCAT("https://doi.org/",I1978),"Link"),IF(I1978="","",HYPERLINK(I1978,"Link")))</f>
        <v>Link</v>
      </c>
      <c r="L1978" s="19" t="str">
        <f>IF(A1978&lt;&gt;"",IF(J1978="No",_xlfn.CONCAT(IF(ISERROR(FIND(",",A1978))=FALSE,LEFT(A1978,FIND(",",A1978)-1),A1978),"-",C1978,"-",H1978),""),"")</f>
        <v/>
      </c>
      <c r="M1978" s="29" t="str">
        <f>IF(A1978&lt;&gt;"",_xlfn.CONCAT("{",IF(ISERROR(FIND(",",A1978))=FALSE,LEFT(A1978,FIND(",",A1978)-1),A1978),", ",C1978," #",H1978,"}"),"")</f>
        <v>{Sjoros, 2023 #13793}</v>
      </c>
      <c r="N1978" s="4" t="s">
        <v>1</v>
      </c>
      <c r="O1978" s="18" t="str">
        <f>IF(J1978="Yes",IF(P1978&lt;&gt;"",HYPERLINK(_xlfn.CONCAT(VLOOKUP(P1978,AF:AG,2,FALSE),"\",IF(ISERROR(FIND(",",A1978))=FALSE,LEFT(A1978,FIND(",",A1978)-1),A1978),"-",C1978,"-",H1978,".pdf"),"PDF"),""),"")</f>
        <v>PDF</v>
      </c>
      <c r="P1978" s="11" t="s">
        <v>2</v>
      </c>
      <c r="Q1978" s="3" t="s">
        <v>46</v>
      </c>
      <c r="R1978" s="3" t="s">
        <v>47</v>
      </c>
      <c r="S1978" s="4" t="s">
        <v>109</v>
      </c>
      <c r="T1978" s="18" t="str">
        <f>IF(J1978="Yes",IF(U1978&lt;&gt;"",HYPERLINK(_xlfn.CONCAT(VLOOKUP(U1978,AF:AG,2,FALSE),"\",IF(ISERROR(FIND(",",A1978))=FALSE,LEFT(A1978,FIND(",",A1978)-1),A1978),"-",C1978,"-",H1978,".pdf"),"PDF"),""),"")</f>
        <v>PDF</v>
      </c>
      <c r="U1978" s="11" t="s">
        <v>38</v>
      </c>
      <c r="V1978" s="3" t="s">
        <v>46</v>
      </c>
      <c r="W1978" s="3" t="s">
        <v>47</v>
      </c>
      <c r="Y1978" s="12" t="str">
        <f>IF(R1978="Include","No",IF(V1978="Include","No",""))</f>
        <v/>
      </c>
      <c r="Z1978" s="33" t="str">
        <f>IF(J1978="Yes",IF(Q1978="","",IF(Q1978="Include",IF(V1978="",IF(Y1978="No","Check for supplement","Include"),IF(V1978="Exclude","Consensus required",IF(V1978="Include",IF(Y1978="No","Check for supplement","Include"),"Check required"))),IF(Q1978="Exclude",IF(V1978="","Check required",IF(V1978="Exclude","Exclude",IF(V1978="Include","Consensus required","Check required"))),"Check required"))),IF(L1978="","","Find PDF"))</f>
        <v>Exclude</v>
      </c>
      <c r="AA1978" s="31" t="str">
        <f>IF(Z1978="Exclude",R1978,"")</f>
        <v>3. Wrong intervention</v>
      </c>
    </row>
    <row r="1979" spans="1:27" x14ac:dyDescent="0.25">
      <c r="A1979" s="25" t="s">
        <v>3236</v>
      </c>
      <c r="B1979" s="26" t="s">
        <v>3237</v>
      </c>
      <c r="C1979" s="26">
        <v>2011</v>
      </c>
      <c r="D1979" s="26" t="s">
        <v>1444</v>
      </c>
      <c r="E1979" s="26">
        <v>26</v>
      </c>
      <c r="F1979" s="26">
        <v>4</v>
      </c>
      <c r="G1979" s="26" t="s">
        <v>3238</v>
      </c>
      <c r="H1979" s="26">
        <v>13794</v>
      </c>
      <c r="I1979" s="26" t="s">
        <v>3239</v>
      </c>
      <c r="J1979" s="11" t="s">
        <v>35</v>
      </c>
      <c r="K1979" s="18" t="str">
        <f>IF(LEFT(I1979,2)="10",HYPERLINK(_xlfn.CONCAT("https://doi.org/",I1979),"Link"),IF(I1979="","",HYPERLINK(I1979,"Link")))</f>
        <v>Link</v>
      </c>
      <c r="L1979" s="19" t="str">
        <f>IF(A1979&lt;&gt;"",IF(J1979="No",_xlfn.CONCAT(IF(ISERROR(FIND(",",A1979))=FALSE,LEFT(A1979,FIND(",",A1979)-1),A1979),"-",C1979,"-",H1979),""),"")</f>
        <v/>
      </c>
      <c r="M1979" s="29" t="str">
        <f>IF(A1979&lt;&gt;"",_xlfn.CONCAT("{",IF(ISERROR(FIND(",",A1979))=FALSE,LEFT(A1979,FIND(",",A1979)-1),A1979),", ",C1979," #",H1979,"}"),"")</f>
        <v>{Skar, 2011 #13794}</v>
      </c>
      <c r="N1979" s="4" t="s">
        <v>1</v>
      </c>
      <c r="O1979" s="18" t="str">
        <f>IF(J1979="Yes",IF(P1979&lt;&gt;"",HYPERLINK(_xlfn.CONCAT(VLOOKUP(P1979,AF:AG,2,FALSE),"\",IF(ISERROR(FIND(",",A1979))=FALSE,LEFT(A1979,FIND(",",A1979)-1),A1979),"-",C1979,"-",H1979,".pdf"),"PDF"),""),"")</f>
        <v>PDF</v>
      </c>
      <c r="P1979" s="11" t="s">
        <v>2</v>
      </c>
      <c r="Q1979" s="3" t="s">
        <v>46</v>
      </c>
      <c r="R1979" s="3" t="s">
        <v>47</v>
      </c>
      <c r="S1979" s="4" t="s">
        <v>109</v>
      </c>
      <c r="T1979" s="18" t="str">
        <f>IF(J1979="Yes",IF(U1979&lt;&gt;"",HYPERLINK(_xlfn.CONCAT(VLOOKUP(U1979,AF:AG,2,FALSE),"\",IF(ISERROR(FIND(",",A1979))=FALSE,LEFT(A1979,FIND(",",A1979)-1),A1979),"-",C1979,"-",H1979,".pdf"),"PDF"),""),"")</f>
        <v>PDF</v>
      </c>
      <c r="U1979" s="11" t="s">
        <v>38</v>
      </c>
      <c r="V1979" s="3" t="s">
        <v>46</v>
      </c>
      <c r="W1979" s="3" t="s">
        <v>47</v>
      </c>
      <c r="Y1979" s="12" t="str">
        <f>IF(R1979="Include","No",IF(V1979="Include","No",""))</f>
        <v/>
      </c>
      <c r="Z1979" s="33" t="str">
        <f>IF(J1979="Yes",IF(Q1979="","",IF(Q1979="Include",IF(V1979="",IF(Y1979="No","Check for supplement","Include"),IF(V1979="Exclude","Consensus required",IF(V1979="Include",IF(Y1979="No","Check for supplement","Include"),"Check required"))),IF(Q1979="Exclude",IF(V1979="","Check required",IF(V1979="Exclude","Exclude",IF(V1979="Include","Consensus required","Check required"))),"Check required"))),IF(L1979="","","Find PDF"))</f>
        <v>Exclude</v>
      </c>
      <c r="AA1979" s="31" t="str">
        <f>IF(Z1979="Exclude",R1979,"")</f>
        <v>3. Wrong intervention</v>
      </c>
    </row>
    <row r="1980" spans="1:27" x14ac:dyDescent="0.25">
      <c r="A1980" s="25" t="s">
        <v>3240</v>
      </c>
      <c r="B1980" s="26" t="s">
        <v>3241</v>
      </c>
      <c r="C1980" s="26">
        <v>2017</v>
      </c>
      <c r="D1980" s="26" t="s">
        <v>100</v>
      </c>
      <c r="E1980" s="26">
        <v>5</v>
      </c>
      <c r="F1980" s="26">
        <v>5</v>
      </c>
      <c r="G1980" s="26" t="s">
        <v>3242</v>
      </c>
      <c r="H1980" s="26">
        <v>14939</v>
      </c>
      <c r="I1980" s="26" t="s">
        <v>3243</v>
      </c>
      <c r="J1980" s="11" t="s">
        <v>35</v>
      </c>
      <c r="K1980" s="18" t="str">
        <f>IF(LEFT(I1980,2)="10",HYPERLINK(_xlfn.CONCAT("https://doi.org/",I1980),"Link"),IF(I1980="","",HYPERLINK(I1980,"Link")))</f>
        <v>Link</v>
      </c>
      <c r="L1980" s="19" t="str">
        <f>IF(A1980&lt;&gt;"",IF(J1980="No",_xlfn.CONCAT(IF(ISERROR(FIND(",",A1980))=FALSE,LEFT(A1980,FIND(",",A1980)-1),A1980),"-",C1980,"-",H1980),""),"")</f>
        <v/>
      </c>
      <c r="M1980" s="29" t="str">
        <f>IF(A1980&lt;&gt;"",_xlfn.CONCAT("{",IF(ISERROR(FIND(",",A1980))=FALSE,LEFT(A1980,FIND(",",A1980)-1),A1980),", ",C1980," #",H1980,"}"),"")</f>
        <v>{Skrepnik, 2017 #14939}</v>
      </c>
      <c r="N1980" s="4" t="s">
        <v>1</v>
      </c>
      <c r="O1980" s="18" t="str">
        <f>IF(J1980="Yes",IF(P1980&lt;&gt;"",HYPERLINK(_xlfn.CONCAT(VLOOKUP(P1980,AF:AG,2,FALSE),"\",IF(ISERROR(FIND(",",A1980))=FALSE,LEFT(A1980,FIND(",",A1980)-1),A1980),"-",C1980,"-",H1980,".pdf"),"PDF"),""),"")</f>
        <v>PDF</v>
      </c>
      <c r="P1980" s="11" t="s">
        <v>2</v>
      </c>
      <c r="Q1980" s="3" t="s">
        <v>46</v>
      </c>
      <c r="R1980" s="3" t="s">
        <v>47</v>
      </c>
      <c r="S1980" s="4" t="s">
        <v>109</v>
      </c>
      <c r="T1980" s="18" t="str">
        <f>IF(J1980="Yes",IF(U1980&lt;&gt;"",HYPERLINK(_xlfn.CONCAT(VLOOKUP(U1980,AF:AG,2,FALSE),"\",IF(ISERROR(FIND(",",A1980))=FALSE,LEFT(A1980,FIND(",",A1980)-1),A1980),"-",C1980,"-",H1980,".pdf"),"PDF"),""),"")</f>
        <v>PDF</v>
      </c>
      <c r="U1980" s="11" t="s">
        <v>38</v>
      </c>
      <c r="V1980" s="3" t="s">
        <v>46</v>
      </c>
      <c r="W1980" s="3" t="s">
        <v>47</v>
      </c>
      <c r="Y1980" s="12" t="str">
        <f>IF(R1980="Include","No",IF(V1980="Include","No",""))</f>
        <v/>
      </c>
      <c r="Z1980" s="33" t="str">
        <f>IF(J1980="Yes",IF(Q1980="","",IF(Q1980="Include",IF(V1980="",IF(Y1980="No","Check for supplement","Include"),IF(V1980="Exclude","Consensus required",IF(V1980="Include",IF(Y1980="No","Check for supplement","Include"),"Check required"))),IF(Q1980="Exclude",IF(V1980="","Check required",IF(V1980="Exclude","Exclude",IF(V1980="Include","Consensus required","Check required"))),"Check required"))),IF(L1980="","","Find PDF"))</f>
        <v>Exclude</v>
      </c>
      <c r="AA1980" s="31" t="str">
        <f>IF(Z1980="Exclude",R1980,"")</f>
        <v>3. Wrong intervention</v>
      </c>
    </row>
    <row r="1981" spans="1:27" x14ac:dyDescent="0.25">
      <c r="A1981" s="25" t="s">
        <v>3244</v>
      </c>
      <c r="B1981" s="26" t="s">
        <v>3245</v>
      </c>
      <c r="C1981" s="26">
        <v>2017</v>
      </c>
      <c r="D1981" s="26" t="s">
        <v>146</v>
      </c>
      <c r="E1981" s="26">
        <v>318</v>
      </c>
      <c r="F1981" s="26">
        <v>24</v>
      </c>
      <c r="G1981" s="26">
        <v>2419</v>
      </c>
      <c r="H1981" s="26">
        <v>14940</v>
      </c>
      <c r="I1981" s="26" t="s">
        <v>3246</v>
      </c>
      <c r="J1981" s="11" t="s">
        <v>35</v>
      </c>
      <c r="K1981" s="18" t="str">
        <f>IF(LEFT(I1981,2)="10",HYPERLINK(_xlfn.CONCAT("https://doi.org/",I1981),"Link"),IF(I1981="","",HYPERLINK(I1981,"Link")))</f>
        <v>Link</v>
      </c>
      <c r="L1981" s="19" t="str">
        <f>IF(A1981&lt;&gt;"",IF(J1981="No",_xlfn.CONCAT(IF(ISERROR(FIND(",",A1981))=FALSE,LEFT(A1981,FIND(",",A1981)-1),A1981),"-",C1981,"-",H1981),""),"")</f>
        <v/>
      </c>
      <c r="M1981" s="29" t="str">
        <f>IF(A1981&lt;&gt;"",_xlfn.CONCAT("{",IF(ISERROR(FIND(",",A1981))=FALSE,LEFT(A1981,FIND(",",A1981)-1),A1981),", ",C1981," #",H1981,"}"),"")</f>
        <v>{Slomski, 2017 #14940}</v>
      </c>
      <c r="N1981" s="4" t="s">
        <v>1</v>
      </c>
      <c r="O1981" s="18" t="str">
        <f>IF(J1981="Yes",IF(P1981&lt;&gt;"",HYPERLINK(_xlfn.CONCAT(VLOOKUP(P1981,AF:AG,2,FALSE),"\",IF(ISERROR(FIND(",",A1981))=FALSE,LEFT(A1981,FIND(",",A1981)-1),A1981),"-",C1981,"-",H1981,".pdf"),"PDF"),""),"")</f>
        <v>PDF</v>
      </c>
      <c r="P1981" s="11" t="s">
        <v>2</v>
      </c>
      <c r="Q1981" s="3" t="s">
        <v>46</v>
      </c>
      <c r="R1981" s="3" t="s">
        <v>77</v>
      </c>
      <c r="S1981" s="4" t="s">
        <v>316</v>
      </c>
      <c r="T1981" s="18" t="str">
        <f>IF(J1981="Yes",IF(U1981&lt;&gt;"",HYPERLINK(_xlfn.CONCAT(VLOOKUP(U1981,AF:AG,2,FALSE),"\",IF(ISERROR(FIND(",",A1981))=FALSE,LEFT(A1981,FIND(",",A1981)-1),A1981),"-",C1981,"-",H1981,".pdf"),"PDF"),""),"")</f>
        <v>PDF</v>
      </c>
      <c r="U1981" s="11" t="s">
        <v>38</v>
      </c>
      <c r="V1981" s="3" t="s">
        <v>46</v>
      </c>
      <c r="W1981" s="3" t="s">
        <v>77</v>
      </c>
      <c r="Y1981" s="12" t="str">
        <f>IF(R1981="Include","No",IF(V1981="Include","No",""))</f>
        <v/>
      </c>
      <c r="Z1981" s="33" t="str">
        <f>IF(J1981="Yes",IF(Q1981="","",IF(Q1981="Include",IF(V1981="",IF(Y1981="No","Check for supplement","Include"),IF(V1981="Exclude","Consensus required",IF(V1981="Include",IF(Y1981="No","Check for supplement","Include"),"Check required"))),IF(Q1981="Exclude",IF(V1981="","Check required",IF(V1981="Exclude","Exclude",IF(V1981="Include","Consensus required","Check required"))),"Check required"))),IF(L1981="","","Find PDF"))</f>
        <v>Exclude</v>
      </c>
      <c r="AA1981" s="31" t="str">
        <f>IF(Z1981="Exclude",R1981,"")</f>
        <v>5. Wrong study design</v>
      </c>
    </row>
    <row r="1982" spans="1:27" x14ac:dyDescent="0.25">
      <c r="A1982" s="25" t="s">
        <v>3247</v>
      </c>
      <c r="B1982" s="26" t="s">
        <v>3248</v>
      </c>
      <c r="C1982" s="26">
        <v>2010</v>
      </c>
      <c r="D1982" s="26" t="s">
        <v>192</v>
      </c>
      <c r="E1982" s="26">
        <v>51</v>
      </c>
      <c r="F1982" s="26">
        <v>1</v>
      </c>
      <c r="G1982" s="26" t="s">
        <v>3249</v>
      </c>
      <c r="H1982" s="26">
        <v>13795</v>
      </c>
      <c r="I1982" s="26" t="s">
        <v>3250</v>
      </c>
      <c r="J1982" s="11" t="s">
        <v>35</v>
      </c>
      <c r="K1982" s="18" t="str">
        <f>IF(LEFT(I1982,2)="10",HYPERLINK(_xlfn.CONCAT("https://doi.org/",I1982),"Link"),IF(I1982="","",HYPERLINK(I1982,"Link")))</f>
        <v>Link</v>
      </c>
      <c r="L1982" s="19" t="str">
        <f>IF(A1982&lt;&gt;"",IF(J1982="No",_xlfn.CONCAT(IF(ISERROR(FIND(",",A1982))=FALSE,LEFT(A1982,FIND(",",A1982)-1),A1982),"-",C1982,"-",H1982),""),"")</f>
        <v/>
      </c>
      <c r="M1982" s="29" t="str">
        <f>IF(A1982&lt;&gt;"",_xlfn.CONCAT("{",IF(ISERROR(FIND(",",A1982))=FALSE,LEFT(A1982,FIND(",",A1982)-1),A1982),", ",C1982," #",H1982,"}"),"")</f>
        <v>{Slootmaker, 2010 #13795}</v>
      </c>
      <c r="N1982" s="4" t="s">
        <v>1</v>
      </c>
      <c r="O1982" s="18" t="str">
        <f>IF(J1982="Yes",IF(P1982&lt;&gt;"",HYPERLINK(_xlfn.CONCAT(VLOOKUP(P1982,AF:AG,2,FALSE),"\",IF(ISERROR(FIND(",",A1982))=FALSE,LEFT(A1982,FIND(",",A1982)-1),A1982),"-",C1982,"-",H1982,".pdf"),"PDF"),""),"")</f>
        <v>PDF</v>
      </c>
      <c r="P1982" s="11" t="s">
        <v>2</v>
      </c>
      <c r="Q1982" s="3" t="s">
        <v>46</v>
      </c>
      <c r="R1982" s="3" t="s">
        <v>47</v>
      </c>
      <c r="S1982" s="4" t="s">
        <v>109</v>
      </c>
      <c r="T1982" s="18" t="str">
        <f>IF(J1982="Yes",IF(U1982&lt;&gt;"",HYPERLINK(_xlfn.CONCAT(VLOOKUP(U1982,AF:AG,2,FALSE),"\",IF(ISERROR(FIND(",",A1982))=FALSE,LEFT(A1982,FIND(",",A1982)-1),A1982),"-",C1982,"-",H1982,".pdf"),"PDF"),""),"")</f>
        <v>PDF</v>
      </c>
      <c r="U1982" s="11" t="s">
        <v>38</v>
      </c>
      <c r="V1982" s="3" t="s">
        <v>46</v>
      </c>
      <c r="W1982" s="3" t="s">
        <v>47</v>
      </c>
      <c r="Y1982" s="12" t="str">
        <f>IF(R1982="Include","No",IF(V1982="Include","No",""))</f>
        <v/>
      </c>
      <c r="Z1982" s="33" t="str">
        <f>IF(J1982="Yes",IF(Q1982="","",IF(Q1982="Include",IF(V1982="",IF(Y1982="No","Check for supplement","Include"),IF(V1982="Exclude","Consensus required",IF(V1982="Include",IF(Y1982="No","Check for supplement","Include"),"Check required"))),IF(Q1982="Exclude",IF(V1982="","Check required",IF(V1982="Exclude","Exclude",IF(V1982="Include","Consensus required","Check required"))),"Check required"))),IF(L1982="","","Find PDF"))</f>
        <v>Exclude</v>
      </c>
      <c r="AA1982" s="31" t="str">
        <f>IF(Z1982="Exclude",R1982,"")</f>
        <v>3. Wrong intervention</v>
      </c>
    </row>
    <row r="1983" spans="1:27" x14ac:dyDescent="0.25">
      <c r="A1983" s="25" t="s">
        <v>3247</v>
      </c>
      <c r="B1983" s="26" t="s">
        <v>3248</v>
      </c>
      <c r="C1983" s="26">
        <v>2010</v>
      </c>
      <c r="D1983" s="26" t="s">
        <v>192</v>
      </c>
      <c r="E1983" s="26">
        <v>51</v>
      </c>
      <c r="F1983" s="26">
        <v>1</v>
      </c>
      <c r="G1983" s="26" t="s">
        <v>3249</v>
      </c>
      <c r="H1983" s="26">
        <v>13796</v>
      </c>
      <c r="I1983" s="26" t="s">
        <v>3250</v>
      </c>
      <c r="J1983" s="11" t="s">
        <v>35</v>
      </c>
      <c r="K1983" s="18" t="str">
        <f>IF(LEFT(I1983,2)="10",HYPERLINK(_xlfn.CONCAT("https://doi.org/",I1983),"Link"),IF(I1983="","",HYPERLINK(I1983,"Link")))</f>
        <v>Link</v>
      </c>
      <c r="L1983" s="19" t="str">
        <f>IF(A1983&lt;&gt;"",IF(J1983="No",_xlfn.CONCAT(IF(ISERROR(FIND(",",A1983))=FALSE,LEFT(A1983,FIND(",",A1983)-1),A1983),"-",C1983,"-",H1983),""),"")</f>
        <v/>
      </c>
      <c r="M1983" s="29" t="str">
        <f>IF(A1983&lt;&gt;"",_xlfn.CONCAT("{",IF(ISERROR(FIND(",",A1983))=FALSE,LEFT(A1983,FIND(",",A1983)-1),A1983),", ",C1983," #",H1983,"}"),"")</f>
        <v>{Slootmaker, 2010 #13796}</v>
      </c>
      <c r="N1983" s="4" t="s">
        <v>1</v>
      </c>
      <c r="O1983" s="18" t="str">
        <f>IF(J1983="Yes",IF(P1983&lt;&gt;"",HYPERLINK(_xlfn.CONCAT(VLOOKUP(P1983,AF:AG,2,FALSE),"\",IF(ISERROR(FIND(",",A1983))=FALSE,LEFT(A1983,FIND(",",A1983)-1),A1983),"-",C1983,"-",H1983,".pdf"),"PDF"),""),"")</f>
        <v>PDF</v>
      </c>
      <c r="P1983" s="11" t="s">
        <v>2</v>
      </c>
      <c r="Q1983" s="3" t="s">
        <v>46</v>
      </c>
      <c r="R1983" s="3" t="s">
        <v>39</v>
      </c>
      <c r="T1983" s="18" t="str">
        <f>IF(J1983="Yes",IF(U1983&lt;&gt;"",HYPERLINK(_xlfn.CONCAT(VLOOKUP(U1983,AF:AG,2,FALSE),"\",IF(ISERROR(FIND(",",A1983))=FALSE,LEFT(A1983,FIND(",",A1983)-1),A1983),"-",C1983,"-",H1983,".pdf"),"PDF"),""),"")</f>
        <v>PDF</v>
      </c>
      <c r="U1983" s="11" t="str">
        <f>IF(R1983="0. Duplicate","SH","")</f>
        <v>SH</v>
      </c>
      <c r="V1983" s="3" t="str">
        <f>IF(R1983="0. Duplicate","Exclude","")</f>
        <v>Exclude</v>
      </c>
      <c r="W1983" s="3" t="str">
        <f>IF(R1983="0. Duplicate","0. Duplicate","")</f>
        <v>0. Duplicate</v>
      </c>
      <c r="Y1983" s="12" t="str">
        <f>IF(R1983="Include","No",IF(V1983="Include","No",""))</f>
        <v/>
      </c>
      <c r="Z1983" s="33" t="str">
        <f>IF(J1983="Yes",IF(Q1983="","",IF(Q1983="Include",IF(V1983="",IF(Y1983="No","Check for supplement","Include"),IF(V1983="Exclude","Consensus required",IF(V1983="Include",IF(Y1983="No","Check for supplement","Include"),"Check required"))),IF(Q1983="Exclude",IF(V1983="","Check required",IF(V1983="Exclude","Exclude",IF(V1983="Include","Consensus required","Check required"))),"Check required"))),IF(L1983="","","Find PDF"))</f>
        <v>Exclude</v>
      </c>
      <c r="AA1983" s="31" t="str">
        <f>IF(Z1983="Exclude",R1983,"")</f>
        <v>0. Duplicate</v>
      </c>
    </row>
    <row r="1984" spans="1:27" x14ac:dyDescent="0.25">
      <c r="A1984" s="25" t="s">
        <v>3251</v>
      </c>
      <c r="B1984" s="26" t="s">
        <v>3252</v>
      </c>
      <c r="C1984" s="26">
        <v>2013</v>
      </c>
      <c r="D1984" s="26" t="s">
        <v>2800</v>
      </c>
      <c r="E1984" s="26">
        <v>29</v>
      </c>
      <c r="F1984" s="26">
        <v>5</v>
      </c>
      <c r="G1984" s="26" t="s">
        <v>3253</v>
      </c>
      <c r="H1984" s="26">
        <v>13801</v>
      </c>
      <c r="I1984" s="26" t="s">
        <v>3254</v>
      </c>
      <c r="J1984" s="11" t="s">
        <v>35</v>
      </c>
      <c r="K1984" s="18" t="str">
        <f>IF(LEFT(I1984,2)="10",HYPERLINK(_xlfn.CONCAT("https://doi.org/",I1984),"Link"),IF(I1984="","",HYPERLINK(I1984,"Link")))</f>
        <v>Link</v>
      </c>
      <c r="L1984" s="19" t="str">
        <f>IF(A1984&lt;&gt;"",IF(J1984="No",_xlfn.CONCAT(IF(ISERROR(FIND(",",A1984))=FALSE,LEFT(A1984,FIND(",",A1984)-1),A1984),"-",C1984,"-",H1984),""),"")</f>
        <v/>
      </c>
      <c r="M1984" s="29" t="str">
        <f>IF(A1984&lt;&gt;"",_xlfn.CONCAT("{",IF(ISERROR(FIND(",",A1984))=FALSE,LEFT(A1984,FIND(",",A1984)-1),A1984),", ",C1984," #",H1984,"}"),"")</f>
        <v>{Smith, 2013 #13801}</v>
      </c>
      <c r="N1984" s="4" t="s">
        <v>1</v>
      </c>
      <c r="O1984" s="18" t="str">
        <f>IF(J1984="Yes",IF(P1984&lt;&gt;"",HYPERLINK(_xlfn.CONCAT(VLOOKUP(P1984,AF:AG,2,FALSE),"\",IF(ISERROR(FIND(",",A1984))=FALSE,LEFT(A1984,FIND(",",A1984)-1),A1984),"-",C1984,"-",H1984,".pdf"),"PDF"),""),"")</f>
        <v>PDF</v>
      </c>
      <c r="P1984" s="11" t="s">
        <v>2</v>
      </c>
      <c r="Q1984" s="3" t="s">
        <v>46</v>
      </c>
      <c r="R1984" s="3" t="s">
        <v>47</v>
      </c>
      <c r="S1984" s="4" t="s">
        <v>109</v>
      </c>
      <c r="T1984" s="18" t="str">
        <f>IF(J1984="Yes",IF(U1984&lt;&gt;"",HYPERLINK(_xlfn.CONCAT(VLOOKUP(U1984,AF:AG,2,FALSE),"\",IF(ISERROR(FIND(",",A1984))=FALSE,LEFT(A1984,FIND(",",A1984)-1),A1984),"-",C1984,"-",H1984,".pdf"),"PDF"),""),"")</f>
        <v>PDF</v>
      </c>
      <c r="U1984" s="11" t="s">
        <v>38</v>
      </c>
      <c r="V1984" s="3" t="s">
        <v>46</v>
      </c>
      <c r="W1984" s="3" t="s">
        <v>47</v>
      </c>
      <c r="Y1984" s="12" t="str">
        <f>IF(R1984="Include","No",IF(V1984="Include","No",""))</f>
        <v/>
      </c>
      <c r="Z1984" s="33" t="str">
        <f>IF(J1984="Yes",IF(Q1984="","",IF(Q1984="Include",IF(V1984="",IF(Y1984="No","Check for supplement","Include"),IF(V1984="Exclude","Consensus required",IF(V1984="Include",IF(Y1984="No","Check for supplement","Include"),"Check required"))),IF(Q1984="Exclude",IF(V1984="","Check required",IF(V1984="Exclude","Exclude",IF(V1984="Include","Consensus required","Check required"))),"Check required"))),IF(L1984="","","Find PDF"))</f>
        <v>Exclude</v>
      </c>
      <c r="AA1984" s="31" t="str">
        <f>IF(Z1984="Exclude",R1984,"")</f>
        <v>3. Wrong intervention</v>
      </c>
    </row>
    <row r="1985" spans="1:27" x14ac:dyDescent="0.25">
      <c r="A1985" s="25" t="s">
        <v>3255</v>
      </c>
      <c r="B1985" s="26" t="s">
        <v>3256</v>
      </c>
      <c r="C1985" s="26">
        <v>2014</v>
      </c>
      <c r="D1985" s="26" t="s">
        <v>2912</v>
      </c>
      <c r="E1985" s="26">
        <v>134</v>
      </c>
      <c r="F1985" s="26">
        <v>3</v>
      </c>
      <c r="G1985" s="26" t="s">
        <v>3257</v>
      </c>
      <c r="H1985" s="26">
        <v>13797</v>
      </c>
      <c r="I1985" s="26" t="s">
        <v>3258</v>
      </c>
      <c r="J1985" s="11" t="s">
        <v>35</v>
      </c>
      <c r="K1985" s="18" t="str">
        <f>IF(LEFT(I1985,2)="10",HYPERLINK(_xlfn.CONCAT("https://doi.org/",I1985),"Link"),IF(I1985="","",HYPERLINK(I1985,"Link")))</f>
        <v>Link</v>
      </c>
      <c r="L1985" s="19" t="str">
        <f>IF(A1985&lt;&gt;"",IF(J1985="No",_xlfn.CONCAT(IF(ISERROR(FIND(",",A1985))=FALSE,LEFT(A1985,FIND(",",A1985)-1),A1985),"-",C1985,"-",H1985),""),"")</f>
        <v/>
      </c>
      <c r="M1985" s="29" t="str">
        <f>IF(A1985&lt;&gt;"",_xlfn.CONCAT("{",IF(ISERROR(FIND(",",A1985))=FALSE,LEFT(A1985,FIND(",",A1985)-1),A1985),", ",C1985," #",H1985,"}"),"")</f>
        <v>{Smith, 2014 #13797}</v>
      </c>
      <c r="N1985" s="4" t="s">
        <v>1</v>
      </c>
      <c r="O1985" s="18" t="str">
        <f>IF(J1985="Yes",IF(P1985&lt;&gt;"",HYPERLINK(_xlfn.CONCAT(VLOOKUP(P1985,AF:AG,2,FALSE),"\",IF(ISERROR(FIND(",",A1985))=FALSE,LEFT(A1985,FIND(",",A1985)-1),A1985),"-",C1985,"-",H1985,".pdf"),"PDF"),""),"")</f>
        <v>PDF</v>
      </c>
      <c r="P1985" s="11" t="s">
        <v>2</v>
      </c>
      <c r="Q1985" s="3" t="s">
        <v>46</v>
      </c>
      <c r="R1985" s="3" t="s">
        <v>47</v>
      </c>
      <c r="S1985" s="4" t="s">
        <v>109</v>
      </c>
      <c r="T1985" s="18" t="str">
        <f>IF(J1985="Yes",IF(U1985&lt;&gt;"",HYPERLINK(_xlfn.CONCAT(VLOOKUP(U1985,AF:AG,2,FALSE),"\",IF(ISERROR(FIND(",",A1985))=FALSE,LEFT(A1985,FIND(",",A1985)-1),A1985),"-",C1985,"-",H1985,".pdf"),"PDF"),""),"")</f>
        <v>PDF</v>
      </c>
      <c r="U1985" s="11" t="s">
        <v>38</v>
      </c>
      <c r="V1985" s="3" t="s">
        <v>46</v>
      </c>
      <c r="W1985" s="3" t="s">
        <v>47</v>
      </c>
      <c r="Y1985" s="12" t="str">
        <f>IF(R1985="Include","No",IF(V1985="Include","No",""))</f>
        <v/>
      </c>
      <c r="Z1985" s="33" t="str">
        <f>IF(J1985="Yes",IF(Q1985="","",IF(Q1985="Include",IF(V1985="",IF(Y1985="No","Check for supplement","Include"),IF(V1985="Exclude","Consensus required",IF(V1985="Include",IF(Y1985="No","Check for supplement","Include"),"Check required"))),IF(Q1985="Exclude",IF(V1985="","Check required",IF(V1985="Exclude","Exclude",IF(V1985="Include","Consensus required","Check required"))),"Check required"))),IF(L1985="","","Find PDF"))</f>
        <v>Exclude</v>
      </c>
      <c r="AA1985" s="31" t="str">
        <f>IF(Z1985="Exclude",R1985,"")</f>
        <v>3. Wrong intervention</v>
      </c>
    </row>
    <row r="1986" spans="1:27" x14ac:dyDescent="0.25">
      <c r="A1986" s="25" t="s">
        <v>3255</v>
      </c>
      <c r="B1986" s="26" t="s">
        <v>3256</v>
      </c>
      <c r="C1986" s="26">
        <v>2014</v>
      </c>
      <c r="D1986" s="26" t="s">
        <v>2912</v>
      </c>
      <c r="E1986" s="26">
        <v>134</v>
      </c>
      <c r="F1986" s="26">
        <v>3</v>
      </c>
      <c r="G1986" s="26" t="s">
        <v>3257</v>
      </c>
      <c r="H1986" s="26">
        <v>13798</v>
      </c>
      <c r="I1986" s="26" t="s">
        <v>3258</v>
      </c>
      <c r="J1986" s="11" t="s">
        <v>35</v>
      </c>
      <c r="K1986" s="18" t="str">
        <f>IF(LEFT(I1986,2)="10",HYPERLINK(_xlfn.CONCAT("https://doi.org/",I1986),"Link"),IF(I1986="","",HYPERLINK(I1986,"Link")))</f>
        <v>Link</v>
      </c>
      <c r="L1986" s="19" t="str">
        <f>IF(A1986&lt;&gt;"",IF(J1986="No",_xlfn.CONCAT(IF(ISERROR(FIND(",",A1986))=FALSE,LEFT(A1986,FIND(",",A1986)-1),A1986),"-",C1986,"-",H1986),""),"")</f>
        <v/>
      </c>
      <c r="M1986" s="29" t="str">
        <f>IF(A1986&lt;&gt;"",_xlfn.CONCAT("{",IF(ISERROR(FIND(",",A1986))=FALSE,LEFT(A1986,FIND(",",A1986)-1),A1986),", ",C1986," #",H1986,"}"),"")</f>
        <v>{Smith, 2014 #13798}</v>
      </c>
      <c r="N1986" s="4" t="s">
        <v>1</v>
      </c>
      <c r="O1986" s="18" t="str">
        <f>IF(J1986="Yes",IF(P1986&lt;&gt;"",HYPERLINK(_xlfn.CONCAT(VLOOKUP(P1986,AF:AG,2,FALSE),"\",IF(ISERROR(FIND(",",A1986))=FALSE,LEFT(A1986,FIND(",",A1986)-1),A1986),"-",C1986,"-",H1986,".pdf"),"PDF"),""),"")</f>
        <v>PDF</v>
      </c>
      <c r="P1986" s="11" t="s">
        <v>2</v>
      </c>
      <c r="Q1986" s="3" t="s">
        <v>46</v>
      </c>
      <c r="R1986" s="3" t="s">
        <v>39</v>
      </c>
      <c r="T1986" s="18" t="str">
        <f>IF(J1986="Yes",IF(U1986&lt;&gt;"",HYPERLINK(_xlfn.CONCAT(VLOOKUP(U1986,AF:AG,2,FALSE),"\",IF(ISERROR(FIND(",",A1986))=FALSE,LEFT(A1986,FIND(",",A1986)-1),A1986),"-",C1986,"-",H1986,".pdf"),"PDF"),""),"")</f>
        <v>PDF</v>
      </c>
      <c r="U1986" s="11" t="str">
        <f>IF(R1986="0. Duplicate","SH","")</f>
        <v>SH</v>
      </c>
      <c r="V1986" s="3" t="str">
        <f>IF(R1986="0. Duplicate","Exclude","")</f>
        <v>Exclude</v>
      </c>
      <c r="W1986" s="3" t="str">
        <f>IF(R1986="0. Duplicate","0. Duplicate","")</f>
        <v>0. Duplicate</v>
      </c>
      <c r="Y1986" s="12" t="str">
        <f>IF(R1986="Include","No",IF(V1986="Include","No",""))</f>
        <v/>
      </c>
      <c r="Z1986" s="33" t="str">
        <f>IF(J1986="Yes",IF(Q1986="","",IF(Q1986="Include",IF(V1986="",IF(Y1986="No","Check for supplement","Include"),IF(V1986="Exclude","Consensus required",IF(V1986="Include",IF(Y1986="No","Check for supplement","Include"),"Check required"))),IF(Q1986="Exclude",IF(V1986="","Check required",IF(V1986="Exclude","Exclude",IF(V1986="Include","Consensus required","Check required"))),"Check required"))),IF(L1986="","","Find PDF"))</f>
        <v>Exclude</v>
      </c>
      <c r="AA1986" s="31" t="str">
        <f>IF(Z1986="Exclude",R1986,"")</f>
        <v>0. Duplicate</v>
      </c>
    </row>
    <row r="1987" spans="1:27" x14ac:dyDescent="0.25">
      <c r="A1987" s="25" t="s">
        <v>3255</v>
      </c>
      <c r="B1987" s="26" t="s">
        <v>3256</v>
      </c>
      <c r="C1987" s="26">
        <v>2014</v>
      </c>
      <c r="D1987" s="26" t="s">
        <v>2912</v>
      </c>
      <c r="E1987" s="26">
        <v>134</v>
      </c>
      <c r="F1987" s="26">
        <v>3</v>
      </c>
      <c r="G1987" s="26" t="s">
        <v>3257</v>
      </c>
      <c r="H1987" s="26">
        <v>13799</v>
      </c>
      <c r="I1987" s="26" t="s">
        <v>3258</v>
      </c>
      <c r="J1987" s="11" t="s">
        <v>35</v>
      </c>
      <c r="K1987" s="18" t="str">
        <f>IF(LEFT(I1987,2)="10",HYPERLINK(_xlfn.CONCAT("https://doi.org/",I1987),"Link"),IF(I1987="","",HYPERLINK(I1987,"Link")))</f>
        <v>Link</v>
      </c>
      <c r="L1987" s="19" t="str">
        <f>IF(A1987&lt;&gt;"",IF(J1987="No",_xlfn.CONCAT(IF(ISERROR(FIND(",",A1987))=FALSE,LEFT(A1987,FIND(",",A1987)-1),A1987),"-",C1987,"-",H1987),""),"")</f>
        <v/>
      </c>
      <c r="M1987" s="29" t="str">
        <f>IF(A1987&lt;&gt;"",_xlfn.CONCAT("{",IF(ISERROR(FIND(",",A1987))=FALSE,LEFT(A1987,FIND(",",A1987)-1),A1987),", ",C1987," #",H1987,"}"),"")</f>
        <v>{Smith, 2014 #13799}</v>
      </c>
      <c r="N1987" s="4" t="s">
        <v>1</v>
      </c>
      <c r="O1987" s="18" t="str">
        <f>IF(J1987="Yes",IF(P1987&lt;&gt;"",HYPERLINK(_xlfn.CONCAT(VLOOKUP(P1987,AF:AG,2,FALSE),"\",IF(ISERROR(FIND(",",A1987))=FALSE,LEFT(A1987,FIND(",",A1987)-1),A1987),"-",C1987,"-",H1987,".pdf"),"PDF"),""),"")</f>
        <v>PDF</v>
      </c>
      <c r="P1987" s="11" t="s">
        <v>2</v>
      </c>
      <c r="Q1987" s="3" t="s">
        <v>46</v>
      </c>
      <c r="R1987" s="3" t="s">
        <v>39</v>
      </c>
      <c r="T1987" s="18" t="str">
        <f>IF(J1987="Yes",IF(U1987&lt;&gt;"",HYPERLINK(_xlfn.CONCAT(VLOOKUP(U1987,AF:AG,2,FALSE),"\",IF(ISERROR(FIND(",",A1987))=FALSE,LEFT(A1987,FIND(",",A1987)-1),A1987),"-",C1987,"-",H1987,".pdf"),"PDF"),""),"")</f>
        <v>PDF</v>
      </c>
      <c r="U1987" s="11" t="str">
        <f>IF(R1987="0. Duplicate","SH","")</f>
        <v>SH</v>
      </c>
      <c r="V1987" s="3" t="str">
        <f>IF(R1987="0. Duplicate","Exclude","")</f>
        <v>Exclude</v>
      </c>
      <c r="W1987" s="3" t="str">
        <f>IF(R1987="0. Duplicate","0. Duplicate","")</f>
        <v>0. Duplicate</v>
      </c>
      <c r="Y1987" s="12" t="str">
        <f>IF(R1987="Include","No",IF(V1987="Include","No",""))</f>
        <v/>
      </c>
      <c r="Z1987" s="33" t="str">
        <f>IF(J1987="Yes",IF(Q1987="","",IF(Q1987="Include",IF(V1987="",IF(Y1987="No","Check for supplement","Include"),IF(V1987="Exclude","Consensus required",IF(V1987="Include",IF(Y1987="No","Check for supplement","Include"),"Check required"))),IF(Q1987="Exclude",IF(V1987="","Check required",IF(V1987="Exclude","Exclude",IF(V1987="Include","Consensus required","Check required"))),"Check required"))),IF(L1987="","","Find PDF"))</f>
        <v>Exclude</v>
      </c>
      <c r="AA1987" s="31" t="str">
        <f>IF(Z1987="Exclude",R1987,"")</f>
        <v>0. Duplicate</v>
      </c>
    </row>
    <row r="1988" spans="1:27" x14ac:dyDescent="0.25">
      <c r="A1988" s="25" t="s">
        <v>3259</v>
      </c>
      <c r="B1988" s="26" t="s">
        <v>3260</v>
      </c>
      <c r="C1988" s="26">
        <v>2016</v>
      </c>
      <c r="D1988" s="26" t="s">
        <v>42</v>
      </c>
      <c r="E1988" s="26">
        <v>13</v>
      </c>
      <c r="F1988" s="26">
        <v>6</v>
      </c>
      <c r="G1988" s="26" t="s">
        <v>3261</v>
      </c>
      <c r="H1988" s="26">
        <v>13800</v>
      </c>
      <c r="I1988" s="26" t="s">
        <v>3262</v>
      </c>
      <c r="J1988" s="11" t="s">
        <v>35</v>
      </c>
      <c r="K1988" s="18" t="str">
        <f>IF(LEFT(I1988,2)="10",HYPERLINK(_xlfn.CONCAT("https://doi.org/",I1988),"Link"),IF(I1988="","",HYPERLINK(I1988,"Link")))</f>
        <v>Link</v>
      </c>
      <c r="L1988" s="19" t="str">
        <f>IF(A1988&lt;&gt;"",IF(J1988="No",_xlfn.CONCAT(IF(ISERROR(FIND(",",A1988))=FALSE,LEFT(A1988,FIND(",",A1988)-1),A1988),"-",C1988,"-",H1988),""),"")</f>
        <v/>
      </c>
      <c r="M1988" s="29" t="str">
        <f>IF(A1988&lt;&gt;"",_xlfn.CONCAT("{",IF(ISERROR(FIND(",",A1988))=FALSE,LEFT(A1988,FIND(",",A1988)-1),A1988),", ",C1988," #",H1988,"}"),"")</f>
        <v>{Smith, 2016 #13800}</v>
      </c>
      <c r="N1988" s="4" t="s">
        <v>1</v>
      </c>
      <c r="O1988" s="18" t="str">
        <f>IF(J1988="Yes",IF(P1988&lt;&gt;"",HYPERLINK(_xlfn.CONCAT(VLOOKUP(P1988,AF:AG,2,FALSE),"\",IF(ISERROR(FIND(",",A1988))=FALSE,LEFT(A1988,FIND(",",A1988)-1),A1988),"-",C1988,"-",H1988,".pdf"),"PDF"),""),"")</f>
        <v>PDF</v>
      </c>
      <c r="P1988" s="11" t="s">
        <v>2</v>
      </c>
      <c r="Q1988" s="3" t="s">
        <v>46</v>
      </c>
      <c r="R1988" s="3" t="s">
        <v>47</v>
      </c>
      <c r="S1988" s="4" t="s">
        <v>109</v>
      </c>
      <c r="T1988" s="18" t="str">
        <f>IF(J1988="Yes",IF(U1988&lt;&gt;"",HYPERLINK(_xlfn.CONCAT(VLOOKUP(U1988,AF:AG,2,FALSE),"\",IF(ISERROR(FIND(",",A1988))=FALSE,LEFT(A1988,FIND(",",A1988)-1),A1988),"-",C1988,"-",H1988,".pdf"),"PDF"),""),"")</f>
        <v>PDF</v>
      </c>
      <c r="U1988" s="11" t="s">
        <v>38</v>
      </c>
      <c r="V1988" s="3" t="s">
        <v>46</v>
      </c>
      <c r="W1988" s="3" t="s">
        <v>47</v>
      </c>
      <c r="Y1988" s="12" t="str">
        <f>IF(R1988="Include","No",IF(V1988="Include","No",""))</f>
        <v/>
      </c>
      <c r="Z1988" s="33" t="str">
        <f>IF(J1988="Yes",IF(Q1988="","",IF(Q1988="Include",IF(V1988="",IF(Y1988="No","Check for supplement","Include"),IF(V1988="Exclude","Consensus required",IF(V1988="Include",IF(Y1988="No","Check for supplement","Include"),"Check required"))),IF(Q1988="Exclude",IF(V1988="","Check required",IF(V1988="Exclude","Exclude",IF(V1988="Include","Consensus required","Check required"))),"Check required"))),IF(L1988="","","Find PDF"))</f>
        <v>Exclude</v>
      </c>
      <c r="AA1988" s="31" t="str">
        <f>IF(Z1988="Exclude",R1988,"")</f>
        <v>3. Wrong intervention</v>
      </c>
    </row>
    <row r="1989" spans="1:27" x14ac:dyDescent="0.25">
      <c r="A1989" s="25" t="s">
        <v>5685</v>
      </c>
      <c r="B1989" s="26" t="s">
        <v>5686</v>
      </c>
      <c r="C1989" s="26">
        <v>2022</v>
      </c>
      <c r="D1989" s="26" t="s">
        <v>65</v>
      </c>
      <c r="E1989" s="26">
        <v>12</v>
      </c>
      <c r="F1989" s="26">
        <v>5</v>
      </c>
      <c r="G1989" s="26" t="s">
        <v>5687</v>
      </c>
      <c r="H1989" s="26">
        <v>14174</v>
      </c>
      <c r="I1989" s="26" t="s">
        <v>5688</v>
      </c>
      <c r="J1989" s="11" t="s">
        <v>35</v>
      </c>
      <c r="K1989" s="18" t="str">
        <f>IF(LEFT(I1989,2)="10",HYPERLINK(_xlfn.CONCAT("https://doi.org/",I1989),"Link"),IF(I1989="","",HYPERLINK(I1989,"Link")))</f>
        <v>Link</v>
      </c>
      <c r="L1989" s="19" t="str">
        <f>IF(A1989&lt;&gt;"",IF(J1989="No",_xlfn.CONCAT(IF(ISERROR(FIND(",",A1989))=FALSE,LEFT(A1989,FIND(",",A1989)-1),A1989),"-",C1989,"-",H1989),""),"")</f>
        <v/>
      </c>
      <c r="M1989" s="29" t="str">
        <f>IF(A1989&lt;&gt;"",_xlfn.CONCAT("{",IF(ISERROR(FIND(",",A1989))=FALSE,LEFT(A1989,FIND(",",A1989)-1),A1989),", ",C1989," #",H1989,"}"),"")</f>
        <v>{Smith, 2022 #14174}</v>
      </c>
      <c r="N1989" s="4" t="s">
        <v>4</v>
      </c>
      <c r="O1989" s="18" t="str">
        <f>IF(J1989="Yes",IF(P1989&lt;&gt;"",HYPERLINK(_xlfn.CONCAT(VLOOKUP(P1989,AF:AG,2,FALSE),"\",IF(ISERROR(FIND(",",A1989))=FALSE,LEFT(A1989,FIND(",",A1989)-1),A1989),"-",C1989,"-",H1989,".pdf"),"PDF"),""),"")</f>
        <v>PDF</v>
      </c>
      <c r="P1989" s="11" t="s">
        <v>2</v>
      </c>
      <c r="Q1989" s="3" t="s">
        <v>46</v>
      </c>
      <c r="R1989" s="3" t="s">
        <v>47</v>
      </c>
      <c r="S1989" s="4" t="s">
        <v>109</v>
      </c>
      <c r="T1989" s="18" t="str">
        <f>IF(J1989="Yes",IF(U1989&lt;&gt;"",HYPERLINK(_xlfn.CONCAT(VLOOKUP(U1989,AF:AG,2,FALSE),"\",IF(ISERROR(FIND(",",A1989))=FALSE,LEFT(A1989,FIND(",",A1989)-1),A1989),"-",C1989,"-",H1989,".pdf"),"PDF"),""),"")</f>
        <v>PDF</v>
      </c>
      <c r="U1989" s="11" t="s">
        <v>50</v>
      </c>
      <c r="V1989" s="3" t="s">
        <v>46</v>
      </c>
      <c r="W1989" s="3" t="s">
        <v>47</v>
      </c>
      <c r="Y1989" s="12" t="str">
        <f>IF(R1989="Include","No",IF(V1989="Include","No",""))</f>
        <v/>
      </c>
      <c r="Z1989" s="33" t="str">
        <f>IF(J1989="Yes",IF(Q1989="","",IF(Q1989="Include",IF(V1989="",IF(Y1989="No","Check for supplement","Include"),IF(V1989="Exclude","Consensus required",IF(V1989="Include",IF(Y1989="No","Check for supplement","Include"),"Check required"))),IF(Q1989="Exclude",IF(V1989="","Check required",IF(V1989="Exclude","Exclude",IF(V1989="Include","Consensus required","Check required"))),"Check required"))),IF(L1989="","","Find PDF"))</f>
        <v>Exclude</v>
      </c>
      <c r="AA1989" s="31" t="str">
        <f>IF(Z1989="Exclude",R1989,"")</f>
        <v>3. Wrong intervention</v>
      </c>
    </row>
    <row r="1990" spans="1:27" x14ac:dyDescent="0.25">
      <c r="A1990" s="25" t="s">
        <v>3263</v>
      </c>
      <c r="B1990" s="26" t="s">
        <v>3264</v>
      </c>
      <c r="C1990" s="26">
        <v>2017</v>
      </c>
      <c r="D1990" s="26" t="s">
        <v>1914</v>
      </c>
      <c r="E1990" s="26">
        <v>31</v>
      </c>
      <c r="F1990" s="26">
        <v>2</v>
      </c>
      <c r="G1990" s="26" t="s">
        <v>3265</v>
      </c>
      <c r="H1990" s="26">
        <v>13802</v>
      </c>
      <c r="I1990" s="26" t="s">
        <v>3266</v>
      </c>
      <c r="J1990" s="11" t="s">
        <v>35</v>
      </c>
      <c r="K1990" s="18" t="str">
        <f>IF(LEFT(I1990,2)="10",HYPERLINK(_xlfn.CONCAT("https://doi.org/",I1990),"Link"),IF(I1990="","",HYPERLINK(I1990,"Link")))</f>
        <v>Link</v>
      </c>
      <c r="L1990" s="19" t="str">
        <f>IF(A1990&lt;&gt;"",IF(J1990="No",_xlfn.CONCAT(IF(ISERROR(FIND(",",A1990))=FALSE,LEFT(A1990,FIND(",",A1990)-1),A1990),"-",C1990,"-",H1990),""),"")</f>
        <v/>
      </c>
      <c r="M1990" s="29" t="str">
        <f>IF(A1990&lt;&gt;"",_xlfn.CONCAT("{",IF(ISERROR(FIND(",",A1990))=FALSE,LEFT(A1990,FIND(",",A1990)-1),A1990),", ",C1990," #",H1990,"}"),"")</f>
        <v>{Smith-McLallen, 2017 #13802}</v>
      </c>
      <c r="N1990" s="4" t="s">
        <v>1</v>
      </c>
      <c r="O1990" s="18" t="str">
        <f>IF(J1990="Yes",IF(P1990&lt;&gt;"",HYPERLINK(_xlfn.CONCAT(VLOOKUP(P1990,AF:AG,2,FALSE),"\",IF(ISERROR(FIND(",",A1990))=FALSE,LEFT(A1990,FIND(",",A1990)-1),A1990),"-",C1990,"-",H1990,".pdf"),"PDF"),""),"")</f>
        <v>PDF</v>
      </c>
      <c r="P1990" s="11" t="s">
        <v>2</v>
      </c>
      <c r="Q1990" s="3" t="s">
        <v>46</v>
      </c>
      <c r="R1990" s="3" t="s">
        <v>47</v>
      </c>
      <c r="S1990" s="4" t="s">
        <v>109</v>
      </c>
      <c r="T1990" s="18" t="str">
        <f>IF(J1990="Yes",IF(U1990&lt;&gt;"",HYPERLINK(_xlfn.CONCAT(VLOOKUP(U1990,AF:AG,2,FALSE),"\",IF(ISERROR(FIND(",",A1990))=FALSE,LEFT(A1990,FIND(",",A1990)-1),A1990),"-",C1990,"-",H1990,".pdf"),"PDF"),""),"")</f>
        <v>PDF</v>
      </c>
      <c r="U1990" s="11" t="s">
        <v>38</v>
      </c>
      <c r="V1990" s="3" t="s">
        <v>46</v>
      </c>
      <c r="W1990" s="3" t="s">
        <v>47</v>
      </c>
      <c r="Y1990" s="12" t="str">
        <f>IF(R1990="Include","No",IF(V1990="Include","No",""))</f>
        <v/>
      </c>
      <c r="Z1990" s="33" t="str">
        <f>IF(J1990="Yes",IF(Q1990="","",IF(Q1990="Include",IF(V1990="",IF(Y1990="No","Check for supplement","Include"),IF(V1990="Exclude","Consensus required",IF(V1990="Include",IF(Y1990="No","Check for supplement","Include"),"Check required"))),IF(Q1990="Exclude",IF(V1990="","Check required",IF(V1990="Exclude","Exclude",IF(V1990="Include","Consensus required","Check required"))),"Check required"))),IF(L1990="","","Find PDF"))</f>
        <v>Exclude</v>
      </c>
      <c r="AA1990" s="31" t="str">
        <f>IF(Z1990="Exclude",R1990,"")</f>
        <v>3. Wrong intervention</v>
      </c>
    </row>
    <row r="1991" spans="1:27" x14ac:dyDescent="0.25">
      <c r="A1991" s="25" t="s">
        <v>5689</v>
      </c>
      <c r="B1991" s="26" t="s">
        <v>5690</v>
      </c>
      <c r="C1991" s="26">
        <v>2012</v>
      </c>
      <c r="D1991" s="26" t="s">
        <v>661</v>
      </c>
      <c r="E1991" s="26">
        <v>31</v>
      </c>
      <c r="F1991" s="26">
        <v>6</v>
      </c>
      <c r="G1991" s="26" t="s">
        <v>5691</v>
      </c>
      <c r="H1991" s="26">
        <v>14196</v>
      </c>
      <c r="I1991" s="26" t="s">
        <v>5692</v>
      </c>
      <c r="J1991" s="11" t="s">
        <v>35</v>
      </c>
      <c r="K1991" s="18" t="str">
        <f>IF(LEFT(I1991,2)="10",HYPERLINK(_xlfn.CONCAT("https://doi.org/",I1991),"Link"),IF(I1991="","",HYPERLINK(I1991,"Link")))</f>
        <v>Link</v>
      </c>
      <c r="L1991" s="19" t="str">
        <f>IF(A1991&lt;&gt;"",IF(J1991="No",_xlfn.CONCAT(IF(ISERROR(FIND(",",A1991))=FALSE,LEFT(A1991,FIND(",",A1991)-1),A1991),"-",C1991,"-",H1991),""),"")</f>
        <v/>
      </c>
      <c r="M1991" s="29" t="str">
        <f>IF(A1991&lt;&gt;"",_xlfn.CONCAT("{",IF(ISERROR(FIND(",",A1991))=FALSE,LEFT(A1991,FIND(",",A1991)-1),A1991),", ",C1991," #",H1991,"}"),"")</f>
        <v>{Sniehotta, 2012 #14196}</v>
      </c>
      <c r="N1991" s="4" t="s">
        <v>4</v>
      </c>
      <c r="O1991" s="18" t="str">
        <f>IF(J1991="Yes",IF(P1991&lt;&gt;"",HYPERLINK(_xlfn.CONCAT(VLOOKUP(P1991,AF:AG,2,FALSE),"\",IF(ISERROR(FIND(",",A1991))=FALSE,LEFT(A1991,FIND(",",A1991)-1),A1991),"-",C1991,"-",H1991,".pdf"),"PDF"),""),"")</f>
        <v>PDF</v>
      </c>
      <c r="P1991" s="11" t="s">
        <v>2</v>
      </c>
      <c r="Q1991" s="3" t="s">
        <v>46</v>
      </c>
      <c r="R1991" s="3" t="s">
        <v>47</v>
      </c>
      <c r="S1991" s="4" t="s">
        <v>109</v>
      </c>
      <c r="T1991" s="18" t="str">
        <f>IF(J1991="Yes",IF(U1991&lt;&gt;"",HYPERLINK(_xlfn.CONCAT(VLOOKUP(U1991,AF:AG,2,FALSE),"\",IF(ISERROR(FIND(",",A1991))=FALSE,LEFT(A1991,FIND(",",A1991)-1),A1991),"-",C1991,"-",H1991,".pdf"),"PDF"),""),"")</f>
        <v>PDF</v>
      </c>
      <c r="U1991" s="11" t="s">
        <v>50</v>
      </c>
      <c r="V1991" s="3" t="s">
        <v>46</v>
      </c>
      <c r="W1991" s="3" t="s">
        <v>47</v>
      </c>
      <c r="Y1991" s="12" t="str">
        <f>IF(R1991="Include","No",IF(V1991="Include","No",""))</f>
        <v/>
      </c>
      <c r="Z1991" s="33" t="str">
        <f>IF(J1991="Yes",IF(Q1991="","",IF(Q1991="Include",IF(V1991="",IF(Y1991="No","Check for supplement","Include"),IF(V1991="Exclude","Consensus required",IF(V1991="Include",IF(Y1991="No","Check for supplement","Include"),"Check required"))),IF(Q1991="Exclude",IF(V1991="","Check required",IF(V1991="Exclude","Exclude",IF(V1991="Include","Consensus required","Check required"))),"Check required"))),IF(L1991="","","Find PDF"))</f>
        <v>Exclude</v>
      </c>
      <c r="AA1991" s="31" t="str">
        <f>IF(Z1991="Exclude",R1991,"")</f>
        <v>3. Wrong intervention</v>
      </c>
    </row>
    <row r="1992" spans="1:27" x14ac:dyDescent="0.25">
      <c r="A1992" s="25" t="s">
        <v>3267</v>
      </c>
      <c r="B1992" s="26" t="s">
        <v>3268</v>
      </c>
      <c r="C1992" s="26">
        <v>2021</v>
      </c>
      <c r="D1992" s="26" t="s">
        <v>2228</v>
      </c>
      <c r="E1992" s="26">
        <v>27</v>
      </c>
      <c r="F1992" s="26">
        <v>8</v>
      </c>
      <c r="G1992" s="26" t="s">
        <v>3269</v>
      </c>
      <c r="H1992" s="26">
        <v>14941</v>
      </c>
      <c r="I1992" s="26" t="s">
        <v>3270</v>
      </c>
      <c r="J1992" s="11" t="s">
        <v>35</v>
      </c>
      <c r="K1992" s="18" t="str">
        <f>IF(LEFT(I1992,2)="10",HYPERLINK(_xlfn.CONCAT("https://doi.org/",I1992),"Link"),IF(I1992="","",HYPERLINK(I1992,"Link")))</f>
        <v>Link</v>
      </c>
      <c r="L1992" s="19" t="str">
        <f>IF(A1992&lt;&gt;"",IF(J1992="No",_xlfn.CONCAT(IF(ISERROR(FIND(",",A1992))=FALSE,LEFT(A1992,FIND(",",A1992)-1),A1992),"-",C1992,"-",H1992),""),"")</f>
        <v/>
      </c>
      <c r="M1992" s="29" t="str">
        <f>IF(A1992&lt;&gt;"",_xlfn.CONCAT("{",IF(ISERROR(FIND(",",A1992))=FALSE,LEFT(A1992,FIND(",",A1992)-1),A1992),", ",C1992," #",H1992,"}"),"")</f>
        <v>{Snoek, 2021 #14941}</v>
      </c>
      <c r="N1992" s="4" t="s">
        <v>1</v>
      </c>
      <c r="O1992" s="18" t="str">
        <f>IF(J1992="Yes",IF(P1992&lt;&gt;"",HYPERLINK(_xlfn.CONCAT(VLOOKUP(P1992,AF:AG,2,FALSE),"\",IF(ISERROR(FIND(",",A1992))=FALSE,LEFT(A1992,FIND(",",A1992)-1),A1992),"-",C1992,"-",H1992,".pdf"),"PDF"),""),"")</f>
        <v>PDF</v>
      </c>
      <c r="P1992" s="11" t="s">
        <v>2</v>
      </c>
      <c r="Q1992" s="3" t="s">
        <v>46</v>
      </c>
      <c r="R1992" s="3" t="s">
        <v>47</v>
      </c>
      <c r="S1992" s="4" t="s">
        <v>109</v>
      </c>
      <c r="T1992" s="18" t="str">
        <f>IF(J1992="Yes",IF(U1992&lt;&gt;"",HYPERLINK(_xlfn.CONCAT(VLOOKUP(U1992,AF:AG,2,FALSE),"\",IF(ISERROR(FIND(",",A1992))=FALSE,LEFT(A1992,FIND(",",A1992)-1),A1992),"-",C1992,"-",H1992,".pdf"),"PDF"),""),"")</f>
        <v>PDF</v>
      </c>
      <c r="U1992" s="11" t="s">
        <v>38</v>
      </c>
      <c r="V1992" s="3" t="s">
        <v>46</v>
      </c>
      <c r="W1992" s="3" t="s">
        <v>47</v>
      </c>
      <c r="Y1992" s="12" t="str">
        <f>IF(R1992="Include","No",IF(V1992="Include","No",""))</f>
        <v/>
      </c>
      <c r="Z1992" s="33" t="str">
        <f>IF(J1992="Yes",IF(Q1992="","",IF(Q1992="Include",IF(V1992="",IF(Y1992="No","Check for supplement","Include"),IF(V1992="Exclude","Consensus required",IF(V1992="Include",IF(Y1992="No","Check for supplement","Include"),"Check required"))),IF(Q1992="Exclude",IF(V1992="","Check required",IF(V1992="Exclude","Exclude",IF(V1992="Include","Consensus required","Check required"))),"Check required"))),IF(L1992="","","Find PDF"))</f>
        <v>Exclude</v>
      </c>
      <c r="AA1992" s="31" t="str">
        <f>IF(Z1992="Exclude",R1992,"")</f>
        <v>3. Wrong intervention</v>
      </c>
    </row>
    <row r="1993" spans="1:27" x14ac:dyDescent="0.25">
      <c r="A1993" s="25" t="s">
        <v>3267</v>
      </c>
      <c r="B1993" s="26" t="s">
        <v>3268</v>
      </c>
      <c r="C1993" s="26">
        <v>2021</v>
      </c>
      <c r="D1993" s="26" t="s">
        <v>2228</v>
      </c>
      <c r="E1993" s="26">
        <v>27</v>
      </c>
      <c r="F1993" s="26">
        <v>8</v>
      </c>
      <c r="G1993" s="26" t="s">
        <v>3269</v>
      </c>
      <c r="H1993" s="26">
        <v>14942</v>
      </c>
      <c r="I1993" s="26" t="s">
        <v>3270</v>
      </c>
      <c r="J1993" s="11" t="s">
        <v>35</v>
      </c>
      <c r="K1993" s="18" t="str">
        <f>IF(LEFT(I1993,2)="10",HYPERLINK(_xlfn.CONCAT("https://doi.org/",I1993),"Link"),IF(I1993="","",HYPERLINK(I1993,"Link")))</f>
        <v>Link</v>
      </c>
      <c r="L1993" s="19" t="str">
        <f>IF(A1993&lt;&gt;"",IF(J1993="No",_xlfn.CONCAT(IF(ISERROR(FIND(",",A1993))=FALSE,LEFT(A1993,FIND(",",A1993)-1),A1993),"-",C1993,"-",H1993),""),"")</f>
        <v/>
      </c>
      <c r="M1993" s="29" t="str">
        <f>IF(A1993&lt;&gt;"",_xlfn.CONCAT("{",IF(ISERROR(FIND(",",A1993))=FALSE,LEFT(A1993,FIND(",",A1993)-1),A1993),", ",C1993," #",H1993,"}"),"")</f>
        <v>{Snoek, 2021 #14942}</v>
      </c>
      <c r="N1993" s="4" t="s">
        <v>1</v>
      </c>
      <c r="O1993" s="18" t="str">
        <f>IF(J1993="Yes",IF(P1993&lt;&gt;"",HYPERLINK(_xlfn.CONCAT(VLOOKUP(P1993,AF:AG,2,FALSE),"\",IF(ISERROR(FIND(",",A1993))=FALSE,LEFT(A1993,FIND(",",A1993)-1),A1993),"-",C1993,"-",H1993,".pdf"),"PDF"),""),"")</f>
        <v>PDF</v>
      </c>
      <c r="P1993" s="11" t="s">
        <v>2</v>
      </c>
      <c r="Q1993" s="3" t="s">
        <v>46</v>
      </c>
      <c r="R1993" s="3" t="s">
        <v>39</v>
      </c>
      <c r="T1993" s="18" t="str">
        <f>IF(J1993="Yes",IF(U1993&lt;&gt;"",HYPERLINK(_xlfn.CONCAT(VLOOKUP(U1993,AF:AG,2,FALSE),"\",IF(ISERROR(FIND(",",A1993))=FALSE,LEFT(A1993,FIND(",",A1993)-1),A1993),"-",C1993,"-",H1993,".pdf"),"PDF"),""),"")</f>
        <v>PDF</v>
      </c>
      <c r="U1993" s="11" t="str">
        <f>IF(R1993="0. Duplicate","SH","")</f>
        <v>SH</v>
      </c>
      <c r="V1993" s="3" t="str">
        <f>IF(R1993="0. Duplicate","Exclude","")</f>
        <v>Exclude</v>
      </c>
      <c r="W1993" s="3" t="str">
        <f>IF(R1993="0. Duplicate","0. Duplicate","")</f>
        <v>0. Duplicate</v>
      </c>
      <c r="Y1993" s="12" t="str">
        <f>IF(R1993="Include","No",IF(V1993="Include","No",""))</f>
        <v/>
      </c>
      <c r="Z1993" s="33" t="str">
        <f>IF(J1993="Yes",IF(Q1993="","",IF(Q1993="Include",IF(V1993="",IF(Y1993="No","Check for supplement","Include"),IF(V1993="Exclude","Consensus required",IF(V1993="Include",IF(Y1993="No","Check for supplement","Include"),"Check required"))),IF(Q1993="Exclude",IF(V1993="","Check required",IF(V1993="Exclude","Exclude",IF(V1993="Include","Consensus required","Check required"))),"Check required"))),IF(L1993="","","Find PDF"))</f>
        <v>Exclude</v>
      </c>
      <c r="AA1993" s="31" t="str">
        <f>IF(Z1993="Exclude",R1993,"")</f>
        <v>0. Duplicate</v>
      </c>
    </row>
    <row r="1994" spans="1:27" x14ac:dyDescent="0.25">
      <c r="A1994" s="25" t="s">
        <v>3271</v>
      </c>
      <c r="B1994" s="26" t="s">
        <v>3272</v>
      </c>
      <c r="C1994" s="26">
        <v>2011</v>
      </c>
      <c r="D1994" s="26" t="s">
        <v>255</v>
      </c>
      <c r="E1994" s="26">
        <v>12</v>
      </c>
      <c r="F1994" s="26">
        <v>8</v>
      </c>
      <c r="G1994" s="26" t="s">
        <v>3273</v>
      </c>
      <c r="H1994" s="26">
        <v>14943</v>
      </c>
      <c r="I1994" s="26" t="s">
        <v>3274</v>
      </c>
      <c r="J1994" s="11" t="s">
        <v>35</v>
      </c>
      <c r="K1994" s="18" t="str">
        <f>IF(LEFT(I1994,2)="10",HYPERLINK(_xlfn.CONCAT("https://doi.org/",I1994),"Link"),IF(I1994="","",HYPERLINK(I1994,"Link")))</f>
        <v>Link</v>
      </c>
      <c r="L1994" s="19" t="str">
        <f>IF(A1994&lt;&gt;"",IF(J1994="No",_xlfn.CONCAT(IF(ISERROR(FIND(",",A1994))=FALSE,LEFT(A1994,FIND(",",A1994)-1),A1994),"-",C1994,"-",H1994),""),"")</f>
        <v/>
      </c>
      <c r="M1994" s="29" t="str">
        <f>IF(A1994&lt;&gt;"",_xlfn.CONCAT("{",IF(ISERROR(FIND(",",A1994))=FALSE,LEFT(A1994,FIND(",",A1994)-1),A1994),", ",C1994," #",H1994,"}"),"")</f>
        <v>{Snyder, 2011 #14943}</v>
      </c>
      <c r="N1994" s="4" t="s">
        <v>1</v>
      </c>
      <c r="O1994" s="18" t="str">
        <f>IF(J1994="Yes",IF(P1994&lt;&gt;"",HYPERLINK(_xlfn.CONCAT(VLOOKUP(P1994,AF:AG,2,FALSE),"\",IF(ISERROR(FIND(",",A1994))=FALSE,LEFT(A1994,FIND(",",A1994)-1),A1994),"-",C1994,"-",H1994,".pdf"),"PDF"),""),"")</f>
        <v>PDF</v>
      </c>
      <c r="P1994" s="11" t="s">
        <v>2</v>
      </c>
      <c r="Q1994" s="3" t="s">
        <v>46</v>
      </c>
      <c r="R1994" s="3" t="s">
        <v>77</v>
      </c>
      <c r="S1994" s="4" t="s">
        <v>316</v>
      </c>
      <c r="T1994" s="18" t="str">
        <f>IF(J1994="Yes",IF(U1994&lt;&gt;"",HYPERLINK(_xlfn.CONCAT(VLOOKUP(U1994,AF:AG,2,FALSE),"\",IF(ISERROR(FIND(",",A1994))=FALSE,LEFT(A1994,FIND(",",A1994)-1),A1994),"-",C1994,"-",H1994,".pdf"),"PDF"),""),"")</f>
        <v>PDF</v>
      </c>
      <c r="U1994" s="11" t="s">
        <v>38</v>
      </c>
      <c r="V1994" s="3" t="s">
        <v>46</v>
      </c>
      <c r="W1994" s="3" t="s">
        <v>77</v>
      </c>
      <c r="Y1994" s="12" t="str">
        <f>IF(R1994="Include","No",IF(V1994="Include","No",""))</f>
        <v/>
      </c>
      <c r="Z1994" s="33" t="str">
        <f>IF(J1994="Yes",IF(Q1994="","",IF(Q1994="Include",IF(V1994="",IF(Y1994="No","Check for supplement","Include"),IF(V1994="Exclude","Consensus required",IF(V1994="Include",IF(Y1994="No","Check for supplement","Include"),"Check required"))),IF(Q1994="Exclude",IF(V1994="","Check required",IF(V1994="Exclude","Exclude",IF(V1994="Include","Consensus required","Check required"))),"Check required"))),IF(L1994="","","Find PDF"))</f>
        <v>Exclude</v>
      </c>
      <c r="AA1994" s="31" t="str">
        <f>IF(Z1994="Exclude",R1994,"")</f>
        <v>5. Wrong study design</v>
      </c>
    </row>
    <row r="1995" spans="1:27" x14ac:dyDescent="0.25">
      <c r="A1995" s="25" t="s">
        <v>3275</v>
      </c>
      <c r="B1995" s="26" t="s">
        <v>3276</v>
      </c>
      <c r="C1995" s="26">
        <v>2015</v>
      </c>
      <c r="D1995" s="26" t="s">
        <v>3277</v>
      </c>
      <c r="E1995" s="26">
        <v>83</v>
      </c>
      <c r="F1995" s="26">
        <v>1</v>
      </c>
      <c r="G1995" s="26" t="s">
        <v>3278</v>
      </c>
      <c r="H1995" s="26">
        <v>14944</v>
      </c>
      <c r="I1995" s="26" t="s">
        <v>3279</v>
      </c>
      <c r="J1995" s="11" t="s">
        <v>35</v>
      </c>
      <c r="K1995" s="18" t="str">
        <f>IF(LEFT(I1995,2)="10",HYPERLINK(_xlfn.CONCAT("https://doi.org/",I1995),"Link"),IF(I1995="","",HYPERLINK(I1995,"Link")))</f>
        <v>Link</v>
      </c>
      <c r="L1995" s="19" t="str">
        <f>IF(A1995&lt;&gt;"",IF(J1995="No",_xlfn.CONCAT(IF(ISERROR(FIND(",",A1995))=FALSE,LEFT(A1995,FIND(",",A1995)-1),A1995),"-",C1995,"-",H1995),""),"")</f>
        <v/>
      </c>
      <c r="M1995" s="29" t="str">
        <f>IF(A1995&lt;&gt;"",_xlfn.CONCAT("{",IF(ISERROR(FIND(",",A1995))=FALSE,LEFT(A1995,FIND(",",A1995)-1),A1995),", ",C1995," #",H1995,"}"),"")</f>
        <v>{Solis, 2015 #14944}</v>
      </c>
      <c r="N1995" s="4" t="s">
        <v>1</v>
      </c>
      <c r="O1995" s="18" t="str">
        <f>IF(J1995="Yes",IF(P1995&lt;&gt;"",HYPERLINK(_xlfn.CONCAT(VLOOKUP(P1995,AF:AG,2,FALSE),"\",IF(ISERROR(FIND(",",A1995))=FALSE,LEFT(A1995,FIND(",",A1995)-1),A1995),"-",C1995,"-",H1995,".pdf"),"PDF"),""),"")</f>
        <v>PDF</v>
      </c>
      <c r="P1995" s="11" t="s">
        <v>2</v>
      </c>
      <c r="Q1995" s="3" t="s">
        <v>46</v>
      </c>
      <c r="R1995" s="3" t="s">
        <v>47</v>
      </c>
      <c r="S1995" s="4" t="s">
        <v>109</v>
      </c>
      <c r="T1995" s="18" t="str">
        <f>IF(J1995="Yes",IF(U1995&lt;&gt;"",HYPERLINK(_xlfn.CONCAT(VLOOKUP(U1995,AF:AG,2,FALSE),"\",IF(ISERROR(FIND(",",A1995))=FALSE,LEFT(A1995,FIND(",",A1995)-1),A1995),"-",C1995,"-",H1995,".pdf"),"PDF"),""),"")</f>
        <v>PDF</v>
      </c>
      <c r="U1995" s="11" t="s">
        <v>38</v>
      </c>
      <c r="V1995" s="3" t="s">
        <v>46</v>
      </c>
      <c r="W1995" s="3" t="s">
        <v>47</v>
      </c>
      <c r="Y1995" s="12" t="str">
        <f>IF(R1995="Include","No",IF(V1995="Include","No",""))</f>
        <v/>
      </c>
      <c r="Z1995" s="33" t="str">
        <f>IF(J1995="Yes",IF(Q1995="","",IF(Q1995="Include",IF(V1995="",IF(Y1995="No","Check for supplement","Include"),IF(V1995="Exclude","Consensus required",IF(V1995="Include",IF(Y1995="No","Check for supplement","Include"),"Check required"))),IF(Q1995="Exclude",IF(V1995="","Check required",IF(V1995="Exclude","Exclude",IF(V1995="Include","Consensus required","Check required"))),"Check required"))),IF(L1995="","","Find PDF"))</f>
        <v>Exclude</v>
      </c>
      <c r="AA1995" s="31" t="str">
        <f>IF(Z1995="Exclude",R1995,"")</f>
        <v>3. Wrong intervention</v>
      </c>
    </row>
    <row r="1996" spans="1:27" x14ac:dyDescent="0.25">
      <c r="A1996" s="25" t="s">
        <v>3280</v>
      </c>
      <c r="B1996" s="26" t="s">
        <v>3281</v>
      </c>
      <c r="C1996" s="26">
        <v>2020</v>
      </c>
      <c r="D1996" s="26" t="s">
        <v>530</v>
      </c>
      <c r="E1996" s="26">
        <v>22</v>
      </c>
      <c r="F1996" s="26">
        <v>3</v>
      </c>
      <c r="G1996" s="26" t="s">
        <v>3282</v>
      </c>
      <c r="H1996" s="26">
        <v>13803</v>
      </c>
      <c r="I1996" s="26" t="s">
        <v>3283</v>
      </c>
      <c r="J1996" s="11" t="s">
        <v>35</v>
      </c>
      <c r="K1996" s="18" t="str">
        <f>IF(LEFT(I1996,2)="10",HYPERLINK(_xlfn.CONCAT("https://doi.org/",I1996),"Link"),IF(I1996="","",HYPERLINK(I1996,"Link")))</f>
        <v>Link</v>
      </c>
      <c r="L1996" s="19" t="str">
        <f>IF(A1996&lt;&gt;"",IF(J1996="No",_xlfn.CONCAT(IF(ISERROR(FIND(",",A1996))=FALSE,LEFT(A1996,FIND(",",A1996)-1),A1996),"-",C1996,"-",H1996),""),"")</f>
        <v/>
      </c>
      <c r="M1996" s="29" t="str">
        <f>IF(A1996&lt;&gt;"",_xlfn.CONCAT("{",IF(ISERROR(FIND(",",A1996))=FALSE,LEFT(A1996,FIND(",",A1996)-1),A1996),", ",C1996," #",H1996,"}"),"")</f>
        <v>{Sousa, 2020 #13803}</v>
      </c>
      <c r="N1996" s="4" t="s">
        <v>1</v>
      </c>
      <c r="O1996" s="18" t="str">
        <f>IF(J1996="Yes",IF(P1996&lt;&gt;"",HYPERLINK(_xlfn.CONCAT(VLOOKUP(P1996,AF:AG,2,FALSE),"\",IF(ISERROR(FIND(",",A1996))=FALSE,LEFT(A1996,FIND(",",A1996)-1),A1996),"-",C1996,"-",H1996,".pdf"),"PDF"),""),"")</f>
        <v>PDF</v>
      </c>
      <c r="P1996" s="11" t="s">
        <v>2</v>
      </c>
      <c r="Q1996" s="3" t="s">
        <v>46</v>
      </c>
      <c r="R1996" s="3" t="s">
        <v>47</v>
      </c>
      <c r="S1996" s="4" t="s">
        <v>109</v>
      </c>
      <c r="T1996" s="18" t="str">
        <f>IF(J1996="Yes",IF(U1996&lt;&gt;"",HYPERLINK(_xlfn.CONCAT(VLOOKUP(U1996,AF:AG,2,FALSE),"\",IF(ISERROR(FIND(",",A1996))=FALSE,LEFT(A1996,FIND(",",A1996)-1),A1996),"-",C1996,"-",H1996,".pdf"),"PDF"),""),"")</f>
        <v>PDF</v>
      </c>
      <c r="U1996" s="11" t="s">
        <v>38</v>
      </c>
      <c r="V1996" s="3" t="s">
        <v>46</v>
      </c>
      <c r="W1996" s="3" t="s">
        <v>47</v>
      </c>
      <c r="Y1996" s="12" t="str">
        <f>IF(R1996="Include","No",IF(V1996="Include","No",""))</f>
        <v/>
      </c>
      <c r="Z1996" s="33" t="str">
        <f>IF(J1996="Yes",IF(Q1996="","",IF(Q1996="Include",IF(V1996="",IF(Y1996="No","Check for supplement","Include"),IF(V1996="Exclude","Consensus required",IF(V1996="Include",IF(Y1996="No","Check for supplement","Include"),"Check required"))),IF(Q1996="Exclude",IF(V1996="","Check required",IF(V1996="Exclude","Exclude",IF(V1996="Include","Consensus required","Check required"))),"Check required"))),IF(L1996="","","Find PDF"))</f>
        <v>Exclude</v>
      </c>
      <c r="AA1996" s="31" t="str">
        <f>IF(Z1996="Exclude",R1996,"")</f>
        <v>3. Wrong intervention</v>
      </c>
    </row>
    <row r="1997" spans="1:27" x14ac:dyDescent="0.25">
      <c r="A1997" s="25" t="s">
        <v>3284</v>
      </c>
      <c r="B1997" s="26" t="s">
        <v>3285</v>
      </c>
      <c r="C1997" s="26">
        <v>2014</v>
      </c>
      <c r="D1997" s="26" t="s">
        <v>3286</v>
      </c>
      <c r="E1997" s="26">
        <v>100</v>
      </c>
      <c r="F1997" s="26">
        <v>2</v>
      </c>
      <c r="G1997" s="26" t="s">
        <v>3287</v>
      </c>
      <c r="H1997" s="26">
        <v>14946</v>
      </c>
      <c r="I1997" s="26" t="s">
        <v>3288</v>
      </c>
      <c r="J1997" s="11" t="s">
        <v>35</v>
      </c>
      <c r="K1997" s="18" t="str">
        <f>IF(LEFT(I1997,2)="10",HYPERLINK(_xlfn.CONCAT("https://doi.org/",I1997),"Link"),IF(I1997="","",HYPERLINK(I1997,"Link")))</f>
        <v>Link</v>
      </c>
      <c r="L1997" s="19" t="str">
        <f>IF(A1997&lt;&gt;"",IF(J1997="No",_xlfn.CONCAT(IF(ISERROR(FIND(",",A1997))=FALSE,LEFT(A1997,FIND(",",A1997)-1),A1997),"-",C1997,"-",H1997),""),"")</f>
        <v/>
      </c>
      <c r="M1997" s="29" t="str">
        <f>IF(A1997&lt;&gt;"",_xlfn.CONCAT("{",IF(ISERROR(FIND(",",A1997))=FALSE,LEFT(A1997,FIND(",",A1997)-1),A1997),", ",C1997," #",H1997,"}"),"")</f>
        <v>{Speelman, 2014 #14946}</v>
      </c>
      <c r="N1997" s="4" t="s">
        <v>1</v>
      </c>
      <c r="O1997" s="18" t="str">
        <f>IF(J1997="Yes",IF(P1997&lt;&gt;"",HYPERLINK(_xlfn.CONCAT(VLOOKUP(P1997,AF:AG,2,FALSE),"\",IF(ISERROR(FIND(",",A1997))=FALSE,LEFT(A1997,FIND(",",A1997)-1),A1997),"-",C1997,"-",H1997,".pdf"),"PDF"),""),"")</f>
        <v>PDF</v>
      </c>
      <c r="P1997" s="11" t="s">
        <v>2</v>
      </c>
      <c r="Q1997" s="3" t="s">
        <v>46</v>
      </c>
      <c r="R1997" s="3" t="s">
        <v>47</v>
      </c>
      <c r="S1997" s="4" t="s">
        <v>109</v>
      </c>
      <c r="T1997" s="18" t="str">
        <f>IF(J1997="Yes",IF(U1997&lt;&gt;"",HYPERLINK(_xlfn.CONCAT(VLOOKUP(U1997,AF:AG,2,FALSE),"\",IF(ISERROR(FIND(",",A1997))=FALSE,LEFT(A1997,FIND(",",A1997)-1),A1997),"-",C1997,"-",H1997,".pdf"),"PDF"),""),"")</f>
        <v>PDF</v>
      </c>
      <c r="U1997" s="11" t="s">
        <v>38</v>
      </c>
      <c r="V1997" s="3" t="s">
        <v>46</v>
      </c>
      <c r="W1997" s="3" t="s">
        <v>47</v>
      </c>
      <c r="Y1997" s="12" t="str">
        <f>IF(R1997="Include","No",IF(V1997="Include","No",""))</f>
        <v/>
      </c>
      <c r="Z1997" s="33" t="str">
        <f>IF(J1997="Yes",IF(Q1997="","",IF(Q1997="Include",IF(V1997="",IF(Y1997="No","Check for supplement","Include"),IF(V1997="Exclude","Consensus required",IF(V1997="Include",IF(Y1997="No","Check for supplement","Include"),"Check required"))),IF(Q1997="Exclude",IF(V1997="","Check required",IF(V1997="Exclude","Exclude",IF(V1997="Include","Consensus required","Check required"))),"Check required"))),IF(L1997="","","Find PDF"))</f>
        <v>Exclude</v>
      </c>
      <c r="AA1997" s="31" t="str">
        <f>IF(Z1997="Exclude",R1997,"")</f>
        <v>3. Wrong intervention</v>
      </c>
    </row>
    <row r="1998" spans="1:27" x14ac:dyDescent="0.25">
      <c r="A1998" s="25" t="s">
        <v>3289</v>
      </c>
      <c r="B1998" s="26" t="s">
        <v>3290</v>
      </c>
      <c r="C1998" s="26">
        <v>2014</v>
      </c>
      <c r="D1998" s="26" t="s">
        <v>1477</v>
      </c>
      <c r="E1998" s="26">
        <v>15</v>
      </c>
      <c r="F1998" s="26">
        <v>6</v>
      </c>
      <c r="G1998" s="26" t="s">
        <v>3291</v>
      </c>
      <c r="H1998" s="26">
        <v>14947</v>
      </c>
      <c r="I1998" s="26" t="s">
        <v>3292</v>
      </c>
      <c r="J1998" s="11" t="s">
        <v>35</v>
      </c>
      <c r="K1998" s="18" t="str">
        <f>IF(LEFT(I1998,2)="10",HYPERLINK(_xlfn.CONCAT("https://doi.org/",I1998),"Link"),IF(I1998="","",HYPERLINK(I1998,"Link")))</f>
        <v>Link</v>
      </c>
      <c r="L1998" s="19" t="str">
        <f>IF(A1998&lt;&gt;"",IF(J1998="No",_xlfn.CONCAT(IF(ISERROR(FIND(",",A1998))=FALSE,LEFT(A1998,FIND(",",A1998)-1),A1998),"-",C1998,"-",H1998),""),"")</f>
        <v/>
      </c>
      <c r="M1998" s="29" t="str">
        <f>IF(A1998&lt;&gt;"",_xlfn.CONCAT("{",IF(ISERROR(FIND(",",A1998))=FALSE,LEFT(A1998,FIND(",",A1998)-1),A1998),", ",C1998," #",H1998,"}"),"")</f>
        <v>{Spencer, 2014 #14947}</v>
      </c>
      <c r="N1998" s="4" t="s">
        <v>1</v>
      </c>
      <c r="O1998" s="18" t="str">
        <f>IF(J1998="Yes",IF(P1998&lt;&gt;"",HYPERLINK(_xlfn.CONCAT(VLOOKUP(P1998,AF:AG,2,FALSE),"\",IF(ISERROR(FIND(",",A1998))=FALSE,LEFT(A1998,FIND(",",A1998)-1),A1998),"-",C1998,"-",H1998,".pdf"),"PDF"),""),"")</f>
        <v>PDF</v>
      </c>
      <c r="P1998" s="11" t="s">
        <v>2</v>
      </c>
      <c r="Q1998" s="3" t="s">
        <v>46</v>
      </c>
      <c r="R1998" s="3" t="s">
        <v>77</v>
      </c>
      <c r="S1998" s="4" t="s">
        <v>316</v>
      </c>
      <c r="T1998" s="18" t="str">
        <f>IF(J1998="Yes",IF(U1998&lt;&gt;"",HYPERLINK(_xlfn.CONCAT(VLOOKUP(U1998,AF:AG,2,FALSE),"\",IF(ISERROR(FIND(",",A1998))=FALSE,LEFT(A1998,FIND(",",A1998)-1),A1998),"-",C1998,"-",H1998,".pdf"),"PDF"),""),"")</f>
        <v>PDF</v>
      </c>
      <c r="U1998" s="11" t="s">
        <v>38</v>
      </c>
      <c r="V1998" s="3" t="s">
        <v>46</v>
      </c>
      <c r="W1998" s="3" t="s">
        <v>47</v>
      </c>
      <c r="Y1998" s="12" t="str">
        <f>IF(R1998="Include","No",IF(V1998="Include","No",""))</f>
        <v/>
      </c>
      <c r="Z1998" s="33" t="str">
        <f>IF(J1998="Yes",IF(Q1998="","",IF(Q1998="Include",IF(V1998="",IF(Y1998="No","Check for supplement","Include"),IF(V1998="Exclude","Consensus required",IF(V1998="Include",IF(Y1998="No","Check for supplement","Include"),"Check required"))),IF(Q1998="Exclude",IF(V1998="","Check required",IF(V1998="Exclude","Exclude",IF(V1998="Include","Consensus required","Check required"))),"Check required"))),IF(L1998="","","Find PDF"))</f>
        <v>Exclude</v>
      </c>
      <c r="AA1998" s="31" t="str">
        <f>IF(Z1998="Exclude",R1998,"")</f>
        <v>5. Wrong study design</v>
      </c>
    </row>
    <row r="1999" spans="1:27" x14ac:dyDescent="0.25">
      <c r="A1999" s="25" t="s">
        <v>3293</v>
      </c>
      <c r="B1999" s="26" t="s">
        <v>3294</v>
      </c>
      <c r="C1999" s="26">
        <v>2016</v>
      </c>
      <c r="D1999" s="26" t="s">
        <v>3295</v>
      </c>
      <c r="E1999" s="26">
        <v>15</v>
      </c>
      <c r="F1999" s="26">
        <v>2</v>
      </c>
      <c r="G1999" s="26" t="s">
        <v>3296</v>
      </c>
      <c r="H1999" s="26">
        <v>13804</v>
      </c>
      <c r="I1999" s="26" t="s">
        <v>3297</v>
      </c>
      <c r="J1999" s="11" t="s">
        <v>35</v>
      </c>
      <c r="K1999" s="18" t="str">
        <f>IF(LEFT(I1999,2)="10",HYPERLINK(_xlfn.CONCAT("https://doi.org/",I1999),"Link"),IF(I1999="","",HYPERLINK(I1999,"Link")))</f>
        <v>Link</v>
      </c>
      <c r="L1999" s="19" t="str">
        <f>IF(A1999&lt;&gt;"",IF(J1999="No",_xlfn.CONCAT(IF(ISERROR(FIND(",",A1999))=FALSE,LEFT(A1999,FIND(",",A1999)-1),A1999),"-",C1999,"-",H1999),""),"")</f>
        <v/>
      </c>
      <c r="M1999" s="29" t="str">
        <f>IF(A1999&lt;&gt;"",_xlfn.CONCAT("{",IF(ISERROR(FIND(",",A1999))=FALSE,LEFT(A1999,FIND(",",A1999)-1),A1999),", ",C1999," #",H1999,"}"),"")</f>
        <v>{Speyer, 2016 #13804}</v>
      </c>
      <c r="N1999" s="4" t="s">
        <v>1</v>
      </c>
      <c r="O1999" s="18" t="str">
        <f>IF(J1999="Yes",IF(P1999&lt;&gt;"",HYPERLINK(_xlfn.CONCAT(VLOOKUP(P1999,AF:AG,2,FALSE),"\",IF(ISERROR(FIND(",",A1999))=FALSE,LEFT(A1999,FIND(",",A1999)-1),A1999),"-",C1999,"-",H1999,".pdf"),"PDF"),""),"")</f>
        <v>PDF</v>
      </c>
      <c r="P1999" s="11" t="s">
        <v>2</v>
      </c>
      <c r="Q1999" s="3" t="s">
        <v>46</v>
      </c>
      <c r="R1999" s="3" t="s">
        <v>47</v>
      </c>
      <c r="S1999" s="4" t="s">
        <v>109</v>
      </c>
      <c r="T1999" s="18" t="str">
        <f>IF(J1999="Yes",IF(U1999&lt;&gt;"",HYPERLINK(_xlfn.CONCAT(VLOOKUP(U1999,AF:AG,2,FALSE),"\",IF(ISERROR(FIND(",",A1999))=FALSE,LEFT(A1999,FIND(",",A1999)-1),A1999),"-",C1999,"-",H1999,".pdf"),"PDF"),""),"")</f>
        <v>PDF</v>
      </c>
      <c r="U1999" s="11" t="s">
        <v>38</v>
      </c>
      <c r="V1999" s="3" t="s">
        <v>46</v>
      </c>
      <c r="W1999" s="3" t="s">
        <v>47</v>
      </c>
      <c r="Y1999" s="12" t="str">
        <f>IF(R1999="Include","No",IF(V1999="Include","No",""))</f>
        <v/>
      </c>
      <c r="Z1999" s="33" t="str">
        <f>IF(J1999="Yes",IF(Q1999="","",IF(Q1999="Include",IF(V1999="",IF(Y1999="No","Check for supplement","Include"),IF(V1999="Exclude","Consensus required",IF(V1999="Include",IF(Y1999="No","Check for supplement","Include"),"Check required"))),IF(Q1999="Exclude",IF(V1999="","Check required",IF(V1999="Exclude","Exclude",IF(V1999="Include","Consensus required","Check required"))),"Check required"))),IF(L1999="","","Find PDF"))</f>
        <v>Exclude</v>
      </c>
      <c r="AA1999" s="31" t="str">
        <f>IF(Z1999="Exclude",R1999,"")</f>
        <v>3. Wrong intervention</v>
      </c>
    </row>
    <row r="2000" spans="1:27" x14ac:dyDescent="0.25">
      <c r="A2000" s="25" t="s">
        <v>3298</v>
      </c>
      <c r="B2000" s="26" t="s">
        <v>3299</v>
      </c>
      <c r="C2000" s="26">
        <v>2023</v>
      </c>
      <c r="D2000" s="26" t="s">
        <v>2382</v>
      </c>
      <c r="E2000" s="26">
        <v>78</v>
      </c>
      <c r="F2000" s="26">
        <v>5</v>
      </c>
      <c r="G2000" s="26" t="s">
        <v>3300</v>
      </c>
      <c r="H2000" s="26">
        <v>13805</v>
      </c>
      <c r="I2000" s="26" t="s">
        <v>3301</v>
      </c>
      <c r="J2000" s="11" t="s">
        <v>35</v>
      </c>
      <c r="K2000" s="18" t="str">
        <f>IF(LEFT(I2000,2)="10",HYPERLINK(_xlfn.CONCAT("https://doi.org/",I2000),"Link"),IF(I2000="","",HYPERLINK(I2000,"Link")))</f>
        <v>Link</v>
      </c>
      <c r="L2000" s="19" t="str">
        <f>IF(A2000&lt;&gt;"",IF(J2000="No",_xlfn.CONCAT(IF(ISERROR(FIND(",",A2000))=FALSE,LEFT(A2000,FIND(",",A2000)-1),A2000),"-",C2000,"-",H2000),""),"")</f>
        <v/>
      </c>
      <c r="M2000" s="29" t="str">
        <f>IF(A2000&lt;&gt;"",_xlfn.CONCAT("{",IF(ISERROR(FIND(",",A2000))=FALSE,LEFT(A2000,FIND(",",A2000)-1),A2000),", ",C2000," #",H2000,"}"),"")</f>
        <v>{Spielmanns, 2023 #13805}</v>
      </c>
      <c r="N2000" s="4" t="s">
        <v>1</v>
      </c>
      <c r="O2000" s="18" t="str">
        <f>IF(J2000="Yes",IF(P2000&lt;&gt;"",HYPERLINK(_xlfn.CONCAT(VLOOKUP(P2000,AF:AG,2,FALSE),"\",IF(ISERROR(FIND(",",A2000))=FALSE,LEFT(A2000,FIND(",",A2000)-1),A2000),"-",C2000,"-",H2000,".pdf"),"PDF"),""),"")</f>
        <v>PDF</v>
      </c>
      <c r="P2000" s="11" t="s">
        <v>2</v>
      </c>
      <c r="Q2000" s="3" t="s">
        <v>46</v>
      </c>
      <c r="R2000" s="3" t="s">
        <v>47</v>
      </c>
      <c r="S2000" s="4" t="s">
        <v>109</v>
      </c>
      <c r="T2000" s="18" t="str">
        <f>IF(J2000="Yes",IF(U2000&lt;&gt;"",HYPERLINK(_xlfn.CONCAT(VLOOKUP(U2000,AF:AG,2,FALSE),"\",IF(ISERROR(FIND(",",A2000))=FALSE,LEFT(A2000,FIND(",",A2000)-1),A2000),"-",C2000,"-",H2000,".pdf"),"PDF"),""),"")</f>
        <v>PDF</v>
      </c>
      <c r="U2000" s="11" t="s">
        <v>38</v>
      </c>
      <c r="V2000" s="3" t="s">
        <v>46</v>
      </c>
      <c r="W2000" s="3" t="s">
        <v>47</v>
      </c>
      <c r="Y2000" s="12" t="str">
        <f>IF(R2000="Include","No",IF(V2000="Include","No",""))</f>
        <v/>
      </c>
      <c r="Z2000" s="33" t="str">
        <f>IF(J2000="Yes",IF(Q2000="","",IF(Q2000="Include",IF(V2000="",IF(Y2000="No","Check for supplement","Include"),IF(V2000="Exclude","Consensus required",IF(V2000="Include",IF(Y2000="No","Check for supplement","Include"),"Check required"))),IF(Q2000="Exclude",IF(V2000="","Check required",IF(V2000="Exclude","Exclude",IF(V2000="Include","Consensus required","Check required"))),"Check required"))),IF(L2000="","","Find PDF"))</f>
        <v>Exclude</v>
      </c>
      <c r="AA2000" s="31" t="str">
        <f>IF(Z2000="Exclude",R2000,"")</f>
        <v>3. Wrong intervention</v>
      </c>
    </row>
    <row r="2001" spans="1:27" x14ac:dyDescent="0.25">
      <c r="A2001" s="25" t="s">
        <v>3298</v>
      </c>
      <c r="B2001" s="26" t="s">
        <v>3299</v>
      </c>
      <c r="C2001" s="26">
        <v>2023</v>
      </c>
      <c r="D2001" s="26" t="s">
        <v>2382</v>
      </c>
      <c r="E2001" s="26">
        <v>78</v>
      </c>
      <c r="F2001" s="26">
        <v>5</v>
      </c>
      <c r="G2001" s="26" t="s">
        <v>3300</v>
      </c>
      <c r="H2001" s="26">
        <v>13806</v>
      </c>
      <c r="I2001" s="26" t="s">
        <v>3301</v>
      </c>
      <c r="J2001" s="11" t="s">
        <v>35</v>
      </c>
      <c r="K2001" s="18" t="str">
        <f>IF(LEFT(I2001,2)="10",HYPERLINK(_xlfn.CONCAT("https://doi.org/",I2001),"Link"),IF(I2001="","",HYPERLINK(I2001,"Link")))</f>
        <v>Link</v>
      </c>
      <c r="L2001" s="19" t="str">
        <f>IF(A2001&lt;&gt;"",IF(J2001="No",_xlfn.CONCAT(IF(ISERROR(FIND(",",A2001))=FALSE,LEFT(A2001,FIND(",",A2001)-1),A2001),"-",C2001,"-",H2001),""),"")</f>
        <v/>
      </c>
      <c r="M2001" s="29" t="str">
        <f>IF(A2001&lt;&gt;"",_xlfn.CONCAT("{",IF(ISERROR(FIND(",",A2001))=FALSE,LEFT(A2001,FIND(",",A2001)-1),A2001),", ",C2001," #",H2001,"}"),"")</f>
        <v>{Spielmanns, 2023 #13806}</v>
      </c>
      <c r="N2001" s="4" t="s">
        <v>1</v>
      </c>
      <c r="O2001" s="18" t="str">
        <f>IF(J2001="Yes",IF(P2001&lt;&gt;"",HYPERLINK(_xlfn.CONCAT(VLOOKUP(P2001,AF:AG,2,FALSE),"\",IF(ISERROR(FIND(",",A2001))=FALSE,LEFT(A2001,FIND(",",A2001)-1),A2001),"-",C2001,"-",H2001,".pdf"),"PDF"),""),"")</f>
        <v>PDF</v>
      </c>
      <c r="P2001" s="11" t="s">
        <v>2</v>
      </c>
      <c r="Q2001" s="3" t="s">
        <v>46</v>
      </c>
      <c r="R2001" s="3" t="s">
        <v>39</v>
      </c>
      <c r="T2001" s="18" t="str">
        <f>IF(J2001="Yes",IF(U2001&lt;&gt;"",HYPERLINK(_xlfn.CONCAT(VLOOKUP(U2001,AF:AG,2,FALSE),"\",IF(ISERROR(FIND(",",A2001))=FALSE,LEFT(A2001,FIND(",",A2001)-1),A2001),"-",C2001,"-",H2001,".pdf"),"PDF"),""),"")</f>
        <v>PDF</v>
      </c>
      <c r="U2001" s="11" t="str">
        <f>IF(R2001="0. Duplicate","SH","")</f>
        <v>SH</v>
      </c>
      <c r="V2001" s="3" t="str">
        <f>IF(R2001="0. Duplicate","Exclude","")</f>
        <v>Exclude</v>
      </c>
      <c r="W2001" s="3" t="str">
        <f>IF(R2001="0. Duplicate","0. Duplicate","")</f>
        <v>0. Duplicate</v>
      </c>
      <c r="Y2001" s="12" t="str">
        <f>IF(R2001="Include","No",IF(V2001="Include","No",""))</f>
        <v/>
      </c>
      <c r="Z2001" s="33" t="str">
        <f>IF(J2001="Yes",IF(Q2001="","",IF(Q2001="Include",IF(V2001="",IF(Y2001="No","Check for supplement","Include"),IF(V2001="Exclude","Consensus required",IF(V2001="Include",IF(Y2001="No","Check for supplement","Include"),"Check required"))),IF(Q2001="Exclude",IF(V2001="","Check required",IF(V2001="Exclude","Exclude",IF(V2001="Include","Consensus required","Check required"))),"Check required"))),IF(L2001="","","Find PDF"))</f>
        <v>Exclude</v>
      </c>
      <c r="AA2001" s="31" t="str">
        <f>IF(Z2001="Exclude",R2001,"")</f>
        <v>0. Duplicate</v>
      </c>
    </row>
    <row r="2002" spans="1:27" x14ac:dyDescent="0.25">
      <c r="A2002" s="25" t="s">
        <v>3302</v>
      </c>
      <c r="B2002" s="26" t="s">
        <v>3303</v>
      </c>
      <c r="C2002" s="26">
        <v>2016</v>
      </c>
      <c r="D2002" s="26" t="s">
        <v>530</v>
      </c>
      <c r="E2002" s="26">
        <v>18</v>
      </c>
      <c r="F2002" s="26">
        <v>9</v>
      </c>
      <c r="G2002" s="26" t="s">
        <v>3304</v>
      </c>
      <c r="H2002" s="26">
        <v>13807</v>
      </c>
      <c r="I2002" s="26" t="s">
        <v>3305</v>
      </c>
      <c r="J2002" s="11" t="s">
        <v>35</v>
      </c>
      <c r="K2002" s="18" t="str">
        <f>IF(LEFT(I2002,2)="10",HYPERLINK(_xlfn.CONCAT("https://doi.org/",I2002),"Link"),IF(I2002="","",HYPERLINK(I2002,"Link")))</f>
        <v>Link</v>
      </c>
      <c r="L2002" s="19" t="str">
        <f>IF(A2002&lt;&gt;"",IF(J2002="No",_xlfn.CONCAT(IF(ISERROR(FIND(",",A2002))=FALSE,LEFT(A2002,FIND(",",A2002)-1),A2002),"-",C2002,"-",H2002),""),"")</f>
        <v/>
      </c>
      <c r="M2002" s="29" t="str">
        <f>IF(A2002&lt;&gt;"",_xlfn.CONCAT("{",IF(ISERROR(FIND(",",A2002))=FALSE,LEFT(A2002,FIND(",",A2002)-1),A2002),", ",C2002," #",H2002,"}"),"")</f>
        <v>{Spook, 2016 #13807}</v>
      </c>
      <c r="N2002" s="4" t="s">
        <v>1</v>
      </c>
      <c r="O2002" s="18" t="str">
        <f>IF(J2002="Yes",IF(P2002&lt;&gt;"",HYPERLINK(_xlfn.CONCAT(VLOOKUP(P2002,AF:AG,2,FALSE),"\",IF(ISERROR(FIND(",",A2002))=FALSE,LEFT(A2002,FIND(",",A2002)-1),A2002),"-",C2002,"-",H2002,".pdf"),"PDF"),""),"")</f>
        <v>PDF</v>
      </c>
      <c r="P2002" s="11" t="s">
        <v>2</v>
      </c>
      <c r="Q2002" s="3" t="s">
        <v>46</v>
      </c>
      <c r="R2002" s="3" t="s">
        <v>47</v>
      </c>
      <c r="S2002" s="4" t="s">
        <v>109</v>
      </c>
      <c r="T2002" s="18" t="str">
        <f>IF(J2002="Yes",IF(U2002&lt;&gt;"",HYPERLINK(_xlfn.CONCAT(VLOOKUP(U2002,AF:AG,2,FALSE),"\",IF(ISERROR(FIND(",",A2002))=FALSE,LEFT(A2002,FIND(",",A2002)-1),A2002),"-",C2002,"-",H2002,".pdf"),"PDF"),""),"")</f>
        <v>PDF</v>
      </c>
      <c r="U2002" s="11" t="s">
        <v>38</v>
      </c>
      <c r="V2002" s="3" t="s">
        <v>46</v>
      </c>
      <c r="W2002" s="3" t="s">
        <v>47</v>
      </c>
      <c r="Y2002" s="12" t="str">
        <f>IF(R2002="Include","No",IF(V2002="Include","No",""))</f>
        <v/>
      </c>
      <c r="Z2002" s="33" t="str">
        <f>IF(J2002="Yes",IF(Q2002="","",IF(Q2002="Include",IF(V2002="",IF(Y2002="No","Check for supplement","Include"),IF(V2002="Exclude","Consensus required",IF(V2002="Include",IF(Y2002="No","Check for supplement","Include"),"Check required"))),IF(Q2002="Exclude",IF(V2002="","Check required",IF(V2002="Exclude","Exclude",IF(V2002="Include","Consensus required","Check required"))),"Check required"))),IF(L2002="","","Find PDF"))</f>
        <v>Exclude</v>
      </c>
      <c r="AA2002" s="31" t="str">
        <f>IF(Z2002="Exclude",R2002,"")</f>
        <v>3. Wrong intervention</v>
      </c>
    </row>
    <row r="2003" spans="1:27" x14ac:dyDescent="0.25">
      <c r="A2003" s="25" t="s">
        <v>3306</v>
      </c>
      <c r="B2003" s="26" t="s">
        <v>3307</v>
      </c>
      <c r="C2003" s="26">
        <v>2020</v>
      </c>
      <c r="D2003" s="26" t="s">
        <v>552</v>
      </c>
      <c r="E2003" s="26">
        <v>8</v>
      </c>
      <c r="G2003" s="26">
        <v>396</v>
      </c>
      <c r="H2003" s="26">
        <v>13808</v>
      </c>
      <c r="I2003" s="26" t="s">
        <v>3308</v>
      </c>
      <c r="J2003" s="11" t="s">
        <v>35</v>
      </c>
      <c r="K2003" s="18" t="str">
        <f>IF(LEFT(I2003,2)="10",HYPERLINK(_xlfn.CONCAT("https://doi.org/",I2003),"Link"),IF(I2003="","",HYPERLINK(I2003,"Link")))</f>
        <v>Link</v>
      </c>
      <c r="L2003" s="19" t="str">
        <f>IF(A2003&lt;&gt;"",IF(J2003="No",_xlfn.CONCAT(IF(ISERROR(FIND(",",A2003))=FALSE,LEFT(A2003,FIND(",",A2003)-1),A2003),"-",C2003,"-",H2003),""),"")</f>
        <v/>
      </c>
      <c r="M2003" s="29" t="str">
        <f>IF(A2003&lt;&gt;"",_xlfn.CONCAT("{",IF(ISERROR(FIND(",",A2003))=FALSE,LEFT(A2003,FIND(",",A2003)-1),A2003),", ",C2003," #",H2003,"}"),"")</f>
        <v>{Sprengeler, 2020 #13808}</v>
      </c>
      <c r="N2003" s="4" t="s">
        <v>1</v>
      </c>
      <c r="O2003" s="18" t="str">
        <f>IF(J2003="Yes",IF(P2003&lt;&gt;"",HYPERLINK(_xlfn.CONCAT(VLOOKUP(P2003,AF:AG,2,FALSE),"\",IF(ISERROR(FIND(",",A2003))=FALSE,LEFT(A2003,FIND(",",A2003)-1),A2003),"-",C2003,"-",H2003,".pdf"),"PDF"),""),"")</f>
        <v>PDF</v>
      </c>
      <c r="P2003" s="11" t="s">
        <v>2</v>
      </c>
      <c r="Q2003" s="3" t="s">
        <v>46</v>
      </c>
      <c r="R2003" s="3" t="s">
        <v>47</v>
      </c>
      <c r="S2003" s="4" t="s">
        <v>109</v>
      </c>
      <c r="T2003" s="18" t="str">
        <f>IF(J2003="Yes",IF(U2003&lt;&gt;"",HYPERLINK(_xlfn.CONCAT(VLOOKUP(U2003,AF:AG,2,FALSE),"\",IF(ISERROR(FIND(",",A2003))=FALSE,LEFT(A2003,FIND(",",A2003)-1),A2003),"-",C2003,"-",H2003,".pdf"),"PDF"),""),"")</f>
        <v>PDF</v>
      </c>
      <c r="U2003" s="11" t="s">
        <v>38</v>
      </c>
      <c r="V2003" s="3" t="s">
        <v>46</v>
      </c>
      <c r="W2003" s="3" t="s">
        <v>47</v>
      </c>
      <c r="Y2003" s="12" t="str">
        <f>IF(R2003="Include","No",IF(V2003="Include","No",""))</f>
        <v/>
      </c>
      <c r="Z2003" s="33" t="str">
        <f>IF(J2003="Yes",IF(Q2003="","",IF(Q2003="Include",IF(V2003="",IF(Y2003="No","Check for supplement","Include"),IF(V2003="Exclude","Consensus required",IF(V2003="Include",IF(Y2003="No","Check for supplement","Include"),"Check required"))),IF(Q2003="Exclude",IF(V2003="","Check required",IF(V2003="Exclude","Exclude",IF(V2003="Include","Consensus required","Check required"))),"Check required"))),IF(L2003="","","Find PDF"))</f>
        <v>Exclude</v>
      </c>
      <c r="AA2003" s="31" t="str">
        <f>IF(Z2003="Exclude",R2003,"")</f>
        <v>3. Wrong intervention</v>
      </c>
    </row>
    <row r="2004" spans="1:27" x14ac:dyDescent="0.25">
      <c r="A2004" s="25" t="s">
        <v>3309</v>
      </c>
      <c r="B2004" s="26" t="s">
        <v>3310</v>
      </c>
      <c r="C2004" s="26">
        <v>2012</v>
      </c>
      <c r="D2004" s="26" t="s">
        <v>3311</v>
      </c>
      <c r="E2004" s="26">
        <v>172</v>
      </c>
      <c r="F2004" s="26">
        <v>10</v>
      </c>
      <c r="G2004" s="26" t="s">
        <v>3312</v>
      </c>
      <c r="H2004" s="26">
        <v>24706</v>
      </c>
      <c r="I2004" s="26" t="s">
        <v>3313</v>
      </c>
      <c r="J2004" s="11" t="s">
        <v>35</v>
      </c>
      <c r="K2004" s="18" t="str">
        <f>IF(LEFT(I2004,2)="10",HYPERLINK(_xlfn.CONCAT("https://doi.org/",I2004),"Link"),IF(I2004="","",HYPERLINK(I2004,"Link")))</f>
        <v>Link</v>
      </c>
      <c r="L2004" s="19" t="str">
        <f>IF(A2004&lt;&gt;"",IF(J2004="No",_xlfn.CONCAT(IF(ISERROR(FIND(",",A2004))=FALSE,LEFT(A2004,FIND(",",A2004)-1),A2004),"-",C2004,"-",H2004),""),"")</f>
        <v/>
      </c>
      <c r="M2004" s="29" t="str">
        <f>IF(A2004&lt;&gt;"",_xlfn.CONCAT("{",IF(ISERROR(FIND(",",A2004))=FALSE,LEFT(A2004,FIND(",",A2004)-1),A2004),", ",C2004," #",H2004,"}"),"")</f>
        <v>{Spring, 2012 #24706}</v>
      </c>
      <c r="N2004" s="4" t="s">
        <v>36</v>
      </c>
      <c r="O2004" s="18" t="str">
        <f>IF(J2004="Yes",IF(P2004&lt;&gt;"",HYPERLINK(_xlfn.CONCAT(VLOOKUP(P2004,AF:AG,2,FALSE),"\",IF(ISERROR(FIND(",",A2004))=FALSE,LEFT(A2004,FIND(",",A2004)-1),A2004),"-",C2004,"-",H2004,".pdf"),"PDF"),""),"")</f>
        <v>PDF</v>
      </c>
      <c r="P2004" s="11" t="s">
        <v>2</v>
      </c>
      <c r="Q2004" s="3" t="s">
        <v>46</v>
      </c>
      <c r="R2004" s="3" t="s">
        <v>47</v>
      </c>
      <c r="S2004" s="4" t="s">
        <v>109</v>
      </c>
      <c r="T2004" s="18" t="str">
        <f>IF(J2004="Yes",IF(U2004&lt;&gt;"",HYPERLINK(_xlfn.CONCAT(VLOOKUP(U2004,AF:AG,2,FALSE),"\",IF(ISERROR(FIND(",",A2004))=FALSE,LEFT(A2004,FIND(",",A2004)-1),A2004),"-",C2004,"-",H2004,".pdf"),"PDF"),""),"")</f>
        <v>PDF</v>
      </c>
      <c r="U2004" s="11" t="s">
        <v>38</v>
      </c>
      <c r="V2004" s="3" t="s">
        <v>46</v>
      </c>
      <c r="W2004" s="3" t="s">
        <v>47</v>
      </c>
      <c r="Y2004" s="12" t="str">
        <f>IF(R2004="Include","No",IF(V2004="Include","No",""))</f>
        <v/>
      </c>
      <c r="Z2004" s="33" t="str">
        <f>IF(J2004="Yes",IF(Q2004="","",IF(Q2004="Include",IF(V2004="",IF(Y2004="No","Check for supplement","Include"),IF(V2004="Exclude","Consensus required",IF(V2004="Include",IF(Y2004="No","Check for supplement","Include"),"Check required"))),IF(Q2004="Exclude",IF(V2004="","Check required",IF(V2004="Exclude","Exclude",IF(V2004="Include","Consensus required","Check required"))),"Check required"))),IF(L2004="","","Find PDF"))</f>
        <v>Exclude</v>
      </c>
      <c r="AA2004" s="31" t="str">
        <f>IF(Z2004="Exclude",R2004,"")</f>
        <v>3. Wrong intervention</v>
      </c>
    </row>
    <row r="2005" spans="1:27" x14ac:dyDescent="0.25">
      <c r="A2005" s="25" t="s">
        <v>58</v>
      </c>
      <c r="B2005" s="26" t="s">
        <v>59</v>
      </c>
      <c r="C2005" s="26">
        <v>2022</v>
      </c>
      <c r="D2005" s="26" t="s">
        <v>60</v>
      </c>
      <c r="E2005" s="26">
        <v>19</v>
      </c>
      <c r="F2005" s="26">
        <v>4</v>
      </c>
      <c r="H2005" s="26">
        <v>14052</v>
      </c>
      <c r="I2005" s="26" t="s">
        <v>61</v>
      </c>
      <c r="J2005" s="11" t="s">
        <v>35</v>
      </c>
      <c r="K2005" s="18" t="str">
        <f>IF(LEFT(I2005,2)="10",HYPERLINK(_xlfn.CONCAT("https://doi.org/",I2005),"Link"),IF(I2005="","",HYPERLINK(I2005,"Link")))</f>
        <v>Link</v>
      </c>
      <c r="L2005" s="19" t="str">
        <f>IF(A2005&lt;&gt;"",IF(J2005="No",_xlfn.CONCAT(IF(ISERROR(FIND(",",A2005))=FALSE,LEFT(A2005,FIND(",",A2005)-1),A2005),"-",C2005,"-",H2005),""),"")</f>
        <v/>
      </c>
      <c r="M2005" s="29" t="str">
        <f>IF(A2005&lt;&gt;"",_xlfn.CONCAT("{",IF(ISERROR(FIND(",",A2005))=FALSE,LEFT(A2005,FIND(",",A2005)-1),A2005),", ",C2005," #",H2005,"}"),"")</f>
        <v>{Spruijt-Metz, 2022 #14052}</v>
      </c>
      <c r="N2005" s="4" t="s">
        <v>4</v>
      </c>
      <c r="O2005" s="18" t="str">
        <f>IF(J2005="Yes",IF(P2005&lt;&gt;"",HYPERLINK(_xlfn.CONCAT(VLOOKUP(P2005,AF:AG,2,FALSE),"\",IF(ISERROR(FIND(",",A2005))=FALSE,LEFT(A2005,FIND(",",A2005)-1),A2005),"-",C2005,"-",H2005,".pdf"),"PDF"),""),"")</f>
        <v>PDF</v>
      </c>
      <c r="P2005" s="11" t="s">
        <v>2</v>
      </c>
      <c r="Q2005" s="3" t="s">
        <v>46</v>
      </c>
      <c r="R2005" s="3" t="s">
        <v>49</v>
      </c>
      <c r="S2005" s="4" t="s">
        <v>62</v>
      </c>
      <c r="T2005" s="18" t="str">
        <f>IF(J2005="Yes",IF(U2005&lt;&gt;"",HYPERLINK(_xlfn.CONCAT(VLOOKUP(U2005,AF:AG,2,FALSE),"\",IF(ISERROR(FIND(",",A2005))=FALSE,LEFT(A2005,FIND(",",A2005)-1),A2005),"-",C2005,"-",H2005,".pdf"),"PDF"),""),"")</f>
        <v>PDF</v>
      </c>
      <c r="U2005" s="11" t="s">
        <v>38</v>
      </c>
      <c r="V2005" s="3" t="s">
        <v>46</v>
      </c>
      <c r="W2005" s="3" t="s">
        <v>47</v>
      </c>
      <c r="Y2005" s="12" t="str">
        <f>IF(R2005="Include","No",IF(V2005="Include","No",""))</f>
        <v/>
      </c>
      <c r="Z2005" s="33" t="str">
        <f>IF(J2005="Yes",IF(Q2005="","",IF(Q2005="Include",IF(V2005="",IF(Y2005="No","Check for supplement","Include"),IF(V2005="Exclude","Consensus required",IF(V2005="Include",IF(Y2005="No","Check for supplement","Include"),"Check required"))),IF(Q2005="Exclude",IF(V2005="","Check required",IF(V2005="Exclude","Exclude",IF(V2005="Include","Consensus required","Check required"))),"Check required"))),IF(L2005="","","Find PDF"))</f>
        <v>Exclude</v>
      </c>
      <c r="AA2005" s="31" t="str">
        <f>IF(Z2005="Exclude",R2005,"")</f>
        <v>1. No relevant outcomes</v>
      </c>
    </row>
    <row r="2006" spans="1:27" x14ac:dyDescent="0.25">
      <c r="A2006" s="25" t="s">
        <v>58</v>
      </c>
      <c r="B2006" s="26" t="s">
        <v>59</v>
      </c>
      <c r="C2006" s="26">
        <v>2022</v>
      </c>
      <c r="D2006" s="26" t="s">
        <v>60</v>
      </c>
      <c r="E2006" s="26">
        <v>19</v>
      </c>
      <c r="F2006" s="26">
        <v>4</v>
      </c>
      <c r="G2006" s="26" t="s">
        <v>7043</v>
      </c>
      <c r="H2006" s="26">
        <v>26675</v>
      </c>
      <c r="I2006" s="26" t="s">
        <v>61</v>
      </c>
      <c r="J2006" s="11" t="s">
        <v>35</v>
      </c>
      <c r="K2006" s="18" t="str">
        <f>IF(LEFT(I2006,2)="10",HYPERLINK(_xlfn.CONCAT("https://doi.org/",I2006),"Link"),IF(I2006="","",HYPERLINK(I2006,"Link")))</f>
        <v>Link</v>
      </c>
      <c r="L2006" s="19" t="str">
        <f>IF(A2006&lt;&gt;"",IF(J2006="No",_xlfn.CONCAT(IF(ISERROR(FIND(",",A2006))=FALSE,LEFT(A2006,FIND(",",A2006)-1),A2006),"-",C2006,"-",H2006),""),"")</f>
        <v/>
      </c>
      <c r="M2006" s="29" t="str">
        <f>IF(A2006&lt;&gt;"",_xlfn.CONCAT("{",IF(ISERROR(FIND(",",A2006))=FALSE,LEFT(A2006,FIND(",",A2006)-1),A2006),", ",C2006," #",H2006,"}"),"")</f>
        <v>{Spruijt-Metz, 2022 #26675}</v>
      </c>
      <c r="N2006" s="4" t="s">
        <v>299</v>
      </c>
      <c r="O2006" s="18" t="str">
        <f>IF(J2006="Yes",IF(P2006&lt;&gt;"",HYPERLINK(_xlfn.CONCAT(VLOOKUP(P2006,AF:AG,2,FALSE),"\",IF(ISERROR(FIND(",",A2006))=FALSE,LEFT(A2006,FIND(",",A2006)-1),A2006),"-",C2006,"-",H2006,".pdf"),"PDF"),""),"")</f>
        <v>PDF</v>
      </c>
      <c r="P2006" s="11" t="s">
        <v>2</v>
      </c>
      <c r="Q2006" s="3" t="s">
        <v>46</v>
      </c>
      <c r="R2006" s="3" t="s">
        <v>39</v>
      </c>
      <c r="T2006" s="18" t="str">
        <f>IF(J2006="Yes",IF(U2006&lt;&gt;"",HYPERLINK(_xlfn.CONCAT(VLOOKUP(U2006,AF:AG,2,FALSE),"\",IF(ISERROR(FIND(",",A2006))=FALSE,LEFT(A2006,FIND(",",A2006)-1),A2006),"-",C2006,"-",H2006,".pdf"),"PDF"),""),"")</f>
        <v>PDF</v>
      </c>
      <c r="U2006" s="11" t="str">
        <f>IF(R2006="0. Duplicate","SH","")</f>
        <v>SH</v>
      </c>
      <c r="V2006" s="3" t="str">
        <f>IF(R2006="0. Duplicate","Exclude","")</f>
        <v>Exclude</v>
      </c>
      <c r="W2006" s="3" t="str">
        <f>IF(R2006="0. Duplicate","0. Duplicate","")</f>
        <v>0. Duplicate</v>
      </c>
      <c r="Y2006" s="12" t="str">
        <f>IF(R2006="Include","No",IF(V2006="Include","No",""))</f>
        <v/>
      </c>
      <c r="Z2006" s="33" t="str">
        <f>IF(J2006="Yes",IF(Q2006="","",IF(Q2006="Include",IF(V2006="",IF(Y2006="No","Check for supplement","Include"),IF(V2006="Exclude","Consensus required",IF(V2006="Include",IF(Y2006="No","Check for supplement","Include"),"Check required"))),IF(Q2006="Exclude",IF(V2006="","Check required",IF(V2006="Exclude","Exclude",IF(V2006="Include","Consensus required","Check required"))),"Check required"))),IF(L2006="","","Find PDF"))</f>
        <v>Exclude</v>
      </c>
      <c r="AA2006" s="31" t="str">
        <f>IF(Z2006="Exclude",R2006,"")</f>
        <v>0. Duplicate</v>
      </c>
    </row>
    <row r="2007" spans="1:27" x14ac:dyDescent="0.25">
      <c r="A2007" s="25" t="s">
        <v>3314</v>
      </c>
      <c r="B2007" s="26" t="s">
        <v>3315</v>
      </c>
      <c r="C2007" s="26">
        <v>2022</v>
      </c>
      <c r="D2007" s="26" t="s">
        <v>159</v>
      </c>
      <c r="E2007" s="26">
        <v>17</v>
      </c>
      <c r="F2007" s="26">
        <v>8</v>
      </c>
      <c r="G2007" s="26" t="s">
        <v>3316</v>
      </c>
      <c r="H2007" s="26">
        <v>13809</v>
      </c>
      <c r="I2007" s="26" t="s">
        <v>3317</v>
      </c>
      <c r="J2007" s="11" t="s">
        <v>35</v>
      </c>
      <c r="K2007" s="18" t="str">
        <f>IF(LEFT(I2007,2)="10",HYPERLINK(_xlfn.CONCAT("https://doi.org/",I2007),"Link"),IF(I2007="","",HYPERLINK(I2007,"Link")))</f>
        <v>Link</v>
      </c>
      <c r="L2007" s="19" t="str">
        <f>IF(A2007&lt;&gt;"",IF(J2007="No",_xlfn.CONCAT(IF(ISERROR(FIND(",",A2007))=FALSE,LEFT(A2007,FIND(",",A2007)-1),A2007),"-",C2007,"-",H2007),""),"")</f>
        <v/>
      </c>
      <c r="M2007" s="29" t="str">
        <f>IF(A2007&lt;&gt;"",_xlfn.CONCAT("{",IF(ISERROR(FIND(",",A2007))=FALSE,LEFT(A2007,FIND(",",A2007)-1),A2007),", ",C2007," #",H2007,"}"),"")</f>
        <v>{Stabelini Neto, 2022 #13809}</v>
      </c>
      <c r="N2007" s="4" t="s">
        <v>1</v>
      </c>
      <c r="O2007" s="18" t="str">
        <f>IF(J2007="Yes",IF(P2007&lt;&gt;"",HYPERLINK(_xlfn.CONCAT(VLOOKUP(P2007,AF:AG,2,FALSE),"\",IF(ISERROR(FIND(",",A2007))=FALSE,LEFT(A2007,FIND(",",A2007)-1),A2007),"-",C2007,"-",H2007,".pdf"),"PDF"),""),"")</f>
        <v>PDF</v>
      </c>
      <c r="P2007" s="11" t="s">
        <v>2</v>
      </c>
      <c r="Q2007" s="3" t="s">
        <v>46</v>
      </c>
      <c r="R2007" s="3" t="s">
        <v>47</v>
      </c>
      <c r="S2007" s="4" t="s">
        <v>109</v>
      </c>
      <c r="T2007" s="18" t="str">
        <f>IF(J2007="Yes",IF(U2007&lt;&gt;"",HYPERLINK(_xlfn.CONCAT(VLOOKUP(U2007,AF:AG,2,FALSE),"\",IF(ISERROR(FIND(",",A2007))=FALSE,LEFT(A2007,FIND(",",A2007)-1),A2007),"-",C2007,"-",H2007,".pdf"),"PDF"),""),"")</f>
        <v>PDF</v>
      </c>
      <c r="U2007" s="11" t="s">
        <v>38</v>
      </c>
      <c r="V2007" s="3" t="s">
        <v>46</v>
      </c>
      <c r="W2007" s="3" t="s">
        <v>47</v>
      </c>
      <c r="Y2007" s="12" t="str">
        <f>IF(R2007="Include","No",IF(V2007="Include","No",""))</f>
        <v/>
      </c>
      <c r="Z2007" s="33" t="str">
        <f>IF(J2007="Yes",IF(Q2007="","",IF(Q2007="Include",IF(V2007="",IF(Y2007="No","Check for supplement","Include"),IF(V2007="Exclude","Consensus required",IF(V2007="Include",IF(Y2007="No","Check for supplement","Include"),"Check required"))),IF(Q2007="Exclude",IF(V2007="","Check required",IF(V2007="Exclude","Exclude",IF(V2007="Include","Consensus required","Check required"))),"Check required"))),IF(L2007="","","Find PDF"))</f>
        <v>Exclude</v>
      </c>
      <c r="AA2007" s="31" t="str">
        <f>IF(Z2007="Exclude",R2007,"")</f>
        <v>3. Wrong intervention</v>
      </c>
    </row>
    <row r="2008" spans="1:27" x14ac:dyDescent="0.25">
      <c r="A2008" s="25" t="s">
        <v>3318</v>
      </c>
      <c r="B2008" s="26" t="s">
        <v>3319</v>
      </c>
      <c r="C2008" s="26">
        <v>2017</v>
      </c>
      <c r="D2008" s="26" t="s">
        <v>1315</v>
      </c>
      <c r="E2008" s="26">
        <v>6</v>
      </c>
      <c r="F2008" s="26">
        <v>1</v>
      </c>
      <c r="G2008" s="90">
        <v>45934</v>
      </c>
      <c r="H2008" s="26">
        <v>13813</v>
      </c>
      <c r="I2008" s="26" t="s">
        <v>3320</v>
      </c>
      <c r="J2008" s="11" t="s">
        <v>35</v>
      </c>
      <c r="K2008" s="18" t="str">
        <f>IF(LEFT(I2008,2)="10",HYPERLINK(_xlfn.CONCAT("https://doi.org/",I2008),"Link"),IF(I2008="","",HYPERLINK(I2008,"Link")))</f>
        <v>Link</v>
      </c>
      <c r="L2008" s="19" t="str">
        <f>IF(A2008&lt;&gt;"",IF(J2008="No",_xlfn.CONCAT(IF(ISERROR(FIND(",",A2008))=FALSE,LEFT(A2008,FIND(",",A2008)-1),A2008),"-",C2008,"-",H2008),""),"")</f>
        <v/>
      </c>
      <c r="M2008" s="29" t="str">
        <f>IF(A2008&lt;&gt;"",_xlfn.CONCAT("{",IF(ISERROR(FIND(",",A2008))=FALSE,LEFT(A2008,FIND(",",A2008)-1),A2008),", ",C2008," #",H2008,"}"),"")</f>
        <v>{Staiano, 2017 #13813}</v>
      </c>
      <c r="N2008" s="4" t="s">
        <v>1</v>
      </c>
      <c r="O2008" s="18" t="str">
        <f>IF(J2008="Yes",IF(P2008&lt;&gt;"",HYPERLINK(_xlfn.CONCAT(VLOOKUP(P2008,AF:AG,2,FALSE),"\",IF(ISERROR(FIND(",",A2008))=FALSE,LEFT(A2008,FIND(",",A2008)-1),A2008),"-",C2008,"-",H2008,".pdf"),"PDF"),""),"")</f>
        <v>PDF</v>
      </c>
      <c r="P2008" s="11" t="s">
        <v>2</v>
      </c>
      <c r="Q2008" s="3" t="s">
        <v>46</v>
      </c>
      <c r="R2008" s="3" t="s">
        <v>47</v>
      </c>
      <c r="S2008" s="4" t="s">
        <v>109</v>
      </c>
      <c r="T2008" s="18" t="str">
        <f>IF(J2008="Yes",IF(U2008&lt;&gt;"",HYPERLINK(_xlfn.CONCAT(VLOOKUP(U2008,AF:AG,2,FALSE),"\",IF(ISERROR(FIND(",",A2008))=FALSE,LEFT(A2008,FIND(",",A2008)-1),A2008),"-",C2008,"-",H2008,".pdf"),"PDF"),""),"")</f>
        <v>PDF</v>
      </c>
      <c r="U2008" s="11" t="s">
        <v>38</v>
      </c>
      <c r="V2008" s="3" t="s">
        <v>46</v>
      </c>
      <c r="W2008" s="3" t="s">
        <v>47</v>
      </c>
      <c r="Y2008" s="12" t="str">
        <f>IF(R2008="Include","No",IF(V2008="Include","No",""))</f>
        <v/>
      </c>
      <c r="Z2008" s="33" t="str">
        <f>IF(J2008="Yes",IF(Q2008="","",IF(Q2008="Include",IF(V2008="",IF(Y2008="No","Check for supplement","Include"),IF(V2008="Exclude","Consensus required",IF(V2008="Include",IF(Y2008="No","Check for supplement","Include"),"Check required"))),IF(Q2008="Exclude",IF(V2008="","Check required",IF(V2008="Exclude","Exclude",IF(V2008="Include","Consensus required","Check required"))),"Check required"))),IF(L2008="","","Find PDF"))</f>
        <v>Exclude</v>
      </c>
      <c r="AA2008" s="31" t="str">
        <f>IF(Z2008="Exclude",R2008,"")</f>
        <v>3. Wrong intervention</v>
      </c>
    </row>
    <row r="2009" spans="1:27" x14ac:dyDescent="0.25">
      <c r="A2009" s="25" t="s">
        <v>3318</v>
      </c>
      <c r="B2009" s="26" t="s">
        <v>3319</v>
      </c>
      <c r="C2009" s="26">
        <v>2017</v>
      </c>
      <c r="D2009" s="26" t="s">
        <v>1315</v>
      </c>
      <c r="E2009" s="26">
        <v>6</v>
      </c>
      <c r="F2009" s="26">
        <v>1</v>
      </c>
      <c r="G2009" s="90">
        <v>45934</v>
      </c>
      <c r="H2009" s="26">
        <v>13814</v>
      </c>
      <c r="I2009" s="26" t="s">
        <v>3320</v>
      </c>
      <c r="J2009" s="11" t="s">
        <v>35</v>
      </c>
      <c r="K2009" s="18" t="str">
        <f>IF(LEFT(I2009,2)="10",HYPERLINK(_xlfn.CONCAT("https://doi.org/",I2009),"Link"),IF(I2009="","",HYPERLINK(I2009,"Link")))</f>
        <v>Link</v>
      </c>
      <c r="L2009" s="19" t="str">
        <f>IF(A2009&lt;&gt;"",IF(J2009="No",_xlfn.CONCAT(IF(ISERROR(FIND(",",A2009))=FALSE,LEFT(A2009,FIND(",",A2009)-1),A2009),"-",C2009,"-",H2009),""),"")</f>
        <v/>
      </c>
      <c r="M2009" s="29" t="str">
        <f>IF(A2009&lt;&gt;"",_xlfn.CONCAT("{",IF(ISERROR(FIND(",",A2009))=FALSE,LEFT(A2009,FIND(",",A2009)-1),A2009),", ",C2009," #",H2009,"}"),"")</f>
        <v>{Staiano, 2017 #13814}</v>
      </c>
      <c r="N2009" s="4" t="s">
        <v>1</v>
      </c>
      <c r="O2009" s="18" t="str">
        <f>IF(J2009="Yes",IF(P2009&lt;&gt;"",HYPERLINK(_xlfn.CONCAT(VLOOKUP(P2009,AF:AG,2,FALSE),"\",IF(ISERROR(FIND(",",A2009))=FALSE,LEFT(A2009,FIND(",",A2009)-1),A2009),"-",C2009,"-",H2009,".pdf"),"PDF"),""),"")</f>
        <v>PDF</v>
      </c>
      <c r="P2009" s="11" t="s">
        <v>2</v>
      </c>
      <c r="Q2009" s="3" t="s">
        <v>46</v>
      </c>
      <c r="R2009" s="3" t="s">
        <v>39</v>
      </c>
      <c r="T2009" s="18" t="str">
        <f>IF(J2009="Yes",IF(U2009&lt;&gt;"",HYPERLINK(_xlfn.CONCAT(VLOOKUP(U2009,AF:AG,2,FALSE),"\",IF(ISERROR(FIND(",",A2009))=FALSE,LEFT(A2009,FIND(",",A2009)-1),A2009),"-",C2009,"-",H2009,".pdf"),"PDF"),""),"")</f>
        <v>PDF</v>
      </c>
      <c r="U2009" s="11" t="str">
        <f>IF(R2009="0. Duplicate","SH","")</f>
        <v>SH</v>
      </c>
      <c r="V2009" s="3" t="str">
        <f>IF(R2009="0. Duplicate","Exclude","")</f>
        <v>Exclude</v>
      </c>
      <c r="W2009" s="3" t="str">
        <f>IF(R2009="0. Duplicate","0. Duplicate","")</f>
        <v>0. Duplicate</v>
      </c>
      <c r="Y2009" s="12" t="str">
        <f>IF(R2009="Include","No",IF(V2009="Include","No",""))</f>
        <v/>
      </c>
      <c r="Z2009" s="33" t="str">
        <f>IF(J2009="Yes",IF(Q2009="","",IF(Q2009="Include",IF(V2009="",IF(Y2009="No","Check for supplement","Include"),IF(V2009="Exclude","Consensus required",IF(V2009="Include",IF(Y2009="No","Check for supplement","Include"),"Check required"))),IF(Q2009="Exclude",IF(V2009="","Check required",IF(V2009="Exclude","Exclude",IF(V2009="Include","Consensus required","Check required"))),"Check required"))),IF(L2009="","","Find PDF"))</f>
        <v>Exclude</v>
      </c>
      <c r="AA2009" s="31" t="str">
        <f>IF(Z2009="Exclude",R2009,"")</f>
        <v>0. Duplicate</v>
      </c>
    </row>
    <row r="2010" spans="1:27" x14ac:dyDescent="0.25">
      <c r="A2010" s="25" t="s">
        <v>3318</v>
      </c>
      <c r="B2010" s="26" t="s">
        <v>3319</v>
      </c>
      <c r="C2010" s="26">
        <v>2017</v>
      </c>
      <c r="D2010" s="26" t="s">
        <v>1315</v>
      </c>
      <c r="E2010" s="26">
        <v>6</v>
      </c>
      <c r="F2010" s="26">
        <v>1</v>
      </c>
      <c r="G2010" s="90">
        <v>45934</v>
      </c>
      <c r="H2010" s="26">
        <v>13815</v>
      </c>
      <c r="I2010" s="26" t="s">
        <v>3320</v>
      </c>
      <c r="J2010" s="11" t="s">
        <v>35</v>
      </c>
      <c r="K2010" s="18" t="str">
        <f>IF(LEFT(I2010,2)="10",HYPERLINK(_xlfn.CONCAT("https://doi.org/",I2010),"Link"),IF(I2010="","",HYPERLINK(I2010,"Link")))</f>
        <v>Link</v>
      </c>
      <c r="L2010" s="19" t="str">
        <f>IF(A2010&lt;&gt;"",IF(J2010="No",_xlfn.CONCAT(IF(ISERROR(FIND(",",A2010))=FALSE,LEFT(A2010,FIND(",",A2010)-1),A2010),"-",C2010,"-",H2010),""),"")</f>
        <v/>
      </c>
      <c r="M2010" s="29" t="str">
        <f>IF(A2010&lt;&gt;"",_xlfn.CONCAT("{",IF(ISERROR(FIND(",",A2010))=FALSE,LEFT(A2010,FIND(",",A2010)-1),A2010),", ",C2010," #",H2010,"}"),"")</f>
        <v>{Staiano, 2017 #13815}</v>
      </c>
      <c r="N2010" s="4" t="s">
        <v>1</v>
      </c>
      <c r="O2010" s="18" t="str">
        <f>IF(J2010="Yes",IF(P2010&lt;&gt;"",HYPERLINK(_xlfn.CONCAT(VLOOKUP(P2010,AF:AG,2,FALSE),"\",IF(ISERROR(FIND(",",A2010))=FALSE,LEFT(A2010,FIND(",",A2010)-1),A2010),"-",C2010,"-",H2010,".pdf"),"PDF"),""),"")</f>
        <v>PDF</v>
      </c>
      <c r="P2010" s="11" t="s">
        <v>2</v>
      </c>
      <c r="Q2010" s="3" t="s">
        <v>46</v>
      </c>
      <c r="R2010" s="3" t="s">
        <v>39</v>
      </c>
      <c r="T2010" s="18" t="str">
        <f>IF(J2010="Yes",IF(U2010&lt;&gt;"",HYPERLINK(_xlfn.CONCAT(VLOOKUP(U2010,AF:AG,2,FALSE),"\",IF(ISERROR(FIND(",",A2010))=FALSE,LEFT(A2010,FIND(",",A2010)-1),A2010),"-",C2010,"-",H2010,".pdf"),"PDF"),""),"")</f>
        <v>PDF</v>
      </c>
      <c r="U2010" s="11" t="str">
        <f>IF(R2010="0. Duplicate","SH","")</f>
        <v>SH</v>
      </c>
      <c r="V2010" s="3" t="str">
        <f>IF(R2010="0. Duplicate","Exclude","")</f>
        <v>Exclude</v>
      </c>
      <c r="W2010" s="3" t="str">
        <f>IF(R2010="0. Duplicate","0. Duplicate","")</f>
        <v>0. Duplicate</v>
      </c>
      <c r="Y2010" s="12" t="str">
        <f>IF(R2010="Include","No",IF(V2010="Include","No",""))</f>
        <v/>
      </c>
      <c r="Z2010" s="33" t="str">
        <f>IF(J2010="Yes",IF(Q2010="","",IF(Q2010="Include",IF(V2010="",IF(Y2010="No","Check for supplement","Include"),IF(V2010="Exclude","Consensus required",IF(V2010="Include",IF(Y2010="No","Check for supplement","Include"),"Check required"))),IF(Q2010="Exclude",IF(V2010="","Check required",IF(V2010="Exclude","Exclude",IF(V2010="Include","Consensus required","Check required"))),"Check required"))),IF(L2010="","","Find PDF"))</f>
        <v>Exclude</v>
      </c>
      <c r="AA2010" s="31" t="str">
        <f>IF(Z2010="Exclude",R2010,"")</f>
        <v>0. Duplicate</v>
      </c>
    </row>
    <row r="2011" spans="1:27" x14ac:dyDescent="0.25">
      <c r="A2011" s="25" t="s">
        <v>3321</v>
      </c>
      <c r="B2011" s="26" t="s">
        <v>3322</v>
      </c>
      <c r="C2011" s="26">
        <v>2018</v>
      </c>
      <c r="D2011" s="26" t="s">
        <v>3323</v>
      </c>
      <c r="E2011" s="26">
        <v>13</v>
      </c>
      <c r="F2011" s="26">
        <v>11</v>
      </c>
      <c r="G2011" s="26" t="s">
        <v>3324</v>
      </c>
      <c r="H2011" s="26">
        <v>13810</v>
      </c>
      <c r="I2011" s="26" t="s">
        <v>3325</v>
      </c>
      <c r="J2011" s="11" t="s">
        <v>35</v>
      </c>
      <c r="K2011" s="18" t="str">
        <f>IF(LEFT(I2011,2)="10",HYPERLINK(_xlfn.CONCAT("https://doi.org/",I2011),"Link"),IF(I2011="","",HYPERLINK(I2011,"Link")))</f>
        <v>Link</v>
      </c>
      <c r="L2011" s="19" t="str">
        <f>IF(A2011&lt;&gt;"",IF(J2011="No",_xlfn.CONCAT(IF(ISERROR(FIND(",",A2011))=FALSE,LEFT(A2011,FIND(",",A2011)-1),A2011),"-",C2011,"-",H2011),""),"")</f>
        <v/>
      </c>
      <c r="M2011" s="29" t="str">
        <f>IF(A2011&lt;&gt;"",_xlfn.CONCAT("{",IF(ISERROR(FIND(",",A2011))=FALSE,LEFT(A2011,FIND(",",A2011)-1),A2011),", ",C2011," #",H2011,"}"),"")</f>
        <v>{Staiano, 2018 #13810}</v>
      </c>
      <c r="N2011" s="4" t="s">
        <v>1</v>
      </c>
      <c r="O2011" s="18" t="str">
        <f>IF(J2011="Yes",IF(P2011&lt;&gt;"",HYPERLINK(_xlfn.CONCAT(VLOOKUP(P2011,AF:AG,2,FALSE),"\",IF(ISERROR(FIND(",",A2011))=FALSE,LEFT(A2011,FIND(",",A2011)-1),A2011),"-",C2011,"-",H2011,".pdf"),"PDF"),""),"")</f>
        <v>PDF</v>
      </c>
      <c r="P2011" s="11" t="s">
        <v>2</v>
      </c>
      <c r="Q2011" s="3" t="s">
        <v>46</v>
      </c>
      <c r="R2011" s="3" t="s">
        <v>47</v>
      </c>
      <c r="S2011" s="4" t="s">
        <v>109</v>
      </c>
      <c r="T2011" s="18" t="str">
        <f>IF(J2011="Yes",IF(U2011&lt;&gt;"",HYPERLINK(_xlfn.CONCAT(VLOOKUP(U2011,AF:AG,2,FALSE),"\",IF(ISERROR(FIND(",",A2011))=FALSE,LEFT(A2011,FIND(",",A2011)-1),A2011),"-",C2011,"-",H2011,".pdf"),"PDF"),""),"")</f>
        <v>PDF</v>
      </c>
      <c r="U2011" s="11" t="s">
        <v>38</v>
      </c>
      <c r="V2011" s="3" t="s">
        <v>46</v>
      </c>
      <c r="W2011" s="3" t="s">
        <v>47</v>
      </c>
      <c r="Y2011" s="12" t="str">
        <f>IF(R2011="Include","No",IF(V2011="Include","No",""))</f>
        <v/>
      </c>
      <c r="Z2011" s="33" t="str">
        <f>IF(J2011="Yes",IF(Q2011="","",IF(Q2011="Include",IF(V2011="",IF(Y2011="No","Check for supplement","Include"),IF(V2011="Exclude","Consensus required",IF(V2011="Include",IF(Y2011="No","Check for supplement","Include"),"Check required"))),IF(Q2011="Exclude",IF(V2011="","Check required",IF(V2011="Exclude","Exclude",IF(V2011="Include","Consensus required","Check required"))),"Check required"))),IF(L2011="","","Find PDF"))</f>
        <v>Exclude</v>
      </c>
      <c r="AA2011" s="31" t="str">
        <f>IF(Z2011="Exclude",R2011,"")</f>
        <v>3. Wrong intervention</v>
      </c>
    </row>
    <row r="2012" spans="1:27" x14ac:dyDescent="0.25">
      <c r="A2012" s="25" t="s">
        <v>3321</v>
      </c>
      <c r="B2012" s="26" t="s">
        <v>3322</v>
      </c>
      <c r="C2012" s="26">
        <v>2018</v>
      </c>
      <c r="D2012" s="26" t="s">
        <v>3323</v>
      </c>
      <c r="E2012" s="26">
        <v>13</v>
      </c>
      <c r="F2012" s="26">
        <v>11</v>
      </c>
      <c r="G2012" s="26" t="s">
        <v>3324</v>
      </c>
      <c r="H2012" s="26">
        <v>13811</v>
      </c>
      <c r="I2012" s="26" t="s">
        <v>3325</v>
      </c>
      <c r="J2012" s="11" t="s">
        <v>35</v>
      </c>
      <c r="K2012" s="18" t="str">
        <f>IF(LEFT(I2012,2)="10",HYPERLINK(_xlfn.CONCAT("https://doi.org/",I2012),"Link"),IF(I2012="","",HYPERLINK(I2012,"Link")))</f>
        <v>Link</v>
      </c>
      <c r="L2012" s="19" t="str">
        <f>IF(A2012&lt;&gt;"",IF(J2012="No",_xlfn.CONCAT(IF(ISERROR(FIND(",",A2012))=FALSE,LEFT(A2012,FIND(",",A2012)-1),A2012),"-",C2012,"-",H2012),""),"")</f>
        <v/>
      </c>
      <c r="M2012" s="29" t="str">
        <f>IF(A2012&lt;&gt;"",_xlfn.CONCAT("{",IF(ISERROR(FIND(",",A2012))=FALSE,LEFT(A2012,FIND(",",A2012)-1),A2012),", ",C2012," #",H2012,"}"),"")</f>
        <v>{Staiano, 2018 #13811}</v>
      </c>
      <c r="N2012" s="4" t="s">
        <v>1</v>
      </c>
      <c r="O2012" s="18" t="str">
        <f>IF(J2012="Yes",IF(P2012&lt;&gt;"",HYPERLINK(_xlfn.CONCAT(VLOOKUP(P2012,AF:AG,2,FALSE),"\",IF(ISERROR(FIND(",",A2012))=FALSE,LEFT(A2012,FIND(",",A2012)-1),A2012),"-",C2012,"-",H2012,".pdf"),"PDF"),""),"")</f>
        <v>PDF</v>
      </c>
      <c r="P2012" s="11" t="s">
        <v>2</v>
      </c>
      <c r="Q2012" s="3" t="s">
        <v>46</v>
      </c>
      <c r="R2012" s="3" t="s">
        <v>39</v>
      </c>
      <c r="T2012" s="18" t="str">
        <f>IF(J2012="Yes",IF(U2012&lt;&gt;"",HYPERLINK(_xlfn.CONCAT(VLOOKUP(U2012,AF:AG,2,FALSE),"\",IF(ISERROR(FIND(",",A2012))=FALSE,LEFT(A2012,FIND(",",A2012)-1),A2012),"-",C2012,"-",H2012,".pdf"),"PDF"),""),"")</f>
        <v>PDF</v>
      </c>
      <c r="U2012" s="11" t="str">
        <f>IF(R2012="0. Duplicate","SH","")</f>
        <v>SH</v>
      </c>
      <c r="V2012" s="3" t="str">
        <f>IF(R2012="0. Duplicate","Exclude","")</f>
        <v>Exclude</v>
      </c>
      <c r="W2012" s="3" t="str">
        <f>IF(R2012="0. Duplicate","0. Duplicate","")</f>
        <v>0. Duplicate</v>
      </c>
      <c r="Y2012" s="12" t="str">
        <f>IF(R2012="Include","No",IF(V2012="Include","No",""))</f>
        <v/>
      </c>
      <c r="Z2012" s="33" t="str">
        <f>IF(J2012="Yes",IF(Q2012="","",IF(Q2012="Include",IF(V2012="",IF(Y2012="No","Check for supplement","Include"),IF(V2012="Exclude","Consensus required",IF(V2012="Include",IF(Y2012="No","Check for supplement","Include"),"Check required"))),IF(Q2012="Exclude",IF(V2012="","Check required",IF(V2012="Exclude","Exclude",IF(V2012="Include","Consensus required","Check required"))),"Check required"))),IF(L2012="","","Find PDF"))</f>
        <v>Exclude</v>
      </c>
      <c r="AA2012" s="31" t="str">
        <f>IF(Z2012="Exclude",R2012,"")</f>
        <v>0. Duplicate</v>
      </c>
    </row>
    <row r="2013" spans="1:27" x14ac:dyDescent="0.25">
      <c r="A2013" s="25" t="s">
        <v>3321</v>
      </c>
      <c r="B2013" s="26" t="s">
        <v>3322</v>
      </c>
      <c r="C2013" s="26">
        <v>2018</v>
      </c>
      <c r="D2013" s="26" t="s">
        <v>3323</v>
      </c>
      <c r="E2013" s="26">
        <v>13</v>
      </c>
      <c r="F2013" s="26">
        <v>11</v>
      </c>
      <c r="G2013" s="26" t="s">
        <v>3324</v>
      </c>
      <c r="H2013" s="26">
        <v>13812</v>
      </c>
      <c r="I2013" s="26" t="s">
        <v>3325</v>
      </c>
      <c r="J2013" s="11" t="s">
        <v>35</v>
      </c>
      <c r="K2013" s="18" t="str">
        <f>IF(LEFT(I2013,2)="10",HYPERLINK(_xlfn.CONCAT("https://doi.org/",I2013),"Link"),IF(I2013="","",HYPERLINK(I2013,"Link")))</f>
        <v>Link</v>
      </c>
      <c r="L2013" s="19" t="str">
        <f>IF(A2013&lt;&gt;"",IF(J2013="No",_xlfn.CONCAT(IF(ISERROR(FIND(",",A2013))=FALSE,LEFT(A2013,FIND(",",A2013)-1),A2013),"-",C2013,"-",H2013),""),"")</f>
        <v/>
      </c>
      <c r="M2013" s="29" t="str">
        <f>IF(A2013&lt;&gt;"",_xlfn.CONCAT("{",IF(ISERROR(FIND(",",A2013))=FALSE,LEFT(A2013,FIND(",",A2013)-1),A2013),", ",C2013," #",H2013,"}"),"")</f>
        <v>{Staiano, 2018 #13812}</v>
      </c>
      <c r="N2013" s="4" t="s">
        <v>1</v>
      </c>
      <c r="O2013" s="18" t="str">
        <f>IF(J2013="Yes",IF(P2013&lt;&gt;"",HYPERLINK(_xlfn.CONCAT(VLOOKUP(P2013,AF:AG,2,FALSE),"\",IF(ISERROR(FIND(",",A2013))=FALSE,LEFT(A2013,FIND(",",A2013)-1),A2013),"-",C2013,"-",H2013,".pdf"),"PDF"),""),"")</f>
        <v>PDF</v>
      </c>
      <c r="P2013" s="11" t="s">
        <v>2</v>
      </c>
      <c r="Q2013" s="3" t="s">
        <v>46</v>
      </c>
      <c r="R2013" s="3" t="s">
        <v>39</v>
      </c>
      <c r="T2013" s="18" t="str">
        <f>IF(J2013="Yes",IF(U2013&lt;&gt;"",HYPERLINK(_xlfn.CONCAT(VLOOKUP(U2013,AF:AG,2,FALSE),"\",IF(ISERROR(FIND(",",A2013))=FALSE,LEFT(A2013,FIND(",",A2013)-1),A2013),"-",C2013,"-",H2013,".pdf"),"PDF"),""),"")</f>
        <v>PDF</v>
      </c>
      <c r="U2013" s="11" t="str">
        <f>IF(R2013="0. Duplicate","SH","")</f>
        <v>SH</v>
      </c>
      <c r="V2013" s="3" t="str">
        <f>IF(R2013="0. Duplicate","Exclude","")</f>
        <v>Exclude</v>
      </c>
      <c r="W2013" s="3" t="str">
        <f>IF(R2013="0. Duplicate","0. Duplicate","")</f>
        <v>0. Duplicate</v>
      </c>
      <c r="Y2013" s="12" t="str">
        <f>IF(R2013="Include","No",IF(V2013="Include","No",""))</f>
        <v/>
      </c>
      <c r="Z2013" s="33" t="str">
        <f>IF(J2013="Yes",IF(Q2013="","",IF(Q2013="Include",IF(V2013="",IF(Y2013="No","Check for supplement","Include"),IF(V2013="Exclude","Consensus required",IF(V2013="Include",IF(Y2013="No","Check for supplement","Include"),"Check required"))),IF(Q2013="Exclude",IF(V2013="","Check required",IF(V2013="Exclude","Exclude",IF(V2013="Include","Consensus required","Check required"))),"Check required"))),IF(L2013="","","Find PDF"))</f>
        <v>Exclude</v>
      </c>
      <c r="AA2013" s="31" t="str">
        <f>IF(Z2013="Exclude",R2013,"")</f>
        <v>0. Duplicate</v>
      </c>
    </row>
    <row r="2014" spans="1:27" x14ac:dyDescent="0.25">
      <c r="A2014" s="25" t="s">
        <v>3326</v>
      </c>
      <c r="B2014" s="26" t="s">
        <v>3327</v>
      </c>
      <c r="C2014" s="26">
        <v>2020</v>
      </c>
      <c r="D2014" s="26" t="s">
        <v>100</v>
      </c>
      <c r="E2014" s="26">
        <v>8</v>
      </c>
      <c r="F2014" s="26">
        <v>7</v>
      </c>
      <c r="G2014" s="26" t="s">
        <v>3328</v>
      </c>
      <c r="H2014" s="26">
        <v>13816</v>
      </c>
      <c r="I2014" s="26" t="s">
        <v>3329</v>
      </c>
      <c r="J2014" s="11" t="s">
        <v>35</v>
      </c>
      <c r="K2014" s="18" t="str">
        <f>IF(LEFT(I2014,2)="10",HYPERLINK(_xlfn.CONCAT("https://doi.org/",I2014),"Link"),IF(I2014="","",HYPERLINK(I2014,"Link")))</f>
        <v>Link</v>
      </c>
      <c r="L2014" s="19" t="str">
        <f>IF(A2014&lt;&gt;"",IF(J2014="No",_xlfn.CONCAT(IF(ISERROR(FIND(",",A2014))=FALSE,LEFT(A2014,FIND(",",A2014)-1),A2014),"-",C2014,"-",H2014),""),"")</f>
        <v/>
      </c>
      <c r="M2014" s="29" t="str">
        <f>IF(A2014&lt;&gt;"",_xlfn.CONCAT("{",IF(ISERROR(FIND(",",A2014))=FALSE,LEFT(A2014,FIND(",",A2014)-1),A2014),", ",C2014," #",H2014,"}"),"")</f>
        <v>{Staite, 2020 #13816}</v>
      </c>
      <c r="N2014" s="4" t="s">
        <v>1</v>
      </c>
      <c r="O2014" s="18" t="str">
        <f>IF(J2014="Yes",IF(P2014&lt;&gt;"",HYPERLINK(_xlfn.CONCAT(VLOOKUP(P2014,AF:AG,2,FALSE),"\",IF(ISERROR(FIND(",",A2014))=FALSE,LEFT(A2014,FIND(",",A2014)-1),A2014),"-",C2014,"-",H2014,".pdf"),"PDF"),""),"")</f>
        <v>PDF</v>
      </c>
      <c r="P2014" s="11" t="s">
        <v>2</v>
      </c>
      <c r="Q2014" s="3" t="s">
        <v>46</v>
      </c>
      <c r="R2014" s="3" t="s">
        <v>47</v>
      </c>
      <c r="S2014" s="4" t="s">
        <v>109</v>
      </c>
      <c r="T2014" s="18" t="str">
        <f>IF(J2014="Yes",IF(U2014&lt;&gt;"",HYPERLINK(_xlfn.CONCAT(VLOOKUP(U2014,AF:AG,2,FALSE),"\",IF(ISERROR(FIND(",",A2014))=FALSE,LEFT(A2014,FIND(",",A2014)-1),A2014),"-",C2014,"-",H2014,".pdf"),"PDF"),""),"")</f>
        <v>PDF</v>
      </c>
      <c r="U2014" s="11" t="s">
        <v>38</v>
      </c>
      <c r="V2014" s="3" t="s">
        <v>46</v>
      </c>
      <c r="W2014" s="3" t="s">
        <v>47</v>
      </c>
      <c r="Y2014" s="12" t="str">
        <f>IF(R2014="Include","No",IF(V2014="Include","No",""))</f>
        <v/>
      </c>
      <c r="Z2014" s="33" t="str">
        <f>IF(J2014="Yes",IF(Q2014="","",IF(Q2014="Include",IF(V2014="",IF(Y2014="No","Check for supplement","Include"),IF(V2014="Exclude","Consensus required",IF(V2014="Include",IF(Y2014="No","Check for supplement","Include"),"Check required"))),IF(Q2014="Exclude",IF(V2014="","Check required",IF(V2014="Exclude","Exclude",IF(V2014="Include","Consensus required","Check required"))),"Check required"))),IF(L2014="","","Find PDF"))</f>
        <v>Exclude</v>
      </c>
      <c r="AA2014" s="31" t="str">
        <f>IF(Z2014="Exclude",R2014,"")</f>
        <v>3. Wrong intervention</v>
      </c>
    </row>
    <row r="2015" spans="1:27" x14ac:dyDescent="0.25">
      <c r="A2015" s="25" t="s">
        <v>5693</v>
      </c>
      <c r="B2015" s="26" t="s">
        <v>5694</v>
      </c>
      <c r="C2015" s="26">
        <v>2023</v>
      </c>
      <c r="D2015" s="26" t="s">
        <v>5395</v>
      </c>
      <c r="H2015" s="26">
        <v>14228</v>
      </c>
      <c r="I2015" s="26" t="s">
        <v>5695</v>
      </c>
      <c r="J2015" s="11" t="s">
        <v>35</v>
      </c>
      <c r="K2015" s="18" t="str">
        <f>IF(LEFT(I2015,2)="10",HYPERLINK(_xlfn.CONCAT("https://doi.org/",I2015),"Link"),IF(I2015="","",HYPERLINK(I2015,"Link")))</f>
        <v>Link</v>
      </c>
      <c r="L2015" s="19" t="str">
        <f>IF(A2015&lt;&gt;"",IF(J2015="No",_xlfn.CONCAT(IF(ISERROR(FIND(",",A2015))=FALSE,LEFT(A2015,FIND(",",A2015)-1),A2015),"-",C2015,"-",H2015),""),"")</f>
        <v/>
      </c>
      <c r="M2015" s="29" t="str">
        <f>IF(A2015&lt;&gt;"",_xlfn.CONCAT("{",IF(ISERROR(FIND(",",A2015))=FALSE,LEFT(A2015,FIND(",",A2015)-1),A2015),", ",C2015," #",H2015,"}"),"")</f>
        <v>{Stamatakis, 2023 #14228}</v>
      </c>
      <c r="N2015" s="4" t="s">
        <v>4</v>
      </c>
      <c r="O2015" s="18" t="str">
        <f>IF(J2015="Yes",IF(P2015&lt;&gt;"",HYPERLINK(_xlfn.CONCAT(VLOOKUP(P2015,AF:AG,2,FALSE),"\",IF(ISERROR(FIND(",",A2015))=FALSE,LEFT(A2015,FIND(",",A2015)-1),A2015),"-",C2015,"-",H2015,".pdf"),"PDF"),""),"")</f>
        <v>PDF</v>
      </c>
      <c r="P2015" s="11" t="s">
        <v>2</v>
      </c>
      <c r="Q2015" s="3" t="s">
        <v>46</v>
      </c>
      <c r="R2015" s="3" t="s">
        <v>77</v>
      </c>
      <c r="S2015" s="4" t="s">
        <v>316</v>
      </c>
      <c r="T2015" s="18" t="str">
        <f>IF(J2015="Yes",IF(U2015&lt;&gt;"",HYPERLINK(_xlfn.CONCAT(VLOOKUP(U2015,AF:AG,2,FALSE),"\",IF(ISERROR(FIND(",",A2015))=FALSE,LEFT(A2015,FIND(",",A2015)-1),A2015),"-",C2015,"-",H2015,".pdf"),"PDF"),""),"")</f>
        <v>PDF</v>
      </c>
      <c r="U2015" s="11" t="s">
        <v>50</v>
      </c>
      <c r="V2015" s="3" t="s">
        <v>46</v>
      </c>
      <c r="W2015" s="3" t="s">
        <v>77</v>
      </c>
      <c r="Y2015" s="12" t="str">
        <f>IF(R2015="Include","No",IF(V2015="Include","No",""))</f>
        <v/>
      </c>
      <c r="Z2015" s="33" t="str">
        <f>IF(J2015="Yes",IF(Q2015="","",IF(Q2015="Include",IF(V2015="",IF(Y2015="No","Check for supplement","Include"),IF(V2015="Exclude","Consensus required",IF(V2015="Include",IF(Y2015="No","Check for supplement","Include"),"Check required"))),IF(Q2015="Exclude",IF(V2015="","Check required",IF(V2015="Exclude","Exclude",IF(V2015="Include","Consensus required","Check required"))),"Check required"))),IF(L2015="","","Find PDF"))</f>
        <v>Exclude</v>
      </c>
      <c r="AA2015" s="31" t="str">
        <f>IF(Z2015="Exclude",R2015,"")</f>
        <v>5. Wrong study design</v>
      </c>
    </row>
    <row r="2016" spans="1:27" x14ac:dyDescent="0.25">
      <c r="A2016" s="25" t="s">
        <v>3330</v>
      </c>
      <c r="B2016" s="26" t="s">
        <v>3331</v>
      </c>
      <c r="C2016" s="26">
        <v>2019</v>
      </c>
      <c r="D2016" s="26" t="s">
        <v>412</v>
      </c>
      <c r="E2016" s="26">
        <v>17</v>
      </c>
      <c r="F2016" s="26">
        <v>1</v>
      </c>
      <c r="G2016" s="26">
        <v>49</v>
      </c>
      <c r="H2016" s="26">
        <v>13817</v>
      </c>
      <c r="I2016" s="26" t="s">
        <v>3332</v>
      </c>
      <c r="J2016" s="11" t="s">
        <v>35</v>
      </c>
      <c r="K2016" s="18" t="str">
        <f>IF(LEFT(I2016,2)="10",HYPERLINK(_xlfn.CONCAT("https://doi.org/",I2016),"Link"),IF(I2016="","",HYPERLINK(I2016,"Link")))</f>
        <v>Link</v>
      </c>
      <c r="L2016" s="19" t="str">
        <f>IF(A2016&lt;&gt;"",IF(J2016="No",_xlfn.CONCAT(IF(ISERROR(FIND(",",A2016))=FALSE,LEFT(A2016,FIND(",",A2016)-1),A2016),"-",C2016,"-",H2016),""),"")</f>
        <v/>
      </c>
      <c r="M2016" s="29" t="str">
        <f>IF(A2016&lt;&gt;"",_xlfn.CONCAT("{",IF(ISERROR(FIND(",",A2016))=FALSE,LEFT(A2016,FIND(",",A2016)-1),A2016),", ",C2016," #",H2016,"}"),"")</f>
        <v>{Stanmore, 2019 #13817}</v>
      </c>
      <c r="N2016" s="4" t="s">
        <v>1</v>
      </c>
      <c r="O2016" s="18" t="str">
        <f>IF(J2016="Yes",IF(P2016&lt;&gt;"",HYPERLINK(_xlfn.CONCAT(VLOOKUP(P2016,AF:AG,2,FALSE),"\",IF(ISERROR(FIND(",",A2016))=FALSE,LEFT(A2016,FIND(",",A2016)-1),A2016),"-",C2016,"-",H2016,".pdf"),"PDF"),""),"")</f>
        <v>PDF</v>
      </c>
      <c r="P2016" s="11" t="s">
        <v>2</v>
      </c>
      <c r="Q2016" s="3" t="s">
        <v>46</v>
      </c>
      <c r="R2016" s="3" t="s">
        <v>47</v>
      </c>
      <c r="S2016" s="4" t="s">
        <v>109</v>
      </c>
      <c r="T2016" s="18" t="str">
        <f>IF(J2016="Yes",IF(U2016&lt;&gt;"",HYPERLINK(_xlfn.CONCAT(VLOOKUP(U2016,AF:AG,2,FALSE),"\",IF(ISERROR(FIND(",",A2016))=FALSE,LEFT(A2016,FIND(",",A2016)-1),A2016),"-",C2016,"-",H2016,".pdf"),"PDF"),""),"")</f>
        <v>PDF</v>
      </c>
      <c r="U2016" s="11" t="s">
        <v>38</v>
      </c>
      <c r="V2016" s="3" t="s">
        <v>46</v>
      </c>
      <c r="W2016" s="3" t="s">
        <v>47</v>
      </c>
      <c r="Y2016" s="12" t="str">
        <f>IF(R2016="Include","No",IF(V2016="Include","No",""))</f>
        <v/>
      </c>
      <c r="Z2016" s="33" t="str">
        <f>IF(J2016="Yes",IF(Q2016="","",IF(Q2016="Include",IF(V2016="",IF(Y2016="No","Check for supplement","Include"),IF(V2016="Exclude","Consensus required",IF(V2016="Include",IF(Y2016="No","Check for supplement","Include"),"Check required"))),IF(Q2016="Exclude",IF(V2016="","Check required",IF(V2016="Exclude","Exclude",IF(V2016="Include","Consensus required","Check required"))),"Check required"))),IF(L2016="","","Find PDF"))</f>
        <v>Exclude</v>
      </c>
      <c r="AA2016" s="31" t="str">
        <f>IF(Z2016="Exclude",R2016,"")</f>
        <v>3. Wrong intervention</v>
      </c>
    </row>
    <row r="2017" spans="1:27" x14ac:dyDescent="0.25">
      <c r="A2017" s="25" t="s">
        <v>5696</v>
      </c>
      <c r="B2017" s="26" t="s">
        <v>5697</v>
      </c>
      <c r="C2017" s="26">
        <v>2022</v>
      </c>
      <c r="D2017" s="26" t="s">
        <v>530</v>
      </c>
      <c r="E2017" s="26">
        <v>24</v>
      </c>
      <c r="F2017" s="26">
        <v>1</v>
      </c>
      <c r="G2017" s="26" t="s">
        <v>5698</v>
      </c>
      <c r="H2017" s="26">
        <v>14224</v>
      </c>
      <c r="I2017" s="26" t="s">
        <v>5699</v>
      </c>
      <c r="J2017" s="11" t="s">
        <v>35</v>
      </c>
      <c r="K2017" s="18" t="str">
        <f>IF(LEFT(I2017,2)="10",HYPERLINK(_xlfn.CONCAT("https://doi.org/",I2017),"Link"),IF(I2017="","",HYPERLINK(I2017,"Link")))</f>
        <v>Link</v>
      </c>
      <c r="L2017" s="19" t="str">
        <f>IF(A2017&lt;&gt;"",IF(J2017="No",_xlfn.CONCAT(IF(ISERROR(FIND(",",A2017))=FALSE,LEFT(A2017,FIND(",",A2017)-1),A2017),"-",C2017,"-",H2017),""),"")</f>
        <v/>
      </c>
      <c r="M2017" s="29" t="str">
        <f>IF(A2017&lt;&gt;"",_xlfn.CONCAT("{",IF(ISERROR(FIND(",",A2017))=FALSE,LEFT(A2017,FIND(",",A2017)-1),A2017),", ",C2017," #",H2017,"}"),"")</f>
        <v>{Stansbury, 2022 #14224}</v>
      </c>
      <c r="N2017" s="4" t="s">
        <v>4</v>
      </c>
      <c r="O2017" s="18" t="str">
        <f>IF(J2017="Yes",IF(P2017&lt;&gt;"",HYPERLINK(_xlfn.CONCAT(VLOOKUP(P2017,AF:AG,2,FALSE),"\",IF(ISERROR(FIND(",",A2017))=FALSE,LEFT(A2017,FIND(",",A2017)-1),A2017),"-",C2017,"-",H2017,".pdf"),"PDF"),""),"")</f>
        <v>PDF</v>
      </c>
      <c r="P2017" s="11" t="s">
        <v>2</v>
      </c>
      <c r="Q2017" s="3" t="s">
        <v>46</v>
      </c>
      <c r="R2017" s="3" t="s">
        <v>77</v>
      </c>
      <c r="S2017" s="4" t="s">
        <v>4995</v>
      </c>
      <c r="T2017" s="18" t="str">
        <f>IF(J2017="Yes",IF(U2017&lt;&gt;"",HYPERLINK(_xlfn.CONCAT(VLOOKUP(U2017,AF:AG,2,FALSE),"\",IF(ISERROR(FIND(",",A2017))=FALSE,LEFT(A2017,FIND(",",A2017)-1),A2017),"-",C2017,"-",H2017,".pdf"),"PDF"),""),"")</f>
        <v>PDF</v>
      </c>
      <c r="U2017" s="11" t="s">
        <v>50</v>
      </c>
      <c r="V2017" s="3" t="s">
        <v>46</v>
      </c>
      <c r="W2017" s="3" t="s">
        <v>47</v>
      </c>
      <c r="Y2017" s="12" t="str">
        <f>IF(R2017="Include","No",IF(V2017="Include","No",""))</f>
        <v/>
      </c>
      <c r="Z2017" s="33" t="str">
        <f>IF(J2017="Yes",IF(Q2017="","",IF(Q2017="Include",IF(V2017="",IF(Y2017="No","Check for supplement","Include"),IF(V2017="Exclude","Consensus required",IF(V2017="Include",IF(Y2017="No","Check for supplement","Include"),"Check required"))),IF(Q2017="Exclude",IF(V2017="","Check required",IF(V2017="Exclude","Exclude",IF(V2017="Include","Consensus required","Check required"))),"Check required"))),IF(L2017="","","Find PDF"))</f>
        <v>Exclude</v>
      </c>
      <c r="AA2017" s="31" t="str">
        <f>IF(Z2017="Exclude",R2017,"")</f>
        <v>5. Wrong study design</v>
      </c>
    </row>
    <row r="2018" spans="1:27" x14ac:dyDescent="0.25">
      <c r="A2018" s="25" t="s">
        <v>3333</v>
      </c>
      <c r="B2018" s="26" t="s">
        <v>3334</v>
      </c>
      <c r="C2018" s="26">
        <v>2020</v>
      </c>
      <c r="D2018" s="26" t="s">
        <v>192</v>
      </c>
      <c r="E2018" s="26">
        <v>130</v>
      </c>
      <c r="G2018" s="26">
        <v>105868</v>
      </c>
      <c r="H2018" s="26">
        <v>13818</v>
      </c>
      <c r="I2018" s="26" t="s">
        <v>3335</v>
      </c>
      <c r="J2018" s="11" t="s">
        <v>35</v>
      </c>
      <c r="K2018" s="18" t="str">
        <f>IF(LEFT(I2018,2)="10",HYPERLINK(_xlfn.CONCAT("https://doi.org/",I2018),"Link"),IF(I2018="","",HYPERLINK(I2018,"Link")))</f>
        <v>Link</v>
      </c>
      <c r="L2018" s="19" t="str">
        <f>IF(A2018&lt;&gt;"",IF(J2018="No",_xlfn.CONCAT(IF(ISERROR(FIND(",",A2018))=FALSE,LEFT(A2018,FIND(",",A2018)-1),A2018),"-",C2018,"-",H2018),""),"")</f>
        <v/>
      </c>
      <c r="M2018" s="29" t="str">
        <f>IF(A2018&lt;&gt;"",_xlfn.CONCAT("{",IF(ISERROR(FIND(",",A2018))=FALSE,LEFT(A2018,FIND(",",A2018)-1),A2018),", ",C2018," #",H2018,"}"),"")</f>
        <v>{Stavnsbo, 2020 #13818}</v>
      </c>
      <c r="N2018" s="4" t="s">
        <v>1</v>
      </c>
      <c r="O2018" s="18" t="str">
        <f>IF(J2018="Yes",IF(P2018&lt;&gt;"",HYPERLINK(_xlfn.CONCAT(VLOOKUP(P2018,AF:AG,2,FALSE),"\",IF(ISERROR(FIND(",",A2018))=FALSE,LEFT(A2018,FIND(",",A2018)-1),A2018),"-",C2018,"-",H2018,".pdf"),"PDF"),""),"")</f>
        <v>PDF</v>
      </c>
      <c r="P2018" s="11" t="s">
        <v>2</v>
      </c>
      <c r="Q2018" s="3" t="s">
        <v>46</v>
      </c>
      <c r="R2018" s="3" t="s">
        <v>47</v>
      </c>
      <c r="S2018" s="4" t="s">
        <v>109</v>
      </c>
      <c r="T2018" s="18" t="str">
        <f>IF(J2018="Yes",IF(U2018&lt;&gt;"",HYPERLINK(_xlfn.CONCAT(VLOOKUP(U2018,AF:AG,2,FALSE),"\",IF(ISERROR(FIND(",",A2018))=FALSE,LEFT(A2018,FIND(",",A2018)-1),A2018),"-",C2018,"-",H2018,".pdf"),"PDF"),""),"")</f>
        <v>PDF</v>
      </c>
      <c r="U2018" s="11" t="s">
        <v>38</v>
      </c>
      <c r="V2018" s="3" t="s">
        <v>46</v>
      </c>
      <c r="W2018" s="3" t="s">
        <v>47</v>
      </c>
      <c r="Y2018" s="12" t="str">
        <f>IF(R2018="Include","No",IF(V2018="Include","No",""))</f>
        <v/>
      </c>
      <c r="Z2018" s="33" t="str">
        <f>IF(J2018="Yes",IF(Q2018="","",IF(Q2018="Include",IF(V2018="",IF(Y2018="No","Check for supplement","Include"),IF(V2018="Exclude","Consensus required",IF(V2018="Include",IF(Y2018="No","Check for supplement","Include"),"Check required"))),IF(Q2018="Exclude",IF(V2018="","Check required",IF(V2018="Exclude","Exclude",IF(V2018="Include","Consensus required","Check required"))),"Check required"))),IF(L2018="","","Find PDF"))</f>
        <v>Exclude</v>
      </c>
      <c r="AA2018" s="31" t="str">
        <f>IF(Z2018="Exclude",R2018,"")</f>
        <v>3. Wrong intervention</v>
      </c>
    </row>
    <row r="2019" spans="1:27" x14ac:dyDescent="0.25">
      <c r="A2019" s="25" t="s">
        <v>3336</v>
      </c>
      <c r="B2019" s="26" t="s">
        <v>3337</v>
      </c>
      <c r="C2019" s="26">
        <v>2019</v>
      </c>
      <c r="D2019" s="26" t="s">
        <v>1738</v>
      </c>
      <c r="E2019" s="26">
        <v>19</v>
      </c>
      <c r="F2019" s="26">
        <v>1</v>
      </c>
      <c r="G2019" s="26">
        <v>432</v>
      </c>
      <c r="H2019" s="26">
        <v>14949</v>
      </c>
      <c r="I2019" s="26" t="s">
        <v>3338</v>
      </c>
      <c r="J2019" s="11" t="s">
        <v>35</v>
      </c>
      <c r="K2019" s="18" t="str">
        <f>IF(LEFT(I2019,2)="10",HYPERLINK(_xlfn.CONCAT("https://doi.org/",I2019),"Link"),IF(I2019="","",HYPERLINK(I2019,"Link")))</f>
        <v>Link</v>
      </c>
      <c r="L2019" s="19" t="str">
        <f>IF(A2019&lt;&gt;"",IF(J2019="No",_xlfn.CONCAT(IF(ISERROR(FIND(",",A2019))=FALSE,LEFT(A2019,FIND(",",A2019)-1),A2019),"-",C2019,"-",H2019),""),"")</f>
        <v/>
      </c>
      <c r="M2019" s="29" t="str">
        <f>IF(A2019&lt;&gt;"",_xlfn.CONCAT("{",IF(ISERROR(FIND(",",A2019))=FALSE,LEFT(A2019,FIND(",",A2019)-1),A2019),", ",C2019," #",H2019,"}"),"")</f>
        <v>{Steenbock, 2019 #14949}</v>
      </c>
      <c r="N2019" s="4" t="s">
        <v>1</v>
      </c>
      <c r="O2019" s="18" t="str">
        <f>IF(J2019="Yes",IF(P2019&lt;&gt;"",HYPERLINK(_xlfn.CONCAT(VLOOKUP(P2019,AF:AG,2,FALSE),"\",IF(ISERROR(FIND(",",A2019))=FALSE,LEFT(A2019,FIND(",",A2019)-1),A2019),"-",C2019,"-",H2019,".pdf"),"PDF"),""),"")</f>
        <v>PDF</v>
      </c>
      <c r="P2019" s="11" t="s">
        <v>2</v>
      </c>
      <c r="Q2019" s="3" t="s">
        <v>46</v>
      </c>
      <c r="R2019" s="3" t="s">
        <v>47</v>
      </c>
      <c r="S2019" s="4" t="s">
        <v>109</v>
      </c>
      <c r="T2019" s="18" t="str">
        <f>IF(J2019="Yes",IF(U2019&lt;&gt;"",HYPERLINK(_xlfn.CONCAT(VLOOKUP(U2019,AF:AG,2,FALSE),"\",IF(ISERROR(FIND(",",A2019))=FALSE,LEFT(A2019,FIND(",",A2019)-1),A2019),"-",C2019,"-",H2019,".pdf"),"PDF"),""),"")</f>
        <v>PDF</v>
      </c>
      <c r="U2019" s="11" t="s">
        <v>38</v>
      </c>
      <c r="V2019" s="3" t="s">
        <v>46</v>
      </c>
      <c r="W2019" s="3" t="s">
        <v>47</v>
      </c>
      <c r="Y2019" s="12" t="str">
        <f>IF(R2019="Include","No",IF(V2019="Include","No",""))</f>
        <v/>
      </c>
      <c r="Z2019" s="33" t="str">
        <f>IF(J2019="Yes",IF(Q2019="","",IF(Q2019="Include",IF(V2019="",IF(Y2019="No","Check for supplement","Include"),IF(V2019="Exclude","Consensus required",IF(V2019="Include",IF(Y2019="No","Check for supplement","Include"),"Check required"))),IF(Q2019="Exclude",IF(V2019="","Check required",IF(V2019="Exclude","Exclude",IF(V2019="Include","Consensus required","Check required"))),"Check required"))),IF(L2019="","","Find PDF"))</f>
        <v>Exclude</v>
      </c>
      <c r="AA2019" s="31" t="str">
        <f>IF(Z2019="Exclude",R2019,"")</f>
        <v>3. Wrong intervention</v>
      </c>
    </row>
    <row r="2020" spans="1:27" x14ac:dyDescent="0.25">
      <c r="A2020" s="25" t="s">
        <v>3336</v>
      </c>
      <c r="B2020" s="26" t="s">
        <v>3337</v>
      </c>
      <c r="C2020" s="26">
        <v>2019</v>
      </c>
      <c r="D2020" s="26" t="s">
        <v>1738</v>
      </c>
      <c r="E2020" s="26">
        <v>19</v>
      </c>
      <c r="F2020" s="26">
        <v>1</v>
      </c>
      <c r="G2020" s="26">
        <v>432</v>
      </c>
      <c r="H2020" s="26">
        <v>14950</v>
      </c>
      <c r="I2020" s="26" t="s">
        <v>3338</v>
      </c>
      <c r="J2020" s="11" t="s">
        <v>35</v>
      </c>
      <c r="K2020" s="18" t="str">
        <f>IF(LEFT(I2020,2)="10",HYPERLINK(_xlfn.CONCAT("https://doi.org/",I2020),"Link"),IF(I2020="","",HYPERLINK(I2020,"Link")))</f>
        <v>Link</v>
      </c>
      <c r="L2020" s="19" t="str">
        <f>IF(A2020&lt;&gt;"",IF(J2020="No",_xlfn.CONCAT(IF(ISERROR(FIND(",",A2020))=FALSE,LEFT(A2020,FIND(",",A2020)-1),A2020),"-",C2020,"-",H2020),""),"")</f>
        <v/>
      </c>
      <c r="M2020" s="29" t="str">
        <f>IF(A2020&lt;&gt;"",_xlfn.CONCAT("{",IF(ISERROR(FIND(",",A2020))=FALSE,LEFT(A2020,FIND(",",A2020)-1),A2020),", ",C2020," #",H2020,"}"),"")</f>
        <v>{Steenbock, 2019 #14950}</v>
      </c>
      <c r="N2020" s="4" t="s">
        <v>1</v>
      </c>
      <c r="O2020" s="18" t="str">
        <f>IF(J2020="Yes",IF(P2020&lt;&gt;"",HYPERLINK(_xlfn.CONCAT(VLOOKUP(P2020,AF:AG,2,FALSE),"\",IF(ISERROR(FIND(",",A2020))=FALSE,LEFT(A2020,FIND(",",A2020)-1),A2020),"-",C2020,"-",H2020,".pdf"),"PDF"),""),"")</f>
        <v>PDF</v>
      </c>
      <c r="P2020" s="11" t="s">
        <v>2</v>
      </c>
      <c r="Q2020" s="3" t="s">
        <v>46</v>
      </c>
      <c r="R2020" s="3" t="s">
        <v>39</v>
      </c>
      <c r="T2020" s="18" t="str">
        <f>IF(J2020="Yes",IF(U2020&lt;&gt;"",HYPERLINK(_xlfn.CONCAT(VLOOKUP(U2020,AF:AG,2,FALSE),"\",IF(ISERROR(FIND(",",A2020))=FALSE,LEFT(A2020,FIND(",",A2020)-1),A2020),"-",C2020,"-",H2020,".pdf"),"PDF"),""),"")</f>
        <v>PDF</v>
      </c>
      <c r="U2020" s="11" t="str">
        <f>IF(R2020="0. Duplicate","SH","")</f>
        <v>SH</v>
      </c>
      <c r="V2020" s="3" t="str">
        <f>IF(R2020="0. Duplicate","Exclude","")</f>
        <v>Exclude</v>
      </c>
      <c r="W2020" s="3" t="str">
        <f>IF(R2020="0. Duplicate","0. Duplicate","")</f>
        <v>0. Duplicate</v>
      </c>
      <c r="Y2020" s="12" t="str">
        <f>IF(R2020="Include","No",IF(V2020="Include","No",""))</f>
        <v/>
      </c>
      <c r="Z2020" s="33" t="str">
        <f>IF(J2020="Yes",IF(Q2020="","",IF(Q2020="Include",IF(V2020="",IF(Y2020="No","Check for supplement","Include"),IF(V2020="Exclude","Consensus required",IF(V2020="Include",IF(Y2020="No","Check for supplement","Include"),"Check required"))),IF(Q2020="Exclude",IF(V2020="","Check required",IF(V2020="Exclude","Exclude",IF(V2020="Include","Consensus required","Check required"))),"Check required"))),IF(L2020="","","Find PDF"))</f>
        <v>Exclude</v>
      </c>
      <c r="AA2020" s="31" t="str">
        <f>IF(Z2020="Exclude",R2020,"")</f>
        <v>0. Duplicate</v>
      </c>
    </row>
    <row r="2021" spans="1:27" x14ac:dyDescent="0.25">
      <c r="A2021" s="25" t="s">
        <v>3339</v>
      </c>
      <c r="B2021" s="26" t="s">
        <v>3340</v>
      </c>
      <c r="C2021" s="26">
        <v>2022</v>
      </c>
      <c r="D2021" s="26" t="s">
        <v>3341</v>
      </c>
      <c r="E2021" s="26">
        <v>92</v>
      </c>
      <c r="F2021" s="26">
        <v>4</v>
      </c>
      <c r="G2021" s="26" t="s">
        <v>3342</v>
      </c>
      <c r="H2021" s="26">
        <v>14951</v>
      </c>
      <c r="I2021" s="26" t="s">
        <v>3343</v>
      </c>
      <c r="J2021" s="11" t="s">
        <v>35</v>
      </c>
      <c r="K2021" s="18" t="str">
        <f>IF(LEFT(I2021,2)="10",HYPERLINK(_xlfn.CONCAT("https://doi.org/",I2021),"Link"),IF(I2021="","",HYPERLINK(I2021,"Link")))</f>
        <v>Link</v>
      </c>
      <c r="L2021" s="19" t="str">
        <f>IF(A2021&lt;&gt;"",IF(J2021="No",_xlfn.CONCAT(IF(ISERROR(FIND(",",A2021))=FALSE,LEFT(A2021,FIND(",",A2021)-1),A2021),"-",C2021,"-",H2021),""),"")</f>
        <v/>
      </c>
      <c r="M2021" s="29" t="str">
        <f>IF(A2021&lt;&gt;"",_xlfn.CONCAT("{",IF(ISERROR(FIND(",",A2021))=FALSE,LEFT(A2021,FIND(",",A2021)-1),A2021),", ",C2021," #",H2021,"}"),"")</f>
        <v>{Steffens, 2022 #14951}</v>
      </c>
      <c r="N2021" s="4" t="s">
        <v>1</v>
      </c>
      <c r="O2021" s="18" t="str">
        <f>IF(J2021="Yes",IF(P2021&lt;&gt;"",HYPERLINK(_xlfn.CONCAT(VLOOKUP(P2021,AF:AG,2,FALSE),"\",IF(ISERROR(FIND(",",A2021))=FALSE,LEFT(A2021,FIND(",",A2021)-1),A2021),"-",C2021,"-",H2021,".pdf"),"PDF"),""),"")</f>
        <v>PDF</v>
      </c>
      <c r="P2021" s="11" t="s">
        <v>2</v>
      </c>
      <c r="Q2021" s="3" t="s">
        <v>46</v>
      </c>
      <c r="R2021" s="3" t="s">
        <v>47</v>
      </c>
      <c r="S2021" s="4" t="s">
        <v>109</v>
      </c>
      <c r="T2021" s="18" t="str">
        <f>IF(J2021="Yes",IF(U2021&lt;&gt;"",HYPERLINK(_xlfn.CONCAT(VLOOKUP(U2021,AF:AG,2,FALSE),"\",IF(ISERROR(FIND(",",A2021))=FALSE,LEFT(A2021,FIND(",",A2021)-1),A2021),"-",C2021,"-",H2021,".pdf"),"PDF"),""),"")</f>
        <v>PDF</v>
      </c>
      <c r="U2021" s="11" t="s">
        <v>38</v>
      </c>
      <c r="V2021" s="3" t="s">
        <v>46</v>
      </c>
      <c r="W2021" s="3" t="s">
        <v>47</v>
      </c>
      <c r="Y2021" s="12" t="str">
        <f>IF(R2021="Include","No",IF(V2021="Include","No",""))</f>
        <v/>
      </c>
      <c r="Z2021" s="33" t="str">
        <f>IF(J2021="Yes",IF(Q2021="","",IF(Q2021="Include",IF(V2021="",IF(Y2021="No","Check for supplement","Include"),IF(V2021="Exclude","Consensus required",IF(V2021="Include",IF(Y2021="No","Check for supplement","Include"),"Check required"))),IF(Q2021="Exclude",IF(V2021="","Check required",IF(V2021="Exclude","Exclude",IF(V2021="Include","Consensus required","Check required"))),"Check required"))),IF(L2021="","","Find PDF"))</f>
        <v>Exclude</v>
      </c>
      <c r="AA2021" s="31" t="str">
        <f>IF(Z2021="Exclude",R2021,"")</f>
        <v>3. Wrong intervention</v>
      </c>
    </row>
    <row r="2022" spans="1:27" x14ac:dyDescent="0.25">
      <c r="A2022" s="25" t="s">
        <v>5700</v>
      </c>
      <c r="B2022" s="26" t="s">
        <v>5701</v>
      </c>
      <c r="C2022" s="26">
        <v>2018</v>
      </c>
      <c r="D2022" s="26" t="s">
        <v>124</v>
      </c>
      <c r="E2022" s="26">
        <v>15</v>
      </c>
      <c r="F2022" s="26">
        <v>1</v>
      </c>
      <c r="G2022" s="26">
        <v>98</v>
      </c>
      <c r="H2022" s="26">
        <v>14205</v>
      </c>
      <c r="I2022" s="26" t="s">
        <v>5702</v>
      </c>
      <c r="J2022" s="11" t="s">
        <v>35</v>
      </c>
      <c r="K2022" s="18" t="str">
        <f>IF(LEFT(I2022,2)="10",HYPERLINK(_xlfn.CONCAT("https://doi.org/",I2022),"Link"),IF(I2022="","",HYPERLINK(I2022,"Link")))</f>
        <v>Link</v>
      </c>
      <c r="L2022" s="19" t="str">
        <f>IF(A2022&lt;&gt;"",IF(J2022="No",_xlfn.CONCAT(IF(ISERROR(FIND(",",A2022))=FALSE,LEFT(A2022,FIND(",",A2022)-1),A2022),"-",C2022,"-",H2022),""),"")</f>
        <v/>
      </c>
      <c r="M2022" s="29" t="str">
        <f>IF(A2022&lt;&gt;"",_xlfn.CONCAT("{",IF(ISERROR(FIND(",",A2022))=FALSE,LEFT(A2022,FIND(",",A2022)-1),A2022),", ",C2022," #",H2022,"}"),"")</f>
        <v>{Stephens, 2018 #14205}</v>
      </c>
      <c r="N2022" s="4" t="s">
        <v>4</v>
      </c>
      <c r="O2022" s="18" t="str">
        <f>IF(J2022="Yes",IF(P2022&lt;&gt;"",HYPERLINK(_xlfn.CONCAT(VLOOKUP(P2022,AF:AG,2,FALSE),"\",IF(ISERROR(FIND(",",A2022))=FALSE,LEFT(A2022,FIND(",",A2022)-1),A2022),"-",C2022,"-",H2022,".pdf"),"PDF"),""),"")</f>
        <v>PDF</v>
      </c>
      <c r="P2022" s="11" t="s">
        <v>2</v>
      </c>
      <c r="Q2022" s="3" t="s">
        <v>46</v>
      </c>
      <c r="R2022" s="3" t="s">
        <v>47</v>
      </c>
      <c r="S2022" s="4" t="s">
        <v>109</v>
      </c>
      <c r="T2022" s="18" t="str">
        <f>IF(J2022="Yes",IF(U2022&lt;&gt;"",HYPERLINK(_xlfn.CONCAT(VLOOKUP(U2022,AF:AG,2,FALSE),"\",IF(ISERROR(FIND(",",A2022))=FALSE,LEFT(A2022,FIND(",",A2022)-1),A2022),"-",C2022,"-",H2022,".pdf"),"PDF"),""),"")</f>
        <v>PDF</v>
      </c>
      <c r="U2022" s="11" t="s">
        <v>50</v>
      </c>
      <c r="V2022" s="3" t="s">
        <v>46</v>
      </c>
      <c r="W2022" s="3" t="s">
        <v>47</v>
      </c>
      <c r="Y2022" s="12" t="str">
        <f>IF(R2022="Include","No",IF(V2022="Include","No",""))</f>
        <v/>
      </c>
      <c r="Z2022" s="33" t="str">
        <f>IF(J2022="Yes",IF(Q2022="","",IF(Q2022="Include",IF(V2022="",IF(Y2022="No","Check for supplement","Include"),IF(V2022="Exclude","Consensus required",IF(V2022="Include",IF(Y2022="No","Check for supplement","Include"),"Check required"))),IF(Q2022="Exclude",IF(V2022="","Check required",IF(V2022="Exclude","Exclude",IF(V2022="Include","Consensus required","Check required"))),"Check required"))),IF(L2022="","","Find PDF"))</f>
        <v>Exclude</v>
      </c>
      <c r="AA2022" s="31" t="str">
        <f>IF(Z2022="Exclude",R2022,"")</f>
        <v>3. Wrong intervention</v>
      </c>
    </row>
    <row r="2023" spans="1:27" x14ac:dyDescent="0.25">
      <c r="A2023" s="25" t="s">
        <v>3344</v>
      </c>
      <c r="B2023" s="26" t="s">
        <v>3345</v>
      </c>
      <c r="C2023" s="26">
        <v>2019</v>
      </c>
      <c r="D2023" s="26" t="s">
        <v>124</v>
      </c>
      <c r="E2023" s="26">
        <v>16</v>
      </c>
      <c r="F2023" s="26">
        <v>1</v>
      </c>
      <c r="G2023" s="26">
        <v>111</v>
      </c>
      <c r="H2023" s="26">
        <v>13819</v>
      </c>
      <c r="I2023" s="26" t="s">
        <v>3346</v>
      </c>
      <c r="J2023" s="11" t="s">
        <v>35</v>
      </c>
      <c r="K2023" s="18" t="str">
        <f>IF(LEFT(I2023,2)="10",HYPERLINK(_xlfn.CONCAT("https://doi.org/",I2023),"Link"),IF(I2023="","",HYPERLINK(I2023,"Link")))</f>
        <v>Link</v>
      </c>
      <c r="L2023" s="19" t="str">
        <f>IF(A2023&lt;&gt;"",IF(J2023="No",_xlfn.CONCAT(IF(ISERROR(FIND(",",A2023))=FALSE,LEFT(A2023,FIND(",",A2023)-1),A2023),"-",C2023,"-",H2023),""),"")</f>
        <v/>
      </c>
      <c r="M2023" s="29" t="str">
        <f>IF(A2023&lt;&gt;"",_xlfn.CONCAT("{",IF(ISERROR(FIND(",",A2023))=FALSE,LEFT(A2023,FIND(",",A2023)-1),A2023),", ",C2023," #",H2023,"}"),"")</f>
        <v>{Stephens, 2019 #13819}</v>
      </c>
      <c r="N2023" s="4" t="s">
        <v>1</v>
      </c>
      <c r="O2023" s="18" t="str">
        <f>IF(J2023="Yes",IF(P2023&lt;&gt;"",HYPERLINK(_xlfn.CONCAT(VLOOKUP(P2023,AF:AG,2,FALSE),"\",IF(ISERROR(FIND(",",A2023))=FALSE,LEFT(A2023,FIND(",",A2023)-1),A2023),"-",C2023,"-",H2023,".pdf"),"PDF"),""),"")</f>
        <v>PDF</v>
      </c>
      <c r="P2023" s="11" t="s">
        <v>2</v>
      </c>
      <c r="Q2023" s="3" t="s">
        <v>46</v>
      </c>
      <c r="R2023" s="3" t="s">
        <v>47</v>
      </c>
      <c r="S2023" s="4" t="s">
        <v>109</v>
      </c>
      <c r="T2023" s="18" t="str">
        <f>IF(J2023="Yes",IF(U2023&lt;&gt;"",HYPERLINK(_xlfn.CONCAT(VLOOKUP(U2023,AF:AG,2,FALSE),"\",IF(ISERROR(FIND(",",A2023))=FALSE,LEFT(A2023,FIND(",",A2023)-1),A2023),"-",C2023,"-",H2023,".pdf"),"PDF"),""),"")</f>
        <v>PDF</v>
      </c>
      <c r="U2023" s="11" t="s">
        <v>38</v>
      </c>
      <c r="V2023" s="3" t="s">
        <v>46</v>
      </c>
      <c r="W2023" s="3" t="s">
        <v>47</v>
      </c>
      <c r="Y2023" s="12" t="str">
        <f>IF(R2023="Include","No",IF(V2023="Include","No",""))</f>
        <v/>
      </c>
      <c r="Z2023" s="33" t="str">
        <f>IF(J2023="Yes",IF(Q2023="","",IF(Q2023="Include",IF(V2023="",IF(Y2023="No","Check for supplement","Include"),IF(V2023="Exclude","Consensus required",IF(V2023="Include",IF(Y2023="No","Check for supplement","Include"),"Check required"))),IF(Q2023="Exclude",IF(V2023="","Check required",IF(V2023="Exclude","Exclude",IF(V2023="Include","Consensus required","Check required"))),"Check required"))),IF(L2023="","","Find PDF"))</f>
        <v>Exclude</v>
      </c>
      <c r="AA2023" s="31" t="str">
        <f>IF(Z2023="Exclude",R2023,"")</f>
        <v>3. Wrong intervention</v>
      </c>
    </row>
    <row r="2024" spans="1:27" x14ac:dyDescent="0.25">
      <c r="A2024" s="25" t="s">
        <v>3347</v>
      </c>
      <c r="B2024" s="26" t="s">
        <v>3348</v>
      </c>
      <c r="C2024" s="26">
        <v>2021</v>
      </c>
      <c r="D2024" s="26" t="s">
        <v>365</v>
      </c>
      <c r="E2024" s="26">
        <v>21</v>
      </c>
      <c r="F2024" s="26">
        <v>1</v>
      </c>
      <c r="G2024" s="26">
        <v>1416</v>
      </c>
      <c r="H2024" s="26">
        <v>26674</v>
      </c>
      <c r="I2024" s="26" t="s">
        <v>3349</v>
      </c>
      <c r="J2024" s="11" t="s">
        <v>35</v>
      </c>
      <c r="K2024" s="18" t="str">
        <f>IF(LEFT(I2024,2)="10",HYPERLINK(_xlfn.CONCAT("https://doi.org/",I2024),"Link"),IF(I2024="","",HYPERLINK(I2024,"Link")))</f>
        <v>Link</v>
      </c>
      <c r="L2024" s="19" t="str">
        <f>IF(A2024&lt;&gt;"",IF(J2024="No",_xlfn.CONCAT(IF(ISERROR(FIND(",",A2024))=FALSE,LEFT(A2024,FIND(",",A2024)-1),A2024),"-",C2024,"-",H2024),""),"")</f>
        <v/>
      </c>
      <c r="M2024" s="29" t="str">
        <f>IF(A2024&lt;&gt;"",_xlfn.CONCAT("{",IF(ISERROR(FIND(",",A2024))=FALSE,LEFT(A2024,FIND(",",A2024)-1),A2024),", ",C2024," #",H2024,"}"),"")</f>
        <v>{Stephenson, 2021 #26674}</v>
      </c>
      <c r="N2024" s="4" t="s">
        <v>299</v>
      </c>
      <c r="O2024" s="18" t="str">
        <f>IF(J2024="Yes",IF(P2024&lt;&gt;"",HYPERLINK(_xlfn.CONCAT(VLOOKUP(P2024,AF:AG,2,FALSE),"\",IF(ISERROR(FIND(",",A2024))=FALSE,LEFT(A2024,FIND(",",A2024)-1),A2024),"-",C2024,"-",H2024,".pdf"),"PDF"),""),"")</f>
        <v>PDF</v>
      </c>
      <c r="P2024" s="11" t="s">
        <v>2</v>
      </c>
      <c r="Q2024" s="3" t="s">
        <v>46</v>
      </c>
      <c r="R2024" s="3" t="s">
        <v>47</v>
      </c>
      <c r="S2024" s="4" t="s">
        <v>109</v>
      </c>
      <c r="T2024" s="18" t="str">
        <f>IF(J2024="Yes",IF(U2024&lt;&gt;"",HYPERLINK(_xlfn.CONCAT(VLOOKUP(U2024,AF:AG,2,FALSE),"\",IF(ISERROR(FIND(",",A2024))=FALSE,LEFT(A2024,FIND(",",A2024)-1),A2024),"-",C2024,"-",H2024,".pdf"),"PDF"),""),"")</f>
        <v>PDF</v>
      </c>
      <c r="U2024" s="11" t="s">
        <v>38</v>
      </c>
      <c r="V2024" s="3" t="s">
        <v>46</v>
      </c>
      <c r="W2024" s="3" t="s">
        <v>47</v>
      </c>
      <c r="Y2024" s="12" t="str">
        <f>IF(R2024="Include","No",IF(V2024="Include","No",""))</f>
        <v/>
      </c>
      <c r="Z2024" s="33" t="str">
        <f>IF(J2024="Yes",IF(Q2024="","",IF(Q2024="Include",IF(V2024="",IF(Y2024="No","Check for supplement","Include"),IF(V2024="Exclude","Consensus required",IF(V2024="Include",IF(Y2024="No","Check for supplement","Include"),"Check required"))),IF(Q2024="Exclude",IF(V2024="","Check required",IF(V2024="Exclude","Exclude",IF(V2024="Include","Consensus required","Check required"))),"Check required"))),IF(L2024="","","Find PDF"))</f>
        <v>Exclude</v>
      </c>
      <c r="AA2024" s="31" t="str">
        <f>IF(Z2024="Exclude",R2024,"")</f>
        <v>3. Wrong intervention</v>
      </c>
    </row>
    <row r="2025" spans="1:27" x14ac:dyDescent="0.25">
      <c r="A2025" s="25" t="s">
        <v>3350</v>
      </c>
      <c r="B2025" s="26" t="s">
        <v>3351</v>
      </c>
      <c r="C2025" s="26">
        <v>2023</v>
      </c>
      <c r="D2025" s="26" t="s">
        <v>3352</v>
      </c>
      <c r="E2025" s="26">
        <v>71</v>
      </c>
      <c r="F2025" s="26">
        <v>9</v>
      </c>
      <c r="G2025" s="26" t="s">
        <v>3353</v>
      </c>
      <c r="H2025" s="26">
        <v>13820</v>
      </c>
      <c r="I2025" s="26" t="s">
        <v>3354</v>
      </c>
      <c r="J2025" s="11" t="s">
        <v>35</v>
      </c>
      <c r="K2025" s="18" t="str">
        <f>IF(LEFT(I2025,2)="10",HYPERLINK(_xlfn.CONCAT("https://doi.org/",I2025),"Link"),IF(I2025="","",HYPERLINK(I2025,"Link")))</f>
        <v>Link</v>
      </c>
      <c r="L2025" s="19" t="str">
        <f>IF(A2025&lt;&gt;"",IF(J2025="No",_xlfn.CONCAT(IF(ISERROR(FIND(",",A2025))=FALSE,LEFT(A2025,FIND(",",A2025)-1),A2025),"-",C2025,"-",H2025),""),"")</f>
        <v/>
      </c>
      <c r="M2025" s="29" t="str">
        <f>IF(A2025&lt;&gt;"",_xlfn.CONCAT("{",IF(ISERROR(FIND(",",A2025))=FALSE,LEFT(A2025,FIND(",",A2025)-1),A2025),", ",C2025," #",H2025,"}"),"")</f>
        <v>{Stevens-Lapsley, 2023 #13820}</v>
      </c>
      <c r="N2025" s="4" t="s">
        <v>1</v>
      </c>
      <c r="O2025" s="18" t="str">
        <f>IF(J2025="Yes",IF(P2025&lt;&gt;"",HYPERLINK(_xlfn.CONCAT(VLOOKUP(P2025,AF:AG,2,FALSE),"\",IF(ISERROR(FIND(",",A2025))=FALSE,LEFT(A2025,FIND(",",A2025)-1),A2025),"-",C2025,"-",H2025,".pdf"),"PDF"),""),"")</f>
        <v>PDF</v>
      </c>
      <c r="P2025" s="11" t="s">
        <v>2</v>
      </c>
      <c r="Q2025" s="3" t="s">
        <v>46</v>
      </c>
      <c r="R2025" s="3" t="s">
        <v>47</v>
      </c>
      <c r="S2025" s="4" t="s">
        <v>109</v>
      </c>
      <c r="T2025" s="18" t="str">
        <f>IF(J2025="Yes",IF(U2025&lt;&gt;"",HYPERLINK(_xlfn.CONCAT(VLOOKUP(U2025,AF:AG,2,FALSE),"\",IF(ISERROR(FIND(",",A2025))=FALSE,LEFT(A2025,FIND(",",A2025)-1),A2025),"-",C2025,"-",H2025,".pdf"),"PDF"),""),"")</f>
        <v>PDF</v>
      </c>
      <c r="U2025" s="11" t="s">
        <v>38</v>
      </c>
      <c r="V2025" s="3" t="s">
        <v>46</v>
      </c>
      <c r="W2025" s="3" t="s">
        <v>47</v>
      </c>
      <c r="Y2025" s="12" t="str">
        <f>IF(R2025="Include","No",IF(V2025="Include","No",""))</f>
        <v/>
      </c>
      <c r="Z2025" s="33" t="str">
        <f>IF(J2025="Yes",IF(Q2025="","",IF(Q2025="Include",IF(V2025="",IF(Y2025="No","Check for supplement","Include"),IF(V2025="Exclude","Consensus required",IF(V2025="Include",IF(Y2025="No","Check for supplement","Include"),"Check required"))),IF(Q2025="Exclude",IF(V2025="","Check required",IF(V2025="Exclude","Exclude",IF(V2025="Include","Consensus required","Check required"))),"Check required"))),IF(L2025="","","Find PDF"))</f>
        <v>Exclude</v>
      </c>
      <c r="AA2025" s="31" t="str">
        <f>IF(Z2025="Exclude",R2025,"")</f>
        <v>3. Wrong intervention</v>
      </c>
    </row>
    <row r="2026" spans="1:27" x14ac:dyDescent="0.25">
      <c r="A2026" s="25" t="s">
        <v>7183</v>
      </c>
      <c r="B2026" s="26" t="s">
        <v>7184</v>
      </c>
      <c r="C2026" s="26">
        <v>2025</v>
      </c>
      <c r="D2026" s="26" t="s">
        <v>4234</v>
      </c>
      <c r="E2026" s="26">
        <v>11</v>
      </c>
      <c r="F2026" s="26" t="s">
        <v>3</v>
      </c>
      <c r="G2026" s="26">
        <v>2.05520762413131E+16</v>
      </c>
      <c r="H2026" s="26">
        <v>15515</v>
      </c>
      <c r="I2026" s="26" t="s">
        <v>7185</v>
      </c>
      <c r="J2026" s="11" t="s">
        <v>35</v>
      </c>
      <c r="K2026" s="18" t="str">
        <f>IF(LEFT(I2026,2)="10",HYPERLINK(_xlfn.CONCAT("https://doi.org/",I2026),"Link"),IF(I2026="","",HYPERLINK(I2026,"Link")))</f>
        <v>Link</v>
      </c>
      <c r="L2026" s="19" t="str">
        <f>IF(A2026&lt;&gt;"",IF(J2026="No",_xlfn.CONCAT(IF(ISERROR(FIND(",",A2026))=FALSE,LEFT(A2026,FIND(",",A2026)-1),A2026),"-",C2026,"-",H2026),""),"")</f>
        <v/>
      </c>
      <c r="M2026" s="29" t="str">
        <f>IF(A2026&lt;&gt;"",_xlfn.CONCAT("{",IF(ISERROR(FIND(",",A2026))=FALSE,LEFT(A2026,FIND(",",A2026)-1),A2026),", ",C2026," #",H2026,"}"),"")</f>
        <v>{Stochkendahl, 2025 #15515}</v>
      </c>
      <c r="N2026" s="4" t="s">
        <v>75</v>
      </c>
      <c r="O2026" s="18" t="str">
        <f>IF(J2026="Yes",IF(P2026&lt;&gt;"",HYPERLINK(_xlfn.CONCAT(VLOOKUP(P2026,AF:AG,2,FALSE),"\",IF(ISERROR(FIND(",",A2026))=FALSE,LEFT(A2026,FIND(",",A2026)-1),A2026),"-",C2026,"-",H2026,".pdf"),"PDF"),""),"")</f>
        <v>PDF</v>
      </c>
      <c r="P2026" s="11" t="s">
        <v>2</v>
      </c>
      <c r="Q2026" s="3" t="s">
        <v>37</v>
      </c>
      <c r="T2026" s="18" t="str">
        <f>IF(J2026="Yes",IF(U2026&lt;&gt;"",HYPERLINK(_xlfn.CONCAT(VLOOKUP(U2026,AF:AG,2,FALSE),"\",IF(ISERROR(FIND(",",A2026))=FALSE,LEFT(A2026,FIND(",",A2026)-1),A2026),"-",C2026,"-",H2026,".pdf"),"PDF"),""),"")</f>
        <v>PDF</v>
      </c>
      <c r="U2026" s="11" t="s">
        <v>38</v>
      </c>
      <c r="V2026" s="3" t="s">
        <v>37</v>
      </c>
      <c r="Y2026" s="12" t="s">
        <v>35</v>
      </c>
      <c r="Z2026" s="33" t="str">
        <f>IF(J2026="Yes",IF(Q2026="","",IF(Q2026="Include",IF(V2026="",IF(Y2026="No","Check for supplement","Include"),IF(V2026="Exclude","Consensus required",IF(V2026="Include",IF(Y2026="No","Check for supplement","Include"),"Check required"))),IF(Q2026="Exclude",IF(V2026="","Check required",IF(V2026="Exclude","Exclude",IF(V2026="Include","Consensus required","Check required"))),"Check required"))),IF(L2026="","","Find PDF"))</f>
        <v>Include</v>
      </c>
      <c r="AA2026" s="31" t="str">
        <f>IF(Z2026="Exclude",R2026,"")</f>
        <v/>
      </c>
    </row>
    <row r="2027" spans="1:27" x14ac:dyDescent="0.25">
      <c r="A2027" s="25" t="s">
        <v>3355</v>
      </c>
      <c r="B2027" s="26" t="s">
        <v>3356</v>
      </c>
      <c r="C2027" s="26">
        <v>2017</v>
      </c>
      <c r="D2027" s="26" t="s">
        <v>3357</v>
      </c>
      <c r="E2027" s="26">
        <v>35</v>
      </c>
      <c r="F2027" s="26">
        <v>24</v>
      </c>
      <c r="G2027" s="26" t="s">
        <v>3358</v>
      </c>
      <c r="H2027" s="26">
        <v>14952</v>
      </c>
      <c r="I2027" s="26" t="s">
        <v>3359</v>
      </c>
      <c r="J2027" s="11" t="s">
        <v>35</v>
      </c>
      <c r="K2027" s="18" t="str">
        <f>IF(LEFT(I2027,2)="10",HYPERLINK(_xlfn.CONCAT("https://doi.org/",I2027),"Link"),IF(I2027="","",HYPERLINK(I2027,"Link")))</f>
        <v>Link</v>
      </c>
      <c r="L2027" s="19" t="str">
        <f>IF(A2027&lt;&gt;"",IF(J2027="No",_xlfn.CONCAT(IF(ISERROR(FIND(",",A2027))=FALSE,LEFT(A2027,FIND(",",A2027)-1),A2027),"-",C2027,"-",H2027),""),"")</f>
        <v/>
      </c>
      <c r="M2027" s="29" t="str">
        <f>IF(A2027&lt;&gt;"",_xlfn.CONCAT("{",IF(ISERROR(FIND(",",A2027))=FALSE,LEFT(A2027,FIND(",",A2027)-1),A2027),", ",C2027," #",H2027,"}"),"")</f>
        <v>{Stolley, 2017 #14952}</v>
      </c>
      <c r="N2027" s="4" t="s">
        <v>1</v>
      </c>
      <c r="O2027" s="18" t="str">
        <f>IF(J2027="Yes",IF(P2027&lt;&gt;"",HYPERLINK(_xlfn.CONCAT(VLOOKUP(P2027,AF:AG,2,FALSE),"\",IF(ISERROR(FIND(",",A2027))=FALSE,LEFT(A2027,FIND(",",A2027)-1),A2027),"-",C2027,"-",H2027,".pdf"),"PDF"),""),"")</f>
        <v>PDF</v>
      </c>
      <c r="P2027" s="11" t="s">
        <v>2</v>
      </c>
      <c r="Q2027" s="3" t="s">
        <v>46</v>
      </c>
      <c r="R2027" s="3" t="s">
        <v>47</v>
      </c>
      <c r="S2027" s="4" t="s">
        <v>109</v>
      </c>
      <c r="T2027" s="18" t="str">
        <f>IF(J2027="Yes",IF(U2027&lt;&gt;"",HYPERLINK(_xlfn.CONCAT(VLOOKUP(U2027,AF:AG,2,FALSE),"\",IF(ISERROR(FIND(",",A2027))=FALSE,LEFT(A2027,FIND(",",A2027)-1),A2027),"-",C2027,"-",H2027,".pdf"),"PDF"),""),"")</f>
        <v>PDF</v>
      </c>
      <c r="U2027" s="11" t="s">
        <v>38</v>
      </c>
      <c r="V2027" s="3" t="s">
        <v>46</v>
      </c>
      <c r="W2027" s="3" t="s">
        <v>47</v>
      </c>
      <c r="Y2027" s="12" t="str">
        <f>IF(R2027="Include","No",IF(V2027="Include","No",""))</f>
        <v/>
      </c>
      <c r="Z2027" s="33" t="str">
        <f>IF(J2027="Yes",IF(Q2027="","",IF(Q2027="Include",IF(V2027="",IF(Y2027="No","Check for supplement","Include"),IF(V2027="Exclude","Consensus required",IF(V2027="Include",IF(Y2027="No","Check for supplement","Include"),"Check required"))),IF(Q2027="Exclude",IF(V2027="","Check required",IF(V2027="Exclude","Exclude",IF(V2027="Include","Consensus required","Check required"))),"Check required"))),IF(L2027="","","Find PDF"))</f>
        <v>Exclude</v>
      </c>
      <c r="AA2027" s="31" t="str">
        <f>IF(Z2027="Exclude",R2027,"")</f>
        <v>3. Wrong intervention</v>
      </c>
    </row>
    <row r="2028" spans="1:27" x14ac:dyDescent="0.25">
      <c r="A2028" s="25" t="s">
        <v>3360</v>
      </c>
      <c r="B2028" s="26" t="s">
        <v>3361</v>
      </c>
      <c r="C2028" s="26">
        <v>2016</v>
      </c>
      <c r="D2028" s="26" t="s">
        <v>530</v>
      </c>
      <c r="E2028" s="26">
        <v>18</v>
      </c>
      <c r="F2028" s="26">
        <v>4</v>
      </c>
      <c r="G2028" s="26" t="s">
        <v>3362</v>
      </c>
      <c r="H2028" s="26">
        <v>13821</v>
      </c>
      <c r="I2028" s="26" t="s">
        <v>3363</v>
      </c>
      <c r="J2028" s="11" t="s">
        <v>35</v>
      </c>
      <c r="K2028" s="18" t="str">
        <f>IF(LEFT(I2028,2)="10",HYPERLINK(_xlfn.CONCAT("https://doi.org/",I2028),"Link"),IF(I2028="","",HYPERLINK(I2028,"Link")))</f>
        <v>Link</v>
      </c>
      <c r="L2028" s="19" t="str">
        <f>IF(A2028&lt;&gt;"",IF(J2028="No",_xlfn.CONCAT(IF(ISERROR(FIND(",",A2028))=FALSE,LEFT(A2028,FIND(",",A2028)-1),A2028),"-",C2028,"-",H2028),""),"")</f>
        <v/>
      </c>
      <c r="M2028" s="29" t="str">
        <f>IF(A2028&lt;&gt;"",_xlfn.CONCAT("{",IF(ISERROR(FIND(",",A2028))=FALSE,LEFT(A2028,FIND(",",A2028)-1),A2028),", ",C2028," #",H2028,"}"),"")</f>
        <v>{Storm, 2016 #13821}</v>
      </c>
      <c r="N2028" s="4" t="s">
        <v>1</v>
      </c>
      <c r="O2028" s="18" t="str">
        <f>IF(J2028="Yes",IF(P2028&lt;&gt;"",HYPERLINK(_xlfn.CONCAT(VLOOKUP(P2028,AF:AG,2,FALSE),"\",IF(ISERROR(FIND(",",A2028))=FALSE,LEFT(A2028,FIND(",",A2028)-1),A2028),"-",C2028,"-",H2028,".pdf"),"PDF"),""),"")</f>
        <v>PDF</v>
      </c>
      <c r="P2028" s="11" t="s">
        <v>2</v>
      </c>
      <c r="Q2028" s="3" t="s">
        <v>46</v>
      </c>
      <c r="R2028" s="3" t="s">
        <v>47</v>
      </c>
      <c r="S2028" s="4" t="s">
        <v>109</v>
      </c>
      <c r="T2028" s="18" t="str">
        <f>IF(J2028="Yes",IF(U2028&lt;&gt;"",HYPERLINK(_xlfn.CONCAT(VLOOKUP(U2028,AF:AG,2,FALSE),"\",IF(ISERROR(FIND(",",A2028))=FALSE,LEFT(A2028,FIND(",",A2028)-1),A2028),"-",C2028,"-",H2028,".pdf"),"PDF"),""),"")</f>
        <v>PDF</v>
      </c>
      <c r="U2028" s="11" t="s">
        <v>38</v>
      </c>
      <c r="V2028" s="3" t="s">
        <v>46</v>
      </c>
      <c r="W2028" s="3" t="s">
        <v>47</v>
      </c>
      <c r="Y2028" s="12" t="str">
        <f>IF(R2028="Include","No",IF(V2028="Include","No",""))</f>
        <v/>
      </c>
      <c r="Z2028" s="33" t="str">
        <f>IF(J2028="Yes",IF(Q2028="","",IF(Q2028="Include",IF(V2028="",IF(Y2028="No","Check for supplement","Include"),IF(V2028="Exclude","Consensus required",IF(V2028="Include",IF(Y2028="No","Check for supplement","Include"),"Check required"))),IF(Q2028="Exclude",IF(V2028="","Check required",IF(V2028="Exclude","Exclude",IF(V2028="Include","Consensus required","Check required"))),"Check required"))),IF(L2028="","","Find PDF"))</f>
        <v>Exclude</v>
      </c>
      <c r="AA2028" s="31" t="str">
        <f>IF(Z2028="Exclude",R2028,"")</f>
        <v>3. Wrong intervention</v>
      </c>
    </row>
    <row r="2029" spans="1:27" x14ac:dyDescent="0.25">
      <c r="A2029" s="25" t="s">
        <v>3364</v>
      </c>
      <c r="B2029" s="26" t="s">
        <v>3365</v>
      </c>
      <c r="C2029" s="26">
        <v>2021</v>
      </c>
      <c r="D2029" s="26" t="s">
        <v>3366</v>
      </c>
      <c r="E2029" s="26">
        <v>39</v>
      </c>
      <c r="F2029" s="26">
        <v>7</v>
      </c>
      <c r="G2029" s="26" t="s">
        <v>3367</v>
      </c>
      <c r="H2029" s="26">
        <v>13822</v>
      </c>
      <c r="I2029" s="26" t="s">
        <v>3368</v>
      </c>
      <c r="J2029" s="11" t="s">
        <v>35</v>
      </c>
      <c r="K2029" s="18" t="str">
        <f>IF(LEFT(I2029,2)="10",HYPERLINK(_xlfn.CONCAT("https://doi.org/",I2029),"Link"),IF(I2029="","",HYPERLINK(I2029,"Link")))</f>
        <v>Link</v>
      </c>
      <c r="L2029" s="19" t="str">
        <f>IF(A2029&lt;&gt;"",IF(J2029="No",_xlfn.CONCAT(IF(ISERROR(FIND(",",A2029))=FALSE,LEFT(A2029,FIND(",",A2029)-1),A2029),"-",C2029,"-",H2029),""),"")</f>
        <v/>
      </c>
      <c r="M2029" s="29" t="str">
        <f>IF(A2029&lt;&gt;"",_xlfn.CONCAT("{",IF(ISERROR(FIND(",",A2029))=FALSE,LEFT(A2029,FIND(",",A2029)-1),A2029),", ",C2029," #",H2029,"}"),"")</f>
        <v>{Strother, 2021 #13822}</v>
      </c>
      <c r="N2029" s="4" t="s">
        <v>1</v>
      </c>
      <c r="O2029" s="18" t="str">
        <f>IF(J2029="Yes",IF(P2029&lt;&gt;"",HYPERLINK(_xlfn.CONCAT(VLOOKUP(P2029,AF:AG,2,FALSE),"\",IF(ISERROR(FIND(",",A2029))=FALSE,LEFT(A2029,FIND(",",A2029)-1),A2029),"-",C2029,"-",H2029,".pdf"),"PDF"),""),"")</f>
        <v>PDF</v>
      </c>
      <c r="P2029" s="11" t="s">
        <v>2</v>
      </c>
      <c r="Q2029" s="3" t="s">
        <v>46</v>
      </c>
      <c r="R2029" s="3" t="s">
        <v>47</v>
      </c>
      <c r="S2029" s="4" t="s">
        <v>109</v>
      </c>
      <c r="T2029" s="18" t="str">
        <f>IF(J2029="Yes",IF(U2029&lt;&gt;"",HYPERLINK(_xlfn.CONCAT(VLOOKUP(U2029,AF:AG,2,FALSE),"\",IF(ISERROR(FIND(",",A2029))=FALSE,LEFT(A2029,FIND(",",A2029)-1),A2029),"-",C2029,"-",H2029,".pdf"),"PDF"),""),"")</f>
        <v>PDF</v>
      </c>
      <c r="U2029" s="11" t="s">
        <v>38</v>
      </c>
      <c r="V2029" s="3" t="s">
        <v>46</v>
      </c>
      <c r="W2029" s="3" t="s">
        <v>47</v>
      </c>
      <c r="Y2029" s="12" t="str">
        <f>IF(R2029="Include","No",IF(V2029="Include","No",""))</f>
        <v/>
      </c>
      <c r="Z2029" s="33" t="str">
        <f>IF(J2029="Yes",IF(Q2029="","",IF(Q2029="Include",IF(V2029="",IF(Y2029="No","Check for supplement","Include"),IF(V2029="Exclude","Consensus required",IF(V2029="Include",IF(Y2029="No","Check for supplement","Include"),"Check required"))),IF(Q2029="Exclude",IF(V2029="","Check required",IF(V2029="Exclude","Exclude",IF(V2029="Include","Consensus required","Check required"))),"Check required"))),IF(L2029="","","Find PDF"))</f>
        <v>Exclude</v>
      </c>
      <c r="AA2029" s="31" t="str">
        <f>IF(Z2029="Exclude",R2029,"")</f>
        <v>3. Wrong intervention</v>
      </c>
    </row>
    <row r="2030" spans="1:27" x14ac:dyDescent="0.25">
      <c r="A2030" s="25" t="s">
        <v>3364</v>
      </c>
      <c r="B2030" s="26" t="s">
        <v>3365</v>
      </c>
      <c r="C2030" s="26">
        <v>2021</v>
      </c>
      <c r="D2030" s="26" t="s">
        <v>3366</v>
      </c>
      <c r="E2030" s="26">
        <v>39</v>
      </c>
      <c r="F2030" s="26">
        <v>7</v>
      </c>
      <c r="G2030" s="26" t="s">
        <v>3367</v>
      </c>
      <c r="H2030" s="26">
        <v>13823</v>
      </c>
      <c r="I2030" s="26" t="s">
        <v>3368</v>
      </c>
      <c r="J2030" s="11" t="s">
        <v>35</v>
      </c>
      <c r="K2030" s="18" t="str">
        <f>IF(LEFT(I2030,2)="10",HYPERLINK(_xlfn.CONCAT("https://doi.org/",I2030),"Link"),IF(I2030="","",HYPERLINK(I2030,"Link")))</f>
        <v>Link</v>
      </c>
      <c r="L2030" s="19" t="str">
        <f>IF(A2030&lt;&gt;"",IF(J2030="No",_xlfn.CONCAT(IF(ISERROR(FIND(",",A2030))=FALSE,LEFT(A2030,FIND(",",A2030)-1),A2030),"-",C2030,"-",H2030),""),"")</f>
        <v/>
      </c>
      <c r="M2030" s="29" t="str">
        <f>IF(A2030&lt;&gt;"",_xlfn.CONCAT("{",IF(ISERROR(FIND(",",A2030))=FALSE,LEFT(A2030,FIND(",",A2030)-1),A2030),", ",C2030," #",H2030,"}"),"")</f>
        <v>{Strother, 2021 #13823}</v>
      </c>
      <c r="N2030" s="4" t="s">
        <v>1</v>
      </c>
      <c r="O2030" s="18" t="str">
        <f>IF(J2030="Yes",IF(P2030&lt;&gt;"",HYPERLINK(_xlfn.CONCAT(VLOOKUP(P2030,AF:AG,2,FALSE),"\",IF(ISERROR(FIND(",",A2030))=FALSE,LEFT(A2030,FIND(",",A2030)-1),A2030),"-",C2030,"-",H2030,".pdf"),"PDF"),""),"")</f>
        <v>PDF</v>
      </c>
      <c r="P2030" s="11" t="s">
        <v>2</v>
      </c>
      <c r="Q2030" s="3" t="s">
        <v>46</v>
      </c>
      <c r="R2030" s="3" t="s">
        <v>39</v>
      </c>
      <c r="T2030" s="18" t="str">
        <f>IF(J2030="Yes",IF(U2030&lt;&gt;"",HYPERLINK(_xlfn.CONCAT(VLOOKUP(U2030,AF:AG,2,FALSE),"\",IF(ISERROR(FIND(",",A2030))=FALSE,LEFT(A2030,FIND(",",A2030)-1),A2030),"-",C2030,"-",H2030,".pdf"),"PDF"),""),"")</f>
        <v>PDF</v>
      </c>
      <c r="U2030" s="11" t="str">
        <f>IF(R2030="0. Duplicate","SH","")</f>
        <v>SH</v>
      </c>
      <c r="V2030" s="3" t="str">
        <f>IF(R2030="0. Duplicate","Exclude","")</f>
        <v>Exclude</v>
      </c>
      <c r="W2030" s="3" t="str">
        <f>IF(R2030="0. Duplicate","0. Duplicate","")</f>
        <v>0. Duplicate</v>
      </c>
      <c r="Y2030" s="12" t="str">
        <f>IF(R2030="Include","No",IF(V2030="Include","No",""))</f>
        <v/>
      </c>
      <c r="Z2030" s="33" t="str">
        <f>IF(J2030="Yes",IF(Q2030="","",IF(Q2030="Include",IF(V2030="",IF(Y2030="No","Check for supplement","Include"),IF(V2030="Exclude","Consensus required",IF(V2030="Include",IF(Y2030="No","Check for supplement","Include"),"Check required"))),IF(Q2030="Exclude",IF(V2030="","Check required",IF(V2030="Exclude","Exclude",IF(V2030="Include","Consensus required","Check required"))),"Check required"))),IF(L2030="","","Find PDF"))</f>
        <v>Exclude</v>
      </c>
      <c r="AA2030" s="31" t="str">
        <f>IF(Z2030="Exclude",R2030,"")</f>
        <v>0. Duplicate</v>
      </c>
    </row>
    <row r="2031" spans="1:27" x14ac:dyDescent="0.25">
      <c r="A2031" s="25" t="s">
        <v>3369</v>
      </c>
      <c r="B2031" s="26" t="s">
        <v>3370</v>
      </c>
      <c r="C2031" s="26">
        <v>2020</v>
      </c>
      <c r="D2031" s="26" t="s">
        <v>3371</v>
      </c>
      <c r="E2031" s="26">
        <v>19</v>
      </c>
      <c r="F2031" s="26">
        <v>1</v>
      </c>
      <c r="G2031" s="26">
        <v>46</v>
      </c>
      <c r="H2031" s="26">
        <v>24708</v>
      </c>
      <c r="I2031" s="26" t="s">
        <v>3372</v>
      </c>
      <c r="J2031" s="11" t="s">
        <v>35</v>
      </c>
      <c r="K2031" s="18" t="str">
        <f>IF(LEFT(I2031,2)="10",HYPERLINK(_xlfn.CONCAT("https://doi.org/",I2031),"Link"),IF(I2031="","",HYPERLINK(I2031,"Link")))</f>
        <v>Link</v>
      </c>
      <c r="L2031" s="19" t="str">
        <f>IF(A2031&lt;&gt;"",IF(J2031="No",_xlfn.CONCAT(IF(ISERROR(FIND(",",A2031))=FALSE,LEFT(A2031,FIND(",",A2031)-1),A2031),"-",C2031,"-",H2031),""),"")</f>
        <v/>
      </c>
      <c r="M2031" s="29" t="str">
        <f>IF(A2031&lt;&gt;"",_xlfn.CONCAT("{",IF(ISERROR(FIND(",",A2031))=FALSE,LEFT(A2031,FIND(",",A2031)-1),A2031),", ",C2031," #",H2031,"}"),"")</f>
        <v>{Stuber, 2020 #24708}</v>
      </c>
      <c r="N2031" s="4" t="s">
        <v>75</v>
      </c>
      <c r="O2031" s="18" t="str">
        <f>IF(J2031="Yes",IF(P2031&lt;&gt;"",HYPERLINK(_xlfn.CONCAT(VLOOKUP(P2031,AF:AG,2,FALSE),"\",IF(ISERROR(FIND(",",A2031))=FALSE,LEFT(A2031,FIND(",",A2031)-1),A2031),"-",C2031,"-",H2031,".pdf"),"PDF"),""),"")</f>
        <v>PDF</v>
      </c>
      <c r="P2031" s="11" t="s">
        <v>2</v>
      </c>
      <c r="Q2031" s="3" t="s">
        <v>46</v>
      </c>
      <c r="R2031" s="3" t="s">
        <v>47</v>
      </c>
      <c r="S2031" s="4" t="s">
        <v>3373</v>
      </c>
      <c r="T2031" s="18" t="str">
        <f>IF(J2031="Yes",IF(U2031&lt;&gt;"",HYPERLINK(_xlfn.CONCAT(VLOOKUP(U2031,AF:AG,2,FALSE),"\",IF(ISERROR(FIND(",",A2031))=FALSE,LEFT(A2031,FIND(",",A2031)-1),A2031),"-",C2031,"-",H2031,".pdf"),"PDF"),""),"")</f>
        <v>PDF</v>
      </c>
      <c r="U2031" s="11" t="s">
        <v>38</v>
      </c>
      <c r="V2031" s="3" t="s">
        <v>46</v>
      </c>
      <c r="W2031" s="3" t="s">
        <v>47</v>
      </c>
      <c r="Y2031" s="12" t="str">
        <f>IF(R2031="Include","No",IF(V2031="Include","No",""))</f>
        <v/>
      </c>
      <c r="Z2031" s="33" t="str">
        <f>IF(J2031="Yes",IF(Q2031="","",IF(Q2031="Include",IF(V2031="",IF(Y2031="No","Check for supplement","Include"),IF(V2031="Exclude","Consensus required",IF(V2031="Include",IF(Y2031="No","Check for supplement","Include"),"Check required"))),IF(Q2031="Exclude",IF(V2031="","Check required",IF(V2031="Exclude","Exclude",IF(V2031="Include","Consensus required","Check required"))),"Check required"))),IF(L2031="","","Find PDF"))</f>
        <v>Exclude</v>
      </c>
      <c r="AA2031" s="31" t="str">
        <f>IF(Z2031="Exclude",R2031,"")</f>
        <v>3. Wrong intervention</v>
      </c>
    </row>
    <row r="2032" spans="1:27" x14ac:dyDescent="0.25">
      <c r="A2032" s="25" t="s">
        <v>3374</v>
      </c>
      <c r="B2032" s="26" t="s">
        <v>3375</v>
      </c>
      <c r="C2032" s="26">
        <v>2022</v>
      </c>
      <c r="D2032" s="26" t="s">
        <v>412</v>
      </c>
      <c r="E2032" s="26">
        <v>20</v>
      </c>
      <c r="F2032" s="26">
        <v>1</v>
      </c>
      <c r="G2032" s="26">
        <v>10</v>
      </c>
      <c r="H2032" s="26">
        <v>25267</v>
      </c>
      <c r="I2032" s="26" t="s">
        <v>3376</v>
      </c>
      <c r="J2032" s="11" t="s">
        <v>35</v>
      </c>
      <c r="K2032" s="18" t="str">
        <f>IF(LEFT(I2032,2)="10",HYPERLINK(_xlfn.CONCAT("https://doi.org/",I2032),"Link"),IF(I2032="","",HYPERLINK(I2032,"Link")))</f>
        <v>Link</v>
      </c>
      <c r="L2032" s="19" t="str">
        <f>IF(A2032&lt;&gt;"",IF(J2032="No",_xlfn.CONCAT(IF(ISERROR(FIND(",",A2032))=FALSE,LEFT(A2032,FIND(",",A2032)-1),A2032),"-",C2032,"-",H2032),""),"")</f>
        <v/>
      </c>
      <c r="M2032" s="29" t="str">
        <f>IF(A2032&lt;&gt;"",_xlfn.CONCAT("{",IF(ISERROR(FIND(",",A2032))=FALSE,LEFT(A2032,FIND(",",A2032)-1),A2032),", ",C2032," #",H2032,"}"),"")</f>
        <v>{Stuber, 2022 #25267}</v>
      </c>
      <c r="N2032" s="4" t="s">
        <v>2505</v>
      </c>
      <c r="O2032" s="18" t="str">
        <f>IF(J2032="Yes",IF(P2032&lt;&gt;"",HYPERLINK(_xlfn.CONCAT(VLOOKUP(P2032,AF:AG,2,FALSE),"\",IF(ISERROR(FIND(",",A2032))=FALSE,LEFT(A2032,FIND(",",A2032)-1),A2032),"-",C2032,"-",H2032,".pdf"),"PDF"),""),"")</f>
        <v>PDF</v>
      </c>
      <c r="P2032" s="11" t="s">
        <v>2</v>
      </c>
      <c r="Q2032" s="3" t="s">
        <v>46</v>
      </c>
      <c r="R2032" s="3" t="s">
        <v>47</v>
      </c>
      <c r="S2032" s="4" t="s">
        <v>109</v>
      </c>
      <c r="T2032" s="18" t="str">
        <f>IF(J2032="Yes",IF(U2032&lt;&gt;"",HYPERLINK(_xlfn.CONCAT(VLOOKUP(U2032,AF:AG,2,FALSE),"\",IF(ISERROR(FIND(",",A2032))=FALSE,LEFT(A2032,FIND(",",A2032)-1),A2032),"-",C2032,"-",H2032,".pdf"),"PDF"),""),"")</f>
        <v>PDF</v>
      </c>
      <c r="U2032" s="11" t="s">
        <v>38</v>
      </c>
      <c r="V2032" s="3" t="s">
        <v>46</v>
      </c>
      <c r="W2032" s="3" t="s">
        <v>47</v>
      </c>
      <c r="Y2032" s="12" t="str">
        <f>IF(R2032="Include","No",IF(V2032="Include","No",""))</f>
        <v/>
      </c>
      <c r="Z2032" s="33" t="str">
        <f>IF(J2032="Yes",IF(Q2032="","",IF(Q2032="Include",IF(V2032="",IF(Y2032="No","Check for supplement","Include"),IF(V2032="Exclude","Consensus required",IF(V2032="Include",IF(Y2032="No","Check for supplement","Include"),"Check required"))),IF(Q2032="Exclude",IF(V2032="","Check required",IF(V2032="Exclude","Exclude",IF(V2032="Include","Consensus required","Check required"))),"Check required"))),IF(L2032="","","Find PDF"))</f>
        <v>Exclude</v>
      </c>
      <c r="AA2032" s="31" t="str">
        <f>IF(Z2032="Exclude",R2032,"")</f>
        <v>3. Wrong intervention</v>
      </c>
    </row>
    <row r="2033" spans="1:27" x14ac:dyDescent="0.25">
      <c r="A2033" s="25" t="s">
        <v>3369</v>
      </c>
      <c r="B2033" s="26" t="s">
        <v>3377</v>
      </c>
      <c r="C2033" s="26">
        <v>2022</v>
      </c>
      <c r="D2033" s="26" t="s">
        <v>3371</v>
      </c>
      <c r="E2033" s="26">
        <v>21</v>
      </c>
      <c r="F2033" s="26">
        <v>1</v>
      </c>
      <c r="G2033" s="26">
        <v>44</v>
      </c>
      <c r="H2033" s="26">
        <v>26827</v>
      </c>
      <c r="I2033" s="26" t="s">
        <v>3378</v>
      </c>
      <c r="J2033" s="11" t="s">
        <v>35</v>
      </c>
      <c r="K2033" s="18" t="str">
        <f>IF(LEFT(I2033,2)="10",HYPERLINK(_xlfn.CONCAT("https://doi.org/",I2033),"Link"),IF(I2033="","",HYPERLINK(I2033,"Link")))</f>
        <v>Link</v>
      </c>
      <c r="L2033" s="19" t="str">
        <f>IF(A2033&lt;&gt;"",IF(J2033="No",_xlfn.CONCAT(IF(ISERROR(FIND(",",A2033))=FALSE,LEFT(A2033,FIND(",",A2033)-1),A2033),"-",C2033,"-",H2033),""),"")</f>
        <v/>
      </c>
      <c r="M2033" s="29" t="str">
        <f>IF(A2033&lt;&gt;"",_xlfn.CONCAT("{",IF(ISERROR(FIND(",",A2033))=FALSE,LEFT(A2033,FIND(",",A2033)-1),A2033),", ",C2033," #",H2033,"}"),"")</f>
        <v>{Stuber, 2022 #26827}</v>
      </c>
      <c r="N2033" s="4" t="s">
        <v>45</v>
      </c>
      <c r="O2033" s="18" t="str">
        <f>IF(J2033="Yes",IF(P2033&lt;&gt;"",HYPERLINK(_xlfn.CONCAT(VLOOKUP(P2033,AF:AG,2,FALSE),"\",IF(ISERROR(FIND(",",A2033))=FALSE,LEFT(A2033,FIND(",",A2033)-1),A2033),"-",C2033,"-",H2033,".pdf"),"PDF"),""),"")</f>
        <v>PDF</v>
      </c>
      <c r="P2033" s="11" t="s">
        <v>2</v>
      </c>
      <c r="Q2033" s="3" t="s">
        <v>46</v>
      </c>
      <c r="R2033" s="3" t="s">
        <v>77</v>
      </c>
      <c r="S2033" s="4" t="s">
        <v>3379</v>
      </c>
      <c r="T2033" s="18" t="str">
        <f>IF(J2033="Yes",IF(U2033&lt;&gt;"",HYPERLINK(_xlfn.CONCAT(VLOOKUP(U2033,AF:AG,2,FALSE),"\",IF(ISERROR(FIND(",",A2033))=FALSE,LEFT(A2033,FIND(",",A2033)-1),A2033),"-",C2033,"-",H2033,".pdf"),"PDF"),""),"")</f>
        <v>PDF</v>
      </c>
      <c r="U2033" s="11" t="s">
        <v>38</v>
      </c>
      <c r="V2033" s="3" t="s">
        <v>46</v>
      </c>
      <c r="W2033" s="3" t="s">
        <v>77</v>
      </c>
      <c r="Y2033" s="12" t="str">
        <f>IF(R2033="Include","No",IF(V2033="Include","No",""))</f>
        <v/>
      </c>
      <c r="Z2033" s="33" t="str">
        <f>IF(J2033="Yes",IF(Q2033="","",IF(Q2033="Include",IF(V2033="",IF(Y2033="No","Check for supplement","Include"),IF(V2033="Exclude","Consensus required",IF(V2033="Include",IF(Y2033="No","Check for supplement","Include"),"Check required"))),IF(Q2033="Exclude",IF(V2033="","Check required",IF(V2033="Exclude","Exclude",IF(V2033="Include","Consensus required","Check required"))),"Check required"))),IF(L2033="","","Find PDF"))</f>
        <v>Exclude</v>
      </c>
      <c r="AA2033" s="31" t="str">
        <f>IF(Z2033="Exclude",R2033,"")</f>
        <v>5. Wrong study design</v>
      </c>
    </row>
    <row r="2034" spans="1:27" x14ac:dyDescent="0.25">
      <c r="A2034" s="25" t="s">
        <v>3380</v>
      </c>
      <c r="B2034" s="26" t="s">
        <v>3381</v>
      </c>
      <c r="C2034" s="26">
        <v>2024</v>
      </c>
      <c r="D2034" s="26" t="s">
        <v>412</v>
      </c>
      <c r="E2034" s="26">
        <v>22</v>
      </c>
      <c r="F2034" s="26">
        <v>1</v>
      </c>
      <c r="G2034" s="26">
        <v>52</v>
      </c>
      <c r="H2034" s="26">
        <v>25264</v>
      </c>
      <c r="I2034" s="26" t="s">
        <v>3382</v>
      </c>
      <c r="J2034" s="11" t="s">
        <v>35</v>
      </c>
      <c r="K2034" s="18" t="str">
        <f>IF(LEFT(I2034,2)="10",HYPERLINK(_xlfn.CONCAT("https://doi.org/",I2034),"Link"),IF(I2034="","",HYPERLINK(I2034,"Link")))</f>
        <v>Link</v>
      </c>
      <c r="L2034" s="19" t="str">
        <f>IF(A2034&lt;&gt;"",IF(J2034="No",_xlfn.CONCAT(IF(ISERROR(FIND(",",A2034))=FALSE,LEFT(A2034,FIND(",",A2034)-1),A2034),"-",C2034,"-",H2034),""),"")</f>
        <v/>
      </c>
      <c r="M2034" s="29" t="str">
        <f>IF(A2034&lt;&gt;"",_xlfn.CONCAT("{",IF(ISERROR(FIND(",",A2034))=FALSE,LEFT(A2034,FIND(",",A2034)-1),A2034),", ",C2034," #",H2034,"}"),"")</f>
        <v>{Stuber, 2024 #25264}</v>
      </c>
      <c r="N2034" s="4" t="s">
        <v>2505</v>
      </c>
      <c r="O2034" s="18" t="str">
        <f>IF(J2034="Yes",IF(P2034&lt;&gt;"",HYPERLINK(_xlfn.CONCAT(VLOOKUP(P2034,AF:AG,2,FALSE),"\",IF(ISERROR(FIND(",",A2034))=FALSE,LEFT(A2034,FIND(",",A2034)-1),A2034),"-",C2034,"-",H2034,".pdf"),"PDF"),""),"")</f>
        <v>PDF</v>
      </c>
      <c r="P2034" s="11" t="s">
        <v>2</v>
      </c>
      <c r="Q2034" s="3" t="s">
        <v>46</v>
      </c>
      <c r="R2034" s="3" t="s">
        <v>47</v>
      </c>
      <c r="S2034" s="4" t="s">
        <v>109</v>
      </c>
      <c r="T2034" s="18" t="str">
        <f>IF(J2034="Yes",IF(U2034&lt;&gt;"",HYPERLINK(_xlfn.CONCAT(VLOOKUP(U2034,AF:AG,2,FALSE),"\",IF(ISERROR(FIND(",",A2034))=FALSE,LEFT(A2034,FIND(",",A2034)-1),A2034),"-",C2034,"-",H2034,".pdf"),"PDF"),""),"")</f>
        <v>PDF</v>
      </c>
      <c r="U2034" s="11" t="s">
        <v>38</v>
      </c>
      <c r="V2034" s="3" t="s">
        <v>46</v>
      </c>
      <c r="W2034" s="3" t="s">
        <v>47</v>
      </c>
      <c r="Y2034" s="12" t="str">
        <f>IF(R2034="Include","No",IF(V2034="Include","No",""))</f>
        <v/>
      </c>
      <c r="Z2034" s="33" t="str">
        <f>IF(J2034="Yes",IF(Q2034="","",IF(Q2034="Include",IF(V2034="",IF(Y2034="No","Check for supplement","Include"),IF(V2034="Exclude","Consensus required",IF(V2034="Include",IF(Y2034="No","Check for supplement","Include"),"Check required"))),IF(Q2034="Exclude",IF(V2034="","Check required",IF(V2034="Exclude","Exclude",IF(V2034="Include","Consensus required","Check required"))),"Check required"))),IF(L2034="","","Find PDF"))</f>
        <v>Exclude</v>
      </c>
      <c r="AA2034" s="31" t="str">
        <f>IF(Z2034="Exclude",R2034,"")</f>
        <v>3. Wrong intervention</v>
      </c>
    </row>
    <row r="2035" spans="1:27" x14ac:dyDescent="0.25">
      <c r="A2035" s="25" t="s">
        <v>5703</v>
      </c>
      <c r="B2035" s="26" t="s">
        <v>5704</v>
      </c>
      <c r="C2035" s="26">
        <v>2021</v>
      </c>
      <c r="D2035" s="26" t="s">
        <v>1511</v>
      </c>
      <c r="E2035" s="26">
        <v>54</v>
      </c>
      <c r="H2035" s="26">
        <v>14057</v>
      </c>
      <c r="I2035" s="26" t="s">
        <v>5705</v>
      </c>
      <c r="J2035" s="11" t="s">
        <v>35</v>
      </c>
      <c r="K2035" s="18" t="str">
        <f>IF(LEFT(I2035,2)="10",HYPERLINK(_xlfn.CONCAT("https://doi.org/",I2035),"Link"),IF(I2035="","",HYPERLINK(I2035,"Link")))</f>
        <v>Link</v>
      </c>
      <c r="L2035" s="19" t="str">
        <f>IF(A2035&lt;&gt;"",IF(J2035="No",_xlfn.CONCAT(IF(ISERROR(FIND(",",A2035))=FALSE,LEFT(A2035,FIND(",",A2035)-1),A2035),"-",C2035,"-",H2035),""),"")</f>
        <v/>
      </c>
      <c r="M2035" s="29" t="str">
        <f>IF(A2035&lt;&gt;"",_xlfn.CONCAT("{",IF(ISERROR(FIND(",",A2035))=FALSE,LEFT(A2035,FIND(",",A2035)-1),A2035),", ",C2035," #",H2035,"}"),"")</f>
        <v>{Sturm, 2021 #14057}</v>
      </c>
      <c r="N2035" s="4" t="s">
        <v>4</v>
      </c>
      <c r="O2035" s="18" t="str">
        <f>IF(J2035="Yes",IF(P2035&lt;&gt;"",HYPERLINK(_xlfn.CONCAT(VLOOKUP(P2035,AF:AG,2,FALSE),"\",IF(ISERROR(FIND(",",A2035))=FALSE,LEFT(A2035,FIND(",",A2035)-1),A2035),"-",C2035,"-",H2035,".pdf"),"PDF"),""),"")</f>
        <v>PDF</v>
      </c>
      <c r="P2035" s="11" t="s">
        <v>2</v>
      </c>
      <c r="Q2035" s="3" t="s">
        <v>46</v>
      </c>
      <c r="R2035" s="3" t="s">
        <v>47</v>
      </c>
      <c r="S2035" s="4" t="s">
        <v>109</v>
      </c>
      <c r="T2035" s="18" t="str">
        <f>IF(J2035="Yes",IF(U2035&lt;&gt;"",HYPERLINK(_xlfn.CONCAT(VLOOKUP(U2035,AF:AG,2,FALSE),"\",IF(ISERROR(FIND(",",A2035))=FALSE,LEFT(A2035,FIND(",",A2035)-1),A2035),"-",C2035,"-",H2035,".pdf"),"PDF"),""),"")</f>
        <v>PDF</v>
      </c>
      <c r="U2035" s="11" t="s">
        <v>50</v>
      </c>
      <c r="V2035" s="3" t="s">
        <v>46</v>
      </c>
      <c r="W2035" s="3" t="s">
        <v>47</v>
      </c>
      <c r="Y2035" s="12" t="str">
        <f>IF(R2035="Include","No",IF(V2035="Include","No",""))</f>
        <v/>
      </c>
      <c r="Z2035" s="33" t="str">
        <f>IF(J2035="Yes",IF(Q2035="","",IF(Q2035="Include",IF(V2035="",IF(Y2035="No","Check for supplement","Include"),IF(V2035="Exclude","Consensus required",IF(V2035="Include",IF(Y2035="No","Check for supplement","Include"),"Check required"))),IF(Q2035="Exclude",IF(V2035="","Check required",IF(V2035="Exclude","Exclude",IF(V2035="Include","Consensus required","Check required"))),"Check required"))),IF(L2035="","","Find PDF"))</f>
        <v>Exclude</v>
      </c>
      <c r="AA2035" s="31" t="str">
        <f>IF(Z2035="Exclude",R2035,"")</f>
        <v>3. Wrong intervention</v>
      </c>
    </row>
    <row r="2036" spans="1:27" x14ac:dyDescent="0.25">
      <c r="A2036" s="25" t="s">
        <v>5706</v>
      </c>
      <c r="B2036" s="26" t="s">
        <v>5707</v>
      </c>
      <c r="C2036" s="26">
        <v>2024</v>
      </c>
      <c r="D2036" s="26" t="s">
        <v>5708</v>
      </c>
      <c r="E2036" s="26">
        <v>20</v>
      </c>
      <c r="F2036" s="26">
        <v>11</v>
      </c>
      <c r="G2036" s="26" t="s">
        <v>5709</v>
      </c>
      <c r="H2036" s="26">
        <v>14089</v>
      </c>
      <c r="I2036" s="26" t="s">
        <v>5710</v>
      </c>
      <c r="J2036" s="11" t="s">
        <v>35</v>
      </c>
      <c r="K2036" s="18" t="str">
        <f>IF(LEFT(I2036,2)="10",HYPERLINK(_xlfn.CONCAT("https://doi.org/",I2036),"Link"),IF(I2036="","",HYPERLINK(I2036,"Link")))</f>
        <v>Link</v>
      </c>
      <c r="L2036" s="19" t="str">
        <f>IF(A2036&lt;&gt;"",IF(J2036="No",_xlfn.CONCAT(IF(ISERROR(FIND(",",A2036))=FALSE,LEFT(A2036,FIND(",",A2036)-1),A2036),"-",C2036,"-",H2036),""),"")</f>
        <v/>
      </c>
      <c r="M2036" s="29" t="str">
        <f>IF(A2036&lt;&gt;"",_xlfn.CONCAT("{",IF(ISERROR(FIND(",",A2036))=FALSE,LEFT(A2036,FIND(",",A2036)-1),A2036),", ",C2036," #",H2036,"}"),"")</f>
        <v>{Subhi, 2024 #14089}</v>
      </c>
      <c r="N2036" s="4" t="s">
        <v>4</v>
      </c>
      <c r="O2036" s="18" t="str">
        <f>IF(J2036="Yes",IF(P2036&lt;&gt;"",HYPERLINK(_xlfn.CONCAT(VLOOKUP(P2036,AF:AG,2,FALSE),"\",IF(ISERROR(FIND(",",A2036))=FALSE,LEFT(A2036,FIND(",",A2036)-1),A2036),"-",C2036,"-",H2036,".pdf"),"PDF"),""),"")</f>
        <v>PDF</v>
      </c>
      <c r="P2036" s="11" t="s">
        <v>2</v>
      </c>
      <c r="Q2036" s="3" t="s">
        <v>46</v>
      </c>
      <c r="R2036" s="3" t="s">
        <v>47</v>
      </c>
      <c r="S2036" s="4" t="s">
        <v>109</v>
      </c>
      <c r="T2036" s="18" t="str">
        <f>IF(J2036="Yes",IF(U2036&lt;&gt;"",HYPERLINK(_xlfn.CONCAT(VLOOKUP(U2036,AF:AG,2,FALSE),"\",IF(ISERROR(FIND(",",A2036))=FALSE,LEFT(A2036,FIND(",",A2036)-1),A2036),"-",C2036,"-",H2036,".pdf"),"PDF"),""),"")</f>
        <v>PDF</v>
      </c>
      <c r="U2036" s="11" t="s">
        <v>50</v>
      </c>
      <c r="V2036" s="3" t="s">
        <v>46</v>
      </c>
      <c r="W2036" s="3" t="s">
        <v>47</v>
      </c>
      <c r="Y2036" s="12" t="str">
        <f>IF(R2036="Include","No",IF(V2036="Include","No",""))</f>
        <v/>
      </c>
      <c r="Z2036" s="33" t="str">
        <f>IF(J2036="Yes",IF(Q2036="","",IF(Q2036="Include",IF(V2036="",IF(Y2036="No","Check for supplement","Include"),IF(V2036="Exclude","Consensus required",IF(V2036="Include",IF(Y2036="No","Check for supplement","Include"),"Check required"))),IF(Q2036="Exclude",IF(V2036="","Check required",IF(V2036="Exclude","Exclude",IF(V2036="Include","Consensus required","Check required"))),"Check required"))),IF(L2036="","","Find PDF"))</f>
        <v>Exclude</v>
      </c>
      <c r="AA2036" s="31" t="str">
        <f>IF(Z2036="Exclude",R2036,"")</f>
        <v>3. Wrong intervention</v>
      </c>
    </row>
    <row r="2037" spans="1:27" x14ac:dyDescent="0.25">
      <c r="A2037" s="25" t="s">
        <v>3383</v>
      </c>
      <c r="B2037" s="26" t="s">
        <v>3384</v>
      </c>
      <c r="C2037" s="26">
        <v>2014</v>
      </c>
      <c r="D2037" s="26" t="s">
        <v>1209</v>
      </c>
      <c r="E2037" s="26">
        <v>3</v>
      </c>
      <c r="F2037" s="26">
        <v>1</v>
      </c>
      <c r="G2037" s="26" t="s">
        <v>3385</v>
      </c>
      <c r="H2037" s="26">
        <v>13824</v>
      </c>
      <c r="I2037" s="26" t="s">
        <v>3386</v>
      </c>
      <c r="J2037" s="11" t="s">
        <v>35</v>
      </c>
      <c r="K2037" s="18" t="str">
        <f>IF(LEFT(I2037,2)="10",HYPERLINK(_xlfn.CONCAT("https://doi.org/",I2037),"Link"),IF(I2037="","",HYPERLINK(I2037,"Link")))</f>
        <v>Link</v>
      </c>
      <c r="L2037" s="19" t="str">
        <f>IF(A2037&lt;&gt;"",IF(J2037="No",_xlfn.CONCAT(IF(ISERROR(FIND(",",A2037))=FALSE,LEFT(A2037,FIND(",",A2037)-1),A2037),"-",C2037,"-",H2037),""),"")</f>
        <v/>
      </c>
      <c r="M2037" s="29" t="str">
        <f>IF(A2037&lt;&gt;"",_xlfn.CONCAT("{",IF(ISERROR(FIND(",",A2037))=FALSE,LEFT(A2037,FIND(",",A2037)-1),A2037),", ",C2037," #",H2037,"}"),"")</f>
        <v>{Suboc, 2014 #13824}</v>
      </c>
      <c r="N2037" s="4" t="s">
        <v>1</v>
      </c>
      <c r="O2037" s="18" t="str">
        <f>IF(J2037="Yes",IF(P2037&lt;&gt;"",HYPERLINK(_xlfn.CONCAT(VLOOKUP(P2037,AF:AG,2,FALSE),"\",IF(ISERROR(FIND(",",A2037))=FALSE,LEFT(A2037,FIND(",",A2037)-1),A2037),"-",C2037,"-",H2037,".pdf"),"PDF"),""),"")</f>
        <v>PDF</v>
      </c>
      <c r="P2037" s="11" t="s">
        <v>2</v>
      </c>
      <c r="Q2037" s="3" t="s">
        <v>46</v>
      </c>
      <c r="R2037" s="3" t="s">
        <v>47</v>
      </c>
      <c r="S2037" s="4" t="s">
        <v>109</v>
      </c>
      <c r="T2037" s="18" t="str">
        <f>IF(J2037="Yes",IF(U2037&lt;&gt;"",HYPERLINK(_xlfn.CONCAT(VLOOKUP(U2037,AF:AG,2,FALSE),"\",IF(ISERROR(FIND(",",A2037))=FALSE,LEFT(A2037,FIND(",",A2037)-1),A2037),"-",C2037,"-",H2037,".pdf"),"PDF"),""),"")</f>
        <v>PDF</v>
      </c>
      <c r="U2037" s="11" t="s">
        <v>38</v>
      </c>
      <c r="V2037" s="3" t="s">
        <v>46</v>
      </c>
      <c r="W2037" s="3" t="s">
        <v>47</v>
      </c>
      <c r="Y2037" s="12" t="str">
        <f>IF(R2037="Include","No",IF(V2037="Include","No",""))</f>
        <v/>
      </c>
      <c r="Z2037" s="33" t="str">
        <f>IF(J2037="Yes",IF(Q2037="","",IF(Q2037="Include",IF(V2037="",IF(Y2037="No","Check for supplement","Include"),IF(V2037="Exclude","Consensus required",IF(V2037="Include",IF(Y2037="No","Check for supplement","Include"),"Check required"))),IF(Q2037="Exclude",IF(V2037="","Check required",IF(V2037="Exclude","Exclude",IF(V2037="Include","Consensus required","Check required"))),"Check required"))),IF(L2037="","","Find PDF"))</f>
        <v>Exclude</v>
      </c>
      <c r="AA2037" s="31" t="str">
        <f>IF(Z2037="Exclude",R2037,"")</f>
        <v>3. Wrong intervention</v>
      </c>
    </row>
    <row r="2038" spans="1:27" x14ac:dyDescent="0.25">
      <c r="A2038" s="25" t="s">
        <v>3383</v>
      </c>
      <c r="B2038" s="26" t="s">
        <v>3384</v>
      </c>
      <c r="C2038" s="26">
        <v>2014</v>
      </c>
      <c r="D2038" s="26" t="s">
        <v>1209</v>
      </c>
      <c r="E2038" s="26">
        <v>3</v>
      </c>
      <c r="F2038" s="26">
        <v>1</v>
      </c>
      <c r="G2038" s="26" t="s">
        <v>3385</v>
      </c>
      <c r="H2038" s="26">
        <v>13825</v>
      </c>
      <c r="I2038" s="26" t="s">
        <v>3386</v>
      </c>
      <c r="J2038" s="11" t="s">
        <v>35</v>
      </c>
      <c r="K2038" s="18" t="str">
        <f>IF(LEFT(I2038,2)="10",HYPERLINK(_xlfn.CONCAT("https://doi.org/",I2038),"Link"),IF(I2038="","",HYPERLINK(I2038,"Link")))</f>
        <v>Link</v>
      </c>
      <c r="L2038" s="19" t="str">
        <f>IF(A2038&lt;&gt;"",IF(J2038="No",_xlfn.CONCAT(IF(ISERROR(FIND(",",A2038))=FALSE,LEFT(A2038,FIND(",",A2038)-1),A2038),"-",C2038,"-",H2038),""),"")</f>
        <v/>
      </c>
      <c r="M2038" s="29" t="str">
        <f>IF(A2038&lt;&gt;"",_xlfn.CONCAT("{",IF(ISERROR(FIND(",",A2038))=FALSE,LEFT(A2038,FIND(",",A2038)-1),A2038),", ",C2038," #",H2038,"}"),"")</f>
        <v>{Suboc, 2014 #13825}</v>
      </c>
      <c r="N2038" s="4" t="s">
        <v>1</v>
      </c>
      <c r="O2038" s="18" t="str">
        <f>IF(J2038="Yes",IF(P2038&lt;&gt;"",HYPERLINK(_xlfn.CONCAT(VLOOKUP(P2038,AF:AG,2,FALSE),"\",IF(ISERROR(FIND(",",A2038))=FALSE,LEFT(A2038,FIND(",",A2038)-1),A2038),"-",C2038,"-",H2038,".pdf"),"PDF"),""),"")</f>
        <v>PDF</v>
      </c>
      <c r="P2038" s="11" t="s">
        <v>2</v>
      </c>
      <c r="Q2038" s="3" t="s">
        <v>46</v>
      </c>
      <c r="R2038" s="3" t="s">
        <v>39</v>
      </c>
      <c r="T2038" s="18" t="str">
        <f>IF(J2038="Yes",IF(U2038&lt;&gt;"",HYPERLINK(_xlfn.CONCAT(VLOOKUP(U2038,AF:AG,2,FALSE),"\",IF(ISERROR(FIND(",",A2038))=FALSE,LEFT(A2038,FIND(",",A2038)-1),A2038),"-",C2038,"-",H2038,".pdf"),"PDF"),""),"")</f>
        <v>PDF</v>
      </c>
      <c r="U2038" s="11" t="str">
        <f>IF(R2038="0. Duplicate","SH","")</f>
        <v>SH</v>
      </c>
      <c r="V2038" s="3" t="str">
        <f>IF(R2038="0. Duplicate","Exclude","")</f>
        <v>Exclude</v>
      </c>
      <c r="W2038" s="3" t="str">
        <f>IF(R2038="0. Duplicate","0. Duplicate","")</f>
        <v>0. Duplicate</v>
      </c>
      <c r="Y2038" s="12" t="str">
        <f>IF(R2038="Include","No",IF(V2038="Include","No",""))</f>
        <v/>
      </c>
      <c r="Z2038" s="33" t="str">
        <f>IF(J2038="Yes",IF(Q2038="","",IF(Q2038="Include",IF(V2038="",IF(Y2038="No","Check for supplement","Include"),IF(V2038="Exclude","Consensus required",IF(V2038="Include",IF(Y2038="No","Check for supplement","Include"),"Check required"))),IF(Q2038="Exclude",IF(V2038="","Check required",IF(V2038="Exclude","Exclude",IF(V2038="Include","Consensus required","Check required"))),"Check required"))),IF(L2038="","","Find PDF"))</f>
        <v>Exclude</v>
      </c>
      <c r="AA2038" s="31" t="str">
        <f>IF(Z2038="Exclude",R2038,"")</f>
        <v>0. Duplicate</v>
      </c>
    </row>
    <row r="2039" spans="1:27" x14ac:dyDescent="0.25">
      <c r="A2039" s="25" t="s">
        <v>3383</v>
      </c>
      <c r="B2039" s="26" t="s">
        <v>3384</v>
      </c>
      <c r="C2039" s="26">
        <v>2014</v>
      </c>
      <c r="D2039" s="26" t="s">
        <v>1209</v>
      </c>
      <c r="E2039" s="26">
        <v>3</v>
      </c>
      <c r="F2039" s="26">
        <v>1</v>
      </c>
      <c r="G2039" s="26" t="s">
        <v>3385</v>
      </c>
      <c r="H2039" s="26">
        <v>13826</v>
      </c>
      <c r="I2039" s="26" t="s">
        <v>3386</v>
      </c>
      <c r="J2039" s="11" t="s">
        <v>35</v>
      </c>
      <c r="K2039" s="18" t="str">
        <f>IF(LEFT(I2039,2)="10",HYPERLINK(_xlfn.CONCAT("https://doi.org/",I2039),"Link"),IF(I2039="","",HYPERLINK(I2039,"Link")))</f>
        <v>Link</v>
      </c>
      <c r="L2039" s="19" t="str">
        <f>IF(A2039&lt;&gt;"",IF(J2039="No",_xlfn.CONCAT(IF(ISERROR(FIND(",",A2039))=FALSE,LEFT(A2039,FIND(",",A2039)-1),A2039),"-",C2039,"-",H2039),""),"")</f>
        <v/>
      </c>
      <c r="M2039" s="29" t="str">
        <f>IF(A2039&lt;&gt;"",_xlfn.CONCAT("{",IF(ISERROR(FIND(",",A2039))=FALSE,LEFT(A2039,FIND(",",A2039)-1),A2039),", ",C2039," #",H2039,"}"),"")</f>
        <v>{Suboc, 2014 #13826}</v>
      </c>
      <c r="N2039" s="4" t="s">
        <v>1</v>
      </c>
      <c r="O2039" s="18" t="str">
        <f>IF(J2039="Yes",IF(P2039&lt;&gt;"",HYPERLINK(_xlfn.CONCAT(VLOOKUP(P2039,AF:AG,2,FALSE),"\",IF(ISERROR(FIND(",",A2039))=FALSE,LEFT(A2039,FIND(",",A2039)-1),A2039),"-",C2039,"-",H2039,".pdf"),"PDF"),""),"")</f>
        <v>PDF</v>
      </c>
      <c r="P2039" s="11" t="s">
        <v>2</v>
      </c>
      <c r="Q2039" s="3" t="s">
        <v>46</v>
      </c>
      <c r="R2039" s="3" t="s">
        <v>39</v>
      </c>
      <c r="T2039" s="18" t="str">
        <f>IF(J2039="Yes",IF(U2039&lt;&gt;"",HYPERLINK(_xlfn.CONCAT(VLOOKUP(U2039,AF:AG,2,FALSE),"\",IF(ISERROR(FIND(",",A2039))=FALSE,LEFT(A2039,FIND(",",A2039)-1),A2039),"-",C2039,"-",H2039,".pdf"),"PDF"),""),"")</f>
        <v>PDF</v>
      </c>
      <c r="U2039" s="11" t="str">
        <f>IF(R2039="0. Duplicate","SH","")</f>
        <v>SH</v>
      </c>
      <c r="V2039" s="3" t="str">
        <f>IF(R2039="0. Duplicate","Exclude","")</f>
        <v>Exclude</v>
      </c>
      <c r="W2039" s="3" t="str">
        <f>IF(R2039="0. Duplicate","0. Duplicate","")</f>
        <v>0. Duplicate</v>
      </c>
      <c r="Y2039" s="12" t="str">
        <f>IF(R2039="Include","No",IF(V2039="Include","No",""))</f>
        <v/>
      </c>
      <c r="Z2039" s="33" t="str">
        <f>IF(J2039="Yes",IF(Q2039="","",IF(Q2039="Include",IF(V2039="",IF(Y2039="No","Check for supplement","Include"),IF(V2039="Exclude","Consensus required",IF(V2039="Include",IF(Y2039="No","Check for supplement","Include"),"Check required"))),IF(Q2039="Exclude",IF(V2039="","Check required",IF(V2039="Exclude","Exclude",IF(V2039="Include","Consensus required","Check required"))),"Check required"))),IF(L2039="","","Find PDF"))</f>
        <v>Exclude</v>
      </c>
      <c r="AA2039" s="31" t="str">
        <f>IF(Z2039="Exclude",R2039,"")</f>
        <v>0. Duplicate</v>
      </c>
    </row>
    <row r="2040" spans="1:27" x14ac:dyDescent="0.25">
      <c r="A2040" s="25" t="s">
        <v>3387</v>
      </c>
      <c r="B2040" s="26" t="s">
        <v>3388</v>
      </c>
      <c r="C2040" s="26">
        <v>2015</v>
      </c>
      <c r="D2040" s="26" t="s">
        <v>192</v>
      </c>
      <c r="E2040" s="26">
        <v>81</v>
      </c>
      <c r="G2040" s="26" t="s">
        <v>3389</v>
      </c>
      <c r="H2040" s="26">
        <v>13827</v>
      </c>
      <c r="I2040" s="26" t="s">
        <v>3390</v>
      </c>
      <c r="J2040" s="11" t="s">
        <v>35</v>
      </c>
      <c r="K2040" s="18" t="str">
        <f>IF(LEFT(I2040,2)="10",HYPERLINK(_xlfn.CONCAT("https://doi.org/",I2040),"Link"),IF(I2040="","",HYPERLINK(I2040,"Link")))</f>
        <v>Link</v>
      </c>
      <c r="L2040" s="19" t="str">
        <f>IF(A2040&lt;&gt;"",IF(J2040="No",_xlfn.CONCAT(IF(ISERROR(FIND(",",A2040))=FALSE,LEFT(A2040,FIND(",",A2040)-1),A2040),"-",C2040,"-",H2040),""),"")</f>
        <v/>
      </c>
      <c r="M2040" s="29" t="str">
        <f>IF(A2040&lt;&gt;"",_xlfn.CONCAT("{",IF(ISERROR(FIND(",",A2040))=FALSE,LEFT(A2040,FIND(",",A2040)-1),A2040),", ",C2040," #",H2040,"}"),"")</f>
        <v>{Suchert, 2015 #13827}</v>
      </c>
      <c r="N2040" s="4" t="s">
        <v>1</v>
      </c>
      <c r="O2040" s="18" t="str">
        <f>IF(J2040="Yes",IF(P2040&lt;&gt;"",HYPERLINK(_xlfn.CONCAT(VLOOKUP(P2040,AF:AG,2,FALSE),"\",IF(ISERROR(FIND(",",A2040))=FALSE,LEFT(A2040,FIND(",",A2040)-1),A2040),"-",C2040,"-",H2040,".pdf"),"PDF"),""),"")</f>
        <v>PDF</v>
      </c>
      <c r="P2040" s="11" t="s">
        <v>2</v>
      </c>
      <c r="Q2040" s="3" t="s">
        <v>46</v>
      </c>
      <c r="R2040" s="3" t="s">
        <v>47</v>
      </c>
      <c r="S2040" s="4" t="s">
        <v>109</v>
      </c>
      <c r="T2040" s="18" t="str">
        <f>IF(J2040="Yes",IF(U2040&lt;&gt;"",HYPERLINK(_xlfn.CONCAT(VLOOKUP(U2040,AF:AG,2,FALSE),"\",IF(ISERROR(FIND(",",A2040))=FALSE,LEFT(A2040,FIND(",",A2040)-1),A2040),"-",C2040,"-",H2040,".pdf"),"PDF"),""),"")</f>
        <v>PDF</v>
      </c>
      <c r="U2040" s="11" t="s">
        <v>38</v>
      </c>
      <c r="V2040" s="3" t="s">
        <v>46</v>
      </c>
      <c r="W2040" s="3" t="s">
        <v>47</v>
      </c>
      <c r="Y2040" s="12" t="str">
        <f>IF(R2040="Include","No",IF(V2040="Include","No",""))</f>
        <v/>
      </c>
      <c r="Z2040" s="33" t="str">
        <f>IF(J2040="Yes",IF(Q2040="","",IF(Q2040="Include",IF(V2040="",IF(Y2040="No","Check for supplement","Include"),IF(V2040="Exclude","Consensus required",IF(V2040="Include",IF(Y2040="No","Check for supplement","Include"),"Check required"))),IF(Q2040="Exclude",IF(V2040="","Check required",IF(V2040="Exclude","Exclude",IF(V2040="Include","Consensus required","Check required"))),"Check required"))),IF(L2040="","","Find PDF"))</f>
        <v>Exclude</v>
      </c>
      <c r="AA2040" s="31" t="str">
        <f>IF(Z2040="Exclude",R2040,"")</f>
        <v>3. Wrong intervention</v>
      </c>
    </row>
    <row r="2041" spans="1:27" x14ac:dyDescent="0.25">
      <c r="A2041" s="25" t="s">
        <v>3387</v>
      </c>
      <c r="B2041" s="26" t="s">
        <v>3388</v>
      </c>
      <c r="C2041" s="26">
        <v>2015</v>
      </c>
      <c r="D2041" s="26" t="s">
        <v>192</v>
      </c>
      <c r="E2041" s="26">
        <v>81</v>
      </c>
      <c r="G2041" s="26" t="s">
        <v>3389</v>
      </c>
      <c r="H2041" s="26">
        <v>13828</v>
      </c>
      <c r="I2041" s="26" t="s">
        <v>3390</v>
      </c>
      <c r="J2041" s="11" t="s">
        <v>35</v>
      </c>
      <c r="K2041" s="18" t="str">
        <f>IF(LEFT(I2041,2)="10",HYPERLINK(_xlfn.CONCAT("https://doi.org/",I2041),"Link"),IF(I2041="","",HYPERLINK(I2041,"Link")))</f>
        <v>Link</v>
      </c>
      <c r="L2041" s="19" t="str">
        <f>IF(A2041&lt;&gt;"",IF(J2041="No",_xlfn.CONCAT(IF(ISERROR(FIND(",",A2041))=FALSE,LEFT(A2041,FIND(",",A2041)-1),A2041),"-",C2041,"-",H2041),""),"")</f>
        <v/>
      </c>
      <c r="M2041" s="29" t="str">
        <f>IF(A2041&lt;&gt;"",_xlfn.CONCAT("{",IF(ISERROR(FIND(",",A2041))=FALSE,LEFT(A2041,FIND(",",A2041)-1),A2041),", ",C2041," #",H2041,"}"),"")</f>
        <v>{Suchert, 2015 #13828}</v>
      </c>
      <c r="N2041" s="4" t="s">
        <v>1</v>
      </c>
      <c r="O2041" s="18" t="str">
        <f>IF(J2041="Yes",IF(P2041&lt;&gt;"",HYPERLINK(_xlfn.CONCAT(VLOOKUP(P2041,AF:AG,2,FALSE),"\",IF(ISERROR(FIND(",",A2041))=FALSE,LEFT(A2041,FIND(",",A2041)-1),A2041),"-",C2041,"-",H2041,".pdf"),"PDF"),""),"")</f>
        <v>PDF</v>
      </c>
      <c r="P2041" s="11" t="s">
        <v>2</v>
      </c>
      <c r="Q2041" s="3" t="s">
        <v>46</v>
      </c>
      <c r="R2041" s="3" t="s">
        <v>39</v>
      </c>
      <c r="T2041" s="18" t="str">
        <f>IF(J2041="Yes",IF(U2041&lt;&gt;"",HYPERLINK(_xlfn.CONCAT(VLOOKUP(U2041,AF:AG,2,FALSE),"\",IF(ISERROR(FIND(",",A2041))=FALSE,LEFT(A2041,FIND(",",A2041)-1),A2041),"-",C2041,"-",H2041,".pdf"),"PDF"),""),"")</f>
        <v>PDF</v>
      </c>
      <c r="U2041" s="11" t="str">
        <f>IF(R2041="0. Duplicate","SH","")</f>
        <v>SH</v>
      </c>
      <c r="V2041" s="3" t="str">
        <f>IF(R2041="0. Duplicate","Exclude","")</f>
        <v>Exclude</v>
      </c>
      <c r="W2041" s="3" t="str">
        <f>IF(R2041="0. Duplicate","0. Duplicate","")</f>
        <v>0. Duplicate</v>
      </c>
      <c r="Y2041" s="12" t="str">
        <f>IF(R2041="Include","No",IF(V2041="Include","No",""))</f>
        <v/>
      </c>
      <c r="Z2041" s="33" t="str">
        <f>IF(J2041="Yes",IF(Q2041="","",IF(Q2041="Include",IF(V2041="",IF(Y2041="No","Check for supplement","Include"),IF(V2041="Exclude","Consensus required",IF(V2041="Include",IF(Y2041="No","Check for supplement","Include"),"Check required"))),IF(Q2041="Exclude",IF(V2041="","Check required",IF(V2041="Exclude","Exclude",IF(V2041="Include","Consensus required","Check required"))),"Check required"))),IF(L2041="","","Find PDF"))</f>
        <v>Exclude</v>
      </c>
      <c r="AA2041" s="31" t="str">
        <f>IF(Z2041="Exclude",R2041,"")</f>
        <v>0. Duplicate</v>
      </c>
    </row>
    <row r="2042" spans="1:27" x14ac:dyDescent="0.25">
      <c r="A2042" s="25" t="s">
        <v>3391</v>
      </c>
      <c r="B2042" s="26" t="s">
        <v>3392</v>
      </c>
      <c r="C2042" s="26">
        <v>2017</v>
      </c>
      <c r="D2042" s="26" t="s">
        <v>272</v>
      </c>
      <c r="E2042" s="26">
        <v>28</v>
      </c>
      <c r="F2042" s="26">
        <v>6</v>
      </c>
      <c r="G2042" s="26" t="s">
        <v>3393</v>
      </c>
      <c r="H2042" s="26">
        <v>14953</v>
      </c>
      <c r="I2042" s="26" t="s">
        <v>3394</v>
      </c>
      <c r="J2042" s="11" t="s">
        <v>35</v>
      </c>
      <c r="K2042" s="18" t="str">
        <f>IF(LEFT(I2042,2)="10",HYPERLINK(_xlfn.CONCAT("https://doi.org/",I2042),"Link"),IF(I2042="","",HYPERLINK(I2042,"Link")))</f>
        <v>Link</v>
      </c>
      <c r="L2042" s="19" t="str">
        <f>IF(A2042&lt;&gt;"",IF(J2042="No",_xlfn.CONCAT(IF(ISERROR(FIND(",",A2042))=FALSE,LEFT(A2042,FIND(",",A2042)-1),A2042),"-",C2042,"-",H2042),""),"")</f>
        <v/>
      </c>
      <c r="M2042" s="29" t="str">
        <f>IF(A2042&lt;&gt;"",_xlfn.CONCAT("{",IF(ISERROR(FIND(",",A2042))=FALSE,LEFT(A2042,FIND(",",A2042)-1),A2042),", ",C2042," #",H2042,"}"),"")</f>
        <v>{Sun, 2017 #14953}</v>
      </c>
      <c r="N2042" s="4" t="s">
        <v>1</v>
      </c>
      <c r="O2042" s="18" t="str">
        <f>IF(J2042="Yes",IF(P2042&lt;&gt;"",HYPERLINK(_xlfn.CONCAT(VLOOKUP(P2042,AF:AG,2,FALSE),"\",IF(ISERROR(FIND(",",A2042))=FALSE,LEFT(A2042,FIND(",",A2042)-1),A2042),"-",C2042,"-",H2042,".pdf"),"PDF"),""),"")</f>
        <v>PDF</v>
      </c>
      <c r="P2042" s="11" t="s">
        <v>2</v>
      </c>
      <c r="Q2042" s="3" t="s">
        <v>46</v>
      </c>
      <c r="R2042" s="3" t="s">
        <v>47</v>
      </c>
      <c r="S2042" s="4" t="s">
        <v>109</v>
      </c>
      <c r="T2042" s="18" t="str">
        <f>IF(J2042="Yes",IF(U2042&lt;&gt;"",HYPERLINK(_xlfn.CONCAT(VLOOKUP(U2042,AF:AG,2,FALSE),"\",IF(ISERROR(FIND(",",A2042))=FALSE,LEFT(A2042,FIND(",",A2042)-1),A2042),"-",C2042,"-",H2042,".pdf"),"PDF"),""),"")</f>
        <v>PDF</v>
      </c>
      <c r="U2042" s="11" t="s">
        <v>38</v>
      </c>
      <c r="V2042" s="3" t="s">
        <v>46</v>
      </c>
      <c r="W2042" s="3" t="s">
        <v>47</v>
      </c>
      <c r="Y2042" s="12" t="str">
        <f>IF(R2042="Include","No",IF(V2042="Include","No",""))</f>
        <v/>
      </c>
      <c r="Z2042" s="33" t="str">
        <f>IF(J2042="Yes",IF(Q2042="","",IF(Q2042="Include",IF(V2042="",IF(Y2042="No","Check for supplement","Include"),IF(V2042="Exclude","Consensus required",IF(V2042="Include",IF(Y2042="No","Check for supplement","Include"),"Check required"))),IF(Q2042="Exclude",IF(V2042="","Check required",IF(V2042="Exclude","Exclude",IF(V2042="Include","Consensus required","Check required"))),"Check required"))),IF(L2042="","","Find PDF"))</f>
        <v>Exclude</v>
      </c>
      <c r="AA2042" s="31" t="str">
        <f>IF(Z2042="Exclude",R2042,"")</f>
        <v>3. Wrong intervention</v>
      </c>
    </row>
    <row r="2043" spans="1:27" x14ac:dyDescent="0.25">
      <c r="A2043" s="25" t="s">
        <v>3395</v>
      </c>
      <c r="B2043" s="26" t="s">
        <v>3396</v>
      </c>
      <c r="C2043" s="26">
        <v>2020</v>
      </c>
      <c r="D2043" s="26" t="s">
        <v>365</v>
      </c>
      <c r="E2043" s="26">
        <v>20</v>
      </c>
      <c r="F2043" s="26">
        <v>1</v>
      </c>
      <c r="G2043" s="26">
        <v>994</v>
      </c>
      <c r="H2043" s="26">
        <v>13829</v>
      </c>
      <c r="I2043" s="26" t="s">
        <v>3397</v>
      </c>
      <c r="J2043" s="11" t="s">
        <v>35</v>
      </c>
      <c r="K2043" s="18" t="str">
        <f>IF(LEFT(I2043,2)="10",HYPERLINK(_xlfn.CONCAT("https://doi.org/",I2043),"Link"),IF(I2043="","",HYPERLINK(I2043,"Link")))</f>
        <v>Link</v>
      </c>
      <c r="L2043" s="19" t="str">
        <f>IF(A2043&lt;&gt;"",IF(J2043="No",_xlfn.CONCAT(IF(ISERROR(FIND(",",A2043))=FALSE,LEFT(A2043,FIND(",",A2043)-1),A2043),"-",C2043,"-",H2043),""),"")</f>
        <v/>
      </c>
      <c r="M2043" s="29" t="str">
        <f>IF(A2043&lt;&gt;"",_xlfn.CONCAT("{",IF(ISERROR(FIND(",",A2043))=FALSE,LEFT(A2043,FIND(",",A2043)-1),A2043),", ",C2043," #",H2043,"}"),"")</f>
        <v>{Sun, 2020 #13829}</v>
      </c>
      <c r="N2043" s="4" t="s">
        <v>1</v>
      </c>
      <c r="O2043" s="18" t="str">
        <f>IF(J2043="Yes",IF(P2043&lt;&gt;"",HYPERLINK(_xlfn.CONCAT(VLOOKUP(P2043,AF:AG,2,FALSE),"\",IF(ISERROR(FIND(",",A2043))=FALSE,LEFT(A2043,FIND(",",A2043)-1),A2043),"-",C2043,"-",H2043,".pdf"),"PDF"),""),"")</f>
        <v>PDF</v>
      </c>
      <c r="P2043" s="11" t="s">
        <v>2</v>
      </c>
      <c r="Q2043" s="3" t="s">
        <v>46</v>
      </c>
      <c r="R2043" s="3" t="s">
        <v>47</v>
      </c>
      <c r="S2043" s="4" t="s">
        <v>109</v>
      </c>
      <c r="T2043" s="18" t="str">
        <f>IF(J2043="Yes",IF(U2043&lt;&gt;"",HYPERLINK(_xlfn.CONCAT(VLOOKUP(U2043,AF:AG,2,FALSE),"\",IF(ISERROR(FIND(",",A2043))=FALSE,LEFT(A2043,FIND(",",A2043)-1),A2043),"-",C2043,"-",H2043,".pdf"),"PDF"),""),"")</f>
        <v>PDF</v>
      </c>
      <c r="U2043" s="11" t="s">
        <v>38</v>
      </c>
      <c r="V2043" s="3" t="s">
        <v>46</v>
      </c>
      <c r="W2043" s="3" t="s">
        <v>47</v>
      </c>
      <c r="Y2043" s="12" t="str">
        <f>IF(R2043="Include","No",IF(V2043="Include","No",""))</f>
        <v/>
      </c>
      <c r="Z2043" s="33" t="str">
        <f>IF(J2043="Yes",IF(Q2043="","",IF(Q2043="Include",IF(V2043="",IF(Y2043="No","Check for supplement","Include"),IF(V2043="Exclude","Consensus required",IF(V2043="Include",IF(Y2043="No","Check for supplement","Include"),"Check required"))),IF(Q2043="Exclude",IF(V2043="","Check required",IF(V2043="Exclude","Exclude",IF(V2043="Include","Consensus required","Check required"))),"Check required"))),IF(L2043="","","Find PDF"))</f>
        <v>Exclude</v>
      </c>
      <c r="AA2043" s="31" t="str">
        <f>IF(Z2043="Exclude",R2043,"")</f>
        <v>3. Wrong intervention</v>
      </c>
    </row>
    <row r="2044" spans="1:27" x14ac:dyDescent="0.25">
      <c r="A2044" s="25" t="s">
        <v>5711</v>
      </c>
      <c r="B2044" s="26" t="s">
        <v>5712</v>
      </c>
      <c r="C2044" s="26">
        <v>2023</v>
      </c>
      <c r="D2044" s="26" t="s">
        <v>5713</v>
      </c>
      <c r="E2044" s="26">
        <v>49</v>
      </c>
      <c r="F2044" s="26">
        <v>9</v>
      </c>
      <c r="G2044" s="26">
        <v>106901</v>
      </c>
      <c r="H2044" s="26">
        <v>14084</v>
      </c>
      <c r="I2044" s="26" t="s">
        <v>5714</v>
      </c>
      <c r="J2044" s="11" t="s">
        <v>35</v>
      </c>
      <c r="K2044" s="18" t="str">
        <f>IF(LEFT(I2044,2)="10",HYPERLINK(_xlfn.CONCAT("https://doi.org/",I2044),"Link"),IF(I2044="","",HYPERLINK(I2044,"Link")))</f>
        <v>Link</v>
      </c>
      <c r="L2044" s="19" t="str">
        <f>IF(A2044&lt;&gt;"",IF(J2044="No",_xlfn.CONCAT(IF(ISERROR(FIND(",",A2044))=FALSE,LEFT(A2044,FIND(",",A2044)-1),A2044),"-",C2044,"-",H2044),""),"")</f>
        <v/>
      </c>
      <c r="M2044" s="29" t="str">
        <f>IF(A2044&lt;&gt;"",_xlfn.CONCAT("{",IF(ISERROR(FIND(",",A2044))=FALSE,LEFT(A2044,FIND(",",A2044)-1),A2044),", ",C2044," #",H2044,"}"),"")</f>
        <v>{Sunahara, 2023 #14084}</v>
      </c>
      <c r="N2044" s="4" t="s">
        <v>4</v>
      </c>
      <c r="O2044" s="18" t="str">
        <f>IF(J2044="Yes",IF(P2044&lt;&gt;"",HYPERLINK(_xlfn.CONCAT(VLOOKUP(P2044,AF:AG,2,FALSE),"\",IF(ISERROR(FIND(",",A2044))=FALSE,LEFT(A2044,FIND(",",A2044)-1),A2044),"-",C2044,"-",H2044,".pdf"),"PDF"),""),"")</f>
        <v>PDF</v>
      </c>
      <c r="P2044" s="11" t="s">
        <v>2</v>
      </c>
      <c r="Q2044" s="3" t="s">
        <v>46</v>
      </c>
      <c r="R2044" s="3" t="s">
        <v>47</v>
      </c>
      <c r="S2044" s="4" t="s">
        <v>109</v>
      </c>
      <c r="T2044" s="18" t="str">
        <f>IF(J2044="Yes",IF(U2044&lt;&gt;"",HYPERLINK(_xlfn.CONCAT(VLOOKUP(U2044,AF:AG,2,FALSE),"\",IF(ISERROR(FIND(",",A2044))=FALSE,LEFT(A2044,FIND(",",A2044)-1),A2044),"-",C2044,"-",H2044,".pdf"),"PDF"),""),"")</f>
        <v>PDF</v>
      </c>
      <c r="U2044" s="11" t="s">
        <v>50</v>
      </c>
      <c r="V2044" s="3" t="s">
        <v>46</v>
      </c>
      <c r="W2044" s="3" t="s">
        <v>47</v>
      </c>
      <c r="Y2044" s="12" t="str">
        <f>IF(R2044="Include","No",IF(V2044="Include","No",""))</f>
        <v/>
      </c>
      <c r="Z2044" s="33" t="str">
        <f>IF(J2044="Yes",IF(Q2044="","",IF(Q2044="Include",IF(V2044="",IF(Y2044="No","Check for supplement","Include"),IF(V2044="Exclude","Consensus required",IF(V2044="Include",IF(Y2044="No","Check for supplement","Include"),"Check required"))),IF(Q2044="Exclude",IF(V2044="","Check required",IF(V2044="Exclude","Exclude",IF(V2044="Include","Consensus required","Check required"))),"Check required"))),IF(L2044="","","Find PDF"))</f>
        <v>Exclude</v>
      </c>
      <c r="AA2044" s="31" t="str">
        <f>IF(Z2044="Exclude",R2044,"")</f>
        <v>3. Wrong intervention</v>
      </c>
    </row>
    <row r="2045" spans="1:27" x14ac:dyDescent="0.25">
      <c r="A2045" s="25" t="s">
        <v>3398</v>
      </c>
      <c r="B2045" s="26" t="s">
        <v>3399</v>
      </c>
      <c r="C2045" s="26">
        <v>2022</v>
      </c>
      <c r="D2045" s="26" t="s">
        <v>3400</v>
      </c>
      <c r="E2045" s="26">
        <v>77</v>
      </c>
      <c r="F2045" s="26">
        <v>3</v>
      </c>
      <c r="G2045" s="26" t="s">
        <v>3401</v>
      </c>
      <c r="H2045" s="26">
        <v>13830</v>
      </c>
      <c r="I2045" s="26" t="s">
        <v>3402</v>
      </c>
      <c r="J2045" s="11" t="s">
        <v>35</v>
      </c>
      <c r="K2045" s="18" t="str">
        <f>IF(LEFT(I2045,2)="10",HYPERLINK(_xlfn.CONCAT("https://doi.org/",I2045),"Link"),IF(I2045="","",HYPERLINK(I2045,"Link")))</f>
        <v>Link</v>
      </c>
      <c r="L2045" s="19" t="str">
        <f>IF(A2045&lt;&gt;"",IF(J2045="No",_xlfn.CONCAT(IF(ISERROR(FIND(",",A2045))=FALSE,LEFT(A2045,FIND(",",A2045)-1),A2045),"-",C2045,"-",H2045),""),"")</f>
        <v/>
      </c>
      <c r="M2045" s="29" t="str">
        <f>IF(A2045&lt;&gt;"",_xlfn.CONCAT("{",IF(ISERROR(FIND(",",A2045))=FALSE,LEFT(A2045,FIND(",",A2045)-1),A2045),", ",C2045," #",H2045,"}"),"")</f>
        <v>{Suorsa, 2022 #13830}</v>
      </c>
      <c r="N2045" s="4" t="s">
        <v>1</v>
      </c>
      <c r="O2045" s="18" t="str">
        <f>IF(J2045="Yes",IF(P2045&lt;&gt;"",HYPERLINK(_xlfn.CONCAT(VLOOKUP(P2045,AF:AG,2,FALSE),"\",IF(ISERROR(FIND(",",A2045))=FALSE,LEFT(A2045,FIND(",",A2045)-1),A2045),"-",C2045,"-",H2045,".pdf"),"PDF"),""),"")</f>
        <v>PDF</v>
      </c>
      <c r="P2045" s="11" t="s">
        <v>2</v>
      </c>
      <c r="Q2045" s="3" t="s">
        <v>46</v>
      </c>
      <c r="R2045" s="3" t="s">
        <v>47</v>
      </c>
      <c r="S2045" s="4" t="s">
        <v>109</v>
      </c>
      <c r="T2045" s="18" t="str">
        <f>IF(J2045="Yes",IF(U2045&lt;&gt;"",HYPERLINK(_xlfn.CONCAT(VLOOKUP(U2045,AF:AG,2,FALSE),"\",IF(ISERROR(FIND(",",A2045))=FALSE,LEFT(A2045,FIND(",",A2045)-1),A2045),"-",C2045,"-",H2045,".pdf"),"PDF"),""),"")</f>
        <v>PDF</v>
      </c>
      <c r="U2045" s="11" t="s">
        <v>38</v>
      </c>
      <c r="V2045" s="3" t="s">
        <v>46</v>
      </c>
      <c r="W2045" s="3" t="s">
        <v>47</v>
      </c>
      <c r="Y2045" s="12" t="str">
        <f>IF(R2045="Include","No",IF(V2045="Include","No",""))</f>
        <v/>
      </c>
      <c r="Z2045" s="33" t="str">
        <f>IF(J2045="Yes",IF(Q2045="","",IF(Q2045="Include",IF(V2045="",IF(Y2045="No","Check for supplement","Include"),IF(V2045="Exclude","Consensus required",IF(V2045="Include",IF(Y2045="No","Check for supplement","Include"),"Check required"))),IF(Q2045="Exclude",IF(V2045="","Check required",IF(V2045="Exclude","Exclude",IF(V2045="Include","Consensus required","Check required"))),"Check required"))),IF(L2045="","","Find PDF"))</f>
        <v>Exclude</v>
      </c>
      <c r="AA2045" s="31" t="str">
        <f>IF(Z2045="Exclude",R2045,"")</f>
        <v>3. Wrong intervention</v>
      </c>
    </row>
    <row r="2046" spans="1:27" x14ac:dyDescent="0.25">
      <c r="A2046" s="25" t="s">
        <v>3403</v>
      </c>
      <c r="B2046" s="26" t="s">
        <v>3404</v>
      </c>
      <c r="C2046" s="26">
        <v>2016</v>
      </c>
      <c r="D2046" s="26" t="s">
        <v>168</v>
      </c>
      <c r="E2046" s="26">
        <v>51</v>
      </c>
      <c r="F2046" s="26">
        <v>2</v>
      </c>
      <c r="G2046" s="26" t="s">
        <v>3405</v>
      </c>
      <c r="H2046" s="26">
        <v>13831</v>
      </c>
      <c r="I2046" s="26" t="s">
        <v>3406</v>
      </c>
      <c r="J2046" s="11" t="s">
        <v>35</v>
      </c>
      <c r="K2046" s="18" t="str">
        <f>IF(LEFT(I2046,2)="10",HYPERLINK(_xlfn.CONCAT("https://doi.org/",I2046),"Link"),IF(I2046="","",HYPERLINK(I2046,"Link")))</f>
        <v>Link</v>
      </c>
      <c r="L2046" s="19" t="str">
        <f>IF(A2046&lt;&gt;"",IF(J2046="No",_xlfn.CONCAT(IF(ISERROR(FIND(",",A2046))=FALSE,LEFT(A2046,FIND(",",A2046)-1),A2046),"-",C2046,"-",H2046),""),"")</f>
        <v/>
      </c>
      <c r="M2046" s="29" t="str">
        <f>IF(A2046&lt;&gt;"",_xlfn.CONCAT("{",IF(ISERROR(FIND(",",A2046))=FALSE,LEFT(A2046,FIND(",",A2046)-1),A2046),", ",C2046," #",H2046,"}"),"")</f>
        <v>{Sutherland, 2016 #13831}</v>
      </c>
      <c r="N2046" s="4" t="s">
        <v>1</v>
      </c>
      <c r="O2046" s="18" t="str">
        <f>IF(J2046="Yes",IF(P2046&lt;&gt;"",HYPERLINK(_xlfn.CONCAT(VLOOKUP(P2046,AF:AG,2,FALSE),"\",IF(ISERROR(FIND(",",A2046))=FALSE,LEFT(A2046,FIND(",",A2046)-1),A2046),"-",C2046,"-",H2046,".pdf"),"PDF"),""),"")</f>
        <v>PDF</v>
      </c>
      <c r="P2046" s="11" t="s">
        <v>2</v>
      </c>
      <c r="Q2046" s="3" t="s">
        <v>46</v>
      </c>
      <c r="R2046" s="3" t="s">
        <v>47</v>
      </c>
      <c r="S2046" s="4" t="s">
        <v>109</v>
      </c>
      <c r="T2046" s="18" t="str">
        <f>IF(J2046="Yes",IF(U2046&lt;&gt;"",HYPERLINK(_xlfn.CONCAT(VLOOKUP(U2046,AF:AG,2,FALSE),"\",IF(ISERROR(FIND(",",A2046))=FALSE,LEFT(A2046,FIND(",",A2046)-1),A2046),"-",C2046,"-",H2046,".pdf"),"PDF"),""),"")</f>
        <v>PDF</v>
      </c>
      <c r="U2046" s="11" t="s">
        <v>38</v>
      </c>
      <c r="V2046" s="3" t="s">
        <v>46</v>
      </c>
      <c r="W2046" s="3" t="s">
        <v>47</v>
      </c>
      <c r="Y2046" s="12" t="str">
        <f>IF(R2046="Include","No",IF(V2046="Include","No",""))</f>
        <v/>
      </c>
      <c r="Z2046" s="33" t="str">
        <f>IF(J2046="Yes",IF(Q2046="","",IF(Q2046="Include",IF(V2046="",IF(Y2046="No","Check for supplement","Include"),IF(V2046="Exclude","Consensus required",IF(V2046="Include",IF(Y2046="No","Check for supplement","Include"),"Check required"))),IF(Q2046="Exclude",IF(V2046="","Check required",IF(V2046="Exclude","Exclude",IF(V2046="Include","Consensus required","Check required"))),"Check required"))),IF(L2046="","","Find PDF"))</f>
        <v>Exclude</v>
      </c>
      <c r="AA2046" s="31" t="str">
        <f>IF(Z2046="Exclude",R2046,"")</f>
        <v>3. Wrong intervention</v>
      </c>
    </row>
    <row r="2047" spans="1:27" x14ac:dyDescent="0.25">
      <c r="A2047" s="25" t="s">
        <v>3407</v>
      </c>
      <c r="B2047" s="26" t="s">
        <v>3408</v>
      </c>
      <c r="C2047" s="26">
        <v>2016</v>
      </c>
      <c r="D2047" s="26" t="s">
        <v>177</v>
      </c>
      <c r="E2047" s="26">
        <v>50</v>
      </c>
      <c r="F2047" s="26">
        <v>8</v>
      </c>
      <c r="G2047" s="26" t="s">
        <v>3409</v>
      </c>
      <c r="H2047" s="26">
        <v>13832</v>
      </c>
      <c r="I2047" s="26" t="s">
        <v>3410</v>
      </c>
      <c r="J2047" s="11" t="s">
        <v>35</v>
      </c>
      <c r="K2047" s="18" t="str">
        <f>IF(LEFT(I2047,2)="10",HYPERLINK(_xlfn.CONCAT("https://doi.org/",I2047),"Link"),IF(I2047="","",HYPERLINK(I2047,"Link")))</f>
        <v>Link</v>
      </c>
      <c r="L2047" s="19" t="str">
        <f>IF(A2047&lt;&gt;"",IF(J2047="No",_xlfn.CONCAT(IF(ISERROR(FIND(",",A2047))=FALSE,LEFT(A2047,FIND(",",A2047)-1),A2047),"-",C2047,"-",H2047),""),"")</f>
        <v/>
      </c>
      <c r="M2047" s="29" t="str">
        <f>IF(A2047&lt;&gt;"",_xlfn.CONCAT("{",IF(ISERROR(FIND(",",A2047))=FALSE,LEFT(A2047,FIND(",",A2047)-1),A2047),", ",C2047," #",H2047,"}"),"")</f>
        <v>{Sutherland, 2016 #13832}</v>
      </c>
      <c r="N2047" s="4" t="s">
        <v>1</v>
      </c>
      <c r="O2047" s="18" t="str">
        <f>IF(J2047="Yes",IF(P2047&lt;&gt;"",HYPERLINK(_xlfn.CONCAT(VLOOKUP(P2047,AF:AG,2,FALSE),"\",IF(ISERROR(FIND(",",A2047))=FALSE,LEFT(A2047,FIND(",",A2047)-1),A2047),"-",C2047,"-",H2047,".pdf"),"PDF"),""),"")</f>
        <v>PDF</v>
      </c>
      <c r="P2047" s="11" t="s">
        <v>2</v>
      </c>
      <c r="Q2047" s="3" t="s">
        <v>46</v>
      </c>
      <c r="R2047" s="3" t="s">
        <v>47</v>
      </c>
      <c r="S2047" s="4" t="s">
        <v>109</v>
      </c>
      <c r="T2047" s="18" t="str">
        <f>IF(J2047="Yes",IF(U2047&lt;&gt;"",HYPERLINK(_xlfn.CONCAT(VLOOKUP(U2047,AF:AG,2,FALSE),"\",IF(ISERROR(FIND(",",A2047))=FALSE,LEFT(A2047,FIND(",",A2047)-1),A2047),"-",C2047,"-",H2047,".pdf"),"PDF"),""),"")</f>
        <v>PDF</v>
      </c>
      <c r="U2047" s="11" t="s">
        <v>38</v>
      </c>
      <c r="V2047" s="3" t="s">
        <v>46</v>
      </c>
      <c r="W2047" s="3" t="s">
        <v>47</v>
      </c>
      <c r="Y2047" s="12" t="str">
        <f>IF(R2047="Include","No",IF(V2047="Include","No",""))</f>
        <v/>
      </c>
      <c r="Z2047" s="33" t="str">
        <f>IF(J2047="Yes",IF(Q2047="","",IF(Q2047="Include",IF(V2047="",IF(Y2047="No","Check for supplement","Include"),IF(V2047="Exclude","Consensus required",IF(V2047="Include",IF(Y2047="No","Check for supplement","Include"),"Check required"))),IF(Q2047="Exclude",IF(V2047="","Check required",IF(V2047="Exclude","Exclude",IF(V2047="Include","Consensus required","Check required"))),"Check required"))),IF(L2047="","","Find PDF"))</f>
        <v>Exclude</v>
      </c>
      <c r="AA2047" s="31" t="str">
        <f>IF(Z2047="Exclude",R2047,"")</f>
        <v>3. Wrong intervention</v>
      </c>
    </row>
    <row r="2048" spans="1:27" x14ac:dyDescent="0.25">
      <c r="A2048" s="25" t="s">
        <v>3411</v>
      </c>
      <c r="B2048" s="26" t="s">
        <v>3412</v>
      </c>
      <c r="C2048" s="26">
        <v>2020</v>
      </c>
      <c r="D2048" s="26" t="s">
        <v>124</v>
      </c>
      <c r="E2048" s="26">
        <v>17</v>
      </c>
      <c r="F2048" s="26">
        <v>1</v>
      </c>
      <c r="G2048" s="26">
        <v>100</v>
      </c>
      <c r="H2048" s="26">
        <v>13834</v>
      </c>
      <c r="I2048" s="26" t="s">
        <v>3413</v>
      </c>
      <c r="J2048" s="11" t="s">
        <v>35</v>
      </c>
      <c r="K2048" s="18" t="str">
        <f>IF(LEFT(I2048,2)="10",HYPERLINK(_xlfn.CONCAT("https://doi.org/",I2048),"Link"),IF(I2048="","",HYPERLINK(I2048,"Link")))</f>
        <v>Link</v>
      </c>
      <c r="L2048" s="19" t="str">
        <f>IF(A2048&lt;&gt;"",IF(J2048="No",_xlfn.CONCAT(IF(ISERROR(FIND(",",A2048))=FALSE,LEFT(A2048,FIND(",",A2048)-1),A2048),"-",C2048,"-",H2048),""),"")</f>
        <v/>
      </c>
      <c r="M2048" s="29" t="str">
        <f>IF(A2048&lt;&gt;"",_xlfn.CONCAT("{",IF(ISERROR(FIND(",",A2048))=FALSE,LEFT(A2048,FIND(",",A2048)-1),A2048),", ",C2048," #",H2048,"}"),"")</f>
        <v>{Sutherland, 2020 #13834}</v>
      </c>
      <c r="N2048" s="4" t="s">
        <v>1</v>
      </c>
      <c r="O2048" s="18" t="str">
        <f>IF(J2048="Yes",IF(P2048&lt;&gt;"",HYPERLINK(_xlfn.CONCAT(VLOOKUP(P2048,AF:AG,2,FALSE),"\",IF(ISERROR(FIND(",",A2048))=FALSE,LEFT(A2048,FIND(",",A2048)-1),A2048),"-",C2048,"-",H2048,".pdf"),"PDF"),""),"")</f>
        <v>PDF</v>
      </c>
      <c r="P2048" s="11" t="s">
        <v>2</v>
      </c>
      <c r="Q2048" s="3" t="s">
        <v>46</v>
      </c>
      <c r="R2048" s="3" t="s">
        <v>47</v>
      </c>
      <c r="S2048" s="4" t="s">
        <v>109</v>
      </c>
      <c r="T2048" s="18" t="str">
        <f>IF(J2048="Yes",IF(U2048&lt;&gt;"",HYPERLINK(_xlfn.CONCAT(VLOOKUP(U2048,AF:AG,2,FALSE),"\",IF(ISERROR(FIND(",",A2048))=FALSE,LEFT(A2048,FIND(",",A2048)-1),A2048),"-",C2048,"-",H2048,".pdf"),"PDF"),""),"")</f>
        <v>PDF</v>
      </c>
      <c r="U2048" s="11" t="s">
        <v>38</v>
      </c>
      <c r="V2048" s="3" t="s">
        <v>46</v>
      </c>
      <c r="W2048" s="3" t="s">
        <v>47</v>
      </c>
      <c r="Y2048" s="12" t="str">
        <f>IF(R2048="Include","No",IF(V2048="Include","No",""))</f>
        <v/>
      </c>
      <c r="Z2048" s="33" t="str">
        <f>IF(J2048="Yes",IF(Q2048="","",IF(Q2048="Include",IF(V2048="",IF(Y2048="No","Check for supplement","Include"),IF(V2048="Exclude","Consensus required",IF(V2048="Include",IF(Y2048="No","Check for supplement","Include"),"Check required"))),IF(Q2048="Exclude",IF(V2048="","Check required",IF(V2048="Exclude","Exclude",IF(V2048="Include","Consensus required","Check required"))),"Check required"))),IF(L2048="","","Find PDF"))</f>
        <v>Exclude</v>
      </c>
      <c r="AA2048" s="31" t="str">
        <f>IF(Z2048="Exclude",R2048,"")</f>
        <v>3. Wrong intervention</v>
      </c>
    </row>
    <row r="2049" spans="1:27" x14ac:dyDescent="0.25">
      <c r="A2049" s="25" t="s">
        <v>3414</v>
      </c>
      <c r="B2049" s="26" t="s">
        <v>3415</v>
      </c>
      <c r="C2049" s="26">
        <v>2021</v>
      </c>
      <c r="D2049" s="26" t="s">
        <v>124</v>
      </c>
      <c r="E2049" s="26">
        <v>18</v>
      </c>
      <c r="F2049" s="26">
        <v>1</v>
      </c>
      <c r="G2049" s="26">
        <v>137</v>
      </c>
      <c r="H2049" s="26">
        <v>13833</v>
      </c>
      <c r="I2049" s="26" t="s">
        <v>3416</v>
      </c>
      <c r="J2049" s="11" t="s">
        <v>35</v>
      </c>
      <c r="K2049" s="18" t="str">
        <f>IF(LEFT(I2049,2)="10",HYPERLINK(_xlfn.CONCAT("https://doi.org/",I2049),"Link"),IF(I2049="","",HYPERLINK(I2049,"Link")))</f>
        <v>Link</v>
      </c>
      <c r="L2049" s="19" t="str">
        <f>IF(A2049&lt;&gt;"",IF(J2049="No",_xlfn.CONCAT(IF(ISERROR(FIND(",",A2049))=FALSE,LEFT(A2049,FIND(",",A2049)-1),A2049),"-",C2049,"-",H2049),""),"")</f>
        <v/>
      </c>
      <c r="M2049" s="29" t="str">
        <f>IF(A2049&lt;&gt;"",_xlfn.CONCAT("{",IF(ISERROR(FIND(",",A2049))=FALSE,LEFT(A2049,FIND(",",A2049)-1),A2049),", ",C2049," #",H2049,"}"),"")</f>
        <v>{Sutherland, 2021 #13833}</v>
      </c>
      <c r="N2049" s="4" t="s">
        <v>1</v>
      </c>
      <c r="O2049" s="18" t="str">
        <f>IF(J2049="Yes",IF(P2049&lt;&gt;"",HYPERLINK(_xlfn.CONCAT(VLOOKUP(P2049,AF:AG,2,FALSE),"\",IF(ISERROR(FIND(",",A2049))=FALSE,LEFT(A2049,FIND(",",A2049)-1),A2049),"-",C2049,"-",H2049,".pdf"),"PDF"),""),"")</f>
        <v>PDF</v>
      </c>
      <c r="P2049" s="11" t="s">
        <v>2</v>
      </c>
      <c r="Q2049" s="3" t="s">
        <v>46</v>
      </c>
      <c r="R2049" s="3" t="s">
        <v>47</v>
      </c>
      <c r="S2049" s="4" t="s">
        <v>109</v>
      </c>
      <c r="T2049" s="18" t="str">
        <f>IF(J2049="Yes",IF(U2049&lt;&gt;"",HYPERLINK(_xlfn.CONCAT(VLOOKUP(U2049,AF:AG,2,FALSE),"\",IF(ISERROR(FIND(",",A2049))=FALSE,LEFT(A2049,FIND(",",A2049)-1),A2049),"-",C2049,"-",H2049,".pdf"),"PDF"),""),"")</f>
        <v>PDF</v>
      </c>
      <c r="U2049" s="11" t="s">
        <v>38</v>
      </c>
      <c r="V2049" s="3" t="s">
        <v>46</v>
      </c>
      <c r="W2049" s="3" t="s">
        <v>47</v>
      </c>
      <c r="Y2049" s="12" t="str">
        <f>IF(R2049="Include","No",IF(V2049="Include","No",""))</f>
        <v/>
      </c>
      <c r="Z2049" s="33" t="str">
        <f>IF(J2049="Yes",IF(Q2049="","",IF(Q2049="Include",IF(V2049="",IF(Y2049="No","Check for supplement","Include"),IF(V2049="Exclude","Consensus required",IF(V2049="Include",IF(Y2049="No","Check for supplement","Include"),"Check required"))),IF(Q2049="Exclude",IF(V2049="","Check required",IF(V2049="Exclude","Exclude",IF(V2049="Include","Consensus required","Check required"))),"Check required"))),IF(L2049="","","Find PDF"))</f>
        <v>Exclude</v>
      </c>
      <c r="AA2049" s="31" t="str">
        <f>IF(Z2049="Exclude",R2049,"")</f>
        <v>3. Wrong intervention</v>
      </c>
    </row>
    <row r="2050" spans="1:27" x14ac:dyDescent="0.25">
      <c r="A2050" s="25" t="s">
        <v>2194</v>
      </c>
      <c r="B2050" s="26" t="s">
        <v>2195</v>
      </c>
      <c r="C2050" s="26">
        <v>2020</v>
      </c>
      <c r="D2050" s="26" t="s">
        <v>3</v>
      </c>
      <c r="E2050" s="26" t="s">
        <v>3</v>
      </c>
      <c r="F2050" s="26" t="s">
        <v>3</v>
      </c>
      <c r="G2050" s="26" t="s">
        <v>1210</v>
      </c>
      <c r="H2050" s="26">
        <v>15417</v>
      </c>
      <c r="I2050" s="26" t="s">
        <v>2196</v>
      </c>
      <c r="J2050" s="11" t="s">
        <v>35</v>
      </c>
      <c r="K2050" s="18" t="str">
        <f>IF(LEFT(I2050,2)="10",HYPERLINK(_xlfn.CONCAT("https://doi.org/",I2050),"Link"),IF(I2050="","",HYPERLINK(I2050,"Link")))</f>
        <v>Link</v>
      </c>
      <c r="L2050" s="19" t="str">
        <f>IF(A2050&lt;&gt;"",IF(J2050="No",_xlfn.CONCAT(IF(ISERROR(FIND(",",A2050))=FALSE,LEFT(A2050,FIND(",",A2050)-1),A2050),"-",C2050,"-",H2050),""),"")</f>
        <v/>
      </c>
      <c r="M2050" s="29" t="str">
        <f>IF(A2050&lt;&gt;"",_xlfn.CONCAT("{",IF(ISERROR(FIND(",",A2050))=FALSE,LEFT(A2050,FIND(",",A2050)-1),A2050),", ",C2050," #",H2050,"}"),"")</f>
        <v>{Svendsen, 2020 #15417}</v>
      </c>
      <c r="N2050" s="4" t="s">
        <v>75</v>
      </c>
      <c r="O2050" s="18" t="str">
        <f>IF(J2050="Yes",IF(P2050&lt;&gt;"",HYPERLINK(_xlfn.CONCAT(VLOOKUP(P2050,AF:AG,2,FALSE),"\",IF(ISERROR(FIND(",",A2050))=FALSE,LEFT(A2050,FIND(",",A2050)-1),A2050),"-",C2050,"-",H2050,".pdf"),"PDF"),""),"")</f>
        <v>PDF</v>
      </c>
      <c r="P2050" s="11" t="s">
        <v>2</v>
      </c>
      <c r="Q2050" s="3" t="s">
        <v>46</v>
      </c>
      <c r="R2050" s="3" t="s">
        <v>77</v>
      </c>
      <c r="S2050" s="4" t="s">
        <v>2197</v>
      </c>
      <c r="T2050" s="18" t="str">
        <f>IF(J2050="Yes",IF(U2050&lt;&gt;"",HYPERLINK(_xlfn.CONCAT(VLOOKUP(U2050,AF:AG,2,FALSE),"\",IF(ISERROR(FIND(",",A2050))=FALSE,LEFT(A2050,FIND(",",A2050)-1),A2050),"-",C2050,"-",H2050,".pdf"),"PDF"),""),"")</f>
        <v>PDF</v>
      </c>
      <c r="U2050" s="11" t="s">
        <v>38</v>
      </c>
      <c r="V2050" s="3" t="s">
        <v>46</v>
      </c>
      <c r="W2050" s="3" t="s">
        <v>77</v>
      </c>
      <c r="X2050" s="501" t="s">
        <v>316</v>
      </c>
      <c r="Y2050" s="12" t="s">
        <v>35</v>
      </c>
      <c r="Z2050" s="33" t="str">
        <f>IF(J2050="Yes",IF(Q2050="","",IF(Q2050="Include",IF(V2050="",IF(Y2050="No","Check for supplement","Include"),IF(V2050="Exclude","Consensus required",IF(V2050="Include",IF(Y2050="No","Check for supplement","Include"),"Check required"))),IF(Q2050="Exclude",IF(V2050="","Check required",IF(V2050="Exclude","Exclude",IF(V2050="Include","Consensus required","Check required"))),"Check required"))),IF(L2050="","","Find PDF"))</f>
        <v>Exclude</v>
      </c>
      <c r="AA2050" s="31" t="str">
        <f>IF(Z2050="Exclude",R2050,"")</f>
        <v>5. Wrong study design</v>
      </c>
    </row>
    <row r="2051" spans="1:27" x14ac:dyDescent="0.25">
      <c r="A2051" s="25" t="s">
        <v>7186</v>
      </c>
      <c r="B2051" s="26" t="s">
        <v>7187</v>
      </c>
      <c r="C2051" s="26">
        <v>2022</v>
      </c>
      <c r="D2051" s="26" t="s">
        <v>7188</v>
      </c>
      <c r="E2051" s="26">
        <v>30</v>
      </c>
      <c r="F2051" s="26">
        <v>1</v>
      </c>
      <c r="G2051" s="26">
        <v>41</v>
      </c>
      <c r="H2051" s="26">
        <v>15108</v>
      </c>
      <c r="I2051" s="26" t="s">
        <v>7189</v>
      </c>
      <c r="J2051" s="11" t="s">
        <v>35</v>
      </c>
      <c r="K2051" s="18" t="str">
        <f>IF(LEFT(I2051,2)="10",HYPERLINK(_xlfn.CONCAT("https://doi.org/",I2051),"Link"),IF(I2051="","",HYPERLINK(I2051,"Link")))</f>
        <v>Link</v>
      </c>
      <c r="L2051" s="19" t="str">
        <f>IF(A2051&lt;&gt;"",IF(J2051="No",_xlfn.CONCAT(IF(ISERROR(FIND(",",A2051))=FALSE,LEFT(A2051,FIND(",",A2051)-1),A2051),"-",C2051,"-",H2051),""),"")</f>
        <v/>
      </c>
      <c r="M2051" s="29" t="str">
        <f>IF(A2051&lt;&gt;"",_xlfn.CONCAT("{",IF(ISERROR(FIND(",",A2051))=FALSE,LEFT(A2051,FIND(",",A2051)-1),A2051),", ",C2051," #",H2051,"}"),"")</f>
        <v>{Svendsen, 2022 #15108}</v>
      </c>
      <c r="N2051" s="4" t="s">
        <v>75</v>
      </c>
      <c r="O2051" s="18" t="str">
        <f>IF(J2051="Yes",IF(P2051&lt;&gt;"",HYPERLINK(_xlfn.CONCAT(VLOOKUP(P2051,AF:AG,2,FALSE),"\",IF(ISERROR(FIND(",",A2051))=FALSE,LEFT(A2051,FIND(",",A2051)-1),A2051),"-",C2051,"-",H2051,".pdf"),"PDF"),""),"")</f>
        <v>PDF</v>
      </c>
      <c r="P2051" s="11" t="s">
        <v>2</v>
      </c>
      <c r="Q2051" s="3" t="s">
        <v>37</v>
      </c>
      <c r="T2051" s="18" t="str">
        <f>IF(J2051="Yes",IF(U2051&lt;&gt;"",HYPERLINK(_xlfn.CONCAT(VLOOKUP(U2051,AF:AG,2,FALSE),"\",IF(ISERROR(FIND(",",A2051))=FALSE,LEFT(A2051,FIND(",",A2051)-1),A2051),"-",C2051,"-",H2051,".pdf"),"PDF"),""),"")</f>
        <v>PDF</v>
      </c>
      <c r="U2051" s="11" t="s">
        <v>38</v>
      </c>
      <c r="V2051" s="3" t="s">
        <v>37</v>
      </c>
      <c r="Y2051" s="12" t="s">
        <v>35</v>
      </c>
      <c r="Z2051" s="33" t="str">
        <f>IF(J2051="Yes",IF(Q2051="","",IF(Q2051="Include",IF(V2051="",IF(Y2051="No","Check for supplement","Include"),IF(V2051="Exclude","Consensus required",IF(V2051="Include",IF(Y2051="No","Check for supplement","Include"),"Check required"))),IF(Q2051="Exclude",IF(V2051="","Check required",IF(V2051="Exclude","Exclude",IF(V2051="Include","Consensus required","Check required"))),"Check required"))),IF(L2051="","","Find PDF"))</f>
        <v>Include</v>
      </c>
      <c r="AA2051" s="31" t="str">
        <f>IF(Z2051="Exclude",R2051,"")</f>
        <v/>
      </c>
    </row>
    <row r="2052" spans="1:27" x14ac:dyDescent="0.25">
      <c r="A2052" s="25" t="s">
        <v>2198</v>
      </c>
      <c r="B2052" s="26" t="s">
        <v>2199</v>
      </c>
      <c r="C2052" s="26">
        <v>2022</v>
      </c>
      <c r="D2052" s="26" t="s">
        <v>530</v>
      </c>
      <c r="E2052" s="26">
        <v>24</v>
      </c>
      <c r="F2052" s="26">
        <v>1</v>
      </c>
      <c r="G2052" s="26" t="s">
        <v>2200</v>
      </c>
      <c r="H2052" s="26">
        <v>15136</v>
      </c>
      <c r="I2052" s="26" t="s">
        <v>2201</v>
      </c>
      <c r="J2052" s="11" t="s">
        <v>35</v>
      </c>
      <c r="K2052" s="18" t="str">
        <f>IF(LEFT(I2052,2)="10",HYPERLINK(_xlfn.CONCAT("https://doi.org/",I2052),"Link"),IF(I2052="","",HYPERLINK(I2052,"Link")))</f>
        <v>Link</v>
      </c>
      <c r="L2052" s="19" t="str">
        <f>IF(A2052&lt;&gt;"",IF(J2052="No",_xlfn.CONCAT(IF(ISERROR(FIND(",",A2052))=FALSE,LEFT(A2052,FIND(",",A2052)-1),A2052),"-",C2052,"-",H2052),""),"")</f>
        <v/>
      </c>
      <c r="M2052" s="29" t="str">
        <f>IF(A2052&lt;&gt;"",_xlfn.CONCAT("{",IF(ISERROR(FIND(",",A2052))=FALSE,LEFT(A2052,FIND(",",A2052)-1),A2052),", ",C2052," #",H2052,"}"),"")</f>
        <v>{Svendsen, 2022 #15136}</v>
      </c>
      <c r="N2052" s="4" t="s">
        <v>75</v>
      </c>
      <c r="O2052" s="18" t="str">
        <f>IF(J2052="Yes",IF(P2052&lt;&gt;"",HYPERLINK(_xlfn.CONCAT(VLOOKUP(P2052,AF:AG,2,FALSE),"\",IF(ISERROR(FIND(",",A2052))=FALSE,LEFT(A2052,FIND(",",A2052)-1),A2052),"-",C2052,"-",H2052,".pdf"),"PDF"),""),"")</f>
        <v>PDF</v>
      </c>
      <c r="P2052" s="11" t="s">
        <v>2</v>
      </c>
      <c r="Q2052" s="3" t="s">
        <v>46</v>
      </c>
      <c r="R2052" s="3" t="s">
        <v>77</v>
      </c>
      <c r="S2052" s="4" t="s">
        <v>2197</v>
      </c>
      <c r="T2052" s="18" t="str">
        <f>IF(J2052="Yes",IF(U2052&lt;&gt;"",HYPERLINK(_xlfn.CONCAT(VLOOKUP(U2052,AF:AG,2,FALSE),"\",IF(ISERROR(FIND(",",A2052))=FALSE,LEFT(A2052,FIND(",",A2052)-1),A2052),"-",C2052,"-",H2052,".pdf"),"PDF"),""),"")</f>
        <v>PDF</v>
      </c>
      <c r="U2052" s="11" t="s">
        <v>38</v>
      </c>
      <c r="V2052" s="3" t="s">
        <v>46</v>
      </c>
      <c r="W2052" s="3" t="s">
        <v>77</v>
      </c>
      <c r="X2052" s="501" t="s">
        <v>316</v>
      </c>
      <c r="Y2052" s="12" t="s">
        <v>35</v>
      </c>
      <c r="Z2052" s="33" t="str">
        <f>IF(J2052="Yes",IF(Q2052="","",IF(Q2052="Include",IF(V2052="",IF(Y2052="No","Check for supplement","Include"),IF(V2052="Exclude","Consensus required",IF(V2052="Include",IF(Y2052="No","Check for supplement","Include"),"Check required"))),IF(Q2052="Exclude",IF(V2052="","Check required",IF(V2052="Exclude","Exclude",IF(V2052="Include","Consensus required","Check required"))),"Check required"))),IF(L2052="","","Find PDF"))</f>
        <v>Exclude</v>
      </c>
      <c r="AA2052" s="31" t="str">
        <f>IF(Z2052="Exclude",R2052,"")</f>
        <v>5. Wrong study design</v>
      </c>
    </row>
    <row r="2053" spans="1:27" x14ac:dyDescent="0.25">
      <c r="A2053" s="25" t="s">
        <v>3417</v>
      </c>
      <c r="B2053" s="26" t="s">
        <v>3418</v>
      </c>
      <c r="C2053" s="26">
        <v>2015</v>
      </c>
      <c r="D2053" s="26" t="s">
        <v>935</v>
      </c>
      <c r="E2053" s="26">
        <v>23</v>
      </c>
      <c r="F2053" s="26">
        <v>11</v>
      </c>
      <c r="G2053" s="26" t="s">
        <v>3419</v>
      </c>
      <c r="H2053" s="26">
        <v>14957</v>
      </c>
      <c r="I2053" s="26" t="s">
        <v>3420</v>
      </c>
      <c r="J2053" s="11" t="s">
        <v>35</v>
      </c>
      <c r="K2053" s="18" t="str">
        <f>IF(LEFT(I2053,2)="10",HYPERLINK(_xlfn.CONCAT("https://doi.org/",I2053),"Link"),IF(I2053="","",HYPERLINK(I2053,"Link")))</f>
        <v>Link</v>
      </c>
      <c r="L2053" s="19" t="str">
        <f>IF(A2053&lt;&gt;"",IF(J2053="No",_xlfn.CONCAT(IF(ISERROR(FIND(",",A2053))=FALSE,LEFT(A2053,FIND(",",A2053)-1),A2053),"-",C2053,"-",H2053),""),"")</f>
        <v/>
      </c>
      <c r="M2053" s="29" t="str">
        <f>IF(A2053&lt;&gt;"",_xlfn.CONCAT("{",IF(ISERROR(FIND(",",A2053))=FALSE,LEFT(A2053,FIND(",",A2053)-1),A2053),", ",C2053," #",H2053,"}"),"")</f>
        <v>{Svetkey, 2015 #14957}</v>
      </c>
      <c r="N2053" s="4" t="s">
        <v>1</v>
      </c>
      <c r="O2053" s="18" t="str">
        <f>IF(J2053="Yes",IF(P2053&lt;&gt;"",HYPERLINK(_xlfn.CONCAT(VLOOKUP(P2053,AF:AG,2,FALSE),"\",IF(ISERROR(FIND(",",A2053))=FALSE,LEFT(A2053,FIND(",",A2053)-1),A2053),"-",C2053,"-",H2053,".pdf"),"PDF"),""),"")</f>
        <v>PDF</v>
      </c>
      <c r="P2053" s="11" t="s">
        <v>2</v>
      </c>
      <c r="Q2053" s="3" t="s">
        <v>46</v>
      </c>
      <c r="R2053" s="3" t="s">
        <v>47</v>
      </c>
      <c r="S2053" s="4" t="s">
        <v>109</v>
      </c>
      <c r="T2053" s="18" t="str">
        <f>IF(J2053="Yes",IF(U2053&lt;&gt;"",HYPERLINK(_xlfn.CONCAT(VLOOKUP(U2053,AF:AG,2,FALSE),"\",IF(ISERROR(FIND(",",A2053))=FALSE,LEFT(A2053,FIND(",",A2053)-1),A2053),"-",C2053,"-",H2053,".pdf"),"PDF"),""),"")</f>
        <v>PDF</v>
      </c>
      <c r="U2053" s="11" t="s">
        <v>38</v>
      </c>
      <c r="V2053" s="3" t="s">
        <v>46</v>
      </c>
      <c r="W2053" s="3" t="s">
        <v>47</v>
      </c>
      <c r="Y2053" s="12" t="str">
        <f>IF(R2053="Include","No",IF(V2053="Include","No",""))</f>
        <v/>
      </c>
      <c r="Z2053" s="33" t="str">
        <f>IF(J2053="Yes",IF(Q2053="","",IF(Q2053="Include",IF(V2053="",IF(Y2053="No","Check for supplement","Include"),IF(V2053="Exclude","Consensus required",IF(V2053="Include",IF(Y2053="No","Check for supplement","Include"),"Check required"))),IF(Q2053="Exclude",IF(V2053="","Check required",IF(V2053="Exclude","Exclude",IF(V2053="Include","Consensus required","Check required"))),"Check required"))),IF(L2053="","","Find PDF"))</f>
        <v>Exclude</v>
      </c>
      <c r="AA2053" s="31" t="str">
        <f>IF(Z2053="Exclude",R2053,"")</f>
        <v>3. Wrong intervention</v>
      </c>
    </row>
    <row r="2054" spans="1:27" x14ac:dyDescent="0.25">
      <c r="A2054" s="25" t="s">
        <v>3417</v>
      </c>
      <c r="B2054" s="26" t="s">
        <v>3418</v>
      </c>
      <c r="C2054" s="26">
        <v>2015</v>
      </c>
      <c r="D2054" s="26" t="s">
        <v>935</v>
      </c>
      <c r="E2054" s="26">
        <v>23</v>
      </c>
      <c r="F2054" s="26">
        <v>11</v>
      </c>
      <c r="G2054" s="26" t="s">
        <v>3419</v>
      </c>
      <c r="H2054" s="26">
        <v>14958</v>
      </c>
      <c r="I2054" s="26" t="s">
        <v>3420</v>
      </c>
      <c r="J2054" s="11" t="s">
        <v>35</v>
      </c>
      <c r="K2054" s="18" t="str">
        <f>IF(LEFT(I2054,2)="10",HYPERLINK(_xlfn.CONCAT("https://doi.org/",I2054),"Link"),IF(I2054="","",HYPERLINK(I2054,"Link")))</f>
        <v>Link</v>
      </c>
      <c r="L2054" s="19" t="str">
        <f>IF(A2054&lt;&gt;"",IF(J2054="No",_xlfn.CONCAT(IF(ISERROR(FIND(",",A2054))=FALSE,LEFT(A2054,FIND(",",A2054)-1),A2054),"-",C2054,"-",H2054),""),"")</f>
        <v/>
      </c>
      <c r="M2054" s="29" t="str">
        <f>IF(A2054&lt;&gt;"",_xlfn.CONCAT("{",IF(ISERROR(FIND(",",A2054))=FALSE,LEFT(A2054,FIND(",",A2054)-1),A2054),", ",C2054," #",H2054,"}"),"")</f>
        <v>{Svetkey, 2015 #14958}</v>
      </c>
      <c r="N2054" s="4" t="s">
        <v>1</v>
      </c>
      <c r="O2054" s="18" t="str">
        <f>IF(J2054="Yes",IF(P2054&lt;&gt;"",HYPERLINK(_xlfn.CONCAT(VLOOKUP(P2054,AF:AG,2,FALSE),"\",IF(ISERROR(FIND(",",A2054))=FALSE,LEFT(A2054,FIND(",",A2054)-1),A2054),"-",C2054,"-",H2054,".pdf"),"PDF"),""),"")</f>
        <v>PDF</v>
      </c>
      <c r="P2054" s="11" t="s">
        <v>2</v>
      </c>
      <c r="Q2054" s="3" t="s">
        <v>46</v>
      </c>
      <c r="R2054" s="3" t="s">
        <v>39</v>
      </c>
      <c r="T2054" s="18" t="str">
        <f>IF(J2054="Yes",IF(U2054&lt;&gt;"",HYPERLINK(_xlfn.CONCAT(VLOOKUP(U2054,AF:AG,2,FALSE),"\",IF(ISERROR(FIND(",",A2054))=FALSE,LEFT(A2054,FIND(",",A2054)-1),A2054),"-",C2054,"-",H2054,".pdf"),"PDF"),""),"")</f>
        <v>PDF</v>
      </c>
      <c r="U2054" s="11" t="str">
        <f>IF(R2054="0. Duplicate","SH","")</f>
        <v>SH</v>
      </c>
      <c r="V2054" s="3" t="str">
        <f>IF(R2054="0. Duplicate","Exclude","")</f>
        <v>Exclude</v>
      </c>
      <c r="W2054" s="3" t="str">
        <f>IF(R2054="0. Duplicate","0. Duplicate","")</f>
        <v>0. Duplicate</v>
      </c>
      <c r="Y2054" s="12" t="str">
        <f>IF(R2054="Include","No",IF(V2054="Include","No",""))</f>
        <v/>
      </c>
      <c r="Z2054" s="33" t="str">
        <f>IF(J2054="Yes",IF(Q2054="","",IF(Q2054="Include",IF(V2054="",IF(Y2054="No","Check for supplement","Include"),IF(V2054="Exclude","Consensus required",IF(V2054="Include",IF(Y2054="No","Check for supplement","Include"),"Check required"))),IF(Q2054="Exclude",IF(V2054="","Check required",IF(V2054="Exclude","Exclude",IF(V2054="Include","Consensus required","Check required"))),"Check required"))),IF(L2054="","","Find PDF"))</f>
        <v>Exclude</v>
      </c>
      <c r="AA2054" s="31" t="str">
        <f>IF(Z2054="Exclude",R2054,"")</f>
        <v>0. Duplicate</v>
      </c>
    </row>
    <row r="2055" spans="1:27" x14ac:dyDescent="0.25">
      <c r="A2055" s="25" t="s">
        <v>3421</v>
      </c>
      <c r="B2055" s="26" t="s">
        <v>3422</v>
      </c>
      <c r="C2055" s="26">
        <v>2020</v>
      </c>
      <c r="D2055" s="26" t="s">
        <v>1511</v>
      </c>
      <c r="E2055" s="26">
        <v>47</v>
      </c>
      <c r="G2055" s="26" t="s">
        <v>3423</v>
      </c>
      <c r="H2055" s="26">
        <v>14959</v>
      </c>
      <c r="I2055" s="26" t="s">
        <v>3424</v>
      </c>
      <c r="J2055" s="11" t="s">
        <v>35</v>
      </c>
      <c r="K2055" s="18" t="str">
        <f>IF(LEFT(I2055,2)="10",HYPERLINK(_xlfn.CONCAT("https://doi.org/",I2055),"Link"),IF(I2055="","",HYPERLINK(I2055,"Link")))</f>
        <v>Link</v>
      </c>
      <c r="L2055" s="19" t="str">
        <f>IF(A2055&lt;&gt;"",IF(J2055="No",_xlfn.CONCAT(IF(ISERROR(FIND(",",A2055))=FALSE,LEFT(A2055,FIND(",",A2055)-1),A2055),"-",C2055,"-",H2055),""),"")</f>
        <v/>
      </c>
      <c r="M2055" s="29" t="str">
        <f>IF(A2055&lt;&gt;"",_xlfn.CONCAT("{",IF(ISERROR(FIND(",",A2055))=FALSE,LEFT(A2055,FIND(",",A2055)-1),A2055),", ",C2055," #",H2055,"}"),"")</f>
        <v>{Swann, 2020 #14959}</v>
      </c>
      <c r="N2055" s="4" t="s">
        <v>1</v>
      </c>
      <c r="O2055" s="18" t="str">
        <f>IF(J2055="Yes",IF(P2055&lt;&gt;"",HYPERLINK(_xlfn.CONCAT(VLOOKUP(P2055,AF:AG,2,FALSE),"\",IF(ISERROR(FIND(",",A2055))=FALSE,LEFT(A2055,FIND(",",A2055)-1),A2055),"-",C2055,"-",H2055,".pdf"),"PDF"),""),"")</f>
        <v>PDF</v>
      </c>
      <c r="P2055" s="11" t="s">
        <v>2</v>
      </c>
      <c r="Q2055" s="3" t="s">
        <v>46</v>
      </c>
      <c r="R2055" s="3" t="s">
        <v>47</v>
      </c>
      <c r="S2055" s="4" t="s">
        <v>109</v>
      </c>
      <c r="T2055" s="18" t="str">
        <f>IF(J2055="Yes",IF(U2055&lt;&gt;"",HYPERLINK(_xlfn.CONCAT(VLOOKUP(U2055,AF:AG,2,FALSE),"\",IF(ISERROR(FIND(",",A2055))=FALSE,LEFT(A2055,FIND(",",A2055)-1),A2055),"-",C2055,"-",H2055,".pdf"),"PDF"),""),"")</f>
        <v>PDF</v>
      </c>
      <c r="U2055" s="11" t="s">
        <v>38</v>
      </c>
      <c r="V2055" s="3" t="s">
        <v>46</v>
      </c>
      <c r="W2055" s="3" t="s">
        <v>47</v>
      </c>
      <c r="Y2055" s="12" t="str">
        <f>IF(R2055="Include","No",IF(V2055="Include","No",""))</f>
        <v/>
      </c>
      <c r="Z2055" s="33" t="str">
        <f>IF(J2055="Yes",IF(Q2055="","",IF(Q2055="Include",IF(V2055="",IF(Y2055="No","Check for supplement","Include"),IF(V2055="Exclude","Consensus required",IF(V2055="Include",IF(Y2055="No","Check for supplement","Include"),"Check required"))),IF(Q2055="Exclude",IF(V2055="","Check required",IF(V2055="Exclude","Exclude",IF(V2055="Include","Consensus required","Check required"))),"Check required"))),IF(L2055="","","Find PDF"))</f>
        <v>Exclude</v>
      </c>
      <c r="AA2055" s="31" t="str">
        <f>IF(Z2055="Exclude",R2055,"")</f>
        <v>3. Wrong intervention</v>
      </c>
    </row>
    <row r="2056" spans="1:27" x14ac:dyDescent="0.25">
      <c r="A2056" s="25" t="s">
        <v>3425</v>
      </c>
      <c r="B2056" s="26" t="s">
        <v>3426</v>
      </c>
      <c r="C2056" s="26">
        <v>2020</v>
      </c>
      <c r="D2056" s="26" t="s">
        <v>3427</v>
      </c>
      <c r="E2056" s="26">
        <v>34</v>
      </c>
      <c r="F2056" s="26">
        <v>2</v>
      </c>
      <c r="G2056" s="26" t="s">
        <v>3428</v>
      </c>
      <c r="H2056" s="26">
        <v>14960</v>
      </c>
      <c r="I2056" s="26" t="s">
        <v>3429</v>
      </c>
      <c r="J2056" s="11" t="s">
        <v>35</v>
      </c>
      <c r="K2056" s="18" t="str">
        <f>IF(LEFT(I2056,2)="10",HYPERLINK(_xlfn.CONCAT("https://doi.org/",I2056),"Link"),IF(I2056="","",HYPERLINK(I2056,"Link")))</f>
        <v>Link</v>
      </c>
      <c r="L2056" s="19" t="str">
        <f>IF(A2056&lt;&gt;"",IF(J2056="No",_xlfn.CONCAT(IF(ISERROR(FIND(",",A2056))=FALSE,LEFT(A2056,FIND(",",A2056)-1),A2056),"-",C2056,"-",H2056),""),"")</f>
        <v/>
      </c>
      <c r="M2056" s="29" t="str">
        <f>IF(A2056&lt;&gt;"",_xlfn.CONCAT("{",IF(ISERROR(FIND(",",A2056))=FALSE,LEFT(A2056,FIND(",",A2056)-1),A2056),", ",C2056," #",H2056,"}"),"")</f>
        <v>{Swann, 2020 #14960}</v>
      </c>
      <c r="N2056" s="4" t="s">
        <v>1</v>
      </c>
      <c r="O2056" s="18" t="str">
        <f>IF(J2056="Yes",IF(P2056&lt;&gt;"",HYPERLINK(_xlfn.CONCAT(VLOOKUP(P2056,AF:AG,2,FALSE),"\",IF(ISERROR(FIND(",",A2056))=FALSE,LEFT(A2056,FIND(",",A2056)-1),A2056),"-",C2056,"-",H2056,".pdf"),"PDF"),""),"")</f>
        <v>PDF</v>
      </c>
      <c r="P2056" s="11" t="s">
        <v>2</v>
      </c>
      <c r="Q2056" s="3" t="s">
        <v>46</v>
      </c>
      <c r="R2056" s="3" t="s">
        <v>47</v>
      </c>
      <c r="S2056" s="4" t="s">
        <v>109</v>
      </c>
      <c r="T2056" s="18" t="str">
        <f>IF(J2056="Yes",IF(U2056&lt;&gt;"",HYPERLINK(_xlfn.CONCAT(VLOOKUP(U2056,AF:AG,2,FALSE),"\",IF(ISERROR(FIND(",",A2056))=FALSE,LEFT(A2056,FIND(",",A2056)-1),A2056),"-",C2056,"-",H2056,".pdf"),"PDF"),""),"")</f>
        <v>PDF</v>
      </c>
      <c r="U2056" s="11" t="s">
        <v>38</v>
      </c>
      <c r="V2056" s="3" t="s">
        <v>46</v>
      </c>
      <c r="W2056" s="3" t="s">
        <v>47</v>
      </c>
      <c r="Y2056" s="12" t="str">
        <f>IF(R2056="Include","No",IF(V2056="Include","No",""))</f>
        <v/>
      </c>
      <c r="Z2056" s="33" t="str">
        <f>IF(J2056="Yes",IF(Q2056="","",IF(Q2056="Include",IF(V2056="",IF(Y2056="No","Check for supplement","Include"),IF(V2056="Exclude","Consensus required",IF(V2056="Include",IF(Y2056="No","Check for supplement","Include"),"Check required"))),IF(Q2056="Exclude",IF(V2056="","Check required",IF(V2056="Exclude","Exclude",IF(V2056="Include","Consensus required","Check required"))),"Check required"))),IF(L2056="","","Find PDF"))</f>
        <v>Exclude</v>
      </c>
      <c r="AA2056" s="31" t="str">
        <f>IF(Z2056="Exclude",R2056,"")</f>
        <v>3. Wrong intervention</v>
      </c>
    </row>
    <row r="2057" spans="1:27" x14ac:dyDescent="0.25">
      <c r="A2057" s="25" t="s">
        <v>3430</v>
      </c>
      <c r="B2057" s="26" t="s">
        <v>3431</v>
      </c>
      <c r="C2057" s="26">
        <v>2014</v>
      </c>
      <c r="D2057" s="26" t="s">
        <v>202</v>
      </c>
      <c r="E2057" s="26">
        <v>11</v>
      </c>
      <c r="F2057" s="26">
        <v>5</v>
      </c>
      <c r="G2057" s="26" t="s">
        <v>3432</v>
      </c>
      <c r="H2057" s="26">
        <v>13835</v>
      </c>
      <c r="I2057" s="26" t="s">
        <v>3433</v>
      </c>
      <c r="J2057" s="11" t="s">
        <v>35</v>
      </c>
      <c r="K2057" s="18" t="str">
        <f>IF(LEFT(I2057,2)="10",HYPERLINK(_xlfn.CONCAT("https://doi.org/",I2057),"Link"),IF(I2057="","",HYPERLINK(I2057,"Link")))</f>
        <v>Link</v>
      </c>
      <c r="L2057" s="19" t="str">
        <f>IF(A2057&lt;&gt;"",IF(J2057="No",_xlfn.CONCAT(IF(ISERROR(FIND(",",A2057))=FALSE,LEFT(A2057,FIND(",",A2057)-1),A2057),"-",C2057,"-",H2057),""),"")</f>
        <v/>
      </c>
      <c r="M2057" s="29" t="str">
        <f>IF(A2057&lt;&gt;"",_xlfn.CONCAT("{",IF(ISERROR(FIND(",",A2057))=FALSE,LEFT(A2057,FIND(",",A2057)-1),A2057),", ",C2057," #",H2057,"}"),"")</f>
        <v>{Swartz, 2014 #13835}</v>
      </c>
      <c r="N2057" s="4" t="s">
        <v>1</v>
      </c>
      <c r="O2057" s="18" t="str">
        <f>IF(J2057="Yes",IF(P2057&lt;&gt;"",HYPERLINK(_xlfn.CONCAT(VLOOKUP(P2057,AF:AG,2,FALSE),"\",IF(ISERROR(FIND(",",A2057))=FALSE,LEFT(A2057,FIND(",",A2057)-1),A2057),"-",C2057,"-",H2057,".pdf"),"PDF"),""),"")</f>
        <v>PDF</v>
      </c>
      <c r="P2057" s="11" t="s">
        <v>2</v>
      </c>
      <c r="Q2057" s="3" t="s">
        <v>46</v>
      </c>
      <c r="R2057" s="3" t="s">
        <v>47</v>
      </c>
      <c r="S2057" s="4" t="s">
        <v>109</v>
      </c>
      <c r="T2057" s="18" t="str">
        <f>IF(J2057="Yes",IF(U2057&lt;&gt;"",HYPERLINK(_xlfn.CONCAT(VLOOKUP(U2057,AF:AG,2,FALSE),"\",IF(ISERROR(FIND(",",A2057))=FALSE,LEFT(A2057,FIND(",",A2057)-1),A2057),"-",C2057,"-",H2057,".pdf"),"PDF"),""),"")</f>
        <v>PDF</v>
      </c>
      <c r="U2057" s="11" t="s">
        <v>38</v>
      </c>
      <c r="V2057" s="3" t="s">
        <v>46</v>
      </c>
      <c r="W2057" s="3" t="s">
        <v>47</v>
      </c>
      <c r="Y2057" s="12" t="str">
        <f>IF(R2057="Include","No",IF(V2057="Include","No",""))</f>
        <v/>
      </c>
      <c r="Z2057" s="33" t="str">
        <f>IF(J2057="Yes",IF(Q2057="","",IF(Q2057="Include",IF(V2057="",IF(Y2057="No","Check for supplement","Include"),IF(V2057="Exclude","Consensus required",IF(V2057="Include",IF(Y2057="No","Check for supplement","Include"),"Check required"))),IF(Q2057="Exclude",IF(V2057="","Check required",IF(V2057="Exclude","Exclude",IF(V2057="Include","Consensus required","Check required"))),"Check required"))),IF(L2057="","","Find PDF"))</f>
        <v>Exclude</v>
      </c>
      <c r="AA2057" s="31" t="str">
        <f>IF(Z2057="Exclude",R2057,"")</f>
        <v>3. Wrong intervention</v>
      </c>
    </row>
    <row r="2058" spans="1:27" x14ac:dyDescent="0.25">
      <c r="A2058" s="25" t="s">
        <v>5715</v>
      </c>
      <c r="B2058" s="26" t="s">
        <v>5716</v>
      </c>
      <c r="C2058" s="26">
        <v>2018</v>
      </c>
      <c r="D2058" s="26" t="s">
        <v>763</v>
      </c>
      <c r="E2058" s="26">
        <v>42</v>
      </c>
      <c r="F2058" s="26">
        <v>3</v>
      </c>
      <c r="G2058" s="26" t="s">
        <v>4003</v>
      </c>
      <c r="H2058" s="26">
        <v>14153</v>
      </c>
      <c r="I2058" s="26" t="s">
        <v>5717</v>
      </c>
      <c r="J2058" s="11" t="s">
        <v>35</v>
      </c>
      <c r="K2058" s="18" t="str">
        <f>IF(LEFT(I2058,2)="10",HYPERLINK(_xlfn.CONCAT("https://doi.org/",I2058),"Link"),IF(I2058="","",HYPERLINK(I2058,"Link")))</f>
        <v>Link</v>
      </c>
      <c r="L2058" s="19" t="str">
        <f>IF(A2058&lt;&gt;"",IF(J2058="No",_xlfn.CONCAT(IF(ISERROR(FIND(",",A2058))=FALSE,LEFT(A2058,FIND(",",A2058)-1),A2058),"-",C2058,"-",H2058),""),"")</f>
        <v/>
      </c>
      <c r="M2058" s="29" t="str">
        <f>IF(A2058&lt;&gt;"",_xlfn.CONCAT("{",IF(ISERROR(FIND(",",A2058))=FALSE,LEFT(A2058,FIND(",",A2058)-1),A2058),", ",C2058," #",H2058,"}"),"")</f>
        <v>{Swartz, 2018 #14153}</v>
      </c>
      <c r="N2058" s="4" t="s">
        <v>4</v>
      </c>
      <c r="O2058" s="18" t="str">
        <f>IF(J2058="Yes",IF(P2058&lt;&gt;"",HYPERLINK(_xlfn.CONCAT(VLOOKUP(P2058,AF:AG,2,FALSE),"\",IF(ISERROR(FIND(",",A2058))=FALSE,LEFT(A2058,FIND(",",A2058)-1),A2058),"-",C2058,"-",H2058,".pdf"),"PDF"),""),"")</f>
        <v>PDF</v>
      </c>
      <c r="P2058" s="11" t="s">
        <v>2</v>
      </c>
      <c r="Q2058" s="3" t="s">
        <v>46</v>
      </c>
      <c r="R2058" s="3" t="s">
        <v>77</v>
      </c>
      <c r="S2058" s="4" t="s">
        <v>316</v>
      </c>
      <c r="T2058" s="18" t="str">
        <f>IF(J2058="Yes",IF(U2058&lt;&gt;"",HYPERLINK(_xlfn.CONCAT(VLOOKUP(U2058,AF:AG,2,FALSE),"\",IF(ISERROR(FIND(",",A2058))=FALSE,LEFT(A2058,FIND(",",A2058)-1),A2058),"-",C2058,"-",H2058,".pdf"),"PDF"),""),"")</f>
        <v>PDF</v>
      </c>
      <c r="U2058" s="11" t="s">
        <v>50</v>
      </c>
      <c r="V2058" s="3" t="s">
        <v>46</v>
      </c>
      <c r="W2058" s="3" t="s">
        <v>47</v>
      </c>
      <c r="Y2058" s="12" t="str">
        <f>IF(R2058="Include","No",IF(V2058="Include","No",""))</f>
        <v/>
      </c>
      <c r="Z2058" s="33" t="str">
        <f>IF(J2058="Yes",IF(Q2058="","",IF(Q2058="Include",IF(V2058="",IF(Y2058="No","Check for supplement","Include"),IF(V2058="Exclude","Consensus required",IF(V2058="Include",IF(Y2058="No","Check for supplement","Include"),"Check required"))),IF(Q2058="Exclude",IF(V2058="","Check required",IF(V2058="Exclude","Exclude",IF(V2058="Include","Consensus required","Check required"))),"Check required"))),IF(L2058="","","Find PDF"))</f>
        <v>Exclude</v>
      </c>
      <c r="AA2058" s="31" t="str">
        <f>IF(Z2058="Exclude",R2058,"")</f>
        <v>5. Wrong study design</v>
      </c>
    </row>
    <row r="2059" spans="1:27" x14ac:dyDescent="0.25">
      <c r="A2059" s="25" t="s">
        <v>5718</v>
      </c>
      <c r="B2059" s="26" t="s">
        <v>5719</v>
      </c>
      <c r="C2059" s="26">
        <v>2024</v>
      </c>
      <c r="D2059" s="26" t="s">
        <v>124</v>
      </c>
      <c r="E2059" s="26">
        <v>21</v>
      </c>
      <c r="F2059" s="26">
        <v>1</v>
      </c>
      <c r="G2059" s="26">
        <v>88</v>
      </c>
      <c r="H2059" s="26">
        <v>14363</v>
      </c>
      <c r="I2059" s="26" t="s">
        <v>5720</v>
      </c>
      <c r="J2059" s="11" t="s">
        <v>35</v>
      </c>
      <c r="K2059" s="18" t="str">
        <f>IF(LEFT(I2059,2)="10",HYPERLINK(_xlfn.CONCAT("https://doi.org/",I2059),"Link"),IF(I2059="","",HYPERLINK(I2059,"Link")))</f>
        <v>Link</v>
      </c>
      <c r="L2059" s="19" t="str">
        <f>IF(A2059&lt;&gt;"",IF(J2059="No",_xlfn.CONCAT(IF(ISERROR(FIND(",",A2059))=FALSE,LEFT(A2059,FIND(",",A2059)-1),A2059),"-",C2059,"-",H2059),""),"")</f>
        <v/>
      </c>
      <c r="M2059" s="29" t="str">
        <f>IF(A2059&lt;&gt;"",_xlfn.CONCAT("{",IF(ISERROR(FIND(",",A2059))=FALSE,LEFT(A2059,FIND(",",A2059)-1),A2059),", ",C2059," #",H2059,"}"),"")</f>
        <v>{Sweeney, 2024 #14363}</v>
      </c>
      <c r="N2059" s="4" t="s">
        <v>4</v>
      </c>
      <c r="O2059" s="18" t="str">
        <f>IF(J2059="Yes",IF(P2059&lt;&gt;"",HYPERLINK(_xlfn.CONCAT(VLOOKUP(P2059,AF:AG,2,FALSE),"\",IF(ISERROR(FIND(",",A2059))=FALSE,LEFT(A2059,FIND(",",A2059)-1),A2059),"-",C2059,"-",H2059,".pdf"),"PDF"),""),"")</f>
        <v>PDF</v>
      </c>
      <c r="P2059" s="11" t="s">
        <v>2</v>
      </c>
      <c r="Q2059" s="3" t="s">
        <v>46</v>
      </c>
      <c r="R2059" s="3" t="s">
        <v>47</v>
      </c>
      <c r="S2059" s="4" t="s">
        <v>109</v>
      </c>
      <c r="T2059" s="18" t="str">
        <f>IF(J2059="Yes",IF(U2059&lt;&gt;"",HYPERLINK(_xlfn.CONCAT(VLOOKUP(U2059,AF:AG,2,FALSE),"\",IF(ISERROR(FIND(",",A2059))=FALSE,LEFT(A2059,FIND(",",A2059)-1),A2059),"-",C2059,"-",H2059,".pdf"),"PDF"),""),"")</f>
        <v>PDF</v>
      </c>
      <c r="U2059" s="11" t="s">
        <v>50</v>
      </c>
      <c r="V2059" s="3" t="s">
        <v>46</v>
      </c>
      <c r="W2059" s="3" t="s">
        <v>47</v>
      </c>
      <c r="Y2059" s="12" t="str">
        <f>IF(R2059="Include","No",IF(V2059="Include","No",""))</f>
        <v/>
      </c>
      <c r="Z2059" s="33" t="str">
        <f>IF(J2059="Yes",IF(Q2059="","",IF(Q2059="Include",IF(V2059="",IF(Y2059="No","Check for supplement","Include"),IF(V2059="Exclude","Consensus required",IF(V2059="Include",IF(Y2059="No","Check for supplement","Include"),"Check required"))),IF(Q2059="Exclude",IF(V2059="","Check required",IF(V2059="Exclude","Exclude",IF(V2059="Include","Consensus required","Check required"))),"Check required"))),IF(L2059="","","Find PDF"))</f>
        <v>Exclude</v>
      </c>
      <c r="AA2059" s="31" t="str">
        <f>IF(Z2059="Exclude",R2059,"")</f>
        <v>3. Wrong intervention</v>
      </c>
    </row>
    <row r="2060" spans="1:27" x14ac:dyDescent="0.25">
      <c r="A2060" s="25" t="s">
        <v>3434</v>
      </c>
      <c r="B2060" s="26" t="s">
        <v>3435</v>
      </c>
      <c r="C2060" s="26">
        <v>2016</v>
      </c>
      <c r="D2060" s="26" t="s">
        <v>935</v>
      </c>
      <c r="E2060" s="26">
        <v>24</v>
      </c>
      <c r="F2060" s="26">
        <v>4</v>
      </c>
      <c r="G2060" s="26" t="s">
        <v>3436</v>
      </c>
      <c r="H2060" s="26">
        <v>26759</v>
      </c>
      <c r="I2060" s="26" t="s">
        <v>3437</v>
      </c>
      <c r="J2060" s="11" t="s">
        <v>35</v>
      </c>
      <c r="K2060" s="18" t="str">
        <f>IF(LEFT(I2060,2)="10",HYPERLINK(_xlfn.CONCAT("https://doi.org/",I2060),"Link"),IF(I2060="","",HYPERLINK(I2060,"Link")))</f>
        <v>Link</v>
      </c>
      <c r="L2060" s="19" t="str">
        <f>IF(A2060&lt;&gt;"",IF(J2060="No",_xlfn.CONCAT(IF(ISERROR(FIND(",",A2060))=FALSE,LEFT(A2060,FIND(",",A2060)-1),A2060),"-",C2060,"-",H2060),""),"")</f>
        <v/>
      </c>
      <c r="M2060" s="29" t="str">
        <f>IF(A2060&lt;&gt;"",_xlfn.CONCAT("{",IF(ISERROR(FIND(",",A2060))=FALSE,LEFT(A2060,FIND(",",A2060)-1),A2060),", ",C2060," #",H2060,"}"),"")</f>
        <v>{Swift, 2016 #26759}</v>
      </c>
      <c r="N2060" s="4" t="s">
        <v>45</v>
      </c>
      <c r="O2060" s="18" t="str">
        <f>IF(J2060="Yes",IF(P2060&lt;&gt;"",HYPERLINK(_xlfn.CONCAT(VLOOKUP(P2060,AF:AG,2,FALSE),"\",IF(ISERROR(FIND(",",A2060))=FALSE,LEFT(A2060,FIND(",",A2060)-1),A2060),"-",C2060,"-",H2060,".pdf"),"PDF"),""),"")</f>
        <v>PDF</v>
      </c>
      <c r="P2060" s="11" t="s">
        <v>2</v>
      </c>
      <c r="Q2060" s="3" t="s">
        <v>46</v>
      </c>
      <c r="R2060" s="3" t="s">
        <v>47</v>
      </c>
      <c r="S2060" s="4" t="s">
        <v>109</v>
      </c>
      <c r="T2060" s="18" t="str">
        <f>IF(J2060="Yes",IF(U2060&lt;&gt;"",HYPERLINK(_xlfn.CONCAT(VLOOKUP(U2060,AF:AG,2,FALSE),"\",IF(ISERROR(FIND(",",A2060))=FALSE,LEFT(A2060,FIND(",",A2060)-1),A2060),"-",C2060,"-",H2060,".pdf"),"PDF"),""),"")</f>
        <v>PDF</v>
      </c>
      <c r="U2060" s="11" t="s">
        <v>38</v>
      </c>
      <c r="V2060" s="3" t="s">
        <v>46</v>
      </c>
      <c r="W2060" s="3" t="s">
        <v>47</v>
      </c>
      <c r="Y2060" s="12" t="str">
        <f>IF(R2060="Include","No",IF(V2060="Include","No",""))</f>
        <v/>
      </c>
      <c r="Z2060" s="33" t="str">
        <f>IF(J2060="Yes",IF(Q2060="","",IF(Q2060="Include",IF(V2060="",IF(Y2060="No","Check for supplement","Include"),IF(V2060="Exclude","Consensus required",IF(V2060="Include",IF(Y2060="No","Check for supplement","Include"),"Check required"))),IF(Q2060="Exclude",IF(V2060="","Check required",IF(V2060="Exclude","Exclude",IF(V2060="Include","Consensus required","Check required"))),"Check required"))),IF(L2060="","","Find PDF"))</f>
        <v>Exclude</v>
      </c>
      <c r="AA2060" s="31" t="str">
        <f>IF(Z2060="Exclude",R2060,"")</f>
        <v>3. Wrong intervention</v>
      </c>
    </row>
    <row r="2061" spans="1:27" x14ac:dyDescent="0.25">
      <c r="A2061" s="25" t="s">
        <v>3438</v>
      </c>
      <c r="B2061" s="26" t="s">
        <v>3439</v>
      </c>
      <c r="C2061" s="26">
        <v>2021</v>
      </c>
      <c r="D2061" s="26" t="s">
        <v>60</v>
      </c>
      <c r="E2061" s="26">
        <v>18</v>
      </c>
      <c r="F2061" s="26">
        <v>14</v>
      </c>
      <c r="G2061" s="26" t="s">
        <v>3440</v>
      </c>
      <c r="H2061" s="26">
        <v>13836</v>
      </c>
      <c r="I2061" s="26" t="s">
        <v>3441</v>
      </c>
      <c r="J2061" s="11" t="s">
        <v>35</v>
      </c>
      <c r="K2061" s="18" t="str">
        <f>IF(LEFT(I2061,2)="10",HYPERLINK(_xlfn.CONCAT("https://doi.org/",I2061),"Link"),IF(I2061="","",HYPERLINK(I2061,"Link")))</f>
        <v>Link</v>
      </c>
      <c r="L2061" s="19" t="str">
        <f>IF(A2061&lt;&gt;"",IF(J2061="No",_xlfn.CONCAT(IF(ISERROR(FIND(",",A2061))=FALSE,LEFT(A2061,FIND(",",A2061)-1),A2061),"-",C2061,"-",H2061),""),"")</f>
        <v/>
      </c>
      <c r="M2061" s="29" t="str">
        <f>IF(A2061&lt;&gt;"",_xlfn.CONCAT("{",IF(ISERROR(FIND(",",A2061))=FALSE,LEFT(A2061,FIND(",",A2061)-1),A2061),", ",C2061," #",H2061,"}"),"")</f>
        <v>{Szpunar, 2021 #13836}</v>
      </c>
      <c r="N2061" s="4" t="s">
        <v>1</v>
      </c>
      <c r="O2061" s="18" t="str">
        <f>IF(J2061="Yes",IF(P2061&lt;&gt;"",HYPERLINK(_xlfn.CONCAT(VLOOKUP(P2061,AF:AG,2,FALSE),"\",IF(ISERROR(FIND(",",A2061))=FALSE,LEFT(A2061,FIND(",",A2061)-1),A2061),"-",C2061,"-",H2061,".pdf"),"PDF"),""),"")</f>
        <v>PDF</v>
      </c>
      <c r="P2061" s="11" t="s">
        <v>2</v>
      </c>
      <c r="Q2061" s="3" t="s">
        <v>46</v>
      </c>
      <c r="R2061" s="3" t="s">
        <v>47</v>
      </c>
      <c r="S2061" s="4" t="s">
        <v>109</v>
      </c>
      <c r="T2061" s="18" t="str">
        <f>IF(J2061="Yes",IF(U2061&lt;&gt;"",HYPERLINK(_xlfn.CONCAT(VLOOKUP(U2061,AF:AG,2,FALSE),"\",IF(ISERROR(FIND(",",A2061))=FALSE,LEFT(A2061,FIND(",",A2061)-1),A2061),"-",C2061,"-",H2061,".pdf"),"PDF"),""),"")</f>
        <v>PDF</v>
      </c>
      <c r="U2061" s="11" t="s">
        <v>38</v>
      </c>
      <c r="V2061" s="3" t="s">
        <v>46</v>
      </c>
      <c r="W2061" s="3" t="s">
        <v>47</v>
      </c>
      <c r="Y2061" s="12" t="str">
        <f>IF(R2061="Include","No",IF(V2061="Include","No",""))</f>
        <v/>
      </c>
      <c r="Z2061" s="33" t="str">
        <f>IF(J2061="Yes",IF(Q2061="","",IF(Q2061="Include",IF(V2061="",IF(Y2061="No","Check for supplement","Include"),IF(V2061="Exclude","Consensus required",IF(V2061="Include",IF(Y2061="No","Check for supplement","Include"),"Check required"))),IF(Q2061="Exclude",IF(V2061="","Check required",IF(V2061="Exclude","Exclude",IF(V2061="Include","Consensus required","Check required"))),"Check required"))),IF(L2061="","","Find PDF"))</f>
        <v>Exclude</v>
      </c>
      <c r="AA2061" s="31" t="str">
        <f>IF(Z2061="Exclude",R2061,"")</f>
        <v>3. Wrong intervention</v>
      </c>
    </row>
    <row r="2062" spans="1:27" x14ac:dyDescent="0.25">
      <c r="A2062" s="25" t="s">
        <v>3438</v>
      </c>
      <c r="B2062" s="26" t="s">
        <v>3439</v>
      </c>
      <c r="C2062" s="26">
        <v>2021</v>
      </c>
      <c r="D2062" s="26" t="s">
        <v>60</v>
      </c>
      <c r="E2062" s="26">
        <v>18</v>
      </c>
      <c r="F2062" s="26">
        <v>14</v>
      </c>
      <c r="G2062" s="26" t="s">
        <v>3440</v>
      </c>
      <c r="H2062" s="26">
        <v>13837</v>
      </c>
      <c r="I2062" s="26" t="s">
        <v>3441</v>
      </c>
      <c r="J2062" s="11" t="s">
        <v>35</v>
      </c>
      <c r="K2062" s="18" t="str">
        <f>IF(LEFT(I2062,2)="10",HYPERLINK(_xlfn.CONCAT("https://doi.org/",I2062),"Link"),IF(I2062="","",HYPERLINK(I2062,"Link")))</f>
        <v>Link</v>
      </c>
      <c r="L2062" s="19" t="str">
        <f>IF(A2062&lt;&gt;"",IF(J2062="No",_xlfn.CONCAT(IF(ISERROR(FIND(",",A2062))=FALSE,LEFT(A2062,FIND(",",A2062)-1),A2062),"-",C2062,"-",H2062),""),"")</f>
        <v/>
      </c>
      <c r="M2062" s="29" t="str">
        <f>IF(A2062&lt;&gt;"",_xlfn.CONCAT("{",IF(ISERROR(FIND(",",A2062))=FALSE,LEFT(A2062,FIND(",",A2062)-1),A2062),", ",C2062," #",H2062,"}"),"")</f>
        <v>{Szpunar, 2021 #13837}</v>
      </c>
      <c r="N2062" s="4" t="s">
        <v>1</v>
      </c>
      <c r="O2062" s="18" t="str">
        <f>IF(J2062="Yes",IF(P2062&lt;&gt;"",HYPERLINK(_xlfn.CONCAT(VLOOKUP(P2062,AF:AG,2,FALSE),"\",IF(ISERROR(FIND(",",A2062))=FALSE,LEFT(A2062,FIND(",",A2062)-1),A2062),"-",C2062,"-",H2062,".pdf"),"PDF"),""),"")</f>
        <v>PDF</v>
      </c>
      <c r="P2062" s="11" t="s">
        <v>2</v>
      </c>
      <c r="Q2062" s="3" t="s">
        <v>46</v>
      </c>
      <c r="R2062" s="3" t="s">
        <v>39</v>
      </c>
      <c r="T2062" s="18" t="str">
        <f>IF(J2062="Yes",IF(U2062&lt;&gt;"",HYPERLINK(_xlfn.CONCAT(VLOOKUP(U2062,AF:AG,2,FALSE),"\",IF(ISERROR(FIND(",",A2062))=FALSE,LEFT(A2062,FIND(",",A2062)-1),A2062),"-",C2062,"-",H2062,".pdf"),"PDF"),""),"")</f>
        <v>PDF</v>
      </c>
      <c r="U2062" s="11" t="str">
        <f>IF(R2062="0. Duplicate","SH","")</f>
        <v>SH</v>
      </c>
      <c r="V2062" s="3" t="str">
        <f>IF(R2062="0. Duplicate","Exclude","")</f>
        <v>Exclude</v>
      </c>
      <c r="W2062" s="3" t="str">
        <f>IF(R2062="0. Duplicate","0. Duplicate","")</f>
        <v>0. Duplicate</v>
      </c>
      <c r="Y2062" s="12" t="str">
        <f>IF(R2062="Include","No",IF(V2062="Include","No",""))</f>
        <v/>
      </c>
      <c r="Z2062" s="33" t="str">
        <f>IF(J2062="Yes",IF(Q2062="","",IF(Q2062="Include",IF(V2062="",IF(Y2062="No","Check for supplement","Include"),IF(V2062="Exclude","Consensus required",IF(V2062="Include",IF(Y2062="No","Check for supplement","Include"),"Check required"))),IF(Q2062="Exclude",IF(V2062="","Check required",IF(V2062="Exclude","Exclude",IF(V2062="Include","Consensus required","Check required"))),"Check required"))),IF(L2062="","","Find PDF"))</f>
        <v>Exclude</v>
      </c>
      <c r="AA2062" s="31" t="str">
        <f>IF(Z2062="Exclude",R2062,"")</f>
        <v>0. Duplicate</v>
      </c>
    </row>
    <row r="2063" spans="1:27" x14ac:dyDescent="0.25">
      <c r="A2063" s="25" t="s">
        <v>3438</v>
      </c>
      <c r="B2063" s="26" t="s">
        <v>3439</v>
      </c>
      <c r="C2063" s="26">
        <v>2021</v>
      </c>
      <c r="D2063" s="26" t="s">
        <v>60</v>
      </c>
      <c r="E2063" s="26">
        <v>18</v>
      </c>
      <c r="F2063" s="26">
        <v>14</v>
      </c>
      <c r="G2063" s="26" t="s">
        <v>3440</v>
      </c>
      <c r="H2063" s="26">
        <v>13838</v>
      </c>
      <c r="I2063" s="26" t="s">
        <v>3441</v>
      </c>
      <c r="J2063" s="11" t="s">
        <v>35</v>
      </c>
      <c r="K2063" s="18" t="str">
        <f>IF(LEFT(I2063,2)="10",HYPERLINK(_xlfn.CONCAT("https://doi.org/",I2063),"Link"),IF(I2063="","",HYPERLINK(I2063,"Link")))</f>
        <v>Link</v>
      </c>
      <c r="L2063" s="19" t="str">
        <f>IF(A2063&lt;&gt;"",IF(J2063="No",_xlfn.CONCAT(IF(ISERROR(FIND(",",A2063))=FALSE,LEFT(A2063,FIND(",",A2063)-1),A2063),"-",C2063,"-",H2063),""),"")</f>
        <v/>
      </c>
      <c r="M2063" s="29" t="str">
        <f>IF(A2063&lt;&gt;"",_xlfn.CONCAT("{",IF(ISERROR(FIND(",",A2063))=FALSE,LEFT(A2063,FIND(",",A2063)-1),A2063),", ",C2063," #",H2063,"}"),"")</f>
        <v>{Szpunar, 2021 #13838}</v>
      </c>
      <c r="N2063" s="4" t="s">
        <v>1</v>
      </c>
      <c r="O2063" s="18" t="str">
        <f>IF(J2063="Yes",IF(P2063&lt;&gt;"",HYPERLINK(_xlfn.CONCAT(VLOOKUP(P2063,AF:AG,2,FALSE),"\",IF(ISERROR(FIND(",",A2063))=FALSE,LEFT(A2063,FIND(",",A2063)-1),A2063),"-",C2063,"-",H2063,".pdf"),"PDF"),""),"")</f>
        <v>PDF</v>
      </c>
      <c r="P2063" s="11" t="s">
        <v>2</v>
      </c>
      <c r="Q2063" s="3" t="s">
        <v>46</v>
      </c>
      <c r="R2063" s="3" t="s">
        <v>39</v>
      </c>
      <c r="T2063" s="18" t="str">
        <f>IF(J2063="Yes",IF(U2063&lt;&gt;"",HYPERLINK(_xlfn.CONCAT(VLOOKUP(U2063,AF:AG,2,FALSE),"\",IF(ISERROR(FIND(",",A2063))=FALSE,LEFT(A2063,FIND(",",A2063)-1),A2063),"-",C2063,"-",H2063,".pdf"),"PDF"),""),"")</f>
        <v>PDF</v>
      </c>
      <c r="U2063" s="11" t="str">
        <f>IF(R2063="0. Duplicate","SH","")</f>
        <v>SH</v>
      </c>
      <c r="V2063" s="3" t="str">
        <f>IF(R2063="0. Duplicate","Exclude","")</f>
        <v>Exclude</v>
      </c>
      <c r="W2063" s="3" t="str">
        <f>IF(R2063="0. Duplicate","0. Duplicate","")</f>
        <v>0. Duplicate</v>
      </c>
      <c r="Y2063" s="12" t="str">
        <f>IF(R2063="Include","No",IF(V2063="Include","No",""))</f>
        <v/>
      </c>
      <c r="Z2063" s="33" t="str">
        <f>IF(J2063="Yes",IF(Q2063="","",IF(Q2063="Include",IF(V2063="",IF(Y2063="No","Check for supplement","Include"),IF(V2063="Exclude","Consensus required",IF(V2063="Include",IF(Y2063="No","Check for supplement","Include"),"Check required"))),IF(Q2063="Exclude",IF(V2063="","Check required",IF(V2063="Exclude","Exclude",IF(V2063="Include","Consensus required","Check required"))),"Check required"))),IF(L2063="","","Find PDF"))</f>
        <v>Exclude</v>
      </c>
      <c r="AA2063" s="31" t="str">
        <f>IF(Z2063="Exclude",R2063,"")</f>
        <v>0. Duplicate</v>
      </c>
    </row>
    <row r="2064" spans="1:27" x14ac:dyDescent="0.25">
      <c r="A2064" s="25" t="s">
        <v>3438</v>
      </c>
      <c r="B2064" s="26" t="s">
        <v>3439</v>
      </c>
      <c r="C2064" s="26">
        <v>2021</v>
      </c>
      <c r="D2064" s="26" t="s">
        <v>60</v>
      </c>
      <c r="E2064" s="26">
        <v>18</v>
      </c>
      <c r="F2064" s="26">
        <v>14</v>
      </c>
      <c r="G2064" s="26" t="s">
        <v>3440</v>
      </c>
      <c r="H2064" s="26">
        <v>13839</v>
      </c>
      <c r="I2064" s="26" t="s">
        <v>3441</v>
      </c>
      <c r="J2064" s="11" t="s">
        <v>35</v>
      </c>
      <c r="K2064" s="18" t="str">
        <f>IF(LEFT(I2064,2)="10",HYPERLINK(_xlfn.CONCAT("https://doi.org/",I2064),"Link"),IF(I2064="","",HYPERLINK(I2064,"Link")))</f>
        <v>Link</v>
      </c>
      <c r="L2064" s="19" t="str">
        <f>IF(A2064&lt;&gt;"",IF(J2064="No",_xlfn.CONCAT(IF(ISERROR(FIND(",",A2064))=FALSE,LEFT(A2064,FIND(",",A2064)-1),A2064),"-",C2064,"-",H2064),""),"")</f>
        <v/>
      </c>
      <c r="M2064" s="29" t="str">
        <f>IF(A2064&lt;&gt;"",_xlfn.CONCAT("{",IF(ISERROR(FIND(",",A2064))=FALSE,LEFT(A2064,FIND(",",A2064)-1),A2064),", ",C2064," #",H2064,"}"),"")</f>
        <v>{Szpunar, 2021 #13839}</v>
      </c>
      <c r="N2064" s="4" t="s">
        <v>1</v>
      </c>
      <c r="O2064" s="18" t="str">
        <f>IF(J2064="Yes",IF(P2064&lt;&gt;"",HYPERLINK(_xlfn.CONCAT(VLOOKUP(P2064,AF:AG,2,FALSE),"\",IF(ISERROR(FIND(",",A2064))=FALSE,LEFT(A2064,FIND(",",A2064)-1),A2064),"-",C2064,"-",H2064,".pdf"),"PDF"),""),"")</f>
        <v>PDF</v>
      </c>
      <c r="P2064" s="11" t="s">
        <v>2</v>
      </c>
      <c r="Q2064" s="3" t="s">
        <v>46</v>
      </c>
      <c r="R2064" s="3" t="s">
        <v>39</v>
      </c>
      <c r="T2064" s="18" t="str">
        <f>IF(J2064="Yes",IF(U2064&lt;&gt;"",HYPERLINK(_xlfn.CONCAT(VLOOKUP(U2064,AF:AG,2,FALSE),"\",IF(ISERROR(FIND(",",A2064))=FALSE,LEFT(A2064,FIND(",",A2064)-1),A2064),"-",C2064,"-",H2064,".pdf"),"PDF"),""),"")</f>
        <v>PDF</v>
      </c>
      <c r="U2064" s="11" t="str">
        <f>IF(R2064="0. Duplicate","SH","")</f>
        <v>SH</v>
      </c>
      <c r="V2064" s="3" t="str">
        <f>IF(R2064="0. Duplicate","Exclude","")</f>
        <v>Exclude</v>
      </c>
      <c r="W2064" s="3" t="str">
        <f>IF(R2064="0. Duplicate","0. Duplicate","")</f>
        <v>0. Duplicate</v>
      </c>
      <c r="Y2064" s="12" t="str">
        <f>IF(R2064="Include","No",IF(V2064="Include","No",""))</f>
        <v/>
      </c>
      <c r="Z2064" s="33" t="str">
        <f>IF(J2064="Yes",IF(Q2064="","",IF(Q2064="Include",IF(V2064="",IF(Y2064="No","Check for supplement","Include"),IF(V2064="Exclude","Consensus required",IF(V2064="Include",IF(Y2064="No","Check for supplement","Include"),"Check required"))),IF(Q2064="Exclude",IF(V2064="","Check required",IF(V2064="Exclude","Exclude",IF(V2064="Include","Consensus required","Check required"))),"Check required"))),IF(L2064="","","Find PDF"))</f>
        <v>Exclude</v>
      </c>
      <c r="AA2064" s="31" t="str">
        <f>IF(Z2064="Exclude",R2064,"")</f>
        <v>0. Duplicate</v>
      </c>
    </row>
    <row r="2065" spans="1:27" x14ac:dyDescent="0.25">
      <c r="A2065" s="25" t="s">
        <v>3442</v>
      </c>
      <c r="B2065" s="26" t="s">
        <v>3443</v>
      </c>
      <c r="C2065" s="26">
        <v>2014</v>
      </c>
      <c r="D2065" s="26" t="s">
        <v>1788</v>
      </c>
      <c r="E2065" s="26">
        <v>28</v>
      </c>
      <c r="F2065" s="26">
        <v>6</v>
      </c>
      <c r="G2065" s="26" t="s">
        <v>3444</v>
      </c>
      <c r="H2065" s="26">
        <v>13840</v>
      </c>
      <c r="I2065" s="26" t="s">
        <v>3445</v>
      </c>
      <c r="J2065" s="11" t="s">
        <v>35</v>
      </c>
      <c r="K2065" s="18" t="str">
        <f>IF(LEFT(I2065,2)="10",HYPERLINK(_xlfn.CONCAT("https://doi.org/",I2065),"Link"),IF(I2065="","",HYPERLINK(I2065,"Link")))</f>
        <v>Link</v>
      </c>
      <c r="L2065" s="19" t="str">
        <f>IF(A2065&lt;&gt;"",IF(J2065="No",_xlfn.CONCAT(IF(ISERROR(FIND(",",A2065))=FALSE,LEFT(A2065,FIND(",",A2065)-1),A2065),"-",C2065,"-",H2065),""),"")</f>
        <v/>
      </c>
      <c r="M2065" s="29" t="str">
        <f>IF(A2065&lt;&gt;"",_xlfn.CONCAT("{",IF(ISERROR(FIND(",",A2065))=FALSE,LEFT(A2065,FIND(",",A2065)-1),A2065),", ",C2065," #",H2065,"}"),"")</f>
        <v>{Tabak, 2014 #13840}</v>
      </c>
      <c r="N2065" s="4" t="s">
        <v>1</v>
      </c>
      <c r="O2065" s="18" t="str">
        <f>IF(J2065="Yes",IF(P2065&lt;&gt;"",HYPERLINK(_xlfn.CONCAT(VLOOKUP(P2065,AF:AG,2,FALSE),"\",IF(ISERROR(FIND(",",A2065))=FALSE,LEFT(A2065,FIND(",",A2065)-1),A2065),"-",C2065,"-",H2065,".pdf"),"PDF"),""),"")</f>
        <v>PDF</v>
      </c>
      <c r="P2065" s="11" t="s">
        <v>2</v>
      </c>
      <c r="Q2065" s="3" t="s">
        <v>46</v>
      </c>
      <c r="R2065" s="3" t="s">
        <v>47</v>
      </c>
      <c r="S2065" s="4" t="s">
        <v>109</v>
      </c>
      <c r="T2065" s="18" t="str">
        <f>IF(J2065="Yes",IF(U2065&lt;&gt;"",HYPERLINK(_xlfn.CONCAT(VLOOKUP(U2065,AF:AG,2,FALSE),"\",IF(ISERROR(FIND(",",A2065))=FALSE,LEFT(A2065,FIND(",",A2065)-1),A2065),"-",C2065,"-",H2065,".pdf"),"PDF"),""),"")</f>
        <v>PDF</v>
      </c>
      <c r="U2065" s="11" t="s">
        <v>38</v>
      </c>
      <c r="V2065" s="3" t="s">
        <v>46</v>
      </c>
      <c r="W2065" s="3" t="s">
        <v>47</v>
      </c>
      <c r="Y2065" s="12" t="str">
        <f>IF(R2065="Include","No",IF(V2065="Include","No",""))</f>
        <v/>
      </c>
      <c r="Z2065" s="33" t="str">
        <f>IF(J2065="Yes",IF(Q2065="","",IF(Q2065="Include",IF(V2065="",IF(Y2065="No","Check for supplement","Include"),IF(V2065="Exclude","Consensus required",IF(V2065="Include",IF(Y2065="No","Check for supplement","Include"),"Check required"))),IF(Q2065="Exclude",IF(V2065="","Check required",IF(V2065="Exclude","Exclude",IF(V2065="Include","Consensus required","Check required"))),"Check required"))),IF(L2065="","","Find PDF"))</f>
        <v>Exclude</v>
      </c>
      <c r="AA2065" s="31" t="str">
        <f>IF(Z2065="Exclude",R2065,"")</f>
        <v>3. Wrong intervention</v>
      </c>
    </row>
    <row r="2066" spans="1:27" x14ac:dyDescent="0.25">
      <c r="A2066" s="25" t="s">
        <v>3442</v>
      </c>
      <c r="B2066" s="26" t="s">
        <v>3443</v>
      </c>
      <c r="C2066" s="26">
        <v>2014</v>
      </c>
      <c r="D2066" s="26" t="s">
        <v>1788</v>
      </c>
      <c r="E2066" s="26">
        <v>28</v>
      </c>
      <c r="F2066" s="26">
        <v>6</v>
      </c>
      <c r="G2066" s="26" t="s">
        <v>3444</v>
      </c>
      <c r="H2066" s="26">
        <v>13841</v>
      </c>
      <c r="I2066" s="26" t="s">
        <v>3445</v>
      </c>
      <c r="J2066" s="11" t="s">
        <v>35</v>
      </c>
      <c r="K2066" s="18" t="str">
        <f>IF(LEFT(I2066,2)="10",HYPERLINK(_xlfn.CONCAT("https://doi.org/",I2066),"Link"),IF(I2066="","",HYPERLINK(I2066,"Link")))</f>
        <v>Link</v>
      </c>
      <c r="L2066" s="19" t="str">
        <f>IF(A2066&lt;&gt;"",IF(J2066="No",_xlfn.CONCAT(IF(ISERROR(FIND(",",A2066))=FALSE,LEFT(A2066,FIND(",",A2066)-1),A2066),"-",C2066,"-",H2066),""),"")</f>
        <v/>
      </c>
      <c r="M2066" s="29" t="str">
        <f>IF(A2066&lt;&gt;"",_xlfn.CONCAT("{",IF(ISERROR(FIND(",",A2066))=FALSE,LEFT(A2066,FIND(",",A2066)-1),A2066),", ",C2066," #",H2066,"}"),"")</f>
        <v>{Tabak, 2014 #13841}</v>
      </c>
      <c r="N2066" s="4" t="s">
        <v>1</v>
      </c>
      <c r="O2066" s="18" t="str">
        <f>IF(J2066="Yes",IF(P2066&lt;&gt;"",HYPERLINK(_xlfn.CONCAT(VLOOKUP(P2066,AF:AG,2,FALSE),"\",IF(ISERROR(FIND(",",A2066))=FALSE,LEFT(A2066,FIND(",",A2066)-1),A2066),"-",C2066,"-",H2066,".pdf"),"PDF"),""),"")</f>
        <v>PDF</v>
      </c>
      <c r="P2066" s="11" t="s">
        <v>2</v>
      </c>
      <c r="Q2066" s="3" t="s">
        <v>46</v>
      </c>
      <c r="R2066" s="3" t="s">
        <v>39</v>
      </c>
      <c r="T2066" s="18" t="str">
        <f>IF(J2066="Yes",IF(U2066&lt;&gt;"",HYPERLINK(_xlfn.CONCAT(VLOOKUP(U2066,AF:AG,2,FALSE),"\",IF(ISERROR(FIND(",",A2066))=FALSE,LEFT(A2066,FIND(",",A2066)-1),A2066),"-",C2066,"-",H2066,".pdf"),"PDF"),""),"")</f>
        <v>PDF</v>
      </c>
      <c r="U2066" s="11" t="str">
        <f>IF(R2066="0. Duplicate","SH","")</f>
        <v>SH</v>
      </c>
      <c r="V2066" s="3" t="str">
        <f>IF(R2066="0. Duplicate","Exclude","")</f>
        <v>Exclude</v>
      </c>
      <c r="W2066" s="3" t="str">
        <f>IF(R2066="0. Duplicate","0. Duplicate","")</f>
        <v>0. Duplicate</v>
      </c>
      <c r="Y2066" s="12" t="str">
        <f>IF(R2066="Include","No",IF(V2066="Include","No",""))</f>
        <v/>
      </c>
      <c r="Z2066" s="33" t="str">
        <f>IF(J2066="Yes",IF(Q2066="","",IF(Q2066="Include",IF(V2066="",IF(Y2066="No","Check for supplement","Include"),IF(V2066="Exclude","Consensus required",IF(V2066="Include",IF(Y2066="No","Check for supplement","Include"),"Check required"))),IF(Q2066="Exclude",IF(V2066="","Check required",IF(V2066="Exclude","Exclude",IF(V2066="Include","Consensus required","Check required"))),"Check required"))),IF(L2066="","","Find PDF"))</f>
        <v>Exclude</v>
      </c>
      <c r="AA2066" s="31" t="str">
        <f>IF(Z2066="Exclude",R2066,"")</f>
        <v>0. Duplicate</v>
      </c>
    </row>
    <row r="2067" spans="1:27" x14ac:dyDescent="0.25">
      <c r="A2067" s="25" t="s">
        <v>3442</v>
      </c>
      <c r="B2067" s="26" t="s">
        <v>3443</v>
      </c>
      <c r="C2067" s="26">
        <v>2014</v>
      </c>
      <c r="D2067" s="26" t="s">
        <v>1788</v>
      </c>
      <c r="E2067" s="26">
        <v>28</v>
      </c>
      <c r="F2067" s="26">
        <v>6</v>
      </c>
      <c r="G2067" s="26" t="s">
        <v>3444</v>
      </c>
      <c r="H2067" s="26">
        <v>13842</v>
      </c>
      <c r="I2067" s="26" t="s">
        <v>3445</v>
      </c>
      <c r="J2067" s="11" t="s">
        <v>35</v>
      </c>
      <c r="K2067" s="18" t="str">
        <f>IF(LEFT(I2067,2)="10",HYPERLINK(_xlfn.CONCAT("https://doi.org/",I2067),"Link"),IF(I2067="","",HYPERLINK(I2067,"Link")))</f>
        <v>Link</v>
      </c>
      <c r="L2067" s="19" t="str">
        <f>IF(A2067&lt;&gt;"",IF(J2067="No",_xlfn.CONCAT(IF(ISERROR(FIND(",",A2067))=FALSE,LEFT(A2067,FIND(",",A2067)-1),A2067),"-",C2067,"-",H2067),""),"")</f>
        <v/>
      </c>
      <c r="M2067" s="29" t="str">
        <f>IF(A2067&lt;&gt;"",_xlfn.CONCAT("{",IF(ISERROR(FIND(",",A2067))=FALSE,LEFT(A2067,FIND(",",A2067)-1),A2067),", ",C2067," #",H2067,"}"),"")</f>
        <v>{Tabak, 2014 #13842}</v>
      </c>
      <c r="N2067" s="4" t="s">
        <v>1</v>
      </c>
      <c r="O2067" s="18" t="str">
        <f>IF(J2067="Yes",IF(P2067&lt;&gt;"",HYPERLINK(_xlfn.CONCAT(VLOOKUP(P2067,AF:AG,2,FALSE),"\",IF(ISERROR(FIND(",",A2067))=FALSE,LEFT(A2067,FIND(",",A2067)-1),A2067),"-",C2067,"-",H2067,".pdf"),"PDF"),""),"")</f>
        <v>PDF</v>
      </c>
      <c r="P2067" s="11" t="s">
        <v>2</v>
      </c>
      <c r="Q2067" s="3" t="s">
        <v>46</v>
      </c>
      <c r="R2067" s="3" t="s">
        <v>39</v>
      </c>
      <c r="T2067" s="18" t="str">
        <f>IF(J2067="Yes",IF(U2067&lt;&gt;"",HYPERLINK(_xlfn.CONCAT(VLOOKUP(U2067,AF:AG,2,FALSE),"\",IF(ISERROR(FIND(",",A2067))=FALSE,LEFT(A2067,FIND(",",A2067)-1),A2067),"-",C2067,"-",H2067,".pdf"),"PDF"),""),"")</f>
        <v>PDF</v>
      </c>
      <c r="U2067" s="11" t="str">
        <f>IF(R2067="0. Duplicate","SH","")</f>
        <v>SH</v>
      </c>
      <c r="V2067" s="3" t="str">
        <f>IF(R2067="0. Duplicate","Exclude","")</f>
        <v>Exclude</v>
      </c>
      <c r="W2067" s="3" t="str">
        <f>IF(R2067="0. Duplicate","0. Duplicate","")</f>
        <v>0. Duplicate</v>
      </c>
      <c r="Y2067" s="12" t="str">
        <f>IF(R2067="Include","No",IF(V2067="Include","No",""))</f>
        <v/>
      </c>
      <c r="Z2067" s="33" t="str">
        <f>IF(J2067="Yes",IF(Q2067="","",IF(Q2067="Include",IF(V2067="",IF(Y2067="No","Check for supplement","Include"),IF(V2067="Exclude","Consensus required",IF(V2067="Include",IF(Y2067="No","Check for supplement","Include"),"Check required"))),IF(Q2067="Exclude",IF(V2067="","Check required",IF(V2067="Exclude","Exclude",IF(V2067="Include","Consensus required","Check required"))),"Check required"))),IF(L2067="","","Find PDF"))</f>
        <v>Exclude</v>
      </c>
      <c r="AA2067" s="31" t="str">
        <f>IF(Z2067="Exclude",R2067,"")</f>
        <v>0. Duplicate</v>
      </c>
    </row>
    <row r="2068" spans="1:27" x14ac:dyDescent="0.25">
      <c r="A2068" s="25" t="s">
        <v>3442</v>
      </c>
      <c r="B2068" s="26" t="s">
        <v>3443</v>
      </c>
      <c r="C2068" s="26">
        <v>2014</v>
      </c>
      <c r="D2068" s="26" t="s">
        <v>1788</v>
      </c>
      <c r="E2068" s="26">
        <v>28</v>
      </c>
      <c r="F2068" s="26">
        <v>6</v>
      </c>
      <c r="G2068" s="26" t="s">
        <v>3444</v>
      </c>
      <c r="H2068" s="26">
        <v>13843</v>
      </c>
      <c r="I2068" s="26" t="s">
        <v>3445</v>
      </c>
      <c r="J2068" s="11" t="s">
        <v>35</v>
      </c>
      <c r="K2068" s="18" t="str">
        <f>IF(LEFT(I2068,2)="10",HYPERLINK(_xlfn.CONCAT("https://doi.org/",I2068),"Link"),IF(I2068="","",HYPERLINK(I2068,"Link")))</f>
        <v>Link</v>
      </c>
      <c r="L2068" s="19" t="str">
        <f>IF(A2068&lt;&gt;"",IF(J2068="No",_xlfn.CONCAT(IF(ISERROR(FIND(",",A2068))=FALSE,LEFT(A2068,FIND(",",A2068)-1),A2068),"-",C2068,"-",H2068),""),"")</f>
        <v/>
      </c>
      <c r="M2068" s="29" t="str">
        <f>IF(A2068&lt;&gt;"",_xlfn.CONCAT("{",IF(ISERROR(FIND(",",A2068))=FALSE,LEFT(A2068,FIND(",",A2068)-1),A2068),", ",C2068," #",H2068,"}"),"")</f>
        <v>{Tabak, 2014 #13843}</v>
      </c>
      <c r="N2068" s="4" t="s">
        <v>1</v>
      </c>
      <c r="O2068" s="18" t="str">
        <f>IF(J2068="Yes",IF(P2068&lt;&gt;"",HYPERLINK(_xlfn.CONCAT(VLOOKUP(P2068,AF:AG,2,FALSE),"\",IF(ISERROR(FIND(",",A2068))=FALSE,LEFT(A2068,FIND(",",A2068)-1),A2068),"-",C2068,"-",H2068,".pdf"),"PDF"),""),"")</f>
        <v>PDF</v>
      </c>
      <c r="P2068" s="11" t="s">
        <v>2</v>
      </c>
      <c r="Q2068" s="3" t="s">
        <v>46</v>
      </c>
      <c r="R2068" s="3" t="s">
        <v>39</v>
      </c>
      <c r="T2068" s="18" t="str">
        <f>IF(J2068="Yes",IF(U2068&lt;&gt;"",HYPERLINK(_xlfn.CONCAT(VLOOKUP(U2068,AF:AG,2,FALSE),"\",IF(ISERROR(FIND(",",A2068))=FALSE,LEFT(A2068,FIND(",",A2068)-1),A2068),"-",C2068,"-",H2068,".pdf"),"PDF"),""),"")</f>
        <v>PDF</v>
      </c>
      <c r="U2068" s="11" t="str">
        <f>IF(R2068="0. Duplicate","SH","")</f>
        <v>SH</v>
      </c>
      <c r="V2068" s="3" t="str">
        <f>IF(R2068="0. Duplicate","Exclude","")</f>
        <v>Exclude</v>
      </c>
      <c r="W2068" s="3" t="str">
        <f>IF(R2068="0. Duplicate","0. Duplicate","")</f>
        <v>0. Duplicate</v>
      </c>
      <c r="Y2068" s="12" t="str">
        <f>IF(R2068="Include","No",IF(V2068="Include","No",""))</f>
        <v/>
      </c>
      <c r="Z2068" s="33" t="str">
        <f>IF(J2068="Yes",IF(Q2068="","",IF(Q2068="Include",IF(V2068="",IF(Y2068="No","Check for supplement","Include"),IF(V2068="Exclude","Consensus required",IF(V2068="Include",IF(Y2068="No","Check for supplement","Include"),"Check required"))),IF(Q2068="Exclude",IF(V2068="","Check required",IF(V2068="Exclude","Exclude",IF(V2068="Include","Consensus required","Check required"))),"Check required"))),IF(L2068="","","Find PDF"))</f>
        <v>Exclude</v>
      </c>
      <c r="AA2068" s="31" t="str">
        <f>IF(Z2068="Exclude",R2068,"")</f>
        <v>0. Duplicate</v>
      </c>
    </row>
    <row r="2069" spans="1:27" x14ac:dyDescent="0.25">
      <c r="A2069" s="25" t="s">
        <v>3446</v>
      </c>
      <c r="B2069" s="26" t="s">
        <v>3447</v>
      </c>
      <c r="C2069" s="26">
        <v>2014</v>
      </c>
      <c r="D2069" s="26" t="s">
        <v>80</v>
      </c>
      <c r="E2069" s="26">
        <v>94</v>
      </c>
      <c r="F2069" s="26">
        <v>3</v>
      </c>
      <c r="G2069" s="26" t="s">
        <v>3448</v>
      </c>
      <c r="H2069" s="26">
        <v>14961</v>
      </c>
      <c r="I2069" s="26" t="s">
        <v>3449</v>
      </c>
      <c r="J2069" s="11" t="s">
        <v>35</v>
      </c>
      <c r="K2069" s="18" t="str">
        <f>IF(LEFT(I2069,2)="10",HYPERLINK(_xlfn.CONCAT("https://doi.org/",I2069),"Link"),IF(I2069="","",HYPERLINK(I2069,"Link")))</f>
        <v>Link</v>
      </c>
      <c r="L2069" s="19" t="str">
        <f>IF(A2069&lt;&gt;"",IF(J2069="No",_xlfn.CONCAT(IF(ISERROR(FIND(",",A2069))=FALSE,LEFT(A2069,FIND(",",A2069)-1),A2069),"-",C2069,"-",H2069),""),"")</f>
        <v/>
      </c>
      <c r="M2069" s="29" t="str">
        <f>IF(A2069&lt;&gt;"",_xlfn.CONCAT("{",IF(ISERROR(FIND(",",A2069))=FALSE,LEFT(A2069,FIND(",",A2069)-1),A2069),", ",C2069," #",H2069,"}"),"")</f>
        <v>{Tabak, 2014 #14961}</v>
      </c>
      <c r="N2069" s="4" t="s">
        <v>1</v>
      </c>
      <c r="O2069" s="18" t="str">
        <f>IF(J2069="Yes",IF(P2069&lt;&gt;"",HYPERLINK(_xlfn.CONCAT(VLOOKUP(P2069,AF:AG,2,FALSE),"\",IF(ISERROR(FIND(",",A2069))=FALSE,LEFT(A2069,FIND(",",A2069)-1),A2069),"-",C2069,"-",H2069,".pdf"),"PDF"),""),"")</f>
        <v>PDF</v>
      </c>
      <c r="P2069" s="11" t="s">
        <v>2</v>
      </c>
      <c r="Q2069" s="3" t="s">
        <v>46</v>
      </c>
      <c r="R2069" s="3" t="s">
        <v>47</v>
      </c>
      <c r="S2069" s="4" t="s">
        <v>109</v>
      </c>
      <c r="T2069" s="18" t="str">
        <f>IF(J2069="Yes",IF(U2069&lt;&gt;"",HYPERLINK(_xlfn.CONCAT(VLOOKUP(U2069,AF:AG,2,FALSE),"\",IF(ISERROR(FIND(",",A2069))=FALSE,LEFT(A2069,FIND(",",A2069)-1),A2069),"-",C2069,"-",H2069,".pdf"),"PDF"),""),"")</f>
        <v>PDF</v>
      </c>
      <c r="U2069" s="11" t="s">
        <v>38</v>
      </c>
      <c r="V2069" s="3" t="s">
        <v>46</v>
      </c>
      <c r="W2069" s="3" t="s">
        <v>47</v>
      </c>
      <c r="Y2069" s="12" t="str">
        <f>IF(R2069="Include","No",IF(V2069="Include","No",""))</f>
        <v/>
      </c>
      <c r="Z2069" s="33" t="str">
        <f>IF(J2069="Yes",IF(Q2069="","",IF(Q2069="Include",IF(V2069="",IF(Y2069="No","Check for supplement","Include"),IF(V2069="Exclude","Consensus required",IF(V2069="Include",IF(Y2069="No","Check for supplement","Include"),"Check required"))),IF(Q2069="Exclude",IF(V2069="","Check required",IF(V2069="Exclude","Exclude",IF(V2069="Include","Consensus required","Check required"))),"Check required"))),IF(L2069="","","Find PDF"))</f>
        <v>Exclude</v>
      </c>
      <c r="AA2069" s="31" t="str">
        <f>IF(Z2069="Exclude",R2069,"")</f>
        <v>3. Wrong intervention</v>
      </c>
    </row>
    <row r="2070" spans="1:27" x14ac:dyDescent="0.25">
      <c r="A2070" s="25" t="s">
        <v>3450</v>
      </c>
      <c r="B2070" s="26" t="s">
        <v>3451</v>
      </c>
      <c r="C2070" s="26">
        <v>2014</v>
      </c>
      <c r="D2070" s="26" t="s">
        <v>573</v>
      </c>
      <c r="E2070" s="26">
        <v>9</v>
      </c>
      <c r="F2070" s="26">
        <v>1</v>
      </c>
      <c r="G2070" s="26" t="s">
        <v>3452</v>
      </c>
      <c r="H2070" s="26">
        <v>14962</v>
      </c>
      <c r="I2070" s="26" t="s">
        <v>3453</v>
      </c>
      <c r="J2070" s="11" t="s">
        <v>35</v>
      </c>
      <c r="K2070" s="18" t="str">
        <f>IF(LEFT(I2070,2)="10",HYPERLINK(_xlfn.CONCAT("https://doi.org/",I2070),"Link"),IF(I2070="","",HYPERLINK(I2070,"Link")))</f>
        <v>Link</v>
      </c>
      <c r="L2070" s="19" t="str">
        <f>IF(A2070&lt;&gt;"",IF(J2070="No",_xlfn.CONCAT(IF(ISERROR(FIND(",",A2070))=FALSE,LEFT(A2070,FIND(",",A2070)-1),A2070),"-",C2070,"-",H2070),""),"")</f>
        <v/>
      </c>
      <c r="M2070" s="29" t="str">
        <f>IF(A2070&lt;&gt;"",_xlfn.CONCAT("{",IF(ISERROR(FIND(",",A2070))=FALSE,LEFT(A2070,FIND(",",A2070)-1),A2070),", ",C2070," #",H2070,"}"),"")</f>
        <v>{Tabak, 2014 #14962}</v>
      </c>
      <c r="N2070" s="4" t="s">
        <v>1</v>
      </c>
      <c r="O2070" s="18" t="str">
        <f>IF(J2070="Yes",IF(P2070&lt;&gt;"",HYPERLINK(_xlfn.CONCAT(VLOOKUP(P2070,AF:AG,2,FALSE),"\",IF(ISERROR(FIND(",",A2070))=FALSE,LEFT(A2070,FIND(",",A2070)-1),A2070),"-",C2070,"-",H2070,".pdf"),"PDF"),""),"")</f>
        <v>PDF</v>
      </c>
      <c r="P2070" s="11" t="s">
        <v>2</v>
      </c>
      <c r="Q2070" s="3" t="s">
        <v>46</v>
      </c>
      <c r="R2070" s="3" t="s">
        <v>47</v>
      </c>
      <c r="S2070" s="4" t="s">
        <v>109</v>
      </c>
      <c r="T2070" s="18" t="str">
        <f>IF(J2070="Yes",IF(U2070&lt;&gt;"",HYPERLINK(_xlfn.CONCAT(VLOOKUP(U2070,AF:AG,2,FALSE),"\",IF(ISERROR(FIND(",",A2070))=FALSE,LEFT(A2070,FIND(",",A2070)-1),A2070),"-",C2070,"-",H2070,".pdf"),"PDF"),""),"")</f>
        <v>PDF</v>
      </c>
      <c r="U2070" s="11" t="s">
        <v>38</v>
      </c>
      <c r="V2070" s="3" t="s">
        <v>46</v>
      </c>
      <c r="W2070" s="3" t="s">
        <v>47</v>
      </c>
      <c r="Y2070" s="12" t="str">
        <f>IF(R2070="Include","No",IF(V2070="Include","No",""))</f>
        <v/>
      </c>
      <c r="Z2070" s="33" t="str">
        <f>IF(J2070="Yes",IF(Q2070="","",IF(Q2070="Include",IF(V2070="",IF(Y2070="No","Check for supplement","Include"),IF(V2070="Exclude","Consensus required",IF(V2070="Include",IF(Y2070="No","Check for supplement","Include"),"Check required"))),IF(Q2070="Exclude",IF(V2070="","Check required",IF(V2070="Exclude","Exclude",IF(V2070="Include","Consensus required","Check required"))),"Check required"))),IF(L2070="","","Find PDF"))</f>
        <v>Exclude</v>
      </c>
      <c r="AA2070" s="31" t="str">
        <f>IF(Z2070="Exclude",R2070,"")</f>
        <v>3. Wrong intervention</v>
      </c>
    </row>
    <row r="2071" spans="1:27" x14ac:dyDescent="0.25">
      <c r="A2071" s="25" t="s">
        <v>3450</v>
      </c>
      <c r="B2071" s="26" t="s">
        <v>3451</v>
      </c>
      <c r="C2071" s="26">
        <v>2014</v>
      </c>
      <c r="D2071" s="26" t="s">
        <v>573</v>
      </c>
      <c r="E2071" s="26">
        <v>9</v>
      </c>
      <c r="F2071" s="26">
        <v>1</v>
      </c>
      <c r="G2071" s="26" t="s">
        <v>3452</v>
      </c>
      <c r="H2071" s="26">
        <v>14963</v>
      </c>
      <c r="I2071" s="26" t="s">
        <v>3453</v>
      </c>
      <c r="J2071" s="11" t="s">
        <v>35</v>
      </c>
      <c r="K2071" s="18" t="str">
        <f>IF(LEFT(I2071,2)="10",HYPERLINK(_xlfn.CONCAT("https://doi.org/",I2071),"Link"),IF(I2071="","",HYPERLINK(I2071,"Link")))</f>
        <v>Link</v>
      </c>
      <c r="L2071" s="19" t="str">
        <f>IF(A2071&lt;&gt;"",IF(J2071="No",_xlfn.CONCAT(IF(ISERROR(FIND(",",A2071))=FALSE,LEFT(A2071,FIND(",",A2071)-1),A2071),"-",C2071,"-",H2071),""),"")</f>
        <v/>
      </c>
      <c r="M2071" s="29" t="str">
        <f>IF(A2071&lt;&gt;"",_xlfn.CONCAT("{",IF(ISERROR(FIND(",",A2071))=FALSE,LEFT(A2071,FIND(",",A2071)-1),A2071),", ",C2071," #",H2071,"}"),"")</f>
        <v>{Tabak, 2014 #14963}</v>
      </c>
      <c r="N2071" s="4" t="s">
        <v>1</v>
      </c>
      <c r="O2071" s="18" t="str">
        <f>IF(J2071="Yes",IF(P2071&lt;&gt;"",HYPERLINK(_xlfn.CONCAT(VLOOKUP(P2071,AF:AG,2,FALSE),"\",IF(ISERROR(FIND(",",A2071))=FALSE,LEFT(A2071,FIND(",",A2071)-1),A2071),"-",C2071,"-",H2071,".pdf"),"PDF"),""),"")</f>
        <v>PDF</v>
      </c>
      <c r="P2071" s="11" t="s">
        <v>2</v>
      </c>
      <c r="Q2071" s="3" t="s">
        <v>46</v>
      </c>
      <c r="R2071" s="3" t="s">
        <v>39</v>
      </c>
      <c r="T2071" s="18" t="str">
        <f>IF(J2071="Yes",IF(U2071&lt;&gt;"",HYPERLINK(_xlfn.CONCAT(VLOOKUP(U2071,AF:AG,2,FALSE),"\",IF(ISERROR(FIND(",",A2071))=FALSE,LEFT(A2071,FIND(",",A2071)-1),A2071),"-",C2071,"-",H2071,".pdf"),"PDF"),""),"")</f>
        <v>PDF</v>
      </c>
      <c r="U2071" s="11" t="str">
        <f>IF(R2071="0. Duplicate","SH","")</f>
        <v>SH</v>
      </c>
      <c r="V2071" s="3" t="str">
        <f>IF(R2071="0. Duplicate","Exclude","")</f>
        <v>Exclude</v>
      </c>
      <c r="W2071" s="3" t="str">
        <f>IF(R2071="0. Duplicate","0. Duplicate","")</f>
        <v>0. Duplicate</v>
      </c>
      <c r="Y2071" s="12" t="str">
        <f>IF(R2071="Include","No",IF(V2071="Include","No",""))</f>
        <v/>
      </c>
      <c r="Z2071" s="33" t="str">
        <f>IF(J2071="Yes",IF(Q2071="","",IF(Q2071="Include",IF(V2071="",IF(Y2071="No","Check for supplement","Include"),IF(V2071="Exclude","Consensus required",IF(V2071="Include",IF(Y2071="No","Check for supplement","Include"),"Check required"))),IF(Q2071="Exclude",IF(V2071="","Check required",IF(V2071="Exclude","Exclude",IF(V2071="Include","Consensus required","Check required"))),"Check required"))),IF(L2071="","","Find PDF"))</f>
        <v>Exclude</v>
      </c>
      <c r="AA2071" s="31" t="str">
        <f>IF(Z2071="Exclude",R2071,"")</f>
        <v>0. Duplicate</v>
      </c>
    </row>
    <row r="2072" spans="1:27" x14ac:dyDescent="0.25">
      <c r="A2072" s="25" t="s">
        <v>5721</v>
      </c>
      <c r="B2072" s="26" t="s">
        <v>5722</v>
      </c>
      <c r="C2072" s="26">
        <v>2022</v>
      </c>
      <c r="D2072" s="26" t="s">
        <v>1788</v>
      </c>
      <c r="E2072" s="26">
        <v>36</v>
      </c>
      <c r="F2072" s="26">
        <v>12</v>
      </c>
      <c r="G2072" s="26" t="s">
        <v>5723</v>
      </c>
      <c r="H2072" s="26">
        <v>14068</v>
      </c>
      <c r="I2072" s="26" t="s">
        <v>5724</v>
      </c>
      <c r="J2072" s="11" t="s">
        <v>35</v>
      </c>
      <c r="K2072" s="18" t="str">
        <f>IF(LEFT(I2072,2)="10",HYPERLINK(_xlfn.CONCAT("https://doi.org/",I2072),"Link"),IF(I2072="","",HYPERLINK(I2072,"Link")))</f>
        <v>Link</v>
      </c>
      <c r="L2072" s="19" t="str">
        <f>IF(A2072&lt;&gt;"",IF(J2072="No",_xlfn.CONCAT(IF(ISERROR(FIND(",",A2072))=FALSE,LEFT(A2072,FIND(",",A2072)-1),A2072),"-",C2072,"-",H2072),""),"")</f>
        <v/>
      </c>
      <c r="M2072" s="29" t="str">
        <f>IF(A2072&lt;&gt;"",_xlfn.CONCAT("{",IF(ISERROR(FIND(",",A2072))=FALSE,LEFT(A2072,FIND(",",A2072)-1),A2072),", ",C2072," #",H2072,"}"),"")</f>
        <v>{Takeda, 2022 #14068}</v>
      </c>
      <c r="N2072" s="4" t="s">
        <v>4</v>
      </c>
      <c r="O2072" s="18" t="str">
        <f>IF(J2072="Yes",IF(P2072&lt;&gt;"",HYPERLINK(_xlfn.CONCAT(VLOOKUP(P2072,AF:AG,2,FALSE),"\",IF(ISERROR(FIND(",",A2072))=FALSE,LEFT(A2072,FIND(",",A2072)-1),A2072),"-",C2072,"-",H2072,".pdf"),"PDF"),""),"")</f>
        <v>PDF</v>
      </c>
      <c r="P2072" s="11" t="s">
        <v>2</v>
      </c>
      <c r="Q2072" s="3" t="s">
        <v>46</v>
      </c>
      <c r="R2072" s="3" t="s">
        <v>47</v>
      </c>
      <c r="S2072" s="4" t="s">
        <v>109</v>
      </c>
      <c r="T2072" s="18" t="str">
        <f>IF(J2072="Yes",IF(U2072&lt;&gt;"",HYPERLINK(_xlfn.CONCAT(VLOOKUP(U2072,AF:AG,2,FALSE),"\",IF(ISERROR(FIND(",",A2072))=FALSE,LEFT(A2072,FIND(",",A2072)-1),A2072),"-",C2072,"-",H2072,".pdf"),"PDF"),""),"")</f>
        <v>PDF</v>
      </c>
      <c r="U2072" s="11" t="s">
        <v>50</v>
      </c>
      <c r="V2072" s="3" t="s">
        <v>46</v>
      </c>
      <c r="W2072" s="3" t="s">
        <v>47</v>
      </c>
      <c r="Y2072" s="12" t="str">
        <f>IF(R2072="Include","No",IF(V2072="Include","No",""))</f>
        <v/>
      </c>
      <c r="Z2072" s="33" t="str">
        <f>IF(J2072="Yes",IF(Q2072="","",IF(Q2072="Include",IF(V2072="",IF(Y2072="No","Check for supplement","Include"),IF(V2072="Exclude","Consensus required",IF(V2072="Include",IF(Y2072="No","Check for supplement","Include"),"Check required"))),IF(Q2072="Exclude",IF(V2072="","Check required",IF(V2072="Exclude","Exclude",IF(V2072="Include","Consensus required","Check required"))),"Check required"))),IF(L2072="","","Find PDF"))</f>
        <v>Exclude</v>
      </c>
      <c r="AA2072" s="31" t="str">
        <f>IF(Z2072="Exclude",R2072,"")</f>
        <v>3. Wrong intervention</v>
      </c>
    </row>
    <row r="2073" spans="1:27" x14ac:dyDescent="0.25">
      <c r="A2073" s="25" t="s">
        <v>5721</v>
      </c>
      <c r="B2073" s="26" t="s">
        <v>5725</v>
      </c>
      <c r="C2073" s="26">
        <v>2022</v>
      </c>
      <c r="D2073" s="26" t="s">
        <v>1788</v>
      </c>
      <c r="E2073" s="26">
        <v>36</v>
      </c>
      <c r="F2073" s="26">
        <v>3</v>
      </c>
      <c r="G2073" s="26" t="s">
        <v>5726</v>
      </c>
      <c r="H2073" s="26">
        <v>14071</v>
      </c>
      <c r="I2073" s="26" t="s">
        <v>5727</v>
      </c>
      <c r="J2073" s="11" t="s">
        <v>35</v>
      </c>
      <c r="K2073" s="18" t="str">
        <f>IF(LEFT(I2073,2)="10",HYPERLINK(_xlfn.CONCAT("https://doi.org/",I2073),"Link"),IF(I2073="","",HYPERLINK(I2073,"Link")))</f>
        <v>Link</v>
      </c>
      <c r="L2073" s="19" t="str">
        <f>IF(A2073&lt;&gt;"",IF(J2073="No",_xlfn.CONCAT(IF(ISERROR(FIND(",",A2073))=FALSE,LEFT(A2073,FIND(",",A2073)-1),A2073),"-",C2073,"-",H2073),""),"")</f>
        <v/>
      </c>
      <c r="M2073" s="29" t="str">
        <f>IF(A2073&lt;&gt;"",_xlfn.CONCAT("{",IF(ISERROR(FIND(",",A2073))=FALSE,LEFT(A2073,FIND(",",A2073)-1),A2073),", ",C2073," #",H2073,"}"),"")</f>
        <v>{Takeda, 2022 #14071}</v>
      </c>
      <c r="N2073" s="4" t="s">
        <v>4</v>
      </c>
      <c r="O2073" s="18" t="str">
        <f>IF(J2073="Yes",IF(P2073&lt;&gt;"",HYPERLINK(_xlfn.CONCAT(VLOOKUP(P2073,AF:AG,2,FALSE),"\",IF(ISERROR(FIND(",",A2073))=FALSE,LEFT(A2073,FIND(",",A2073)-1),A2073),"-",C2073,"-",H2073,".pdf"),"PDF"),""),"")</f>
        <v>PDF</v>
      </c>
      <c r="P2073" s="11" t="s">
        <v>2</v>
      </c>
      <c r="Q2073" s="3" t="s">
        <v>46</v>
      </c>
      <c r="R2073" s="3" t="s">
        <v>47</v>
      </c>
      <c r="S2073" s="4" t="s">
        <v>109</v>
      </c>
      <c r="T2073" s="18" t="str">
        <f>IF(J2073="Yes",IF(U2073&lt;&gt;"",HYPERLINK(_xlfn.CONCAT(VLOOKUP(U2073,AF:AG,2,FALSE),"\",IF(ISERROR(FIND(",",A2073))=FALSE,LEFT(A2073,FIND(",",A2073)-1),A2073),"-",C2073,"-",H2073,".pdf"),"PDF"),""),"")</f>
        <v>PDF</v>
      </c>
      <c r="U2073" s="11" t="s">
        <v>50</v>
      </c>
      <c r="V2073" s="3" t="s">
        <v>46</v>
      </c>
      <c r="W2073" s="3" t="s">
        <v>47</v>
      </c>
      <c r="Y2073" s="12" t="str">
        <f>IF(R2073="Include","No",IF(V2073="Include","No",""))</f>
        <v/>
      </c>
      <c r="Z2073" s="33" t="str">
        <f>IF(J2073="Yes",IF(Q2073="","",IF(Q2073="Include",IF(V2073="",IF(Y2073="No","Check for supplement","Include"),IF(V2073="Exclude","Consensus required",IF(V2073="Include",IF(Y2073="No","Check for supplement","Include"),"Check required"))),IF(Q2073="Exclude",IF(V2073="","Check required",IF(V2073="Exclude","Exclude",IF(V2073="Include","Consensus required","Check required"))),"Check required"))),IF(L2073="","","Find PDF"))</f>
        <v>Exclude</v>
      </c>
      <c r="AA2073" s="31" t="str">
        <f>IF(Z2073="Exclude",R2073,"")</f>
        <v>3. Wrong intervention</v>
      </c>
    </row>
    <row r="2074" spans="1:27" x14ac:dyDescent="0.25">
      <c r="A2074" s="25" t="s">
        <v>3454</v>
      </c>
      <c r="B2074" s="26" t="s">
        <v>3455</v>
      </c>
      <c r="C2074" s="26">
        <v>2016</v>
      </c>
      <c r="D2074" s="26" t="s">
        <v>3456</v>
      </c>
      <c r="E2074" s="26">
        <v>17</v>
      </c>
      <c r="F2074" s="26">
        <v>10</v>
      </c>
      <c r="G2074" s="26" t="s">
        <v>3457</v>
      </c>
      <c r="H2074" s="26">
        <v>13844</v>
      </c>
      <c r="I2074" s="26" t="s">
        <v>3458</v>
      </c>
      <c r="J2074" s="11" t="s">
        <v>35</v>
      </c>
      <c r="K2074" s="18" t="str">
        <f>IF(LEFT(I2074,2)="10",HYPERLINK(_xlfn.CONCAT("https://doi.org/",I2074),"Link"),IF(I2074="","",HYPERLINK(I2074,"Link")))</f>
        <v>Link</v>
      </c>
      <c r="L2074" s="19" t="str">
        <f>IF(A2074&lt;&gt;"",IF(J2074="No",_xlfn.CONCAT(IF(ISERROR(FIND(",",A2074))=FALSE,LEFT(A2074,FIND(",",A2074)-1),A2074),"-",C2074,"-",H2074),""),"")</f>
        <v/>
      </c>
      <c r="M2074" s="29" t="str">
        <f>IF(A2074&lt;&gt;"",_xlfn.CONCAT("{",IF(ISERROR(FIND(",",A2074))=FALSE,LEFT(A2074,FIND(",",A2074)-1),A2074),", ",C2074," #",H2074,"}"),"")</f>
        <v>{Tallner, 2016 #13844}</v>
      </c>
      <c r="N2074" s="4" t="s">
        <v>1</v>
      </c>
      <c r="O2074" s="18" t="str">
        <f>IF(J2074="Yes",IF(P2074&lt;&gt;"",HYPERLINK(_xlfn.CONCAT(VLOOKUP(P2074,AF:AG,2,FALSE),"\",IF(ISERROR(FIND(",",A2074))=FALSE,LEFT(A2074,FIND(",",A2074)-1),A2074),"-",C2074,"-",H2074,".pdf"),"PDF"),""),"")</f>
        <v>PDF</v>
      </c>
      <c r="P2074" s="11" t="s">
        <v>2</v>
      </c>
      <c r="Q2074" s="3" t="s">
        <v>46</v>
      </c>
      <c r="R2074" s="3" t="s">
        <v>47</v>
      </c>
      <c r="S2074" s="4" t="s">
        <v>109</v>
      </c>
      <c r="T2074" s="18" t="str">
        <f>IF(J2074="Yes",IF(U2074&lt;&gt;"",HYPERLINK(_xlfn.CONCAT(VLOOKUP(U2074,AF:AG,2,FALSE),"\",IF(ISERROR(FIND(",",A2074))=FALSE,LEFT(A2074,FIND(",",A2074)-1),A2074),"-",C2074,"-",H2074,".pdf"),"PDF"),""),"")</f>
        <v>PDF</v>
      </c>
      <c r="U2074" s="11" t="s">
        <v>38</v>
      </c>
      <c r="V2074" s="3" t="s">
        <v>46</v>
      </c>
      <c r="W2074" s="3" t="s">
        <v>47</v>
      </c>
      <c r="Y2074" s="12" t="str">
        <f>IF(R2074="Include","No",IF(V2074="Include","No",""))</f>
        <v/>
      </c>
      <c r="Z2074" s="33" t="str">
        <f>IF(J2074="Yes",IF(Q2074="","",IF(Q2074="Include",IF(V2074="",IF(Y2074="No","Check for supplement","Include"),IF(V2074="Exclude","Consensus required",IF(V2074="Include",IF(Y2074="No","Check for supplement","Include"),"Check required"))),IF(Q2074="Exclude",IF(V2074="","Check required",IF(V2074="Exclude","Exclude",IF(V2074="Include","Consensus required","Check required"))),"Check required"))),IF(L2074="","","Find PDF"))</f>
        <v>Exclude</v>
      </c>
      <c r="AA2074" s="31" t="str">
        <f>IF(Z2074="Exclude",R2074,"")</f>
        <v>3. Wrong intervention</v>
      </c>
    </row>
    <row r="2075" spans="1:27" x14ac:dyDescent="0.25">
      <c r="A2075" s="25" t="s">
        <v>3459</v>
      </c>
      <c r="B2075" s="26" t="s">
        <v>3460</v>
      </c>
      <c r="C2075" s="26">
        <v>2013</v>
      </c>
      <c r="D2075" s="26" t="s">
        <v>3461</v>
      </c>
      <c r="E2075" s="26">
        <v>28</v>
      </c>
      <c r="F2075" s="26">
        <v>2</v>
      </c>
      <c r="G2075" s="26" t="s">
        <v>3462</v>
      </c>
      <c r="H2075" s="26">
        <v>13845</v>
      </c>
      <c r="I2075" s="26" t="s">
        <v>3463</v>
      </c>
      <c r="J2075" s="11" t="s">
        <v>35</v>
      </c>
      <c r="K2075" s="18" t="str">
        <f>IF(LEFT(I2075,2)="10",HYPERLINK(_xlfn.CONCAT("https://doi.org/",I2075),"Link"),IF(I2075="","",HYPERLINK(I2075,"Link")))</f>
        <v>Link</v>
      </c>
      <c r="L2075" s="19" t="str">
        <f>IF(A2075&lt;&gt;"",IF(J2075="No",_xlfn.CONCAT(IF(ISERROR(FIND(",",A2075))=FALSE,LEFT(A2075,FIND(",",A2075)-1),A2075),"-",C2075,"-",H2075),""),"")</f>
        <v/>
      </c>
      <c r="M2075" s="29" t="str">
        <f>IF(A2075&lt;&gt;"",_xlfn.CONCAT("{",IF(ISERROR(FIND(",",A2075))=FALSE,LEFT(A2075,FIND(",",A2075)-1),A2075),", ",C2075," #",H2075,"}"),"")</f>
        <v>{Tamban, 2013 #13845}</v>
      </c>
      <c r="N2075" s="4" t="s">
        <v>1</v>
      </c>
      <c r="O2075" s="18" t="str">
        <f>IF(J2075="Yes",IF(P2075&lt;&gt;"",HYPERLINK(_xlfn.CONCAT(VLOOKUP(P2075,AF:AG,2,FALSE),"\",IF(ISERROR(FIND(",",A2075))=FALSE,LEFT(A2075,FIND(",",A2075)-1),A2075),"-",C2075,"-",H2075,".pdf"),"PDF"),""),"")</f>
        <v>PDF</v>
      </c>
      <c r="P2075" s="11" t="s">
        <v>2</v>
      </c>
      <c r="Q2075" s="3" t="s">
        <v>46</v>
      </c>
      <c r="R2075" s="3" t="s">
        <v>56</v>
      </c>
      <c r="S2075" s="4" t="s">
        <v>3464</v>
      </c>
      <c r="T2075" s="18" t="str">
        <f>IF(J2075="Yes",IF(U2075&lt;&gt;"",HYPERLINK(_xlfn.CONCAT(VLOOKUP(U2075,AF:AG,2,FALSE),"\",IF(ISERROR(FIND(",",A2075))=FALSE,LEFT(A2075,FIND(",",A2075)-1),A2075),"-",C2075,"-",H2075,".pdf"),"PDF"),""),"")</f>
        <v>PDF</v>
      </c>
      <c r="U2075" s="11" t="s">
        <v>38</v>
      </c>
      <c r="V2075" s="3" t="s">
        <v>46</v>
      </c>
      <c r="W2075" s="3" t="s">
        <v>47</v>
      </c>
      <c r="Y2075" s="12" t="str">
        <f>IF(R2075="Include","No",IF(V2075="Include","No",""))</f>
        <v/>
      </c>
      <c r="Z2075" s="33" t="str">
        <f>IF(J2075="Yes",IF(Q2075="","",IF(Q2075="Include",IF(V2075="",IF(Y2075="No","Check for supplement","Include"),IF(V2075="Exclude","Consensus required",IF(V2075="Include",IF(Y2075="No","Check for supplement","Include"),"Check required"))),IF(Q2075="Exclude",IF(V2075="","Check required",IF(V2075="Exclude","Exclude",IF(V2075="Include","Consensus required","Check required"))),"Check required"))),IF(L2075="","","Find PDF"))</f>
        <v>Exclude</v>
      </c>
      <c r="AA2075" s="31" t="str">
        <f>IF(Z2075="Exclude",R2075,"")</f>
        <v>2. Wrong country</v>
      </c>
    </row>
    <row r="2076" spans="1:27" x14ac:dyDescent="0.25">
      <c r="A2076" s="25" t="s">
        <v>3465</v>
      </c>
      <c r="B2076" s="26" t="s">
        <v>3466</v>
      </c>
      <c r="C2076" s="26">
        <v>2016</v>
      </c>
      <c r="D2076" s="26" t="s">
        <v>365</v>
      </c>
      <c r="E2076" s="26">
        <v>16</v>
      </c>
      <c r="F2076" s="26">
        <v>1</v>
      </c>
      <c r="G2076" s="26">
        <v>859</v>
      </c>
      <c r="H2076" s="26">
        <v>13846</v>
      </c>
      <c r="I2076" s="26" t="s">
        <v>3467</v>
      </c>
      <c r="J2076" s="11" t="s">
        <v>35</v>
      </c>
      <c r="K2076" s="18" t="str">
        <f>IF(LEFT(I2076,2)="10",HYPERLINK(_xlfn.CONCAT("https://doi.org/",I2076),"Link"),IF(I2076="","",HYPERLINK(I2076,"Link")))</f>
        <v>Link</v>
      </c>
      <c r="L2076" s="19" t="str">
        <f>IF(A2076&lt;&gt;"",IF(J2076="No",_xlfn.CONCAT(IF(ISERROR(FIND(",",A2076))=FALSE,LEFT(A2076,FIND(",",A2076)-1),A2076),"-",C2076,"-",H2076),""),"")</f>
        <v/>
      </c>
      <c r="M2076" s="29" t="str">
        <f>IF(A2076&lt;&gt;"",_xlfn.CONCAT("{",IF(ISERROR(FIND(",",A2076))=FALSE,LEFT(A2076,FIND(",",A2076)-1),A2076),", ",C2076," #",H2076,"}"),"")</f>
        <v>{Tan, 2016 #13846}</v>
      </c>
      <c r="N2076" s="4" t="s">
        <v>1</v>
      </c>
      <c r="O2076" s="18" t="str">
        <f>IF(J2076="Yes",IF(P2076&lt;&gt;"",HYPERLINK(_xlfn.CONCAT(VLOOKUP(P2076,AF:AG,2,FALSE),"\",IF(ISERROR(FIND(",",A2076))=FALSE,LEFT(A2076,FIND(",",A2076)-1),A2076),"-",C2076,"-",H2076,".pdf"),"PDF"),""),"")</f>
        <v>PDF</v>
      </c>
      <c r="P2076" s="11" t="s">
        <v>2</v>
      </c>
      <c r="Q2076" s="3" t="s">
        <v>46</v>
      </c>
      <c r="R2076" s="3" t="s">
        <v>47</v>
      </c>
      <c r="S2076" s="4" t="s">
        <v>109</v>
      </c>
      <c r="T2076" s="18" t="str">
        <f>IF(J2076="Yes",IF(U2076&lt;&gt;"",HYPERLINK(_xlfn.CONCAT(VLOOKUP(U2076,AF:AG,2,FALSE),"\",IF(ISERROR(FIND(",",A2076))=FALSE,LEFT(A2076,FIND(",",A2076)-1),A2076),"-",C2076,"-",H2076,".pdf"),"PDF"),""),"")</f>
        <v>PDF</v>
      </c>
      <c r="U2076" s="11" t="s">
        <v>38</v>
      </c>
      <c r="V2076" s="3" t="s">
        <v>46</v>
      </c>
      <c r="W2076" s="3" t="s">
        <v>47</v>
      </c>
      <c r="Y2076" s="12" t="str">
        <f>IF(R2076="Include","No",IF(V2076="Include","No",""))</f>
        <v/>
      </c>
      <c r="Z2076" s="33" t="str">
        <f>IF(J2076="Yes",IF(Q2076="","",IF(Q2076="Include",IF(V2076="",IF(Y2076="No","Check for supplement","Include"),IF(V2076="Exclude","Consensus required",IF(V2076="Include",IF(Y2076="No","Check for supplement","Include"),"Check required"))),IF(Q2076="Exclude",IF(V2076="","Check required",IF(V2076="Exclude","Exclude",IF(V2076="Include","Consensus required","Check required"))),"Check required"))),IF(L2076="","","Find PDF"))</f>
        <v>Exclude</v>
      </c>
      <c r="AA2076" s="31" t="str">
        <f>IF(Z2076="Exclude",R2076,"")</f>
        <v>3. Wrong intervention</v>
      </c>
    </row>
    <row r="2077" spans="1:27" x14ac:dyDescent="0.25">
      <c r="A2077" s="25" t="s">
        <v>3468</v>
      </c>
      <c r="B2077" s="26" t="s">
        <v>3469</v>
      </c>
      <c r="C2077" s="26">
        <v>2019</v>
      </c>
      <c r="D2077" s="26" t="s">
        <v>60</v>
      </c>
      <c r="E2077" s="26">
        <v>16</v>
      </c>
      <c r="F2077" s="26">
        <v>20</v>
      </c>
      <c r="G2077" s="26" t="s">
        <v>3470</v>
      </c>
      <c r="H2077" s="26">
        <v>13847</v>
      </c>
      <c r="I2077" s="26" t="s">
        <v>3471</v>
      </c>
      <c r="J2077" s="11" t="s">
        <v>35</v>
      </c>
      <c r="K2077" s="18" t="str">
        <f>IF(LEFT(I2077,2)="10",HYPERLINK(_xlfn.CONCAT("https://doi.org/",I2077),"Link"),IF(I2077="","",HYPERLINK(I2077,"Link")))</f>
        <v>Link</v>
      </c>
      <c r="L2077" s="19" t="str">
        <f>IF(A2077&lt;&gt;"",IF(J2077="No",_xlfn.CONCAT(IF(ISERROR(FIND(",",A2077))=FALSE,LEFT(A2077,FIND(",",A2077)-1),A2077),"-",C2077,"-",H2077),""),"")</f>
        <v/>
      </c>
      <c r="M2077" s="29" t="str">
        <f>IF(A2077&lt;&gt;"",_xlfn.CONCAT("{",IF(ISERROR(FIND(",",A2077))=FALSE,LEFT(A2077,FIND(",",A2077)-1),A2077),", ",C2077," #",H2077,"}"),"")</f>
        <v>{Tandon, 2019 #13847}</v>
      </c>
      <c r="N2077" s="4" t="s">
        <v>1</v>
      </c>
      <c r="O2077" s="18" t="str">
        <f>IF(J2077="Yes",IF(P2077&lt;&gt;"",HYPERLINK(_xlfn.CONCAT(VLOOKUP(P2077,AF:AG,2,FALSE),"\",IF(ISERROR(FIND(",",A2077))=FALSE,LEFT(A2077,FIND(",",A2077)-1),A2077),"-",C2077,"-",H2077,".pdf"),"PDF"),""),"")</f>
        <v>PDF</v>
      </c>
      <c r="P2077" s="11" t="s">
        <v>2</v>
      </c>
      <c r="Q2077" s="3" t="s">
        <v>46</v>
      </c>
      <c r="R2077" s="3" t="s">
        <v>47</v>
      </c>
      <c r="S2077" s="4" t="s">
        <v>109</v>
      </c>
      <c r="T2077" s="18" t="str">
        <f>IF(J2077="Yes",IF(U2077&lt;&gt;"",HYPERLINK(_xlfn.CONCAT(VLOOKUP(U2077,AF:AG,2,FALSE),"\",IF(ISERROR(FIND(",",A2077))=FALSE,LEFT(A2077,FIND(",",A2077)-1),A2077),"-",C2077,"-",H2077,".pdf"),"PDF"),""),"")</f>
        <v>PDF</v>
      </c>
      <c r="U2077" s="11" t="s">
        <v>38</v>
      </c>
      <c r="V2077" s="3" t="s">
        <v>46</v>
      </c>
      <c r="W2077" s="3" t="s">
        <v>47</v>
      </c>
      <c r="Y2077" s="12" t="str">
        <f>IF(R2077="Include","No",IF(V2077="Include","No",""))</f>
        <v/>
      </c>
      <c r="Z2077" s="33" t="str">
        <f>IF(J2077="Yes",IF(Q2077="","",IF(Q2077="Include",IF(V2077="",IF(Y2077="No","Check for supplement","Include"),IF(V2077="Exclude","Consensus required",IF(V2077="Include",IF(Y2077="No","Check for supplement","Include"),"Check required"))),IF(Q2077="Exclude",IF(V2077="","Check required",IF(V2077="Exclude","Exclude",IF(V2077="Include","Consensus required","Check required"))),"Check required"))),IF(L2077="","","Find PDF"))</f>
        <v>Exclude</v>
      </c>
      <c r="AA2077" s="31" t="str">
        <f>IF(Z2077="Exclude",R2077,"")</f>
        <v>3. Wrong intervention</v>
      </c>
    </row>
    <row r="2078" spans="1:27" x14ac:dyDescent="0.25">
      <c r="A2078" s="25" t="s">
        <v>3472</v>
      </c>
      <c r="B2078" s="26" t="s">
        <v>3473</v>
      </c>
      <c r="C2078" s="26">
        <v>2020</v>
      </c>
      <c r="D2078" s="26" t="s">
        <v>65</v>
      </c>
      <c r="E2078" s="26">
        <v>10</v>
      </c>
      <c r="F2078" s="26">
        <v>11</v>
      </c>
      <c r="G2078" s="26" t="s">
        <v>3474</v>
      </c>
      <c r="H2078" s="26">
        <v>13848</v>
      </c>
      <c r="I2078" s="26" t="s">
        <v>3475</v>
      </c>
      <c r="J2078" s="11" t="s">
        <v>35</v>
      </c>
      <c r="K2078" s="18" t="str">
        <f>IF(LEFT(I2078,2)="10",HYPERLINK(_xlfn.CONCAT("https://doi.org/",I2078),"Link"),IF(I2078="","",HYPERLINK(I2078,"Link")))</f>
        <v>Link</v>
      </c>
      <c r="L2078" s="19" t="str">
        <f>IF(A2078&lt;&gt;"",IF(J2078="No",_xlfn.CONCAT(IF(ISERROR(FIND(",",A2078))=FALSE,LEFT(A2078,FIND(",",A2078)-1),A2078),"-",C2078,"-",H2078),""),"")</f>
        <v/>
      </c>
      <c r="M2078" s="29" t="str">
        <f>IF(A2078&lt;&gt;"",_xlfn.CONCAT("{",IF(ISERROR(FIND(",",A2078))=FALSE,LEFT(A2078,FIND(",",A2078)-1),A2078),", ",C2078," #",H2078,"}"),"")</f>
        <v>{Tanji, 2020 #13848}</v>
      </c>
      <c r="N2078" s="4" t="s">
        <v>1</v>
      </c>
      <c r="O2078" s="18" t="str">
        <f>IF(J2078="Yes",IF(P2078&lt;&gt;"",HYPERLINK(_xlfn.CONCAT(VLOOKUP(P2078,AF:AG,2,FALSE),"\",IF(ISERROR(FIND(",",A2078))=FALSE,LEFT(A2078,FIND(",",A2078)-1),A2078),"-",C2078,"-",H2078,".pdf"),"PDF"),""),"")</f>
        <v>PDF</v>
      </c>
      <c r="P2078" s="11" t="s">
        <v>2</v>
      </c>
      <c r="Q2078" s="3" t="s">
        <v>46</v>
      </c>
      <c r="R2078" s="3" t="s">
        <v>47</v>
      </c>
      <c r="S2078" s="4" t="s">
        <v>109</v>
      </c>
      <c r="T2078" s="18" t="str">
        <f>IF(J2078="Yes",IF(U2078&lt;&gt;"",HYPERLINK(_xlfn.CONCAT(VLOOKUP(U2078,AF:AG,2,FALSE),"\",IF(ISERROR(FIND(",",A2078))=FALSE,LEFT(A2078,FIND(",",A2078)-1),A2078),"-",C2078,"-",H2078,".pdf"),"PDF"),""),"")</f>
        <v>PDF</v>
      </c>
      <c r="U2078" s="11" t="s">
        <v>38</v>
      </c>
      <c r="V2078" s="3" t="s">
        <v>46</v>
      </c>
      <c r="W2078" s="3" t="s">
        <v>47</v>
      </c>
      <c r="Y2078" s="12" t="str">
        <f>IF(R2078="Include","No",IF(V2078="Include","No",""))</f>
        <v/>
      </c>
      <c r="Z2078" s="33" t="str">
        <f>IF(J2078="Yes",IF(Q2078="","",IF(Q2078="Include",IF(V2078="",IF(Y2078="No","Check for supplement","Include"),IF(V2078="Exclude","Consensus required",IF(V2078="Include",IF(Y2078="No","Check for supplement","Include"),"Check required"))),IF(Q2078="Exclude",IF(V2078="","Check required",IF(V2078="Exclude","Exclude",IF(V2078="Include","Consensus required","Check required"))),"Check required"))),IF(L2078="","","Find PDF"))</f>
        <v>Exclude</v>
      </c>
      <c r="AA2078" s="31" t="str">
        <f>IF(Z2078="Exclude",R2078,"")</f>
        <v>3. Wrong intervention</v>
      </c>
    </row>
    <row r="2079" spans="1:27" x14ac:dyDescent="0.25">
      <c r="A2079" s="25" t="s">
        <v>3472</v>
      </c>
      <c r="B2079" s="26" t="s">
        <v>3473</v>
      </c>
      <c r="C2079" s="26">
        <v>2020</v>
      </c>
      <c r="D2079" s="26" t="s">
        <v>65</v>
      </c>
      <c r="E2079" s="26">
        <v>10</v>
      </c>
      <c r="F2079" s="26">
        <v>11</v>
      </c>
      <c r="G2079" s="26" t="s">
        <v>3474</v>
      </c>
      <c r="H2079" s="26">
        <v>13849</v>
      </c>
      <c r="I2079" s="26" t="s">
        <v>3475</v>
      </c>
      <c r="J2079" s="11" t="s">
        <v>35</v>
      </c>
      <c r="K2079" s="18" t="str">
        <f>IF(LEFT(I2079,2)="10",HYPERLINK(_xlfn.CONCAT("https://doi.org/",I2079),"Link"),IF(I2079="","",HYPERLINK(I2079,"Link")))</f>
        <v>Link</v>
      </c>
      <c r="L2079" s="19" t="str">
        <f>IF(A2079&lt;&gt;"",IF(J2079="No",_xlfn.CONCAT(IF(ISERROR(FIND(",",A2079))=FALSE,LEFT(A2079,FIND(",",A2079)-1),A2079),"-",C2079,"-",H2079),""),"")</f>
        <v/>
      </c>
      <c r="M2079" s="29" t="str">
        <f>IF(A2079&lt;&gt;"",_xlfn.CONCAT("{",IF(ISERROR(FIND(",",A2079))=FALSE,LEFT(A2079,FIND(",",A2079)-1),A2079),", ",C2079," #",H2079,"}"),"")</f>
        <v>{Tanji, 2020 #13849}</v>
      </c>
      <c r="N2079" s="4" t="s">
        <v>1</v>
      </c>
      <c r="O2079" s="18" t="str">
        <f>IF(J2079="Yes",IF(P2079&lt;&gt;"",HYPERLINK(_xlfn.CONCAT(VLOOKUP(P2079,AF:AG,2,FALSE),"\",IF(ISERROR(FIND(",",A2079))=FALSE,LEFT(A2079,FIND(",",A2079)-1),A2079),"-",C2079,"-",H2079,".pdf"),"PDF"),""),"")</f>
        <v>PDF</v>
      </c>
      <c r="P2079" s="11" t="s">
        <v>2</v>
      </c>
      <c r="Q2079" s="3" t="s">
        <v>46</v>
      </c>
      <c r="R2079" s="3" t="s">
        <v>39</v>
      </c>
      <c r="T2079" s="18" t="str">
        <f>IF(J2079="Yes",IF(U2079&lt;&gt;"",HYPERLINK(_xlfn.CONCAT(VLOOKUP(U2079,AF:AG,2,FALSE),"\",IF(ISERROR(FIND(",",A2079))=FALSE,LEFT(A2079,FIND(",",A2079)-1),A2079),"-",C2079,"-",H2079,".pdf"),"PDF"),""),"")</f>
        <v>PDF</v>
      </c>
      <c r="U2079" s="11" t="str">
        <f>IF(R2079="0. Duplicate","SH","")</f>
        <v>SH</v>
      </c>
      <c r="V2079" s="3" t="str">
        <f>IF(R2079="0. Duplicate","Exclude","")</f>
        <v>Exclude</v>
      </c>
      <c r="W2079" s="3" t="str">
        <f>IF(R2079="0. Duplicate","0. Duplicate","")</f>
        <v>0. Duplicate</v>
      </c>
      <c r="Y2079" s="12" t="str">
        <f>IF(R2079="Include","No",IF(V2079="Include","No",""))</f>
        <v/>
      </c>
      <c r="Z2079" s="33" t="str">
        <f>IF(J2079="Yes",IF(Q2079="","",IF(Q2079="Include",IF(V2079="",IF(Y2079="No","Check for supplement","Include"),IF(V2079="Exclude","Consensus required",IF(V2079="Include",IF(Y2079="No","Check for supplement","Include"),"Check required"))),IF(Q2079="Exclude",IF(V2079="","Check required",IF(V2079="Exclude","Exclude",IF(V2079="Include","Consensus required","Check required"))),"Check required"))),IF(L2079="","","Find PDF"))</f>
        <v>Exclude</v>
      </c>
      <c r="AA2079" s="31" t="str">
        <f>IF(Z2079="Exclude",R2079,"")</f>
        <v>0. Duplicate</v>
      </c>
    </row>
    <row r="2080" spans="1:27" x14ac:dyDescent="0.25">
      <c r="A2080" s="25" t="s">
        <v>3476</v>
      </c>
      <c r="B2080" s="26" t="s">
        <v>3477</v>
      </c>
      <c r="C2080" s="26">
        <v>2016</v>
      </c>
      <c r="D2080" s="26" t="s">
        <v>159</v>
      </c>
      <c r="E2080" s="26">
        <v>11</v>
      </c>
      <c r="F2080" s="26">
        <v>6</v>
      </c>
      <c r="G2080" s="26" t="s">
        <v>3478</v>
      </c>
      <c r="H2080" s="26">
        <v>13850</v>
      </c>
      <c r="I2080" s="26" t="s">
        <v>3479</v>
      </c>
      <c r="J2080" s="11" t="s">
        <v>35</v>
      </c>
      <c r="K2080" s="18" t="str">
        <f>IF(LEFT(I2080,2)="10",HYPERLINK(_xlfn.CONCAT("https://doi.org/",I2080),"Link"),IF(I2080="","",HYPERLINK(I2080,"Link")))</f>
        <v>Link</v>
      </c>
      <c r="L2080" s="19" t="str">
        <f>IF(A2080&lt;&gt;"",IF(J2080="No",_xlfn.CONCAT(IF(ISERROR(FIND(",",A2080))=FALSE,LEFT(A2080,FIND(",",A2080)-1),A2080),"-",C2080,"-",H2080),""),"")</f>
        <v/>
      </c>
      <c r="M2080" s="29" t="str">
        <f>IF(A2080&lt;&gt;"",_xlfn.CONCAT("{",IF(ISERROR(FIND(",",A2080))=FALSE,LEFT(A2080,FIND(",",A2080)-1),A2080),", ",C2080," #",H2080,"}"),"")</f>
        <v>{Tarp, 2016 #13850}</v>
      </c>
      <c r="N2080" s="4" t="s">
        <v>1</v>
      </c>
      <c r="O2080" s="18" t="str">
        <f>IF(J2080="Yes",IF(P2080&lt;&gt;"",HYPERLINK(_xlfn.CONCAT(VLOOKUP(P2080,AF:AG,2,FALSE),"\",IF(ISERROR(FIND(",",A2080))=FALSE,LEFT(A2080,FIND(",",A2080)-1),A2080),"-",C2080,"-",H2080,".pdf"),"PDF"),""),"")</f>
        <v>PDF</v>
      </c>
      <c r="P2080" s="11" t="s">
        <v>2</v>
      </c>
      <c r="Q2080" s="3" t="s">
        <v>46</v>
      </c>
      <c r="R2080" s="3" t="s">
        <v>47</v>
      </c>
      <c r="S2080" s="4" t="s">
        <v>109</v>
      </c>
      <c r="T2080" s="18" t="str">
        <f>IF(J2080="Yes",IF(U2080&lt;&gt;"",HYPERLINK(_xlfn.CONCAT(VLOOKUP(U2080,AF:AG,2,FALSE),"\",IF(ISERROR(FIND(",",A2080))=FALSE,LEFT(A2080,FIND(",",A2080)-1),A2080),"-",C2080,"-",H2080,".pdf"),"PDF"),""),"")</f>
        <v>PDF</v>
      </c>
      <c r="U2080" s="11" t="s">
        <v>38</v>
      </c>
      <c r="V2080" s="3" t="s">
        <v>46</v>
      </c>
      <c r="W2080" s="3" t="s">
        <v>47</v>
      </c>
      <c r="Y2080" s="12" t="str">
        <f>IF(R2080="Include","No",IF(V2080="Include","No",""))</f>
        <v/>
      </c>
      <c r="Z2080" s="33" t="str">
        <f>IF(J2080="Yes",IF(Q2080="","",IF(Q2080="Include",IF(V2080="",IF(Y2080="No","Check for supplement","Include"),IF(V2080="Exclude","Consensus required",IF(V2080="Include",IF(Y2080="No","Check for supplement","Include"),"Check required"))),IF(Q2080="Exclude",IF(V2080="","Check required",IF(V2080="Exclude","Exclude",IF(V2080="Include","Consensus required","Check required"))),"Check required"))),IF(L2080="","","Find PDF"))</f>
        <v>Exclude</v>
      </c>
      <c r="AA2080" s="31" t="str">
        <f>IF(Z2080="Exclude",R2080,"")</f>
        <v>3. Wrong intervention</v>
      </c>
    </row>
    <row r="2081" spans="1:27" x14ac:dyDescent="0.25">
      <c r="A2081" s="25" t="s">
        <v>3476</v>
      </c>
      <c r="B2081" s="26" t="s">
        <v>3477</v>
      </c>
      <c r="C2081" s="26">
        <v>2016</v>
      </c>
      <c r="D2081" s="26" t="s">
        <v>7044</v>
      </c>
      <c r="E2081" s="26">
        <v>11</v>
      </c>
      <c r="F2081" s="26">
        <v>6</v>
      </c>
      <c r="G2081" s="26">
        <v>19</v>
      </c>
      <c r="H2081" s="26">
        <v>13851</v>
      </c>
      <c r="I2081" s="26" t="s">
        <v>7045</v>
      </c>
      <c r="J2081" s="11" t="s">
        <v>35</v>
      </c>
      <c r="K2081" s="18" t="str">
        <f>IF(LEFT(I2081,2)="10",HYPERLINK(_xlfn.CONCAT("https://doi.org/",I2081),"Link"),IF(I2081="","",HYPERLINK(I2081,"Link")))</f>
        <v>Link</v>
      </c>
      <c r="L2081" s="19" t="str">
        <f>IF(A2081&lt;&gt;"",IF(J2081="No",_xlfn.CONCAT(IF(ISERROR(FIND(",",A2081))=FALSE,LEFT(A2081,FIND(",",A2081)-1),A2081),"-",C2081,"-",H2081),""),"")</f>
        <v/>
      </c>
      <c r="M2081" s="29" t="str">
        <f>IF(A2081&lt;&gt;"",_xlfn.CONCAT("{",IF(ISERROR(FIND(",",A2081))=FALSE,LEFT(A2081,FIND(",",A2081)-1),A2081),", ",C2081," #",H2081,"}"),"")</f>
        <v>{Tarp, 2016 #13851}</v>
      </c>
      <c r="N2081" s="4" t="s">
        <v>1</v>
      </c>
      <c r="O2081" s="18" t="str">
        <f>IF(J2081="Yes",IF(P2081&lt;&gt;"",HYPERLINK(_xlfn.CONCAT(VLOOKUP(P2081,AF:AG,2,FALSE),"\",IF(ISERROR(FIND(",",A2081))=FALSE,LEFT(A2081,FIND(",",A2081)-1),A2081),"-",C2081,"-",H2081,".pdf"),"PDF"),""),"")</f>
        <v>PDF</v>
      </c>
      <c r="P2081" s="11" t="s">
        <v>2</v>
      </c>
      <c r="Q2081" s="3" t="s">
        <v>46</v>
      </c>
      <c r="R2081" s="3" t="s">
        <v>39</v>
      </c>
      <c r="T2081" s="18" t="str">
        <f>IF(J2081="Yes",IF(U2081&lt;&gt;"",HYPERLINK(_xlfn.CONCAT(VLOOKUP(U2081,AF:AG,2,FALSE),"\",IF(ISERROR(FIND(",",A2081))=FALSE,LEFT(A2081,FIND(",",A2081)-1),A2081),"-",C2081,"-",H2081,".pdf"),"PDF"),""),"")</f>
        <v>PDF</v>
      </c>
      <c r="U2081" s="11" t="str">
        <f>IF(R2081="0. Duplicate","SH","")</f>
        <v>SH</v>
      </c>
      <c r="V2081" s="3" t="str">
        <f>IF(R2081="0. Duplicate","Exclude","")</f>
        <v>Exclude</v>
      </c>
      <c r="W2081" s="3" t="str">
        <f>IF(R2081="0. Duplicate","0. Duplicate","")</f>
        <v>0. Duplicate</v>
      </c>
      <c r="Y2081" s="12" t="str">
        <f>IF(R2081="Include","No",IF(V2081="Include","No",""))</f>
        <v/>
      </c>
      <c r="Z2081" s="33" t="str">
        <f>IF(J2081="Yes",IF(Q2081="","",IF(Q2081="Include",IF(V2081="",IF(Y2081="No","Check for supplement","Include"),IF(V2081="Exclude","Consensus required",IF(V2081="Include",IF(Y2081="No","Check for supplement","Include"),"Check required"))),IF(Q2081="Exclude",IF(V2081="","Check required",IF(V2081="Exclude","Exclude",IF(V2081="Include","Consensus required","Check required"))),"Check required"))),IF(L2081="","","Find PDF"))</f>
        <v>Exclude</v>
      </c>
      <c r="AA2081" s="31" t="str">
        <f>IF(Z2081="Exclude",R2081,"")</f>
        <v>0. Duplicate</v>
      </c>
    </row>
    <row r="2082" spans="1:27" x14ac:dyDescent="0.25">
      <c r="A2082" s="25" t="s">
        <v>3480</v>
      </c>
      <c r="B2082" s="26" t="s">
        <v>3481</v>
      </c>
      <c r="C2082" s="26">
        <v>2014</v>
      </c>
      <c r="D2082" s="26" t="s">
        <v>2365</v>
      </c>
      <c r="E2082" s="26">
        <v>55</v>
      </c>
      <c r="F2082" s="26">
        <v>6</v>
      </c>
      <c r="G2082" s="26" t="s">
        <v>3482</v>
      </c>
      <c r="H2082" s="26">
        <v>13853</v>
      </c>
      <c r="I2082" s="26" t="s">
        <v>3483</v>
      </c>
      <c r="J2082" s="11" t="s">
        <v>35</v>
      </c>
      <c r="K2082" s="18" t="str">
        <f>IF(LEFT(I2082,2)="10",HYPERLINK(_xlfn.CONCAT("https://doi.org/",I2082),"Link"),IF(I2082="","",HYPERLINK(I2082,"Link")))</f>
        <v>Link</v>
      </c>
      <c r="L2082" s="19" t="str">
        <f>IF(A2082&lt;&gt;"",IF(J2082="No",_xlfn.CONCAT(IF(ISERROR(FIND(",",A2082))=FALSE,LEFT(A2082,FIND(",",A2082)-1),A2082),"-",C2082,"-",H2082),""),"")</f>
        <v/>
      </c>
      <c r="M2082" s="29" t="str">
        <f>IF(A2082&lt;&gt;"",_xlfn.CONCAT("{",IF(ISERROR(FIND(",",A2082))=FALSE,LEFT(A2082,FIND(",",A2082)-1),A2082),", ",C2082," #",H2082,"}"),"")</f>
        <v>{Tarro, 2014 #13853}</v>
      </c>
      <c r="N2082" s="4" t="s">
        <v>1</v>
      </c>
      <c r="O2082" s="18" t="str">
        <f>IF(J2082="Yes",IF(P2082&lt;&gt;"",HYPERLINK(_xlfn.CONCAT(VLOOKUP(P2082,AF:AG,2,FALSE),"\",IF(ISERROR(FIND(",",A2082))=FALSE,LEFT(A2082,FIND(",",A2082)-1),A2082),"-",C2082,"-",H2082,".pdf"),"PDF"),""),"")</f>
        <v>PDF</v>
      </c>
      <c r="P2082" s="11" t="s">
        <v>2</v>
      </c>
      <c r="Q2082" s="3" t="s">
        <v>46</v>
      </c>
      <c r="R2082" s="3" t="s">
        <v>47</v>
      </c>
      <c r="S2082" s="4" t="s">
        <v>109</v>
      </c>
      <c r="T2082" s="18" t="str">
        <f>IF(J2082="Yes",IF(U2082&lt;&gt;"",HYPERLINK(_xlfn.CONCAT(VLOOKUP(U2082,AF:AG,2,FALSE),"\",IF(ISERROR(FIND(",",A2082))=FALSE,LEFT(A2082,FIND(",",A2082)-1),A2082),"-",C2082,"-",H2082,".pdf"),"PDF"),""),"")</f>
        <v>PDF</v>
      </c>
      <c r="U2082" s="11" t="s">
        <v>38</v>
      </c>
      <c r="V2082" s="3" t="s">
        <v>46</v>
      </c>
      <c r="W2082" s="3" t="s">
        <v>47</v>
      </c>
      <c r="Y2082" s="12" t="str">
        <f>IF(R2082="Include","No",IF(V2082="Include","No",""))</f>
        <v/>
      </c>
      <c r="Z2082" s="33" t="str">
        <f>IF(J2082="Yes",IF(Q2082="","",IF(Q2082="Include",IF(V2082="",IF(Y2082="No","Check for supplement","Include"),IF(V2082="Exclude","Consensus required",IF(V2082="Include",IF(Y2082="No","Check for supplement","Include"),"Check required"))),IF(Q2082="Exclude",IF(V2082="","Check required",IF(V2082="Exclude","Exclude",IF(V2082="Include","Consensus required","Check required"))),"Check required"))),IF(L2082="","","Find PDF"))</f>
        <v>Exclude</v>
      </c>
      <c r="AA2082" s="31" t="str">
        <f>IF(Z2082="Exclude",R2082,"")</f>
        <v>3. Wrong intervention</v>
      </c>
    </row>
    <row r="2083" spans="1:27" x14ac:dyDescent="0.25">
      <c r="A2083" s="25" t="s">
        <v>3484</v>
      </c>
      <c r="B2083" s="26" t="s">
        <v>3485</v>
      </c>
      <c r="C2083" s="26">
        <v>2019</v>
      </c>
      <c r="D2083" s="26" t="s">
        <v>950</v>
      </c>
      <c r="E2083" s="26">
        <v>73</v>
      </c>
      <c r="F2083" s="26">
        <v>4</v>
      </c>
      <c r="G2083" s="26" t="s">
        <v>3486</v>
      </c>
      <c r="H2083" s="26">
        <v>13852</v>
      </c>
      <c r="I2083" s="26" t="s">
        <v>3487</v>
      </c>
      <c r="J2083" s="11" t="s">
        <v>35</v>
      </c>
      <c r="K2083" s="18" t="str">
        <f>IF(LEFT(I2083,2)="10",HYPERLINK(_xlfn.CONCAT("https://doi.org/",I2083),"Link"),IF(I2083="","",HYPERLINK(I2083,"Link")))</f>
        <v>Link</v>
      </c>
      <c r="L2083" s="19" t="str">
        <f>IF(A2083&lt;&gt;"",IF(J2083="No",_xlfn.CONCAT(IF(ISERROR(FIND(",",A2083))=FALSE,LEFT(A2083,FIND(",",A2083)-1),A2083),"-",C2083,"-",H2083),""),"")</f>
        <v/>
      </c>
      <c r="M2083" s="29" t="str">
        <f>IF(A2083&lt;&gt;"",_xlfn.CONCAT("{",IF(ISERROR(FIND(",",A2083))=FALSE,LEFT(A2083,FIND(",",A2083)-1),A2083),", ",C2083," #",H2083,"}"),"")</f>
        <v>{Tarro, 2019 #13852}</v>
      </c>
      <c r="N2083" s="4" t="s">
        <v>1</v>
      </c>
      <c r="O2083" s="18" t="str">
        <f>IF(J2083="Yes",IF(P2083&lt;&gt;"",HYPERLINK(_xlfn.CONCAT(VLOOKUP(P2083,AF:AG,2,FALSE),"\",IF(ISERROR(FIND(",",A2083))=FALSE,LEFT(A2083,FIND(",",A2083)-1),A2083),"-",C2083,"-",H2083,".pdf"),"PDF"),""),"")</f>
        <v>PDF</v>
      </c>
      <c r="P2083" s="11" t="s">
        <v>2</v>
      </c>
      <c r="Q2083" s="3" t="s">
        <v>46</v>
      </c>
      <c r="R2083" s="3" t="s">
        <v>47</v>
      </c>
      <c r="S2083" s="4" t="s">
        <v>109</v>
      </c>
      <c r="T2083" s="18" t="str">
        <f>IF(J2083="Yes",IF(U2083&lt;&gt;"",HYPERLINK(_xlfn.CONCAT(VLOOKUP(U2083,AF:AG,2,FALSE),"\",IF(ISERROR(FIND(",",A2083))=FALSE,LEFT(A2083,FIND(",",A2083)-1),A2083),"-",C2083,"-",H2083,".pdf"),"PDF"),""),"")</f>
        <v>PDF</v>
      </c>
      <c r="U2083" s="11" t="s">
        <v>38</v>
      </c>
      <c r="V2083" s="3" t="s">
        <v>46</v>
      </c>
      <c r="W2083" s="3" t="s">
        <v>47</v>
      </c>
      <c r="Y2083" s="12" t="str">
        <f>IF(R2083="Include","No",IF(V2083="Include","No",""))</f>
        <v/>
      </c>
      <c r="Z2083" s="33" t="str">
        <f>IF(J2083="Yes",IF(Q2083="","",IF(Q2083="Include",IF(V2083="",IF(Y2083="No","Check for supplement","Include"),IF(V2083="Exclude","Consensus required",IF(V2083="Include",IF(Y2083="No","Check for supplement","Include"),"Check required"))),IF(Q2083="Exclude",IF(V2083="","Check required",IF(V2083="Exclude","Exclude",IF(V2083="Include","Consensus required","Check required"))),"Check required"))),IF(L2083="","","Find PDF"))</f>
        <v>Exclude</v>
      </c>
      <c r="AA2083" s="31" t="str">
        <f>IF(Z2083="Exclude",R2083,"")</f>
        <v>3. Wrong intervention</v>
      </c>
    </row>
    <row r="2084" spans="1:27" x14ac:dyDescent="0.25">
      <c r="A2084" s="25" t="s">
        <v>5728</v>
      </c>
      <c r="B2084" s="26" t="s">
        <v>5729</v>
      </c>
      <c r="C2084" s="26">
        <v>2024</v>
      </c>
      <c r="D2084" s="26" t="s">
        <v>65</v>
      </c>
      <c r="E2084" s="26">
        <v>14</v>
      </c>
      <c r="F2084" s="26">
        <v>8</v>
      </c>
      <c r="G2084" s="26" t="s">
        <v>5730</v>
      </c>
      <c r="H2084" s="26">
        <v>14193</v>
      </c>
      <c r="I2084" s="26" t="s">
        <v>5731</v>
      </c>
      <c r="J2084" s="11" t="s">
        <v>35</v>
      </c>
      <c r="K2084" s="18" t="str">
        <f>IF(LEFT(I2084,2)="10",HYPERLINK(_xlfn.CONCAT("https://doi.org/",I2084),"Link"),IF(I2084="","",HYPERLINK(I2084,"Link")))</f>
        <v>Link</v>
      </c>
      <c r="L2084" s="19" t="str">
        <f>IF(A2084&lt;&gt;"",IF(J2084="No",_xlfn.CONCAT(IF(ISERROR(FIND(",",A2084))=FALSE,LEFT(A2084,FIND(",",A2084)-1),A2084),"-",C2084,"-",H2084),""),"")</f>
        <v/>
      </c>
      <c r="M2084" s="29" t="str">
        <f>IF(A2084&lt;&gt;"",_xlfn.CONCAT("{",IF(ISERROR(FIND(",",A2084))=FALSE,LEFT(A2084,FIND(",",A2084)-1),A2084),", ",C2084," #",H2084,"}"),"")</f>
        <v>{Taul-Madsen, 2024 #14193}</v>
      </c>
      <c r="N2084" s="4" t="s">
        <v>4</v>
      </c>
      <c r="O2084" s="18" t="str">
        <f>IF(J2084="Yes",IF(P2084&lt;&gt;"",HYPERLINK(_xlfn.CONCAT(VLOOKUP(P2084,AF:AG,2,FALSE),"\",IF(ISERROR(FIND(",",A2084))=FALSE,LEFT(A2084,FIND(",",A2084)-1),A2084),"-",C2084,"-",H2084,".pdf"),"PDF"),""),"")</f>
        <v>PDF</v>
      </c>
      <c r="P2084" s="11" t="s">
        <v>2</v>
      </c>
      <c r="Q2084" s="3" t="s">
        <v>46</v>
      </c>
      <c r="R2084" s="3" t="s">
        <v>47</v>
      </c>
      <c r="S2084" s="4" t="s">
        <v>109</v>
      </c>
      <c r="T2084" s="18" t="str">
        <f>IF(J2084="Yes",IF(U2084&lt;&gt;"",HYPERLINK(_xlfn.CONCAT(VLOOKUP(U2084,AF:AG,2,FALSE),"\",IF(ISERROR(FIND(",",A2084))=FALSE,LEFT(A2084,FIND(",",A2084)-1),A2084),"-",C2084,"-",H2084,".pdf"),"PDF"),""),"")</f>
        <v>PDF</v>
      </c>
      <c r="U2084" s="11" t="s">
        <v>50</v>
      </c>
      <c r="V2084" s="3" t="s">
        <v>46</v>
      </c>
      <c r="W2084" s="3" t="s">
        <v>47</v>
      </c>
      <c r="Y2084" s="12" t="str">
        <f>IF(R2084="Include","No",IF(V2084="Include","No",""))</f>
        <v/>
      </c>
      <c r="Z2084" s="33" t="str">
        <f>IF(J2084="Yes",IF(Q2084="","",IF(Q2084="Include",IF(V2084="",IF(Y2084="No","Check for supplement","Include"),IF(V2084="Exclude","Consensus required",IF(V2084="Include",IF(Y2084="No","Check for supplement","Include"),"Check required"))),IF(Q2084="Exclude",IF(V2084="","Check required",IF(V2084="Exclude","Exclude",IF(V2084="Include","Consensus required","Check required"))),"Check required"))),IF(L2084="","","Find PDF"))</f>
        <v>Exclude</v>
      </c>
      <c r="AA2084" s="31" t="str">
        <f>IF(Z2084="Exclude",R2084,"")</f>
        <v>3. Wrong intervention</v>
      </c>
    </row>
    <row r="2085" spans="1:27" x14ac:dyDescent="0.25">
      <c r="A2085" s="25" t="s">
        <v>3488</v>
      </c>
      <c r="B2085" s="26" t="s">
        <v>3489</v>
      </c>
      <c r="C2085" s="26">
        <v>2016</v>
      </c>
      <c r="D2085" s="26" t="s">
        <v>202</v>
      </c>
      <c r="E2085" s="26">
        <v>13</v>
      </c>
      <c r="G2085" s="26" t="s">
        <v>3490</v>
      </c>
      <c r="H2085" s="26">
        <v>13856</v>
      </c>
      <c r="I2085" s="26" t="s">
        <v>3491</v>
      </c>
      <c r="J2085" s="11" t="s">
        <v>35</v>
      </c>
      <c r="K2085" s="18" t="str">
        <f>IF(LEFT(I2085,2)="10",HYPERLINK(_xlfn.CONCAT("https://doi.org/",I2085),"Link"),IF(I2085="","",HYPERLINK(I2085,"Link")))</f>
        <v>Link</v>
      </c>
      <c r="L2085" s="19" t="str">
        <f>IF(A2085&lt;&gt;"",IF(J2085="No",_xlfn.CONCAT(IF(ISERROR(FIND(",",A2085))=FALSE,LEFT(A2085,FIND(",",A2085)-1),A2085),"-",C2085,"-",H2085),""),"")</f>
        <v/>
      </c>
      <c r="M2085" s="29" t="str">
        <f>IF(A2085&lt;&gt;"",_xlfn.CONCAT("{",IF(ISERROR(FIND(",",A2085))=FALSE,LEFT(A2085,FIND(",",A2085)-1),A2085),", ",C2085," #",H2085,"}"),"")</f>
        <v>{Taylor, 2016 #13856}</v>
      </c>
      <c r="N2085" s="4" t="s">
        <v>1</v>
      </c>
      <c r="O2085" s="18" t="str">
        <f>IF(J2085="Yes",IF(P2085&lt;&gt;"",HYPERLINK(_xlfn.CONCAT(VLOOKUP(P2085,AF:AG,2,FALSE),"\",IF(ISERROR(FIND(",",A2085))=FALSE,LEFT(A2085,FIND(",",A2085)-1),A2085),"-",C2085,"-",H2085,".pdf"),"PDF"),""),"")</f>
        <v>PDF</v>
      </c>
      <c r="P2085" s="11" t="s">
        <v>2</v>
      </c>
      <c r="Q2085" s="3" t="s">
        <v>46</v>
      </c>
      <c r="R2085" s="3" t="s">
        <v>47</v>
      </c>
      <c r="S2085" s="4" t="s">
        <v>109</v>
      </c>
      <c r="T2085" s="18" t="str">
        <f>IF(J2085="Yes",IF(U2085&lt;&gt;"",HYPERLINK(_xlfn.CONCAT(VLOOKUP(U2085,AF:AG,2,FALSE),"\",IF(ISERROR(FIND(",",A2085))=FALSE,LEFT(A2085,FIND(",",A2085)-1),A2085),"-",C2085,"-",H2085,".pdf"),"PDF"),""),"")</f>
        <v>PDF</v>
      </c>
      <c r="U2085" s="11" t="s">
        <v>38</v>
      </c>
      <c r="V2085" s="3" t="s">
        <v>46</v>
      </c>
      <c r="W2085" s="3" t="s">
        <v>47</v>
      </c>
      <c r="Y2085" s="12" t="str">
        <f>IF(R2085="Include","No",IF(V2085="Include","No",""))</f>
        <v/>
      </c>
      <c r="Z2085" s="33" t="str">
        <f>IF(J2085="Yes",IF(Q2085="","",IF(Q2085="Include",IF(V2085="",IF(Y2085="No","Check for supplement","Include"),IF(V2085="Exclude","Consensus required",IF(V2085="Include",IF(Y2085="No","Check for supplement","Include"),"Check required"))),IF(Q2085="Exclude",IF(V2085="","Check required",IF(V2085="Exclude","Exclude",IF(V2085="Include","Consensus required","Check required"))),"Check required"))),IF(L2085="","","Find PDF"))</f>
        <v>Exclude</v>
      </c>
      <c r="AA2085" s="31" t="str">
        <f>IF(Z2085="Exclude",R2085,"")</f>
        <v>3. Wrong intervention</v>
      </c>
    </row>
    <row r="2086" spans="1:27" x14ac:dyDescent="0.25">
      <c r="A2086" s="25" t="s">
        <v>3488</v>
      </c>
      <c r="B2086" s="26" t="s">
        <v>3489</v>
      </c>
      <c r="C2086" s="26">
        <v>2016</v>
      </c>
      <c r="D2086" s="26" t="s">
        <v>202</v>
      </c>
      <c r="E2086" s="26">
        <v>13</v>
      </c>
      <c r="G2086" s="26" t="s">
        <v>3490</v>
      </c>
      <c r="H2086" s="26">
        <v>13857</v>
      </c>
      <c r="I2086" s="26" t="s">
        <v>3491</v>
      </c>
      <c r="J2086" s="11" t="s">
        <v>35</v>
      </c>
      <c r="K2086" s="18" t="str">
        <f>IF(LEFT(I2086,2)="10",HYPERLINK(_xlfn.CONCAT("https://doi.org/",I2086),"Link"),IF(I2086="","",HYPERLINK(I2086,"Link")))</f>
        <v>Link</v>
      </c>
      <c r="L2086" s="19" t="str">
        <f>IF(A2086&lt;&gt;"",IF(J2086="No",_xlfn.CONCAT(IF(ISERROR(FIND(",",A2086))=FALSE,LEFT(A2086,FIND(",",A2086)-1),A2086),"-",C2086,"-",H2086),""),"")</f>
        <v/>
      </c>
      <c r="M2086" s="29" t="str">
        <f>IF(A2086&lt;&gt;"",_xlfn.CONCAT("{",IF(ISERROR(FIND(",",A2086))=FALSE,LEFT(A2086,FIND(",",A2086)-1),A2086),", ",C2086," #",H2086,"}"),"")</f>
        <v>{Taylor, 2016 #13857}</v>
      </c>
      <c r="N2086" s="4" t="s">
        <v>1</v>
      </c>
      <c r="O2086" s="18" t="str">
        <f>IF(J2086="Yes",IF(P2086&lt;&gt;"",HYPERLINK(_xlfn.CONCAT(VLOOKUP(P2086,AF:AG,2,FALSE),"\",IF(ISERROR(FIND(",",A2086))=FALSE,LEFT(A2086,FIND(",",A2086)-1),A2086),"-",C2086,"-",H2086,".pdf"),"PDF"),""),"")</f>
        <v>PDF</v>
      </c>
      <c r="P2086" s="11" t="s">
        <v>2</v>
      </c>
      <c r="Q2086" s="3" t="s">
        <v>46</v>
      </c>
      <c r="R2086" s="3" t="s">
        <v>39</v>
      </c>
      <c r="T2086" s="18" t="str">
        <f>IF(J2086="Yes",IF(U2086&lt;&gt;"",HYPERLINK(_xlfn.CONCAT(VLOOKUP(U2086,AF:AG,2,FALSE),"\",IF(ISERROR(FIND(",",A2086))=FALSE,LEFT(A2086,FIND(",",A2086)-1),A2086),"-",C2086,"-",H2086,".pdf"),"PDF"),""),"")</f>
        <v>PDF</v>
      </c>
      <c r="U2086" s="11" t="str">
        <f>IF(R2086="0. Duplicate","SH","")</f>
        <v>SH</v>
      </c>
      <c r="V2086" s="3" t="str">
        <f>IF(R2086="0. Duplicate","Exclude","")</f>
        <v>Exclude</v>
      </c>
      <c r="W2086" s="3" t="str">
        <f>IF(R2086="0. Duplicate","0. Duplicate","")</f>
        <v>0. Duplicate</v>
      </c>
      <c r="Y2086" s="12" t="str">
        <f>IF(R2086="Include","No",IF(V2086="Include","No",""))</f>
        <v/>
      </c>
      <c r="Z2086" s="33" t="str">
        <f>IF(J2086="Yes",IF(Q2086="","",IF(Q2086="Include",IF(V2086="",IF(Y2086="No","Check for supplement","Include"),IF(V2086="Exclude","Consensus required",IF(V2086="Include",IF(Y2086="No","Check for supplement","Include"),"Check required"))),IF(Q2086="Exclude",IF(V2086="","Check required",IF(V2086="Exclude","Exclude",IF(V2086="Include","Consensus required","Check required"))),"Check required"))),IF(L2086="","","Find PDF"))</f>
        <v>Exclude</v>
      </c>
      <c r="AA2086" s="31" t="str">
        <f>IF(Z2086="Exclude",R2086,"")</f>
        <v>0. Duplicate</v>
      </c>
    </row>
    <row r="2087" spans="1:27" x14ac:dyDescent="0.25">
      <c r="A2087" s="25" t="s">
        <v>3492</v>
      </c>
      <c r="B2087" s="26" t="s">
        <v>3493</v>
      </c>
      <c r="C2087" s="26">
        <v>2018</v>
      </c>
      <c r="D2087" s="26" t="s">
        <v>1105</v>
      </c>
      <c r="E2087" s="26">
        <v>108</v>
      </c>
      <c r="F2087" s="26">
        <v>2</v>
      </c>
      <c r="G2087" s="26" t="s">
        <v>3494</v>
      </c>
      <c r="H2087" s="26">
        <v>13855</v>
      </c>
      <c r="I2087" s="26" t="s">
        <v>3495</v>
      </c>
      <c r="J2087" s="11" t="s">
        <v>35</v>
      </c>
      <c r="K2087" s="18" t="str">
        <f>IF(LEFT(I2087,2)="10",HYPERLINK(_xlfn.CONCAT("https://doi.org/",I2087),"Link"),IF(I2087="","",HYPERLINK(I2087,"Link")))</f>
        <v>Link</v>
      </c>
      <c r="L2087" s="19" t="str">
        <f>IF(A2087&lt;&gt;"",IF(J2087="No",_xlfn.CONCAT(IF(ISERROR(FIND(",",A2087))=FALSE,LEFT(A2087,FIND(",",A2087)-1),A2087),"-",C2087,"-",H2087),""),"")</f>
        <v/>
      </c>
      <c r="M2087" s="29" t="str">
        <f>IF(A2087&lt;&gt;"",_xlfn.CONCAT("{",IF(ISERROR(FIND(",",A2087))=FALSE,LEFT(A2087,FIND(",",A2087)-1),A2087),", ",C2087," #",H2087,"}"),"")</f>
        <v>{Taylor, 2018 #13855}</v>
      </c>
      <c r="N2087" s="4" t="s">
        <v>1</v>
      </c>
      <c r="O2087" s="18" t="str">
        <f>IF(J2087="Yes",IF(P2087&lt;&gt;"",HYPERLINK(_xlfn.CONCAT(VLOOKUP(P2087,AF:AG,2,FALSE),"\",IF(ISERROR(FIND(",",A2087))=FALSE,LEFT(A2087,FIND(",",A2087)-1),A2087),"-",C2087,"-",H2087,".pdf"),"PDF"),""),"")</f>
        <v>PDF</v>
      </c>
      <c r="P2087" s="11" t="s">
        <v>2</v>
      </c>
      <c r="Q2087" s="3" t="s">
        <v>46</v>
      </c>
      <c r="R2087" s="3" t="s">
        <v>47</v>
      </c>
      <c r="S2087" s="4" t="s">
        <v>109</v>
      </c>
      <c r="T2087" s="18" t="str">
        <f>IF(J2087="Yes",IF(U2087&lt;&gt;"",HYPERLINK(_xlfn.CONCAT(VLOOKUP(U2087,AF:AG,2,FALSE),"\",IF(ISERROR(FIND(",",A2087))=FALSE,LEFT(A2087,FIND(",",A2087)-1),A2087),"-",C2087,"-",H2087,".pdf"),"PDF"),""),"")</f>
        <v>PDF</v>
      </c>
      <c r="U2087" s="11" t="s">
        <v>38</v>
      </c>
      <c r="V2087" s="3" t="s">
        <v>46</v>
      </c>
      <c r="W2087" s="3" t="s">
        <v>47</v>
      </c>
      <c r="Y2087" s="12" t="str">
        <f>IF(R2087="Include","No",IF(V2087="Include","No",""))</f>
        <v/>
      </c>
      <c r="Z2087" s="33" t="str">
        <f>IF(J2087="Yes",IF(Q2087="","",IF(Q2087="Include",IF(V2087="",IF(Y2087="No","Check for supplement","Include"),IF(V2087="Exclude","Consensus required",IF(V2087="Include",IF(Y2087="No","Check for supplement","Include"),"Check required"))),IF(Q2087="Exclude",IF(V2087="","Check required",IF(V2087="Exclude","Exclude",IF(V2087="Include","Consensus required","Check required"))),"Check required"))),IF(L2087="","","Find PDF"))</f>
        <v>Exclude</v>
      </c>
      <c r="AA2087" s="31" t="str">
        <f>IF(Z2087="Exclude",R2087,"")</f>
        <v>3. Wrong intervention</v>
      </c>
    </row>
    <row r="2088" spans="1:27" x14ac:dyDescent="0.25">
      <c r="A2088" s="25" t="s">
        <v>3496</v>
      </c>
      <c r="B2088" s="26" t="s">
        <v>3497</v>
      </c>
      <c r="C2088" s="26">
        <v>2018</v>
      </c>
      <c r="D2088" s="26" t="s">
        <v>733</v>
      </c>
      <c r="E2088" s="26">
        <v>7</v>
      </c>
      <c r="F2088" s="26">
        <v>1</v>
      </c>
      <c r="G2088" s="26" t="s">
        <v>3498</v>
      </c>
      <c r="H2088" s="26">
        <v>14964</v>
      </c>
      <c r="I2088" s="26" t="s">
        <v>3499</v>
      </c>
      <c r="J2088" s="11" t="s">
        <v>35</v>
      </c>
      <c r="K2088" s="18" t="str">
        <f>IF(LEFT(I2088,2)="10",HYPERLINK(_xlfn.CONCAT("https://doi.org/",I2088),"Link"),IF(I2088="","",HYPERLINK(I2088,"Link")))</f>
        <v>Link</v>
      </c>
      <c r="L2088" s="19" t="str">
        <f>IF(A2088&lt;&gt;"",IF(J2088="No",_xlfn.CONCAT(IF(ISERROR(FIND(",",A2088))=FALSE,LEFT(A2088,FIND(",",A2088)-1),A2088),"-",C2088,"-",H2088),""),"")</f>
        <v/>
      </c>
      <c r="M2088" s="29" t="str">
        <f>IF(A2088&lt;&gt;"",_xlfn.CONCAT("{",IF(ISERROR(FIND(",",A2088))=FALSE,LEFT(A2088,FIND(",",A2088)-1),A2088),", ",C2088," #",H2088,"}"),"")</f>
        <v>{Taylor, 2018 #14964}</v>
      </c>
      <c r="N2088" s="4" t="s">
        <v>1</v>
      </c>
      <c r="O2088" s="18" t="str">
        <f>IF(J2088="Yes",IF(P2088&lt;&gt;"",HYPERLINK(_xlfn.CONCAT(VLOOKUP(P2088,AF:AG,2,FALSE),"\",IF(ISERROR(FIND(",",A2088))=FALSE,LEFT(A2088,FIND(",",A2088)-1),A2088),"-",C2088,"-",H2088,".pdf"),"PDF"),""),"")</f>
        <v>PDF</v>
      </c>
      <c r="P2088" s="11" t="s">
        <v>2</v>
      </c>
      <c r="Q2088" s="3" t="s">
        <v>46</v>
      </c>
      <c r="R2088" s="3" t="s">
        <v>47</v>
      </c>
      <c r="S2088" s="4" t="s">
        <v>109</v>
      </c>
      <c r="T2088" s="18" t="str">
        <f>IF(J2088="Yes",IF(U2088&lt;&gt;"",HYPERLINK(_xlfn.CONCAT(VLOOKUP(U2088,AF:AG,2,FALSE),"\",IF(ISERROR(FIND(",",A2088))=FALSE,LEFT(A2088,FIND(",",A2088)-1),A2088),"-",C2088,"-",H2088,".pdf"),"PDF"),""),"")</f>
        <v>PDF</v>
      </c>
      <c r="U2088" s="11" t="s">
        <v>38</v>
      </c>
      <c r="V2088" s="3" t="s">
        <v>46</v>
      </c>
      <c r="W2088" s="3" t="s">
        <v>47</v>
      </c>
      <c r="Y2088" s="12" t="str">
        <f>IF(R2088="Include","No",IF(V2088="Include","No",""))</f>
        <v/>
      </c>
      <c r="Z2088" s="33" t="str">
        <f>IF(J2088="Yes",IF(Q2088="","",IF(Q2088="Include",IF(V2088="",IF(Y2088="No","Check for supplement","Include"),IF(V2088="Exclude","Consensus required",IF(V2088="Include",IF(Y2088="No","Check for supplement","Include"),"Check required"))),IF(Q2088="Exclude",IF(V2088="","Check required",IF(V2088="Exclude","Exclude",IF(V2088="Include","Consensus required","Check required"))),"Check required"))),IF(L2088="","","Find PDF"))</f>
        <v>Exclude</v>
      </c>
      <c r="AA2088" s="31" t="str">
        <f>IF(Z2088="Exclude",R2088,"")</f>
        <v>3. Wrong intervention</v>
      </c>
    </row>
    <row r="2089" spans="1:27" x14ac:dyDescent="0.25">
      <c r="A2089" s="25" t="s">
        <v>3500</v>
      </c>
      <c r="B2089" s="26" t="s">
        <v>3501</v>
      </c>
      <c r="C2089" s="26">
        <v>2018</v>
      </c>
      <c r="D2089" s="26" t="s">
        <v>60</v>
      </c>
      <c r="E2089" s="26">
        <v>15</v>
      </c>
      <c r="F2089" s="26">
        <v>5</v>
      </c>
      <c r="G2089" s="26" t="s">
        <v>3502</v>
      </c>
      <c r="H2089" s="26">
        <v>14965</v>
      </c>
      <c r="I2089" s="26" t="s">
        <v>3503</v>
      </c>
      <c r="J2089" s="11" t="s">
        <v>35</v>
      </c>
      <c r="K2089" s="18" t="str">
        <f>IF(LEFT(I2089,2)="10",HYPERLINK(_xlfn.CONCAT("https://doi.org/",I2089),"Link"),IF(I2089="","",HYPERLINK(I2089,"Link")))</f>
        <v>Link</v>
      </c>
      <c r="L2089" s="19" t="str">
        <f>IF(A2089&lt;&gt;"",IF(J2089="No",_xlfn.CONCAT(IF(ISERROR(FIND(",",A2089))=FALSE,LEFT(A2089,FIND(",",A2089)-1),A2089),"-",C2089,"-",H2089),""),"")</f>
        <v/>
      </c>
      <c r="M2089" s="29" t="str">
        <f>IF(A2089&lt;&gt;"",_xlfn.CONCAT("{",IF(ISERROR(FIND(",",A2089))=FALSE,LEFT(A2089,FIND(",",A2089)-1),A2089),", ",C2089," #",H2089,"}"),"")</f>
        <v>{Taylor, 2018 #14965}</v>
      </c>
      <c r="N2089" s="4" t="s">
        <v>1</v>
      </c>
      <c r="O2089" s="18" t="str">
        <f>IF(J2089="Yes",IF(P2089&lt;&gt;"",HYPERLINK(_xlfn.CONCAT(VLOOKUP(P2089,AF:AG,2,FALSE),"\",IF(ISERROR(FIND(",",A2089))=FALSE,LEFT(A2089,FIND(",",A2089)-1),A2089),"-",C2089,"-",H2089,".pdf"),"PDF"),""),"")</f>
        <v>PDF</v>
      </c>
      <c r="P2089" s="11" t="s">
        <v>2</v>
      </c>
      <c r="Q2089" s="3" t="s">
        <v>46</v>
      </c>
      <c r="R2089" s="3" t="s">
        <v>47</v>
      </c>
      <c r="S2089" s="4" t="s">
        <v>109</v>
      </c>
      <c r="T2089" s="18" t="str">
        <f>IF(J2089="Yes",IF(U2089&lt;&gt;"",HYPERLINK(_xlfn.CONCAT(VLOOKUP(U2089,AF:AG,2,FALSE),"\",IF(ISERROR(FIND(",",A2089))=FALSE,LEFT(A2089,FIND(",",A2089)-1),A2089),"-",C2089,"-",H2089,".pdf"),"PDF"),""),"")</f>
        <v>PDF</v>
      </c>
      <c r="U2089" s="11" t="s">
        <v>38</v>
      </c>
      <c r="V2089" s="3" t="s">
        <v>46</v>
      </c>
      <c r="W2089" s="3" t="s">
        <v>47</v>
      </c>
      <c r="Y2089" s="12" t="str">
        <f>IF(R2089="Include","No",IF(V2089="Include","No",""))</f>
        <v/>
      </c>
      <c r="Z2089" s="33" t="str">
        <f>IF(J2089="Yes",IF(Q2089="","",IF(Q2089="Include",IF(V2089="",IF(Y2089="No","Check for supplement","Include"),IF(V2089="Exclude","Consensus required",IF(V2089="Include",IF(Y2089="No","Check for supplement","Include"),"Check required"))),IF(Q2089="Exclude",IF(V2089="","Check required",IF(V2089="Exclude","Exclude",IF(V2089="Include","Consensus required","Check required"))),"Check required"))),IF(L2089="","","Find PDF"))</f>
        <v>Exclude</v>
      </c>
      <c r="AA2089" s="31" t="str">
        <f>IF(Z2089="Exclude",R2089,"")</f>
        <v>3. Wrong intervention</v>
      </c>
    </row>
    <row r="2090" spans="1:27" x14ac:dyDescent="0.25">
      <c r="A2090" s="25" t="s">
        <v>3500</v>
      </c>
      <c r="B2090" s="26" t="s">
        <v>3501</v>
      </c>
      <c r="C2090" s="26">
        <v>2018</v>
      </c>
      <c r="D2090" s="26" t="s">
        <v>60</v>
      </c>
      <c r="E2090" s="26">
        <v>15</v>
      </c>
      <c r="F2090" s="26">
        <v>5</v>
      </c>
      <c r="G2090" s="26" t="s">
        <v>3502</v>
      </c>
      <c r="H2090" s="26">
        <v>14966</v>
      </c>
      <c r="I2090" s="26" t="s">
        <v>3503</v>
      </c>
      <c r="J2090" s="11" t="s">
        <v>35</v>
      </c>
      <c r="K2090" s="18" t="str">
        <f>IF(LEFT(I2090,2)="10",HYPERLINK(_xlfn.CONCAT("https://doi.org/",I2090),"Link"),IF(I2090="","",HYPERLINK(I2090,"Link")))</f>
        <v>Link</v>
      </c>
      <c r="L2090" s="19" t="str">
        <f>IF(A2090&lt;&gt;"",IF(J2090="No",_xlfn.CONCAT(IF(ISERROR(FIND(",",A2090))=FALSE,LEFT(A2090,FIND(",",A2090)-1),A2090),"-",C2090,"-",H2090),""),"")</f>
        <v/>
      </c>
      <c r="M2090" s="29" t="str">
        <f>IF(A2090&lt;&gt;"",_xlfn.CONCAT("{",IF(ISERROR(FIND(",",A2090))=FALSE,LEFT(A2090,FIND(",",A2090)-1),A2090),", ",C2090," #",H2090,"}"),"")</f>
        <v>{Taylor, 2018 #14966}</v>
      </c>
      <c r="N2090" s="4" t="s">
        <v>1</v>
      </c>
      <c r="O2090" s="18" t="str">
        <f>IF(J2090="Yes",IF(P2090&lt;&gt;"",HYPERLINK(_xlfn.CONCAT(VLOOKUP(P2090,AF:AG,2,FALSE),"\",IF(ISERROR(FIND(",",A2090))=FALSE,LEFT(A2090,FIND(",",A2090)-1),A2090),"-",C2090,"-",H2090,".pdf"),"PDF"),""),"")</f>
        <v>PDF</v>
      </c>
      <c r="P2090" s="11" t="s">
        <v>2</v>
      </c>
      <c r="Q2090" s="3" t="s">
        <v>46</v>
      </c>
      <c r="R2090" s="3" t="s">
        <v>39</v>
      </c>
      <c r="T2090" s="18" t="str">
        <f>IF(J2090="Yes",IF(U2090&lt;&gt;"",HYPERLINK(_xlfn.CONCAT(VLOOKUP(U2090,AF:AG,2,FALSE),"\",IF(ISERROR(FIND(",",A2090))=FALSE,LEFT(A2090,FIND(",",A2090)-1),A2090),"-",C2090,"-",H2090,".pdf"),"PDF"),""),"")</f>
        <v>PDF</v>
      </c>
      <c r="U2090" s="11" t="str">
        <f>IF(R2090="0. Duplicate","SH","")</f>
        <v>SH</v>
      </c>
      <c r="V2090" s="3" t="str">
        <f>IF(R2090="0. Duplicate","Exclude","")</f>
        <v>Exclude</v>
      </c>
      <c r="W2090" s="3" t="str">
        <f>IF(R2090="0. Duplicate","0. Duplicate","")</f>
        <v>0. Duplicate</v>
      </c>
      <c r="Y2090" s="12" t="str">
        <f>IF(R2090="Include","No",IF(V2090="Include","No",""))</f>
        <v/>
      </c>
      <c r="Z2090" s="33" t="str">
        <f>IF(J2090="Yes",IF(Q2090="","",IF(Q2090="Include",IF(V2090="",IF(Y2090="No","Check for supplement","Include"),IF(V2090="Exclude","Consensus required",IF(V2090="Include",IF(Y2090="No","Check for supplement","Include"),"Check required"))),IF(Q2090="Exclude",IF(V2090="","Check required",IF(V2090="Exclude","Exclude",IF(V2090="Include","Consensus required","Check required"))),"Check required"))),IF(L2090="","","Find PDF"))</f>
        <v>Exclude</v>
      </c>
      <c r="AA2090" s="31" t="str">
        <f>IF(Z2090="Exclude",R2090,"")</f>
        <v>0. Duplicate</v>
      </c>
    </row>
    <row r="2091" spans="1:27" x14ac:dyDescent="0.25">
      <c r="A2091" s="25" t="s">
        <v>3500</v>
      </c>
      <c r="B2091" s="26" t="s">
        <v>3501</v>
      </c>
      <c r="C2091" s="26">
        <v>2018</v>
      </c>
      <c r="D2091" s="26" t="s">
        <v>60</v>
      </c>
      <c r="E2091" s="26">
        <v>15</v>
      </c>
      <c r="F2091" s="26">
        <v>5</v>
      </c>
      <c r="G2091" s="26" t="s">
        <v>3502</v>
      </c>
      <c r="H2091" s="26">
        <v>14967</v>
      </c>
      <c r="I2091" s="26" t="s">
        <v>3503</v>
      </c>
      <c r="J2091" s="11" t="s">
        <v>35</v>
      </c>
      <c r="K2091" s="18" t="str">
        <f>IF(LEFT(I2091,2)="10",HYPERLINK(_xlfn.CONCAT("https://doi.org/",I2091),"Link"),IF(I2091="","",HYPERLINK(I2091,"Link")))</f>
        <v>Link</v>
      </c>
      <c r="L2091" s="19" t="str">
        <f>IF(A2091&lt;&gt;"",IF(J2091="No",_xlfn.CONCAT(IF(ISERROR(FIND(",",A2091))=FALSE,LEFT(A2091,FIND(",",A2091)-1),A2091),"-",C2091,"-",H2091),""),"")</f>
        <v/>
      </c>
      <c r="M2091" s="29" t="str">
        <f>IF(A2091&lt;&gt;"",_xlfn.CONCAT("{",IF(ISERROR(FIND(",",A2091))=FALSE,LEFT(A2091,FIND(",",A2091)-1),A2091),", ",C2091," #",H2091,"}"),"")</f>
        <v>{Taylor, 2018 #14967}</v>
      </c>
      <c r="N2091" s="4" t="s">
        <v>1</v>
      </c>
      <c r="O2091" s="18" t="str">
        <f>IF(J2091="Yes",IF(P2091&lt;&gt;"",HYPERLINK(_xlfn.CONCAT(VLOOKUP(P2091,AF:AG,2,FALSE),"\",IF(ISERROR(FIND(",",A2091))=FALSE,LEFT(A2091,FIND(",",A2091)-1),A2091),"-",C2091,"-",H2091,".pdf"),"PDF"),""),"")</f>
        <v>PDF</v>
      </c>
      <c r="P2091" s="11" t="s">
        <v>2</v>
      </c>
      <c r="Q2091" s="3" t="s">
        <v>46</v>
      </c>
      <c r="R2091" s="3" t="s">
        <v>39</v>
      </c>
      <c r="T2091" s="18" t="str">
        <f>IF(J2091="Yes",IF(U2091&lt;&gt;"",HYPERLINK(_xlfn.CONCAT(VLOOKUP(U2091,AF:AG,2,FALSE),"\",IF(ISERROR(FIND(",",A2091))=FALSE,LEFT(A2091,FIND(",",A2091)-1),A2091),"-",C2091,"-",H2091,".pdf"),"PDF"),""),"")</f>
        <v>PDF</v>
      </c>
      <c r="U2091" s="11" t="str">
        <f>IF(R2091="0. Duplicate","SH","")</f>
        <v>SH</v>
      </c>
      <c r="V2091" s="3" t="str">
        <f>IF(R2091="0. Duplicate","Exclude","")</f>
        <v>Exclude</v>
      </c>
      <c r="W2091" s="3" t="str">
        <f>IF(R2091="0. Duplicate","0. Duplicate","")</f>
        <v>0. Duplicate</v>
      </c>
      <c r="Y2091" s="12" t="str">
        <f>IF(R2091="Include","No",IF(V2091="Include","No",""))</f>
        <v/>
      </c>
      <c r="Z2091" s="33" t="str">
        <f>IF(J2091="Yes",IF(Q2091="","",IF(Q2091="Include",IF(V2091="",IF(Y2091="No","Check for supplement","Include"),IF(V2091="Exclude","Consensus required",IF(V2091="Include",IF(Y2091="No","Check for supplement","Include"),"Check required"))),IF(Q2091="Exclude",IF(V2091="","Check required",IF(V2091="Exclude","Exclude",IF(V2091="Include","Consensus required","Check required"))),"Check required"))),IF(L2091="","","Find PDF"))</f>
        <v>Exclude</v>
      </c>
      <c r="AA2091" s="31" t="str">
        <f>IF(Z2091="Exclude",R2091,"")</f>
        <v>0. Duplicate</v>
      </c>
    </row>
    <row r="2092" spans="1:27" x14ac:dyDescent="0.25">
      <c r="A2092" s="25" t="s">
        <v>3500</v>
      </c>
      <c r="B2092" s="26" t="s">
        <v>3501</v>
      </c>
      <c r="C2092" s="26">
        <v>2018</v>
      </c>
      <c r="D2092" s="26" t="s">
        <v>60</v>
      </c>
      <c r="E2092" s="26">
        <v>15</v>
      </c>
      <c r="F2092" s="26">
        <v>5</v>
      </c>
      <c r="G2092" s="26">
        <v>18</v>
      </c>
      <c r="H2092" s="26">
        <v>14968</v>
      </c>
      <c r="I2092" s="26" t="s">
        <v>3503</v>
      </c>
      <c r="J2092" s="11" t="s">
        <v>35</v>
      </c>
      <c r="K2092" s="18" t="str">
        <f>IF(LEFT(I2092,2)="10",HYPERLINK(_xlfn.CONCAT("https://doi.org/",I2092),"Link"),IF(I2092="","",HYPERLINK(I2092,"Link")))</f>
        <v>Link</v>
      </c>
      <c r="L2092" s="19" t="str">
        <f>IF(A2092&lt;&gt;"",IF(J2092="No",_xlfn.CONCAT(IF(ISERROR(FIND(",",A2092))=FALSE,LEFT(A2092,FIND(",",A2092)-1),A2092),"-",C2092,"-",H2092),""),"")</f>
        <v/>
      </c>
      <c r="M2092" s="29" t="str">
        <f>IF(A2092&lt;&gt;"",_xlfn.CONCAT("{",IF(ISERROR(FIND(",",A2092))=FALSE,LEFT(A2092,FIND(",",A2092)-1),A2092),", ",C2092," #",H2092,"}"),"")</f>
        <v>{Taylor, 2018 #14968}</v>
      </c>
      <c r="N2092" s="4" t="s">
        <v>1</v>
      </c>
      <c r="O2092" s="18" t="str">
        <f>IF(J2092="Yes",IF(P2092&lt;&gt;"",HYPERLINK(_xlfn.CONCAT(VLOOKUP(P2092,AF:AG,2,FALSE),"\",IF(ISERROR(FIND(",",A2092))=FALSE,LEFT(A2092,FIND(",",A2092)-1),A2092),"-",C2092,"-",H2092,".pdf"),"PDF"),""),"")</f>
        <v>PDF</v>
      </c>
      <c r="P2092" s="11" t="s">
        <v>2</v>
      </c>
      <c r="Q2092" s="3" t="s">
        <v>46</v>
      </c>
      <c r="R2092" s="3" t="s">
        <v>39</v>
      </c>
      <c r="T2092" s="18" t="str">
        <f>IF(J2092="Yes",IF(U2092&lt;&gt;"",HYPERLINK(_xlfn.CONCAT(VLOOKUP(U2092,AF:AG,2,FALSE),"\",IF(ISERROR(FIND(",",A2092))=FALSE,LEFT(A2092,FIND(",",A2092)-1),A2092),"-",C2092,"-",H2092,".pdf"),"PDF"),""),"")</f>
        <v>PDF</v>
      </c>
      <c r="U2092" s="11" t="str">
        <f>IF(R2092="0. Duplicate","SH","")</f>
        <v>SH</v>
      </c>
      <c r="V2092" s="3" t="str">
        <f>IF(R2092="0. Duplicate","Exclude","")</f>
        <v>Exclude</v>
      </c>
      <c r="W2092" s="3" t="str">
        <f>IF(R2092="0. Duplicate","0. Duplicate","")</f>
        <v>0. Duplicate</v>
      </c>
      <c r="Y2092" s="12" t="str">
        <f>IF(R2092="Include","No",IF(V2092="Include","No",""))</f>
        <v/>
      </c>
      <c r="Z2092" s="33" t="str">
        <f>IF(J2092="Yes",IF(Q2092="","",IF(Q2092="Include",IF(V2092="",IF(Y2092="No","Check for supplement","Include"),IF(V2092="Exclude","Consensus required",IF(V2092="Include",IF(Y2092="No","Check for supplement","Include"),"Check required"))),IF(Q2092="Exclude",IF(V2092="","Check required",IF(V2092="Exclude","Exclude",IF(V2092="Include","Consensus required","Check required"))),"Check required"))),IF(L2092="","","Find PDF"))</f>
        <v>Exclude</v>
      </c>
      <c r="AA2092" s="31" t="str">
        <f>IF(Z2092="Exclude",R2092,"")</f>
        <v>0. Duplicate</v>
      </c>
    </row>
    <row r="2093" spans="1:27" x14ac:dyDescent="0.25">
      <c r="A2093" s="25" t="s">
        <v>3504</v>
      </c>
      <c r="B2093" s="26" t="s">
        <v>3505</v>
      </c>
      <c r="C2093" s="26">
        <v>2020</v>
      </c>
      <c r="D2093" s="26" t="s">
        <v>407</v>
      </c>
      <c r="E2093" s="26">
        <v>24</v>
      </c>
      <c r="F2093" s="26">
        <v>63</v>
      </c>
      <c r="G2093" s="26" t="s">
        <v>3506</v>
      </c>
      <c r="H2093" s="26">
        <v>13854</v>
      </c>
      <c r="I2093" s="26" t="s">
        <v>3507</v>
      </c>
      <c r="J2093" s="11" t="s">
        <v>35</v>
      </c>
      <c r="K2093" s="18" t="str">
        <f>IF(LEFT(I2093,2)="10",HYPERLINK(_xlfn.CONCAT("https://doi.org/",I2093),"Link"),IF(I2093="","",HYPERLINK(I2093,"Link")))</f>
        <v>Link</v>
      </c>
      <c r="L2093" s="19" t="str">
        <f>IF(A2093&lt;&gt;"",IF(J2093="No",_xlfn.CONCAT(IF(ISERROR(FIND(",",A2093))=FALSE,LEFT(A2093,FIND(",",A2093)-1),A2093),"-",C2093,"-",H2093),""),"")</f>
        <v/>
      </c>
      <c r="M2093" s="29" t="str">
        <f>IF(A2093&lt;&gt;"",_xlfn.CONCAT("{",IF(ISERROR(FIND(",",A2093))=FALSE,LEFT(A2093,FIND(",",A2093)-1),A2093),", ",C2093," #",H2093,"}"),"")</f>
        <v>{Taylor, 2020 #13854}</v>
      </c>
      <c r="N2093" s="4" t="s">
        <v>1</v>
      </c>
      <c r="O2093" s="18" t="str">
        <f>IF(J2093="Yes",IF(P2093&lt;&gt;"",HYPERLINK(_xlfn.CONCAT(VLOOKUP(P2093,AF:AG,2,FALSE),"\",IF(ISERROR(FIND(",",A2093))=FALSE,LEFT(A2093,FIND(",",A2093)-1),A2093),"-",C2093,"-",H2093,".pdf"),"PDF"),""),"")</f>
        <v>PDF</v>
      </c>
      <c r="P2093" s="11" t="s">
        <v>2</v>
      </c>
      <c r="Q2093" s="3" t="s">
        <v>46</v>
      </c>
      <c r="R2093" s="3" t="s">
        <v>47</v>
      </c>
      <c r="S2093" s="4" t="s">
        <v>109</v>
      </c>
      <c r="T2093" s="18" t="str">
        <f>IF(J2093="Yes",IF(U2093&lt;&gt;"",HYPERLINK(_xlfn.CONCAT(VLOOKUP(U2093,AF:AG,2,FALSE),"\",IF(ISERROR(FIND(",",A2093))=FALSE,LEFT(A2093,FIND(",",A2093)-1),A2093),"-",C2093,"-",H2093,".pdf"),"PDF"),""),"")</f>
        <v>PDF</v>
      </c>
      <c r="U2093" s="11" t="s">
        <v>38</v>
      </c>
      <c r="V2093" s="3" t="s">
        <v>46</v>
      </c>
      <c r="W2093" s="3" t="s">
        <v>47</v>
      </c>
      <c r="Y2093" s="12" t="str">
        <f>IF(R2093="Include","No",IF(V2093="Include","No",""))</f>
        <v/>
      </c>
      <c r="Z2093" s="33" t="str">
        <f>IF(J2093="Yes",IF(Q2093="","",IF(Q2093="Include",IF(V2093="",IF(Y2093="No","Check for supplement","Include"),IF(V2093="Exclude","Consensus required",IF(V2093="Include",IF(Y2093="No","Check for supplement","Include"),"Check required"))),IF(Q2093="Exclude",IF(V2093="","Check required",IF(V2093="Exclude","Exclude",IF(V2093="Include","Consensus required","Check required"))),"Check required"))),IF(L2093="","","Find PDF"))</f>
        <v>Exclude</v>
      </c>
      <c r="AA2093" s="31" t="str">
        <f>IF(Z2093="Exclude",R2093,"")</f>
        <v>3. Wrong intervention</v>
      </c>
    </row>
    <row r="2094" spans="1:27" x14ac:dyDescent="0.25">
      <c r="A2094" s="25" t="s">
        <v>3508</v>
      </c>
      <c r="B2094" s="26" t="s">
        <v>3509</v>
      </c>
      <c r="C2094" s="26">
        <v>2020</v>
      </c>
      <c r="D2094" s="26" t="s">
        <v>65</v>
      </c>
      <c r="E2094" s="26">
        <v>10</v>
      </c>
      <c r="F2094" s="26">
        <v>7</v>
      </c>
      <c r="G2094" s="26" t="s">
        <v>3510</v>
      </c>
      <c r="H2094" s="26">
        <v>13858</v>
      </c>
      <c r="I2094" s="26" t="s">
        <v>3511</v>
      </c>
      <c r="J2094" s="11" t="s">
        <v>35</v>
      </c>
      <c r="K2094" s="18" t="str">
        <f>IF(LEFT(I2094,2)="10",HYPERLINK(_xlfn.CONCAT("https://doi.org/",I2094),"Link"),IF(I2094="","",HYPERLINK(I2094,"Link")))</f>
        <v>Link</v>
      </c>
      <c r="L2094" s="19" t="str">
        <f>IF(A2094&lt;&gt;"",IF(J2094="No",_xlfn.CONCAT(IF(ISERROR(FIND(",",A2094))=FALSE,LEFT(A2094,FIND(",",A2094)-1),A2094),"-",C2094,"-",H2094),""),"")</f>
        <v/>
      </c>
      <c r="M2094" s="29" t="str">
        <f>IF(A2094&lt;&gt;"",_xlfn.CONCAT("{",IF(ISERROR(FIND(",",A2094))=FALSE,LEFT(A2094,FIND(",",A2094)-1),A2094),", ",C2094," #",H2094,"}"),"")</f>
        <v>{Teesson, 2020 #13858}</v>
      </c>
      <c r="N2094" s="4" t="s">
        <v>1</v>
      </c>
      <c r="O2094" s="18" t="str">
        <f>IF(J2094="Yes",IF(P2094&lt;&gt;"",HYPERLINK(_xlfn.CONCAT(VLOOKUP(P2094,AF:AG,2,FALSE),"\",IF(ISERROR(FIND(",",A2094))=FALSE,LEFT(A2094,FIND(",",A2094)-1),A2094),"-",C2094,"-",H2094,".pdf"),"PDF"),""),"")</f>
        <v>PDF</v>
      </c>
      <c r="P2094" s="11" t="s">
        <v>2</v>
      </c>
      <c r="Q2094" s="3" t="s">
        <v>46</v>
      </c>
      <c r="R2094" s="3" t="s">
        <v>47</v>
      </c>
      <c r="S2094" s="4" t="s">
        <v>109</v>
      </c>
      <c r="T2094" s="18" t="str">
        <f>IF(J2094="Yes",IF(U2094&lt;&gt;"",HYPERLINK(_xlfn.CONCAT(VLOOKUP(U2094,AF:AG,2,FALSE),"\",IF(ISERROR(FIND(",",A2094))=FALSE,LEFT(A2094,FIND(",",A2094)-1),A2094),"-",C2094,"-",H2094,".pdf"),"PDF"),""),"")</f>
        <v>PDF</v>
      </c>
      <c r="U2094" s="11" t="s">
        <v>38</v>
      </c>
      <c r="V2094" s="3" t="s">
        <v>46</v>
      </c>
      <c r="W2094" s="3" t="s">
        <v>47</v>
      </c>
      <c r="Y2094" s="12" t="str">
        <f>IF(R2094="Include","No",IF(V2094="Include","No",""))</f>
        <v/>
      </c>
      <c r="Z2094" s="33" t="str">
        <f>IF(J2094="Yes",IF(Q2094="","",IF(Q2094="Include",IF(V2094="",IF(Y2094="No","Check for supplement","Include"),IF(V2094="Exclude","Consensus required",IF(V2094="Include",IF(Y2094="No","Check for supplement","Include"),"Check required"))),IF(Q2094="Exclude",IF(V2094="","Check required",IF(V2094="Exclude","Exclude",IF(V2094="Include","Consensus required","Check required"))),"Check required"))),IF(L2094="","","Find PDF"))</f>
        <v>Exclude</v>
      </c>
      <c r="AA2094" s="31" t="str">
        <f>IF(Z2094="Exclude",R2094,"")</f>
        <v>3. Wrong intervention</v>
      </c>
    </row>
    <row r="2095" spans="1:27" x14ac:dyDescent="0.25">
      <c r="A2095" s="25" t="s">
        <v>5732</v>
      </c>
      <c r="B2095" s="26" t="s">
        <v>5733</v>
      </c>
      <c r="C2095" s="26">
        <v>2024</v>
      </c>
      <c r="D2095" s="26" t="s">
        <v>1697</v>
      </c>
      <c r="E2095" s="26">
        <v>105</v>
      </c>
      <c r="F2095" s="26">
        <v>8</v>
      </c>
      <c r="G2095" s="26" t="s">
        <v>5734</v>
      </c>
      <c r="H2095" s="26">
        <v>14074</v>
      </c>
      <c r="I2095" s="26" t="s">
        <v>5735</v>
      </c>
      <c r="J2095" s="11" t="s">
        <v>35</v>
      </c>
      <c r="K2095" s="18" t="str">
        <f>IF(LEFT(I2095,2)="10",HYPERLINK(_xlfn.CONCAT("https://doi.org/",I2095),"Link"),IF(I2095="","",HYPERLINK(I2095,"Link")))</f>
        <v>Link</v>
      </c>
      <c r="L2095" s="19" t="str">
        <f>IF(A2095&lt;&gt;"",IF(J2095="No",_xlfn.CONCAT(IF(ISERROR(FIND(",",A2095))=FALSE,LEFT(A2095,FIND(",",A2095)-1),A2095),"-",C2095,"-",H2095),""),"")</f>
        <v/>
      </c>
      <c r="M2095" s="29" t="str">
        <f>IF(A2095&lt;&gt;"",_xlfn.CONCAT("{",IF(ISERROR(FIND(",",A2095))=FALSE,LEFT(A2095,FIND(",",A2095)-1),A2095),", ",C2095," #",H2095,"}"),"")</f>
        <v>{Tegner, 2024 #14074}</v>
      </c>
      <c r="N2095" s="4" t="s">
        <v>4</v>
      </c>
      <c r="O2095" s="18" t="str">
        <f>IF(J2095="Yes",IF(P2095&lt;&gt;"",HYPERLINK(_xlfn.CONCAT(VLOOKUP(P2095,AF:AG,2,FALSE),"\",IF(ISERROR(FIND(",",A2095))=FALSE,LEFT(A2095,FIND(",",A2095)-1),A2095),"-",C2095,"-",H2095,".pdf"),"PDF"),""),"")</f>
        <v>PDF</v>
      </c>
      <c r="P2095" s="11" t="s">
        <v>2</v>
      </c>
      <c r="Q2095" s="3" t="s">
        <v>46</v>
      </c>
      <c r="R2095" s="3" t="s">
        <v>47</v>
      </c>
      <c r="S2095" s="4" t="s">
        <v>109</v>
      </c>
      <c r="T2095" s="18" t="str">
        <f>IF(J2095="Yes",IF(U2095&lt;&gt;"",HYPERLINK(_xlfn.CONCAT(VLOOKUP(U2095,AF:AG,2,FALSE),"\",IF(ISERROR(FIND(",",A2095))=FALSE,LEFT(A2095,FIND(",",A2095)-1),A2095),"-",C2095,"-",H2095,".pdf"),"PDF"),""),"")</f>
        <v>PDF</v>
      </c>
      <c r="U2095" s="11" t="s">
        <v>50</v>
      </c>
      <c r="V2095" s="3" t="s">
        <v>46</v>
      </c>
      <c r="W2095" s="3" t="s">
        <v>47</v>
      </c>
      <c r="Y2095" s="12" t="str">
        <f>IF(R2095="Include","No",IF(V2095="Include","No",""))</f>
        <v/>
      </c>
      <c r="Z2095" s="33" t="str">
        <f>IF(J2095="Yes",IF(Q2095="","",IF(Q2095="Include",IF(V2095="",IF(Y2095="No","Check for supplement","Include"),IF(V2095="Exclude","Consensus required",IF(V2095="Include",IF(Y2095="No","Check for supplement","Include"),"Check required"))),IF(Q2095="Exclude",IF(V2095="","Check required",IF(V2095="Exclude","Exclude",IF(V2095="Include","Consensus required","Check required"))),"Check required"))),IF(L2095="","","Find PDF"))</f>
        <v>Exclude</v>
      </c>
      <c r="AA2095" s="31" t="str">
        <f>IF(Z2095="Exclude",R2095,"")</f>
        <v>3. Wrong intervention</v>
      </c>
    </row>
    <row r="2096" spans="1:27" x14ac:dyDescent="0.25">
      <c r="A2096" s="25" t="s">
        <v>3512</v>
      </c>
      <c r="B2096" s="26" t="s">
        <v>3513</v>
      </c>
      <c r="C2096" s="26">
        <v>2016</v>
      </c>
      <c r="D2096" s="26" t="s">
        <v>124</v>
      </c>
      <c r="E2096" s="26">
        <v>13</v>
      </c>
      <c r="G2096" s="26">
        <v>64</v>
      </c>
      <c r="H2096" s="26">
        <v>13862</v>
      </c>
      <c r="I2096" s="26" t="s">
        <v>3514</v>
      </c>
      <c r="J2096" s="11" t="s">
        <v>35</v>
      </c>
      <c r="K2096" s="18" t="str">
        <f>IF(LEFT(I2096,2)="10",HYPERLINK(_xlfn.CONCAT("https://doi.org/",I2096),"Link"),IF(I2096="","",HYPERLINK(I2096,"Link")))</f>
        <v>Link</v>
      </c>
      <c r="L2096" s="19" t="str">
        <f>IF(A2096&lt;&gt;"",IF(J2096="No",_xlfn.CONCAT(IF(ISERROR(FIND(",",A2096))=FALSE,LEFT(A2096,FIND(",",A2096)-1),A2096),"-",C2096,"-",H2096),""),"")</f>
        <v/>
      </c>
      <c r="M2096" s="29" t="str">
        <f>IF(A2096&lt;&gt;"",_xlfn.CONCAT("{",IF(ISERROR(FIND(",",A2096))=FALSE,LEFT(A2096,FIND(",",A2096)-1),A2096),", ",C2096," #",H2096,"}"),"")</f>
        <v>{Telford, 2016 #13862}</v>
      </c>
      <c r="N2096" s="4" t="s">
        <v>1</v>
      </c>
      <c r="O2096" s="18" t="str">
        <f>IF(J2096="Yes",IF(P2096&lt;&gt;"",HYPERLINK(_xlfn.CONCAT(VLOOKUP(P2096,AF:AG,2,FALSE),"\",IF(ISERROR(FIND(",",A2096))=FALSE,LEFT(A2096,FIND(",",A2096)-1),A2096),"-",C2096,"-",H2096,".pdf"),"PDF"),""),"")</f>
        <v>PDF</v>
      </c>
      <c r="P2096" s="11" t="s">
        <v>2</v>
      </c>
      <c r="Q2096" s="3" t="s">
        <v>46</v>
      </c>
      <c r="R2096" s="3" t="s">
        <v>47</v>
      </c>
      <c r="S2096" s="4" t="s">
        <v>109</v>
      </c>
      <c r="T2096" s="18" t="str">
        <f>IF(J2096="Yes",IF(U2096&lt;&gt;"",HYPERLINK(_xlfn.CONCAT(VLOOKUP(U2096,AF:AG,2,FALSE),"\",IF(ISERROR(FIND(",",A2096))=FALSE,LEFT(A2096,FIND(",",A2096)-1),A2096),"-",C2096,"-",H2096,".pdf"),"PDF"),""),"")</f>
        <v>PDF</v>
      </c>
      <c r="U2096" s="11" t="s">
        <v>38</v>
      </c>
      <c r="V2096" s="3" t="s">
        <v>46</v>
      </c>
      <c r="W2096" s="3" t="s">
        <v>47</v>
      </c>
      <c r="Y2096" s="12" t="str">
        <f>IF(R2096="Include","No",IF(V2096="Include","No",""))</f>
        <v/>
      </c>
      <c r="Z2096" s="33" t="str">
        <f>IF(J2096="Yes",IF(Q2096="","",IF(Q2096="Include",IF(V2096="",IF(Y2096="No","Check for supplement","Include"),IF(V2096="Exclude","Consensus required",IF(V2096="Include",IF(Y2096="No","Check for supplement","Include"),"Check required"))),IF(Q2096="Exclude",IF(V2096="","Check required",IF(V2096="Exclude","Exclude",IF(V2096="Include","Consensus required","Check required"))),"Check required"))),IF(L2096="","","Find PDF"))</f>
        <v>Exclude</v>
      </c>
      <c r="AA2096" s="31" t="str">
        <f>IF(Z2096="Exclude",R2096,"")</f>
        <v>3. Wrong intervention</v>
      </c>
    </row>
    <row r="2097" spans="1:27" x14ac:dyDescent="0.25">
      <c r="A2097" s="25" t="s">
        <v>3515</v>
      </c>
      <c r="B2097" s="26" t="s">
        <v>3516</v>
      </c>
      <c r="C2097" s="26">
        <v>2021</v>
      </c>
      <c r="D2097" s="26" t="s">
        <v>124</v>
      </c>
      <c r="E2097" s="26">
        <v>18</v>
      </c>
      <c r="F2097" s="26">
        <v>1</v>
      </c>
      <c r="G2097" s="26">
        <v>37</v>
      </c>
      <c r="H2097" s="26">
        <v>13859</v>
      </c>
      <c r="I2097" s="26" t="s">
        <v>3517</v>
      </c>
      <c r="J2097" s="11" t="s">
        <v>35</v>
      </c>
      <c r="K2097" s="18" t="str">
        <f>IF(LEFT(I2097,2)="10",HYPERLINK(_xlfn.CONCAT("https://doi.org/",I2097),"Link"),IF(I2097="","",HYPERLINK(I2097,"Link")))</f>
        <v>Link</v>
      </c>
      <c r="L2097" s="19" t="str">
        <f>IF(A2097&lt;&gt;"",IF(J2097="No",_xlfn.CONCAT(IF(ISERROR(FIND(",",A2097))=FALSE,LEFT(A2097,FIND(",",A2097)-1),A2097),"-",C2097,"-",H2097),""),"")</f>
        <v/>
      </c>
      <c r="M2097" s="29" t="str">
        <f>IF(A2097&lt;&gt;"",_xlfn.CONCAT("{",IF(ISERROR(FIND(",",A2097))=FALSE,LEFT(A2097,FIND(",",A2097)-1),A2097),", ",C2097," #",H2097,"}"),"")</f>
        <v>{Telford, 2021 #13859}</v>
      </c>
      <c r="N2097" s="4" t="s">
        <v>1</v>
      </c>
      <c r="O2097" s="18" t="str">
        <f>IF(J2097="Yes",IF(P2097&lt;&gt;"",HYPERLINK(_xlfn.CONCAT(VLOOKUP(P2097,AF:AG,2,FALSE),"\",IF(ISERROR(FIND(",",A2097))=FALSE,LEFT(A2097,FIND(",",A2097)-1),A2097),"-",C2097,"-",H2097,".pdf"),"PDF"),""),"")</f>
        <v>PDF</v>
      </c>
      <c r="P2097" s="11" t="s">
        <v>2</v>
      </c>
      <c r="Q2097" s="3" t="s">
        <v>46</v>
      </c>
      <c r="R2097" s="3" t="s">
        <v>47</v>
      </c>
      <c r="S2097" s="4" t="s">
        <v>109</v>
      </c>
      <c r="T2097" s="18" t="str">
        <f>IF(J2097="Yes",IF(U2097&lt;&gt;"",HYPERLINK(_xlfn.CONCAT(VLOOKUP(U2097,AF:AG,2,FALSE),"\",IF(ISERROR(FIND(",",A2097))=FALSE,LEFT(A2097,FIND(",",A2097)-1),A2097),"-",C2097,"-",H2097,".pdf"),"PDF"),""),"")</f>
        <v>PDF</v>
      </c>
      <c r="U2097" s="11" t="s">
        <v>38</v>
      </c>
      <c r="V2097" s="3" t="s">
        <v>46</v>
      </c>
      <c r="W2097" s="3" t="s">
        <v>47</v>
      </c>
      <c r="Y2097" s="12" t="str">
        <f>IF(R2097="Include","No",IF(V2097="Include","No",""))</f>
        <v/>
      </c>
      <c r="Z2097" s="33" t="str">
        <f>IF(J2097="Yes",IF(Q2097="","",IF(Q2097="Include",IF(V2097="",IF(Y2097="No","Check for supplement","Include"),IF(V2097="Exclude","Consensus required",IF(V2097="Include",IF(Y2097="No","Check for supplement","Include"),"Check required"))),IF(Q2097="Exclude",IF(V2097="","Check required",IF(V2097="Exclude","Exclude",IF(V2097="Include","Consensus required","Check required"))),"Check required"))),IF(L2097="","","Find PDF"))</f>
        <v>Exclude</v>
      </c>
      <c r="AA2097" s="31" t="str">
        <f>IF(Z2097="Exclude",R2097,"")</f>
        <v>3. Wrong intervention</v>
      </c>
    </row>
    <row r="2098" spans="1:27" x14ac:dyDescent="0.25">
      <c r="A2098" s="25" t="s">
        <v>3515</v>
      </c>
      <c r="B2098" s="26" t="s">
        <v>3516</v>
      </c>
      <c r="C2098" s="26">
        <v>2021</v>
      </c>
      <c r="D2098" s="26" t="s">
        <v>124</v>
      </c>
      <c r="E2098" s="26">
        <v>18</v>
      </c>
      <c r="F2098" s="26">
        <v>1</v>
      </c>
      <c r="G2098" s="26">
        <v>37</v>
      </c>
      <c r="H2098" s="26">
        <v>13860</v>
      </c>
      <c r="I2098" s="26" t="s">
        <v>3517</v>
      </c>
      <c r="J2098" s="11" t="s">
        <v>35</v>
      </c>
      <c r="K2098" s="18" t="str">
        <f>IF(LEFT(I2098,2)="10",HYPERLINK(_xlfn.CONCAT("https://doi.org/",I2098),"Link"),IF(I2098="","",HYPERLINK(I2098,"Link")))</f>
        <v>Link</v>
      </c>
      <c r="L2098" s="19" t="str">
        <f>IF(A2098&lt;&gt;"",IF(J2098="No",_xlfn.CONCAT(IF(ISERROR(FIND(",",A2098))=FALSE,LEFT(A2098,FIND(",",A2098)-1),A2098),"-",C2098,"-",H2098),""),"")</f>
        <v/>
      </c>
      <c r="M2098" s="29" t="str">
        <f>IF(A2098&lt;&gt;"",_xlfn.CONCAT("{",IF(ISERROR(FIND(",",A2098))=FALSE,LEFT(A2098,FIND(",",A2098)-1),A2098),", ",C2098," #",H2098,"}"),"")</f>
        <v>{Telford, 2021 #13860}</v>
      </c>
      <c r="N2098" s="4" t="s">
        <v>1</v>
      </c>
      <c r="O2098" s="18" t="str">
        <f>IF(J2098="Yes",IF(P2098&lt;&gt;"",HYPERLINK(_xlfn.CONCAT(VLOOKUP(P2098,AF:AG,2,FALSE),"\",IF(ISERROR(FIND(",",A2098))=FALSE,LEFT(A2098,FIND(",",A2098)-1),A2098),"-",C2098,"-",H2098,".pdf"),"PDF"),""),"")</f>
        <v>PDF</v>
      </c>
      <c r="P2098" s="11" t="s">
        <v>2</v>
      </c>
      <c r="Q2098" s="3" t="s">
        <v>46</v>
      </c>
      <c r="R2098" s="3" t="s">
        <v>39</v>
      </c>
      <c r="T2098" s="18" t="str">
        <f>IF(J2098="Yes",IF(U2098&lt;&gt;"",HYPERLINK(_xlfn.CONCAT(VLOOKUP(U2098,AF:AG,2,FALSE),"\",IF(ISERROR(FIND(",",A2098))=FALSE,LEFT(A2098,FIND(",",A2098)-1),A2098),"-",C2098,"-",H2098,".pdf"),"PDF"),""),"")</f>
        <v>PDF</v>
      </c>
      <c r="U2098" s="11" t="str">
        <f>IF(R2098="0. Duplicate","SH","")</f>
        <v>SH</v>
      </c>
      <c r="V2098" s="3" t="str">
        <f>IF(R2098="0. Duplicate","Exclude","")</f>
        <v>Exclude</v>
      </c>
      <c r="W2098" s="3" t="str">
        <f>IF(R2098="0. Duplicate","0. Duplicate","")</f>
        <v>0. Duplicate</v>
      </c>
      <c r="Y2098" s="12" t="str">
        <f>IF(R2098="Include","No",IF(V2098="Include","No",""))</f>
        <v/>
      </c>
      <c r="Z2098" s="33" t="str">
        <f>IF(J2098="Yes",IF(Q2098="","",IF(Q2098="Include",IF(V2098="",IF(Y2098="No","Check for supplement","Include"),IF(V2098="Exclude","Consensus required",IF(V2098="Include",IF(Y2098="No","Check for supplement","Include"),"Check required"))),IF(Q2098="Exclude",IF(V2098="","Check required",IF(V2098="Exclude","Exclude",IF(V2098="Include","Consensus required","Check required"))),"Check required"))),IF(L2098="","","Find PDF"))</f>
        <v>Exclude</v>
      </c>
      <c r="AA2098" s="31" t="str">
        <f>IF(Z2098="Exclude",R2098,"")</f>
        <v>0. Duplicate</v>
      </c>
    </row>
    <row r="2099" spans="1:27" x14ac:dyDescent="0.25">
      <c r="A2099" s="25" t="s">
        <v>3515</v>
      </c>
      <c r="B2099" s="26" t="s">
        <v>3516</v>
      </c>
      <c r="C2099" s="26">
        <v>2021</v>
      </c>
      <c r="D2099" s="26" t="s">
        <v>124</v>
      </c>
      <c r="E2099" s="26">
        <v>18</v>
      </c>
      <c r="F2099" s="26">
        <v>1</v>
      </c>
      <c r="G2099" s="26">
        <v>37</v>
      </c>
      <c r="H2099" s="26">
        <v>13861</v>
      </c>
      <c r="I2099" s="26" t="s">
        <v>3517</v>
      </c>
      <c r="J2099" s="11" t="s">
        <v>35</v>
      </c>
      <c r="K2099" s="18" t="str">
        <f>IF(LEFT(I2099,2)="10",HYPERLINK(_xlfn.CONCAT("https://doi.org/",I2099),"Link"),IF(I2099="","",HYPERLINK(I2099,"Link")))</f>
        <v>Link</v>
      </c>
      <c r="L2099" s="19" t="str">
        <f>IF(A2099&lt;&gt;"",IF(J2099="No",_xlfn.CONCAT(IF(ISERROR(FIND(",",A2099))=FALSE,LEFT(A2099,FIND(",",A2099)-1),A2099),"-",C2099,"-",H2099),""),"")</f>
        <v/>
      </c>
      <c r="M2099" s="29" t="str">
        <f>IF(A2099&lt;&gt;"",_xlfn.CONCAT("{",IF(ISERROR(FIND(",",A2099))=FALSE,LEFT(A2099,FIND(",",A2099)-1),A2099),", ",C2099," #",H2099,"}"),"")</f>
        <v>{Telford, 2021 #13861}</v>
      </c>
      <c r="N2099" s="4" t="s">
        <v>1</v>
      </c>
      <c r="O2099" s="18" t="str">
        <f>IF(J2099="Yes",IF(P2099&lt;&gt;"",HYPERLINK(_xlfn.CONCAT(VLOOKUP(P2099,AF:AG,2,FALSE),"\",IF(ISERROR(FIND(",",A2099))=FALSE,LEFT(A2099,FIND(",",A2099)-1),A2099),"-",C2099,"-",H2099,".pdf"),"PDF"),""),"")</f>
        <v>PDF</v>
      </c>
      <c r="P2099" s="11" t="s">
        <v>2</v>
      </c>
      <c r="Q2099" s="3" t="s">
        <v>46</v>
      </c>
      <c r="R2099" s="3" t="s">
        <v>39</v>
      </c>
      <c r="T2099" s="18" t="str">
        <f>IF(J2099="Yes",IF(U2099&lt;&gt;"",HYPERLINK(_xlfn.CONCAT(VLOOKUP(U2099,AF:AG,2,FALSE),"\",IF(ISERROR(FIND(",",A2099))=FALSE,LEFT(A2099,FIND(",",A2099)-1),A2099),"-",C2099,"-",H2099,".pdf"),"PDF"),""),"")</f>
        <v>PDF</v>
      </c>
      <c r="U2099" s="11" t="str">
        <f>IF(R2099="0. Duplicate","SH","")</f>
        <v>SH</v>
      </c>
      <c r="V2099" s="3" t="str">
        <f>IF(R2099="0. Duplicate","Exclude","")</f>
        <v>Exclude</v>
      </c>
      <c r="W2099" s="3" t="str">
        <f>IF(R2099="0. Duplicate","0. Duplicate","")</f>
        <v>0. Duplicate</v>
      </c>
      <c r="Y2099" s="12" t="str">
        <f>IF(R2099="Include","No",IF(V2099="Include","No",""))</f>
        <v/>
      </c>
      <c r="Z2099" s="33" t="str">
        <f>IF(J2099="Yes",IF(Q2099="","",IF(Q2099="Include",IF(V2099="",IF(Y2099="No","Check for supplement","Include"),IF(V2099="Exclude","Consensus required",IF(V2099="Include",IF(Y2099="No","Check for supplement","Include"),"Check required"))),IF(Q2099="Exclude",IF(V2099="","Check required",IF(V2099="Exclude","Exclude",IF(V2099="Include","Consensus required","Check required"))),"Check required"))),IF(L2099="","","Find PDF"))</f>
        <v>Exclude</v>
      </c>
      <c r="AA2099" s="31" t="str">
        <f>IF(Z2099="Exclude",R2099,"")</f>
        <v>0. Duplicate</v>
      </c>
    </row>
    <row r="2100" spans="1:27" x14ac:dyDescent="0.25">
      <c r="A2100" s="25" t="s">
        <v>5736</v>
      </c>
      <c r="B2100" s="26" t="s">
        <v>5737</v>
      </c>
      <c r="C2100" s="26">
        <v>2020</v>
      </c>
      <c r="D2100" s="26" t="s">
        <v>89</v>
      </c>
      <c r="E2100" s="26">
        <v>9</v>
      </c>
      <c r="F2100" s="26">
        <v>12</v>
      </c>
      <c r="G2100" s="26" t="s">
        <v>5738</v>
      </c>
      <c r="H2100" s="26">
        <v>14113</v>
      </c>
      <c r="I2100" s="26" t="s">
        <v>5739</v>
      </c>
      <c r="J2100" s="11" t="s">
        <v>35</v>
      </c>
      <c r="K2100" s="18" t="str">
        <f>IF(LEFT(I2100,2)="10",HYPERLINK(_xlfn.CONCAT("https://doi.org/",I2100),"Link"),IF(I2100="","",HYPERLINK(I2100,"Link")))</f>
        <v>Link</v>
      </c>
      <c r="L2100" s="19" t="str">
        <f>IF(A2100&lt;&gt;"",IF(J2100="No",_xlfn.CONCAT(IF(ISERROR(FIND(",",A2100))=FALSE,LEFT(A2100,FIND(",",A2100)-1),A2100),"-",C2100,"-",H2100),""),"")</f>
        <v/>
      </c>
      <c r="M2100" s="29" t="str">
        <f>IF(A2100&lt;&gt;"",_xlfn.CONCAT("{",IF(ISERROR(FIND(",",A2100))=FALSE,LEFT(A2100,FIND(",",A2100)-1),A2100),", ",C2100," #",H2100,"}"),"")</f>
        <v>{Ten Velde, 2020 #14113}</v>
      </c>
      <c r="N2100" s="4" t="s">
        <v>4</v>
      </c>
      <c r="O2100" s="18" t="str">
        <f>IF(J2100="Yes",IF(P2100&lt;&gt;"",HYPERLINK(_xlfn.CONCAT(VLOOKUP(P2100,AF:AG,2,FALSE),"\",IF(ISERROR(FIND(",",A2100))=FALSE,LEFT(A2100,FIND(",",A2100)-1),A2100),"-",C2100,"-",H2100,".pdf"),"PDF"),""),"")</f>
        <v>PDF</v>
      </c>
      <c r="P2100" s="11" t="s">
        <v>2</v>
      </c>
      <c r="Q2100" s="3" t="s">
        <v>46</v>
      </c>
      <c r="R2100" s="3" t="s">
        <v>47</v>
      </c>
      <c r="S2100" s="4" t="s">
        <v>109</v>
      </c>
      <c r="T2100" s="18" t="str">
        <f>IF(J2100="Yes",IF(U2100&lt;&gt;"",HYPERLINK(_xlfn.CONCAT(VLOOKUP(U2100,AF:AG,2,FALSE),"\",IF(ISERROR(FIND(",",A2100))=FALSE,LEFT(A2100,FIND(",",A2100)-1),A2100),"-",C2100,"-",H2100,".pdf"),"PDF"),""),"")</f>
        <v>PDF</v>
      </c>
      <c r="U2100" s="11" t="s">
        <v>50</v>
      </c>
      <c r="V2100" s="3" t="s">
        <v>46</v>
      </c>
      <c r="W2100" s="3" t="s">
        <v>47</v>
      </c>
      <c r="Y2100" s="12" t="str">
        <f>IF(R2100="Include","No",IF(V2100="Include","No",""))</f>
        <v/>
      </c>
      <c r="Z2100" s="33" t="str">
        <f>IF(J2100="Yes",IF(Q2100="","",IF(Q2100="Include",IF(V2100="",IF(Y2100="No","Check for supplement","Include"),IF(V2100="Exclude","Consensus required",IF(V2100="Include",IF(Y2100="No","Check for supplement","Include"),"Check required"))),IF(Q2100="Exclude",IF(V2100="","Check required",IF(V2100="Exclude","Exclude",IF(V2100="Include","Consensus required","Check required"))),"Check required"))),IF(L2100="","","Find PDF"))</f>
        <v>Exclude</v>
      </c>
      <c r="AA2100" s="31" t="str">
        <f>IF(Z2100="Exclude",R2100,"")</f>
        <v>3. Wrong intervention</v>
      </c>
    </row>
    <row r="2101" spans="1:27" x14ac:dyDescent="0.25">
      <c r="A2101" s="25" t="s">
        <v>3518</v>
      </c>
      <c r="B2101" s="26" t="s">
        <v>3519</v>
      </c>
      <c r="C2101" s="26">
        <v>2018</v>
      </c>
      <c r="D2101" s="26" t="s">
        <v>2185</v>
      </c>
      <c r="E2101" s="26">
        <v>255</v>
      </c>
      <c r="G2101" s="26" t="s">
        <v>3520</v>
      </c>
      <c r="H2101" s="26">
        <v>13002</v>
      </c>
      <c r="I2101" s="26" t="s">
        <v>3521</v>
      </c>
      <c r="J2101" s="11" t="s">
        <v>35</v>
      </c>
      <c r="K2101" s="18" t="str">
        <f>IF(LEFT(I2101,2)="10",HYPERLINK(_xlfn.CONCAT("https://doi.org/",I2101),"Link"),IF(I2101="","",HYPERLINK(I2101,"Link")))</f>
        <v>Link</v>
      </c>
      <c r="L2101" s="19" t="str">
        <f>IF(A2101&lt;&gt;"",IF(J2101="No",_xlfn.CONCAT(IF(ISERROR(FIND(",",A2101))=FALSE,LEFT(A2101,FIND(",",A2101)-1),A2101),"-",C2101,"-",H2101),""),"")</f>
        <v/>
      </c>
      <c r="M2101" s="29" t="str">
        <f>IF(A2101&lt;&gt;"",_xlfn.CONCAT("{",IF(ISERROR(FIND(",",A2101))=FALSE,LEFT(A2101,FIND(",",A2101)-1),A2101),", ",C2101," #",H2101,"}"),"")</f>
        <v>{Ter Hoeve, 2018 #13002}</v>
      </c>
      <c r="N2101" s="4" t="s">
        <v>1</v>
      </c>
      <c r="O2101" s="18" t="str">
        <f>IF(J2101="Yes",IF(P2101&lt;&gt;"",HYPERLINK(_xlfn.CONCAT(VLOOKUP(P2101,AF:AG,2,FALSE),"\",IF(ISERROR(FIND(",",A2101))=FALSE,LEFT(A2101,FIND(",",A2101)-1),A2101),"-",C2101,"-",H2101,".pdf"),"PDF"),""),"")</f>
        <v>PDF</v>
      </c>
      <c r="P2101" s="11" t="s">
        <v>2</v>
      </c>
      <c r="Q2101" s="3" t="s">
        <v>46</v>
      </c>
      <c r="R2101" s="3" t="s">
        <v>47</v>
      </c>
      <c r="S2101" s="4" t="s">
        <v>109</v>
      </c>
      <c r="T2101" s="18" t="str">
        <f>IF(J2101="Yes",IF(U2101&lt;&gt;"",HYPERLINK(_xlfn.CONCAT(VLOOKUP(U2101,AF:AG,2,FALSE),"\",IF(ISERROR(FIND(",",A2101))=FALSE,LEFT(A2101,FIND(",",A2101)-1),A2101),"-",C2101,"-",H2101,".pdf"),"PDF"),""),"")</f>
        <v>PDF</v>
      </c>
      <c r="U2101" s="11" t="s">
        <v>38</v>
      </c>
      <c r="V2101" s="3" t="s">
        <v>46</v>
      </c>
      <c r="W2101" s="3" t="s">
        <v>47</v>
      </c>
      <c r="Y2101" s="12" t="str">
        <f>IF(R2101="Include","No",IF(V2101="Include","No",""))</f>
        <v/>
      </c>
      <c r="Z2101" s="33" t="str">
        <f>IF(J2101="Yes",IF(Q2101="","",IF(Q2101="Include",IF(V2101="",IF(Y2101="No","Check for supplement","Include"),IF(V2101="Exclude","Consensus required",IF(V2101="Include",IF(Y2101="No","Check for supplement","Include"),"Check required"))),IF(Q2101="Exclude",IF(V2101="","Check required",IF(V2101="Exclude","Exclude",IF(V2101="Include","Consensus required","Check required"))),"Check required"))),IF(L2101="","","Find PDF"))</f>
        <v>Exclude</v>
      </c>
      <c r="AA2101" s="31" t="str">
        <f>IF(Z2101="Exclude",R2101,"")</f>
        <v>3. Wrong intervention</v>
      </c>
    </row>
    <row r="2102" spans="1:27" x14ac:dyDescent="0.25">
      <c r="A2102" s="25" t="s">
        <v>3522</v>
      </c>
      <c r="B2102" s="26" t="s">
        <v>3523</v>
      </c>
      <c r="C2102" s="26">
        <v>2022</v>
      </c>
      <c r="D2102" s="26" t="s">
        <v>3524</v>
      </c>
      <c r="E2102" s="26">
        <v>4</v>
      </c>
      <c r="G2102" s="26">
        <v>1024996</v>
      </c>
      <c r="H2102" s="26">
        <v>13863</v>
      </c>
      <c r="I2102" s="26" t="s">
        <v>3525</v>
      </c>
      <c r="J2102" s="11" t="s">
        <v>35</v>
      </c>
      <c r="K2102" s="18" t="str">
        <f>IF(LEFT(I2102,2)="10",HYPERLINK(_xlfn.CONCAT("https://doi.org/",I2102),"Link"),IF(I2102="","",HYPERLINK(I2102,"Link")))</f>
        <v>Link</v>
      </c>
      <c r="L2102" s="19" t="str">
        <f>IF(A2102&lt;&gt;"",IF(J2102="No",_xlfn.CONCAT(IF(ISERROR(FIND(",",A2102))=FALSE,LEFT(A2102,FIND(",",A2102)-1),A2102),"-",C2102,"-",H2102),""),"")</f>
        <v/>
      </c>
      <c r="M2102" s="29" t="str">
        <f>IF(A2102&lt;&gt;"",_xlfn.CONCAT("{",IF(ISERROR(FIND(",",A2102))=FALSE,LEFT(A2102,FIND(",",A2102)-1),A2102),", ",C2102," #",H2102,"}"),"")</f>
        <v>{Teuber, 2022 #13863}</v>
      </c>
      <c r="N2102" s="4" t="s">
        <v>1</v>
      </c>
      <c r="O2102" s="18" t="str">
        <f>IF(J2102="Yes",IF(P2102&lt;&gt;"",HYPERLINK(_xlfn.CONCAT(VLOOKUP(P2102,AF:AG,2,FALSE),"\",IF(ISERROR(FIND(",",A2102))=FALSE,LEFT(A2102,FIND(",",A2102)-1),A2102),"-",C2102,"-",H2102,".pdf"),"PDF"),""),"")</f>
        <v>PDF</v>
      </c>
      <c r="P2102" s="11" t="s">
        <v>2</v>
      </c>
      <c r="Q2102" s="3" t="s">
        <v>46</v>
      </c>
      <c r="R2102" s="3" t="s">
        <v>47</v>
      </c>
      <c r="S2102" s="4" t="s">
        <v>109</v>
      </c>
      <c r="T2102" s="18" t="str">
        <f>IF(J2102="Yes",IF(U2102&lt;&gt;"",HYPERLINK(_xlfn.CONCAT(VLOOKUP(U2102,AF:AG,2,FALSE),"\",IF(ISERROR(FIND(",",A2102))=FALSE,LEFT(A2102,FIND(",",A2102)-1),A2102),"-",C2102,"-",H2102,".pdf"),"PDF"),""),"")</f>
        <v>PDF</v>
      </c>
      <c r="U2102" s="11" t="s">
        <v>38</v>
      </c>
      <c r="V2102" s="3" t="s">
        <v>46</v>
      </c>
      <c r="W2102" s="3" t="s">
        <v>47</v>
      </c>
      <c r="Y2102" s="12" t="str">
        <f>IF(R2102="Include","No",IF(V2102="Include","No",""))</f>
        <v/>
      </c>
      <c r="Z2102" s="33" t="str">
        <f>IF(J2102="Yes",IF(Q2102="","",IF(Q2102="Include",IF(V2102="",IF(Y2102="No","Check for supplement","Include"),IF(V2102="Exclude","Consensus required",IF(V2102="Include",IF(Y2102="No","Check for supplement","Include"),"Check required"))),IF(Q2102="Exclude",IF(V2102="","Check required",IF(V2102="Exclude","Exclude",IF(V2102="Include","Consensus required","Check required"))),"Check required"))),IF(L2102="","","Find PDF"))</f>
        <v>Exclude</v>
      </c>
      <c r="AA2102" s="31" t="str">
        <f>IF(Z2102="Exclude",R2102,"")</f>
        <v>3. Wrong intervention</v>
      </c>
    </row>
    <row r="2103" spans="1:27" x14ac:dyDescent="0.25">
      <c r="A2103" s="25" t="s">
        <v>3526</v>
      </c>
      <c r="B2103" s="26" t="s">
        <v>3527</v>
      </c>
      <c r="C2103" s="26">
        <v>2015</v>
      </c>
      <c r="D2103" s="26" t="s">
        <v>3528</v>
      </c>
      <c r="E2103" s="26">
        <v>20</v>
      </c>
      <c r="F2103" s="26">
        <v>4</v>
      </c>
      <c r="G2103" s="26" t="s">
        <v>3529</v>
      </c>
      <c r="H2103" s="26">
        <v>14970</v>
      </c>
      <c r="I2103" s="26" t="s">
        <v>3530</v>
      </c>
      <c r="J2103" s="11" t="s">
        <v>35</v>
      </c>
      <c r="K2103" s="18" t="str">
        <f>IF(LEFT(I2103,2)="10",HYPERLINK(_xlfn.CONCAT("https://doi.org/",I2103),"Link"),IF(I2103="","",HYPERLINK(I2103,"Link")))</f>
        <v>Link</v>
      </c>
      <c r="L2103" s="19" t="str">
        <f>IF(A2103&lt;&gt;"",IF(J2103="No",_xlfn.CONCAT(IF(ISERROR(FIND(",",A2103))=FALSE,LEFT(A2103,FIND(",",A2103)-1),A2103),"-",C2103,"-",H2103),""),"")</f>
        <v/>
      </c>
      <c r="M2103" s="29" t="str">
        <f>IF(A2103&lt;&gt;"",_xlfn.CONCAT("{",IF(ISERROR(FIND(",",A2103))=FALSE,LEFT(A2103,FIND(",",A2103)-1),A2103),", ",C2103," #",H2103,"}"),"")</f>
        <v>{Tew, 2015 #14970}</v>
      </c>
      <c r="N2103" s="4" t="s">
        <v>1</v>
      </c>
      <c r="O2103" s="18" t="str">
        <f>IF(J2103="Yes",IF(P2103&lt;&gt;"",HYPERLINK(_xlfn.CONCAT(VLOOKUP(P2103,AF:AG,2,FALSE),"\",IF(ISERROR(FIND(",",A2103))=FALSE,LEFT(A2103,FIND(",",A2103)-1),A2103),"-",C2103,"-",H2103,".pdf"),"PDF"),""),"")</f>
        <v>PDF</v>
      </c>
      <c r="P2103" s="11" t="s">
        <v>2</v>
      </c>
      <c r="Q2103" s="3" t="s">
        <v>46</v>
      </c>
      <c r="R2103" s="3" t="s">
        <v>77</v>
      </c>
      <c r="S2103" s="4" t="s">
        <v>316</v>
      </c>
      <c r="T2103" s="18" t="str">
        <f>IF(J2103="Yes",IF(U2103&lt;&gt;"",HYPERLINK(_xlfn.CONCAT(VLOOKUP(U2103,AF:AG,2,FALSE),"\",IF(ISERROR(FIND(",",A2103))=FALSE,LEFT(A2103,FIND(",",A2103)-1),A2103),"-",C2103,"-",H2103,".pdf"),"PDF"),""),"")</f>
        <v>PDF</v>
      </c>
      <c r="U2103" s="11" t="s">
        <v>38</v>
      </c>
      <c r="V2103" s="3" t="s">
        <v>46</v>
      </c>
      <c r="W2103" s="3" t="s">
        <v>47</v>
      </c>
      <c r="Y2103" s="12" t="str">
        <f>IF(R2103="Include","No",IF(V2103="Include","No",""))</f>
        <v/>
      </c>
      <c r="Z2103" s="33" t="str">
        <f>IF(J2103="Yes",IF(Q2103="","",IF(Q2103="Include",IF(V2103="",IF(Y2103="No","Check for supplement","Include"),IF(V2103="Exclude","Consensus required",IF(V2103="Include",IF(Y2103="No","Check for supplement","Include"),"Check required"))),IF(Q2103="Exclude",IF(V2103="","Check required",IF(V2103="Exclude","Exclude",IF(V2103="Include","Consensus required","Check required"))),"Check required"))),IF(L2103="","","Find PDF"))</f>
        <v>Exclude</v>
      </c>
      <c r="AA2103" s="31" t="str">
        <f>IF(Z2103="Exclude",R2103,"")</f>
        <v>5. Wrong study design</v>
      </c>
    </row>
    <row r="2104" spans="1:27" x14ac:dyDescent="0.25">
      <c r="A2104" s="25" t="s">
        <v>3526</v>
      </c>
      <c r="B2104" s="26" t="s">
        <v>3527</v>
      </c>
      <c r="C2104" s="26">
        <v>2015</v>
      </c>
      <c r="D2104" s="26" t="s">
        <v>3528</v>
      </c>
      <c r="E2104" s="26">
        <v>20</v>
      </c>
      <c r="F2104" s="26">
        <v>4</v>
      </c>
      <c r="G2104" s="26" t="s">
        <v>3529</v>
      </c>
      <c r="H2104" s="26">
        <v>14971</v>
      </c>
      <c r="I2104" s="26" t="s">
        <v>3530</v>
      </c>
      <c r="J2104" s="11" t="s">
        <v>35</v>
      </c>
      <c r="K2104" s="18" t="str">
        <f>IF(LEFT(I2104,2)="10",HYPERLINK(_xlfn.CONCAT("https://doi.org/",I2104),"Link"),IF(I2104="","",HYPERLINK(I2104,"Link")))</f>
        <v>Link</v>
      </c>
      <c r="L2104" s="19" t="str">
        <f>IF(A2104&lt;&gt;"",IF(J2104="No",_xlfn.CONCAT(IF(ISERROR(FIND(",",A2104))=FALSE,LEFT(A2104,FIND(",",A2104)-1),A2104),"-",C2104,"-",H2104),""),"")</f>
        <v/>
      </c>
      <c r="M2104" s="29" t="str">
        <f>IF(A2104&lt;&gt;"",_xlfn.CONCAT("{",IF(ISERROR(FIND(",",A2104))=FALSE,LEFT(A2104,FIND(",",A2104)-1),A2104),", ",C2104," #",H2104,"}"),"")</f>
        <v>{Tew, 2015 #14971}</v>
      </c>
      <c r="N2104" s="4" t="s">
        <v>1</v>
      </c>
      <c r="O2104" s="18" t="str">
        <f>IF(J2104="Yes",IF(P2104&lt;&gt;"",HYPERLINK(_xlfn.CONCAT(VLOOKUP(P2104,AF:AG,2,FALSE),"\",IF(ISERROR(FIND(",",A2104))=FALSE,LEFT(A2104,FIND(",",A2104)-1),A2104),"-",C2104,"-",H2104,".pdf"),"PDF"),""),"")</f>
        <v>PDF</v>
      </c>
      <c r="P2104" s="11" t="s">
        <v>2</v>
      </c>
      <c r="Q2104" s="3" t="s">
        <v>46</v>
      </c>
      <c r="R2104" s="3" t="s">
        <v>39</v>
      </c>
      <c r="T2104" s="18" t="str">
        <f>IF(J2104="Yes",IF(U2104&lt;&gt;"",HYPERLINK(_xlfn.CONCAT(VLOOKUP(U2104,AF:AG,2,FALSE),"\",IF(ISERROR(FIND(",",A2104))=FALSE,LEFT(A2104,FIND(",",A2104)-1),A2104),"-",C2104,"-",H2104,".pdf"),"PDF"),""),"")</f>
        <v>PDF</v>
      </c>
      <c r="U2104" s="11" t="str">
        <f>IF(R2104="0. Duplicate","SH","")</f>
        <v>SH</v>
      </c>
      <c r="V2104" s="3" t="str">
        <f>IF(R2104="0. Duplicate","Exclude","")</f>
        <v>Exclude</v>
      </c>
      <c r="W2104" s="3" t="str">
        <f>IF(R2104="0. Duplicate","0. Duplicate","")</f>
        <v>0. Duplicate</v>
      </c>
      <c r="Y2104" s="12" t="str">
        <f>IF(R2104="Include","No",IF(V2104="Include","No",""))</f>
        <v/>
      </c>
      <c r="Z2104" s="33" t="str">
        <f>IF(J2104="Yes",IF(Q2104="","",IF(Q2104="Include",IF(V2104="",IF(Y2104="No","Check for supplement","Include"),IF(V2104="Exclude","Consensus required",IF(V2104="Include",IF(Y2104="No","Check for supplement","Include"),"Check required"))),IF(Q2104="Exclude",IF(V2104="","Check required",IF(V2104="Exclude","Exclude",IF(V2104="Include","Consensus required","Check required"))),"Check required"))),IF(L2104="","","Find PDF"))</f>
        <v>Exclude</v>
      </c>
      <c r="AA2104" s="31" t="str">
        <f>IF(Z2104="Exclude",R2104,"")</f>
        <v>0. Duplicate</v>
      </c>
    </row>
    <row r="2105" spans="1:27" x14ac:dyDescent="0.25">
      <c r="A2105" s="25" t="s">
        <v>3526</v>
      </c>
      <c r="B2105" s="26" t="s">
        <v>3527</v>
      </c>
      <c r="C2105" s="26">
        <v>2015</v>
      </c>
      <c r="D2105" s="26" t="s">
        <v>3528</v>
      </c>
      <c r="E2105" s="26">
        <v>20</v>
      </c>
      <c r="F2105" s="26">
        <v>4</v>
      </c>
      <c r="G2105" s="26" t="s">
        <v>3529</v>
      </c>
      <c r="H2105" s="26">
        <v>14972</v>
      </c>
      <c r="I2105" s="26" t="s">
        <v>3530</v>
      </c>
      <c r="J2105" s="11" t="s">
        <v>35</v>
      </c>
      <c r="K2105" s="18" t="str">
        <f>IF(LEFT(I2105,2)="10",HYPERLINK(_xlfn.CONCAT("https://doi.org/",I2105),"Link"),IF(I2105="","",HYPERLINK(I2105,"Link")))</f>
        <v>Link</v>
      </c>
      <c r="L2105" s="19" t="str">
        <f>IF(A2105&lt;&gt;"",IF(J2105="No",_xlfn.CONCAT(IF(ISERROR(FIND(",",A2105))=FALSE,LEFT(A2105,FIND(",",A2105)-1),A2105),"-",C2105,"-",H2105),""),"")</f>
        <v/>
      </c>
      <c r="M2105" s="29" t="str">
        <f>IF(A2105&lt;&gt;"",_xlfn.CONCAT("{",IF(ISERROR(FIND(",",A2105))=FALSE,LEFT(A2105,FIND(",",A2105)-1),A2105),", ",C2105," #",H2105,"}"),"")</f>
        <v>{Tew, 2015 #14972}</v>
      </c>
      <c r="N2105" s="4" t="s">
        <v>1</v>
      </c>
      <c r="O2105" s="18" t="str">
        <f>IF(J2105="Yes",IF(P2105&lt;&gt;"",HYPERLINK(_xlfn.CONCAT(VLOOKUP(P2105,AF:AG,2,FALSE),"\",IF(ISERROR(FIND(",",A2105))=FALSE,LEFT(A2105,FIND(",",A2105)-1),A2105),"-",C2105,"-",H2105,".pdf"),"PDF"),""),"")</f>
        <v>PDF</v>
      </c>
      <c r="P2105" s="11" t="s">
        <v>2</v>
      </c>
      <c r="Q2105" s="3" t="s">
        <v>46</v>
      </c>
      <c r="R2105" s="3" t="s">
        <v>39</v>
      </c>
      <c r="T2105" s="18" t="str">
        <f>IF(J2105="Yes",IF(U2105&lt;&gt;"",HYPERLINK(_xlfn.CONCAT(VLOOKUP(U2105,AF:AG,2,FALSE),"\",IF(ISERROR(FIND(",",A2105))=FALSE,LEFT(A2105,FIND(",",A2105)-1),A2105),"-",C2105,"-",H2105,".pdf"),"PDF"),""),"")</f>
        <v>PDF</v>
      </c>
      <c r="U2105" s="11" t="str">
        <f>IF(R2105="0. Duplicate","SH","")</f>
        <v>SH</v>
      </c>
      <c r="V2105" s="3" t="str">
        <f>IF(R2105="0. Duplicate","Exclude","")</f>
        <v>Exclude</v>
      </c>
      <c r="W2105" s="3" t="str">
        <f>IF(R2105="0. Duplicate","0. Duplicate","")</f>
        <v>0. Duplicate</v>
      </c>
      <c r="Y2105" s="12" t="str">
        <f>IF(R2105="Include","No",IF(V2105="Include","No",""))</f>
        <v/>
      </c>
      <c r="Z2105" s="33" t="str">
        <f>IF(J2105="Yes",IF(Q2105="","",IF(Q2105="Include",IF(V2105="",IF(Y2105="No","Check for supplement","Include"),IF(V2105="Exclude","Consensus required",IF(V2105="Include",IF(Y2105="No","Check for supplement","Include"),"Check required"))),IF(Q2105="Exclude",IF(V2105="","Check required",IF(V2105="Exclude","Exclude",IF(V2105="Include","Consensus required","Check required"))),"Check required"))),IF(L2105="","","Find PDF"))</f>
        <v>Exclude</v>
      </c>
      <c r="AA2105" s="31" t="str">
        <f>IF(Z2105="Exclude",R2105,"")</f>
        <v>0. Duplicate</v>
      </c>
    </row>
    <row r="2106" spans="1:27" x14ac:dyDescent="0.25">
      <c r="A2106" s="25" t="s">
        <v>5740</v>
      </c>
      <c r="B2106" s="26" t="s">
        <v>5741</v>
      </c>
      <c r="C2106" s="26">
        <v>2024</v>
      </c>
      <c r="D2106" s="26" t="s">
        <v>65</v>
      </c>
      <c r="E2106" s="26">
        <v>14</v>
      </c>
      <c r="F2106" s="26">
        <v>6</v>
      </c>
      <c r="G2106" s="26" t="s">
        <v>5742</v>
      </c>
      <c r="H2106" s="26">
        <v>14082</v>
      </c>
      <c r="I2106" s="26" t="s">
        <v>5743</v>
      </c>
      <c r="J2106" s="11" t="s">
        <v>35</v>
      </c>
      <c r="K2106" s="18" t="str">
        <f>IF(LEFT(I2106,2)="10",HYPERLINK(_xlfn.CONCAT("https://doi.org/",I2106),"Link"),IF(I2106="","",HYPERLINK(I2106,"Link")))</f>
        <v>Link</v>
      </c>
      <c r="L2106" s="19" t="str">
        <f>IF(A2106&lt;&gt;"",IF(J2106="No",_xlfn.CONCAT(IF(ISERROR(FIND(",",A2106))=FALSE,LEFT(A2106,FIND(",",A2106)-1),A2106),"-",C2106,"-",H2106),""),"")</f>
        <v/>
      </c>
      <c r="M2106" s="29" t="str">
        <f>IF(A2106&lt;&gt;"",_xlfn.CONCAT("{",IF(ISERROR(FIND(",",A2106))=FALSE,LEFT(A2106,FIND(",",A2106)-1),A2106),", ",C2106," #",H2106,"}"),"")</f>
        <v>{Thebault, 2024 #14082}</v>
      </c>
      <c r="N2106" s="4" t="s">
        <v>4</v>
      </c>
      <c r="O2106" s="18" t="str">
        <f>IF(J2106="Yes",IF(P2106&lt;&gt;"",HYPERLINK(_xlfn.CONCAT(VLOOKUP(P2106,AF:AG,2,FALSE),"\",IF(ISERROR(FIND(",",A2106))=FALSE,LEFT(A2106,FIND(",",A2106)-1),A2106),"-",C2106,"-",H2106,".pdf"),"PDF"),""),"")</f>
        <v>PDF</v>
      </c>
      <c r="P2106" s="11" t="s">
        <v>2</v>
      </c>
      <c r="Q2106" s="3" t="s">
        <v>46</v>
      </c>
      <c r="R2106" s="3" t="s">
        <v>47</v>
      </c>
      <c r="S2106" s="4" t="s">
        <v>109</v>
      </c>
      <c r="T2106" s="18" t="str">
        <f>IF(J2106="Yes",IF(U2106&lt;&gt;"",HYPERLINK(_xlfn.CONCAT(VLOOKUP(U2106,AF:AG,2,FALSE),"\",IF(ISERROR(FIND(",",A2106))=FALSE,LEFT(A2106,FIND(",",A2106)-1),A2106),"-",C2106,"-",H2106,".pdf"),"PDF"),""),"")</f>
        <v>PDF</v>
      </c>
      <c r="U2106" s="11" t="s">
        <v>50</v>
      </c>
      <c r="V2106" s="3" t="s">
        <v>46</v>
      </c>
      <c r="W2106" s="3" t="s">
        <v>47</v>
      </c>
      <c r="Y2106" s="12" t="str">
        <f>IF(R2106="Include","No",IF(V2106="Include","No",""))</f>
        <v/>
      </c>
      <c r="Z2106" s="33" t="str">
        <f>IF(J2106="Yes",IF(Q2106="","",IF(Q2106="Include",IF(V2106="",IF(Y2106="No","Check for supplement","Include"),IF(V2106="Exclude","Consensus required",IF(V2106="Include",IF(Y2106="No","Check for supplement","Include"),"Check required"))),IF(Q2106="Exclude",IF(V2106="","Check required",IF(V2106="Exclude","Exclude",IF(V2106="Include","Consensus required","Check required"))),"Check required"))),IF(L2106="","","Find PDF"))</f>
        <v>Exclude</v>
      </c>
      <c r="AA2106" s="31" t="str">
        <f>IF(Z2106="Exclude",R2106,"")</f>
        <v>3. Wrong intervention</v>
      </c>
    </row>
    <row r="2107" spans="1:27" x14ac:dyDescent="0.25">
      <c r="A2107" s="25" t="s">
        <v>3531</v>
      </c>
      <c r="B2107" s="26" t="s">
        <v>3532</v>
      </c>
      <c r="C2107" s="26">
        <v>2023</v>
      </c>
      <c r="D2107" s="26" t="s">
        <v>3533</v>
      </c>
      <c r="E2107" s="26">
        <v>143</v>
      </c>
      <c r="F2107" s="26">
        <v>2</v>
      </c>
      <c r="G2107" s="26" t="s">
        <v>3534</v>
      </c>
      <c r="H2107" s="26">
        <v>13864</v>
      </c>
      <c r="I2107" s="26" t="s">
        <v>3535</v>
      </c>
      <c r="J2107" s="11" t="s">
        <v>35</v>
      </c>
      <c r="K2107" s="18" t="str">
        <f>IF(LEFT(I2107,2)="10",HYPERLINK(_xlfn.CONCAT("https://doi.org/",I2107),"Link"),IF(I2107="","",HYPERLINK(I2107,"Link")))</f>
        <v>Link</v>
      </c>
      <c r="L2107" s="19" t="str">
        <f>IF(A2107&lt;&gt;"",IF(J2107="No",_xlfn.CONCAT(IF(ISERROR(FIND(",",A2107))=FALSE,LEFT(A2107,FIND(",",A2107)-1),A2107),"-",C2107,"-",H2107),""),"")</f>
        <v/>
      </c>
      <c r="M2107" s="29" t="str">
        <f>IF(A2107&lt;&gt;"",_xlfn.CONCAT("{",IF(ISERROR(FIND(",",A2107))=FALSE,LEFT(A2107,FIND(",",A2107)-1),A2107),", ",C2107," #",H2107,"}"),"")</f>
        <v>{Thiengwittayaporn, 2023 #13864}</v>
      </c>
      <c r="N2107" s="4" t="s">
        <v>1</v>
      </c>
      <c r="O2107" s="18" t="str">
        <f>IF(J2107="Yes",IF(P2107&lt;&gt;"",HYPERLINK(_xlfn.CONCAT(VLOOKUP(P2107,AF:AG,2,FALSE),"\",IF(ISERROR(FIND(",",A2107))=FALSE,LEFT(A2107,FIND(",",A2107)-1),A2107),"-",C2107,"-",H2107,".pdf"),"PDF"),""),"")</f>
        <v>PDF</v>
      </c>
      <c r="P2107" s="11" t="s">
        <v>2</v>
      </c>
      <c r="Q2107" s="3" t="s">
        <v>46</v>
      </c>
      <c r="R2107" s="3" t="s">
        <v>56</v>
      </c>
      <c r="S2107" s="4" t="s">
        <v>3536</v>
      </c>
      <c r="T2107" s="18" t="str">
        <f>IF(J2107="Yes",IF(U2107&lt;&gt;"",HYPERLINK(_xlfn.CONCAT(VLOOKUP(U2107,AF:AG,2,FALSE),"\",IF(ISERROR(FIND(",",A2107))=FALSE,LEFT(A2107,FIND(",",A2107)-1),A2107),"-",C2107,"-",H2107,".pdf"),"PDF"),""),"")</f>
        <v>PDF</v>
      </c>
      <c r="U2107" s="11" t="s">
        <v>38</v>
      </c>
      <c r="V2107" s="3" t="s">
        <v>46</v>
      </c>
      <c r="W2107" s="3" t="s">
        <v>56</v>
      </c>
      <c r="X2107" s="501" t="s">
        <v>3536</v>
      </c>
      <c r="Y2107" s="12" t="str">
        <f>IF(R2107="Include","No",IF(V2107="Include","No",""))</f>
        <v/>
      </c>
      <c r="Z2107" s="33" t="str">
        <f>IF(J2107="Yes",IF(Q2107="","",IF(Q2107="Include",IF(V2107="",IF(Y2107="No","Check for supplement","Include"),IF(V2107="Exclude","Consensus required",IF(V2107="Include",IF(Y2107="No","Check for supplement","Include"),"Check required"))),IF(Q2107="Exclude",IF(V2107="","Check required",IF(V2107="Exclude","Exclude",IF(V2107="Include","Consensus required","Check required"))),"Check required"))),IF(L2107="","","Find PDF"))</f>
        <v>Exclude</v>
      </c>
      <c r="AA2107" s="31" t="str">
        <f>IF(Z2107="Exclude",R2107,"")</f>
        <v>2. Wrong country</v>
      </c>
    </row>
    <row r="2108" spans="1:27" x14ac:dyDescent="0.25">
      <c r="A2108" s="25" t="s">
        <v>3531</v>
      </c>
      <c r="B2108" s="26" t="s">
        <v>3532</v>
      </c>
      <c r="C2108" s="26">
        <v>2023</v>
      </c>
      <c r="D2108" s="26" t="s">
        <v>3533</v>
      </c>
      <c r="E2108" s="26">
        <v>143</v>
      </c>
      <c r="F2108" s="26">
        <v>2</v>
      </c>
      <c r="G2108" s="26" t="s">
        <v>3534</v>
      </c>
      <c r="H2108" s="26">
        <v>14227</v>
      </c>
      <c r="I2108" s="26" t="s">
        <v>3535</v>
      </c>
      <c r="J2108" s="11" t="s">
        <v>35</v>
      </c>
      <c r="K2108" s="18" t="str">
        <f>IF(LEFT(I2108,2)="10",HYPERLINK(_xlfn.CONCAT("https://doi.org/",I2108),"Link"),IF(I2108="","",HYPERLINK(I2108,"Link")))</f>
        <v>Link</v>
      </c>
      <c r="L2108" s="19" t="str">
        <f>IF(A2108&lt;&gt;"",IF(J2108="No",_xlfn.CONCAT(IF(ISERROR(FIND(",",A2108))=FALSE,LEFT(A2108,FIND(",",A2108)-1),A2108),"-",C2108,"-",H2108),""),"")</f>
        <v/>
      </c>
      <c r="M2108" s="29" t="str">
        <f>IF(A2108&lt;&gt;"",_xlfn.CONCAT("{",IF(ISERROR(FIND(",",A2108))=FALSE,LEFT(A2108,FIND(",",A2108)-1),A2108),", ",C2108," #",H2108,"}"),"")</f>
        <v>{Thiengwittayaporn, 2023 #14227}</v>
      </c>
      <c r="N2108" s="4" t="s">
        <v>4</v>
      </c>
      <c r="O2108" s="18" t="str">
        <f>IF(J2108="Yes",IF(P2108&lt;&gt;"",HYPERLINK(_xlfn.CONCAT(VLOOKUP(P2108,AF:AG,2,FALSE),"\",IF(ISERROR(FIND(",",A2108))=FALSE,LEFT(A2108,FIND(",",A2108)-1),A2108),"-",C2108,"-",H2108,".pdf"),"PDF"),""),"")</f>
        <v>PDF</v>
      </c>
      <c r="P2108" s="11" t="s">
        <v>2</v>
      </c>
      <c r="Q2108" s="3" t="s">
        <v>46</v>
      </c>
      <c r="R2108" s="3" t="s">
        <v>56</v>
      </c>
      <c r="S2108" s="4" t="s">
        <v>3536</v>
      </c>
      <c r="T2108" s="18" t="str">
        <f>IF(J2108="Yes",IF(U2108&lt;&gt;"",HYPERLINK(_xlfn.CONCAT(VLOOKUP(U2108,AF:AG,2,FALSE),"\",IF(ISERROR(FIND(",",A2108))=FALSE,LEFT(A2108,FIND(",",A2108)-1),A2108),"-",C2108,"-",H2108,".pdf"),"PDF"),""),"")</f>
        <v>PDF</v>
      </c>
      <c r="U2108" s="11" t="s">
        <v>50</v>
      </c>
      <c r="V2108" s="3" t="s">
        <v>46</v>
      </c>
      <c r="W2108" s="3" t="s">
        <v>56</v>
      </c>
      <c r="Y2108" s="12" t="str">
        <f>IF(R2108="Include","No",IF(V2108="Include","No",""))</f>
        <v/>
      </c>
      <c r="Z2108" s="33" t="str">
        <f>IF(J2108="Yes",IF(Q2108="","",IF(Q2108="Include",IF(V2108="",IF(Y2108="No","Check for supplement","Include"),IF(V2108="Exclude","Consensus required",IF(V2108="Include",IF(Y2108="No","Check for supplement","Include"),"Check required"))),IF(Q2108="Exclude",IF(V2108="","Check required",IF(V2108="Exclude","Exclude",IF(V2108="Include","Consensus required","Check required"))),"Check required"))),IF(L2108="","","Find PDF"))</f>
        <v>Exclude</v>
      </c>
      <c r="AA2108" s="31" t="str">
        <f>IF(Z2108="Exclude",R2108,"")</f>
        <v>2. Wrong country</v>
      </c>
    </row>
    <row r="2109" spans="1:27" x14ac:dyDescent="0.25">
      <c r="A2109" s="25" t="s">
        <v>3537</v>
      </c>
      <c r="B2109" s="26" t="s">
        <v>3538</v>
      </c>
      <c r="C2109" s="26">
        <v>2020</v>
      </c>
      <c r="D2109" s="26" t="s">
        <v>758</v>
      </c>
      <c r="E2109" s="26">
        <v>91</v>
      </c>
      <c r="G2109" s="26">
        <v>105969</v>
      </c>
      <c r="H2109" s="26">
        <v>13865</v>
      </c>
      <c r="I2109" s="26" t="s">
        <v>3539</v>
      </c>
      <c r="J2109" s="11" t="s">
        <v>35</v>
      </c>
      <c r="K2109" s="18" t="str">
        <f>IF(LEFT(I2109,2)="10",HYPERLINK(_xlfn.CONCAT("https://doi.org/",I2109),"Link"),IF(I2109="","",HYPERLINK(I2109,"Link")))</f>
        <v>Link</v>
      </c>
      <c r="L2109" s="19" t="str">
        <f>IF(A2109&lt;&gt;"",IF(J2109="No",_xlfn.CONCAT(IF(ISERROR(FIND(",",A2109))=FALSE,LEFT(A2109,FIND(",",A2109)-1),A2109),"-",C2109,"-",H2109),""),"")</f>
        <v/>
      </c>
      <c r="M2109" s="29" t="str">
        <f>IF(A2109&lt;&gt;"",_xlfn.CONCAT("{",IF(ISERROR(FIND(",",A2109))=FALSE,LEFT(A2109,FIND(",",A2109)-1),A2109),", ",C2109," #",H2109,"}"),"")</f>
        <v>{Thogersen-Ntoumani, 2020 #13865}</v>
      </c>
      <c r="N2109" s="4" t="s">
        <v>1</v>
      </c>
      <c r="O2109" s="18" t="str">
        <f>IF(J2109="Yes",IF(P2109&lt;&gt;"",HYPERLINK(_xlfn.CONCAT(VLOOKUP(P2109,AF:AG,2,FALSE),"\",IF(ISERROR(FIND(",",A2109))=FALSE,LEFT(A2109,FIND(",",A2109)-1),A2109),"-",C2109,"-",H2109,".pdf"),"PDF"),""),"")</f>
        <v>PDF</v>
      </c>
      <c r="P2109" s="11" t="s">
        <v>2</v>
      </c>
      <c r="Q2109" s="3" t="s">
        <v>46</v>
      </c>
      <c r="R2109" s="3" t="s">
        <v>47</v>
      </c>
      <c r="S2109" s="4" t="s">
        <v>109</v>
      </c>
      <c r="T2109" s="18" t="str">
        <f>IF(J2109="Yes",IF(U2109&lt;&gt;"",HYPERLINK(_xlfn.CONCAT(VLOOKUP(U2109,AF:AG,2,FALSE),"\",IF(ISERROR(FIND(",",A2109))=FALSE,LEFT(A2109,FIND(",",A2109)-1),A2109),"-",C2109,"-",H2109,".pdf"),"PDF"),""),"")</f>
        <v>PDF</v>
      </c>
      <c r="U2109" s="11" t="s">
        <v>38</v>
      </c>
      <c r="V2109" s="3" t="s">
        <v>46</v>
      </c>
      <c r="W2109" s="3" t="s">
        <v>47</v>
      </c>
      <c r="Y2109" s="12" t="str">
        <f>IF(R2109="Include","No",IF(V2109="Include","No",""))</f>
        <v/>
      </c>
      <c r="Z2109" s="33" t="str">
        <f>IF(J2109="Yes",IF(Q2109="","",IF(Q2109="Include",IF(V2109="",IF(Y2109="No","Check for supplement","Include"),IF(V2109="Exclude","Consensus required",IF(V2109="Include",IF(Y2109="No","Check for supplement","Include"),"Check required"))),IF(Q2109="Exclude",IF(V2109="","Check required",IF(V2109="Exclude","Exclude",IF(V2109="Include","Consensus required","Check required"))),"Check required"))),IF(L2109="","","Find PDF"))</f>
        <v>Exclude</v>
      </c>
      <c r="AA2109" s="31" t="str">
        <f>IF(Z2109="Exclude",R2109,"")</f>
        <v>3. Wrong intervention</v>
      </c>
    </row>
    <row r="2110" spans="1:27" x14ac:dyDescent="0.25">
      <c r="A2110" s="25" t="s">
        <v>3540</v>
      </c>
      <c r="B2110" s="26" t="s">
        <v>3541</v>
      </c>
      <c r="C2110" s="26">
        <v>2011</v>
      </c>
      <c r="D2110" s="26" t="s">
        <v>3542</v>
      </c>
      <c r="E2110" s="26">
        <v>17</v>
      </c>
      <c r="F2110" s="26">
        <v>1</v>
      </c>
      <c r="G2110" s="26" t="s">
        <v>519</v>
      </c>
      <c r="H2110" s="26">
        <v>14973</v>
      </c>
      <c r="I2110" s="26" t="s">
        <v>3543</v>
      </c>
      <c r="J2110" s="11" t="s">
        <v>35</v>
      </c>
      <c r="K2110" s="18" t="str">
        <f>IF(LEFT(I2110,2)="10",HYPERLINK(_xlfn.CONCAT("https://doi.org/",I2110),"Link"),IF(I2110="","",HYPERLINK(I2110,"Link")))</f>
        <v>Link</v>
      </c>
      <c r="L2110" s="19" t="str">
        <f>IF(A2110&lt;&gt;"",IF(J2110="No",_xlfn.CONCAT(IF(ISERROR(FIND(",",A2110))=FALSE,LEFT(A2110,FIND(",",A2110)-1),A2110),"-",C2110,"-",H2110),""),"")</f>
        <v/>
      </c>
      <c r="M2110" s="29" t="str">
        <f>IF(A2110&lt;&gt;"",_xlfn.CONCAT("{",IF(ISERROR(FIND(",",A2110))=FALSE,LEFT(A2110,FIND(",",A2110)-1),A2110),", ",C2110," #",H2110,"}"),"")</f>
        <v>{Thomas, 2011 #14973}</v>
      </c>
      <c r="N2110" s="4" t="s">
        <v>1</v>
      </c>
      <c r="O2110" s="18" t="str">
        <f>IF(J2110="Yes",IF(P2110&lt;&gt;"",HYPERLINK(_xlfn.CONCAT(VLOOKUP(P2110,AF:AG,2,FALSE),"\",IF(ISERROR(FIND(",",A2110))=FALSE,LEFT(A2110,FIND(",",A2110)-1),A2110),"-",C2110,"-",H2110,".pdf"),"PDF"),""),"")</f>
        <v>PDF</v>
      </c>
      <c r="P2110" s="11" t="s">
        <v>2</v>
      </c>
      <c r="Q2110" s="3" t="s">
        <v>46</v>
      </c>
      <c r="R2110" s="3" t="s">
        <v>47</v>
      </c>
      <c r="S2110" s="4" t="s">
        <v>109</v>
      </c>
      <c r="T2110" s="18" t="str">
        <f>IF(J2110="Yes",IF(U2110&lt;&gt;"",HYPERLINK(_xlfn.CONCAT(VLOOKUP(U2110,AF:AG,2,FALSE),"\",IF(ISERROR(FIND(",",A2110))=FALSE,LEFT(A2110,FIND(",",A2110)-1),A2110),"-",C2110,"-",H2110,".pdf"),"PDF"),""),"")</f>
        <v>PDF</v>
      </c>
      <c r="U2110" s="11" t="s">
        <v>38</v>
      </c>
      <c r="V2110" s="3" t="s">
        <v>46</v>
      </c>
      <c r="W2110" s="3" t="s">
        <v>47</v>
      </c>
      <c r="Y2110" s="12" t="str">
        <f>IF(R2110="Include","No",IF(V2110="Include","No",""))</f>
        <v/>
      </c>
      <c r="Z2110" s="33" t="str">
        <f>IF(J2110="Yes",IF(Q2110="","",IF(Q2110="Include",IF(V2110="",IF(Y2110="No","Check for supplement","Include"),IF(V2110="Exclude","Consensus required",IF(V2110="Include",IF(Y2110="No","Check for supplement","Include"),"Check required"))),IF(Q2110="Exclude",IF(V2110="","Check required",IF(V2110="Exclude","Exclude",IF(V2110="Include","Consensus required","Check required"))),"Check required"))),IF(L2110="","","Find PDF"))</f>
        <v>Exclude</v>
      </c>
      <c r="AA2110" s="31" t="str">
        <f>IF(Z2110="Exclude",R2110,"")</f>
        <v>3. Wrong intervention</v>
      </c>
    </row>
    <row r="2111" spans="1:27" x14ac:dyDescent="0.25">
      <c r="A2111" s="25" t="s">
        <v>3540</v>
      </c>
      <c r="B2111" s="26" t="s">
        <v>3541</v>
      </c>
      <c r="C2111" s="26">
        <v>2011</v>
      </c>
      <c r="D2111" s="26" t="s">
        <v>3542</v>
      </c>
      <c r="E2111" s="26">
        <v>17</v>
      </c>
      <c r="F2111" s="26">
        <v>1</v>
      </c>
      <c r="G2111" s="26" t="s">
        <v>519</v>
      </c>
      <c r="H2111" s="26">
        <v>14974</v>
      </c>
      <c r="I2111" s="26" t="s">
        <v>3543</v>
      </c>
      <c r="J2111" s="11" t="s">
        <v>35</v>
      </c>
      <c r="K2111" s="18" t="str">
        <f>IF(LEFT(I2111,2)="10",HYPERLINK(_xlfn.CONCAT("https://doi.org/",I2111),"Link"),IF(I2111="","",HYPERLINK(I2111,"Link")))</f>
        <v>Link</v>
      </c>
      <c r="L2111" s="19" t="str">
        <f>IF(A2111&lt;&gt;"",IF(J2111="No",_xlfn.CONCAT(IF(ISERROR(FIND(",",A2111))=FALSE,LEFT(A2111,FIND(",",A2111)-1),A2111),"-",C2111,"-",H2111),""),"")</f>
        <v/>
      </c>
      <c r="M2111" s="29" t="str">
        <f>IF(A2111&lt;&gt;"",_xlfn.CONCAT("{",IF(ISERROR(FIND(",",A2111))=FALSE,LEFT(A2111,FIND(",",A2111)-1),A2111),", ",C2111," #",H2111,"}"),"")</f>
        <v>{Thomas, 2011 #14974}</v>
      </c>
      <c r="N2111" s="4" t="s">
        <v>1</v>
      </c>
      <c r="O2111" s="18" t="str">
        <f>IF(J2111="Yes",IF(P2111&lt;&gt;"",HYPERLINK(_xlfn.CONCAT(VLOOKUP(P2111,AF:AG,2,FALSE),"\",IF(ISERROR(FIND(",",A2111))=FALSE,LEFT(A2111,FIND(",",A2111)-1),A2111),"-",C2111,"-",H2111,".pdf"),"PDF"),""),"")</f>
        <v>PDF</v>
      </c>
      <c r="P2111" s="11" t="s">
        <v>2</v>
      </c>
      <c r="Q2111" s="3" t="s">
        <v>46</v>
      </c>
      <c r="R2111" s="3" t="s">
        <v>39</v>
      </c>
      <c r="T2111" s="18" t="str">
        <f>IF(J2111="Yes",IF(U2111&lt;&gt;"",HYPERLINK(_xlfn.CONCAT(VLOOKUP(U2111,AF:AG,2,FALSE),"\",IF(ISERROR(FIND(",",A2111))=FALSE,LEFT(A2111,FIND(",",A2111)-1),A2111),"-",C2111,"-",H2111,".pdf"),"PDF"),""),"")</f>
        <v>PDF</v>
      </c>
      <c r="U2111" s="11" t="str">
        <f>IF(R2111="0. Duplicate","SH","")</f>
        <v>SH</v>
      </c>
      <c r="V2111" s="3" t="str">
        <f>IF(R2111="0. Duplicate","Exclude","")</f>
        <v>Exclude</v>
      </c>
      <c r="W2111" s="3" t="str">
        <f>IF(R2111="0. Duplicate","0. Duplicate","")</f>
        <v>0. Duplicate</v>
      </c>
      <c r="Y2111" s="12" t="str">
        <f>IF(R2111="Include","No",IF(V2111="Include","No",""))</f>
        <v/>
      </c>
      <c r="Z2111" s="33" t="str">
        <f>IF(J2111="Yes",IF(Q2111="","",IF(Q2111="Include",IF(V2111="",IF(Y2111="No","Check for supplement","Include"),IF(V2111="Exclude","Consensus required",IF(V2111="Include",IF(Y2111="No","Check for supplement","Include"),"Check required"))),IF(Q2111="Exclude",IF(V2111="","Check required",IF(V2111="Exclude","Exclude",IF(V2111="Include","Consensus required","Check required"))),"Check required"))),IF(L2111="","","Find PDF"))</f>
        <v>Exclude</v>
      </c>
      <c r="AA2111" s="31" t="str">
        <f>IF(Z2111="Exclude",R2111,"")</f>
        <v>0. Duplicate</v>
      </c>
    </row>
    <row r="2112" spans="1:27" x14ac:dyDescent="0.25">
      <c r="A2112" s="25" t="s">
        <v>3544</v>
      </c>
      <c r="B2112" s="26" t="s">
        <v>3545</v>
      </c>
      <c r="C2112" s="26">
        <v>2015</v>
      </c>
      <c r="D2112" s="26" t="s">
        <v>661</v>
      </c>
      <c r="E2112" s="26" t="s">
        <v>2012</v>
      </c>
      <c r="F2112" s="26">
        <v>0</v>
      </c>
      <c r="G2112" s="26" t="s">
        <v>3546</v>
      </c>
      <c r="H2112" s="26">
        <v>24698</v>
      </c>
      <c r="I2112" s="26" t="s">
        <v>3547</v>
      </c>
      <c r="J2112" s="11" t="s">
        <v>35</v>
      </c>
      <c r="K2112" s="18" t="str">
        <f>IF(LEFT(I2112,2)="10",HYPERLINK(_xlfn.CONCAT("https://doi.org/",I2112),"Link"),IF(I2112="","",HYPERLINK(I2112,"Link")))</f>
        <v>Link</v>
      </c>
      <c r="L2112" s="19" t="str">
        <f>IF(A2112&lt;&gt;"",IF(J2112="No",_xlfn.CONCAT(IF(ISERROR(FIND(",",A2112))=FALSE,LEFT(A2112,FIND(",",A2112)-1),A2112),"-",C2112,"-",H2112),""),"")</f>
        <v/>
      </c>
      <c r="M2112" s="29" t="str">
        <f>IF(A2112&lt;&gt;"",_xlfn.CONCAT("{",IF(ISERROR(FIND(",",A2112))=FALSE,LEFT(A2112,FIND(",",A2112)-1),A2112),", ",C2112," #",H2112,"}"),"")</f>
        <v>{Thomas, 2015 #24698}</v>
      </c>
      <c r="N2112" s="4" t="s">
        <v>36</v>
      </c>
      <c r="O2112" s="18" t="str">
        <f>IF(J2112="Yes",IF(P2112&lt;&gt;"",HYPERLINK(_xlfn.CONCAT(VLOOKUP(P2112,AF:AG,2,FALSE),"\",IF(ISERROR(FIND(",",A2112))=FALSE,LEFT(A2112,FIND(",",A2112)-1),A2112),"-",C2112,"-",H2112,".pdf"),"PDF"),""),"")</f>
        <v>PDF</v>
      </c>
      <c r="P2112" s="11" t="s">
        <v>2</v>
      </c>
      <c r="Q2112" s="3" t="s">
        <v>46</v>
      </c>
      <c r="R2112" s="3" t="s">
        <v>47</v>
      </c>
      <c r="S2112" s="4" t="s">
        <v>109</v>
      </c>
      <c r="T2112" s="18" t="str">
        <f>IF(J2112="Yes",IF(U2112&lt;&gt;"",HYPERLINK(_xlfn.CONCAT(VLOOKUP(U2112,AF:AG,2,FALSE),"\",IF(ISERROR(FIND(",",A2112))=FALSE,LEFT(A2112,FIND(",",A2112)-1),A2112),"-",C2112,"-",H2112,".pdf"),"PDF"),""),"")</f>
        <v>PDF</v>
      </c>
      <c r="U2112" s="11" t="s">
        <v>38</v>
      </c>
      <c r="V2112" s="3" t="s">
        <v>46</v>
      </c>
      <c r="W2112" s="3" t="s">
        <v>47</v>
      </c>
      <c r="Y2112" s="12" t="str">
        <f>IF(R2112="Include","No",IF(V2112="Include","No",""))</f>
        <v/>
      </c>
      <c r="Z2112" s="33" t="str">
        <f>IF(J2112="Yes",IF(Q2112="","",IF(Q2112="Include",IF(V2112="",IF(Y2112="No","Check for supplement","Include"),IF(V2112="Exclude","Consensus required",IF(V2112="Include",IF(Y2112="No","Check for supplement","Include"),"Check required"))),IF(Q2112="Exclude",IF(V2112="","Check required",IF(V2112="Exclude","Exclude",IF(V2112="Include","Consensus required","Check required"))),"Check required"))),IF(L2112="","","Find PDF"))</f>
        <v>Exclude</v>
      </c>
      <c r="AA2112" s="31" t="str">
        <f>IF(Z2112="Exclude",R2112,"")</f>
        <v>3. Wrong intervention</v>
      </c>
    </row>
    <row r="2113" spans="1:27" x14ac:dyDescent="0.25">
      <c r="A2113" s="25" t="s">
        <v>3548</v>
      </c>
      <c r="B2113" s="26" t="s">
        <v>3549</v>
      </c>
      <c r="C2113" s="26">
        <v>2017</v>
      </c>
      <c r="D2113" s="26" t="s">
        <v>65</v>
      </c>
      <c r="E2113" s="26">
        <v>7</v>
      </c>
      <c r="F2113" s="26">
        <v>9</v>
      </c>
      <c r="G2113" s="26" t="s">
        <v>3550</v>
      </c>
      <c r="H2113" s="26">
        <v>13866</v>
      </c>
      <c r="I2113" s="26" t="s">
        <v>3551</v>
      </c>
      <c r="J2113" s="11" t="s">
        <v>35</v>
      </c>
      <c r="K2113" s="18" t="str">
        <f>IF(LEFT(I2113,2)="10",HYPERLINK(_xlfn.CONCAT("https://doi.org/",I2113),"Link"),IF(I2113="","",HYPERLINK(I2113,"Link")))</f>
        <v>Link</v>
      </c>
      <c r="L2113" s="19" t="str">
        <f>IF(A2113&lt;&gt;"",IF(J2113="No",_xlfn.CONCAT(IF(ISERROR(FIND(",",A2113))=FALSE,LEFT(A2113,FIND(",",A2113)-1),A2113),"-",C2113,"-",H2113),""),"")</f>
        <v/>
      </c>
      <c r="M2113" s="29" t="str">
        <f>IF(A2113&lt;&gt;"",_xlfn.CONCAT("{",IF(ISERROR(FIND(",",A2113))=FALSE,LEFT(A2113,FIND(",",A2113)-1),A2113),", ",C2113," #",H2113,"}"),"")</f>
        <v>{Thomas, 2017 #13866}</v>
      </c>
      <c r="N2113" s="4" t="s">
        <v>1</v>
      </c>
      <c r="O2113" s="18" t="str">
        <f>IF(J2113="Yes",IF(P2113&lt;&gt;"",HYPERLINK(_xlfn.CONCAT(VLOOKUP(P2113,AF:AG,2,FALSE),"\",IF(ISERROR(FIND(",",A2113))=FALSE,LEFT(A2113,FIND(",",A2113)-1),A2113),"-",C2113,"-",H2113,".pdf"),"PDF"),""),"")</f>
        <v>PDF</v>
      </c>
      <c r="P2113" s="11" t="s">
        <v>2</v>
      </c>
      <c r="Q2113" s="3" t="s">
        <v>46</v>
      </c>
      <c r="R2113" s="3" t="s">
        <v>47</v>
      </c>
      <c r="S2113" s="4" t="s">
        <v>109</v>
      </c>
      <c r="T2113" s="18" t="str">
        <f>IF(J2113="Yes",IF(U2113&lt;&gt;"",HYPERLINK(_xlfn.CONCAT(VLOOKUP(U2113,AF:AG,2,FALSE),"\",IF(ISERROR(FIND(",",A2113))=FALSE,LEFT(A2113,FIND(",",A2113)-1),A2113),"-",C2113,"-",H2113,".pdf"),"PDF"),""),"")</f>
        <v>PDF</v>
      </c>
      <c r="U2113" s="11" t="s">
        <v>38</v>
      </c>
      <c r="V2113" s="3" t="s">
        <v>46</v>
      </c>
      <c r="W2113" s="3" t="s">
        <v>47</v>
      </c>
      <c r="Y2113" s="12" t="str">
        <f>IF(R2113="Include","No",IF(V2113="Include","No",""))</f>
        <v/>
      </c>
      <c r="Z2113" s="33" t="str">
        <f>IF(J2113="Yes",IF(Q2113="","",IF(Q2113="Include",IF(V2113="",IF(Y2113="No","Check for supplement","Include"),IF(V2113="Exclude","Consensus required",IF(V2113="Include",IF(Y2113="No","Check for supplement","Include"),"Check required"))),IF(Q2113="Exclude",IF(V2113="","Check required",IF(V2113="Exclude","Exclude",IF(V2113="Include","Consensus required","Check required"))),"Check required"))),IF(L2113="","","Find PDF"))</f>
        <v>Exclude</v>
      </c>
      <c r="AA2113" s="31" t="str">
        <f>IF(Z2113="Exclude",R2113,"")</f>
        <v>3. Wrong intervention</v>
      </c>
    </row>
    <row r="2114" spans="1:27" x14ac:dyDescent="0.25">
      <c r="A2114" s="25" t="s">
        <v>3552</v>
      </c>
      <c r="B2114" s="26" t="s">
        <v>3553</v>
      </c>
      <c r="C2114" s="26">
        <v>2022</v>
      </c>
      <c r="D2114" s="26" t="s">
        <v>1044</v>
      </c>
      <c r="E2114" s="26">
        <v>6</v>
      </c>
      <c r="F2114" s="26">
        <v>6</v>
      </c>
      <c r="G2114" s="26" t="s">
        <v>3554</v>
      </c>
      <c r="H2114" s="26">
        <v>13867</v>
      </c>
      <c r="I2114" s="26" t="s">
        <v>3555</v>
      </c>
      <c r="J2114" s="11" t="s">
        <v>35</v>
      </c>
      <c r="K2114" s="18" t="str">
        <f>IF(LEFT(I2114,2)="10",HYPERLINK(_xlfn.CONCAT("https://doi.org/",I2114),"Link"),IF(I2114="","",HYPERLINK(I2114,"Link")))</f>
        <v>Link</v>
      </c>
      <c r="L2114" s="19" t="str">
        <f>IF(A2114&lt;&gt;"",IF(J2114="No",_xlfn.CONCAT(IF(ISERROR(FIND(",",A2114))=FALSE,LEFT(A2114,FIND(",",A2114)-1),A2114),"-",C2114,"-",H2114),""),"")</f>
        <v/>
      </c>
      <c r="M2114" s="29" t="str">
        <f>IF(A2114&lt;&gt;"",_xlfn.CONCAT("{",IF(ISERROR(FIND(",",A2114))=FALSE,LEFT(A2114,FIND(",",A2114)-1),A2114),", ",C2114," #",H2114,"}"),"")</f>
        <v>{Thomas, 2022 #13867}</v>
      </c>
      <c r="N2114" s="4" t="s">
        <v>1</v>
      </c>
      <c r="O2114" s="18" t="str">
        <f>IF(J2114="Yes",IF(P2114&lt;&gt;"",HYPERLINK(_xlfn.CONCAT(VLOOKUP(P2114,AF:AG,2,FALSE),"\",IF(ISERROR(FIND(",",A2114))=FALSE,LEFT(A2114,FIND(",",A2114)-1),A2114),"-",C2114,"-",H2114,".pdf"),"PDF"),""),"")</f>
        <v>PDF</v>
      </c>
      <c r="P2114" s="11" t="s">
        <v>2</v>
      </c>
      <c r="Q2114" s="3" t="s">
        <v>46</v>
      </c>
      <c r="R2114" s="3" t="s">
        <v>47</v>
      </c>
      <c r="S2114" s="4" t="s">
        <v>109</v>
      </c>
      <c r="T2114" s="18" t="str">
        <f>IF(J2114="Yes",IF(U2114&lt;&gt;"",HYPERLINK(_xlfn.CONCAT(VLOOKUP(U2114,AF:AG,2,FALSE),"\",IF(ISERROR(FIND(",",A2114))=FALSE,LEFT(A2114,FIND(",",A2114)-1),A2114),"-",C2114,"-",H2114,".pdf"),"PDF"),""),"")</f>
        <v>PDF</v>
      </c>
      <c r="U2114" s="11" t="s">
        <v>38</v>
      </c>
      <c r="V2114" s="3" t="s">
        <v>46</v>
      </c>
      <c r="W2114" s="3" t="s">
        <v>47</v>
      </c>
      <c r="Y2114" s="12" t="str">
        <f>IF(R2114="Include","No",IF(V2114="Include","No",""))</f>
        <v/>
      </c>
      <c r="Z2114" s="33" t="str">
        <f>IF(J2114="Yes",IF(Q2114="","",IF(Q2114="Include",IF(V2114="",IF(Y2114="No","Check for supplement","Include"),IF(V2114="Exclude","Consensus required",IF(V2114="Include",IF(Y2114="No","Check for supplement","Include"),"Check required"))),IF(Q2114="Exclude",IF(V2114="","Check required",IF(V2114="Exclude","Exclude",IF(V2114="Include","Consensus required","Check required"))),"Check required"))),IF(L2114="","","Find PDF"))</f>
        <v>Exclude</v>
      </c>
      <c r="AA2114" s="31" t="str">
        <f>IF(Z2114="Exclude",R2114,"")</f>
        <v>3. Wrong intervention</v>
      </c>
    </row>
    <row r="2115" spans="1:27" x14ac:dyDescent="0.25">
      <c r="A2115" s="25" t="s">
        <v>3556</v>
      </c>
      <c r="B2115" s="26" t="s">
        <v>3557</v>
      </c>
      <c r="C2115" s="26">
        <v>2016</v>
      </c>
      <c r="D2115" s="26" t="s">
        <v>763</v>
      </c>
      <c r="E2115" s="26">
        <v>40</v>
      </c>
      <c r="F2115" s="26">
        <v>4</v>
      </c>
      <c r="G2115" s="26" t="s">
        <v>3558</v>
      </c>
      <c r="H2115" s="26">
        <v>13868</v>
      </c>
      <c r="I2115" s="26" t="s">
        <v>3559</v>
      </c>
      <c r="J2115" s="11" t="s">
        <v>35</v>
      </c>
      <c r="K2115" s="18" t="str">
        <f>IF(LEFT(I2115,2)="10",HYPERLINK(_xlfn.CONCAT("https://doi.org/",I2115),"Link"),IF(I2115="","",HYPERLINK(I2115,"Link")))</f>
        <v>Link</v>
      </c>
      <c r="L2115" s="19" t="str">
        <f>IF(A2115&lt;&gt;"",IF(J2115="No",_xlfn.CONCAT(IF(ISERROR(FIND(",",A2115))=FALSE,LEFT(A2115,FIND(",",A2115)-1),A2115),"-",C2115,"-",H2115),""),"")</f>
        <v/>
      </c>
      <c r="M2115" s="29" t="str">
        <f>IF(A2115&lt;&gt;"",_xlfn.CONCAT("{",IF(ISERROR(FIND(",",A2115))=FALSE,LEFT(A2115,FIND(",",A2115)-1),A2115),", ",C2115," #",H2115,"}"),"")</f>
        <v>{Thompson, 2016 #13868}</v>
      </c>
      <c r="N2115" s="4" t="s">
        <v>1</v>
      </c>
      <c r="O2115" s="18" t="str">
        <f>IF(J2115="Yes",IF(P2115&lt;&gt;"",HYPERLINK(_xlfn.CONCAT(VLOOKUP(P2115,AF:AG,2,FALSE),"\",IF(ISERROR(FIND(",",A2115))=FALSE,LEFT(A2115,FIND(",",A2115)-1),A2115),"-",C2115,"-",H2115,".pdf"),"PDF"),""),"")</f>
        <v>PDF</v>
      </c>
      <c r="P2115" s="11" t="s">
        <v>2</v>
      </c>
      <c r="Q2115" s="3" t="s">
        <v>46</v>
      </c>
      <c r="R2115" s="3" t="s">
        <v>47</v>
      </c>
      <c r="S2115" s="4" t="s">
        <v>109</v>
      </c>
      <c r="T2115" s="18" t="str">
        <f>IF(J2115="Yes",IF(U2115&lt;&gt;"",HYPERLINK(_xlfn.CONCAT(VLOOKUP(U2115,AF:AG,2,FALSE),"\",IF(ISERROR(FIND(",",A2115))=FALSE,LEFT(A2115,FIND(",",A2115)-1),A2115),"-",C2115,"-",H2115,".pdf"),"PDF"),""),"")</f>
        <v>PDF</v>
      </c>
      <c r="U2115" s="11" t="s">
        <v>38</v>
      </c>
      <c r="V2115" s="3" t="s">
        <v>46</v>
      </c>
      <c r="W2115" s="3" t="s">
        <v>47</v>
      </c>
      <c r="Y2115" s="12" t="str">
        <f>IF(R2115="Include","No",IF(V2115="Include","No",""))</f>
        <v/>
      </c>
      <c r="Z2115" s="33" t="str">
        <f>IF(J2115="Yes",IF(Q2115="","",IF(Q2115="Include",IF(V2115="",IF(Y2115="No","Check for supplement","Include"),IF(V2115="Exclude","Consensus required",IF(V2115="Include",IF(Y2115="No","Check for supplement","Include"),"Check required"))),IF(Q2115="Exclude",IF(V2115="","Check required",IF(V2115="Exclude","Exclude",IF(V2115="Include","Consensus required","Check required"))),"Check required"))),IF(L2115="","","Find PDF"))</f>
        <v>Exclude</v>
      </c>
      <c r="AA2115" s="31" t="str">
        <f>IF(Z2115="Exclude",R2115,"")</f>
        <v>3. Wrong intervention</v>
      </c>
    </row>
    <row r="2116" spans="1:27" x14ac:dyDescent="0.25">
      <c r="A2116" s="25" t="s">
        <v>3560</v>
      </c>
      <c r="B2116" s="26" t="s">
        <v>3561</v>
      </c>
      <c r="C2116" s="26">
        <v>2012</v>
      </c>
      <c r="D2116" s="26" t="s">
        <v>168</v>
      </c>
      <c r="E2116" s="26">
        <v>43</v>
      </c>
      <c r="F2116" s="26">
        <v>1</v>
      </c>
      <c r="G2116" s="26" t="s">
        <v>3562</v>
      </c>
      <c r="H2116" s="26">
        <v>13869</v>
      </c>
      <c r="I2116" s="26" t="s">
        <v>3563</v>
      </c>
      <c r="J2116" s="11" t="s">
        <v>35</v>
      </c>
      <c r="K2116" s="18" t="str">
        <f>IF(LEFT(I2116,2)="10",HYPERLINK(_xlfn.CONCAT("https://doi.org/",I2116),"Link"),IF(I2116="","",HYPERLINK(I2116,"Link")))</f>
        <v>Link</v>
      </c>
      <c r="L2116" s="19" t="str">
        <f>IF(A2116&lt;&gt;"",IF(J2116="No",_xlfn.CONCAT(IF(ISERROR(FIND(",",A2116))=FALSE,LEFT(A2116,FIND(",",A2116)-1),A2116),"-",C2116,"-",H2116),""),"")</f>
        <v/>
      </c>
      <c r="M2116" s="29" t="str">
        <f>IF(A2116&lt;&gt;"",_xlfn.CONCAT("{",IF(ISERROR(FIND(",",A2116))=FALSE,LEFT(A2116,FIND(",",A2116)-1),A2116),", ",C2116," #",H2116,"}"),"")</f>
        <v>{Thorndike, 2012 #13869}</v>
      </c>
      <c r="N2116" s="4" t="s">
        <v>1</v>
      </c>
      <c r="O2116" s="18" t="str">
        <f>IF(J2116="Yes",IF(P2116&lt;&gt;"",HYPERLINK(_xlfn.CONCAT(VLOOKUP(P2116,AF:AG,2,FALSE),"\",IF(ISERROR(FIND(",",A2116))=FALSE,LEFT(A2116,FIND(",",A2116)-1),A2116),"-",C2116,"-",H2116,".pdf"),"PDF"),""),"")</f>
        <v>PDF</v>
      </c>
      <c r="P2116" s="11" t="s">
        <v>2</v>
      </c>
      <c r="Q2116" s="3" t="s">
        <v>46</v>
      </c>
      <c r="R2116" s="3" t="s">
        <v>47</v>
      </c>
      <c r="S2116" s="4" t="s">
        <v>109</v>
      </c>
      <c r="T2116" s="18" t="str">
        <f>IF(J2116="Yes",IF(U2116&lt;&gt;"",HYPERLINK(_xlfn.CONCAT(VLOOKUP(U2116,AF:AG,2,FALSE),"\",IF(ISERROR(FIND(",",A2116))=FALSE,LEFT(A2116,FIND(",",A2116)-1),A2116),"-",C2116,"-",H2116,".pdf"),"PDF"),""),"")</f>
        <v>PDF</v>
      </c>
      <c r="U2116" s="11" t="s">
        <v>38</v>
      </c>
      <c r="V2116" s="3" t="s">
        <v>46</v>
      </c>
      <c r="W2116" s="3" t="s">
        <v>47</v>
      </c>
      <c r="Y2116" s="12" t="str">
        <f>IF(R2116="Include","No",IF(V2116="Include","No",""))</f>
        <v/>
      </c>
      <c r="Z2116" s="33" t="str">
        <f>IF(J2116="Yes",IF(Q2116="","",IF(Q2116="Include",IF(V2116="",IF(Y2116="No","Check for supplement","Include"),IF(V2116="Exclude","Consensus required",IF(V2116="Include",IF(Y2116="No","Check for supplement","Include"),"Check required"))),IF(Q2116="Exclude",IF(V2116="","Check required",IF(V2116="Exclude","Exclude",IF(V2116="Include","Consensus required","Check required"))),"Check required"))),IF(L2116="","","Find PDF"))</f>
        <v>Exclude</v>
      </c>
      <c r="AA2116" s="31" t="str">
        <f>IF(Z2116="Exclude",R2116,"")</f>
        <v>3. Wrong intervention</v>
      </c>
    </row>
    <row r="2117" spans="1:27" x14ac:dyDescent="0.25">
      <c r="A2117" s="25" t="s">
        <v>3564</v>
      </c>
      <c r="B2117" s="26" t="s">
        <v>3565</v>
      </c>
      <c r="C2117" s="26">
        <v>2017</v>
      </c>
      <c r="D2117" s="26" t="s">
        <v>798</v>
      </c>
      <c r="E2117" s="26">
        <v>22</v>
      </c>
      <c r="F2117" s="26">
        <v>1</v>
      </c>
      <c r="G2117" s="26" t="s">
        <v>3566</v>
      </c>
      <c r="H2117" s="26">
        <v>14975</v>
      </c>
      <c r="I2117" s="26" t="s">
        <v>3567</v>
      </c>
      <c r="J2117" s="11" t="s">
        <v>35</v>
      </c>
      <c r="K2117" s="18" t="str">
        <f>IF(LEFT(I2117,2)="10",HYPERLINK(_xlfn.CONCAT("https://doi.org/",I2117),"Link"),IF(I2117="","",HYPERLINK(I2117,"Link")))</f>
        <v>Link</v>
      </c>
      <c r="L2117" s="19" t="str">
        <f>IF(A2117&lt;&gt;"",IF(J2117="No",_xlfn.CONCAT(IF(ISERROR(FIND(",",A2117))=FALSE,LEFT(A2117,FIND(",",A2117)-1),A2117),"-",C2117,"-",H2117),""),"")</f>
        <v/>
      </c>
      <c r="M2117" s="29" t="str">
        <f>IF(A2117&lt;&gt;"",_xlfn.CONCAT("{",IF(ISERROR(FIND(",",A2117))=FALSE,LEFT(A2117,FIND(",",A2117)-1),A2117),", ",C2117," #",H2117,"}"),"")</f>
        <v>{Tian, 2017 #14975}</v>
      </c>
      <c r="N2117" s="4" t="s">
        <v>1</v>
      </c>
      <c r="O2117" s="18" t="str">
        <f>IF(J2117="Yes",IF(P2117&lt;&gt;"",HYPERLINK(_xlfn.CONCAT(VLOOKUP(P2117,AF:AG,2,FALSE),"\",IF(ISERROR(FIND(",",A2117))=FALSE,LEFT(A2117,FIND(",",A2117)-1),A2117),"-",C2117,"-",H2117,".pdf"),"PDF"),""),"")</f>
        <v>PDF</v>
      </c>
      <c r="P2117" s="11" t="s">
        <v>2</v>
      </c>
      <c r="Q2117" s="3" t="s">
        <v>46</v>
      </c>
      <c r="R2117" s="3" t="s">
        <v>56</v>
      </c>
      <c r="S2117" s="4" t="s">
        <v>1090</v>
      </c>
      <c r="T2117" s="18" t="str">
        <f>IF(J2117="Yes",IF(U2117&lt;&gt;"",HYPERLINK(_xlfn.CONCAT(VLOOKUP(U2117,AF:AG,2,FALSE),"\",IF(ISERROR(FIND(",",A2117))=FALSE,LEFT(A2117,FIND(",",A2117)-1),A2117),"-",C2117,"-",H2117,".pdf"),"PDF"),""),"")</f>
        <v>PDF</v>
      </c>
      <c r="U2117" s="11" t="s">
        <v>38</v>
      </c>
      <c r="V2117" s="3" t="s">
        <v>46</v>
      </c>
      <c r="W2117" s="3" t="s">
        <v>47</v>
      </c>
      <c r="Y2117" s="12" t="str">
        <f>IF(R2117="Include","No",IF(V2117="Include","No",""))</f>
        <v/>
      </c>
      <c r="Z2117" s="33" t="str">
        <f>IF(J2117="Yes",IF(Q2117="","",IF(Q2117="Include",IF(V2117="",IF(Y2117="No","Check for supplement","Include"),IF(V2117="Exclude","Consensus required",IF(V2117="Include",IF(Y2117="No","Check for supplement","Include"),"Check required"))),IF(Q2117="Exclude",IF(V2117="","Check required",IF(V2117="Exclude","Exclude",IF(V2117="Include","Consensus required","Check required"))),"Check required"))),IF(L2117="","","Find PDF"))</f>
        <v>Exclude</v>
      </c>
      <c r="AA2117" s="31" t="str">
        <f>IF(Z2117="Exclude",R2117,"")</f>
        <v>2. Wrong country</v>
      </c>
    </row>
    <row r="2118" spans="1:27" x14ac:dyDescent="0.25">
      <c r="A2118" s="25" t="s">
        <v>3568</v>
      </c>
      <c r="B2118" s="26" t="s">
        <v>3569</v>
      </c>
      <c r="C2118" s="26">
        <v>2022</v>
      </c>
      <c r="D2118" s="26" t="s">
        <v>281</v>
      </c>
      <c r="E2118" s="26">
        <v>16</v>
      </c>
      <c r="F2118" s="26">
        <v>1</v>
      </c>
      <c r="G2118" s="26" t="s">
        <v>3570</v>
      </c>
      <c r="H2118" s="26">
        <v>14976</v>
      </c>
      <c r="I2118" s="26" t="s">
        <v>3571</v>
      </c>
      <c r="J2118" s="11" t="s">
        <v>35</v>
      </c>
      <c r="K2118" s="18" t="str">
        <f>IF(LEFT(I2118,2)="10",HYPERLINK(_xlfn.CONCAT("https://doi.org/",I2118),"Link"),IF(I2118="","",HYPERLINK(I2118,"Link")))</f>
        <v>Link</v>
      </c>
      <c r="L2118" s="19" t="str">
        <f>IF(A2118&lt;&gt;"",IF(J2118="No",_xlfn.CONCAT(IF(ISERROR(FIND(",",A2118))=FALSE,LEFT(A2118,FIND(",",A2118)-1),A2118),"-",C2118,"-",H2118),""),"")</f>
        <v/>
      </c>
      <c r="M2118" s="29" t="str">
        <f>IF(A2118&lt;&gt;"",_xlfn.CONCAT("{",IF(ISERROR(FIND(",",A2118))=FALSE,LEFT(A2118,FIND(",",A2118)-1),A2118),", ",C2118," #",H2118,"}"),"")</f>
        <v>{Timurtas, 2022 #14976}</v>
      </c>
      <c r="N2118" s="4" t="s">
        <v>1</v>
      </c>
      <c r="O2118" s="18" t="str">
        <f>IF(J2118="Yes",IF(P2118&lt;&gt;"",HYPERLINK(_xlfn.CONCAT(VLOOKUP(P2118,AF:AG,2,FALSE),"\",IF(ISERROR(FIND(",",A2118))=FALSE,LEFT(A2118,FIND(",",A2118)-1),A2118),"-",C2118,"-",H2118,".pdf"),"PDF"),""),"")</f>
        <v>PDF</v>
      </c>
      <c r="P2118" s="11" t="s">
        <v>2</v>
      </c>
      <c r="Q2118" s="3" t="s">
        <v>46</v>
      </c>
      <c r="R2118" s="3" t="s">
        <v>47</v>
      </c>
      <c r="S2118" s="4" t="s">
        <v>109</v>
      </c>
      <c r="T2118" s="18" t="str">
        <f>IF(J2118="Yes",IF(U2118&lt;&gt;"",HYPERLINK(_xlfn.CONCAT(VLOOKUP(U2118,AF:AG,2,FALSE),"\",IF(ISERROR(FIND(",",A2118))=FALSE,LEFT(A2118,FIND(",",A2118)-1),A2118),"-",C2118,"-",H2118,".pdf"),"PDF"),""),"")</f>
        <v>PDF</v>
      </c>
      <c r="U2118" s="11" t="s">
        <v>38</v>
      </c>
      <c r="V2118" s="3" t="s">
        <v>46</v>
      </c>
      <c r="W2118" s="3" t="s">
        <v>47</v>
      </c>
      <c r="Y2118" s="12" t="str">
        <f>IF(R2118="Include","No",IF(V2118="Include","No",""))</f>
        <v/>
      </c>
      <c r="Z2118" s="33" t="str">
        <f>IF(J2118="Yes",IF(Q2118="","",IF(Q2118="Include",IF(V2118="",IF(Y2118="No","Check for supplement","Include"),IF(V2118="Exclude","Consensus required",IF(V2118="Include",IF(Y2118="No","Check for supplement","Include"),"Check required"))),IF(Q2118="Exclude",IF(V2118="","Check required",IF(V2118="Exclude","Exclude",IF(V2118="Include","Consensus required","Check required"))),"Check required"))),IF(L2118="","","Find PDF"))</f>
        <v>Exclude</v>
      </c>
      <c r="AA2118" s="31" t="str">
        <f>IF(Z2118="Exclude",R2118,"")</f>
        <v>3. Wrong intervention</v>
      </c>
    </row>
    <row r="2119" spans="1:27" x14ac:dyDescent="0.25">
      <c r="A2119" s="25" t="s">
        <v>3572</v>
      </c>
      <c r="B2119" s="26" t="s">
        <v>3573</v>
      </c>
      <c r="C2119" s="26">
        <v>2021</v>
      </c>
      <c r="D2119" s="26" t="s">
        <v>100</v>
      </c>
      <c r="E2119" s="26">
        <v>9</v>
      </c>
      <c r="F2119" s="26">
        <v>11</v>
      </c>
      <c r="G2119" s="26" t="s">
        <v>3574</v>
      </c>
      <c r="H2119" s="26">
        <v>15085</v>
      </c>
      <c r="I2119" s="26" t="s">
        <v>3575</v>
      </c>
      <c r="J2119" s="11" t="s">
        <v>35</v>
      </c>
      <c r="K2119" s="18" t="str">
        <f>IF(LEFT(I2119,2)="10",HYPERLINK(_xlfn.CONCAT("https://doi.org/",I2119),"Link"),IF(I2119="","",HYPERLINK(I2119,"Link")))</f>
        <v>Link</v>
      </c>
      <c r="L2119" s="19" t="str">
        <f>IF(A2119&lt;&gt;"",IF(J2119="No",_xlfn.CONCAT(IF(ISERROR(FIND(",",A2119))=FALSE,LEFT(A2119,FIND(",",A2119)-1),A2119),"-",C2119,"-",H2119),""),"")</f>
        <v/>
      </c>
      <c r="M2119" s="29" t="str">
        <f>IF(A2119&lt;&gt;"",_xlfn.CONCAT("{",IF(ISERROR(FIND(",",A2119))=FALSE,LEFT(A2119,FIND(",",A2119)-1),A2119),", ",C2119," #",H2119,"}"),"")</f>
        <v>{To, 2021 #15085}</v>
      </c>
      <c r="N2119" s="4" t="s">
        <v>1</v>
      </c>
      <c r="O2119" s="18" t="str">
        <f>IF(J2119="Yes",IF(P2119&lt;&gt;"",HYPERLINK(_xlfn.CONCAT(VLOOKUP(P2119,AF:AG,2,FALSE),"\",IF(ISERROR(FIND(",",A2119))=FALSE,LEFT(A2119,FIND(",",A2119)-1),A2119),"-",C2119,"-",H2119,".pdf"),"PDF"),""),"")</f>
        <v>PDF</v>
      </c>
      <c r="P2119" s="11" t="s">
        <v>2</v>
      </c>
      <c r="Q2119" s="3" t="s">
        <v>46</v>
      </c>
      <c r="R2119" s="3" t="s">
        <v>77</v>
      </c>
      <c r="S2119" s="4" t="s">
        <v>316</v>
      </c>
      <c r="T2119" s="18" t="str">
        <f>IF(J2119="Yes",IF(U2119&lt;&gt;"",HYPERLINK(_xlfn.CONCAT(VLOOKUP(U2119,AF:AG,2,FALSE),"\",IF(ISERROR(FIND(",",A2119))=FALSE,LEFT(A2119,FIND(",",A2119)-1),A2119),"-",C2119,"-",H2119,".pdf"),"PDF"),""),"")</f>
        <v>PDF</v>
      </c>
      <c r="U2119" s="11" t="s">
        <v>38</v>
      </c>
      <c r="V2119" s="3" t="s">
        <v>46</v>
      </c>
      <c r="W2119" s="3" t="s">
        <v>77</v>
      </c>
      <c r="X2119" s="501" t="s">
        <v>316</v>
      </c>
      <c r="Y2119" s="12" t="str">
        <f>IF(R2119="Include","No",IF(V2119="Include","No",""))</f>
        <v/>
      </c>
      <c r="Z2119" s="33" t="str">
        <f>IF(J2119="Yes",IF(Q2119="","",IF(Q2119="Include",IF(V2119="",IF(Y2119="No","Check for supplement","Include"),IF(V2119="Exclude","Consensus required",IF(V2119="Include",IF(Y2119="No","Check for supplement","Include"),"Check required"))),IF(Q2119="Exclude",IF(V2119="","Check required",IF(V2119="Exclude","Exclude",IF(V2119="Include","Consensus required","Check required"))),"Check required"))),IF(L2119="","","Find PDF"))</f>
        <v>Exclude</v>
      </c>
      <c r="AA2119" s="31" t="str">
        <f>IF(Z2119="Exclude",R2119,"")</f>
        <v>5. Wrong study design</v>
      </c>
    </row>
    <row r="2120" spans="1:27" x14ac:dyDescent="0.25">
      <c r="A2120" s="25" t="s">
        <v>3572</v>
      </c>
      <c r="B2120" s="26" t="s">
        <v>3573</v>
      </c>
      <c r="C2120" s="26">
        <v>2021</v>
      </c>
      <c r="D2120" s="26" t="s">
        <v>100</v>
      </c>
      <c r="E2120" s="26">
        <v>9</v>
      </c>
      <c r="F2120" s="26">
        <v>11</v>
      </c>
      <c r="G2120" s="26" t="s">
        <v>3574</v>
      </c>
      <c r="H2120" s="26">
        <v>15086</v>
      </c>
      <c r="I2120" s="26" t="s">
        <v>3575</v>
      </c>
      <c r="J2120" s="11" t="s">
        <v>35</v>
      </c>
      <c r="K2120" s="18" t="str">
        <f>IF(LEFT(I2120,2)="10",HYPERLINK(_xlfn.CONCAT("https://doi.org/",I2120),"Link"),IF(I2120="","",HYPERLINK(I2120,"Link")))</f>
        <v>Link</v>
      </c>
      <c r="L2120" s="19" t="str">
        <f>IF(A2120&lt;&gt;"",IF(J2120="No",_xlfn.CONCAT(IF(ISERROR(FIND(",",A2120))=FALSE,LEFT(A2120,FIND(",",A2120)-1),A2120),"-",C2120,"-",H2120),""),"")</f>
        <v/>
      </c>
      <c r="M2120" s="29" t="str">
        <f>IF(A2120&lt;&gt;"",_xlfn.CONCAT("{",IF(ISERROR(FIND(",",A2120))=FALSE,LEFT(A2120,FIND(",",A2120)-1),A2120),", ",C2120," #",H2120,"}"),"")</f>
        <v>{To, 2021 #15086}</v>
      </c>
      <c r="N2120" s="4" t="s">
        <v>1</v>
      </c>
      <c r="O2120" s="18" t="str">
        <f>IF(J2120="Yes",IF(P2120&lt;&gt;"",HYPERLINK(_xlfn.CONCAT(VLOOKUP(P2120,AF:AG,2,FALSE),"\",IF(ISERROR(FIND(",",A2120))=FALSE,LEFT(A2120,FIND(",",A2120)-1),A2120),"-",C2120,"-",H2120,".pdf"),"PDF"),""),"")</f>
        <v>PDF</v>
      </c>
      <c r="P2120" s="11" t="s">
        <v>2</v>
      </c>
      <c r="Q2120" s="3" t="s">
        <v>46</v>
      </c>
      <c r="R2120" s="3" t="s">
        <v>39</v>
      </c>
      <c r="T2120" s="18" t="str">
        <f>IF(J2120="Yes",IF(U2120&lt;&gt;"",HYPERLINK(_xlfn.CONCAT(VLOOKUP(U2120,AF:AG,2,FALSE),"\",IF(ISERROR(FIND(",",A2120))=FALSE,LEFT(A2120,FIND(",",A2120)-1),A2120),"-",C2120,"-",H2120,".pdf"),"PDF"),""),"")</f>
        <v>PDF</v>
      </c>
      <c r="U2120" s="11" t="str">
        <f>IF(R2120="0. Duplicate","SH","")</f>
        <v>SH</v>
      </c>
      <c r="V2120" s="3" t="str">
        <f>IF(R2120="0. Duplicate","Exclude","")</f>
        <v>Exclude</v>
      </c>
      <c r="W2120" s="3" t="str">
        <f>IF(R2120="0. Duplicate","0. Duplicate","")</f>
        <v>0. Duplicate</v>
      </c>
      <c r="Y2120" s="12" t="str">
        <f>IF(R2120="Include","No",IF(V2120="Include","No",""))</f>
        <v/>
      </c>
      <c r="Z2120" s="33" t="str">
        <f>IF(J2120="Yes",IF(Q2120="","",IF(Q2120="Include",IF(V2120="",IF(Y2120="No","Check for supplement","Include"),IF(V2120="Exclude","Consensus required",IF(V2120="Include",IF(Y2120="No","Check for supplement","Include"),"Check required"))),IF(Q2120="Exclude",IF(V2120="","Check required",IF(V2120="Exclude","Exclude",IF(V2120="Include","Consensus required","Check required"))),"Check required"))),IF(L2120="","","Find PDF"))</f>
        <v>Exclude</v>
      </c>
      <c r="AA2120" s="31" t="str">
        <f>IF(Z2120="Exclude",R2120,"")</f>
        <v>0. Duplicate</v>
      </c>
    </row>
    <row r="2121" spans="1:27" x14ac:dyDescent="0.25">
      <c r="A2121" s="25" t="s">
        <v>3576</v>
      </c>
      <c r="B2121" s="26" t="s">
        <v>3577</v>
      </c>
      <c r="C2121" s="26">
        <v>2016</v>
      </c>
      <c r="D2121" s="26" t="s">
        <v>3578</v>
      </c>
      <c r="E2121" s="26">
        <v>55</v>
      </c>
      <c r="F2121" s="26">
        <v>2</v>
      </c>
      <c r="G2121" s="26" t="s">
        <v>3579</v>
      </c>
      <c r="H2121" s="26">
        <v>14977</v>
      </c>
      <c r="I2121" s="26" t="s">
        <v>3580</v>
      </c>
      <c r="J2121" s="11" t="s">
        <v>35</v>
      </c>
      <c r="K2121" s="18" t="str">
        <f>IF(LEFT(I2121,2)="10",HYPERLINK(_xlfn.CONCAT("https://doi.org/",I2121),"Link"),IF(I2121="","",HYPERLINK(I2121,"Link")))</f>
        <v>Link</v>
      </c>
      <c r="L2121" s="19" t="str">
        <f>IF(A2121&lt;&gt;"",IF(J2121="No",_xlfn.CONCAT(IF(ISERROR(FIND(",",A2121))=FALSE,LEFT(A2121,FIND(",",A2121)-1),A2121),"-",C2121,"-",H2121),""),"")</f>
        <v/>
      </c>
      <c r="M2121" s="29" t="str">
        <f>IF(A2121&lt;&gt;"",_xlfn.CONCAT("{",IF(ISERROR(FIND(",",A2121))=FALSE,LEFT(A2121,FIND(",",A2121)-1),A2121),", ",C2121," #",H2121,"}"),"")</f>
        <v>{Tobin, 2016 #14977}</v>
      </c>
      <c r="N2121" s="4" t="s">
        <v>1</v>
      </c>
      <c r="O2121" s="18" t="str">
        <f>IF(J2121="Yes",IF(P2121&lt;&gt;"",HYPERLINK(_xlfn.CONCAT(VLOOKUP(P2121,AF:AG,2,FALSE),"\",IF(ISERROR(FIND(",",A2121))=FALSE,LEFT(A2121,FIND(",",A2121)-1),A2121),"-",C2121,"-",H2121,".pdf"),"PDF"),""),"")</f>
        <v>PDF</v>
      </c>
      <c r="P2121" s="11" t="s">
        <v>2</v>
      </c>
      <c r="Q2121" s="3" t="s">
        <v>46</v>
      </c>
      <c r="R2121" s="3" t="s">
        <v>47</v>
      </c>
      <c r="S2121" s="4" t="s">
        <v>109</v>
      </c>
      <c r="T2121" s="18" t="str">
        <f>IF(J2121="Yes",IF(U2121&lt;&gt;"",HYPERLINK(_xlfn.CONCAT(VLOOKUP(U2121,AF:AG,2,FALSE),"\",IF(ISERROR(FIND(",",A2121))=FALSE,LEFT(A2121,FIND(",",A2121)-1),A2121),"-",C2121,"-",H2121,".pdf"),"PDF"),""),"")</f>
        <v>PDF</v>
      </c>
      <c r="U2121" s="11" t="s">
        <v>38</v>
      </c>
      <c r="V2121" s="3" t="s">
        <v>46</v>
      </c>
      <c r="W2121" s="3" t="s">
        <v>47</v>
      </c>
      <c r="Y2121" s="12" t="str">
        <f>IF(R2121="Include","No",IF(V2121="Include","No",""))</f>
        <v/>
      </c>
      <c r="Z2121" s="33" t="str">
        <f>IF(J2121="Yes",IF(Q2121="","",IF(Q2121="Include",IF(V2121="",IF(Y2121="No","Check for supplement","Include"),IF(V2121="Exclude","Consensus required",IF(V2121="Include",IF(Y2121="No","Check for supplement","Include"),"Check required"))),IF(Q2121="Exclude",IF(V2121="","Check required",IF(V2121="Exclude","Exclude",IF(V2121="Include","Consensus required","Check required"))),"Check required"))),IF(L2121="","","Find PDF"))</f>
        <v>Exclude</v>
      </c>
      <c r="AA2121" s="31" t="str">
        <f>IF(Z2121="Exclude",R2121,"")</f>
        <v>3. Wrong intervention</v>
      </c>
    </row>
    <row r="2122" spans="1:27" x14ac:dyDescent="0.25">
      <c r="A2122" s="25" t="s">
        <v>3581</v>
      </c>
      <c r="B2122" s="26" t="s">
        <v>3582</v>
      </c>
      <c r="C2122" s="26">
        <v>2019</v>
      </c>
      <c r="D2122" s="26" t="s">
        <v>3583</v>
      </c>
      <c r="E2122" s="26">
        <v>174</v>
      </c>
      <c r="G2122" s="26" t="s">
        <v>3584</v>
      </c>
      <c r="H2122" s="26">
        <v>14978</v>
      </c>
      <c r="I2122" s="26" t="s">
        <v>3585</v>
      </c>
      <c r="J2122" s="11" t="s">
        <v>35</v>
      </c>
      <c r="K2122" s="18" t="str">
        <f>IF(LEFT(I2122,2)="10",HYPERLINK(_xlfn.CONCAT("https://doi.org/",I2122),"Link"),IF(I2122="","",HYPERLINK(I2122,"Link")))</f>
        <v>Link</v>
      </c>
      <c r="L2122" s="19" t="str">
        <f>IF(A2122&lt;&gt;"",IF(J2122="No",_xlfn.CONCAT(IF(ISERROR(FIND(",",A2122))=FALSE,LEFT(A2122,FIND(",",A2122)-1),A2122),"-",C2122,"-",H2122),""),"")</f>
        <v/>
      </c>
      <c r="M2122" s="29" t="str">
        <f>IF(A2122&lt;&gt;"",_xlfn.CONCAT("{",IF(ISERROR(FIND(",",A2122))=FALSE,LEFT(A2122,FIND(",",A2122)-1),A2122),", ",C2122," #",H2122,"}"),"")</f>
        <v>{Todorovic, 2019 #14978}</v>
      </c>
      <c r="N2122" s="4" t="s">
        <v>1</v>
      </c>
      <c r="O2122" s="18" t="str">
        <f>IF(J2122="Yes",IF(P2122&lt;&gt;"",HYPERLINK(_xlfn.CONCAT(VLOOKUP(P2122,AF:AG,2,FALSE),"\",IF(ISERROR(FIND(",",A2122))=FALSE,LEFT(A2122,FIND(",",A2122)-1),A2122),"-",C2122,"-",H2122,".pdf"),"PDF"),""),"")</f>
        <v>PDF</v>
      </c>
      <c r="P2122" s="11" t="s">
        <v>2</v>
      </c>
      <c r="Q2122" s="3" t="s">
        <v>46</v>
      </c>
      <c r="R2122" s="3" t="s">
        <v>77</v>
      </c>
      <c r="S2122" s="4" t="s">
        <v>316</v>
      </c>
      <c r="T2122" s="18" t="str">
        <f>IF(J2122="Yes",IF(U2122&lt;&gt;"",HYPERLINK(_xlfn.CONCAT(VLOOKUP(U2122,AF:AG,2,FALSE),"\",IF(ISERROR(FIND(",",A2122))=FALSE,LEFT(A2122,FIND(",",A2122)-1),A2122),"-",C2122,"-",H2122,".pdf"),"PDF"),""),"")</f>
        <v>PDF</v>
      </c>
      <c r="U2122" s="11" t="s">
        <v>38</v>
      </c>
      <c r="V2122" s="3" t="s">
        <v>46</v>
      </c>
      <c r="W2122" s="3" t="s">
        <v>77</v>
      </c>
      <c r="Y2122" s="12" t="str">
        <f>IF(R2122="Include","No",IF(V2122="Include","No",""))</f>
        <v/>
      </c>
      <c r="Z2122" s="33" t="str">
        <f>IF(J2122="Yes",IF(Q2122="","",IF(Q2122="Include",IF(V2122="",IF(Y2122="No","Check for supplement","Include"),IF(V2122="Exclude","Consensus required",IF(V2122="Include",IF(Y2122="No","Check for supplement","Include"),"Check required"))),IF(Q2122="Exclude",IF(V2122="","Check required",IF(V2122="Exclude","Exclude",IF(V2122="Include","Consensus required","Check required"))),"Check required"))),IF(L2122="","","Find PDF"))</f>
        <v>Exclude</v>
      </c>
      <c r="AA2122" s="31" t="str">
        <f>IF(Z2122="Exclude",R2122,"")</f>
        <v>5. Wrong study design</v>
      </c>
    </row>
    <row r="2123" spans="1:27" x14ac:dyDescent="0.25">
      <c r="A2123" s="25" t="s">
        <v>3586</v>
      </c>
      <c r="B2123" s="26" t="s">
        <v>3587</v>
      </c>
      <c r="C2123" s="26">
        <v>2019</v>
      </c>
      <c r="D2123" s="26" t="s">
        <v>2560</v>
      </c>
      <c r="E2123" s="26">
        <v>2</v>
      </c>
      <c r="F2123" s="26">
        <v>1</v>
      </c>
      <c r="G2123" s="26">
        <v>34</v>
      </c>
      <c r="H2123" s="26">
        <v>26763</v>
      </c>
      <c r="I2123" s="26" t="s">
        <v>3588</v>
      </c>
      <c r="J2123" s="11" t="s">
        <v>35</v>
      </c>
      <c r="K2123" s="18" t="str">
        <f>IF(LEFT(I2123,2)="10",HYPERLINK(_xlfn.CONCAT("https://doi.org/",I2123),"Link"),IF(I2123="","",HYPERLINK(I2123,"Link")))</f>
        <v>Link</v>
      </c>
      <c r="L2123" s="19" t="str">
        <f>IF(A2123&lt;&gt;"",IF(J2123="No",_xlfn.CONCAT(IF(ISERROR(FIND(",",A2123))=FALSE,LEFT(A2123,FIND(",",A2123)-1),A2123),"-",C2123,"-",H2123),""),"")</f>
        <v/>
      </c>
      <c r="M2123" s="29" t="str">
        <f>IF(A2123&lt;&gt;"",_xlfn.CONCAT("{",IF(ISERROR(FIND(",",A2123))=FALSE,LEFT(A2123,FIND(",",A2123)-1),A2123),", ",C2123," #",H2123,"}"),"")</f>
        <v>{Toelle, 2019 #26763}</v>
      </c>
      <c r="N2123" s="4" t="s">
        <v>45</v>
      </c>
      <c r="O2123" s="18" t="str">
        <f>IF(J2123="Yes",IF(P2123&lt;&gt;"",HYPERLINK(_xlfn.CONCAT(VLOOKUP(P2123,AF:AG,2,FALSE),"\",IF(ISERROR(FIND(",",A2123))=FALSE,LEFT(A2123,FIND(",",A2123)-1),A2123),"-",C2123,"-",H2123,".pdf"),"PDF"),""),"")</f>
        <v>PDF</v>
      </c>
      <c r="P2123" s="11" t="s">
        <v>2</v>
      </c>
      <c r="Q2123" s="3" t="s">
        <v>46</v>
      </c>
      <c r="R2123" s="3" t="s">
        <v>47</v>
      </c>
      <c r="S2123" s="4" t="s">
        <v>109</v>
      </c>
      <c r="T2123" s="18" t="str">
        <f>IF(J2123="Yes",IF(U2123&lt;&gt;"",HYPERLINK(_xlfn.CONCAT(VLOOKUP(U2123,AF:AG,2,FALSE),"\",IF(ISERROR(FIND(",",A2123))=FALSE,LEFT(A2123,FIND(",",A2123)-1),A2123),"-",C2123,"-",H2123,".pdf"),"PDF"),""),"")</f>
        <v>PDF</v>
      </c>
      <c r="U2123" s="11" t="s">
        <v>38</v>
      </c>
      <c r="V2123" s="3" t="s">
        <v>46</v>
      </c>
      <c r="W2123" s="3" t="s">
        <v>47</v>
      </c>
      <c r="Y2123" s="12" t="str">
        <f>IF(R2123="Include","No",IF(V2123="Include","No",""))</f>
        <v/>
      </c>
      <c r="Z2123" s="33" t="str">
        <f>IF(J2123="Yes",IF(Q2123="","",IF(Q2123="Include",IF(V2123="",IF(Y2123="No","Check for supplement","Include"),IF(V2123="Exclude","Consensus required",IF(V2123="Include",IF(Y2123="No","Check for supplement","Include"),"Check required"))),IF(Q2123="Exclude",IF(V2123="","Check required",IF(V2123="Exclude","Exclude",IF(V2123="Include","Consensus required","Check required"))),"Check required"))),IF(L2123="","","Find PDF"))</f>
        <v>Exclude</v>
      </c>
      <c r="AA2123" s="31" t="str">
        <f>IF(Z2123="Exclude",R2123,"")</f>
        <v>3. Wrong intervention</v>
      </c>
    </row>
    <row r="2124" spans="1:27" x14ac:dyDescent="0.25">
      <c r="A2124" s="25" t="s">
        <v>3589</v>
      </c>
      <c r="B2124" s="26" t="s">
        <v>3590</v>
      </c>
      <c r="C2124" s="26">
        <v>2014</v>
      </c>
      <c r="D2124" s="26" t="s">
        <v>159</v>
      </c>
      <c r="E2124" s="26">
        <v>9</v>
      </c>
      <c r="F2124" s="26">
        <v>6</v>
      </c>
      <c r="G2124" s="26" t="s">
        <v>3591</v>
      </c>
      <c r="H2124" s="26">
        <v>13870</v>
      </c>
      <c r="I2124" s="26" t="s">
        <v>3592</v>
      </c>
      <c r="J2124" s="11" t="s">
        <v>35</v>
      </c>
      <c r="K2124" s="18" t="str">
        <f>IF(LEFT(I2124,2)="10",HYPERLINK(_xlfn.CONCAT("https://doi.org/",I2124),"Link"),IF(I2124="","",HYPERLINK(I2124,"Link")))</f>
        <v>Link</v>
      </c>
      <c r="L2124" s="19" t="str">
        <f>IF(A2124&lt;&gt;"",IF(J2124="No",_xlfn.CONCAT(IF(ISERROR(FIND(",",A2124))=FALSE,LEFT(A2124,FIND(",",A2124)-1),A2124),"-",C2124,"-",H2124),""),"")</f>
        <v/>
      </c>
      <c r="M2124" s="29" t="str">
        <f>IF(A2124&lt;&gt;"",_xlfn.CONCAT("{",IF(ISERROR(FIND(",",A2124))=FALSE,LEFT(A2124,FIND(",",A2124)-1),A2124),", ",C2124," #",H2124,"}"),"")</f>
        <v>{Toftager, 2014 #13870}</v>
      </c>
      <c r="N2124" s="4" t="s">
        <v>1</v>
      </c>
      <c r="O2124" s="18" t="str">
        <f>IF(J2124="Yes",IF(P2124&lt;&gt;"",HYPERLINK(_xlfn.CONCAT(VLOOKUP(P2124,AF:AG,2,FALSE),"\",IF(ISERROR(FIND(",",A2124))=FALSE,LEFT(A2124,FIND(",",A2124)-1),A2124),"-",C2124,"-",H2124,".pdf"),"PDF"),""),"")</f>
        <v>PDF</v>
      </c>
      <c r="P2124" s="11" t="s">
        <v>2</v>
      </c>
      <c r="Q2124" s="3" t="s">
        <v>46</v>
      </c>
      <c r="R2124" s="3" t="s">
        <v>47</v>
      </c>
      <c r="S2124" s="4" t="s">
        <v>109</v>
      </c>
      <c r="T2124" s="18" t="str">
        <f>IF(J2124="Yes",IF(U2124&lt;&gt;"",HYPERLINK(_xlfn.CONCAT(VLOOKUP(U2124,AF:AG,2,FALSE),"\",IF(ISERROR(FIND(",",A2124))=FALSE,LEFT(A2124,FIND(",",A2124)-1),A2124),"-",C2124,"-",H2124,".pdf"),"PDF"),""),"")</f>
        <v>PDF</v>
      </c>
      <c r="U2124" s="11" t="s">
        <v>38</v>
      </c>
      <c r="V2124" s="3" t="s">
        <v>46</v>
      </c>
      <c r="W2124" s="3" t="s">
        <v>47</v>
      </c>
      <c r="Y2124" s="12" t="str">
        <f>IF(R2124="Include","No",IF(V2124="Include","No",""))</f>
        <v/>
      </c>
      <c r="Z2124" s="33" t="str">
        <f>IF(J2124="Yes",IF(Q2124="","",IF(Q2124="Include",IF(V2124="",IF(Y2124="No","Check for supplement","Include"),IF(V2124="Exclude","Consensus required",IF(V2124="Include",IF(Y2124="No","Check for supplement","Include"),"Check required"))),IF(Q2124="Exclude",IF(V2124="","Check required",IF(V2124="Exclude","Exclude",IF(V2124="Include","Consensus required","Check required"))),"Check required"))),IF(L2124="","","Find PDF"))</f>
        <v>Exclude</v>
      </c>
      <c r="AA2124" s="31" t="str">
        <f>IF(Z2124="Exclude",R2124,"")</f>
        <v>3. Wrong intervention</v>
      </c>
    </row>
    <row r="2125" spans="1:27" x14ac:dyDescent="0.25">
      <c r="A2125" s="25" t="s">
        <v>3593</v>
      </c>
      <c r="B2125" s="26" t="s">
        <v>3594</v>
      </c>
      <c r="C2125" s="26">
        <v>2018</v>
      </c>
      <c r="D2125" s="26" t="s">
        <v>1234</v>
      </c>
      <c r="E2125" s="26">
        <v>40</v>
      </c>
      <c r="F2125" s="26">
        <v>5</v>
      </c>
      <c r="G2125" s="26" t="s">
        <v>3595</v>
      </c>
      <c r="H2125" s="26">
        <v>14979</v>
      </c>
      <c r="I2125" s="26" t="s">
        <v>3596</v>
      </c>
      <c r="J2125" s="11" t="s">
        <v>35</v>
      </c>
      <c r="K2125" s="18" t="str">
        <f>IF(LEFT(I2125,2)="10",HYPERLINK(_xlfn.CONCAT("https://doi.org/",I2125),"Link"),IF(I2125="","",HYPERLINK(I2125,"Link")))</f>
        <v>Link</v>
      </c>
      <c r="L2125" s="19" t="str">
        <f>IF(A2125&lt;&gt;"",IF(J2125="No",_xlfn.CONCAT(IF(ISERROR(FIND(",",A2125))=FALSE,LEFT(A2125,FIND(",",A2125)-1),A2125),"-",C2125,"-",H2125),""),"")</f>
        <v/>
      </c>
      <c r="M2125" s="29" t="str">
        <f>IF(A2125&lt;&gt;"",_xlfn.CONCAT("{",IF(ISERROR(FIND(",",A2125))=FALSE,LEFT(A2125,FIND(",",A2125)-1),A2125),", ",C2125," #",H2125,"}"),"")</f>
        <v>{Tomasone, 2018 #14979}</v>
      </c>
      <c r="N2125" s="4" t="s">
        <v>1</v>
      </c>
      <c r="O2125" s="18" t="str">
        <f>IF(J2125="Yes",IF(P2125&lt;&gt;"",HYPERLINK(_xlfn.CONCAT(VLOOKUP(P2125,AF:AG,2,FALSE),"\",IF(ISERROR(FIND(",",A2125))=FALSE,LEFT(A2125,FIND(",",A2125)-1),A2125),"-",C2125,"-",H2125,".pdf"),"PDF"),""),"")</f>
        <v>PDF</v>
      </c>
      <c r="P2125" s="11" t="s">
        <v>2</v>
      </c>
      <c r="Q2125" s="3" t="s">
        <v>46</v>
      </c>
      <c r="R2125" s="3" t="s">
        <v>77</v>
      </c>
      <c r="S2125" s="4" t="s">
        <v>316</v>
      </c>
      <c r="T2125" s="18" t="str">
        <f>IF(J2125="Yes",IF(U2125&lt;&gt;"",HYPERLINK(_xlfn.CONCAT(VLOOKUP(U2125,AF:AG,2,FALSE),"\",IF(ISERROR(FIND(",",A2125))=FALSE,LEFT(A2125,FIND(",",A2125)-1),A2125),"-",C2125,"-",H2125,".pdf"),"PDF"),""),"")</f>
        <v>PDF</v>
      </c>
      <c r="U2125" s="11" t="s">
        <v>38</v>
      </c>
      <c r="V2125" s="3" t="s">
        <v>46</v>
      </c>
      <c r="W2125" s="3" t="s">
        <v>47</v>
      </c>
      <c r="Y2125" s="12" t="str">
        <f>IF(R2125="Include","No",IF(V2125="Include","No",""))</f>
        <v/>
      </c>
      <c r="Z2125" s="33" t="str">
        <f>IF(J2125="Yes",IF(Q2125="","",IF(Q2125="Include",IF(V2125="",IF(Y2125="No","Check for supplement","Include"),IF(V2125="Exclude","Consensus required",IF(V2125="Include",IF(Y2125="No","Check for supplement","Include"),"Check required"))),IF(Q2125="Exclude",IF(V2125="","Check required",IF(V2125="Exclude","Exclude",IF(V2125="Include","Consensus required","Check required"))),"Check required"))),IF(L2125="","","Find PDF"))</f>
        <v>Exclude</v>
      </c>
      <c r="AA2125" s="31" t="str">
        <f>IF(Z2125="Exclude",R2125,"")</f>
        <v>5. Wrong study design</v>
      </c>
    </row>
    <row r="2126" spans="1:27" x14ac:dyDescent="0.25">
      <c r="A2126" s="25" t="s">
        <v>5744</v>
      </c>
      <c r="B2126" s="26" t="s">
        <v>5745</v>
      </c>
      <c r="C2126" s="26">
        <v>2019</v>
      </c>
      <c r="D2126" s="26" t="s">
        <v>5746</v>
      </c>
      <c r="E2126" s="26">
        <v>3</v>
      </c>
      <c r="F2126" s="26" t="s">
        <v>5747</v>
      </c>
      <c r="G2126" s="26" t="s">
        <v>5748</v>
      </c>
      <c r="H2126" s="26">
        <v>14119</v>
      </c>
      <c r="I2126" s="26" t="s">
        <v>5749</v>
      </c>
      <c r="J2126" s="11" t="s">
        <v>35</v>
      </c>
      <c r="K2126" s="18" t="str">
        <f>IF(LEFT(I2126,2)="10",HYPERLINK(_xlfn.CONCAT("https://doi.org/",I2126),"Link"),IF(I2126="","",HYPERLINK(I2126,"Link")))</f>
        <v>Link</v>
      </c>
      <c r="L2126" s="19" t="str">
        <f>IF(A2126&lt;&gt;"",IF(J2126="No",_xlfn.CONCAT(IF(ISERROR(FIND(",",A2126))=FALSE,LEFT(A2126,FIND(",",A2126)-1),A2126),"-",C2126,"-",H2126),""),"")</f>
        <v/>
      </c>
      <c r="M2126" s="29" t="str">
        <f>IF(A2126&lt;&gt;"",_xlfn.CONCAT("{",IF(ISERROR(FIND(",",A2126))=FALSE,LEFT(A2126,FIND(",",A2126)-1),A2126),", ",C2126," #",H2126,"}"),"")</f>
        <v>{Tomayko, 2019 #14119}</v>
      </c>
      <c r="N2126" s="4" t="s">
        <v>4</v>
      </c>
      <c r="O2126" s="18" t="str">
        <f>IF(J2126="Yes",IF(P2126&lt;&gt;"",HYPERLINK(_xlfn.CONCAT(VLOOKUP(P2126,AF:AG,2,FALSE),"\",IF(ISERROR(FIND(",",A2126))=FALSE,LEFT(A2126,FIND(",",A2126)-1),A2126),"-",C2126,"-",H2126,".pdf"),"PDF"),""),"")</f>
        <v>PDF</v>
      </c>
      <c r="P2126" s="11" t="s">
        <v>2</v>
      </c>
      <c r="Q2126" s="3" t="s">
        <v>46</v>
      </c>
      <c r="R2126" s="3" t="s">
        <v>47</v>
      </c>
      <c r="S2126" s="4" t="s">
        <v>109</v>
      </c>
      <c r="T2126" s="18" t="str">
        <f>IF(J2126="Yes",IF(U2126&lt;&gt;"",HYPERLINK(_xlfn.CONCAT(VLOOKUP(U2126,AF:AG,2,FALSE),"\",IF(ISERROR(FIND(",",A2126))=FALSE,LEFT(A2126,FIND(",",A2126)-1),A2126),"-",C2126,"-",H2126,".pdf"),"PDF"),""),"")</f>
        <v>PDF</v>
      </c>
      <c r="U2126" s="11" t="s">
        <v>50</v>
      </c>
      <c r="V2126" s="3" t="s">
        <v>46</v>
      </c>
      <c r="W2126" s="3" t="s">
        <v>47</v>
      </c>
      <c r="Y2126" s="12" t="str">
        <f>IF(R2126="Include","No",IF(V2126="Include","No",""))</f>
        <v/>
      </c>
      <c r="Z2126" s="33" t="str">
        <f>IF(J2126="Yes",IF(Q2126="","",IF(Q2126="Include",IF(V2126="",IF(Y2126="No","Check for supplement","Include"),IF(V2126="Exclude","Consensus required",IF(V2126="Include",IF(Y2126="No","Check for supplement","Include"),"Check required"))),IF(Q2126="Exclude",IF(V2126="","Check required",IF(V2126="Exclude","Exclude",IF(V2126="Include","Consensus required","Check required"))),"Check required"))),IF(L2126="","","Find PDF"))</f>
        <v>Exclude</v>
      </c>
      <c r="AA2126" s="31" t="str">
        <f>IF(Z2126="Exclude",R2126,"")</f>
        <v>3. Wrong intervention</v>
      </c>
    </row>
    <row r="2127" spans="1:27" x14ac:dyDescent="0.25">
      <c r="A2127" s="25" t="s">
        <v>3597</v>
      </c>
      <c r="B2127" s="26" t="s">
        <v>3598</v>
      </c>
      <c r="C2127" s="26">
        <v>2017</v>
      </c>
      <c r="D2127" s="26" t="s">
        <v>42</v>
      </c>
      <c r="E2127" s="26">
        <v>14</v>
      </c>
      <c r="F2127" s="26">
        <v>6</v>
      </c>
      <c r="G2127" s="26" t="s">
        <v>3599</v>
      </c>
      <c r="H2127" s="26">
        <v>14980</v>
      </c>
      <c r="I2127" s="26" t="s">
        <v>3600</v>
      </c>
      <c r="J2127" s="11" t="s">
        <v>35</v>
      </c>
      <c r="K2127" s="18" t="str">
        <f>IF(LEFT(I2127,2)="10",HYPERLINK(_xlfn.CONCAT("https://doi.org/",I2127),"Link"),IF(I2127="","",HYPERLINK(I2127,"Link")))</f>
        <v>Link</v>
      </c>
      <c r="L2127" s="19" t="str">
        <f>IF(A2127&lt;&gt;"",IF(J2127="No",_xlfn.CONCAT(IF(ISERROR(FIND(",",A2127))=FALSE,LEFT(A2127,FIND(",",A2127)-1),A2127),"-",C2127,"-",H2127),""),"")</f>
        <v/>
      </c>
      <c r="M2127" s="29" t="str">
        <f>IF(A2127&lt;&gt;"",_xlfn.CONCAT("{",IF(ISERROR(FIND(",",A2127))=FALSE,LEFT(A2127,FIND(",",A2127)-1),A2127),", ",C2127," #",H2127,"}"),"")</f>
        <v>{Torbeyns, 2017 #14980}</v>
      </c>
      <c r="N2127" s="4" t="s">
        <v>1</v>
      </c>
      <c r="O2127" s="18" t="str">
        <f>IF(J2127="Yes",IF(P2127&lt;&gt;"",HYPERLINK(_xlfn.CONCAT(VLOOKUP(P2127,AF:AG,2,FALSE),"\",IF(ISERROR(FIND(",",A2127))=FALSE,LEFT(A2127,FIND(",",A2127)-1),A2127),"-",C2127,"-",H2127,".pdf"),"PDF"),""),"")</f>
        <v>PDF</v>
      </c>
      <c r="P2127" s="11" t="s">
        <v>2</v>
      </c>
      <c r="Q2127" s="3" t="s">
        <v>46</v>
      </c>
      <c r="R2127" s="3" t="s">
        <v>47</v>
      </c>
      <c r="S2127" s="4" t="s">
        <v>109</v>
      </c>
      <c r="T2127" s="18" t="str">
        <f>IF(J2127="Yes",IF(U2127&lt;&gt;"",HYPERLINK(_xlfn.CONCAT(VLOOKUP(U2127,AF:AG,2,FALSE),"\",IF(ISERROR(FIND(",",A2127))=FALSE,LEFT(A2127,FIND(",",A2127)-1),A2127),"-",C2127,"-",H2127,".pdf"),"PDF"),""),"")</f>
        <v>PDF</v>
      </c>
      <c r="U2127" s="11" t="s">
        <v>38</v>
      </c>
      <c r="V2127" s="3" t="s">
        <v>46</v>
      </c>
      <c r="W2127" s="3" t="s">
        <v>47</v>
      </c>
      <c r="Y2127" s="12" t="str">
        <f>IF(R2127="Include","No",IF(V2127="Include","No",""))</f>
        <v/>
      </c>
      <c r="Z2127" s="33" t="str">
        <f>IF(J2127="Yes",IF(Q2127="","",IF(Q2127="Include",IF(V2127="",IF(Y2127="No","Check for supplement","Include"),IF(V2127="Exclude","Consensus required",IF(V2127="Include",IF(Y2127="No","Check for supplement","Include"),"Check required"))),IF(Q2127="Exclude",IF(V2127="","Check required",IF(V2127="Exclude","Exclude",IF(V2127="Include","Consensus required","Check required"))),"Check required"))),IF(L2127="","","Find PDF"))</f>
        <v>Exclude</v>
      </c>
      <c r="AA2127" s="31" t="str">
        <f>IF(Z2127="Exclude",R2127,"")</f>
        <v>3. Wrong intervention</v>
      </c>
    </row>
    <row r="2128" spans="1:27" x14ac:dyDescent="0.25">
      <c r="A2128" s="25" t="s">
        <v>3601</v>
      </c>
      <c r="B2128" s="26" t="s">
        <v>3602</v>
      </c>
      <c r="C2128" s="26">
        <v>2023</v>
      </c>
      <c r="D2128" s="26" t="s">
        <v>509</v>
      </c>
      <c r="E2128" s="26">
        <v>42</v>
      </c>
      <c r="F2128" s="26">
        <v>3</v>
      </c>
      <c r="G2128" s="26" t="s">
        <v>3603</v>
      </c>
      <c r="H2128" s="26">
        <v>14981</v>
      </c>
      <c r="I2128" s="26" t="s">
        <v>3604</v>
      </c>
      <c r="J2128" s="11" t="s">
        <v>35</v>
      </c>
      <c r="K2128" s="18" t="str">
        <f>IF(LEFT(I2128,2)="10",HYPERLINK(_xlfn.CONCAT("https://doi.org/",I2128),"Link"),IF(I2128="","",HYPERLINK(I2128,"Link")))</f>
        <v>Link</v>
      </c>
      <c r="L2128" s="19" t="str">
        <f>IF(A2128&lt;&gt;"",IF(J2128="No",_xlfn.CONCAT(IF(ISERROR(FIND(",",A2128))=FALSE,LEFT(A2128,FIND(",",A2128)-1),A2128),"-",C2128,"-",H2128),""),"")</f>
        <v/>
      </c>
      <c r="M2128" s="29" t="str">
        <f>IF(A2128&lt;&gt;"",_xlfn.CONCAT("{",IF(ISERROR(FIND(",",A2128))=FALSE,LEFT(A2128,FIND(",",A2128)-1),A2128),", ",C2128," #",H2128,"}"),"")</f>
        <v>{Tore, 2023 #14981}</v>
      </c>
      <c r="N2128" s="4" t="s">
        <v>1</v>
      </c>
      <c r="O2128" s="18" t="str">
        <f>IF(J2128="Yes",IF(P2128&lt;&gt;"",HYPERLINK(_xlfn.CONCAT(VLOOKUP(P2128,AF:AG,2,FALSE),"\",IF(ISERROR(FIND(",",A2128))=FALSE,LEFT(A2128,FIND(",",A2128)-1),A2128),"-",C2128,"-",H2128,".pdf"),"PDF"),""),"")</f>
        <v>PDF</v>
      </c>
      <c r="P2128" s="11" t="s">
        <v>2</v>
      </c>
      <c r="Q2128" s="3" t="s">
        <v>46</v>
      </c>
      <c r="R2128" s="3" t="s">
        <v>47</v>
      </c>
      <c r="S2128" s="4" t="s">
        <v>109</v>
      </c>
      <c r="T2128" s="18" t="str">
        <f>IF(J2128="Yes",IF(U2128&lt;&gt;"",HYPERLINK(_xlfn.CONCAT(VLOOKUP(U2128,AF:AG,2,FALSE),"\",IF(ISERROR(FIND(",",A2128))=FALSE,LEFT(A2128,FIND(",",A2128)-1),A2128),"-",C2128,"-",H2128,".pdf"),"PDF"),""),"")</f>
        <v>PDF</v>
      </c>
      <c r="U2128" s="11" t="s">
        <v>38</v>
      </c>
      <c r="V2128" s="3" t="s">
        <v>46</v>
      </c>
      <c r="W2128" s="3" t="s">
        <v>47</v>
      </c>
      <c r="Y2128" s="12" t="str">
        <f>IF(R2128="Include","No",IF(V2128="Include","No",""))</f>
        <v/>
      </c>
      <c r="Z2128" s="33" t="str">
        <f>IF(J2128="Yes",IF(Q2128="","",IF(Q2128="Include",IF(V2128="",IF(Y2128="No","Check for supplement","Include"),IF(V2128="Exclude","Consensus required",IF(V2128="Include",IF(Y2128="No","Check for supplement","Include"),"Check required"))),IF(Q2128="Exclude",IF(V2128="","Check required",IF(V2128="Exclude","Exclude",IF(V2128="Include","Consensus required","Check required"))),"Check required"))),IF(L2128="","","Find PDF"))</f>
        <v>Exclude</v>
      </c>
      <c r="AA2128" s="31" t="str">
        <f>IF(Z2128="Exclude",R2128,"")</f>
        <v>3. Wrong intervention</v>
      </c>
    </row>
    <row r="2129" spans="1:27" x14ac:dyDescent="0.25">
      <c r="A2129" s="25" t="s">
        <v>3605</v>
      </c>
      <c r="B2129" s="26" t="s">
        <v>3606</v>
      </c>
      <c r="C2129" s="26">
        <v>2021</v>
      </c>
      <c r="D2129" s="26" t="s">
        <v>3607</v>
      </c>
      <c r="E2129" s="26">
        <v>153</v>
      </c>
      <c r="G2129" s="26">
        <v>111472</v>
      </c>
      <c r="H2129" s="26">
        <v>13871</v>
      </c>
      <c r="I2129" s="26" t="s">
        <v>3608</v>
      </c>
      <c r="J2129" s="11" t="s">
        <v>35</v>
      </c>
      <c r="K2129" s="18" t="str">
        <f>IF(LEFT(I2129,2)="10",HYPERLINK(_xlfn.CONCAT("https://doi.org/",I2129),"Link"),IF(I2129="","",HYPERLINK(I2129,"Link")))</f>
        <v>Link</v>
      </c>
      <c r="L2129" s="19" t="str">
        <f>IF(A2129&lt;&gt;"",IF(J2129="No",_xlfn.CONCAT(IF(ISERROR(FIND(",",A2129))=FALSE,LEFT(A2129,FIND(",",A2129)-1),A2129),"-",C2129,"-",H2129),""),"")</f>
        <v/>
      </c>
      <c r="M2129" s="29" t="str">
        <f>IF(A2129&lt;&gt;"",_xlfn.CONCAT("{",IF(ISERROR(FIND(",",A2129))=FALSE,LEFT(A2129,FIND(",",A2129)-1),A2129),", ",C2129," #",H2129,"}"),"")</f>
        <v>{Tosi, 2021 #13871}</v>
      </c>
      <c r="N2129" s="4" t="s">
        <v>1</v>
      </c>
      <c r="O2129" s="18" t="str">
        <f>IF(J2129="Yes",IF(P2129&lt;&gt;"",HYPERLINK(_xlfn.CONCAT(VLOOKUP(P2129,AF:AG,2,FALSE),"\",IF(ISERROR(FIND(",",A2129))=FALSE,LEFT(A2129,FIND(",",A2129)-1),A2129),"-",C2129,"-",H2129,".pdf"),"PDF"),""),"")</f>
        <v>PDF</v>
      </c>
      <c r="P2129" s="11" t="s">
        <v>2</v>
      </c>
      <c r="Q2129" s="3" t="s">
        <v>46</v>
      </c>
      <c r="R2129" s="3" t="s">
        <v>47</v>
      </c>
      <c r="S2129" s="4" t="s">
        <v>109</v>
      </c>
      <c r="T2129" s="18" t="str">
        <f>IF(J2129="Yes",IF(U2129&lt;&gt;"",HYPERLINK(_xlfn.CONCAT(VLOOKUP(U2129,AF:AG,2,FALSE),"\",IF(ISERROR(FIND(",",A2129))=FALSE,LEFT(A2129,FIND(",",A2129)-1),A2129),"-",C2129,"-",H2129,".pdf"),"PDF"),""),"")</f>
        <v>PDF</v>
      </c>
      <c r="U2129" s="11" t="s">
        <v>38</v>
      </c>
      <c r="V2129" s="3" t="s">
        <v>46</v>
      </c>
      <c r="W2129" s="3" t="s">
        <v>47</v>
      </c>
      <c r="Y2129" s="12" t="str">
        <f>IF(R2129="Include","No",IF(V2129="Include","No",""))</f>
        <v/>
      </c>
      <c r="Z2129" s="33" t="str">
        <f>IF(J2129="Yes",IF(Q2129="","",IF(Q2129="Include",IF(V2129="",IF(Y2129="No","Check for supplement","Include"),IF(V2129="Exclude","Consensus required",IF(V2129="Include",IF(Y2129="No","Check for supplement","Include"),"Check required"))),IF(Q2129="Exclude",IF(V2129="","Check required",IF(V2129="Exclude","Exclude",IF(V2129="Include","Consensus required","Check required"))),"Check required"))),IF(L2129="","","Find PDF"))</f>
        <v>Exclude</v>
      </c>
      <c r="AA2129" s="31" t="str">
        <f>IF(Z2129="Exclude",R2129,"")</f>
        <v>3. Wrong intervention</v>
      </c>
    </row>
    <row r="2130" spans="1:27" x14ac:dyDescent="0.25">
      <c r="A2130" s="25" t="s">
        <v>3609</v>
      </c>
      <c r="B2130" s="26" t="s">
        <v>3610</v>
      </c>
      <c r="C2130" s="26">
        <v>2021</v>
      </c>
      <c r="D2130" s="26" t="s">
        <v>647</v>
      </c>
      <c r="E2130" s="26">
        <v>21</v>
      </c>
      <c r="G2130" s="26">
        <v>100722</v>
      </c>
      <c r="H2130" s="26">
        <v>13293</v>
      </c>
      <c r="I2130" s="26" t="s">
        <v>3611</v>
      </c>
      <c r="J2130" s="11" t="s">
        <v>35</v>
      </c>
      <c r="K2130" s="18" t="str">
        <f>IF(LEFT(I2130,2)="10",HYPERLINK(_xlfn.CONCAT("https://doi.org/",I2130),"Link"),IF(I2130="","",HYPERLINK(I2130,"Link")))</f>
        <v>Link</v>
      </c>
      <c r="L2130" s="19" t="str">
        <f>IF(A2130&lt;&gt;"",IF(J2130="No",_xlfn.CONCAT(IF(ISERROR(FIND(",",A2130))=FALSE,LEFT(A2130,FIND(",",A2130)-1),A2130),"-",C2130,"-",H2130),""),"")</f>
        <v/>
      </c>
      <c r="M2130" s="29" t="str">
        <f>IF(A2130&lt;&gt;"",_xlfn.CONCAT("{",IF(ISERROR(FIND(",",A2130))=FALSE,LEFT(A2130,FIND(",",A2130)-1),A2130),", ",C2130," #",H2130,"}"),"")</f>
        <v>{Tosta Maciel, 2021 #13293}</v>
      </c>
      <c r="N2130" s="4" t="s">
        <v>1</v>
      </c>
      <c r="O2130" s="18" t="str">
        <f>IF(J2130="Yes",IF(P2130&lt;&gt;"",HYPERLINK(_xlfn.CONCAT(VLOOKUP(P2130,AF:AG,2,FALSE),"\",IF(ISERROR(FIND(",",A2130))=FALSE,LEFT(A2130,FIND(",",A2130)-1),A2130),"-",C2130,"-",H2130,".pdf"),"PDF"),""),"")</f>
        <v>PDF</v>
      </c>
      <c r="P2130" s="11" t="s">
        <v>2</v>
      </c>
      <c r="Q2130" s="3" t="s">
        <v>46</v>
      </c>
      <c r="R2130" s="3" t="s">
        <v>47</v>
      </c>
      <c r="S2130" s="4" t="s">
        <v>109</v>
      </c>
      <c r="T2130" s="18" t="str">
        <f>IF(J2130="Yes",IF(U2130&lt;&gt;"",HYPERLINK(_xlfn.CONCAT(VLOOKUP(U2130,AF:AG,2,FALSE),"\",IF(ISERROR(FIND(",",A2130))=FALSE,LEFT(A2130,FIND(",",A2130)-1),A2130),"-",C2130,"-",H2130,".pdf"),"PDF"),""),"")</f>
        <v>PDF</v>
      </c>
      <c r="U2130" s="11" t="s">
        <v>38</v>
      </c>
      <c r="V2130" s="3" t="s">
        <v>46</v>
      </c>
      <c r="W2130" s="3" t="s">
        <v>47</v>
      </c>
      <c r="Y2130" s="12" t="str">
        <f>IF(R2130="Include","No",IF(V2130="Include","No",""))</f>
        <v/>
      </c>
      <c r="Z2130" s="33" t="str">
        <f>IF(J2130="Yes",IF(Q2130="","",IF(Q2130="Include",IF(V2130="",IF(Y2130="No","Check for supplement","Include"),IF(V2130="Exclude","Consensus required",IF(V2130="Include",IF(Y2130="No","Check for supplement","Include"),"Check required"))),IF(Q2130="Exclude",IF(V2130="","Check required",IF(V2130="Exclude","Exclude",IF(V2130="Include","Consensus required","Check required"))),"Check required"))),IF(L2130="","","Find PDF"))</f>
        <v>Exclude</v>
      </c>
      <c r="AA2130" s="31" t="str">
        <f>IF(Z2130="Exclude",R2130,"")</f>
        <v>3. Wrong intervention</v>
      </c>
    </row>
    <row r="2131" spans="1:27" x14ac:dyDescent="0.25">
      <c r="A2131" s="25" t="s">
        <v>3612</v>
      </c>
      <c r="B2131" s="26" t="s">
        <v>3613</v>
      </c>
      <c r="C2131" s="26">
        <v>2020</v>
      </c>
      <c r="D2131" s="26" t="s">
        <v>60</v>
      </c>
      <c r="E2131" s="26">
        <v>17</v>
      </c>
      <c r="F2131" s="26">
        <v>1</v>
      </c>
      <c r="G2131" s="26" t="s">
        <v>3614</v>
      </c>
      <c r="H2131" s="26">
        <v>13873</v>
      </c>
      <c r="I2131" s="26" t="s">
        <v>3615</v>
      </c>
      <c r="J2131" s="11" t="s">
        <v>35</v>
      </c>
      <c r="K2131" s="18" t="str">
        <f>IF(LEFT(I2131,2)="10",HYPERLINK(_xlfn.CONCAT("https://doi.org/",I2131),"Link"),IF(I2131="","",HYPERLINK(I2131,"Link")))</f>
        <v>Link</v>
      </c>
      <c r="L2131" s="19" t="str">
        <f>IF(A2131&lt;&gt;"",IF(J2131="No",_xlfn.CONCAT(IF(ISERROR(FIND(",",A2131))=FALSE,LEFT(A2131,FIND(",",A2131)-1),A2131),"-",C2131,"-",H2131),""),"")</f>
        <v/>
      </c>
      <c r="M2131" s="29" t="str">
        <f>IF(A2131&lt;&gt;"",_xlfn.CONCAT("{",IF(ISERROR(FIND(",",A2131))=FALSE,LEFT(A2131,FIND(",",A2131)-1),A2131),", ",C2131," #",H2131,"}"),"")</f>
        <v>{Toussaint, 2020 #13873}</v>
      </c>
      <c r="N2131" s="4" t="s">
        <v>1</v>
      </c>
      <c r="O2131" s="18" t="str">
        <f>IF(J2131="Yes",IF(P2131&lt;&gt;"",HYPERLINK(_xlfn.CONCAT(VLOOKUP(P2131,AF:AG,2,FALSE),"\",IF(ISERROR(FIND(",",A2131))=FALSE,LEFT(A2131,FIND(",",A2131)-1),A2131),"-",C2131,"-",H2131,".pdf"),"PDF"),""),"")</f>
        <v>PDF</v>
      </c>
      <c r="P2131" s="11" t="s">
        <v>2</v>
      </c>
      <c r="Q2131" s="3" t="s">
        <v>46</v>
      </c>
      <c r="R2131" s="3" t="s">
        <v>47</v>
      </c>
      <c r="S2131" s="4" t="s">
        <v>109</v>
      </c>
      <c r="T2131" s="18" t="str">
        <f>IF(J2131="Yes",IF(U2131&lt;&gt;"",HYPERLINK(_xlfn.CONCAT(VLOOKUP(U2131,AF:AG,2,FALSE),"\",IF(ISERROR(FIND(",",A2131))=FALSE,LEFT(A2131,FIND(",",A2131)-1),A2131),"-",C2131,"-",H2131,".pdf"),"PDF"),""),"")</f>
        <v>PDF</v>
      </c>
      <c r="U2131" s="11" t="s">
        <v>38</v>
      </c>
      <c r="V2131" s="3" t="s">
        <v>46</v>
      </c>
      <c r="W2131" s="3" t="s">
        <v>47</v>
      </c>
      <c r="Y2131" s="12" t="str">
        <f>IF(R2131="Include","No",IF(V2131="Include","No",""))</f>
        <v/>
      </c>
      <c r="Z2131" s="33" t="str">
        <f>IF(J2131="Yes",IF(Q2131="","",IF(Q2131="Include",IF(V2131="",IF(Y2131="No","Check for supplement","Include"),IF(V2131="Exclude","Consensus required",IF(V2131="Include",IF(Y2131="No","Check for supplement","Include"),"Check required"))),IF(Q2131="Exclude",IF(V2131="","Check required",IF(V2131="Exclude","Exclude",IF(V2131="Include","Consensus required","Check required"))),"Check required"))),IF(L2131="","","Find PDF"))</f>
        <v>Exclude</v>
      </c>
      <c r="AA2131" s="31" t="str">
        <f>IF(Z2131="Exclude",R2131,"")</f>
        <v>3. Wrong intervention</v>
      </c>
    </row>
    <row r="2132" spans="1:27" x14ac:dyDescent="0.25">
      <c r="A2132" s="25" t="s">
        <v>3616</v>
      </c>
      <c r="B2132" s="26" t="s">
        <v>3617</v>
      </c>
      <c r="C2132" s="26">
        <v>2021</v>
      </c>
      <c r="D2132" s="26" t="s">
        <v>159</v>
      </c>
      <c r="E2132" s="26">
        <v>16</v>
      </c>
      <c r="F2132" s="26">
        <v>7</v>
      </c>
      <c r="G2132" s="26" t="s">
        <v>3618</v>
      </c>
      <c r="H2132" s="26">
        <v>13872</v>
      </c>
      <c r="I2132" s="26" t="s">
        <v>3619</v>
      </c>
      <c r="J2132" s="11" t="s">
        <v>35</v>
      </c>
      <c r="K2132" s="18" t="str">
        <f>IF(LEFT(I2132,2)="10",HYPERLINK(_xlfn.CONCAT("https://doi.org/",I2132),"Link"),IF(I2132="","",HYPERLINK(I2132,"Link")))</f>
        <v>Link</v>
      </c>
      <c r="L2132" s="19" t="str">
        <f>IF(A2132&lt;&gt;"",IF(J2132="No",_xlfn.CONCAT(IF(ISERROR(FIND(",",A2132))=FALSE,LEFT(A2132,FIND(",",A2132)-1),A2132),"-",C2132,"-",H2132),""),"")</f>
        <v/>
      </c>
      <c r="M2132" s="29" t="str">
        <f>IF(A2132&lt;&gt;"",_xlfn.CONCAT("{",IF(ISERROR(FIND(",",A2132))=FALSE,LEFT(A2132,FIND(",",A2132)-1),A2132),", ",C2132," #",H2132,"}"),"")</f>
        <v>{Toussaint, 2021 #13872}</v>
      </c>
      <c r="N2132" s="4" t="s">
        <v>1</v>
      </c>
      <c r="O2132" s="18" t="str">
        <f>IF(J2132="Yes",IF(P2132&lt;&gt;"",HYPERLINK(_xlfn.CONCAT(VLOOKUP(P2132,AF:AG,2,FALSE),"\",IF(ISERROR(FIND(",",A2132))=FALSE,LEFT(A2132,FIND(",",A2132)-1),A2132),"-",C2132,"-",H2132,".pdf"),"PDF"),""),"")</f>
        <v>PDF</v>
      </c>
      <c r="P2132" s="11" t="s">
        <v>2</v>
      </c>
      <c r="Q2132" s="3" t="s">
        <v>46</v>
      </c>
      <c r="R2132" s="3" t="s">
        <v>47</v>
      </c>
      <c r="S2132" s="4" t="s">
        <v>109</v>
      </c>
      <c r="T2132" s="18" t="str">
        <f>IF(J2132="Yes",IF(U2132&lt;&gt;"",HYPERLINK(_xlfn.CONCAT(VLOOKUP(U2132,AF:AG,2,FALSE),"\",IF(ISERROR(FIND(",",A2132))=FALSE,LEFT(A2132,FIND(",",A2132)-1),A2132),"-",C2132,"-",H2132,".pdf"),"PDF"),""),"")</f>
        <v>PDF</v>
      </c>
      <c r="U2132" s="11" t="s">
        <v>38</v>
      </c>
      <c r="V2132" s="3" t="s">
        <v>46</v>
      </c>
      <c r="W2132" s="3" t="s">
        <v>47</v>
      </c>
      <c r="Y2132" s="12" t="str">
        <f>IF(R2132="Include","No",IF(V2132="Include","No",""))</f>
        <v/>
      </c>
      <c r="Z2132" s="33" t="str">
        <f>IF(J2132="Yes",IF(Q2132="","",IF(Q2132="Include",IF(V2132="",IF(Y2132="No","Check for supplement","Include"),IF(V2132="Exclude","Consensus required",IF(V2132="Include",IF(Y2132="No","Check for supplement","Include"),"Check required"))),IF(Q2132="Exclude",IF(V2132="","Check required",IF(V2132="Exclude","Exclude",IF(V2132="Include","Consensus required","Check required"))),"Check required"))),IF(L2132="","","Find PDF"))</f>
        <v>Exclude</v>
      </c>
      <c r="AA2132" s="31" t="str">
        <f>IF(Z2132="Exclude",R2132,"")</f>
        <v>3. Wrong intervention</v>
      </c>
    </row>
    <row r="2133" spans="1:27" x14ac:dyDescent="0.25">
      <c r="A2133" s="25" t="s">
        <v>5750</v>
      </c>
      <c r="B2133" s="26" t="s">
        <v>5751</v>
      </c>
      <c r="C2133" s="26">
        <v>2021</v>
      </c>
      <c r="D2133" s="26" t="s">
        <v>5752</v>
      </c>
      <c r="E2133" s="26">
        <v>271</v>
      </c>
      <c r="F2133" s="26">
        <v>2</v>
      </c>
      <c r="G2133" s="26" t="s">
        <v>5753</v>
      </c>
      <c r="H2133" s="26">
        <v>14365</v>
      </c>
      <c r="I2133" s="26" t="s">
        <v>5754</v>
      </c>
      <c r="J2133" s="11" t="s">
        <v>35</v>
      </c>
      <c r="K2133" s="18" t="str">
        <f>IF(LEFT(I2133,2)="10",HYPERLINK(_xlfn.CONCAT("https://doi.org/",I2133),"Link"),IF(I2133="","",HYPERLINK(I2133,"Link")))</f>
        <v>Link</v>
      </c>
      <c r="L2133" s="19" t="str">
        <f>IF(A2133&lt;&gt;"",IF(J2133="No",_xlfn.CONCAT(IF(ISERROR(FIND(",",A2133))=FALSE,LEFT(A2133,FIND(",",A2133)-1),A2133),"-",C2133,"-",H2133),""),"")</f>
        <v/>
      </c>
      <c r="M2133" s="29" t="str">
        <f>IF(A2133&lt;&gt;"",_xlfn.CONCAT("{",IF(ISERROR(FIND(",",A2133))=FALSE,LEFT(A2133,FIND(",",A2133)-1),A2133),", ",C2133," #",H2133,"}"),"")</f>
        <v>{Trehout, 2021 #14365}</v>
      </c>
      <c r="N2133" s="4" t="s">
        <v>4</v>
      </c>
      <c r="O2133" s="18" t="str">
        <f>IF(J2133="Yes",IF(P2133&lt;&gt;"",HYPERLINK(_xlfn.CONCAT(VLOOKUP(P2133,AF:AG,2,FALSE),"\",IF(ISERROR(FIND(",",A2133))=FALSE,LEFT(A2133,FIND(",",A2133)-1),A2133),"-",C2133,"-",H2133,".pdf"),"PDF"),""),"")</f>
        <v>PDF</v>
      </c>
      <c r="P2133" s="11" t="s">
        <v>2</v>
      </c>
      <c r="Q2133" s="3" t="s">
        <v>46</v>
      </c>
      <c r="R2133" s="3" t="s">
        <v>47</v>
      </c>
      <c r="S2133" s="4" t="s">
        <v>109</v>
      </c>
      <c r="T2133" s="18" t="str">
        <f>IF(J2133="Yes",IF(U2133&lt;&gt;"",HYPERLINK(_xlfn.CONCAT(VLOOKUP(U2133,AF:AG,2,FALSE),"\",IF(ISERROR(FIND(",",A2133))=FALSE,LEFT(A2133,FIND(",",A2133)-1),A2133),"-",C2133,"-",H2133,".pdf"),"PDF"),""),"")</f>
        <v>PDF</v>
      </c>
      <c r="U2133" s="11" t="s">
        <v>50</v>
      </c>
      <c r="V2133" s="3" t="s">
        <v>46</v>
      </c>
      <c r="W2133" s="3" t="s">
        <v>47</v>
      </c>
      <c r="Y2133" s="12" t="str">
        <f>IF(R2133="Include","No",IF(V2133="Include","No",""))</f>
        <v/>
      </c>
      <c r="Z2133" s="33" t="str">
        <f>IF(J2133="Yes",IF(Q2133="","",IF(Q2133="Include",IF(V2133="",IF(Y2133="No","Check for supplement","Include"),IF(V2133="Exclude","Consensus required",IF(V2133="Include",IF(Y2133="No","Check for supplement","Include"),"Check required"))),IF(Q2133="Exclude",IF(V2133="","Check required",IF(V2133="Exclude","Exclude",IF(V2133="Include","Consensus required","Check required"))),"Check required"))),IF(L2133="","","Find PDF"))</f>
        <v>Exclude</v>
      </c>
      <c r="AA2133" s="31" t="str">
        <f>IF(Z2133="Exclude",R2133,"")</f>
        <v>3. Wrong intervention</v>
      </c>
    </row>
    <row r="2134" spans="1:27" x14ac:dyDescent="0.25">
      <c r="A2134" s="25" t="s">
        <v>3620</v>
      </c>
      <c r="B2134" s="26" t="s">
        <v>3621</v>
      </c>
      <c r="C2134" s="26">
        <v>2014</v>
      </c>
      <c r="D2134" s="26" t="s">
        <v>308</v>
      </c>
      <c r="E2134" s="26">
        <v>37</v>
      </c>
      <c r="F2134" s="26">
        <v>5</v>
      </c>
      <c r="G2134" s="26" t="s">
        <v>3622</v>
      </c>
      <c r="H2134" s="26">
        <v>13874</v>
      </c>
      <c r="I2134" s="26" t="s">
        <v>3623</v>
      </c>
      <c r="J2134" s="11" t="s">
        <v>35</v>
      </c>
      <c r="K2134" s="18" t="str">
        <f>IF(LEFT(I2134,2)="10",HYPERLINK(_xlfn.CONCAT("https://doi.org/",I2134),"Link"),IF(I2134="","",HYPERLINK(I2134,"Link")))</f>
        <v>Link</v>
      </c>
      <c r="L2134" s="19" t="str">
        <f>IF(A2134&lt;&gt;"",IF(J2134="No",_xlfn.CONCAT(IF(ISERROR(FIND(",",A2134))=FALSE,LEFT(A2134,FIND(",",A2134)-1),A2134),"-",C2134,"-",H2134),""),"")</f>
        <v/>
      </c>
      <c r="M2134" s="29" t="str">
        <f>IF(A2134&lt;&gt;"",_xlfn.CONCAT("{",IF(ISERROR(FIND(",",A2134))=FALSE,LEFT(A2134,FIND(",",A2134)-1),A2134),", ",C2134," #",H2134,"}"),"")</f>
        <v>{Trinh, 2014 #13874}</v>
      </c>
      <c r="N2134" s="4" t="s">
        <v>1</v>
      </c>
      <c r="O2134" s="18" t="str">
        <f>IF(J2134="Yes",IF(P2134&lt;&gt;"",HYPERLINK(_xlfn.CONCAT(VLOOKUP(P2134,AF:AG,2,FALSE),"\",IF(ISERROR(FIND(",",A2134))=FALSE,LEFT(A2134,FIND(",",A2134)-1),A2134),"-",C2134,"-",H2134,".pdf"),"PDF"),""),"")</f>
        <v>PDF</v>
      </c>
      <c r="P2134" s="11" t="s">
        <v>2</v>
      </c>
      <c r="Q2134" s="3" t="s">
        <v>46</v>
      </c>
      <c r="R2134" s="3" t="s">
        <v>47</v>
      </c>
      <c r="S2134" s="4" t="s">
        <v>109</v>
      </c>
      <c r="T2134" s="18" t="str">
        <f>IF(J2134="Yes",IF(U2134&lt;&gt;"",HYPERLINK(_xlfn.CONCAT(VLOOKUP(U2134,AF:AG,2,FALSE),"\",IF(ISERROR(FIND(",",A2134))=FALSE,LEFT(A2134,FIND(",",A2134)-1),A2134),"-",C2134,"-",H2134,".pdf"),"PDF"),""),"")</f>
        <v>PDF</v>
      </c>
      <c r="U2134" s="11" t="s">
        <v>38</v>
      </c>
      <c r="V2134" s="3" t="s">
        <v>46</v>
      </c>
      <c r="W2134" s="3" t="s">
        <v>47</v>
      </c>
      <c r="Y2134" s="12" t="str">
        <f>IF(R2134="Include","No",IF(V2134="Include","No",""))</f>
        <v/>
      </c>
      <c r="Z2134" s="33" t="str">
        <f>IF(J2134="Yes",IF(Q2134="","",IF(Q2134="Include",IF(V2134="",IF(Y2134="No","Check for supplement","Include"),IF(V2134="Exclude","Consensus required",IF(V2134="Include",IF(Y2134="No","Check for supplement","Include"),"Check required"))),IF(Q2134="Exclude",IF(V2134="","Check required",IF(V2134="Exclude","Exclude",IF(V2134="Include","Consensus required","Check required"))),"Check required"))),IF(L2134="","","Find PDF"))</f>
        <v>Exclude</v>
      </c>
      <c r="AA2134" s="31" t="str">
        <f>IF(Z2134="Exclude",R2134,"")</f>
        <v>3. Wrong intervention</v>
      </c>
    </row>
    <row r="2135" spans="1:27" x14ac:dyDescent="0.25">
      <c r="A2135" s="25" t="s">
        <v>3624</v>
      </c>
      <c r="B2135" s="26" t="s">
        <v>3625</v>
      </c>
      <c r="C2135" s="26">
        <v>2011</v>
      </c>
      <c r="D2135" s="26" t="s">
        <v>168</v>
      </c>
      <c r="E2135" s="26">
        <v>41</v>
      </c>
      <c r="F2135" s="26">
        <v>4</v>
      </c>
      <c r="G2135" s="26" t="s">
        <v>3626</v>
      </c>
      <c r="H2135" s="26">
        <v>14986</v>
      </c>
      <c r="I2135" s="26" t="s">
        <v>3627</v>
      </c>
      <c r="J2135" s="11" t="s">
        <v>35</v>
      </c>
      <c r="K2135" s="18" t="str">
        <f>IF(LEFT(I2135,2)="10",HYPERLINK(_xlfn.CONCAT("https://doi.org/",I2135),"Link"),IF(I2135="","",HYPERLINK(I2135,"Link")))</f>
        <v>Link</v>
      </c>
      <c r="L2135" s="19" t="str">
        <f>IF(A2135&lt;&gt;"",IF(J2135="No",_xlfn.CONCAT(IF(ISERROR(FIND(",",A2135))=FALSE,LEFT(A2135,FIND(",",A2135)-1),A2135),"-",C2135,"-",H2135),""),"")</f>
        <v/>
      </c>
      <c r="M2135" s="29" t="str">
        <f>IF(A2135&lt;&gt;"",_xlfn.CONCAT("{",IF(ISERROR(FIND(",",A2135))=FALSE,LEFT(A2135,FIND(",",A2135)-1),A2135),", ",C2135," #",H2135,"}"),"")</f>
        <v>{Trost, 2011 #14986}</v>
      </c>
      <c r="N2135" s="4" t="s">
        <v>1</v>
      </c>
      <c r="O2135" s="18" t="str">
        <f>IF(J2135="Yes",IF(P2135&lt;&gt;"",HYPERLINK(_xlfn.CONCAT(VLOOKUP(P2135,AF:AG,2,FALSE),"\",IF(ISERROR(FIND(",",A2135))=FALSE,LEFT(A2135,FIND(",",A2135)-1),A2135),"-",C2135,"-",H2135,".pdf"),"PDF"),""),"")</f>
        <v>PDF</v>
      </c>
      <c r="P2135" s="11" t="s">
        <v>2</v>
      </c>
      <c r="Q2135" s="3" t="s">
        <v>46</v>
      </c>
      <c r="R2135" s="3" t="s">
        <v>77</v>
      </c>
      <c r="S2135" s="4" t="s">
        <v>316</v>
      </c>
      <c r="T2135" s="18" t="str">
        <f>IF(J2135="Yes",IF(U2135&lt;&gt;"",HYPERLINK(_xlfn.CONCAT(VLOOKUP(U2135,AF:AG,2,FALSE),"\",IF(ISERROR(FIND(",",A2135))=FALSE,LEFT(A2135,FIND(",",A2135)-1),A2135),"-",C2135,"-",H2135,".pdf"),"PDF"),""),"")</f>
        <v>PDF</v>
      </c>
      <c r="U2135" s="11" t="s">
        <v>38</v>
      </c>
      <c r="V2135" s="3" t="s">
        <v>46</v>
      </c>
      <c r="W2135" s="3" t="s">
        <v>47</v>
      </c>
      <c r="Y2135" s="12" t="str">
        <f>IF(R2135="Include","No",IF(V2135="Include","No",""))</f>
        <v/>
      </c>
      <c r="Z2135" s="33" t="str">
        <f>IF(J2135="Yes",IF(Q2135="","",IF(Q2135="Include",IF(V2135="",IF(Y2135="No","Check for supplement","Include"),IF(V2135="Exclude","Consensus required",IF(V2135="Include",IF(Y2135="No","Check for supplement","Include"),"Check required"))),IF(Q2135="Exclude",IF(V2135="","Check required",IF(V2135="Exclude","Exclude",IF(V2135="Include","Consensus required","Check required"))),"Check required"))),IF(L2135="","","Find PDF"))</f>
        <v>Exclude</v>
      </c>
      <c r="AA2135" s="31" t="str">
        <f>IF(Z2135="Exclude",R2135,"")</f>
        <v>5. Wrong study design</v>
      </c>
    </row>
    <row r="2136" spans="1:27" x14ac:dyDescent="0.25">
      <c r="A2136" s="25" t="s">
        <v>3628</v>
      </c>
      <c r="B2136" s="26" t="s">
        <v>3629</v>
      </c>
      <c r="C2136" s="26">
        <v>2014</v>
      </c>
      <c r="D2136" s="26" t="s">
        <v>1119</v>
      </c>
      <c r="E2136" s="26">
        <v>168</v>
      </c>
      <c r="F2136" s="26">
        <v>5</v>
      </c>
      <c r="G2136" s="26" t="s">
        <v>3630</v>
      </c>
      <c r="H2136" s="26">
        <v>13875</v>
      </c>
      <c r="I2136" s="26" t="s">
        <v>3631</v>
      </c>
      <c r="J2136" s="11" t="s">
        <v>35</v>
      </c>
      <c r="K2136" s="18" t="str">
        <f>IF(LEFT(I2136,2)="10",HYPERLINK(_xlfn.CONCAT("https://doi.org/",I2136),"Link"),IF(I2136="","",HYPERLINK(I2136,"Link")))</f>
        <v>Link</v>
      </c>
      <c r="L2136" s="19" t="str">
        <f>IF(A2136&lt;&gt;"",IF(J2136="No",_xlfn.CONCAT(IF(ISERROR(FIND(",",A2136))=FALSE,LEFT(A2136,FIND(",",A2136)-1),A2136),"-",C2136,"-",H2136),""),"")</f>
        <v/>
      </c>
      <c r="M2136" s="29" t="str">
        <f>IF(A2136&lt;&gt;"",_xlfn.CONCAT("{",IF(ISERROR(FIND(",",A2136))=FALSE,LEFT(A2136,FIND(",",A2136)-1),A2136),", ",C2136," #",H2136,"}"),"")</f>
        <v>{Trost, 2014 #13875}</v>
      </c>
      <c r="N2136" s="4" t="s">
        <v>1</v>
      </c>
      <c r="O2136" s="18" t="str">
        <f>IF(J2136="Yes",IF(P2136&lt;&gt;"",HYPERLINK(_xlfn.CONCAT(VLOOKUP(P2136,AF:AG,2,FALSE),"\",IF(ISERROR(FIND(",",A2136))=FALSE,LEFT(A2136,FIND(",",A2136)-1),A2136),"-",C2136,"-",H2136,".pdf"),"PDF"),""),"")</f>
        <v>PDF</v>
      </c>
      <c r="P2136" s="11" t="s">
        <v>2</v>
      </c>
      <c r="Q2136" s="3" t="s">
        <v>46</v>
      </c>
      <c r="R2136" s="3" t="s">
        <v>47</v>
      </c>
      <c r="S2136" s="4" t="s">
        <v>109</v>
      </c>
      <c r="T2136" s="18" t="str">
        <f>IF(J2136="Yes",IF(U2136&lt;&gt;"",HYPERLINK(_xlfn.CONCAT(VLOOKUP(U2136,AF:AG,2,FALSE),"\",IF(ISERROR(FIND(",",A2136))=FALSE,LEFT(A2136,FIND(",",A2136)-1),A2136),"-",C2136,"-",H2136,".pdf"),"PDF"),""),"")</f>
        <v>PDF</v>
      </c>
      <c r="U2136" s="11" t="s">
        <v>38</v>
      </c>
      <c r="V2136" s="3" t="s">
        <v>46</v>
      </c>
      <c r="W2136" s="3" t="s">
        <v>47</v>
      </c>
      <c r="Y2136" s="12" t="str">
        <f>IF(R2136="Include","No",IF(V2136="Include","No",""))</f>
        <v/>
      </c>
      <c r="Z2136" s="33" t="str">
        <f>IF(J2136="Yes",IF(Q2136="","",IF(Q2136="Include",IF(V2136="",IF(Y2136="No","Check for supplement","Include"),IF(V2136="Exclude","Consensus required",IF(V2136="Include",IF(Y2136="No","Check for supplement","Include"),"Check required"))),IF(Q2136="Exclude",IF(V2136="","Check required",IF(V2136="Exclude","Exclude",IF(V2136="Include","Consensus required","Check required"))),"Check required"))),IF(L2136="","","Find PDF"))</f>
        <v>Exclude</v>
      </c>
      <c r="AA2136" s="31" t="str">
        <f>IF(Z2136="Exclude",R2136,"")</f>
        <v>3. Wrong intervention</v>
      </c>
    </row>
    <row r="2137" spans="1:27" x14ac:dyDescent="0.25">
      <c r="A2137" s="25" t="s">
        <v>3628</v>
      </c>
      <c r="B2137" s="26" t="s">
        <v>3629</v>
      </c>
      <c r="C2137" s="26">
        <v>2014</v>
      </c>
      <c r="D2137" s="26" t="s">
        <v>1119</v>
      </c>
      <c r="E2137" s="26">
        <v>168</v>
      </c>
      <c r="F2137" s="26">
        <v>5</v>
      </c>
      <c r="G2137" s="26" t="s">
        <v>3630</v>
      </c>
      <c r="H2137" s="26">
        <v>13876</v>
      </c>
      <c r="I2137" s="26" t="s">
        <v>3631</v>
      </c>
      <c r="J2137" s="11" t="s">
        <v>35</v>
      </c>
      <c r="K2137" s="18" t="str">
        <f>IF(LEFT(I2137,2)="10",HYPERLINK(_xlfn.CONCAT("https://doi.org/",I2137),"Link"),IF(I2137="","",HYPERLINK(I2137,"Link")))</f>
        <v>Link</v>
      </c>
      <c r="L2137" s="19" t="str">
        <f>IF(A2137&lt;&gt;"",IF(J2137="No",_xlfn.CONCAT(IF(ISERROR(FIND(",",A2137))=FALSE,LEFT(A2137,FIND(",",A2137)-1),A2137),"-",C2137,"-",H2137),""),"")</f>
        <v/>
      </c>
      <c r="M2137" s="29" t="str">
        <f>IF(A2137&lt;&gt;"",_xlfn.CONCAT("{",IF(ISERROR(FIND(",",A2137))=FALSE,LEFT(A2137,FIND(",",A2137)-1),A2137),", ",C2137," #",H2137,"}"),"")</f>
        <v>{Trost, 2014 #13876}</v>
      </c>
      <c r="N2137" s="4" t="s">
        <v>1</v>
      </c>
      <c r="O2137" s="18" t="str">
        <f>IF(J2137="Yes",IF(P2137&lt;&gt;"",HYPERLINK(_xlfn.CONCAT(VLOOKUP(P2137,AF:AG,2,FALSE),"\",IF(ISERROR(FIND(",",A2137))=FALSE,LEFT(A2137,FIND(",",A2137)-1),A2137),"-",C2137,"-",H2137,".pdf"),"PDF"),""),"")</f>
        <v>PDF</v>
      </c>
      <c r="P2137" s="11" t="s">
        <v>2</v>
      </c>
      <c r="Q2137" s="3" t="s">
        <v>46</v>
      </c>
      <c r="R2137" s="3" t="s">
        <v>39</v>
      </c>
      <c r="T2137" s="18" t="str">
        <f>IF(J2137="Yes",IF(U2137&lt;&gt;"",HYPERLINK(_xlfn.CONCAT(VLOOKUP(U2137,AF:AG,2,FALSE),"\",IF(ISERROR(FIND(",",A2137))=FALSE,LEFT(A2137,FIND(",",A2137)-1),A2137),"-",C2137,"-",H2137,".pdf"),"PDF"),""),"")</f>
        <v>PDF</v>
      </c>
      <c r="U2137" s="11" t="str">
        <f>IF(R2137="0. Duplicate","SH","")</f>
        <v>SH</v>
      </c>
      <c r="V2137" s="3" t="str">
        <f>IF(R2137="0. Duplicate","Exclude","")</f>
        <v>Exclude</v>
      </c>
      <c r="W2137" s="3" t="str">
        <f>IF(R2137="0. Duplicate","0. Duplicate","")</f>
        <v>0. Duplicate</v>
      </c>
      <c r="Y2137" s="12" t="str">
        <f>IF(R2137="Include","No",IF(V2137="Include","No",""))</f>
        <v/>
      </c>
      <c r="Z2137" s="33" t="str">
        <f>IF(J2137="Yes",IF(Q2137="","",IF(Q2137="Include",IF(V2137="",IF(Y2137="No","Check for supplement","Include"),IF(V2137="Exclude","Consensus required",IF(V2137="Include",IF(Y2137="No","Check for supplement","Include"),"Check required"))),IF(Q2137="Exclude",IF(V2137="","Check required",IF(V2137="Exclude","Exclude",IF(V2137="Include","Consensus required","Check required"))),"Check required"))),IF(L2137="","","Find PDF"))</f>
        <v>Exclude</v>
      </c>
      <c r="AA2137" s="31" t="str">
        <f>IF(Z2137="Exclude",R2137,"")</f>
        <v>0. Duplicate</v>
      </c>
    </row>
    <row r="2138" spans="1:27" x14ac:dyDescent="0.25">
      <c r="A2138" s="25" t="s">
        <v>3632</v>
      </c>
      <c r="B2138" s="26" t="s">
        <v>3633</v>
      </c>
      <c r="C2138" s="26">
        <v>2021</v>
      </c>
      <c r="D2138" s="26" t="s">
        <v>428</v>
      </c>
      <c r="E2138" s="26">
        <v>39</v>
      </c>
      <c r="F2138" s="26">
        <v>4</v>
      </c>
      <c r="G2138" s="26" t="s">
        <v>3634</v>
      </c>
      <c r="H2138" s="26">
        <v>14983</v>
      </c>
      <c r="I2138" s="26" t="s">
        <v>3635</v>
      </c>
      <c r="J2138" s="11" t="s">
        <v>35</v>
      </c>
      <c r="K2138" s="18" t="str">
        <f>IF(LEFT(I2138,2)="10",HYPERLINK(_xlfn.CONCAT("https://doi.org/",I2138),"Link"),IF(I2138="","",HYPERLINK(I2138,"Link")))</f>
        <v>Link</v>
      </c>
      <c r="L2138" s="19" t="str">
        <f>IF(A2138&lt;&gt;"",IF(J2138="No",_xlfn.CONCAT(IF(ISERROR(FIND(",",A2138))=FALSE,LEFT(A2138,FIND(",",A2138)-1),A2138),"-",C2138,"-",H2138),""),"")</f>
        <v/>
      </c>
      <c r="M2138" s="29" t="str">
        <f>IF(A2138&lt;&gt;"",_xlfn.CONCAT("{",IF(ISERROR(FIND(",",A2138))=FALSE,LEFT(A2138,FIND(",",A2138)-1),A2138),", ",C2138," #",H2138,"}"),"")</f>
        <v>{Trost, 2021 #14983}</v>
      </c>
      <c r="N2138" s="4" t="s">
        <v>1</v>
      </c>
      <c r="O2138" s="18" t="str">
        <f>IF(J2138="Yes",IF(P2138&lt;&gt;"",HYPERLINK(_xlfn.CONCAT(VLOOKUP(P2138,AF:AG,2,FALSE),"\",IF(ISERROR(FIND(",",A2138))=FALSE,LEFT(A2138,FIND(",",A2138)-1),A2138),"-",C2138,"-",H2138,".pdf"),"PDF"),""),"")</f>
        <v>PDF</v>
      </c>
      <c r="P2138" s="11" t="s">
        <v>2</v>
      </c>
      <c r="Q2138" s="3" t="s">
        <v>46</v>
      </c>
      <c r="R2138" s="3" t="s">
        <v>47</v>
      </c>
      <c r="S2138" s="4" t="s">
        <v>109</v>
      </c>
      <c r="T2138" s="18" t="str">
        <f>IF(J2138="Yes",IF(U2138&lt;&gt;"",HYPERLINK(_xlfn.CONCAT(VLOOKUP(U2138,AF:AG,2,FALSE),"\",IF(ISERROR(FIND(",",A2138))=FALSE,LEFT(A2138,FIND(",",A2138)-1),A2138),"-",C2138,"-",H2138,".pdf"),"PDF"),""),"")</f>
        <v>PDF</v>
      </c>
      <c r="U2138" s="11" t="s">
        <v>38</v>
      </c>
      <c r="V2138" s="3" t="s">
        <v>46</v>
      </c>
      <c r="W2138" s="3" t="s">
        <v>47</v>
      </c>
      <c r="Y2138" s="12" t="str">
        <f>IF(R2138="Include","No",IF(V2138="Include","No",""))</f>
        <v/>
      </c>
      <c r="Z2138" s="33" t="str">
        <f>IF(J2138="Yes",IF(Q2138="","",IF(Q2138="Include",IF(V2138="",IF(Y2138="No","Check for supplement","Include"),IF(V2138="Exclude","Consensus required",IF(V2138="Include",IF(Y2138="No","Check for supplement","Include"),"Check required"))),IF(Q2138="Exclude",IF(V2138="","Check required",IF(V2138="Exclude","Exclude",IF(V2138="Include","Consensus required","Check required"))),"Check required"))),IF(L2138="","","Find PDF"))</f>
        <v>Exclude</v>
      </c>
      <c r="AA2138" s="31" t="str">
        <f>IF(Z2138="Exclude",R2138,"")</f>
        <v>3. Wrong intervention</v>
      </c>
    </row>
    <row r="2139" spans="1:27" x14ac:dyDescent="0.25">
      <c r="A2139" s="25" t="s">
        <v>3632</v>
      </c>
      <c r="B2139" s="26" t="s">
        <v>3633</v>
      </c>
      <c r="C2139" s="26">
        <v>2021</v>
      </c>
      <c r="D2139" s="26" t="s">
        <v>428</v>
      </c>
      <c r="E2139" s="26">
        <v>39</v>
      </c>
      <c r="F2139" s="26">
        <v>4</v>
      </c>
      <c r="G2139" s="26" t="s">
        <v>3634</v>
      </c>
      <c r="H2139" s="26">
        <v>14984</v>
      </c>
      <c r="I2139" s="26" t="s">
        <v>3635</v>
      </c>
      <c r="J2139" s="11" t="s">
        <v>35</v>
      </c>
      <c r="K2139" s="18" t="str">
        <f>IF(LEFT(I2139,2)="10",HYPERLINK(_xlfn.CONCAT("https://doi.org/",I2139),"Link"),IF(I2139="","",HYPERLINK(I2139,"Link")))</f>
        <v>Link</v>
      </c>
      <c r="L2139" s="19" t="str">
        <f>IF(A2139&lt;&gt;"",IF(J2139="No",_xlfn.CONCAT(IF(ISERROR(FIND(",",A2139))=FALSE,LEFT(A2139,FIND(",",A2139)-1),A2139),"-",C2139,"-",H2139),""),"")</f>
        <v/>
      </c>
      <c r="M2139" s="29" t="str">
        <f>IF(A2139&lt;&gt;"",_xlfn.CONCAT("{",IF(ISERROR(FIND(",",A2139))=FALSE,LEFT(A2139,FIND(",",A2139)-1),A2139),", ",C2139," #",H2139,"}"),"")</f>
        <v>{Trost, 2021 #14984}</v>
      </c>
      <c r="N2139" s="4" t="s">
        <v>1</v>
      </c>
      <c r="O2139" s="18" t="str">
        <f>IF(J2139="Yes",IF(P2139&lt;&gt;"",HYPERLINK(_xlfn.CONCAT(VLOOKUP(P2139,AF:AG,2,FALSE),"\",IF(ISERROR(FIND(",",A2139))=FALSE,LEFT(A2139,FIND(",",A2139)-1),A2139),"-",C2139,"-",H2139,".pdf"),"PDF"),""),"")</f>
        <v>PDF</v>
      </c>
      <c r="P2139" s="11" t="s">
        <v>2</v>
      </c>
      <c r="Q2139" s="3" t="s">
        <v>46</v>
      </c>
      <c r="R2139" s="3" t="s">
        <v>39</v>
      </c>
      <c r="T2139" s="18" t="str">
        <f>IF(J2139="Yes",IF(U2139&lt;&gt;"",HYPERLINK(_xlfn.CONCAT(VLOOKUP(U2139,AF:AG,2,FALSE),"\",IF(ISERROR(FIND(",",A2139))=FALSE,LEFT(A2139,FIND(",",A2139)-1),A2139),"-",C2139,"-",H2139,".pdf"),"PDF"),""),"")</f>
        <v>PDF</v>
      </c>
      <c r="U2139" s="11" t="str">
        <f>IF(R2139="0. Duplicate","SH","")</f>
        <v>SH</v>
      </c>
      <c r="V2139" s="3" t="str">
        <f>IF(R2139="0. Duplicate","Exclude","")</f>
        <v>Exclude</v>
      </c>
      <c r="W2139" s="3" t="str">
        <f>IF(R2139="0. Duplicate","0. Duplicate","")</f>
        <v>0. Duplicate</v>
      </c>
      <c r="Y2139" s="12" t="str">
        <f>IF(R2139="Include","No",IF(V2139="Include","No",""))</f>
        <v/>
      </c>
      <c r="Z2139" s="33" t="str">
        <f>IF(J2139="Yes",IF(Q2139="","",IF(Q2139="Include",IF(V2139="",IF(Y2139="No","Check for supplement","Include"),IF(V2139="Exclude","Consensus required",IF(V2139="Include",IF(Y2139="No","Check for supplement","Include"),"Check required"))),IF(Q2139="Exclude",IF(V2139="","Check required",IF(V2139="Exclude","Exclude",IF(V2139="Include","Consensus required","Check required"))),"Check required"))),IF(L2139="","","Find PDF"))</f>
        <v>Exclude</v>
      </c>
      <c r="AA2139" s="31" t="str">
        <f>IF(Z2139="Exclude",R2139,"")</f>
        <v>0. Duplicate</v>
      </c>
    </row>
    <row r="2140" spans="1:27" x14ac:dyDescent="0.25">
      <c r="A2140" s="25" t="s">
        <v>3632</v>
      </c>
      <c r="B2140" s="26" t="s">
        <v>3633</v>
      </c>
      <c r="C2140" s="26">
        <v>2021</v>
      </c>
      <c r="D2140" s="26" t="s">
        <v>428</v>
      </c>
      <c r="E2140" s="26">
        <v>39</v>
      </c>
      <c r="F2140" s="26">
        <v>4</v>
      </c>
      <c r="G2140" s="26" t="s">
        <v>3634</v>
      </c>
      <c r="H2140" s="26">
        <v>14985</v>
      </c>
      <c r="I2140" s="26" t="s">
        <v>3635</v>
      </c>
      <c r="J2140" s="11" t="s">
        <v>35</v>
      </c>
      <c r="K2140" s="18" t="str">
        <f>IF(LEFT(I2140,2)="10",HYPERLINK(_xlfn.CONCAT("https://doi.org/",I2140),"Link"),IF(I2140="","",HYPERLINK(I2140,"Link")))</f>
        <v>Link</v>
      </c>
      <c r="L2140" s="19" t="str">
        <f>IF(A2140&lt;&gt;"",IF(J2140="No",_xlfn.CONCAT(IF(ISERROR(FIND(",",A2140))=FALSE,LEFT(A2140,FIND(",",A2140)-1),A2140),"-",C2140,"-",H2140),""),"")</f>
        <v/>
      </c>
      <c r="M2140" s="29" t="str">
        <f>IF(A2140&lt;&gt;"",_xlfn.CONCAT("{",IF(ISERROR(FIND(",",A2140))=FALSE,LEFT(A2140,FIND(",",A2140)-1),A2140),", ",C2140," #",H2140,"}"),"")</f>
        <v>{Trost, 2021 #14985}</v>
      </c>
      <c r="N2140" s="4" t="s">
        <v>1</v>
      </c>
      <c r="O2140" s="18" t="str">
        <f>IF(J2140="Yes",IF(P2140&lt;&gt;"",HYPERLINK(_xlfn.CONCAT(VLOOKUP(P2140,AF:AG,2,FALSE),"\",IF(ISERROR(FIND(",",A2140))=FALSE,LEFT(A2140,FIND(",",A2140)-1),A2140),"-",C2140,"-",H2140,".pdf"),"PDF"),""),"")</f>
        <v>PDF</v>
      </c>
      <c r="P2140" s="11" t="s">
        <v>2</v>
      </c>
      <c r="Q2140" s="3" t="s">
        <v>46</v>
      </c>
      <c r="R2140" s="3" t="s">
        <v>39</v>
      </c>
      <c r="T2140" s="18" t="str">
        <f>IF(J2140="Yes",IF(U2140&lt;&gt;"",HYPERLINK(_xlfn.CONCAT(VLOOKUP(U2140,AF:AG,2,FALSE),"\",IF(ISERROR(FIND(",",A2140))=FALSE,LEFT(A2140,FIND(",",A2140)-1),A2140),"-",C2140,"-",H2140,".pdf"),"PDF"),""),"")</f>
        <v>PDF</v>
      </c>
      <c r="U2140" s="11" t="str">
        <f>IF(R2140="0. Duplicate","SH","")</f>
        <v>SH</v>
      </c>
      <c r="V2140" s="3" t="str">
        <f>IF(R2140="0. Duplicate","Exclude","")</f>
        <v>Exclude</v>
      </c>
      <c r="W2140" s="3" t="str">
        <f>IF(R2140="0. Duplicate","0. Duplicate","")</f>
        <v>0. Duplicate</v>
      </c>
      <c r="Y2140" s="12" t="str">
        <f>IF(R2140="Include","No",IF(V2140="Include","No",""))</f>
        <v/>
      </c>
      <c r="Z2140" s="33" t="str">
        <f>IF(J2140="Yes",IF(Q2140="","",IF(Q2140="Include",IF(V2140="",IF(Y2140="No","Check for supplement","Include"),IF(V2140="Exclude","Consensus required",IF(V2140="Include",IF(Y2140="No","Check for supplement","Include"),"Check required"))),IF(Q2140="Exclude",IF(V2140="","Check required",IF(V2140="Exclude","Exclude",IF(V2140="Include","Consensus required","Check required"))),"Check required"))),IF(L2140="","","Find PDF"))</f>
        <v>Exclude</v>
      </c>
      <c r="AA2140" s="31" t="str">
        <f>IF(Z2140="Exclude",R2140,"")</f>
        <v>0. Duplicate</v>
      </c>
    </row>
    <row r="2141" spans="1:27" x14ac:dyDescent="0.25">
      <c r="A2141" s="25" t="s">
        <v>3636</v>
      </c>
      <c r="B2141" s="26" t="s">
        <v>3637</v>
      </c>
      <c r="C2141" s="26">
        <v>2017</v>
      </c>
      <c r="D2141" s="26" t="s">
        <v>535</v>
      </c>
      <c r="E2141" s="26">
        <v>22</v>
      </c>
      <c r="F2141" s="26">
        <v>4</v>
      </c>
      <c r="G2141" s="26" t="s">
        <v>3638</v>
      </c>
      <c r="H2141" s="26">
        <v>13877</v>
      </c>
      <c r="I2141" s="26" t="s">
        <v>3639</v>
      </c>
      <c r="J2141" s="11" t="s">
        <v>35</v>
      </c>
      <c r="K2141" s="18" t="str">
        <f>IF(LEFT(I2141,2)="10",HYPERLINK(_xlfn.CONCAT("https://doi.org/",I2141),"Link"),IF(I2141="","",HYPERLINK(I2141,"Link")))</f>
        <v>Link</v>
      </c>
      <c r="L2141" s="19" t="str">
        <f>IF(A2141&lt;&gt;"",IF(J2141="No",_xlfn.CONCAT(IF(ISERROR(FIND(",",A2141))=FALSE,LEFT(A2141,FIND(",",A2141)-1),A2141),"-",C2141,"-",H2141),""),"")</f>
        <v/>
      </c>
      <c r="M2141" s="29" t="str">
        <f>IF(A2141&lt;&gt;"",_xlfn.CONCAT("{",IF(ISERROR(FIND(",",A2141))=FALSE,LEFT(A2141,FIND(",",A2141)-1),A2141),", ",C2141," #",H2141,"}"),"")</f>
        <v>{Tsai, 2017 #13877}</v>
      </c>
      <c r="N2141" s="4" t="s">
        <v>1</v>
      </c>
      <c r="O2141" s="18" t="str">
        <f>IF(J2141="Yes",IF(P2141&lt;&gt;"",HYPERLINK(_xlfn.CONCAT(VLOOKUP(P2141,AF:AG,2,FALSE),"\",IF(ISERROR(FIND(",",A2141))=FALSE,LEFT(A2141,FIND(",",A2141)-1),A2141),"-",C2141,"-",H2141,".pdf"),"PDF"),""),"")</f>
        <v>PDF</v>
      </c>
      <c r="P2141" s="11" t="s">
        <v>2</v>
      </c>
      <c r="Q2141" s="3" t="s">
        <v>46</v>
      </c>
      <c r="R2141" s="3" t="s">
        <v>47</v>
      </c>
      <c r="S2141" s="4" t="s">
        <v>109</v>
      </c>
      <c r="T2141" s="18" t="str">
        <f>IF(J2141="Yes",IF(U2141&lt;&gt;"",HYPERLINK(_xlfn.CONCAT(VLOOKUP(U2141,AF:AG,2,FALSE),"\",IF(ISERROR(FIND(",",A2141))=FALSE,LEFT(A2141,FIND(",",A2141)-1),A2141),"-",C2141,"-",H2141,".pdf"),"PDF"),""),"")</f>
        <v>PDF</v>
      </c>
      <c r="U2141" s="11" t="s">
        <v>38</v>
      </c>
      <c r="V2141" s="3" t="s">
        <v>46</v>
      </c>
      <c r="W2141" s="3" t="s">
        <v>47</v>
      </c>
      <c r="Y2141" s="12" t="str">
        <f>IF(R2141="Include","No",IF(V2141="Include","No",""))</f>
        <v/>
      </c>
      <c r="Z2141" s="33" t="str">
        <f>IF(J2141="Yes",IF(Q2141="","",IF(Q2141="Include",IF(V2141="",IF(Y2141="No","Check for supplement","Include"),IF(V2141="Exclude","Consensus required",IF(V2141="Include",IF(Y2141="No","Check for supplement","Include"),"Check required"))),IF(Q2141="Exclude",IF(V2141="","Check required",IF(V2141="Exclude","Exclude",IF(V2141="Include","Consensus required","Check required"))),"Check required"))),IF(L2141="","","Find PDF"))</f>
        <v>Exclude</v>
      </c>
      <c r="AA2141" s="31" t="str">
        <f>IF(Z2141="Exclude",R2141,"")</f>
        <v>3. Wrong intervention</v>
      </c>
    </row>
    <row r="2142" spans="1:27" x14ac:dyDescent="0.25">
      <c r="A2142" s="25" t="s">
        <v>3640</v>
      </c>
      <c r="B2142" s="26" t="s">
        <v>3641</v>
      </c>
      <c r="C2142" s="26">
        <v>2016</v>
      </c>
      <c r="D2142" s="26" t="s">
        <v>365</v>
      </c>
      <c r="E2142" s="26">
        <v>16</v>
      </c>
      <c r="F2142" s="26">
        <v>1</v>
      </c>
      <c r="G2142" s="26">
        <v>112</v>
      </c>
      <c r="H2142" s="26">
        <v>13878</v>
      </c>
      <c r="I2142" s="26" t="s">
        <v>3642</v>
      </c>
      <c r="J2142" s="11" t="s">
        <v>35</v>
      </c>
      <c r="K2142" s="18" t="str">
        <f>IF(LEFT(I2142,2)="10",HYPERLINK(_xlfn.CONCAT("https://doi.org/",I2142),"Link"),IF(I2142="","",HYPERLINK(I2142,"Link")))</f>
        <v>Link</v>
      </c>
      <c r="L2142" s="19" t="str">
        <f>IF(A2142&lt;&gt;"",IF(J2142="No",_xlfn.CONCAT(IF(ISERROR(FIND(",",A2142))=FALSE,LEFT(A2142,FIND(",",A2142)-1),A2142),"-",C2142,"-",H2142),""),"")</f>
        <v/>
      </c>
      <c r="M2142" s="29" t="str">
        <f>IF(A2142&lt;&gt;"",_xlfn.CONCAT("{",IF(ISERROR(FIND(",",A2142))=FALSE,LEFT(A2142,FIND(",",A2142)-1),A2142),", ",C2142," #",H2142,"}"),"")</f>
        <v>{Tucker, 2016 #13878}</v>
      </c>
      <c r="N2142" s="4" t="s">
        <v>1</v>
      </c>
      <c r="O2142" s="18" t="str">
        <f>IF(J2142="Yes",IF(P2142&lt;&gt;"",HYPERLINK(_xlfn.CONCAT(VLOOKUP(P2142,AF:AG,2,FALSE),"\",IF(ISERROR(FIND(",",A2142))=FALSE,LEFT(A2142,FIND(",",A2142)-1),A2142),"-",C2142,"-",H2142,".pdf"),"PDF"),""),"")</f>
        <v>PDF</v>
      </c>
      <c r="P2142" s="11" t="s">
        <v>2</v>
      </c>
      <c r="Q2142" s="3" t="s">
        <v>46</v>
      </c>
      <c r="R2142" s="3" t="s">
        <v>47</v>
      </c>
      <c r="S2142" s="4" t="s">
        <v>109</v>
      </c>
      <c r="T2142" s="18" t="str">
        <f>IF(J2142="Yes",IF(U2142&lt;&gt;"",HYPERLINK(_xlfn.CONCAT(VLOOKUP(U2142,AF:AG,2,FALSE),"\",IF(ISERROR(FIND(",",A2142))=FALSE,LEFT(A2142,FIND(",",A2142)-1),A2142),"-",C2142,"-",H2142,".pdf"),"PDF"),""),"")</f>
        <v>PDF</v>
      </c>
      <c r="U2142" s="11" t="s">
        <v>38</v>
      </c>
      <c r="V2142" s="3" t="s">
        <v>46</v>
      </c>
      <c r="W2142" s="3" t="s">
        <v>47</v>
      </c>
      <c r="Y2142" s="12" t="str">
        <f>IF(R2142="Include","No",IF(V2142="Include","No",""))</f>
        <v/>
      </c>
      <c r="Z2142" s="33" t="str">
        <f>IF(J2142="Yes",IF(Q2142="","",IF(Q2142="Include",IF(V2142="",IF(Y2142="No","Check for supplement","Include"),IF(V2142="Exclude","Consensus required",IF(V2142="Include",IF(Y2142="No","Check for supplement","Include"),"Check required"))),IF(Q2142="Exclude",IF(V2142="","Check required",IF(V2142="Exclude","Exclude",IF(V2142="Include","Consensus required","Check required"))),"Check required"))),IF(L2142="","","Find PDF"))</f>
        <v>Exclude</v>
      </c>
      <c r="AA2142" s="31" t="str">
        <f>IF(Z2142="Exclude",R2142,"")</f>
        <v>3. Wrong intervention</v>
      </c>
    </row>
    <row r="2143" spans="1:27" x14ac:dyDescent="0.25">
      <c r="A2143" s="25" t="s">
        <v>3643</v>
      </c>
      <c r="B2143" s="26" t="s">
        <v>3644</v>
      </c>
      <c r="C2143" s="26">
        <v>2017</v>
      </c>
      <c r="D2143" s="26" t="s">
        <v>124</v>
      </c>
      <c r="E2143" s="26">
        <v>14</v>
      </c>
      <c r="F2143" s="26">
        <v>1</v>
      </c>
      <c r="G2143" s="26">
        <v>120</v>
      </c>
      <c r="H2143" s="26">
        <v>13879</v>
      </c>
      <c r="I2143" s="26" t="s">
        <v>3645</v>
      </c>
      <c r="J2143" s="11" t="s">
        <v>35</v>
      </c>
      <c r="K2143" s="18" t="str">
        <f>IF(LEFT(I2143,2)="10",HYPERLINK(_xlfn.CONCAT("https://doi.org/",I2143),"Link"),IF(I2143="","",HYPERLINK(I2143,"Link")))</f>
        <v>Link</v>
      </c>
      <c r="L2143" s="19" t="str">
        <f>IF(A2143&lt;&gt;"",IF(J2143="No",_xlfn.CONCAT(IF(ISERROR(FIND(",",A2143))=FALSE,LEFT(A2143,FIND(",",A2143)-1),A2143),"-",C2143,"-",H2143),""),"")</f>
        <v/>
      </c>
      <c r="M2143" s="29" t="str">
        <f>IF(A2143&lt;&gt;"",_xlfn.CONCAT("{",IF(ISERROR(FIND(",",A2143))=FALSE,LEFT(A2143,FIND(",",A2143)-1),A2143),", ",C2143," #",H2143,"}"),"")</f>
        <v>{Tucker, 2017 #13879}</v>
      </c>
      <c r="N2143" s="4" t="s">
        <v>1</v>
      </c>
      <c r="O2143" s="18" t="str">
        <f>IF(J2143="Yes",IF(P2143&lt;&gt;"",HYPERLINK(_xlfn.CONCAT(VLOOKUP(P2143,AF:AG,2,FALSE),"\",IF(ISERROR(FIND(",",A2143))=FALSE,LEFT(A2143,FIND(",",A2143)-1),A2143),"-",C2143,"-",H2143,".pdf"),"PDF"),""),"")</f>
        <v>PDF</v>
      </c>
      <c r="P2143" s="11" t="s">
        <v>2</v>
      </c>
      <c r="Q2143" s="3" t="s">
        <v>46</v>
      </c>
      <c r="R2143" s="3" t="s">
        <v>47</v>
      </c>
      <c r="S2143" s="4" t="s">
        <v>109</v>
      </c>
      <c r="T2143" s="18" t="str">
        <f>IF(J2143="Yes",IF(U2143&lt;&gt;"",HYPERLINK(_xlfn.CONCAT(VLOOKUP(U2143,AF:AG,2,FALSE),"\",IF(ISERROR(FIND(",",A2143))=FALSE,LEFT(A2143,FIND(",",A2143)-1),A2143),"-",C2143,"-",H2143,".pdf"),"PDF"),""),"")</f>
        <v>PDF</v>
      </c>
      <c r="U2143" s="11" t="s">
        <v>38</v>
      </c>
      <c r="V2143" s="3" t="s">
        <v>46</v>
      </c>
      <c r="W2143" s="3" t="s">
        <v>47</v>
      </c>
      <c r="Y2143" s="12" t="str">
        <f>IF(R2143="Include","No",IF(V2143="Include","No",""))</f>
        <v/>
      </c>
      <c r="Z2143" s="33" t="str">
        <f>IF(J2143="Yes",IF(Q2143="","",IF(Q2143="Include",IF(V2143="",IF(Y2143="No","Check for supplement","Include"),IF(V2143="Exclude","Consensus required",IF(V2143="Include",IF(Y2143="No","Check for supplement","Include"),"Check required"))),IF(Q2143="Exclude",IF(V2143="","Check required",IF(V2143="Exclude","Exclude",IF(V2143="Include","Consensus required","Check required"))),"Check required"))),IF(L2143="","","Find PDF"))</f>
        <v>Exclude</v>
      </c>
      <c r="AA2143" s="31" t="str">
        <f>IF(Z2143="Exclude",R2143,"")</f>
        <v>3. Wrong intervention</v>
      </c>
    </row>
    <row r="2144" spans="1:27" x14ac:dyDescent="0.25">
      <c r="A2144" s="25" t="s">
        <v>3643</v>
      </c>
      <c r="B2144" s="26" t="s">
        <v>3644</v>
      </c>
      <c r="C2144" s="26">
        <v>2017</v>
      </c>
      <c r="D2144" s="26" t="s">
        <v>124</v>
      </c>
      <c r="E2144" s="26">
        <v>14</v>
      </c>
      <c r="F2144" s="26">
        <v>1</v>
      </c>
      <c r="G2144" s="26">
        <v>120</v>
      </c>
      <c r="H2144" s="26">
        <v>13880</v>
      </c>
      <c r="I2144" s="26" t="s">
        <v>3645</v>
      </c>
      <c r="J2144" s="11" t="s">
        <v>35</v>
      </c>
      <c r="K2144" s="18" t="str">
        <f>IF(LEFT(I2144,2)="10",HYPERLINK(_xlfn.CONCAT("https://doi.org/",I2144),"Link"),IF(I2144="","",HYPERLINK(I2144,"Link")))</f>
        <v>Link</v>
      </c>
      <c r="L2144" s="19" t="str">
        <f>IF(A2144&lt;&gt;"",IF(J2144="No",_xlfn.CONCAT(IF(ISERROR(FIND(",",A2144))=FALSE,LEFT(A2144,FIND(",",A2144)-1),A2144),"-",C2144,"-",H2144),""),"")</f>
        <v/>
      </c>
      <c r="M2144" s="29" t="str">
        <f>IF(A2144&lt;&gt;"",_xlfn.CONCAT("{",IF(ISERROR(FIND(",",A2144))=FALSE,LEFT(A2144,FIND(",",A2144)-1),A2144),", ",C2144," #",H2144,"}"),"")</f>
        <v>{Tucker, 2017 #13880}</v>
      </c>
      <c r="N2144" s="4" t="s">
        <v>1</v>
      </c>
      <c r="O2144" s="18" t="str">
        <f>IF(J2144="Yes",IF(P2144&lt;&gt;"",HYPERLINK(_xlfn.CONCAT(VLOOKUP(P2144,AF:AG,2,FALSE),"\",IF(ISERROR(FIND(",",A2144))=FALSE,LEFT(A2144,FIND(",",A2144)-1),A2144),"-",C2144,"-",H2144,".pdf"),"PDF"),""),"")</f>
        <v>PDF</v>
      </c>
      <c r="P2144" s="11" t="s">
        <v>2</v>
      </c>
      <c r="Q2144" s="3" t="s">
        <v>46</v>
      </c>
      <c r="R2144" s="3" t="s">
        <v>39</v>
      </c>
      <c r="T2144" s="18" t="str">
        <f>IF(J2144="Yes",IF(U2144&lt;&gt;"",HYPERLINK(_xlfn.CONCAT(VLOOKUP(U2144,AF:AG,2,FALSE),"\",IF(ISERROR(FIND(",",A2144))=FALSE,LEFT(A2144,FIND(",",A2144)-1),A2144),"-",C2144,"-",H2144,".pdf"),"PDF"),""),"")</f>
        <v>PDF</v>
      </c>
      <c r="U2144" s="11" t="str">
        <f>IF(R2144="0. Duplicate","SH","")</f>
        <v>SH</v>
      </c>
      <c r="V2144" s="3" t="str">
        <f>IF(R2144="0. Duplicate","Exclude","")</f>
        <v>Exclude</v>
      </c>
      <c r="W2144" s="3" t="str">
        <f>IF(R2144="0. Duplicate","0. Duplicate","")</f>
        <v>0. Duplicate</v>
      </c>
      <c r="Y2144" s="12" t="str">
        <f>IF(R2144="Include","No",IF(V2144="Include","No",""))</f>
        <v/>
      </c>
      <c r="Z2144" s="33" t="str">
        <f>IF(J2144="Yes",IF(Q2144="","",IF(Q2144="Include",IF(V2144="",IF(Y2144="No","Check for supplement","Include"),IF(V2144="Exclude","Consensus required",IF(V2144="Include",IF(Y2144="No","Check for supplement","Include"),"Check required"))),IF(Q2144="Exclude",IF(V2144="","Check required",IF(V2144="Exclude","Exclude",IF(V2144="Include","Consensus required","Check required"))),"Check required"))),IF(L2144="","","Find PDF"))</f>
        <v>Exclude</v>
      </c>
      <c r="AA2144" s="31" t="str">
        <f>IF(Z2144="Exclude",R2144,"")</f>
        <v>0. Duplicate</v>
      </c>
    </row>
    <row r="2145" spans="1:27" x14ac:dyDescent="0.25">
      <c r="A2145" s="25" t="s">
        <v>3643</v>
      </c>
      <c r="B2145" s="26" t="s">
        <v>3644</v>
      </c>
      <c r="C2145" s="26">
        <v>2017</v>
      </c>
      <c r="D2145" s="26" t="s">
        <v>124</v>
      </c>
      <c r="E2145" s="26">
        <v>14</v>
      </c>
      <c r="F2145" s="26">
        <v>1</v>
      </c>
      <c r="G2145" s="26">
        <v>120</v>
      </c>
      <c r="H2145" s="26">
        <v>13881</v>
      </c>
      <c r="I2145" s="26" t="s">
        <v>3645</v>
      </c>
      <c r="J2145" s="11" t="s">
        <v>35</v>
      </c>
      <c r="K2145" s="18" t="str">
        <f>IF(LEFT(I2145,2)="10",HYPERLINK(_xlfn.CONCAT("https://doi.org/",I2145),"Link"),IF(I2145="","",HYPERLINK(I2145,"Link")))</f>
        <v>Link</v>
      </c>
      <c r="L2145" s="19" t="str">
        <f>IF(A2145&lt;&gt;"",IF(J2145="No",_xlfn.CONCAT(IF(ISERROR(FIND(",",A2145))=FALSE,LEFT(A2145,FIND(",",A2145)-1),A2145),"-",C2145,"-",H2145),""),"")</f>
        <v/>
      </c>
      <c r="M2145" s="29" t="str">
        <f>IF(A2145&lt;&gt;"",_xlfn.CONCAT("{",IF(ISERROR(FIND(",",A2145))=FALSE,LEFT(A2145,FIND(",",A2145)-1),A2145),", ",C2145," #",H2145,"}"),"")</f>
        <v>{Tucker, 2017 #13881}</v>
      </c>
      <c r="N2145" s="4" t="s">
        <v>1</v>
      </c>
      <c r="O2145" s="18" t="str">
        <f>IF(J2145="Yes",IF(P2145&lt;&gt;"",HYPERLINK(_xlfn.CONCAT(VLOOKUP(P2145,AF:AG,2,FALSE),"\",IF(ISERROR(FIND(",",A2145))=FALSE,LEFT(A2145,FIND(",",A2145)-1),A2145),"-",C2145,"-",H2145,".pdf"),"PDF"),""),"")</f>
        <v>PDF</v>
      </c>
      <c r="P2145" s="11" t="s">
        <v>2</v>
      </c>
      <c r="Q2145" s="3" t="s">
        <v>46</v>
      </c>
      <c r="R2145" s="3" t="s">
        <v>39</v>
      </c>
      <c r="T2145" s="18" t="str">
        <f>IF(J2145="Yes",IF(U2145&lt;&gt;"",HYPERLINK(_xlfn.CONCAT(VLOOKUP(U2145,AF:AG,2,FALSE),"\",IF(ISERROR(FIND(",",A2145))=FALSE,LEFT(A2145,FIND(",",A2145)-1),A2145),"-",C2145,"-",H2145,".pdf"),"PDF"),""),"")</f>
        <v>PDF</v>
      </c>
      <c r="U2145" s="11" t="str">
        <f>IF(R2145="0. Duplicate","SH","")</f>
        <v>SH</v>
      </c>
      <c r="V2145" s="3" t="str">
        <f>IF(R2145="0. Duplicate","Exclude","")</f>
        <v>Exclude</v>
      </c>
      <c r="W2145" s="3" t="str">
        <f>IF(R2145="0. Duplicate","0. Duplicate","")</f>
        <v>0. Duplicate</v>
      </c>
      <c r="Y2145" s="12" t="str">
        <f>IF(R2145="Include","No",IF(V2145="Include","No",""))</f>
        <v/>
      </c>
      <c r="Z2145" s="33" t="str">
        <f>IF(J2145="Yes",IF(Q2145="","",IF(Q2145="Include",IF(V2145="",IF(Y2145="No","Check for supplement","Include"),IF(V2145="Exclude","Consensus required",IF(V2145="Include",IF(Y2145="No","Check for supplement","Include"),"Check required"))),IF(Q2145="Exclude",IF(V2145="","Check required",IF(V2145="Exclude","Exclude",IF(V2145="Include","Consensus required","Check required"))),"Check required"))),IF(L2145="","","Find PDF"))</f>
        <v>Exclude</v>
      </c>
      <c r="AA2145" s="31" t="str">
        <f>IF(Z2145="Exclude",R2145,"")</f>
        <v>0. Duplicate</v>
      </c>
    </row>
    <row r="2146" spans="1:27" x14ac:dyDescent="0.25">
      <c r="A2146" s="25" t="s">
        <v>3643</v>
      </c>
      <c r="B2146" s="26" t="s">
        <v>3644</v>
      </c>
      <c r="C2146" s="26">
        <v>2017</v>
      </c>
      <c r="D2146" s="26" t="s">
        <v>124</v>
      </c>
      <c r="E2146" s="26">
        <v>14</v>
      </c>
      <c r="F2146" s="26">
        <v>1</v>
      </c>
      <c r="G2146" s="26">
        <v>120</v>
      </c>
      <c r="H2146" s="26">
        <v>13882</v>
      </c>
      <c r="I2146" s="26" t="s">
        <v>3645</v>
      </c>
      <c r="J2146" s="11" t="s">
        <v>35</v>
      </c>
      <c r="K2146" s="18" t="str">
        <f>IF(LEFT(I2146,2)="10",HYPERLINK(_xlfn.CONCAT("https://doi.org/",I2146),"Link"),IF(I2146="","",HYPERLINK(I2146,"Link")))</f>
        <v>Link</v>
      </c>
      <c r="L2146" s="19" t="str">
        <f>IF(A2146&lt;&gt;"",IF(J2146="No",_xlfn.CONCAT(IF(ISERROR(FIND(",",A2146))=FALSE,LEFT(A2146,FIND(",",A2146)-1),A2146),"-",C2146,"-",H2146),""),"")</f>
        <v/>
      </c>
      <c r="M2146" s="29" t="str">
        <f>IF(A2146&lt;&gt;"",_xlfn.CONCAT("{",IF(ISERROR(FIND(",",A2146))=FALSE,LEFT(A2146,FIND(",",A2146)-1),A2146),", ",C2146," #",H2146,"}"),"")</f>
        <v>{Tucker, 2017 #13882}</v>
      </c>
      <c r="N2146" s="4" t="s">
        <v>1</v>
      </c>
      <c r="O2146" s="18" t="str">
        <f>IF(J2146="Yes",IF(P2146&lt;&gt;"",HYPERLINK(_xlfn.CONCAT(VLOOKUP(P2146,AF:AG,2,FALSE),"\",IF(ISERROR(FIND(",",A2146))=FALSE,LEFT(A2146,FIND(",",A2146)-1),A2146),"-",C2146,"-",H2146,".pdf"),"PDF"),""),"")</f>
        <v>PDF</v>
      </c>
      <c r="P2146" s="11" t="s">
        <v>2</v>
      </c>
      <c r="Q2146" s="3" t="s">
        <v>46</v>
      </c>
      <c r="R2146" s="3" t="s">
        <v>39</v>
      </c>
      <c r="T2146" s="18" t="str">
        <f>IF(J2146="Yes",IF(U2146&lt;&gt;"",HYPERLINK(_xlfn.CONCAT(VLOOKUP(U2146,AF:AG,2,FALSE),"\",IF(ISERROR(FIND(",",A2146))=FALSE,LEFT(A2146,FIND(",",A2146)-1),A2146),"-",C2146,"-",H2146,".pdf"),"PDF"),""),"")</f>
        <v>PDF</v>
      </c>
      <c r="U2146" s="11" t="str">
        <f>IF(R2146="0. Duplicate","SH","")</f>
        <v>SH</v>
      </c>
      <c r="V2146" s="3" t="str">
        <f>IF(R2146="0. Duplicate","Exclude","")</f>
        <v>Exclude</v>
      </c>
      <c r="W2146" s="3" t="str">
        <f>IF(R2146="0. Duplicate","0. Duplicate","")</f>
        <v>0. Duplicate</v>
      </c>
      <c r="Y2146" s="12" t="str">
        <f>IF(R2146="Include","No",IF(V2146="Include","No",""))</f>
        <v/>
      </c>
      <c r="Z2146" s="33" t="str">
        <f>IF(J2146="Yes",IF(Q2146="","",IF(Q2146="Include",IF(V2146="",IF(Y2146="No","Check for supplement","Include"),IF(V2146="Exclude","Consensus required",IF(V2146="Include",IF(Y2146="No","Check for supplement","Include"),"Check required"))),IF(Q2146="Exclude",IF(V2146="","Check required",IF(V2146="Exclude","Exclude",IF(V2146="Include","Consensus required","Check required"))),"Check required"))),IF(L2146="","","Find PDF"))</f>
        <v>Exclude</v>
      </c>
      <c r="AA2146" s="31" t="str">
        <f>IF(Z2146="Exclude",R2146,"")</f>
        <v>0. Duplicate</v>
      </c>
    </row>
    <row r="2147" spans="1:27" x14ac:dyDescent="0.25">
      <c r="A2147" s="25" t="s">
        <v>3646</v>
      </c>
      <c r="B2147" s="26" t="s">
        <v>3647</v>
      </c>
      <c r="C2147" s="26">
        <v>2023</v>
      </c>
      <c r="D2147" s="26" t="s">
        <v>530</v>
      </c>
      <c r="E2147" s="26">
        <v>25</v>
      </c>
      <c r="G2147" s="26" t="s">
        <v>3648</v>
      </c>
      <c r="H2147" s="26">
        <v>13883</v>
      </c>
      <c r="I2147" s="26" t="s">
        <v>3649</v>
      </c>
      <c r="J2147" s="11" t="s">
        <v>35</v>
      </c>
      <c r="K2147" s="18" t="str">
        <f>IF(LEFT(I2147,2)="10",HYPERLINK(_xlfn.CONCAT("https://doi.org/",I2147),"Link"),IF(I2147="","",HYPERLINK(I2147,"Link")))</f>
        <v>Link</v>
      </c>
      <c r="L2147" s="19" t="str">
        <f>IF(A2147&lt;&gt;"",IF(J2147="No",_xlfn.CONCAT(IF(ISERROR(FIND(",",A2147))=FALSE,LEFT(A2147,FIND(",",A2147)-1),A2147),"-",C2147,"-",H2147),""),"")</f>
        <v/>
      </c>
      <c r="M2147" s="29" t="str">
        <f>IF(A2147&lt;&gt;"",_xlfn.CONCAT("{",IF(ISERROR(FIND(",",A2147))=FALSE,LEFT(A2147,FIND(",",A2147)-1),A2147),", ",C2147," #",H2147,"}"),"")</f>
        <v>{Tugault-Lafleur, 2023 #13883}</v>
      </c>
      <c r="N2147" s="4" t="s">
        <v>1</v>
      </c>
      <c r="O2147" s="18" t="str">
        <f>IF(J2147="Yes",IF(P2147&lt;&gt;"",HYPERLINK(_xlfn.CONCAT(VLOOKUP(P2147,AF:AG,2,FALSE),"\",IF(ISERROR(FIND(",",A2147))=FALSE,LEFT(A2147,FIND(",",A2147)-1),A2147),"-",C2147,"-",H2147,".pdf"),"PDF"),""),"")</f>
        <v>PDF</v>
      </c>
      <c r="P2147" s="11" t="s">
        <v>2</v>
      </c>
      <c r="Q2147" s="3" t="s">
        <v>46</v>
      </c>
      <c r="R2147" s="3" t="s">
        <v>47</v>
      </c>
      <c r="S2147" s="4" t="s">
        <v>109</v>
      </c>
      <c r="T2147" s="18" t="str">
        <f>IF(J2147="Yes",IF(U2147&lt;&gt;"",HYPERLINK(_xlfn.CONCAT(VLOOKUP(U2147,AF:AG,2,FALSE),"\",IF(ISERROR(FIND(",",A2147))=FALSE,LEFT(A2147,FIND(",",A2147)-1),A2147),"-",C2147,"-",H2147,".pdf"),"PDF"),""),"")</f>
        <v>PDF</v>
      </c>
      <c r="U2147" s="11" t="s">
        <v>38</v>
      </c>
      <c r="V2147" s="3" t="s">
        <v>46</v>
      </c>
      <c r="W2147" s="3" t="s">
        <v>47</v>
      </c>
      <c r="Y2147" s="12" t="str">
        <f>IF(R2147="Include","No",IF(V2147="Include","No",""))</f>
        <v/>
      </c>
      <c r="Z2147" s="33" t="str">
        <f>IF(J2147="Yes",IF(Q2147="","",IF(Q2147="Include",IF(V2147="",IF(Y2147="No","Check for supplement","Include"),IF(V2147="Exclude","Consensus required",IF(V2147="Include",IF(Y2147="No","Check for supplement","Include"),"Check required"))),IF(Q2147="Exclude",IF(V2147="","Check required",IF(V2147="Exclude","Exclude",IF(V2147="Include","Consensus required","Check required"))),"Check required"))),IF(L2147="","","Find PDF"))</f>
        <v>Exclude</v>
      </c>
      <c r="AA2147" s="31" t="str">
        <f>IF(Z2147="Exclude",R2147,"")</f>
        <v>3. Wrong intervention</v>
      </c>
    </row>
    <row r="2148" spans="1:27" x14ac:dyDescent="0.25">
      <c r="A2148" s="25" t="s">
        <v>3650</v>
      </c>
      <c r="B2148" s="26" t="s">
        <v>3651</v>
      </c>
      <c r="C2148" s="26">
        <v>2015</v>
      </c>
      <c r="D2148" s="26" t="s">
        <v>365</v>
      </c>
      <c r="E2148" s="26">
        <v>15</v>
      </c>
      <c r="F2148" s="26">
        <v>1</v>
      </c>
      <c r="G2148" s="26">
        <v>1016</v>
      </c>
      <c r="H2148" s="26">
        <v>13885</v>
      </c>
      <c r="I2148" s="26" t="s">
        <v>3652</v>
      </c>
      <c r="J2148" s="11" t="s">
        <v>35</v>
      </c>
      <c r="K2148" s="18" t="str">
        <f>IF(LEFT(I2148,2)="10",HYPERLINK(_xlfn.CONCAT("https://doi.org/",I2148),"Link"),IF(I2148="","",HYPERLINK(I2148,"Link")))</f>
        <v>Link</v>
      </c>
      <c r="L2148" s="19" t="str">
        <f>IF(A2148&lt;&gt;"",IF(J2148="No",_xlfn.CONCAT(IF(ISERROR(FIND(",",A2148))=FALSE,LEFT(A2148,FIND(",",A2148)-1),A2148),"-",C2148,"-",H2148),""),"")</f>
        <v/>
      </c>
      <c r="M2148" s="29" t="str">
        <f>IF(A2148&lt;&gt;"",_xlfn.CONCAT("{",IF(ISERROR(FIND(",",A2148))=FALSE,LEFT(A2148,FIND(",",A2148)-1),A2148),", ",C2148," #",H2148,"}"),"")</f>
        <v>{Tuominen, 2015 #13885}</v>
      </c>
      <c r="N2148" s="4" t="s">
        <v>1</v>
      </c>
      <c r="O2148" s="18" t="str">
        <f>IF(J2148="Yes",IF(P2148&lt;&gt;"",HYPERLINK(_xlfn.CONCAT(VLOOKUP(P2148,AF:AG,2,FALSE),"\",IF(ISERROR(FIND(",",A2148))=FALSE,LEFT(A2148,FIND(",",A2148)-1),A2148),"-",C2148,"-",H2148,".pdf"),"PDF"),""),"")</f>
        <v>PDF</v>
      </c>
      <c r="P2148" s="11" t="s">
        <v>2</v>
      </c>
      <c r="Q2148" s="3" t="s">
        <v>46</v>
      </c>
      <c r="R2148" s="3" t="s">
        <v>47</v>
      </c>
      <c r="S2148" s="4" t="s">
        <v>109</v>
      </c>
      <c r="T2148" s="18" t="str">
        <f>IF(J2148="Yes",IF(U2148&lt;&gt;"",HYPERLINK(_xlfn.CONCAT(VLOOKUP(U2148,AF:AG,2,FALSE),"\",IF(ISERROR(FIND(",",A2148))=FALSE,LEFT(A2148,FIND(",",A2148)-1),A2148),"-",C2148,"-",H2148,".pdf"),"PDF"),""),"")</f>
        <v>PDF</v>
      </c>
      <c r="U2148" s="11" t="s">
        <v>38</v>
      </c>
      <c r="V2148" s="3" t="s">
        <v>46</v>
      </c>
      <c r="W2148" s="3" t="s">
        <v>47</v>
      </c>
      <c r="Y2148" s="12" t="str">
        <f>IF(R2148="Include","No",IF(V2148="Include","No",""))</f>
        <v/>
      </c>
      <c r="Z2148" s="33" t="str">
        <f>IF(J2148="Yes",IF(Q2148="","",IF(Q2148="Include",IF(V2148="",IF(Y2148="No","Check for supplement","Include"),IF(V2148="Exclude","Consensus required",IF(V2148="Include",IF(Y2148="No","Check for supplement","Include"),"Check required"))),IF(Q2148="Exclude",IF(V2148="","Check required",IF(V2148="Exclude","Exclude",IF(V2148="Include","Consensus required","Check required"))),"Check required"))),IF(L2148="","","Find PDF"))</f>
        <v>Exclude</v>
      </c>
      <c r="AA2148" s="31" t="str">
        <f>IF(Z2148="Exclude",R2148,"")</f>
        <v>3. Wrong intervention</v>
      </c>
    </row>
    <row r="2149" spans="1:27" x14ac:dyDescent="0.25">
      <c r="A2149" s="25" t="s">
        <v>3653</v>
      </c>
      <c r="B2149" s="26" t="s">
        <v>3654</v>
      </c>
      <c r="C2149" s="26">
        <v>2017</v>
      </c>
      <c r="D2149" s="26" t="s">
        <v>159</v>
      </c>
      <c r="E2149" s="26">
        <v>12</v>
      </c>
      <c r="F2149" s="26">
        <v>8</v>
      </c>
      <c r="G2149" s="26" t="s">
        <v>3655</v>
      </c>
      <c r="H2149" s="26">
        <v>13884</v>
      </c>
      <c r="I2149" s="26" t="s">
        <v>3656</v>
      </c>
      <c r="J2149" s="11" t="s">
        <v>35</v>
      </c>
      <c r="K2149" s="18" t="str">
        <f>IF(LEFT(I2149,2)="10",HYPERLINK(_xlfn.CONCAT("https://doi.org/",I2149),"Link"),IF(I2149="","",HYPERLINK(I2149,"Link")))</f>
        <v>Link</v>
      </c>
      <c r="L2149" s="19" t="str">
        <f>IF(A2149&lt;&gt;"",IF(J2149="No",_xlfn.CONCAT(IF(ISERROR(FIND(",",A2149))=FALSE,LEFT(A2149,FIND(",",A2149)-1),A2149),"-",C2149,"-",H2149),""),"")</f>
        <v/>
      </c>
      <c r="M2149" s="29" t="str">
        <f>IF(A2149&lt;&gt;"",_xlfn.CONCAT("{",IF(ISERROR(FIND(",",A2149))=FALSE,LEFT(A2149,FIND(",",A2149)-1),A2149),", ",C2149," #",H2149,"}"),"")</f>
        <v>{Tuominen, 2017 #13884}</v>
      </c>
      <c r="N2149" s="4" t="s">
        <v>1</v>
      </c>
      <c r="O2149" s="18" t="str">
        <f>IF(J2149="Yes",IF(P2149&lt;&gt;"",HYPERLINK(_xlfn.CONCAT(VLOOKUP(P2149,AF:AG,2,FALSE),"\",IF(ISERROR(FIND(",",A2149))=FALSE,LEFT(A2149,FIND(",",A2149)-1),A2149),"-",C2149,"-",H2149,".pdf"),"PDF"),""),"")</f>
        <v>PDF</v>
      </c>
      <c r="P2149" s="11" t="s">
        <v>2</v>
      </c>
      <c r="Q2149" s="3" t="s">
        <v>46</v>
      </c>
      <c r="R2149" s="3" t="s">
        <v>47</v>
      </c>
      <c r="S2149" s="4" t="s">
        <v>109</v>
      </c>
      <c r="T2149" s="18" t="str">
        <f>IF(J2149="Yes",IF(U2149&lt;&gt;"",HYPERLINK(_xlfn.CONCAT(VLOOKUP(U2149,AF:AG,2,FALSE),"\",IF(ISERROR(FIND(",",A2149))=FALSE,LEFT(A2149,FIND(",",A2149)-1),A2149),"-",C2149,"-",H2149,".pdf"),"PDF"),""),"")</f>
        <v>PDF</v>
      </c>
      <c r="U2149" s="11" t="s">
        <v>38</v>
      </c>
      <c r="V2149" s="3" t="s">
        <v>46</v>
      </c>
      <c r="W2149" s="3" t="s">
        <v>47</v>
      </c>
      <c r="Y2149" s="12" t="str">
        <f>IF(R2149="Include","No",IF(V2149="Include","No",""))</f>
        <v/>
      </c>
      <c r="Z2149" s="33" t="str">
        <f>IF(J2149="Yes",IF(Q2149="","",IF(Q2149="Include",IF(V2149="",IF(Y2149="No","Check for supplement","Include"),IF(V2149="Exclude","Consensus required",IF(V2149="Include",IF(Y2149="No","Check for supplement","Include"),"Check required"))),IF(Q2149="Exclude",IF(V2149="","Check required",IF(V2149="Exclude","Exclude",IF(V2149="Include","Consensus required","Check required"))),"Check required"))),IF(L2149="","","Find PDF"))</f>
        <v>Exclude</v>
      </c>
      <c r="AA2149" s="31" t="str">
        <f>IF(Z2149="Exclude",R2149,"")</f>
        <v>3. Wrong intervention</v>
      </c>
    </row>
    <row r="2150" spans="1:27" x14ac:dyDescent="0.25">
      <c r="A2150" s="25" t="s">
        <v>3657</v>
      </c>
      <c r="B2150" s="26" t="s">
        <v>3658</v>
      </c>
      <c r="C2150" s="26">
        <v>2020</v>
      </c>
      <c r="D2150" s="26" t="s">
        <v>3659</v>
      </c>
      <c r="E2150" s="26">
        <v>34</v>
      </c>
      <c r="F2150" s="26">
        <v>1</v>
      </c>
      <c r="G2150" s="26" t="s">
        <v>3660</v>
      </c>
      <c r="H2150" s="26">
        <v>14733</v>
      </c>
      <c r="I2150" s="26" t="s">
        <v>3661</v>
      </c>
      <c r="J2150" s="11" t="s">
        <v>35</v>
      </c>
      <c r="K2150" s="18" t="str">
        <f>IF(LEFT(I2150,2)="10",HYPERLINK(_xlfn.CONCAT("https://doi.org/",I2150),"Link"),IF(I2150="","",HYPERLINK(I2150,"Link")))</f>
        <v>Link</v>
      </c>
      <c r="L2150" s="19" t="str">
        <f>IF(A2150&lt;&gt;"",IF(J2150="No",_xlfn.CONCAT(IF(ISERROR(FIND(",",A2150))=FALSE,LEFT(A2150,FIND(",",A2150)-1),A2150),"-",C2150,"-",H2150),""),"")</f>
        <v/>
      </c>
      <c r="M2150" s="29" t="str">
        <f>IF(A2150&lt;&gt;"",_xlfn.CONCAT("{",IF(ISERROR(FIND(",",A2150))=FALSE,LEFT(A2150,FIND(",",A2150)-1),A2150),", ",C2150," #",H2150,"}"),"")</f>
        <v>{Turan Kavradim, 2020 #14733}</v>
      </c>
      <c r="N2150" s="4" t="s">
        <v>1</v>
      </c>
      <c r="O2150" s="18" t="str">
        <f>IF(J2150="Yes",IF(P2150&lt;&gt;"",HYPERLINK(_xlfn.CONCAT(VLOOKUP(P2150,AF:AG,2,FALSE),"\",IF(ISERROR(FIND(",",A2150))=FALSE,LEFT(A2150,FIND(",",A2150)-1),A2150),"-",C2150,"-",H2150,".pdf"),"PDF"),""),"")</f>
        <v>PDF</v>
      </c>
      <c r="P2150" s="11" t="s">
        <v>2</v>
      </c>
      <c r="Q2150" s="3" t="s">
        <v>46</v>
      </c>
      <c r="R2150" s="3" t="s">
        <v>47</v>
      </c>
      <c r="S2150" s="4" t="s">
        <v>109</v>
      </c>
      <c r="T2150" s="18" t="str">
        <f>IF(J2150="Yes",IF(U2150&lt;&gt;"",HYPERLINK(_xlfn.CONCAT(VLOOKUP(U2150,AF:AG,2,FALSE),"\",IF(ISERROR(FIND(",",A2150))=FALSE,LEFT(A2150,FIND(",",A2150)-1),A2150),"-",C2150,"-",H2150,".pdf"),"PDF"),""),"")</f>
        <v>PDF</v>
      </c>
      <c r="U2150" s="11" t="s">
        <v>38</v>
      </c>
      <c r="V2150" s="3" t="s">
        <v>46</v>
      </c>
      <c r="W2150" s="3" t="s">
        <v>47</v>
      </c>
      <c r="Y2150" s="12" t="str">
        <f>IF(R2150="Include","No",IF(V2150="Include","No",""))</f>
        <v/>
      </c>
      <c r="Z2150" s="33" t="str">
        <f>IF(J2150="Yes",IF(Q2150="","",IF(Q2150="Include",IF(V2150="",IF(Y2150="No","Check for supplement","Include"),IF(V2150="Exclude","Consensus required",IF(V2150="Include",IF(Y2150="No","Check for supplement","Include"),"Check required"))),IF(Q2150="Exclude",IF(V2150="","Check required",IF(V2150="Exclude","Exclude",IF(V2150="Include","Consensus required","Check required"))),"Check required"))),IF(L2150="","","Find PDF"))</f>
        <v>Exclude</v>
      </c>
      <c r="AA2150" s="31" t="str">
        <f>IF(Z2150="Exclude",R2150,"")</f>
        <v>3. Wrong intervention</v>
      </c>
    </row>
    <row r="2151" spans="1:27" x14ac:dyDescent="0.25">
      <c r="A2151" s="25" t="s">
        <v>3662</v>
      </c>
      <c r="B2151" s="26" t="s">
        <v>3663</v>
      </c>
      <c r="C2151" s="26">
        <v>2016</v>
      </c>
      <c r="D2151" s="26" t="s">
        <v>3664</v>
      </c>
      <c r="E2151" s="26">
        <v>84</v>
      </c>
      <c r="F2151" s="26">
        <v>4</v>
      </c>
      <c r="G2151" s="26" t="s">
        <v>3665</v>
      </c>
      <c r="H2151" s="26">
        <v>13886</v>
      </c>
      <c r="I2151" s="26" t="s">
        <v>3666</v>
      </c>
      <c r="J2151" s="11" t="s">
        <v>35</v>
      </c>
      <c r="K2151" s="18" t="str">
        <f>IF(LEFT(I2151,2)="10",HYPERLINK(_xlfn.CONCAT("https://doi.org/",I2151),"Link"),IF(I2151="","",HYPERLINK(I2151,"Link")))</f>
        <v>Link</v>
      </c>
      <c r="L2151" s="19" t="str">
        <f>IF(A2151&lt;&gt;"",IF(J2151="No",_xlfn.CONCAT(IF(ISERROR(FIND(",",A2151))=FALSE,LEFT(A2151,FIND(",",A2151)-1),A2151),"-",C2151,"-",H2151),""),"")</f>
        <v/>
      </c>
      <c r="M2151" s="29" t="str">
        <f>IF(A2151&lt;&gt;"",_xlfn.CONCAT("{",IF(ISERROR(FIND(",",A2151))=FALSE,LEFT(A2151,FIND(",",A2151)-1),A2151),", ",C2151," #",H2151,"}"),"")</f>
        <v>{Turner, 2016 #13886}</v>
      </c>
      <c r="N2151" s="4" t="s">
        <v>1</v>
      </c>
      <c r="O2151" s="18" t="str">
        <f>IF(J2151="Yes",IF(P2151&lt;&gt;"",HYPERLINK(_xlfn.CONCAT(VLOOKUP(P2151,AF:AG,2,FALSE),"\",IF(ISERROR(FIND(",",A2151))=FALSE,LEFT(A2151,FIND(",",A2151)-1),A2151),"-",C2151,"-",H2151,".pdf"),"PDF"),""),"")</f>
        <v>PDF</v>
      </c>
      <c r="P2151" s="11" t="s">
        <v>2</v>
      </c>
      <c r="Q2151" s="3" t="s">
        <v>46</v>
      </c>
      <c r="R2151" s="3" t="s">
        <v>47</v>
      </c>
      <c r="S2151" s="4" t="s">
        <v>109</v>
      </c>
      <c r="T2151" s="18" t="str">
        <f>IF(J2151="Yes",IF(U2151&lt;&gt;"",HYPERLINK(_xlfn.CONCAT(VLOOKUP(U2151,AF:AG,2,FALSE),"\",IF(ISERROR(FIND(",",A2151))=FALSE,LEFT(A2151,FIND(",",A2151)-1),A2151),"-",C2151,"-",H2151,".pdf"),"PDF"),""),"")</f>
        <v>PDF</v>
      </c>
      <c r="U2151" s="11" t="s">
        <v>38</v>
      </c>
      <c r="V2151" s="3" t="s">
        <v>46</v>
      </c>
      <c r="W2151" s="3" t="s">
        <v>47</v>
      </c>
      <c r="Y2151" s="12" t="str">
        <f>IF(R2151="Include","No",IF(V2151="Include","No",""))</f>
        <v/>
      </c>
      <c r="Z2151" s="33" t="str">
        <f>IF(J2151="Yes",IF(Q2151="","",IF(Q2151="Include",IF(V2151="",IF(Y2151="No","Check for supplement","Include"),IF(V2151="Exclude","Consensus required",IF(V2151="Include",IF(Y2151="No","Check for supplement","Include"),"Check required"))),IF(Q2151="Exclude",IF(V2151="","Check required",IF(V2151="Exclude","Exclude",IF(V2151="Include","Consensus required","Check required"))),"Check required"))),IF(L2151="","","Find PDF"))</f>
        <v>Exclude</v>
      </c>
      <c r="AA2151" s="31" t="str">
        <f>IF(Z2151="Exclude",R2151,"")</f>
        <v>3. Wrong intervention</v>
      </c>
    </row>
    <row r="2152" spans="1:27" x14ac:dyDescent="0.25">
      <c r="A2152" s="25" t="s">
        <v>3662</v>
      </c>
      <c r="B2152" s="26" t="s">
        <v>3663</v>
      </c>
      <c r="C2152" s="26">
        <v>2016</v>
      </c>
      <c r="D2152" s="26" t="s">
        <v>3664</v>
      </c>
      <c r="E2152" s="26">
        <v>84</v>
      </c>
      <c r="F2152" s="26">
        <v>4</v>
      </c>
      <c r="G2152" s="26" t="s">
        <v>3665</v>
      </c>
      <c r="H2152" s="26">
        <v>13887</v>
      </c>
      <c r="I2152" s="26" t="s">
        <v>3666</v>
      </c>
      <c r="J2152" s="11" t="s">
        <v>35</v>
      </c>
      <c r="K2152" s="18" t="str">
        <f>IF(LEFT(I2152,2)="10",HYPERLINK(_xlfn.CONCAT("https://doi.org/",I2152),"Link"),IF(I2152="","",HYPERLINK(I2152,"Link")))</f>
        <v>Link</v>
      </c>
      <c r="L2152" s="19" t="str">
        <f>IF(A2152&lt;&gt;"",IF(J2152="No",_xlfn.CONCAT(IF(ISERROR(FIND(",",A2152))=FALSE,LEFT(A2152,FIND(",",A2152)-1),A2152),"-",C2152,"-",H2152),""),"")</f>
        <v/>
      </c>
      <c r="M2152" s="29" t="str">
        <f>IF(A2152&lt;&gt;"",_xlfn.CONCAT("{",IF(ISERROR(FIND(",",A2152))=FALSE,LEFT(A2152,FIND(",",A2152)-1),A2152),", ",C2152," #",H2152,"}"),"")</f>
        <v>{Turner, 2016 #13887}</v>
      </c>
      <c r="N2152" s="4" t="s">
        <v>1</v>
      </c>
      <c r="O2152" s="18" t="str">
        <f>IF(J2152="Yes",IF(P2152&lt;&gt;"",HYPERLINK(_xlfn.CONCAT(VLOOKUP(P2152,AF:AG,2,FALSE),"\",IF(ISERROR(FIND(",",A2152))=FALSE,LEFT(A2152,FIND(",",A2152)-1),A2152),"-",C2152,"-",H2152,".pdf"),"PDF"),""),"")</f>
        <v>PDF</v>
      </c>
      <c r="P2152" s="11" t="s">
        <v>2</v>
      </c>
      <c r="Q2152" s="3" t="s">
        <v>46</v>
      </c>
      <c r="R2152" s="3" t="s">
        <v>39</v>
      </c>
      <c r="T2152" s="18" t="str">
        <f>IF(J2152="Yes",IF(U2152&lt;&gt;"",HYPERLINK(_xlfn.CONCAT(VLOOKUP(U2152,AF:AG,2,FALSE),"\",IF(ISERROR(FIND(",",A2152))=FALSE,LEFT(A2152,FIND(",",A2152)-1),A2152),"-",C2152,"-",H2152,".pdf"),"PDF"),""),"")</f>
        <v>PDF</v>
      </c>
      <c r="U2152" s="11" t="str">
        <f>IF(R2152="0. Duplicate","SH","")</f>
        <v>SH</v>
      </c>
      <c r="V2152" s="3" t="str">
        <f>IF(R2152="0. Duplicate","Exclude","")</f>
        <v>Exclude</v>
      </c>
      <c r="W2152" s="3" t="str">
        <f>IF(R2152="0. Duplicate","0. Duplicate","")</f>
        <v>0. Duplicate</v>
      </c>
      <c r="Y2152" s="12" t="str">
        <f>IF(R2152="Include","No",IF(V2152="Include","No",""))</f>
        <v/>
      </c>
      <c r="Z2152" s="33" t="str">
        <f>IF(J2152="Yes",IF(Q2152="","",IF(Q2152="Include",IF(V2152="",IF(Y2152="No","Check for supplement","Include"),IF(V2152="Exclude","Consensus required",IF(V2152="Include",IF(Y2152="No","Check for supplement","Include"),"Check required"))),IF(Q2152="Exclude",IF(V2152="","Check required",IF(V2152="Exclude","Exclude",IF(V2152="Include","Consensus required","Check required"))),"Check required"))),IF(L2152="","","Find PDF"))</f>
        <v>Exclude</v>
      </c>
      <c r="AA2152" s="31" t="str">
        <f>IF(Z2152="Exclude",R2152,"")</f>
        <v>0. Duplicate</v>
      </c>
    </row>
    <row r="2153" spans="1:27" x14ac:dyDescent="0.25">
      <c r="A2153" s="25" t="s">
        <v>3667</v>
      </c>
      <c r="B2153" s="26" t="s">
        <v>3668</v>
      </c>
      <c r="C2153" s="26">
        <v>2013</v>
      </c>
      <c r="D2153" s="26" t="s">
        <v>3669</v>
      </c>
      <c r="E2153" s="26">
        <v>20</v>
      </c>
      <c r="F2153" s="26">
        <v>3</v>
      </c>
      <c r="G2153" s="26" t="s">
        <v>3670</v>
      </c>
      <c r="H2153" s="26">
        <v>24692</v>
      </c>
      <c r="I2153" s="26" t="s">
        <v>3671</v>
      </c>
      <c r="J2153" s="11" t="s">
        <v>35</v>
      </c>
      <c r="K2153" s="18" t="str">
        <f>IF(LEFT(I2153,2)="10",HYPERLINK(_xlfn.CONCAT("https://doi.org/",I2153),"Link"),IF(I2153="","",HYPERLINK(I2153,"Link")))</f>
        <v>Link</v>
      </c>
      <c r="L2153" s="19" t="str">
        <f>IF(A2153&lt;&gt;"",IF(J2153="No",_xlfn.CONCAT(IF(ISERROR(FIND(",",A2153))=FALSE,LEFT(A2153,FIND(",",A2153)-1),A2153),"-",C2153,"-",H2153),""),"")</f>
        <v/>
      </c>
      <c r="M2153" s="29" t="str">
        <f>IF(A2153&lt;&gt;"",_xlfn.CONCAT("{",IF(ISERROR(FIND(",",A2153))=FALSE,LEFT(A2153,FIND(",",A2153)-1),A2153),", ",C2153," #",H2153,"}"),"")</f>
        <v>{Turner-McGrievy, 2013 #24692}</v>
      </c>
      <c r="N2153" s="4" t="s">
        <v>36</v>
      </c>
      <c r="O2153" s="18" t="str">
        <f>IF(J2153="Yes",IF(P2153&lt;&gt;"",HYPERLINK(_xlfn.CONCAT(VLOOKUP(P2153,AF:AG,2,FALSE),"\",IF(ISERROR(FIND(",",A2153))=FALSE,LEFT(A2153,FIND(",",A2153)-1),A2153),"-",C2153,"-",H2153,".pdf"),"PDF"),""),"")</f>
        <v>PDF</v>
      </c>
      <c r="P2153" s="11" t="s">
        <v>2</v>
      </c>
      <c r="Q2153" s="3" t="s">
        <v>46</v>
      </c>
      <c r="R2153" s="3" t="s">
        <v>47</v>
      </c>
      <c r="S2153" s="4" t="s">
        <v>109</v>
      </c>
      <c r="T2153" s="18" t="str">
        <f>IF(J2153="Yes",IF(U2153&lt;&gt;"",HYPERLINK(_xlfn.CONCAT(VLOOKUP(U2153,AF:AG,2,FALSE),"\",IF(ISERROR(FIND(",",A2153))=FALSE,LEFT(A2153,FIND(",",A2153)-1),A2153),"-",C2153,"-",H2153,".pdf"),"PDF"),""),"")</f>
        <v>PDF</v>
      </c>
      <c r="U2153" s="11" t="s">
        <v>38</v>
      </c>
      <c r="V2153" s="3" t="s">
        <v>46</v>
      </c>
      <c r="W2153" s="3" t="s">
        <v>47</v>
      </c>
      <c r="Y2153" s="12" t="str">
        <f>IF(R2153="Include","No",IF(V2153="Include","No",""))</f>
        <v/>
      </c>
      <c r="Z2153" s="33" t="str">
        <f>IF(J2153="Yes",IF(Q2153="","",IF(Q2153="Include",IF(V2153="",IF(Y2153="No","Check for supplement","Include"),IF(V2153="Exclude","Consensus required",IF(V2153="Include",IF(Y2153="No","Check for supplement","Include"),"Check required"))),IF(Q2153="Exclude",IF(V2153="","Check required",IF(V2153="Exclude","Exclude",IF(V2153="Include","Consensus required","Check required"))),"Check required"))),IF(L2153="","","Find PDF"))</f>
        <v>Exclude</v>
      </c>
      <c r="AA2153" s="31" t="str">
        <f>IF(Z2153="Exclude",R2153,"")</f>
        <v>3. Wrong intervention</v>
      </c>
    </row>
    <row r="2154" spans="1:27" x14ac:dyDescent="0.25">
      <c r="A2154" s="25" t="s">
        <v>5755</v>
      </c>
      <c r="B2154" s="26" t="s">
        <v>5756</v>
      </c>
      <c r="C2154" s="26">
        <v>2021</v>
      </c>
      <c r="D2154" s="26" t="s">
        <v>5757</v>
      </c>
      <c r="E2154" s="26">
        <v>12</v>
      </c>
      <c r="F2154" s="26">
        <v>7</v>
      </c>
      <c r="G2154" s="26" t="s">
        <v>5758</v>
      </c>
      <c r="H2154" s="26">
        <v>14289</v>
      </c>
      <c r="I2154" s="26" t="s">
        <v>5759</v>
      </c>
      <c r="J2154" s="11" t="s">
        <v>35</v>
      </c>
      <c r="K2154" s="18" t="str">
        <f>IF(LEFT(I2154,2)="10",HYPERLINK(_xlfn.CONCAT("https://doi.org/",I2154),"Link"),IF(I2154="","",HYPERLINK(I2154,"Link")))</f>
        <v>Link</v>
      </c>
      <c r="L2154" s="19" t="str">
        <f>IF(A2154&lt;&gt;"",IF(J2154="No",_xlfn.CONCAT(IF(ISERROR(FIND(",",A2154))=FALSE,LEFT(A2154,FIND(",",A2154)-1),A2154),"-",C2154,"-",H2154),""),"")</f>
        <v/>
      </c>
      <c r="M2154" s="29" t="str">
        <f>IF(A2154&lt;&gt;"",_xlfn.CONCAT("{",IF(ISERROR(FIND(",",A2154))=FALSE,LEFT(A2154,FIND(",",A2154)-1),A2154),", ",C2154," #",H2154,"}"),"")</f>
        <v>{Turnin, 2021 #14289}</v>
      </c>
      <c r="N2154" s="4" t="s">
        <v>4</v>
      </c>
      <c r="O2154" s="18" t="str">
        <f>IF(J2154="Yes",IF(P2154&lt;&gt;"",HYPERLINK(_xlfn.CONCAT(VLOOKUP(P2154,AF:AG,2,FALSE),"\",IF(ISERROR(FIND(",",A2154))=FALSE,LEFT(A2154,FIND(",",A2154)-1),A2154),"-",C2154,"-",H2154,".pdf"),"PDF"),""),"")</f>
        <v>PDF</v>
      </c>
      <c r="P2154" s="11" t="s">
        <v>2</v>
      </c>
      <c r="Q2154" s="3" t="s">
        <v>46</v>
      </c>
      <c r="R2154" s="3" t="s">
        <v>49</v>
      </c>
      <c r="S2154" s="4" t="s">
        <v>5440</v>
      </c>
      <c r="T2154" s="18" t="str">
        <f>IF(J2154="Yes",IF(U2154&lt;&gt;"",HYPERLINK(_xlfn.CONCAT(VLOOKUP(U2154,AF:AG,2,FALSE),"\",IF(ISERROR(FIND(",",A2154))=FALSE,LEFT(A2154,FIND(",",A2154)-1),A2154),"-",C2154,"-",H2154,".pdf"),"PDF"),""),"")</f>
        <v>PDF</v>
      </c>
      <c r="U2154" s="11" t="s">
        <v>50</v>
      </c>
      <c r="V2154" s="3" t="s">
        <v>46</v>
      </c>
      <c r="W2154" s="3" t="s">
        <v>49</v>
      </c>
      <c r="Y2154" s="12" t="str">
        <f>IF(R2154="Include","No",IF(V2154="Include","No",""))</f>
        <v/>
      </c>
      <c r="Z2154" s="33" t="str">
        <f>IF(J2154="Yes",IF(Q2154="","",IF(Q2154="Include",IF(V2154="",IF(Y2154="No","Check for supplement","Include"),IF(V2154="Exclude","Consensus required",IF(V2154="Include",IF(Y2154="No","Check for supplement","Include"),"Check required"))),IF(Q2154="Exclude",IF(V2154="","Check required",IF(V2154="Exclude","Exclude",IF(V2154="Include","Consensus required","Check required"))),"Check required"))),IF(L2154="","","Find PDF"))</f>
        <v>Exclude</v>
      </c>
      <c r="AA2154" s="31" t="str">
        <f>IF(Z2154="Exclude",R2154,"")</f>
        <v>1. No relevant outcomes</v>
      </c>
    </row>
    <row r="2155" spans="1:27" x14ac:dyDescent="0.25">
      <c r="A2155" s="25" t="s">
        <v>3672</v>
      </c>
      <c r="B2155" s="26" t="s">
        <v>3673</v>
      </c>
      <c r="C2155" s="26">
        <v>2020</v>
      </c>
      <c r="D2155" s="26" t="s">
        <v>1788</v>
      </c>
      <c r="E2155" s="26">
        <v>34</v>
      </c>
      <c r="F2155" s="26">
        <v>4</v>
      </c>
      <c r="G2155" s="26" t="s">
        <v>3674</v>
      </c>
      <c r="H2155" s="26">
        <v>13888</v>
      </c>
      <c r="I2155" s="26" t="s">
        <v>3675</v>
      </c>
      <c r="J2155" s="11" t="s">
        <v>35</v>
      </c>
      <c r="K2155" s="18" t="str">
        <f>IF(LEFT(I2155,2)="10",HYPERLINK(_xlfn.CONCAT("https://doi.org/",I2155),"Link"),IF(I2155="","",HYPERLINK(I2155,"Link")))</f>
        <v>Link</v>
      </c>
      <c r="L2155" s="19" t="str">
        <f>IF(A2155&lt;&gt;"",IF(J2155="No",_xlfn.CONCAT(IF(ISERROR(FIND(",",A2155))=FALSE,LEFT(A2155,FIND(",",A2155)-1),A2155),"-",C2155,"-",H2155),""),"")</f>
        <v/>
      </c>
      <c r="M2155" s="29" t="str">
        <f>IF(A2155&lt;&gt;"",_xlfn.CONCAT("{",IF(ISERROR(FIND(",",A2155))=FALSE,LEFT(A2155,FIND(",",A2155)-1),A2155),", ",C2155," #",H2155,"}"),"")</f>
        <v>{Turunen, 2020 #13888}</v>
      </c>
      <c r="N2155" s="4" t="s">
        <v>1</v>
      </c>
      <c r="O2155" s="18" t="str">
        <f>IF(J2155="Yes",IF(P2155&lt;&gt;"",HYPERLINK(_xlfn.CONCAT(VLOOKUP(P2155,AF:AG,2,FALSE),"\",IF(ISERROR(FIND(",",A2155))=FALSE,LEFT(A2155,FIND(",",A2155)-1),A2155),"-",C2155,"-",H2155,".pdf"),"PDF"),""),"")</f>
        <v>PDF</v>
      </c>
      <c r="P2155" s="11" t="s">
        <v>2</v>
      </c>
      <c r="Q2155" s="3" t="s">
        <v>46</v>
      </c>
      <c r="R2155" s="3" t="s">
        <v>47</v>
      </c>
      <c r="S2155" s="4" t="s">
        <v>109</v>
      </c>
      <c r="T2155" s="18" t="str">
        <f>IF(J2155="Yes",IF(U2155&lt;&gt;"",HYPERLINK(_xlfn.CONCAT(VLOOKUP(U2155,AF:AG,2,FALSE),"\",IF(ISERROR(FIND(",",A2155))=FALSE,LEFT(A2155,FIND(",",A2155)-1),A2155),"-",C2155,"-",H2155,".pdf"),"PDF"),""),"")</f>
        <v>PDF</v>
      </c>
      <c r="U2155" s="11" t="s">
        <v>38</v>
      </c>
      <c r="V2155" s="3" t="s">
        <v>46</v>
      </c>
      <c r="W2155" s="3" t="s">
        <v>47</v>
      </c>
      <c r="Y2155" s="12" t="str">
        <f>IF(R2155="Include","No",IF(V2155="Include","No",""))</f>
        <v/>
      </c>
      <c r="Z2155" s="33" t="str">
        <f>IF(J2155="Yes",IF(Q2155="","",IF(Q2155="Include",IF(V2155="",IF(Y2155="No","Check for supplement","Include"),IF(V2155="Exclude","Consensus required",IF(V2155="Include",IF(Y2155="No","Check for supplement","Include"),"Check required"))),IF(Q2155="Exclude",IF(V2155="","Check required",IF(V2155="Exclude","Exclude",IF(V2155="Include","Consensus required","Check required"))),"Check required"))),IF(L2155="","","Find PDF"))</f>
        <v>Exclude</v>
      </c>
      <c r="AA2155" s="31" t="str">
        <f>IF(Z2155="Exclude",R2155,"")</f>
        <v>3. Wrong intervention</v>
      </c>
    </row>
    <row r="2156" spans="1:27" x14ac:dyDescent="0.25">
      <c r="A2156" s="25" t="s">
        <v>3676</v>
      </c>
      <c r="B2156" s="26" t="s">
        <v>3677</v>
      </c>
      <c r="C2156" s="26">
        <v>2021</v>
      </c>
      <c r="D2156" s="26" t="s">
        <v>2899</v>
      </c>
      <c r="E2156" s="26">
        <v>40</v>
      </c>
      <c r="F2156" s="26">
        <v>3</v>
      </c>
      <c r="G2156" s="26" t="s">
        <v>3678</v>
      </c>
      <c r="H2156" s="26">
        <v>13064</v>
      </c>
      <c r="I2156" s="26" t="s">
        <v>3679</v>
      </c>
      <c r="J2156" s="11" t="s">
        <v>35</v>
      </c>
      <c r="K2156" s="18" t="str">
        <f>IF(LEFT(I2156,2)="10",HYPERLINK(_xlfn.CONCAT("https://doi.org/",I2156),"Link"),IF(I2156="","",HYPERLINK(I2156,"Link")))</f>
        <v>Link</v>
      </c>
      <c r="L2156" s="19" t="str">
        <f>IF(A2156&lt;&gt;"",IF(J2156="No",_xlfn.CONCAT(IF(ISERROR(FIND(",",A2156))=FALSE,LEFT(A2156,FIND(",",A2156)-1),A2156),"-",C2156,"-",H2156),""),"")</f>
        <v/>
      </c>
      <c r="M2156" s="29" t="str">
        <f>IF(A2156&lt;&gt;"",_xlfn.CONCAT("{",IF(ISERROR(FIND(",",A2156))=FALSE,LEFT(A2156,FIND(",",A2156)-1),A2156),", ",C2156," #",H2156,"}"),"")</f>
        <v>{Tuvemo Johnson, 2021 #13064}</v>
      </c>
      <c r="N2156" s="4" t="s">
        <v>1</v>
      </c>
      <c r="O2156" s="18" t="str">
        <f>IF(J2156="Yes",IF(P2156&lt;&gt;"",HYPERLINK(_xlfn.CONCAT(VLOOKUP(P2156,AF:AG,2,FALSE),"\",IF(ISERROR(FIND(",",A2156))=FALSE,LEFT(A2156,FIND(",",A2156)-1),A2156),"-",C2156,"-",H2156,".pdf"),"PDF"),""),"")</f>
        <v>PDF</v>
      </c>
      <c r="P2156" s="11" t="s">
        <v>2</v>
      </c>
      <c r="Q2156" s="3" t="s">
        <v>46</v>
      </c>
      <c r="R2156" s="3" t="s">
        <v>47</v>
      </c>
      <c r="S2156" s="4" t="s">
        <v>109</v>
      </c>
      <c r="T2156" s="18" t="str">
        <f>IF(J2156="Yes",IF(U2156&lt;&gt;"",HYPERLINK(_xlfn.CONCAT(VLOOKUP(U2156,AF:AG,2,FALSE),"\",IF(ISERROR(FIND(",",A2156))=FALSE,LEFT(A2156,FIND(",",A2156)-1),A2156),"-",C2156,"-",H2156,".pdf"),"PDF"),""),"")</f>
        <v>PDF</v>
      </c>
      <c r="U2156" s="11" t="s">
        <v>38</v>
      </c>
      <c r="V2156" s="3" t="s">
        <v>46</v>
      </c>
      <c r="W2156" s="3" t="s">
        <v>47</v>
      </c>
      <c r="Y2156" s="12" t="str">
        <f>IF(R2156="Include","No",IF(V2156="Include","No",""))</f>
        <v/>
      </c>
      <c r="Z2156" s="33" t="str">
        <f>IF(J2156="Yes",IF(Q2156="","",IF(Q2156="Include",IF(V2156="",IF(Y2156="No","Check for supplement","Include"),IF(V2156="Exclude","Consensus required",IF(V2156="Include",IF(Y2156="No","Check for supplement","Include"),"Check required"))),IF(Q2156="Exclude",IF(V2156="","Check required",IF(V2156="Exclude","Exclude",IF(V2156="Include","Consensus required","Check required"))),"Check required"))),IF(L2156="","","Find PDF"))</f>
        <v>Exclude</v>
      </c>
      <c r="AA2156" s="31" t="str">
        <f>IF(Z2156="Exclude",R2156,"")</f>
        <v>3. Wrong intervention</v>
      </c>
    </row>
    <row r="2157" spans="1:27" x14ac:dyDescent="0.25">
      <c r="A2157" s="25" t="s">
        <v>3676</v>
      </c>
      <c r="B2157" s="26" t="s">
        <v>3677</v>
      </c>
      <c r="C2157" s="26">
        <v>2021</v>
      </c>
      <c r="D2157" s="26" t="s">
        <v>2899</v>
      </c>
      <c r="E2157" s="26">
        <v>40</v>
      </c>
      <c r="F2157" s="26">
        <v>3</v>
      </c>
      <c r="G2157" s="26" t="s">
        <v>3678</v>
      </c>
      <c r="H2157" s="26">
        <v>13065</v>
      </c>
      <c r="I2157" s="26" t="s">
        <v>3679</v>
      </c>
      <c r="J2157" s="11" t="s">
        <v>35</v>
      </c>
      <c r="K2157" s="18" t="str">
        <f>IF(LEFT(I2157,2)="10",HYPERLINK(_xlfn.CONCAT("https://doi.org/",I2157),"Link"),IF(I2157="","",HYPERLINK(I2157,"Link")))</f>
        <v>Link</v>
      </c>
      <c r="L2157" s="19" t="str">
        <f>IF(A2157&lt;&gt;"",IF(J2157="No",_xlfn.CONCAT(IF(ISERROR(FIND(",",A2157))=FALSE,LEFT(A2157,FIND(",",A2157)-1),A2157),"-",C2157,"-",H2157),""),"")</f>
        <v/>
      </c>
      <c r="M2157" s="29" t="str">
        <f>IF(A2157&lt;&gt;"",_xlfn.CONCAT("{",IF(ISERROR(FIND(",",A2157))=FALSE,LEFT(A2157,FIND(",",A2157)-1),A2157),", ",C2157," #",H2157,"}"),"")</f>
        <v>{Tuvemo Johnson, 2021 #13065}</v>
      </c>
      <c r="N2157" s="4" t="s">
        <v>1</v>
      </c>
      <c r="O2157" s="18" t="str">
        <f>IF(J2157="Yes",IF(P2157&lt;&gt;"",HYPERLINK(_xlfn.CONCAT(VLOOKUP(P2157,AF:AG,2,FALSE),"\",IF(ISERROR(FIND(",",A2157))=FALSE,LEFT(A2157,FIND(",",A2157)-1),A2157),"-",C2157,"-",H2157,".pdf"),"PDF"),""),"")</f>
        <v>PDF</v>
      </c>
      <c r="P2157" s="11" t="s">
        <v>2</v>
      </c>
      <c r="Q2157" s="3" t="s">
        <v>46</v>
      </c>
      <c r="R2157" s="3" t="s">
        <v>39</v>
      </c>
      <c r="T2157" s="18" t="str">
        <f>IF(J2157="Yes",IF(U2157&lt;&gt;"",HYPERLINK(_xlfn.CONCAT(VLOOKUP(U2157,AF:AG,2,FALSE),"\",IF(ISERROR(FIND(",",A2157))=FALSE,LEFT(A2157,FIND(",",A2157)-1),A2157),"-",C2157,"-",H2157,".pdf"),"PDF"),""),"")</f>
        <v>PDF</v>
      </c>
      <c r="U2157" s="11" t="str">
        <f>IF(R2157="0. Duplicate","SH","")</f>
        <v>SH</v>
      </c>
      <c r="V2157" s="3" t="str">
        <f>IF(R2157="0. Duplicate","Exclude","")</f>
        <v>Exclude</v>
      </c>
      <c r="W2157" s="3" t="str">
        <f>IF(R2157="0. Duplicate","0. Duplicate","")</f>
        <v>0. Duplicate</v>
      </c>
      <c r="Y2157" s="12" t="str">
        <f>IF(R2157="Include","No",IF(V2157="Include","No",""))</f>
        <v/>
      </c>
      <c r="Z2157" s="33" t="str">
        <f>IF(J2157="Yes",IF(Q2157="","",IF(Q2157="Include",IF(V2157="",IF(Y2157="No","Check for supplement","Include"),IF(V2157="Exclude","Consensus required",IF(V2157="Include",IF(Y2157="No","Check for supplement","Include"),"Check required"))),IF(Q2157="Exclude",IF(V2157="","Check required",IF(V2157="Exclude","Exclude",IF(V2157="Include","Consensus required","Check required"))),"Check required"))),IF(L2157="","","Find PDF"))</f>
        <v>Exclude</v>
      </c>
      <c r="AA2157" s="31" t="str">
        <f>IF(Z2157="Exclude",R2157,"")</f>
        <v>0. Duplicate</v>
      </c>
    </row>
    <row r="2158" spans="1:27" x14ac:dyDescent="0.25">
      <c r="A2158" s="25" t="s">
        <v>3680</v>
      </c>
      <c r="B2158" s="26" t="s">
        <v>3681</v>
      </c>
      <c r="C2158" s="26">
        <v>2016</v>
      </c>
      <c r="D2158" s="26" t="s">
        <v>65</v>
      </c>
      <c r="E2158" s="26">
        <v>6</v>
      </c>
      <c r="F2158" s="26">
        <v>1</v>
      </c>
      <c r="G2158" s="26" t="s">
        <v>3682</v>
      </c>
      <c r="H2158" s="26">
        <v>13889</v>
      </c>
      <c r="I2158" s="26" t="s">
        <v>3683</v>
      </c>
      <c r="J2158" s="11" t="s">
        <v>35</v>
      </c>
      <c r="K2158" s="18" t="str">
        <f>IF(LEFT(I2158,2)="10",HYPERLINK(_xlfn.CONCAT("https://doi.org/",I2158),"Link"),IF(I2158="","",HYPERLINK(I2158,"Link")))</f>
        <v>Link</v>
      </c>
      <c r="L2158" s="19" t="str">
        <f>IF(A2158&lt;&gt;"",IF(J2158="No",_xlfn.CONCAT(IF(ISERROR(FIND(",",A2158))=FALSE,LEFT(A2158,FIND(",",A2158)-1),A2158),"-",C2158,"-",H2158),""),"")</f>
        <v/>
      </c>
      <c r="M2158" s="29" t="str">
        <f>IF(A2158&lt;&gt;"",_xlfn.CONCAT("{",IF(ISERROR(FIND(",",A2158))=FALSE,LEFT(A2158,FIND(",",A2158)-1),A2158),", ",C2158," #",H2158,"}"),"")</f>
        <v>{Tymms, 2016 #13889}</v>
      </c>
      <c r="N2158" s="4" t="s">
        <v>1</v>
      </c>
      <c r="O2158" s="18" t="str">
        <f>IF(J2158="Yes",IF(P2158&lt;&gt;"",HYPERLINK(_xlfn.CONCAT(VLOOKUP(P2158,AF:AG,2,FALSE),"\",IF(ISERROR(FIND(",",A2158))=FALSE,LEFT(A2158,FIND(",",A2158)-1),A2158),"-",C2158,"-",H2158,".pdf"),"PDF"),""),"")</f>
        <v>PDF</v>
      </c>
      <c r="P2158" s="11" t="s">
        <v>2</v>
      </c>
      <c r="Q2158" s="3" t="s">
        <v>46</v>
      </c>
      <c r="R2158" s="3" t="s">
        <v>47</v>
      </c>
      <c r="S2158" s="4" t="s">
        <v>109</v>
      </c>
      <c r="T2158" s="18" t="str">
        <f>IF(J2158="Yes",IF(U2158&lt;&gt;"",HYPERLINK(_xlfn.CONCAT(VLOOKUP(U2158,AF:AG,2,FALSE),"\",IF(ISERROR(FIND(",",A2158))=FALSE,LEFT(A2158,FIND(",",A2158)-1),A2158),"-",C2158,"-",H2158,".pdf"),"PDF"),""),"")</f>
        <v>PDF</v>
      </c>
      <c r="U2158" s="11" t="s">
        <v>38</v>
      </c>
      <c r="V2158" s="3" t="s">
        <v>46</v>
      </c>
      <c r="W2158" s="3" t="s">
        <v>47</v>
      </c>
      <c r="Y2158" s="12" t="str">
        <f>IF(R2158="Include","No",IF(V2158="Include","No",""))</f>
        <v/>
      </c>
      <c r="Z2158" s="33" t="str">
        <f>IF(J2158="Yes",IF(Q2158="","",IF(Q2158="Include",IF(V2158="",IF(Y2158="No","Check for supplement","Include"),IF(V2158="Exclude","Consensus required",IF(V2158="Include",IF(Y2158="No","Check for supplement","Include"),"Check required"))),IF(Q2158="Exclude",IF(V2158="","Check required",IF(V2158="Exclude","Exclude",IF(V2158="Include","Consensus required","Check required"))),"Check required"))),IF(L2158="","","Find PDF"))</f>
        <v>Exclude</v>
      </c>
      <c r="AA2158" s="31" t="str">
        <f>IF(Z2158="Exclude",R2158,"")</f>
        <v>3. Wrong intervention</v>
      </c>
    </row>
    <row r="2159" spans="1:27" x14ac:dyDescent="0.25">
      <c r="A2159" s="25" t="s">
        <v>3680</v>
      </c>
      <c r="B2159" s="26" t="s">
        <v>3681</v>
      </c>
      <c r="C2159" s="26">
        <v>2016</v>
      </c>
      <c r="D2159" s="26" t="s">
        <v>65</v>
      </c>
      <c r="E2159" s="26">
        <v>6</v>
      </c>
      <c r="F2159" s="26">
        <v>1</v>
      </c>
      <c r="G2159" s="26" t="s">
        <v>3682</v>
      </c>
      <c r="H2159" s="26">
        <v>13890</v>
      </c>
      <c r="I2159" s="26" t="s">
        <v>3683</v>
      </c>
      <c r="J2159" s="11" t="s">
        <v>35</v>
      </c>
      <c r="K2159" s="18" t="str">
        <f>IF(LEFT(I2159,2)="10",HYPERLINK(_xlfn.CONCAT("https://doi.org/",I2159),"Link"),IF(I2159="","",HYPERLINK(I2159,"Link")))</f>
        <v>Link</v>
      </c>
      <c r="L2159" s="19" t="str">
        <f>IF(A2159&lt;&gt;"",IF(J2159="No",_xlfn.CONCAT(IF(ISERROR(FIND(",",A2159))=FALSE,LEFT(A2159,FIND(",",A2159)-1),A2159),"-",C2159,"-",H2159),""),"")</f>
        <v/>
      </c>
      <c r="M2159" s="29" t="str">
        <f>IF(A2159&lt;&gt;"",_xlfn.CONCAT("{",IF(ISERROR(FIND(",",A2159))=FALSE,LEFT(A2159,FIND(",",A2159)-1),A2159),", ",C2159," #",H2159,"}"),"")</f>
        <v>{Tymms, 2016 #13890}</v>
      </c>
      <c r="N2159" s="4" t="s">
        <v>1</v>
      </c>
      <c r="O2159" s="18" t="str">
        <f>IF(J2159="Yes",IF(P2159&lt;&gt;"",HYPERLINK(_xlfn.CONCAT(VLOOKUP(P2159,AF:AG,2,FALSE),"\",IF(ISERROR(FIND(",",A2159))=FALSE,LEFT(A2159,FIND(",",A2159)-1),A2159),"-",C2159,"-",H2159,".pdf"),"PDF"),""),"")</f>
        <v>PDF</v>
      </c>
      <c r="P2159" s="11" t="s">
        <v>2</v>
      </c>
      <c r="Q2159" s="3" t="s">
        <v>46</v>
      </c>
      <c r="R2159" s="3" t="s">
        <v>39</v>
      </c>
      <c r="T2159" s="18" t="str">
        <f>IF(J2159="Yes",IF(U2159&lt;&gt;"",HYPERLINK(_xlfn.CONCAT(VLOOKUP(U2159,AF:AG,2,FALSE),"\",IF(ISERROR(FIND(",",A2159))=FALSE,LEFT(A2159,FIND(",",A2159)-1),A2159),"-",C2159,"-",H2159,".pdf"),"PDF"),""),"")</f>
        <v>PDF</v>
      </c>
      <c r="U2159" s="11" t="str">
        <f>IF(R2159="0. Duplicate","SH","")</f>
        <v>SH</v>
      </c>
      <c r="V2159" s="3" t="str">
        <f>IF(R2159="0. Duplicate","Exclude","")</f>
        <v>Exclude</v>
      </c>
      <c r="W2159" s="3" t="str">
        <f>IF(R2159="0. Duplicate","0. Duplicate","")</f>
        <v>0. Duplicate</v>
      </c>
      <c r="Y2159" s="12" t="str">
        <f>IF(R2159="Include","No",IF(V2159="Include","No",""))</f>
        <v/>
      </c>
      <c r="Z2159" s="33" t="str">
        <f>IF(J2159="Yes",IF(Q2159="","",IF(Q2159="Include",IF(V2159="",IF(Y2159="No","Check for supplement","Include"),IF(V2159="Exclude","Consensus required",IF(V2159="Include",IF(Y2159="No","Check for supplement","Include"),"Check required"))),IF(Q2159="Exclude",IF(V2159="","Check required",IF(V2159="Exclude","Exclude",IF(V2159="Include","Consensus required","Check required"))),"Check required"))),IF(L2159="","","Find PDF"))</f>
        <v>Exclude</v>
      </c>
      <c r="AA2159" s="31" t="str">
        <f>IF(Z2159="Exclude",R2159,"")</f>
        <v>0. Duplicate</v>
      </c>
    </row>
    <row r="2160" spans="1:27" x14ac:dyDescent="0.25">
      <c r="A2160" s="25" t="s">
        <v>3684</v>
      </c>
      <c r="B2160" s="26" t="s">
        <v>3685</v>
      </c>
      <c r="C2160" s="26">
        <v>2021</v>
      </c>
      <c r="D2160" s="26" t="s">
        <v>3686</v>
      </c>
      <c r="E2160" s="26">
        <v>67</v>
      </c>
      <c r="F2160" s="26">
        <v>1</v>
      </c>
      <c r="G2160" s="26" t="s">
        <v>3687</v>
      </c>
      <c r="H2160" s="26">
        <v>13891</v>
      </c>
      <c r="I2160" s="26" t="s">
        <v>3688</v>
      </c>
      <c r="J2160" s="11" t="s">
        <v>35</v>
      </c>
      <c r="K2160" s="18" t="str">
        <f>IF(LEFT(I2160,2)="10",HYPERLINK(_xlfn.CONCAT("https://doi.org/",I2160),"Link"),IF(I2160="","",HYPERLINK(I2160,"Link")))</f>
        <v>Link</v>
      </c>
      <c r="L2160" s="19" t="str">
        <f>IF(A2160&lt;&gt;"",IF(J2160="No",_xlfn.CONCAT(IF(ISERROR(FIND(",",A2160))=FALSE,LEFT(A2160,FIND(",",A2160)-1),A2160),"-",C2160,"-",H2160),""),"")</f>
        <v/>
      </c>
      <c r="M2160" s="29" t="str">
        <f>IF(A2160&lt;&gt;"",_xlfn.CONCAT("{",IF(ISERROR(FIND(",",A2160))=FALSE,LEFT(A2160,FIND(",",A2160)-1),A2160),", ",C2160," #",H2160,"}"),"")</f>
        <v>{Uemura, 2021 #13891}</v>
      </c>
      <c r="N2160" s="4" t="s">
        <v>1</v>
      </c>
      <c r="O2160" s="18" t="str">
        <f>IF(J2160="Yes",IF(P2160&lt;&gt;"",HYPERLINK(_xlfn.CONCAT(VLOOKUP(P2160,AF:AG,2,FALSE),"\",IF(ISERROR(FIND(",",A2160))=FALSE,LEFT(A2160,FIND(",",A2160)-1),A2160),"-",C2160,"-",H2160,".pdf"),"PDF"),""),"")</f>
        <v>PDF</v>
      </c>
      <c r="P2160" s="11" t="s">
        <v>2</v>
      </c>
      <c r="Q2160" s="3" t="s">
        <v>46</v>
      </c>
      <c r="R2160" s="3" t="s">
        <v>47</v>
      </c>
      <c r="S2160" s="4" t="s">
        <v>109</v>
      </c>
      <c r="T2160" s="18" t="str">
        <f>IF(J2160="Yes",IF(U2160&lt;&gt;"",HYPERLINK(_xlfn.CONCAT(VLOOKUP(U2160,AF:AG,2,FALSE),"\",IF(ISERROR(FIND(",",A2160))=FALSE,LEFT(A2160,FIND(",",A2160)-1),A2160),"-",C2160,"-",H2160,".pdf"),"PDF"),""),"")</f>
        <v>PDF</v>
      </c>
      <c r="U2160" s="11" t="s">
        <v>38</v>
      </c>
      <c r="V2160" s="3" t="s">
        <v>46</v>
      </c>
      <c r="W2160" s="3" t="s">
        <v>47</v>
      </c>
      <c r="Y2160" s="12" t="str">
        <f>IF(R2160="Include","No",IF(V2160="Include","No",""))</f>
        <v/>
      </c>
      <c r="Z2160" s="33" t="str">
        <f>IF(J2160="Yes",IF(Q2160="","",IF(Q2160="Include",IF(V2160="",IF(Y2160="No","Check for supplement","Include"),IF(V2160="Exclude","Consensus required",IF(V2160="Include",IF(Y2160="No","Check for supplement","Include"),"Check required"))),IF(Q2160="Exclude",IF(V2160="","Check required",IF(V2160="Exclude","Exclude",IF(V2160="Include","Consensus required","Check required"))),"Check required"))),IF(L2160="","","Find PDF"))</f>
        <v>Exclude</v>
      </c>
      <c r="AA2160" s="31" t="str">
        <f>IF(Z2160="Exclude",R2160,"")</f>
        <v>3. Wrong intervention</v>
      </c>
    </row>
    <row r="2161" spans="1:27" x14ac:dyDescent="0.25">
      <c r="A2161" s="25" t="s">
        <v>3689</v>
      </c>
      <c r="B2161" s="26" t="s">
        <v>3690</v>
      </c>
      <c r="C2161" s="26">
        <v>2017</v>
      </c>
      <c r="D2161" s="26" t="s">
        <v>2853</v>
      </c>
      <c r="E2161" s="26">
        <v>161</v>
      </c>
      <c r="F2161" s="26">
        <v>3</v>
      </c>
      <c r="G2161" s="26" t="s">
        <v>3691</v>
      </c>
      <c r="H2161" s="26">
        <v>14989</v>
      </c>
      <c r="I2161" s="26" t="s">
        <v>3692</v>
      </c>
      <c r="J2161" s="11" t="s">
        <v>35</v>
      </c>
      <c r="K2161" s="18" t="str">
        <f>IF(LEFT(I2161,2)="10",HYPERLINK(_xlfn.CONCAT("https://doi.org/",I2161),"Link"),IF(I2161="","",HYPERLINK(I2161,"Link")))</f>
        <v>Link</v>
      </c>
      <c r="L2161" s="19" t="str">
        <f>IF(A2161&lt;&gt;"",IF(J2161="No",_xlfn.CONCAT(IF(ISERROR(FIND(",",A2161))=FALSE,LEFT(A2161,FIND(",",A2161)-1),A2161),"-",C2161,"-",H2161),""),"")</f>
        <v/>
      </c>
      <c r="M2161" s="29" t="str">
        <f>IF(A2161&lt;&gt;"",_xlfn.CONCAT("{",IF(ISERROR(FIND(",",A2161))=FALSE,LEFT(A2161,FIND(",",A2161)-1),A2161),", ",C2161," #",H2161,"}"),"")</f>
        <v>{Uhm, 2017 #14989}</v>
      </c>
      <c r="N2161" s="4" t="s">
        <v>1</v>
      </c>
      <c r="O2161" s="18" t="str">
        <f>IF(J2161="Yes",IF(P2161&lt;&gt;"",HYPERLINK(_xlfn.CONCAT(VLOOKUP(P2161,AF:AG,2,FALSE),"\",IF(ISERROR(FIND(",",A2161))=FALSE,LEFT(A2161,FIND(",",A2161)-1),A2161),"-",C2161,"-",H2161,".pdf"),"PDF"),""),"")</f>
        <v>PDF</v>
      </c>
      <c r="P2161" s="11" t="s">
        <v>2</v>
      </c>
      <c r="Q2161" s="3" t="s">
        <v>46</v>
      </c>
      <c r="R2161" s="3" t="s">
        <v>77</v>
      </c>
      <c r="S2161" s="4" t="s">
        <v>316</v>
      </c>
      <c r="T2161" s="18" t="str">
        <f>IF(J2161="Yes",IF(U2161&lt;&gt;"",HYPERLINK(_xlfn.CONCAT(VLOOKUP(U2161,AF:AG,2,FALSE),"\",IF(ISERROR(FIND(",",A2161))=FALSE,LEFT(A2161,FIND(",",A2161)-1),A2161),"-",C2161,"-",H2161,".pdf"),"PDF"),""),"")</f>
        <v>PDF</v>
      </c>
      <c r="U2161" s="11" t="s">
        <v>38</v>
      </c>
      <c r="V2161" s="3" t="s">
        <v>46</v>
      </c>
      <c r="W2161" s="3" t="s">
        <v>47</v>
      </c>
      <c r="Y2161" s="12" t="str">
        <f>IF(R2161="Include","No",IF(V2161="Include","No",""))</f>
        <v/>
      </c>
      <c r="Z2161" s="33" t="str">
        <f>IF(J2161="Yes",IF(Q2161="","",IF(Q2161="Include",IF(V2161="",IF(Y2161="No","Check for supplement","Include"),IF(V2161="Exclude","Consensus required",IF(V2161="Include",IF(Y2161="No","Check for supplement","Include"),"Check required"))),IF(Q2161="Exclude",IF(V2161="","Check required",IF(V2161="Exclude","Exclude",IF(V2161="Include","Consensus required","Check required"))),"Check required"))),IF(L2161="","","Find PDF"))</f>
        <v>Exclude</v>
      </c>
      <c r="AA2161" s="31" t="str">
        <f>IF(Z2161="Exclude",R2161,"")</f>
        <v>5. Wrong study design</v>
      </c>
    </row>
    <row r="2162" spans="1:27" x14ac:dyDescent="0.25">
      <c r="A2162" s="25" t="s">
        <v>3693</v>
      </c>
      <c r="B2162" s="26" t="s">
        <v>3694</v>
      </c>
      <c r="C2162" s="26">
        <v>2022</v>
      </c>
      <c r="D2162" s="26" t="s">
        <v>3400</v>
      </c>
      <c r="E2162" s="26">
        <v>77</v>
      </c>
      <c r="F2162" s="26">
        <v>12</v>
      </c>
      <c r="G2162" s="26" t="s">
        <v>3695</v>
      </c>
      <c r="H2162" s="26">
        <v>13892</v>
      </c>
      <c r="I2162" s="26" t="s">
        <v>3696</v>
      </c>
      <c r="J2162" s="11" t="s">
        <v>35</v>
      </c>
      <c r="K2162" s="18" t="str">
        <f>IF(LEFT(I2162,2)="10",HYPERLINK(_xlfn.CONCAT("https://doi.org/",I2162),"Link"),IF(I2162="","",HYPERLINK(I2162,"Link")))</f>
        <v>Link</v>
      </c>
      <c r="L2162" s="19" t="str">
        <f>IF(A2162&lt;&gt;"",IF(J2162="No",_xlfn.CONCAT(IF(ISERROR(FIND(",",A2162))=FALSE,LEFT(A2162,FIND(",",A2162)-1),A2162),"-",C2162,"-",H2162),""),"")</f>
        <v/>
      </c>
      <c r="M2162" s="29" t="str">
        <f>IF(A2162&lt;&gt;"",_xlfn.CONCAT("{",IF(ISERROR(FIND(",",A2162))=FALSE,LEFT(A2162,FIND(",",A2162)-1),A2162),", ",C2162," #",H2162,"}"),"")</f>
        <v>{Ullrich, 2022 #13892}</v>
      </c>
      <c r="N2162" s="4" t="s">
        <v>1</v>
      </c>
      <c r="O2162" s="18" t="str">
        <f>IF(J2162="Yes",IF(P2162&lt;&gt;"",HYPERLINK(_xlfn.CONCAT(VLOOKUP(P2162,AF:AG,2,FALSE),"\",IF(ISERROR(FIND(",",A2162))=FALSE,LEFT(A2162,FIND(",",A2162)-1),A2162),"-",C2162,"-",H2162,".pdf"),"PDF"),""),"")</f>
        <v>PDF</v>
      </c>
      <c r="P2162" s="11" t="s">
        <v>2</v>
      </c>
      <c r="Q2162" s="3" t="s">
        <v>46</v>
      </c>
      <c r="R2162" s="3" t="s">
        <v>47</v>
      </c>
      <c r="S2162" s="4" t="s">
        <v>109</v>
      </c>
      <c r="T2162" s="18" t="str">
        <f>IF(J2162="Yes",IF(U2162&lt;&gt;"",HYPERLINK(_xlfn.CONCAT(VLOOKUP(U2162,AF:AG,2,FALSE),"\",IF(ISERROR(FIND(",",A2162))=FALSE,LEFT(A2162,FIND(",",A2162)-1),A2162),"-",C2162,"-",H2162,".pdf"),"PDF"),""),"")</f>
        <v>PDF</v>
      </c>
      <c r="U2162" s="11" t="s">
        <v>38</v>
      </c>
      <c r="V2162" s="3" t="s">
        <v>46</v>
      </c>
      <c r="W2162" s="3" t="s">
        <v>47</v>
      </c>
      <c r="Y2162" s="12" t="str">
        <f>IF(R2162="Include","No",IF(V2162="Include","No",""))</f>
        <v/>
      </c>
      <c r="Z2162" s="33" t="str">
        <f>IF(J2162="Yes",IF(Q2162="","",IF(Q2162="Include",IF(V2162="",IF(Y2162="No","Check for supplement","Include"),IF(V2162="Exclude","Consensus required",IF(V2162="Include",IF(Y2162="No","Check for supplement","Include"),"Check required"))),IF(Q2162="Exclude",IF(V2162="","Check required",IF(V2162="Exclude","Exclude",IF(V2162="Include","Consensus required","Check required"))),"Check required"))),IF(L2162="","","Find PDF"))</f>
        <v>Exclude</v>
      </c>
      <c r="AA2162" s="31" t="str">
        <f>IF(Z2162="Exclude",R2162,"")</f>
        <v>3. Wrong intervention</v>
      </c>
    </row>
    <row r="2163" spans="1:27" x14ac:dyDescent="0.25">
      <c r="A2163" s="25" t="s">
        <v>3697</v>
      </c>
      <c r="B2163" s="26" t="s">
        <v>3698</v>
      </c>
      <c r="C2163" s="26">
        <v>2016</v>
      </c>
      <c r="D2163" s="26" t="s">
        <v>1146</v>
      </c>
      <c r="E2163" s="26">
        <v>21</v>
      </c>
      <c r="F2163" s="26">
        <v>2</v>
      </c>
      <c r="G2163" s="26" t="s">
        <v>3699</v>
      </c>
      <c r="H2163" s="26">
        <v>13893</v>
      </c>
      <c r="I2163" s="26" t="s">
        <v>3700</v>
      </c>
      <c r="J2163" s="11" t="s">
        <v>35</v>
      </c>
      <c r="K2163" s="18" t="str">
        <f>IF(LEFT(I2163,2)="10",HYPERLINK(_xlfn.CONCAT("https://doi.org/",I2163),"Link"),IF(I2163="","",HYPERLINK(I2163,"Link")))</f>
        <v>Link</v>
      </c>
      <c r="L2163" s="19" t="str">
        <f>IF(A2163&lt;&gt;"",IF(J2163="No",_xlfn.CONCAT(IF(ISERROR(FIND(",",A2163))=FALSE,LEFT(A2163,FIND(",",A2163)-1),A2163),"-",C2163,"-",H2163),""),"")</f>
        <v/>
      </c>
      <c r="M2163" s="29" t="str">
        <f>IF(A2163&lt;&gt;"",_xlfn.CONCAT("{",IF(ISERROR(FIND(",",A2163))=FALSE,LEFT(A2163,FIND(",",A2163)-1),A2163),", ",C2163," #",H2163,"}"),"")</f>
        <v>{Ungar, 2016 #13893}</v>
      </c>
      <c r="N2163" s="4" t="s">
        <v>1</v>
      </c>
      <c r="O2163" s="18" t="str">
        <f>IF(J2163="Yes",IF(P2163&lt;&gt;"",HYPERLINK(_xlfn.CONCAT(VLOOKUP(P2163,AF:AG,2,FALSE),"\",IF(ISERROR(FIND(",",A2163))=FALSE,LEFT(A2163,FIND(",",A2163)-1),A2163),"-",C2163,"-",H2163,".pdf"),"PDF"),""),"")</f>
        <v>PDF</v>
      </c>
      <c r="P2163" s="11" t="s">
        <v>2</v>
      </c>
      <c r="Q2163" s="3" t="s">
        <v>46</v>
      </c>
      <c r="R2163" s="3" t="s">
        <v>47</v>
      </c>
      <c r="S2163" s="4" t="s">
        <v>109</v>
      </c>
      <c r="T2163" s="18" t="str">
        <f>IF(J2163="Yes",IF(U2163&lt;&gt;"",HYPERLINK(_xlfn.CONCAT(VLOOKUP(U2163,AF:AG,2,FALSE),"\",IF(ISERROR(FIND(",",A2163))=FALSE,LEFT(A2163,FIND(",",A2163)-1),A2163),"-",C2163,"-",H2163,".pdf"),"PDF"),""),"")</f>
        <v>PDF</v>
      </c>
      <c r="U2163" s="11" t="s">
        <v>38</v>
      </c>
      <c r="V2163" s="3" t="s">
        <v>46</v>
      </c>
      <c r="W2163" s="3" t="s">
        <v>47</v>
      </c>
      <c r="Y2163" s="12" t="str">
        <f>IF(R2163="Include","No",IF(V2163="Include","No",""))</f>
        <v/>
      </c>
      <c r="Z2163" s="33" t="str">
        <f>IF(J2163="Yes",IF(Q2163="","",IF(Q2163="Include",IF(V2163="",IF(Y2163="No","Check for supplement","Include"),IF(V2163="Exclude","Consensus required",IF(V2163="Include",IF(Y2163="No","Check for supplement","Include"),"Check required"))),IF(Q2163="Exclude",IF(V2163="","Check required",IF(V2163="Exclude","Exclude",IF(V2163="Include","Consensus required","Check required"))),"Check required"))),IF(L2163="","","Find PDF"))</f>
        <v>Exclude</v>
      </c>
      <c r="AA2163" s="31" t="str">
        <f>IF(Z2163="Exclude",R2163,"")</f>
        <v>3. Wrong intervention</v>
      </c>
    </row>
    <row r="2164" spans="1:27" x14ac:dyDescent="0.25">
      <c r="A2164" s="25" t="s">
        <v>3701</v>
      </c>
      <c r="B2164" s="26" t="s">
        <v>3702</v>
      </c>
      <c r="C2164" s="26">
        <v>2011</v>
      </c>
      <c r="D2164" s="26" t="s">
        <v>578</v>
      </c>
      <c r="E2164" s="26">
        <v>34</v>
      </c>
      <c r="F2164" s="26">
        <v>10</v>
      </c>
      <c r="G2164" s="26" t="s">
        <v>3703</v>
      </c>
      <c r="H2164" s="26">
        <v>24690</v>
      </c>
      <c r="I2164" s="26" t="s">
        <v>3704</v>
      </c>
      <c r="J2164" s="11" t="s">
        <v>35</v>
      </c>
      <c r="K2164" s="18" t="str">
        <f>IF(LEFT(I2164,2)="10",HYPERLINK(_xlfn.CONCAT("https://doi.org/",I2164),"Link"),IF(I2164="","",HYPERLINK(I2164,"Link")))</f>
        <v>Link</v>
      </c>
      <c r="L2164" s="19" t="str">
        <f>IF(A2164&lt;&gt;"",IF(J2164="No",_xlfn.CONCAT(IF(ISERROR(FIND(",",A2164))=FALSE,LEFT(A2164,FIND(",",A2164)-1),A2164),"-",C2164,"-",H2164),""),"")</f>
        <v/>
      </c>
      <c r="M2164" s="29" t="str">
        <f>IF(A2164&lt;&gt;"",_xlfn.CONCAT("{",IF(ISERROR(FIND(",",A2164))=FALSE,LEFT(A2164,FIND(",",A2164)-1),A2164),", ",C2164," #",H2164,"}"),"")</f>
        <v>{Unick, 2011 #24690}</v>
      </c>
      <c r="N2164" s="4" t="s">
        <v>36</v>
      </c>
      <c r="O2164" s="18" t="str">
        <f>IF(J2164="Yes",IF(P2164&lt;&gt;"",HYPERLINK(_xlfn.CONCAT(VLOOKUP(P2164,AF:AG,2,FALSE),"\",IF(ISERROR(FIND(",",A2164))=FALSE,LEFT(A2164,FIND(",",A2164)-1),A2164),"-",C2164,"-",H2164,".pdf"),"PDF"),""),"")</f>
        <v>PDF</v>
      </c>
      <c r="P2164" s="11" t="s">
        <v>2</v>
      </c>
      <c r="Q2164" s="3" t="s">
        <v>46</v>
      </c>
      <c r="R2164" s="3" t="s">
        <v>47</v>
      </c>
      <c r="S2164" s="4" t="s">
        <v>109</v>
      </c>
      <c r="T2164" s="18" t="str">
        <f>IF(J2164="Yes",IF(U2164&lt;&gt;"",HYPERLINK(_xlfn.CONCAT(VLOOKUP(U2164,AF:AG,2,FALSE),"\",IF(ISERROR(FIND(",",A2164))=FALSE,LEFT(A2164,FIND(",",A2164)-1),A2164),"-",C2164,"-",H2164,".pdf"),"PDF"),""),"")</f>
        <v>PDF</v>
      </c>
      <c r="U2164" s="11" t="s">
        <v>38</v>
      </c>
      <c r="V2164" s="3" t="s">
        <v>46</v>
      </c>
      <c r="W2164" s="3" t="s">
        <v>47</v>
      </c>
      <c r="Y2164" s="12" t="str">
        <f>IF(R2164="Include","No",IF(V2164="Include","No",""))</f>
        <v/>
      </c>
      <c r="Z2164" s="33" t="str">
        <f>IF(J2164="Yes",IF(Q2164="","",IF(Q2164="Include",IF(V2164="",IF(Y2164="No","Check for supplement","Include"),IF(V2164="Exclude","Consensus required",IF(V2164="Include",IF(Y2164="No","Check for supplement","Include"),"Check required"))),IF(Q2164="Exclude",IF(V2164="","Check required",IF(V2164="Exclude","Exclude",IF(V2164="Include","Consensus required","Check required"))),"Check required"))),IF(L2164="","","Find PDF"))</f>
        <v>Exclude</v>
      </c>
      <c r="AA2164" s="31" t="str">
        <f>IF(Z2164="Exclude",R2164,"")</f>
        <v>3. Wrong intervention</v>
      </c>
    </row>
    <row r="2165" spans="1:27" x14ac:dyDescent="0.25">
      <c r="A2165" s="25" t="s">
        <v>3705</v>
      </c>
      <c r="B2165" s="26" t="s">
        <v>3706</v>
      </c>
      <c r="C2165" s="26">
        <v>2014</v>
      </c>
      <c r="D2165" s="26" t="s">
        <v>935</v>
      </c>
      <c r="E2165" s="26">
        <v>22</v>
      </c>
      <c r="F2165" s="26">
        <v>7</v>
      </c>
      <c r="G2165" s="26" t="s">
        <v>3707</v>
      </c>
      <c r="H2165" s="26">
        <v>26672</v>
      </c>
      <c r="I2165" s="26" t="s">
        <v>3708</v>
      </c>
      <c r="J2165" s="11" t="s">
        <v>35</v>
      </c>
      <c r="K2165" s="18" t="str">
        <f>IF(LEFT(I2165,2)="10",HYPERLINK(_xlfn.CONCAT("https://doi.org/",I2165),"Link"),IF(I2165="","",HYPERLINK(I2165,"Link")))</f>
        <v>Link</v>
      </c>
      <c r="L2165" s="19" t="str">
        <f>IF(A2165&lt;&gt;"",IF(J2165="No",_xlfn.CONCAT(IF(ISERROR(FIND(",",A2165))=FALSE,LEFT(A2165,FIND(",",A2165)-1),A2165),"-",C2165,"-",H2165),""),"")</f>
        <v/>
      </c>
      <c r="M2165" s="29" t="str">
        <f>IF(A2165&lt;&gt;"",_xlfn.CONCAT("{",IF(ISERROR(FIND(",",A2165))=FALSE,LEFT(A2165,FIND(",",A2165)-1),A2165),", ",C2165," #",H2165,"}"),"")</f>
        <v>{Unick, 2014 #26672}</v>
      </c>
      <c r="N2165" s="4" t="s">
        <v>299</v>
      </c>
      <c r="O2165" s="18" t="str">
        <f>IF(J2165="Yes",IF(P2165&lt;&gt;"",HYPERLINK(_xlfn.CONCAT(VLOOKUP(P2165,AF:AG,2,FALSE),"\",IF(ISERROR(FIND(",",A2165))=FALSE,LEFT(A2165,FIND(",",A2165)-1),A2165),"-",C2165,"-",H2165,".pdf"),"PDF"),""),"")</f>
        <v>PDF</v>
      </c>
      <c r="P2165" s="11" t="s">
        <v>2</v>
      </c>
      <c r="Q2165" s="3" t="s">
        <v>46</v>
      </c>
      <c r="R2165" s="3" t="s">
        <v>47</v>
      </c>
      <c r="S2165" s="4" t="s">
        <v>109</v>
      </c>
      <c r="T2165" s="18" t="str">
        <f>IF(J2165="Yes",IF(U2165&lt;&gt;"",HYPERLINK(_xlfn.CONCAT(VLOOKUP(U2165,AF:AG,2,FALSE),"\",IF(ISERROR(FIND(",",A2165))=FALSE,LEFT(A2165,FIND(",",A2165)-1),A2165),"-",C2165,"-",H2165,".pdf"),"PDF"),""),"")</f>
        <v>PDF</v>
      </c>
      <c r="U2165" s="11" t="s">
        <v>38</v>
      </c>
      <c r="V2165" s="3" t="s">
        <v>46</v>
      </c>
      <c r="W2165" s="3" t="s">
        <v>47</v>
      </c>
      <c r="Y2165" s="12" t="str">
        <f>IF(R2165="Include","No",IF(V2165="Include","No",""))</f>
        <v/>
      </c>
      <c r="Z2165" s="33" t="str">
        <f>IF(J2165="Yes",IF(Q2165="","",IF(Q2165="Include",IF(V2165="",IF(Y2165="No","Check for supplement","Include"),IF(V2165="Exclude","Consensus required",IF(V2165="Include",IF(Y2165="No","Check for supplement","Include"),"Check required"))),IF(Q2165="Exclude",IF(V2165="","Check required",IF(V2165="Exclude","Exclude",IF(V2165="Include","Consensus required","Check required"))),"Check required"))),IF(L2165="","","Find PDF"))</f>
        <v>Exclude</v>
      </c>
      <c r="AA2165" s="31" t="str">
        <f>IF(Z2165="Exclude",R2165,"")</f>
        <v>3. Wrong intervention</v>
      </c>
    </row>
    <row r="2166" spans="1:27" x14ac:dyDescent="0.25">
      <c r="A2166" s="25" t="s">
        <v>3709</v>
      </c>
      <c r="B2166" s="26" t="s">
        <v>3710</v>
      </c>
      <c r="C2166" s="26">
        <v>2017</v>
      </c>
      <c r="D2166" s="26" t="s">
        <v>124</v>
      </c>
      <c r="E2166" s="26">
        <v>14</v>
      </c>
      <c r="F2166" s="26">
        <v>1</v>
      </c>
      <c r="G2166" s="26">
        <v>165</v>
      </c>
      <c r="H2166" s="26">
        <v>13894</v>
      </c>
      <c r="I2166" s="26" t="s">
        <v>3711</v>
      </c>
      <c r="J2166" s="11" t="s">
        <v>35</v>
      </c>
      <c r="K2166" s="18" t="str">
        <f>IF(LEFT(I2166,2)="10",HYPERLINK(_xlfn.CONCAT("https://doi.org/",I2166),"Link"),IF(I2166="","",HYPERLINK(I2166,"Link")))</f>
        <v>Link</v>
      </c>
      <c r="L2166" s="19" t="str">
        <f>IF(A2166&lt;&gt;"",IF(J2166="No",_xlfn.CONCAT(IF(ISERROR(FIND(",",A2166))=FALSE,LEFT(A2166,FIND(",",A2166)-1),A2166),"-",C2166,"-",H2166),""),"")</f>
        <v/>
      </c>
      <c r="M2166" s="29" t="str">
        <f>IF(A2166&lt;&gt;"",_xlfn.CONCAT("{",IF(ISERROR(FIND(",",A2166))=FALSE,LEFT(A2166,FIND(",",A2166)-1),A2166),", ",C2166," #",H2166,"}"),"")</f>
        <v>{Unick, 2017 #13894}</v>
      </c>
      <c r="N2166" s="4" t="s">
        <v>1</v>
      </c>
      <c r="O2166" s="18" t="str">
        <f>IF(J2166="Yes",IF(P2166&lt;&gt;"",HYPERLINK(_xlfn.CONCAT(VLOOKUP(P2166,AF:AG,2,FALSE),"\",IF(ISERROR(FIND(",",A2166))=FALSE,LEFT(A2166,FIND(",",A2166)-1),A2166),"-",C2166,"-",H2166,".pdf"),"PDF"),""),"")</f>
        <v>PDF</v>
      </c>
      <c r="P2166" s="11" t="s">
        <v>2</v>
      </c>
      <c r="Q2166" s="3" t="s">
        <v>46</v>
      </c>
      <c r="R2166" s="3" t="s">
        <v>47</v>
      </c>
      <c r="S2166" s="4" t="s">
        <v>109</v>
      </c>
      <c r="T2166" s="18" t="str">
        <f>IF(J2166="Yes",IF(U2166&lt;&gt;"",HYPERLINK(_xlfn.CONCAT(VLOOKUP(U2166,AF:AG,2,FALSE),"\",IF(ISERROR(FIND(",",A2166))=FALSE,LEFT(A2166,FIND(",",A2166)-1),A2166),"-",C2166,"-",H2166,".pdf"),"PDF"),""),"")</f>
        <v>PDF</v>
      </c>
      <c r="U2166" s="11" t="s">
        <v>38</v>
      </c>
      <c r="V2166" s="3" t="s">
        <v>46</v>
      </c>
      <c r="W2166" s="3" t="s">
        <v>47</v>
      </c>
      <c r="Y2166" s="12" t="str">
        <f>IF(R2166="Include","No",IF(V2166="Include","No",""))</f>
        <v/>
      </c>
      <c r="Z2166" s="33" t="str">
        <f>IF(J2166="Yes",IF(Q2166="","",IF(Q2166="Include",IF(V2166="",IF(Y2166="No","Check for supplement","Include"),IF(V2166="Exclude","Consensus required",IF(V2166="Include",IF(Y2166="No","Check for supplement","Include"),"Check required"))),IF(Q2166="Exclude",IF(V2166="","Check required",IF(V2166="Exclude","Exclude",IF(V2166="Include","Consensus required","Check required"))),"Check required"))),IF(L2166="","","Find PDF"))</f>
        <v>Exclude</v>
      </c>
      <c r="AA2166" s="31" t="str">
        <f>IF(Z2166="Exclude",R2166,"")</f>
        <v>3. Wrong intervention</v>
      </c>
    </row>
    <row r="2167" spans="1:27" x14ac:dyDescent="0.25">
      <c r="A2167" s="25" t="s">
        <v>3709</v>
      </c>
      <c r="B2167" s="26" t="s">
        <v>3710</v>
      </c>
      <c r="C2167" s="26">
        <v>2017</v>
      </c>
      <c r="D2167" s="26" t="s">
        <v>124</v>
      </c>
      <c r="E2167" s="26">
        <v>14</v>
      </c>
      <c r="F2167" s="26">
        <v>1</v>
      </c>
      <c r="G2167" s="26">
        <v>165</v>
      </c>
      <c r="H2167" s="26">
        <v>13895</v>
      </c>
      <c r="I2167" s="26" t="s">
        <v>3711</v>
      </c>
      <c r="J2167" s="11" t="s">
        <v>35</v>
      </c>
      <c r="K2167" s="18" t="str">
        <f>IF(LEFT(I2167,2)="10",HYPERLINK(_xlfn.CONCAT("https://doi.org/",I2167),"Link"),IF(I2167="","",HYPERLINK(I2167,"Link")))</f>
        <v>Link</v>
      </c>
      <c r="L2167" s="19" t="str">
        <f>IF(A2167&lt;&gt;"",IF(J2167="No",_xlfn.CONCAT(IF(ISERROR(FIND(",",A2167))=FALSE,LEFT(A2167,FIND(",",A2167)-1),A2167),"-",C2167,"-",H2167),""),"")</f>
        <v/>
      </c>
      <c r="M2167" s="29" t="str">
        <f>IF(A2167&lt;&gt;"",_xlfn.CONCAT("{",IF(ISERROR(FIND(",",A2167))=FALSE,LEFT(A2167,FIND(",",A2167)-1),A2167),", ",C2167," #",H2167,"}"),"")</f>
        <v>{Unick, 2017 #13895}</v>
      </c>
      <c r="N2167" s="4" t="s">
        <v>1</v>
      </c>
      <c r="O2167" s="18" t="str">
        <f>IF(J2167="Yes",IF(P2167&lt;&gt;"",HYPERLINK(_xlfn.CONCAT(VLOOKUP(P2167,AF:AG,2,FALSE),"\",IF(ISERROR(FIND(",",A2167))=FALSE,LEFT(A2167,FIND(",",A2167)-1),A2167),"-",C2167,"-",H2167,".pdf"),"PDF"),""),"")</f>
        <v>PDF</v>
      </c>
      <c r="P2167" s="11" t="s">
        <v>2</v>
      </c>
      <c r="Q2167" s="3" t="s">
        <v>46</v>
      </c>
      <c r="R2167" s="3" t="s">
        <v>39</v>
      </c>
      <c r="T2167" s="18" t="str">
        <f>IF(J2167="Yes",IF(U2167&lt;&gt;"",HYPERLINK(_xlfn.CONCAT(VLOOKUP(U2167,AF:AG,2,FALSE),"\",IF(ISERROR(FIND(",",A2167))=FALSE,LEFT(A2167,FIND(",",A2167)-1),A2167),"-",C2167,"-",H2167,".pdf"),"PDF"),""),"")</f>
        <v>PDF</v>
      </c>
      <c r="U2167" s="11" t="str">
        <f>IF(R2167="0. Duplicate","SH","")</f>
        <v>SH</v>
      </c>
      <c r="V2167" s="3" t="str">
        <f>IF(R2167="0. Duplicate","Exclude","")</f>
        <v>Exclude</v>
      </c>
      <c r="W2167" s="3" t="str">
        <f>IF(R2167="0. Duplicate","0. Duplicate","")</f>
        <v>0. Duplicate</v>
      </c>
      <c r="Y2167" s="12" t="str">
        <f>IF(R2167="Include","No",IF(V2167="Include","No",""))</f>
        <v/>
      </c>
      <c r="Z2167" s="33" t="str">
        <f>IF(J2167="Yes",IF(Q2167="","",IF(Q2167="Include",IF(V2167="",IF(Y2167="No","Check for supplement","Include"),IF(V2167="Exclude","Consensus required",IF(V2167="Include",IF(Y2167="No","Check for supplement","Include"),"Check required"))),IF(Q2167="Exclude",IF(V2167="","Check required",IF(V2167="Exclude","Exclude",IF(V2167="Include","Consensus required","Check required"))),"Check required"))),IF(L2167="","","Find PDF"))</f>
        <v>Exclude</v>
      </c>
      <c r="AA2167" s="31" t="str">
        <f>IF(Z2167="Exclude",R2167,"")</f>
        <v>0. Duplicate</v>
      </c>
    </row>
    <row r="2168" spans="1:27" x14ac:dyDescent="0.25">
      <c r="A2168" s="25" t="s">
        <v>3712</v>
      </c>
      <c r="B2168" s="26" t="s">
        <v>3713</v>
      </c>
      <c r="C2168" s="26">
        <v>2016</v>
      </c>
      <c r="D2168" s="26" t="s">
        <v>42</v>
      </c>
      <c r="E2168" s="26">
        <v>13</v>
      </c>
      <c r="F2168" s="26">
        <v>8</v>
      </c>
      <c r="G2168" s="26" t="s">
        <v>3714</v>
      </c>
      <c r="H2168" s="26">
        <v>13896</v>
      </c>
      <c r="I2168" s="26" t="s">
        <v>3715</v>
      </c>
      <c r="J2168" s="11" t="s">
        <v>35</v>
      </c>
      <c r="K2168" s="18" t="str">
        <f>IF(LEFT(I2168,2)="10",HYPERLINK(_xlfn.CONCAT("https://doi.org/",I2168),"Link"),IF(I2168="","",HYPERLINK(I2168,"Link")))</f>
        <v>Link</v>
      </c>
      <c r="L2168" s="19" t="str">
        <f>IF(A2168&lt;&gt;"",IF(J2168="No",_xlfn.CONCAT(IF(ISERROR(FIND(",",A2168))=FALSE,LEFT(A2168,FIND(",",A2168)-1),A2168),"-",C2168,"-",H2168),""),"")</f>
        <v/>
      </c>
      <c r="M2168" s="29" t="str">
        <f>IF(A2168&lt;&gt;"",_xlfn.CONCAT("{",IF(ISERROR(FIND(",",A2168))=FALSE,LEFT(A2168,FIND(",",A2168)-1),A2168),", ",C2168," #",H2168,"}"),"")</f>
        <v>{Urda, 2016 #13896}</v>
      </c>
      <c r="N2168" s="4" t="s">
        <v>1</v>
      </c>
      <c r="O2168" s="18" t="str">
        <f>IF(J2168="Yes",IF(P2168&lt;&gt;"",HYPERLINK(_xlfn.CONCAT(VLOOKUP(P2168,AF:AG,2,FALSE),"\",IF(ISERROR(FIND(",",A2168))=FALSE,LEFT(A2168,FIND(",",A2168)-1),A2168),"-",C2168,"-",H2168,".pdf"),"PDF"),""),"")</f>
        <v>PDF</v>
      </c>
      <c r="P2168" s="11" t="s">
        <v>2</v>
      </c>
      <c r="Q2168" s="3" t="s">
        <v>46</v>
      </c>
      <c r="R2168" s="3" t="s">
        <v>47</v>
      </c>
      <c r="S2168" s="4" t="s">
        <v>109</v>
      </c>
      <c r="T2168" s="18" t="str">
        <f>IF(J2168="Yes",IF(U2168&lt;&gt;"",HYPERLINK(_xlfn.CONCAT(VLOOKUP(U2168,AF:AG,2,FALSE),"\",IF(ISERROR(FIND(",",A2168))=FALSE,LEFT(A2168,FIND(",",A2168)-1),A2168),"-",C2168,"-",H2168,".pdf"),"PDF"),""),"")</f>
        <v>PDF</v>
      </c>
      <c r="U2168" s="11" t="s">
        <v>38</v>
      </c>
      <c r="V2168" s="3" t="s">
        <v>46</v>
      </c>
      <c r="W2168" s="3" t="s">
        <v>47</v>
      </c>
      <c r="Y2168" s="12" t="str">
        <f>IF(R2168="Include","No",IF(V2168="Include","No",""))</f>
        <v/>
      </c>
      <c r="Z2168" s="33" t="str">
        <f>IF(J2168="Yes",IF(Q2168="","",IF(Q2168="Include",IF(V2168="",IF(Y2168="No","Check for supplement","Include"),IF(V2168="Exclude","Consensus required",IF(V2168="Include",IF(Y2168="No","Check for supplement","Include"),"Check required"))),IF(Q2168="Exclude",IF(V2168="","Check required",IF(V2168="Exclude","Exclude",IF(V2168="Include","Consensus required","Check required"))),"Check required"))),IF(L2168="","","Find PDF"))</f>
        <v>Exclude</v>
      </c>
      <c r="AA2168" s="31" t="str">
        <f>IF(Z2168="Exclude",R2168,"")</f>
        <v>3. Wrong intervention</v>
      </c>
    </row>
    <row r="2169" spans="1:27" x14ac:dyDescent="0.25">
      <c r="A2169" s="25" t="s">
        <v>3716</v>
      </c>
      <c r="B2169" s="26" t="s">
        <v>3717</v>
      </c>
      <c r="C2169" s="26">
        <v>2021</v>
      </c>
      <c r="D2169" s="26" t="s">
        <v>1788</v>
      </c>
      <c r="E2169" s="26">
        <v>35</v>
      </c>
      <c r="F2169" s="26">
        <v>2</v>
      </c>
      <c r="G2169" s="26" t="s">
        <v>3718</v>
      </c>
      <c r="H2169" s="26">
        <v>14991</v>
      </c>
      <c r="I2169" s="26" t="s">
        <v>3719</v>
      </c>
      <c r="J2169" s="11" t="s">
        <v>35</v>
      </c>
      <c r="K2169" s="18" t="str">
        <f>IF(LEFT(I2169,2)="10",HYPERLINK(_xlfn.CONCAT("https://doi.org/",I2169),"Link"),IF(I2169="","",HYPERLINK(I2169,"Link")))</f>
        <v>Link</v>
      </c>
      <c r="L2169" s="19" t="str">
        <f>IF(A2169&lt;&gt;"",IF(J2169="No",_xlfn.CONCAT(IF(ISERROR(FIND(",",A2169))=FALSE,LEFT(A2169,FIND(",",A2169)-1),A2169),"-",C2169,"-",H2169),""),"")</f>
        <v/>
      </c>
      <c r="M2169" s="29" t="str">
        <f>IF(A2169&lt;&gt;"",_xlfn.CONCAT("{",IF(ISERROR(FIND(",",A2169))=FALSE,LEFT(A2169,FIND(",",A2169)-1),A2169),", ",C2169," #",H2169,"}"),"")</f>
        <v>{Vahlberg, 2021 #14991}</v>
      </c>
      <c r="N2169" s="4" t="s">
        <v>1</v>
      </c>
      <c r="O2169" s="18" t="str">
        <f>IF(J2169="Yes",IF(P2169&lt;&gt;"",HYPERLINK(_xlfn.CONCAT(VLOOKUP(P2169,AF:AG,2,FALSE),"\",IF(ISERROR(FIND(",",A2169))=FALSE,LEFT(A2169,FIND(",",A2169)-1),A2169),"-",C2169,"-",H2169,".pdf"),"PDF"),""),"")</f>
        <v>PDF</v>
      </c>
      <c r="P2169" s="11" t="s">
        <v>2</v>
      </c>
      <c r="Q2169" s="3" t="s">
        <v>46</v>
      </c>
      <c r="R2169" s="3" t="s">
        <v>47</v>
      </c>
      <c r="S2169" s="4" t="s">
        <v>109</v>
      </c>
      <c r="T2169" s="18" t="str">
        <f>IF(J2169="Yes",IF(U2169&lt;&gt;"",HYPERLINK(_xlfn.CONCAT(VLOOKUP(U2169,AF:AG,2,FALSE),"\",IF(ISERROR(FIND(",",A2169))=FALSE,LEFT(A2169,FIND(",",A2169)-1),A2169),"-",C2169,"-",H2169,".pdf"),"PDF"),""),"")</f>
        <v>PDF</v>
      </c>
      <c r="U2169" s="11" t="s">
        <v>38</v>
      </c>
      <c r="V2169" s="3" t="s">
        <v>46</v>
      </c>
      <c r="W2169" s="3" t="s">
        <v>47</v>
      </c>
      <c r="Y2169" s="12" t="str">
        <f>IF(R2169="Include","No",IF(V2169="Include","No",""))</f>
        <v/>
      </c>
      <c r="Z2169" s="33" t="str">
        <f>IF(J2169="Yes",IF(Q2169="","",IF(Q2169="Include",IF(V2169="",IF(Y2169="No","Check for supplement","Include"),IF(V2169="Exclude","Consensus required",IF(V2169="Include",IF(Y2169="No","Check for supplement","Include"),"Check required"))),IF(Q2169="Exclude",IF(V2169="","Check required",IF(V2169="Exclude","Exclude",IF(V2169="Include","Consensus required","Check required"))),"Check required"))),IF(L2169="","","Find PDF"))</f>
        <v>Exclude</v>
      </c>
      <c r="AA2169" s="31" t="str">
        <f>IF(Z2169="Exclude",R2169,"")</f>
        <v>3. Wrong intervention</v>
      </c>
    </row>
    <row r="2170" spans="1:27" x14ac:dyDescent="0.25">
      <c r="A2170" s="25" t="s">
        <v>3720</v>
      </c>
      <c r="B2170" s="26" t="s">
        <v>3721</v>
      </c>
      <c r="C2170" s="26">
        <v>2023</v>
      </c>
      <c r="D2170" s="26" t="s">
        <v>535</v>
      </c>
      <c r="E2170" s="26">
        <v>28</v>
      </c>
      <c r="F2170" s="26">
        <v>4</v>
      </c>
      <c r="G2170" s="26" t="s">
        <v>3722</v>
      </c>
      <c r="H2170" s="26">
        <v>13897</v>
      </c>
      <c r="I2170" s="26" t="s">
        <v>3723</v>
      </c>
      <c r="J2170" s="11" t="s">
        <v>35</v>
      </c>
      <c r="K2170" s="18" t="str">
        <f>IF(LEFT(I2170,2)="10",HYPERLINK(_xlfn.CONCAT("https://doi.org/",I2170),"Link"),IF(I2170="","",HYPERLINK(I2170,"Link")))</f>
        <v>Link</v>
      </c>
      <c r="L2170" s="19" t="str">
        <f>IF(A2170&lt;&gt;"",IF(J2170="No",_xlfn.CONCAT(IF(ISERROR(FIND(",",A2170))=FALSE,LEFT(A2170,FIND(",",A2170)-1),A2170),"-",C2170,"-",H2170),""),"")</f>
        <v/>
      </c>
      <c r="M2170" s="29" t="str">
        <f>IF(A2170&lt;&gt;"",_xlfn.CONCAT("{",IF(ISERROR(FIND(",",A2170))=FALSE,LEFT(A2170,FIND(",",A2170)-1),A2170),", ",C2170," #",H2170,"}"),"")</f>
        <v>{Valeiro, 2023 #13897}</v>
      </c>
      <c r="N2170" s="4" t="s">
        <v>1</v>
      </c>
      <c r="O2170" s="18" t="str">
        <f>IF(J2170="Yes",IF(P2170&lt;&gt;"",HYPERLINK(_xlfn.CONCAT(VLOOKUP(P2170,AF:AG,2,FALSE),"\",IF(ISERROR(FIND(",",A2170))=FALSE,LEFT(A2170,FIND(",",A2170)-1),A2170),"-",C2170,"-",H2170,".pdf"),"PDF"),""),"")</f>
        <v>PDF</v>
      </c>
      <c r="P2170" s="11" t="s">
        <v>2</v>
      </c>
      <c r="Q2170" s="3" t="s">
        <v>46</v>
      </c>
      <c r="R2170" s="3" t="s">
        <v>47</v>
      </c>
      <c r="S2170" s="4" t="s">
        <v>109</v>
      </c>
      <c r="T2170" s="18" t="str">
        <f>IF(J2170="Yes",IF(U2170&lt;&gt;"",HYPERLINK(_xlfn.CONCAT(VLOOKUP(U2170,AF:AG,2,FALSE),"\",IF(ISERROR(FIND(",",A2170))=FALSE,LEFT(A2170,FIND(",",A2170)-1),A2170),"-",C2170,"-",H2170,".pdf"),"PDF"),""),"")</f>
        <v>PDF</v>
      </c>
      <c r="U2170" s="11" t="s">
        <v>38</v>
      </c>
      <c r="V2170" s="3" t="s">
        <v>46</v>
      </c>
      <c r="W2170" s="3" t="s">
        <v>47</v>
      </c>
      <c r="Y2170" s="12" t="str">
        <f>IF(R2170="Include","No",IF(V2170="Include","No",""))</f>
        <v/>
      </c>
      <c r="Z2170" s="33" t="str">
        <f>IF(J2170="Yes",IF(Q2170="","",IF(Q2170="Include",IF(V2170="",IF(Y2170="No","Check for supplement","Include"),IF(V2170="Exclude","Consensus required",IF(V2170="Include",IF(Y2170="No","Check for supplement","Include"),"Check required"))),IF(Q2170="Exclude",IF(V2170="","Check required",IF(V2170="Exclude","Exclude",IF(V2170="Include","Consensus required","Check required"))),"Check required"))),IF(L2170="","","Find PDF"))</f>
        <v>Exclude</v>
      </c>
      <c r="AA2170" s="31" t="str">
        <f>IF(Z2170="Exclude",R2170,"")</f>
        <v>3. Wrong intervention</v>
      </c>
    </row>
    <row r="2171" spans="1:27" x14ac:dyDescent="0.25">
      <c r="A2171" s="25" t="s">
        <v>5760</v>
      </c>
      <c r="B2171" s="26" t="s">
        <v>5761</v>
      </c>
      <c r="C2171" s="26">
        <v>2017</v>
      </c>
      <c r="D2171" s="26" t="s">
        <v>65</v>
      </c>
      <c r="E2171" s="26">
        <v>7</v>
      </c>
      <c r="F2171" s="26">
        <v>4</v>
      </c>
      <c r="G2171" s="26" t="s">
        <v>5762</v>
      </c>
      <c r="H2171" s="26">
        <v>14138</v>
      </c>
      <c r="I2171" s="26" t="s">
        <v>5763</v>
      </c>
      <c r="J2171" s="11" t="s">
        <v>35</v>
      </c>
      <c r="K2171" s="18" t="str">
        <f>IF(LEFT(I2171,2)="10",HYPERLINK(_xlfn.CONCAT("https://doi.org/",I2171),"Link"),IF(I2171="","",HYPERLINK(I2171,"Link")))</f>
        <v>Link</v>
      </c>
      <c r="L2171" s="19" t="str">
        <f>IF(A2171&lt;&gt;"",IF(J2171="No",_xlfn.CONCAT(IF(ISERROR(FIND(",",A2171))=FALSE,LEFT(A2171,FIND(",",A2171)-1),A2171),"-",C2171,"-",H2171),""),"")</f>
        <v/>
      </c>
      <c r="M2171" s="29" t="str">
        <f>IF(A2171&lt;&gt;"",_xlfn.CONCAT("{",IF(ISERROR(FIND(",",A2171))=FALSE,LEFT(A2171,FIND(",",A2171)-1),A2171),", ",C2171," #",H2171,"}"),"")</f>
        <v>{Valentiner, 2017 #14138}</v>
      </c>
      <c r="N2171" s="4" t="s">
        <v>4</v>
      </c>
      <c r="O2171" s="18" t="str">
        <f>IF(J2171="Yes",IF(P2171&lt;&gt;"",HYPERLINK(_xlfn.CONCAT(VLOOKUP(P2171,AF:AG,2,FALSE),"\",IF(ISERROR(FIND(",",A2171))=FALSE,LEFT(A2171,FIND(",",A2171)-1),A2171),"-",C2171,"-",H2171,".pdf"),"PDF"),""),"")</f>
        <v>PDF</v>
      </c>
      <c r="P2171" s="11" t="s">
        <v>2</v>
      </c>
      <c r="Q2171" s="3" t="s">
        <v>46</v>
      </c>
      <c r="R2171" s="3" t="s">
        <v>47</v>
      </c>
      <c r="S2171" s="4" t="s">
        <v>109</v>
      </c>
      <c r="T2171" s="18" t="str">
        <f>IF(J2171="Yes",IF(U2171&lt;&gt;"",HYPERLINK(_xlfn.CONCAT(VLOOKUP(U2171,AF:AG,2,FALSE),"\",IF(ISERROR(FIND(",",A2171))=FALSE,LEFT(A2171,FIND(",",A2171)-1),A2171),"-",C2171,"-",H2171,".pdf"),"PDF"),""),"")</f>
        <v>PDF</v>
      </c>
      <c r="U2171" s="11" t="s">
        <v>50</v>
      </c>
      <c r="V2171" s="382" t="s">
        <v>46</v>
      </c>
      <c r="W2171" s="383" t="s">
        <v>47</v>
      </c>
      <c r="Y2171" s="12" t="str">
        <f>IF(R2171="Include","No",IF(V2171="Include","No",""))</f>
        <v/>
      </c>
      <c r="Z2171" s="33" t="str">
        <f>IF(J2171="Yes",IF(Q2171="","",IF(Q2171="Include",IF(V2171="",IF(Y2171="No","Check for supplement","Include"),IF(V2171="Exclude","Consensus required",IF(V2171="Include",IF(Y2171="No","Check for supplement","Include"),"Check required"))),IF(Q2171="Exclude",IF(V2171="","Check required",IF(V2171="Exclude","Exclude",IF(V2171="Include","Consensus required","Check required"))),"Check required"))),IF(L2171="","","Find PDF"))</f>
        <v>Exclude</v>
      </c>
      <c r="AA2171" s="31" t="str">
        <f>IF(Z2171="Exclude",R2171,"")</f>
        <v>3. Wrong intervention</v>
      </c>
    </row>
    <row r="2172" spans="1:27" x14ac:dyDescent="0.25">
      <c r="A2172" s="25" t="s">
        <v>3724</v>
      </c>
      <c r="B2172" s="26" t="s">
        <v>3725</v>
      </c>
      <c r="C2172" s="26">
        <v>2019</v>
      </c>
      <c r="D2172" s="26" t="s">
        <v>159</v>
      </c>
      <c r="E2172" s="26">
        <v>14</v>
      </c>
      <c r="F2172" s="26">
        <v>1</v>
      </c>
      <c r="G2172" s="26" t="s">
        <v>3726</v>
      </c>
      <c r="H2172" s="26">
        <v>24748</v>
      </c>
      <c r="I2172" s="26" t="s">
        <v>3727</v>
      </c>
      <c r="J2172" s="11" t="s">
        <v>35</v>
      </c>
      <c r="K2172" s="18" t="str">
        <f>IF(LEFT(I2172,2)="10",HYPERLINK(_xlfn.CONCAT("https://doi.org/",I2172),"Link"),IF(I2172="","",HYPERLINK(I2172,"Link")))</f>
        <v>Link</v>
      </c>
      <c r="L2172" s="19" t="str">
        <f>IF(A2172&lt;&gt;"",IF(J2172="No",_xlfn.CONCAT(IF(ISERROR(FIND(",",A2172))=FALSE,LEFT(A2172,FIND(",",A2172)-1),A2172),"-",C2172,"-",H2172),""),"")</f>
        <v/>
      </c>
      <c r="M2172" s="29" t="str">
        <f>IF(A2172&lt;&gt;"",_xlfn.CONCAT("{",IF(ISERROR(FIND(",",A2172))=FALSE,LEFT(A2172,FIND(",",A2172)-1),A2172),", ",C2172," #",H2172,"}"),"")</f>
        <v>{Valentiner, 2019 #24748}</v>
      </c>
      <c r="N2172" s="4" t="s">
        <v>75</v>
      </c>
      <c r="O2172" s="18" t="str">
        <f>IF(J2172="Yes",IF(P2172&lt;&gt;"",HYPERLINK(_xlfn.CONCAT(VLOOKUP(P2172,AF:AG,2,FALSE),"\",IF(ISERROR(FIND(",",A2172))=FALSE,LEFT(A2172,FIND(",",A2172)-1),A2172),"-",C2172,"-",H2172,".pdf"),"PDF"),""),"")</f>
        <v>PDF</v>
      </c>
      <c r="P2172" s="11" t="s">
        <v>2</v>
      </c>
      <c r="Q2172" s="3" t="s">
        <v>46</v>
      </c>
      <c r="R2172" s="3" t="s">
        <v>47</v>
      </c>
      <c r="S2172" s="4" t="s">
        <v>109</v>
      </c>
      <c r="T2172" s="18" t="str">
        <f>IF(J2172="Yes",IF(U2172&lt;&gt;"",HYPERLINK(_xlfn.CONCAT(VLOOKUP(U2172,AF:AG,2,FALSE),"\",IF(ISERROR(FIND(",",A2172))=FALSE,LEFT(A2172,FIND(",",A2172)-1),A2172),"-",C2172,"-",H2172,".pdf"),"PDF"),""),"")</f>
        <v>PDF</v>
      </c>
      <c r="U2172" s="11" t="s">
        <v>38</v>
      </c>
      <c r="V2172" s="3" t="s">
        <v>46</v>
      </c>
      <c r="W2172" s="3" t="s">
        <v>47</v>
      </c>
      <c r="Y2172" s="12" t="str">
        <f>IF(R2172="Include","No",IF(V2172="Include","No",""))</f>
        <v/>
      </c>
      <c r="Z2172" s="33" t="str">
        <f>IF(J2172="Yes",IF(Q2172="","",IF(Q2172="Include",IF(V2172="",IF(Y2172="No","Check for supplement","Include"),IF(V2172="Exclude","Consensus required",IF(V2172="Include",IF(Y2172="No","Check for supplement","Include"),"Check required"))),IF(Q2172="Exclude",IF(V2172="","Check required",IF(V2172="Exclude","Exclude",IF(V2172="Include","Consensus required","Check required"))),"Check required"))),IF(L2172="","","Find PDF"))</f>
        <v>Exclude</v>
      </c>
      <c r="AA2172" s="31" t="str">
        <f>IF(Z2172="Exclude",R2172,"")</f>
        <v>3. Wrong intervention</v>
      </c>
    </row>
    <row r="2173" spans="1:27" x14ac:dyDescent="0.25">
      <c r="A2173" s="25" t="s">
        <v>3728</v>
      </c>
      <c r="B2173" s="26" t="s">
        <v>3729</v>
      </c>
      <c r="C2173" s="26">
        <v>2013</v>
      </c>
      <c r="D2173" s="26" t="s">
        <v>296</v>
      </c>
      <c r="E2173" s="26">
        <v>7</v>
      </c>
      <c r="F2173" s="26">
        <v>3</v>
      </c>
      <c r="G2173" s="26" t="s">
        <v>3730</v>
      </c>
      <c r="H2173" s="26">
        <v>13902</v>
      </c>
      <c r="I2173" s="26" t="s">
        <v>3731</v>
      </c>
      <c r="J2173" s="11" t="s">
        <v>35</v>
      </c>
      <c r="K2173" s="18" t="str">
        <f>IF(LEFT(I2173,2)="10",HYPERLINK(_xlfn.CONCAT("https://doi.org/",I2173),"Link"),IF(I2173="","",HYPERLINK(I2173,"Link")))</f>
        <v>Link</v>
      </c>
      <c r="L2173" s="19" t="str">
        <f>IF(A2173&lt;&gt;"",IF(J2173="No",_xlfn.CONCAT(IF(ISERROR(FIND(",",A2173))=FALSE,LEFT(A2173,FIND(",",A2173)-1),A2173),"-",C2173,"-",H2173),""),"")</f>
        <v/>
      </c>
      <c r="M2173" s="29" t="str">
        <f>IF(A2173&lt;&gt;"",_xlfn.CONCAT("{",IF(ISERROR(FIND(",",A2173))=FALSE,LEFT(A2173,FIND(",",A2173)-1),A2173),", ",C2173," #",H2173,"}"),"")</f>
        <v>{Valle, 2013 #13902}</v>
      </c>
      <c r="N2173" s="4" t="s">
        <v>1</v>
      </c>
      <c r="O2173" s="18" t="str">
        <f>IF(J2173="Yes",IF(P2173&lt;&gt;"",HYPERLINK(_xlfn.CONCAT(VLOOKUP(P2173,AF:AG,2,FALSE),"\",IF(ISERROR(FIND(",",A2173))=FALSE,LEFT(A2173,FIND(",",A2173)-1),A2173),"-",C2173,"-",H2173,".pdf"),"PDF"),""),"")</f>
        <v>PDF</v>
      </c>
      <c r="P2173" s="11" t="s">
        <v>2</v>
      </c>
      <c r="Q2173" s="3" t="s">
        <v>46</v>
      </c>
      <c r="R2173" s="3" t="s">
        <v>47</v>
      </c>
      <c r="S2173" s="4" t="s">
        <v>109</v>
      </c>
      <c r="T2173" s="18" t="str">
        <f>IF(J2173="Yes",IF(U2173&lt;&gt;"",HYPERLINK(_xlfn.CONCAT(VLOOKUP(U2173,AF:AG,2,FALSE),"\",IF(ISERROR(FIND(",",A2173))=FALSE,LEFT(A2173,FIND(",",A2173)-1),A2173),"-",C2173,"-",H2173,".pdf"),"PDF"),""),"")</f>
        <v>PDF</v>
      </c>
      <c r="U2173" s="11" t="s">
        <v>38</v>
      </c>
      <c r="V2173" s="3" t="s">
        <v>46</v>
      </c>
      <c r="W2173" s="3" t="s">
        <v>47</v>
      </c>
      <c r="Y2173" s="12" t="str">
        <f>IF(R2173="Include","No",IF(V2173="Include","No",""))</f>
        <v/>
      </c>
      <c r="Z2173" s="33" t="str">
        <f>IF(J2173="Yes",IF(Q2173="","",IF(Q2173="Include",IF(V2173="",IF(Y2173="No","Check for supplement","Include"),IF(V2173="Exclude","Consensus required",IF(V2173="Include",IF(Y2173="No","Check for supplement","Include"),"Check required"))),IF(Q2173="Exclude",IF(V2173="","Check required",IF(V2173="Exclude","Exclude",IF(V2173="Include","Consensus required","Check required"))),"Check required"))),IF(L2173="","","Find PDF"))</f>
        <v>Exclude</v>
      </c>
      <c r="AA2173" s="31" t="str">
        <f>IF(Z2173="Exclude",R2173,"")</f>
        <v>3. Wrong intervention</v>
      </c>
    </row>
    <row r="2174" spans="1:27" x14ac:dyDescent="0.25">
      <c r="A2174" s="25" t="s">
        <v>3728</v>
      </c>
      <c r="B2174" s="26" t="s">
        <v>3729</v>
      </c>
      <c r="C2174" s="26">
        <v>2013</v>
      </c>
      <c r="D2174" s="26" t="s">
        <v>296</v>
      </c>
      <c r="E2174" s="26">
        <v>7</v>
      </c>
      <c r="F2174" s="26">
        <v>3</v>
      </c>
      <c r="G2174" s="26" t="s">
        <v>3730</v>
      </c>
      <c r="H2174" s="26">
        <v>13903</v>
      </c>
      <c r="I2174" s="26" t="s">
        <v>3731</v>
      </c>
      <c r="J2174" s="11" t="s">
        <v>35</v>
      </c>
      <c r="K2174" s="18" t="str">
        <f>IF(LEFT(I2174,2)="10",HYPERLINK(_xlfn.CONCAT("https://doi.org/",I2174),"Link"),IF(I2174="","",HYPERLINK(I2174,"Link")))</f>
        <v>Link</v>
      </c>
      <c r="L2174" s="19" t="str">
        <f>IF(A2174&lt;&gt;"",IF(J2174="No",_xlfn.CONCAT(IF(ISERROR(FIND(",",A2174))=FALSE,LEFT(A2174,FIND(",",A2174)-1),A2174),"-",C2174,"-",H2174),""),"")</f>
        <v/>
      </c>
      <c r="M2174" s="29" t="str">
        <f>IF(A2174&lt;&gt;"",_xlfn.CONCAT("{",IF(ISERROR(FIND(",",A2174))=FALSE,LEFT(A2174,FIND(",",A2174)-1),A2174),", ",C2174," #",H2174,"}"),"")</f>
        <v>{Valle, 2013 #13903}</v>
      </c>
      <c r="N2174" s="4" t="s">
        <v>1</v>
      </c>
      <c r="O2174" s="18" t="str">
        <f>IF(J2174="Yes",IF(P2174&lt;&gt;"",HYPERLINK(_xlfn.CONCAT(VLOOKUP(P2174,AF:AG,2,FALSE),"\",IF(ISERROR(FIND(",",A2174))=FALSE,LEFT(A2174,FIND(",",A2174)-1),A2174),"-",C2174,"-",H2174,".pdf"),"PDF"),""),"")</f>
        <v>PDF</v>
      </c>
      <c r="P2174" s="11" t="s">
        <v>2</v>
      </c>
      <c r="Q2174" s="3" t="s">
        <v>46</v>
      </c>
      <c r="R2174" s="3" t="s">
        <v>39</v>
      </c>
      <c r="T2174" s="18" t="str">
        <f>IF(J2174="Yes",IF(U2174&lt;&gt;"",HYPERLINK(_xlfn.CONCAT(VLOOKUP(U2174,AF:AG,2,FALSE),"\",IF(ISERROR(FIND(",",A2174))=FALSE,LEFT(A2174,FIND(",",A2174)-1),A2174),"-",C2174,"-",H2174,".pdf"),"PDF"),""),"")</f>
        <v>PDF</v>
      </c>
      <c r="U2174" s="11" t="str">
        <f>IF(R2174="0. Duplicate","SH","")</f>
        <v>SH</v>
      </c>
      <c r="V2174" s="3" t="str">
        <f>IF(R2174="0. Duplicate","Exclude","")</f>
        <v>Exclude</v>
      </c>
      <c r="W2174" s="3" t="str">
        <f>IF(R2174="0. Duplicate","0. Duplicate","")</f>
        <v>0. Duplicate</v>
      </c>
      <c r="Y2174" s="12" t="str">
        <f>IF(R2174="Include","No",IF(V2174="Include","No",""))</f>
        <v/>
      </c>
      <c r="Z2174" s="33" t="str">
        <f>IF(J2174="Yes",IF(Q2174="","",IF(Q2174="Include",IF(V2174="",IF(Y2174="No","Check for supplement","Include"),IF(V2174="Exclude","Consensus required",IF(V2174="Include",IF(Y2174="No","Check for supplement","Include"),"Check required"))),IF(Q2174="Exclude",IF(V2174="","Check required",IF(V2174="Exclude","Exclude",IF(V2174="Include","Consensus required","Check required"))),"Check required"))),IF(L2174="","","Find PDF"))</f>
        <v>Exclude</v>
      </c>
      <c r="AA2174" s="31" t="str">
        <f>IF(Z2174="Exclude",R2174,"")</f>
        <v>0. Duplicate</v>
      </c>
    </row>
    <row r="2175" spans="1:27" x14ac:dyDescent="0.25">
      <c r="A2175" s="25" t="s">
        <v>3728</v>
      </c>
      <c r="B2175" s="26" t="s">
        <v>3732</v>
      </c>
      <c r="C2175" s="26">
        <v>2015</v>
      </c>
      <c r="D2175" s="26" t="s">
        <v>222</v>
      </c>
      <c r="E2175" s="26">
        <v>4</v>
      </c>
      <c r="F2175" s="26">
        <v>1</v>
      </c>
      <c r="G2175" s="26" t="s">
        <v>3733</v>
      </c>
      <c r="H2175" s="26">
        <v>13904</v>
      </c>
      <c r="I2175" s="26" t="s">
        <v>3734</v>
      </c>
      <c r="J2175" s="11" t="s">
        <v>35</v>
      </c>
      <c r="K2175" s="18" t="str">
        <f>IF(LEFT(I2175,2)="10",HYPERLINK(_xlfn.CONCAT("https://doi.org/",I2175),"Link"),IF(I2175="","",HYPERLINK(I2175,"Link")))</f>
        <v>Link</v>
      </c>
      <c r="L2175" s="19" t="str">
        <f>IF(A2175&lt;&gt;"",IF(J2175="No",_xlfn.CONCAT(IF(ISERROR(FIND(",",A2175))=FALSE,LEFT(A2175,FIND(",",A2175)-1),A2175),"-",C2175,"-",H2175),""),"")</f>
        <v/>
      </c>
      <c r="M2175" s="29" t="str">
        <f>IF(A2175&lt;&gt;"",_xlfn.CONCAT("{",IF(ISERROR(FIND(",",A2175))=FALSE,LEFT(A2175,FIND(",",A2175)-1),A2175),", ",C2175," #",H2175,"}"),"")</f>
        <v>{Valle, 2015 #13904}</v>
      </c>
      <c r="N2175" s="4" t="s">
        <v>1</v>
      </c>
      <c r="O2175" s="18" t="str">
        <f>IF(J2175="Yes",IF(P2175&lt;&gt;"",HYPERLINK(_xlfn.CONCAT(VLOOKUP(P2175,AF:AG,2,FALSE),"\",IF(ISERROR(FIND(",",A2175))=FALSE,LEFT(A2175,FIND(",",A2175)-1),A2175),"-",C2175,"-",H2175,".pdf"),"PDF"),""),"")</f>
        <v>PDF</v>
      </c>
      <c r="P2175" s="11" t="s">
        <v>2</v>
      </c>
      <c r="Q2175" s="3" t="s">
        <v>46</v>
      </c>
      <c r="R2175" s="3" t="s">
        <v>47</v>
      </c>
      <c r="S2175" s="4" t="s">
        <v>109</v>
      </c>
      <c r="T2175" s="18" t="str">
        <f>IF(J2175="Yes",IF(U2175&lt;&gt;"",HYPERLINK(_xlfn.CONCAT(VLOOKUP(U2175,AF:AG,2,FALSE),"\",IF(ISERROR(FIND(",",A2175))=FALSE,LEFT(A2175,FIND(",",A2175)-1),A2175),"-",C2175,"-",H2175,".pdf"),"PDF"),""),"")</f>
        <v>PDF</v>
      </c>
      <c r="U2175" s="11" t="s">
        <v>38</v>
      </c>
      <c r="V2175" s="3" t="s">
        <v>46</v>
      </c>
      <c r="W2175" s="3" t="s">
        <v>47</v>
      </c>
      <c r="Y2175" s="12" t="str">
        <f>IF(R2175="Include","No",IF(V2175="Include","No",""))</f>
        <v/>
      </c>
      <c r="Z2175" s="33" t="str">
        <f>IF(J2175="Yes",IF(Q2175="","",IF(Q2175="Include",IF(V2175="",IF(Y2175="No","Check for supplement","Include"),IF(V2175="Exclude","Consensus required",IF(V2175="Include",IF(Y2175="No","Check for supplement","Include"),"Check required"))),IF(Q2175="Exclude",IF(V2175="","Check required",IF(V2175="Exclude","Exclude",IF(V2175="Include","Consensus required","Check required"))),"Check required"))),IF(L2175="","","Find PDF"))</f>
        <v>Exclude</v>
      </c>
      <c r="AA2175" s="31" t="str">
        <f>IF(Z2175="Exclude",R2175,"")</f>
        <v>3. Wrong intervention</v>
      </c>
    </row>
    <row r="2176" spans="1:27" x14ac:dyDescent="0.25">
      <c r="A2176" s="25" t="s">
        <v>3735</v>
      </c>
      <c r="B2176" s="26" t="s">
        <v>3736</v>
      </c>
      <c r="C2176" s="26">
        <v>2017</v>
      </c>
      <c r="D2176" s="26" t="s">
        <v>493</v>
      </c>
      <c r="E2176" s="26">
        <v>7</v>
      </c>
      <c r="F2176" s="26">
        <v>4</v>
      </c>
      <c r="G2176" s="26" t="s">
        <v>3737</v>
      </c>
      <c r="H2176" s="26">
        <v>13901</v>
      </c>
      <c r="I2176" s="26" t="s">
        <v>3738</v>
      </c>
      <c r="J2176" s="11" t="s">
        <v>35</v>
      </c>
      <c r="K2176" s="18" t="str">
        <f>IF(LEFT(I2176,2)="10",HYPERLINK(_xlfn.CONCAT("https://doi.org/",I2176),"Link"),IF(I2176="","",HYPERLINK(I2176,"Link")))</f>
        <v>Link</v>
      </c>
      <c r="L2176" s="19" t="str">
        <f>IF(A2176&lt;&gt;"",IF(J2176="No",_xlfn.CONCAT(IF(ISERROR(FIND(",",A2176))=FALSE,LEFT(A2176,FIND(",",A2176)-1),A2176),"-",C2176,"-",H2176),""),"")</f>
        <v/>
      </c>
      <c r="M2176" s="29" t="str">
        <f>IF(A2176&lt;&gt;"",_xlfn.CONCAT("{",IF(ISERROR(FIND(",",A2176))=FALSE,LEFT(A2176,FIND(",",A2176)-1),A2176),", ",C2176," #",H2176,"}"),"")</f>
        <v>{Valle, 2017 #13901}</v>
      </c>
      <c r="N2176" s="4" t="s">
        <v>1</v>
      </c>
      <c r="O2176" s="18" t="str">
        <f>IF(J2176="Yes",IF(P2176&lt;&gt;"",HYPERLINK(_xlfn.CONCAT(VLOOKUP(P2176,AF:AG,2,FALSE),"\",IF(ISERROR(FIND(",",A2176))=FALSE,LEFT(A2176,FIND(",",A2176)-1),A2176),"-",C2176,"-",H2176,".pdf"),"PDF"),""),"")</f>
        <v>PDF</v>
      </c>
      <c r="P2176" s="11" t="s">
        <v>2</v>
      </c>
      <c r="Q2176" s="3" t="s">
        <v>46</v>
      </c>
      <c r="R2176" s="3" t="s">
        <v>47</v>
      </c>
      <c r="S2176" s="4" t="s">
        <v>109</v>
      </c>
      <c r="T2176" s="18" t="str">
        <f>IF(J2176="Yes",IF(U2176&lt;&gt;"",HYPERLINK(_xlfn.CONCAT(VLOOKUP(U2176,AF:AG,2,FALSE),"\",IF(ISERROR(FIND(",",A2176))=FALSE,LEFT(A2176,FIND(",",A2176)-1),A2176),"-",C2176,"-",H2176,".pdf"),"PDF"),""),"")</f>
        <v>PDF</v>
      </c>
      <c r="U2176" s="11" t="s">
        <v>38</v>
      </c>
      <c r="V2176" s="3" t="s">
        <v>46</v>
      </c>
      <c r="W2176" s="3" t="s">
        <v>47</v>
      </c>
      <c r="Y2176" s="12" t="str">
        <f>IF(R2176="Include","No",IF(V2176="Include","No",""))</f>
        <v/>
      </c>
      <c r="Z2176" s="33" t="str">
        <f>IF(J2176="Yes",IF(Q2176="","",IF(Q2176="Include",IF(V2176="",IF(Y2176="No","Check for supplement","Include"),IF(V2176="Exclude","Consensus required",IF(V2176="Include",IF(Y2176="No","Check for supplement","Include"),"Check required"))),IF(Q2176="Exclude",IF(V2176="","Check required",IF(V2176="Exclude","Exclude",IF(V2176="Include","Consensus required","Check required"))),"Check required"))),IF(L2176="","","Find PDF"))</f>
        <v>Exclude</v>
      </c>
      <c r="AA2176" s="31" t="str">
        <f>IF(Z2176="Exclude",R2176,"")</f>
        <v>3. Wrong intervention</v>
      </c>
    </row>
    <row r="2177" spans="1:27" x14ac:dyDescent="0.25">
      <c r="A2177" s="25" t="s">
        <v>3739</v>
      </c>
      <c r="B2177" s="26" t="s">
        <v>3740</v>
      </c>
      <c r="C2177" s="26">
        <v>2021</v>
      </c>
      <c r="D2177" s="26" t="s">
        <v>758</v>
      </c>
      <c r="E2177" s="26">
        <v>103</v>
      </c>
      <c r="G2177" s="26">
        <v>106293</v>
      </c>
      <c r="H2177" s="26">
        <v>13900</v>
      </c>
      <c r="I2177" s="26" t="s">
        <v>3741</v>
      </c>
      <c r="J2177" s="11" t="s">
        <v>35</v>
      </c>
      <c r="K2177" s="18" t="str">
        <f>IF(LEFT(I2177,2)="10",HYPERLINK(_xlfn.CONCAT("https://doi.org/",I2177),"Link"),IF(I2177="","",HYPERLINK(I2177,"Link")))</f>
        <v>Link</v>
      </c>
      <c r="L2177" s="19" t="str">
        <f>IF(A2177&lt;&gt;"",IF(J2177="No",_xlfn.CONCAT(IF(ISERROR(FIND(",",A2177))=FALSE,LEFT(A2177,FIND(",",A2177)-1),A2177),"-",C2177,"-",H2177),""),"")</f>
        <v/>
      </c>
      <c r="M2177" s="29" t="str">
        <f>IF(A2177&lt;&gt;"",_xlfn.CONCAT("{",IF(ISERROR(FIND(",",A2177))=FALSE,LEFT(A2177,FIND(",",A2177)-1),A2177),", ",C2177," #",H2177,"}"),"")</f>
        <v>{Valle, 2021 #13900}</v>
      </c>
      <c r="N2177" s="4" t="s">
        <v>1</v>
      </c>
      <c r="O2177" s="18" t="str">
        <f>IF(J2177="Yes",IF(P2177&lt;&gt;"",HYPERLINK(_xlfn.CONCAT(VLOOKUP(P2177,AF:AG,2,FALSE),"\",IF(ISERROR(FIND(",",A2177))=FALSE,LEFT(A2177,FIND(",",A2177)-1),A2177),"-",C2177,"-",H2177,".pdf"),"PDF"),""),"")</f>
        <v>PDF</v>
      </c>
      <c r="P2177" s="11" t="s">
        <v>2</v>
      </c>
      <c r="Q2177" s="3" t="s">
        <v>46</v>
      </c>
      <c r="R2177" s="3" t="s">
        <v>47</v>
      </c>
      <c r="S2177" s="4" t="s">
        <v>109</v>
      </c>
      <c r="T2177" s="18" t="str">
        <f>IF(J2177="Yes",IF(U2177&lt;&gt;"",HYPERLINK(_xlfn.CONCAT(VLOOKUP(U2177,AF:AG,2,FALSE),"\",IF(ISERROR(FIND(",",A2177))=FALSE,LEFT(A2177,FIND(",",A2177)-1),A2177),"-",C2177,"-",H2177,".pdf"),"PDF"),""),"")</f>
        <v>PDF</v>
      </c>
      <c r="U2177" s="11" t="s">
        <v>38</v>
      </c>
      <c r="V2177" s="3" t="s">
        <v>46</v>
      </c>
      <c r="W2177" s="3" t="s">
        <v>47</v>
      </c>
      <c r="Y2177" s="12" t="str">
        <f>IF(R2177="Include","No",IF(V2177="Include","No",""))</f>
        <v/>
      </c>
      <c r="Z2177" s="33" t="str">
        <f>IF(J2177="Yes",IF(Q2177="","",IF(Q2177="Include",IF(V2177="",IF(Y2177="No","Check for supplement","Include"),IF(V2177="Exclude","Consensus required",IF(V2177="Include",IF(Y2177="No","Check for supplement","Include"),"Check required"))),IF(Q2177="Exclude",IF(V2177="","Check required",IF(V2177="Exclude","Exclude",IF(V2177="Include","Consensus required","Check required"))),"Check required"))),IF(L2177="","","Find PDF"))</f>
        <v>Exclude</v>
      </c>
      <c r="AA2177" s="31" t="str">
        <f>IF(Z2177="Exclude",R2177,"")</f>
        <v>3. Wrong intervention</v>
      </c>
    </row>
    <row r="2178" spans="1:27" x14ac:dyDescent="0.25">
      <c r="A2178" s="25" t="s">
        <v>3742</v>
      </c>
      <c r="B2178" s="26" t="s">
        <v>3743</v>
      </c>
      <c r="C2178" s="26">
        <v>2023</v>
      </c>
      <c r="D2178" s="26" t="s">
        <v>945</v>
      </c>
      <c r="E2178" s="26">
        <v>129</v>
      </c>
      <c r="F2178" s="26">
        <v>3</v>
      </c>
      <c r="G2178" s="26" t="s">
        <v>3744</v>
      </c>
      <c r="H2178" s="26">
        <v>13898</v>
      </c>
      <c r="I2178" s="26" t="s">
        <v>3745</v>
      </c>
      <c r="J2178" s="11" t="s">
        <v>35</v>
      </c>
      <c r="K2178" s="18" t="str">
        <f>IF(LEFT(I2178,2)="10",HYPERLINK(_xlfn.CONCAT("https://doi.org/",I2178),"Link"),IF(I2178="","",HYPERLINK(I2178,"Link")))</f>
        <v>Link</v>
      </c>
      <c r="L2178" s="19" t="str">
        <f>IF(A2178&lt;&gt;"",IF(J2178="No",_xlfn.CONCAT(IF(ISERROR(FIND(",",A2178))=FALSE,LEFT(A2178,FIND(",",A2178)-1),A2178),"-",C2178,"-",H2178),""),"")</f>
        <v/>
      </c>
      <c r="M2178" s="29" t="str">
        <f>IF(A2178&lt;&gt;"",_xlfn.CONCAT("{",IF(ISERROR(FIND(",",A2178))=FALSE,LEFT(A2178,FIND(",",A2178)-1),A2178),", ",C2178," #",H2178,"}"),"")</f>
        <v>{Valle, 2023 #13898}</v>
      </c>
      <c r="N2178" s="4" t="s">
        <v>1</v>
      </c>
      <c r="O2178" s="18" t="str">
        <f>IF(J2178="Yes",IF(P2178&lt;&gt;"",HYPERLINK(_xlfn.CONCAT(VLOOKUP(P2178,AF:AG,2,FALSE),"\",IF(ISERROR(FIND(",",A2178))=FALSE,LEFT(A2178,FIND(",",A2178)-1),A2178),"-",C2178,"-",H2178,".pdf"),"PDF"),""),"")</f>
        <v>PDF</v>
      </c>
      <c r="P2178" s="11" t="s">
        <v>2</v>
      </c>
      <c r="Q2178" s="3" t="s">
        <v>46</v>
      </c>
      <c r="R2178" s="3" t="s">
        <v>47</v>
      </c>
      <c r="S2178" s="4" t="s">
        <v>109</v>
      </c>
      <c r="T2178" s="18" t="str">
        <f>IF(J2178="Yes",IF(U2178&lt;&gt;"",HYPERLINK(_xlfn.CONCAT(VLOOKUP(U2178,AF:AG,2,FALSE),"\",IF(ISERROR(FIND(",",A2178))=FALSE,LEFT(A2178,FIND(",",A2178)-1),A2178),"-",C2178,"-",H2178,".pdf"),"PDF"),""),"")</f>
        <v>PDF</v>
      </c>
      <c r="U2178" s="11" t="s">
        <v>38</v>
      </c>
      <c r="V2178" s="3" t="s">
        <v>46</v>
      </c>
      <c r="W2178" s="3" t="s">
        <v>47</v>
      </c>
      <c r="Y2178" s="12" t="str">
        <f>IF(R2178="Include","No",IF(V2178="Include","No",""))</f>
        <v/>
      </c>
      <c r="Z2178" s="33" t="str">
        <f>IF(J2178="Yes",IF(Q2178="","",IF(Q2178="Include",IF(V2178="",IF(Y2178="No","Check for supplement","Include"),IF(V2178="Exclude","Consensus required",IF(V2178="Include",IF(Y2178="No","Check for supplement","Include"),"Check required"))),IF(Q2178="Exclude",IF(V2178="","Check required",IF(V2178="Exclude","Exclude",IF(V2178="Include","Consensus required","Check required"))),"Check required"))),IF(L2178="","","Find PDF"))</f>
        <v>Exclude</v>
      </c>
      <c r="AA2178" s="31" t="str">
        <f>IF(Z2178="Exclude",R2178,"")</f>
        <v>3. Wrong intervention</v>
      </c>
    </row>
    <row r="2179" spans="1:27" x14ac:dyDescent="0.25">
      <c r="A2179" s="25" t="s">
        <v>3742</v>
      </c>
      <c r="B2179" s="26" t="s">
        <v>3743</v>
      </c>
      <c r="C2179" s="26">
        <v>2023</v>
      </c>
      <c r="D2179" s="26" t="s">
        <v>945</v>
      </c>
      <c r="E2179" s="26">
        <v>129</v>
      </c>
      <c r="F2179" s="26">
        <v>3</v>
      </c>
      <c r="G2179" s="26" t="s">
        <v>3744</v>
      </c>
      <c r="H2179" s="26">
        <v>13899</v>
      </c>
      <c r="I2179" s="26" t="s">
        <v>3745</v>
      </c>
      <c r="J2179" s="11" t="s">
        <v>35</v>
      </c>
      <c r="K2179" s="18" t="str">
        <f>IF(LEFT(I2179,2)="10",HYPERLINK(_xlfn.CONCAT("https://doi.org/",I2179),"Link"),IF(I2179="","",HYPERLINK(I2179,"Link")))</f>
        <v>Link</v>
      </c>
      <c r="L2179" s="19" t="str">
        <f>IF(A2179&lt;&gt;"",IF(J2179="No",_xlfn.CONCAT(IF(ISERROR(FIND(",",A2179))=FALSE,LEFT(A2179,FIND(",",A2179)-1),A2179),"-",C2179,"-",H2179),""),"")</f>
        <v/>
      </c>
      <c r="M2179" s="29" t="str">
        <f>IF(A2179&lt;&gt;"",_xlfn.CONCAT("{",IF(ISERROR(FIND(",",A2179))=FALSE,LEFT(A2179,FIND(",",A2179)-1),A2179),", ",C2179," #",H2179,"}"),"")</f>
        <v>{Valle, 2023 #13899}</v>
      </c>
      <c r="N2179" s="4" t="s">
        <v>1</v>
      </c>
      <c r="O2179" s="18" t="str">
        <f>IF(J2179="Yes",IF(P2179&lt;&gt;"",HYPERLINK(_xlfn.CONCAT(VLOOKUP(P2179,AF:AG,2,FALSE),"\",IF(ISERROR(FIND(",",A2179))=FALSE,LEFT(A2179,FIND(",",A2179)-1),A2179),"-",C2179,"-",H2179,".pdf"),"PDF"),""),"")</f>
        <v>PDF</v>
      </c>
      <c r="P2179" s="11" t="s">
        <v>2</v>
      </c>
      <c r="Q2179" s="3" t="s">
        <v>46</v>
      </c>
      <c r="R2179" s="3" t="s">
        <v>39</v>
      </c>
      <c r="T2179" s="18" t="str">
        <f>IF(J2179="Yes",IF(U2179&lt;&gt;"",HYPERLINK(_xlfn.CONCAT(VLOOKUP(U2179,AF:AG,2,FALSE),"\",IF(ISERROR(FIND(",",A2179))=FALSE,LEFT(A2179,FIND(",",A2179)-1),A2179),"-",C2179,"-",H2179,".pdf"),"PDF"),""),"")</f>
        <v>PDF</v>
      </c>
      <c r="U2179" s="11" t="str">
        <f>IF(R2179="0. Duplicate","SH","")</f>
        <v>SH</v>
      </c>
      <c r="V2179" s="3" t="str">
        <f>IF(R2179="0. Duplicate","Exclude","")</f>
        <v>Exclude</v>
      </c>
      <c r="W2179" s="3" t="str">
        <f>IF(R2179="0. Duplicate","0. Duplicate","")</f>
        <v>0. Duplicate</v>
      </c>
      <c r="Y2179" s="12" t="str">
        <f>IF(R2179="Include","No",IF(V2179="Include","No",""))</f>
        <v/>
      </c>
      <c r="Z2179" s="33" t="str">
        <f>IF(J2179="Yes",IF(Q2179="","",IF(Q2179="Include",IF(V2179="",IF(Y2179="No","Check for supplement","Include"),IF(V2179="Exclude","Consensus required",IF(V2179="Include",IF(Y2179="No","Check for supplement","Include"),"Check required"))),IF(Q2179="Exclude",IF(V2179="","Check required",IF(V2179="Exclude","Exclude",IF(V2179="Include","Consensus required","Check required"))),"Check required"))),IF(L2179="","","Find PDF"))</f>
        <v>Exclude</v>
      </c>
      <c r="AA2179" s="31" t="str">
        <f>IF(Z2179="Exclude",R2179,"")</f>
        <v>0. Duplicate</v>
      </c>
    </row>
    <row r="2180" spans="1:27" x14ac:dyDescent="0.25">
      <c r="A2180" s="25" t="s">
        <v>3746</v>
      </c>
      <c r="B2180" s="26" t="s">
        <v>3747</v>
      </c>
      <c r="C2180" s="26">
        <v>2018</v>
      </c>
      <c r="D2180" s="26" t="s">
        <v>296</v>
      </c>
      <c r="E2180" s="26">
        <v>12</v>
      </c>
      <c r="F2180" s="26">
        <v>3</v>
      </c>
      <c r="G2180" s="26" t="s">
        <v>3748</v>
      </c>
      <c r="H2180" s="26">
        <v>13905</v>
      </c>
      <c r="I2180" s="26" t="s">
        <v>3749</v>
      </c>
      <c r="J2180" s="11" t="s">
        <v>35</v>
      </c>
      <c r="K2180" s="18" t="str">
        <f>IF(LEFT(I2180,2)="10",HYPERLINK(_xlfn.CONCAT("https://doi.org/",I2180),"Link"),IF(I2180="","",HYPERLINK(I2180,"Link")))</f>
        <v>Link</v>
      </c>
      <c r="L2180" s="19" t="str">
        <f>IF(A2180&lt;&gt;"",IF(J2180="No",_xlfn.CONCAT(IF(ISERROR(FIND(",",A2180))=FALSE,LEFT(A2180,FIND(",",A2180)-1),A2180),"-",C2180,"-",H2180),""),"")</f>
        <v/>
      </c>
      <c r="M2180" s="29" t="str">
        <f>IF(A2180&lt;&gt;"",_xlfn.CONCAT("{",IF(ISERROR(FIND(",",A2180))=FALSE,LEFT(A2180,FIND(",",A2180)-1),A2180),", ",C2180," #",H2180,"}"),"")</f>
        <v>{Vallerand, 2018 #13905}</v>
      </c>
      <c r="N2180" s="4" t="s">
        <v>1</v>
      </c>
      <c r="O2180" s="18" t="str">
        <f>IF(J2180="Yes",IF(P2180&lt;&gt;"",HYPERLINK(_xlfn.CONCAT(VLOOKUP(P2180,AF:AG,2,FALSE),"\",IF(ISERROR(FIND(",",A2180))=FALSE,LEFT(A2180,FIND(",",A2180)-1),A2180),"-",C2180,"-",H2180,".pdf"),"PDF"),""),"")</f>
        <v>PDF</v>
      </c>
      <c r="P2180" s="11" t="s">
        <v>2</v>
      </c>
      <c r="Q2180" s="3" t="s">
        <v>46</v>
      </c>
      <c r="R2180" s="3" t="s">
        <v>47</v>
      </c>
      <c r="S2180" s="4" t="s">
        <v>109</v>
      </c>
      <c r="T2180" s="18" t="str">
        <f>IF(J2180="Yes",IF(U2180&lt;&gt;"",HYPERLINK(_xlfn.CONCAT(VLOOKUP(U2180,AF:AG,2,FALSE),"\",IF(ISERROR(FIND(",",A2180))=FALSE,LEFT(A2180,FIND(",",A2180)-1),A2180),"-",C2180,"-",H2180,".pdf"),"PDF"),""),"")</f>
        <v>PDF</v>
      </c>
      <c r="U2180" s="11" t="s">
        <v>38</v>
      </c>
      <c r="V2180" s="3" t="s">
        <v>46</v>
      </c>
      <c r="W2180" s="3" t="s">
        <v>47</v>
      </c>
      <c r="Y2180" s="12" t="str">
        <f>IF(R2180="Include","No",IF(V2180="Include","No",""))</f>
        <v/>
      </c>
      <c r="Z2180" s="33" t="str">
        <f>IF(J2180="Yes",IF(Q2180="","",IF(Q2180="Include",IF(V2180="",IF(Y2180="No","Check for supplement","Include"),IF(V2180="Exclude","Consensus required",IF(V2180="Include",IF(Y2180="No","Check for supplement","Include"),"Check required"))),IF(Q2180="Exclude",IF(V2180="","Check required",IF(V2180="Exclude","Exclude",IF(V2180="Include","Consensus required","Check required"))),"Check required"))),IF(L2180="","","Find PDF"))</f>
        <v>Exclude</v>
      </c>
      <c r="AA2180" s="31" t="str">
        <f>IF(Z2180="Exclude",R2180,"")</f>
        <v>3. Wrong intervention</v>
      </c>
    </row>
    <row r="2181" spans="1:27" x14ac:dyDescent="0.25">
      <c r="A2181" s="25" t="s">
        <v>3750</v>
      </c>
      <c r="B2181" s="26" t="s">
        <v>3751</v>
      </c>
      <c r="C2181" s="26">
        <v>2023</v>
      </c>
      <c r="D2181" s="26" t="s">
        <v>124</v>
      </c>
      <c r="E2181" s="26">
        <v>20</v>
      </c>
      <c r="F2181" s="26">
        <v>1</v>
      </c>
      <c r="G2181" s="26">
        <v>17</v>
      </c>
      <c r="H2181" s="26">
        <v>13906</v>
      </c>
      <c r="I2181" s="26" t="s">
        <v>3752</v>
      </c>
      <c r="J2181" s="11" t="s">
        <v>35</v>
      </c>
      <c r="K2181" s="18" t="str">
        <f>IF(LEFT(I2181,2)="10",HYPERLINK(_xlfn.CONCAT("https://doi.org/",I2181),"Link"),IF(I2181="","",HYPERLINK(I2181,"Link")))</f>
        <v>Link</v>
      </c>
      <c r="L2181" s="19" t="str">
        <f>IF(A2181&lt;&gt;"",IF(J2181="No",_xlfn.CONCAT(IF(ISERROR(FIND(",",A2181))=FALSE,LEFT(A2181,FIND(",",A2181)-1),A2181),"-",C2181,"-",H2181),""),"")</f>
        <v/>
      </c>
      <c r="M2181" s="29" t="str">
        <f>IF(A2181&lt;&gt;"",_xlfn.CONCAT("{",IF(ISERROR(FIND(",",A2181))=FALSE,LEFT(A2181,FIND(",",A2181)-1),A2181),", ",C2181," #",H2181,"}"),"")</f>
        <v>{van Bakel, 2023 #13906}</v>
      </c>
      <c r="N2181" s="4" t="s">
        <v>1</v>
      </c>
      <c r="O2181" s="18" t="str">
        <f>IF(J2181="Yes",IF(P2181&lt;&gt;"",HYPERLINK(_xlfn.CONCAT(VLOOKUP(P2181,AF:AG,2,FALSE),"\",IF(ISERROR(FIND(",",A2181))=FALSE,LEFT(A2181,FIND(",",A2181)-1),A2181),"-",C2181,"-",H2181,".pdf"),"PDF"),""),"")</f>
        <v>PDF</v>
      </c>
      <c r="P2181" s="11" t="s">
        <v>2</v>
      </c>
      <c r="Q2181" s="3" t="s">
        <v>46</v>
      </c>
      <c r="R2181" s="3" t="s">
        <v>69</v>
      </c>
      <c r="S2181" s="4" t="s">
        <v>581</v>
      </c>
      <c r="T2181" s="18" t="str">
        <f>IF(J2181="Yes",IF(U2181&lt;&gt;"",HYPERLINK(_xlfn.CONCAT(VLOOKUP(U2181,AF:AG,2,FALSE),"\",IF(ISERROR(FIND(",",A2181))=FALSE,LEFT(A2181,FIND(",",A2181)-1),A2181),"-",C2181,"-",H2181,".pdf"),"PDF"),""),"")</f>
        <v>PDF</v>
      </c>
      <c r="U2181" s="11" t="s">
        <v>38</v>
      </c>
      <c r="V2181" s="3" t="s">
        <v>46</v>
      </c>
      <c r="W2181" s="3" t="s">
        <v>47</v>
      </c>
      <c r="Y2181" s="12" t="str">
        <f>IF(R2181="Include","No",IF(V2181="Include","No",""))</f>
        <v/>
      </c>
      <c r="Z2181" s="33" t="str">
        <f>IF(J2181="Yes",IF(Q2181="","",IF(Q2181="Include",IF(V2181="",IF(Y2181="No","Check for supplement","Include"),IF(V2181="Exclude","Consensus required",IF(V2181="Include",IF(Y2181="No","Check for supplement","Include"),"Check required"))),IF(Q2181="Exclude",IF(V2181="","Check required",IF(V2181="Exclude","Exclude",IF(V2181="Include","Consensus required","Check required"))),"Check required"))),IF(L2181="","","Find PDF"))</f>
        <v>Exclude</v>
      </c>
      <c r="AA2181" s="31" t="str">
        <f>IF(Z2181="Exclude",R2181,"")</f>
        <v>4. Wrong setting</v>
      </c>
    </row>
    <row r="2182" spans="1:27" x14ac:dyDescent="0.25">
      <c r="A2182" s="25" t="s">
        <v>3753</v>
      </c>
      <c r="B2182" s="26" t="s">
        <v>3754</v>
      </c>
      <c r="C2182" s="26">
        <v>2019</v>
      </c>
      <c r="D2182" s="26" t="s">
        <v>164</v>
      </c>
      <c r="E2182" s="26">
        <v>19</v>
      </c>
      <c r="F2182" s="26">
        <v>1</v>
      </c>
      <c r="G2182" s="26">
        <v>218</v>
      </c>
      <c r="H2182" s="26">
        <v>13907</v>
      </c>
      <c r="I2182" s="26" t="s">
        <v>3755</v>
      </c>
      <c r="J2182" s="11" t="s">
        <v>35</v>
      </c>
      <c r="K2182" s="18" t="str">
        <f>IF(LEFT(I2182,2)="10",HYPERLINK(_xlfn.CONCAT("https://doi.org/",I2182),"Link"),IF(I2182="","",HYPERLINK(I2182,"Link")))</f>
        <v>Link</v>
      </c>
      <c r="L2182" s="19" t="str">
        <f>IF(A2182&lt;&gt;"",IF(J2182="No",_xlfn.CONCAT(IF(ISERROR(FIND(",",A2182))=FALSE,LEFT(A2182,FIND(",",A2182)-1),A2182),"-",C2182,"-",H2182),""),"")</f>
        <v/>
      </c>
      <c r="M2182" s="29" t="str">
        <f>IF(A2182&lt;&gt;"",_xlfn.CONCAT("{",IF(ISERROR(FIND(",",A2182))=FALSE,LEFT(A2182,FIND(",",A2182)-1),A2182),", ",C2182," #",H2182,"}"),"")</f>
        <v>{Van Blarigan, 2019 #13907}</v>
      </c>
      <c r="N2182" s="4" t="s">
        <v>1</v>
      </c>
      <c r="O2182" s="18" t="str">
        <f>IF(J2182="Yes",IF(P2182&lt;&gt;"",HYPERLINK(_xlfn.CONCAT(VLOOKUP(P2182,AF:AG,2,FALSE),"\",IF(ISERROR(FIND(",",A2182))=FALSE,LEFT(A2182,FIND(",",A2182)-1),A2182),"-",C2182,"-",H2182,".pdf"),"PDF"),""),"")</f>
        <v>PDF</v>
      </c>
      <c r="P2182" s="11" t="s">
        <v>2</v>
      </c>
      <c r="Q2182" s="3" t="s">
        <v>46</v>
      </c>
      <c r="R2182" s="3" t="s">
        <v>47</v>
      </c>
      <c r="S2182" s="4" t="s">
        <v>109</v>
      </c>
      <c r="T2182" s="18" t="str">
        <f>IF(J2182="Yes",IF(U2182&lt;&gt;"",HYPERLINK(_xlfn.CONCAT(VLOOKUP(U2182,AF:AG,2,FALSE),"\",IF(ISERROR(FIND(",",A2182))=FALSE,LEFT(A2182,FIND(",",A2182)-1),A2182),"-",C2182,"-",H2182,".pdf"),"PDF"),""),"")</f>
        <v>PDF</v>
      </c>
      <c r="U2182" s="11" t="s">
        <v>38</v>
      </c>
      <c r="V2182" s="3" t="s">
        <v>46</v>
      </c>
      <c r="W2182" s="3" t="s">
        <v>47</v>
      </c>
      <c r="Y2182" s="12" t="str">
        <f>IF(R2182="Include","No",IF(V2182="Include","No",""))</f>
        <v/>
      </c>
      <c r="Z2182" s="33" t="str">
        <f>IF(J2182="Yes",IF(Q2182="","",IF(Q2182="Include",IF(V2182="",IF(Y2182="No","Check for supplement","Include"),IF(V2182="Exclude","Consensus required",IF(V2182="Include",IF(Y2182="No","Check for supplement","Include"),"Check required"))),IF(Q2182="Exclude",IF(V2182="","Check required",IF(V2182="Exclude","Exclude",IF(V2182="Include","Consensus required","Check required"))),"Check required"))),IF(L2182="","","Find PDF"))</f>
        <v>Exclude</v>
      </c>
      <c r="AA2182" s="31" t="str">
        <f>IF(Z2182="Exclude",R2182,"")</f>
        <v>3. Wrong intervention</v>
      </c>
    </row>
    <row r="2183" spans="1:27" x14ac:dyDescent="0.25">
      <c r="A2183" s="25" t="s">
        <v>3753</v>
      </c>
      <c r="B2183" s="26" t="s">
        <v>3754</v>
      </c>
      <c r="C2183" s="26">
        <v>2019</v>
      </c>
      <c r="D2183" s="26" t="s">
        <v>164</v>
      </c>
      <c r="E2183" s="26">
        <v>19</v>
      </c>
      <c r="F2183" s="26">
        <v>1</v>
      </c>
      <c r="G2183" s="26">
        <v>218</v>
      </c>
      <c r="H2183" s="26">
        <v>13908</v>
      </c>
      <c r="I2183" s="26" t="s">
        <v>3755</v>
      </c>
      <c r="J2183" s="11" t="s">
        <v>35</v>
      </c>
      <c r="K2183" s="18" t="str">
        <f>IF(LEFT(I2183,2)="10",HYPERLINK(_xlfn.CONCAT("https://doi.org/",I2183),"Link"),IF(I2183="","",HYPERLINK(I2183,"Link")))</f>
        <v>Link</v>
      </c>
      <c r="L2183" s="19" t="str">
        <f>IF(A2183&lt;&gt;"",IF(J2183="No",_xlfn.CONCAT(IF(ISERROR(FIND(",",A2183))=FALSE,LEFT(A2183,FIND(",",A2183)-1),A2183),"-",C2183,"-",H2183),""),"")</f>
        <v/>
      </c>
      <c r="M2183" s="29" t="str">
        <f>IF(A2183&lt;&gt;"",_xlfn.CONCAT("{",IF(ISERROR(FIND(",",A2183))=FALSE,LEFT(A2183,FIND(",",A2183)-1),A2183),", ",C2183," #",H2183,"}"),"")</f>
        <v>{Van Blarigan, 2019 #13908}</v>
      </c>
      <c r="N2183" s="4" t="s">
        <v>1</v>
      </c>
      <c r="O2183" s="18" t="str">
        <f>IF(J2183="Yes",IF(P2183&lt;&gt;"",HYPERLINK(_xlfn.CONCAT(VLOOKUP(P2183,AF:AG,2,FALSE),"\",IF(ISERROR(FIND(",",A2183))=FALSE,LEFT(A2183,FIND(",",A2183)-1),A2183),"-",C2183,"-",H2183,".pdf"),"PDF"),""),"")</f>
        <v>PDF</v>
      </c>
      <c r="P2183" s="11" t="s">
        <v>2</v>
      </c>
      <c r="Q2183" s="3" t="s">
        <v>46</v>
      </c>
      <c r="R2183" s="3" t="s">
        <v>39</v>
      </c>
      <c r="T2183" s="18" t="str">
        <f>IF(J2183="Yes",IF(U2183&lt;&gt;"",HYPERLINK(_xlfn.CONCAT(VLOOKUP(U2183,AF:AG,2,FALSE),"\",IF(ISERROR(FIND(",",A2183))=FALSE,LEFT(A2183,FIND(",",A2183)-1),A2183),"-",C2183,"-",H2183,".pdf"),"PDF"),""),"")</f>
        <v>PDF</v>
      </c>
      <c r="U2183" s="11" t="str">
        <f>IF(R2183="0. Duplicate","SH","")</f>
        <v>SH</v>
      </c>
      <c r="V2183" s="3" t="str">
        <f>IF(R2183="0. Duplicate","Exclude","")</f>
        <v>Exclude</v>
      </c>
      <c r="W2183" s="3" t="str">
        <f>IF(R2183="0. Duplicate","0. Duplicate","")</f>
        <v>0. Duplicate</v>
      </c>
      <c r="Y2183" s="12" t="str">
        <f>IF(R2183="Include","No",IF(V2183="Include","No",""))</f>
        <v/>
      </c>
      <c r="Z2183" s="33" t="str">
        <f>IF(J2183="Yes",IF(Q2183="","",IF(Q2183="Include",IF(V2183="",IF(Y2183="No","Check for supplement","Include"),IF(V2183="Exclude","Consensus required",IF(V2183="Include",IF(Y2183="No","Check for supplement","Include"),"Check required"))),IF(Q2183="Exclude",IF(V2183="","Check required",IF(V2183="Exclude","Exclude",IF(V2183="Include","Consensus required","Check required"))),"Check required"))),IF(L2183="","","Find PDF"))</f>
        <v>Exclude</v>
      </c>
      <c r="AA2183" s="31" t="str">
        <f>IF(Z2183="Exclude",R2183,"")</f>
        <v>0. Duplicate</v>
      </c>
    </row>
    <row r="2184" spans="1:27" x14ac:dyDescent="0.25">
      <c r="A2184" s="25" t="s">
        <v>3753</v>
      </c>
      <c r="B2184" s="26" t="s">
        <v>3754</v>
      </c>
      <c r="C2184" s="26">
        <v>2019</v>
      </c>
      <c r="D2184" s="26" t="s">
        <v>164</v>
      </c>
      <c r="E2184" s="26">
        <v>19</v>
      </c>
      <c r="F2184" s="26">
        <v>1</v>
      </c>
      <c r="G2184" s="26">
        <v>218</v>
      </c>
      <c r="H2184" s="26">
        <v>13909</v>
      </c>
      <c r="I2184" s="26" t="s">
        <v>3755</v>
      </c>
      <c r="J2184" s="11" t="s">
        <v>35</v>
      </c>
      <c r="K2184" s="18" t="str">
        <f>IF(LEFT(I2184,2)="10",HYPERLINK(_xlfn.CONCAT("https://doi.org/",I2184),"Link"),IF(I2184="","",HYPERLINK(I2184,"Link")))</f>
        <v>Link</v>
      </c>
      <c r="L2184" s="19" t="str">
        <f>IF(A2184&lt;&gt;"",IF(J2184="No",_xlfn.CONCAT(IF(ISERROR(FIND(",",A2184))=FALSE,LEFT(A2184,FIND(",",A2184)-1),A2184),"-",C2184,"-",H2184),""),"")</f>
        <v/>
      </c>
      <c r="M2184" s="29" t="str">
        <f>IF(A2184&lt;&gt;"",_xlfn.CONCAT("{",IF(ISERROR(FIND(",",A2184))=FALSE,LEFT(A2184,FIND(",",A2184)-1),A2184),", ",C2184," #",H2184,"}"),"")</f>
        <v>{Van Blarigan, 2019 #13909}</v>
      </c>
      <c r="N2184" s="4" t="s">
        <v>1</v>
      </c>
      <c r="O2184" s="18" t="str">
        <f>IF(J2184="Yes",IF(P2184&lt;&gt;"",HYPERLINK(_xlfn.CONCAT(VLOOKUP(P2184,AF:AG,2,FALSE),"\",IF(ISERROR(FIND(",",A2184))=FALSE,LEFT(A2184,FIND(",",A2184)-1),A2184),"-",C2184,"-",H2184,".pdf"),"PDF"),""),"")</f>
        <v>PDF</v>
      </c>
      <c r="P2184" s="11" t="s">
        <v>2</v>
      </c>
      <c r="Q2184" s="3" t="s">
        <v>46</v>
      </c>
      <c r="R2184" s="3" t="s">
        <v>39</v>
      </c>
      <c r="T2184" s="18" t="str">
        <f>IF(J2184="Yes",IF(U2184&lt;&gt;"",HYPERLINK(_xlfn.CONCAT(VLOOKUP(U2184,AF:AG,2,FALSE),"\",IF(ISERROR(FIND(",",A2184))=FALSE,LEFT(A2184,FIND(",",A2184)-1),A2184),"-",C2184,"-",H2184,".pdf"),"PDF"),""),"")</f>
        <v>PDF</v>
      </c>
      <c r="U2184" s="11" t="str">
        <f>IF(R2184="0. Duplicate","SH","")</f>
        <v>SH</v>
      </c>
      <c r="V2184" s="3" t="str">
        <f>IF(R2184="0. Duplicate","Exclude","")</f>
        <v>Exclude</v>
      </c>
      <c r="W2184" s="3" t="str">
        <f>IF(R2184="0. Duplicate","0. Duplicate","")</f>
        <v>0. Duplicate</v>
      </c>
      <c r="Y2184" s="12" t="str">
        <f>IF(R2184="Include","No",IF(V2184="Include","No",""))</f>
        <v/>
      </c>
      <c r="Z2184" s="33" t="str">
        <f>IF(J2184="Yes",IF(Q2184="","",IF(Q2184="Include",IF(V2184="",IF(Y2184="No","Check for supplement","Include"),IF(V2184="Exclude","Consensus required",IF(V2184="Include",IF(Y2184="No","Check for supplement","Include"),"Check required"))),IF(Q2184="Exclude",IF(V2184="","Check required",IF(V2184="Exclude","Exclude",IF(V2184="Include","Consensus required","Check required"))),"Check required"))),IF(L2184="","","Find PDF"))</f>
        <v>Exclude</v>
      </c>
      <c r="AA2184" s="31" t="str">
        <f>IF(Z2184="Exclude",R2184,"")</f>
        <v>0. Duplicate</v>
      </c>
    </row>
    <row r="2185" spans="1:27" x14ac:dyDescent="0.25">
      <c r="A2185" s="25" t="s">
        <v>3753</v>
      </c>
      <c r="B2185" s="26" t="s">
        <v>3754</v>
      </c>
      <c r="C2185" s="26">
        <v>2019</v>
      </c>
      <c r="D2185" s="26" t="s">
        <v>164</v>
      </c>
      <c r="E2185" s="26">
        <v>19</v>
      </c>
      <c r="F2185" s="26">
        <v>1</v>
      </c>
      <c r="G2185" s="26">
        <v>218</v>
      </c>
      <c r="H2185" s="26">
        <v>13910</v>
      </c>
      <c r="I2185" s="26" t="s">
        <v>3755</v>
      </c>
      <c r="J2185" s="11" t="s">
        <v>35</v>
      </c>
      <c r="K2185" s="18" t="str">
        <f>IF(LEFT(I2185,2)="10",HYPERLINK(_xlfn.CONCAT("https://doi.org/",I2185),"Link"),IF(I2185="","",HYPERLINK(I2185,"Link")))</f>
        <v>Link</v>
      </c>
      <c r="L2185" s="19" t="str">
        <f>IF(A2185&lt;&gt;"",IF(J2185="No",_xlfn.CONCAT(IF(ISERROR(FIND(",",A2185))=FALSE,LEFT(A2185,FIND(",",A2185)-1),A2185),"-",C2185,"-",H2185),""),"")</f>
        <v/>
      </c>
      <c r="M2185" s="29" t="str">
        <f>IF(A2185&lt;&gt;"",_xlfn.CONCAT("{",IF(ISERROR(FIND(",",A2185))=FALSE,LEFT(A2185,FIND(",",A2185)-1),A2185),", ",C2185," #",H2185,"}"),"")</f>
        <v>{Van Blarigan, 2019 #13910}</v>
      </c>
      <c r="N2185" s="4" t="s">
        <v>1</v>
      </c>
      <c r="O2185" s="18" t="str">
        <f>IF(J2185="Yes",IF(P2185&lt;&gt;"",HYPERLINK(_xlfn.CONCAT(VLOOKUP(P2185,AF:AG,2,FALSE),"\",IF(ISERROR(FIND(",",A2185))=FALSE,LEFT(A2185,FIND(",",A2185)-1),A2185),"-",C2185,"-",H2185,".pdf"),"PDF"),""),"")</f>
        <v>PDF</v>
      </c>
      <c r="P2185" s="11" t="s">
        <v>2</v>
      </c>
      <c r="Q2185" s="3" t="s">
        <v>46</v>
      </c>
      <c r="R2185" s="3" t="s">
        <v>39</v>
      </c>
      <c r="T2185" s="18" t="str">
        <f>IF(J2185="Yes",IF(U2185&lt;&gt;"",HYPERLINK(_xlfn.CONCAT(VLOOKUP(U2185,AF:AG,2,FALSE),"\",IF(ISERROR(FIND(",",A2185))=FALSE,LEFT(A2185,FIND(",",A2185)-1),A2185),"-",C2185,"-",H2185,".pdf"),"PDF"),""),"")</f>
        <v>PDF</v>
      </c>
      <c r="U2185" s="11" t="str">
        <f>IF(R2185="0. Duplicate","SH","")</f>
        <v>SH</v>
      </c>
      <c r="V2185" s="3" t="str">
        <f>IF(R2185="0. Duplicate","Exclude","")</f>
        <v>Exclude</v>
      </c>
      <c r="W2185" s="3" t="str">
        <f>IF(R2185="0. Duplicate","0. Duplicate","")</f>
        <v>0. Duplicate</v>
      </c>
      <c r="Y2185" s="12" t="str">
        <f>IF(R2185="Include","No",IF(V2185="Include","No",""))</f>
        <v/>
      </c>
      <c r="Z2185" s="33" t="str">
        <f>IF(J2185="Yes",IF(Q2185="","",IF(Q2185="Include",IF(V2185="",IF(Y2185="No","Check for supplement","Include"),IF(V2185="Exclude","Consensus required",IF(V2185="Include",IF(Y2185="No","Check for supplement","Include"),"Check required"))),IF(Q2185="Exclude",IF(V2185="","Check required",IF(V2185="Exclude","Exclude",IF(V2185="Include","Consensus required","Check required"))),"Check required"))),IF(L2185="","","Find PDF"))</f>
        <v>Exclude</v>
      </c>
      <c r="AA2185" s="31" t="str">
        <f>IF(Z2185="Exclude",R2185,"")</f>
        <v>0. Duplicate</v>
      </c>
    </row>
    <row r="2186" spans="1:27" x14ac:dyDescent="0.25">
      <c r="A2186" s="25" t="s">
        <v>3753</v>
      </c>
      <c r="B2186" s="26" t="s">
        <v>3754</v>
      </c>
      <c r="C2186" s="26">
        <v>2019</v>
      </c>
      <c r="D2186" s="26" t="s">
        <v>164</v>
      </c>
      <c r="E2186" s="26">
        <v>19</v>
      </c>
      <c r="F2186" s="26">
        <v>1</v>
      </c>
      <c r="G2186" s="26">
        <v>218</v>
      </c>
      <c r="H2186" s="26">
        <v>13911</v>
      </c>
      <c r="I2186" s="26" t="s">
        <v>3755</v>
      </c>
      <c r="J2186" s="11" t="s">
        <v>35</v>
      </c>
      <c r="K2186" s="18" t="str">
        <f>IF(LEFT(I2186,2)="10",HYPERLINK(_xlfn.CONCAT("https://doi.org/",I2186),"Link"),IF(I2186="","",HYPERLINK(I2186,"Link")))</f>
        <v>Link</v>
      </c>
      <c r="L2186" s="19" t="str">
        <f>IF(A2186&lt;&gt;"",IF(J2186="No",_xlfn.CONCAT(IF(ISERROR(FIND(",",A2186))=FALSE,LEFT(A2186,FIND(",",A2186)-1),A2186),"-",C2186,"-",H2186),""),"")</f>
        <v/>
      </c>
      <c r="M2186" s="29" t="str">
        <f>IF(A2186&lt;&gt;"",_xlfn.CONCAT("{",IF(ISERROR(FIND(",",A2186))=FALSE,LEFT(A2186,FIND(",",A2186)-1),A2186),", ",C2186," #",H2186,"}"),"")</f>
        <v>{Van Blarigan, 2019 #13911}</v>
      </c>
      <c r="N2186" s="4" t="s">
        <v>1</v>
      </c>
      <c r="O2186" s="18" t="str">
        <f>IF(J2186="Yes",IF(P2186&lt;&gt;"",HYPERLINK(_xlfn.CONCAT(VLOOKUP(P2186,AF:AG,2,FALSE),"\",IF(ISERROR(FIND(",",A2186))=FALSE,LEFT(A2186,FIND(",",A2186)-1),A2186),"-",C2186,"-",H2186,".pdf"),"PDF"),""),"")</f>
        <v>PDF</v>
      </c>
      <c r="P2186" s="11" t="s">
        <v>2</v>
      </c>
      <c r="Q2186" s="3" t="s">
        <v>46</v>
      </c>
      <c r="R2186" s="3" t="s">
        <v>39</v>
      </c>
      <c r="T2186" s="18" t="str">
        <f>IF(J2186="Yes",IF(U2186&lt;&gt;"",HYPERLINK(_xlfn.CONCAT(VLOOKUP(U2186,AF:AG,2,FALSE),"\",IF(ISERROR(FIND(",",A2186))=FALSE,LEFT(A2186,FIND(",",A2186)-1),A2186),"-",C2186,"-",H2186,".pdf"),"PDF"),""),"")</f>
        <v>PDF</v>
      </c>
      <c r="U2186" s="11" t="str">
        <f>IF(R2186="0. Duplicate","SH","")</f>
        <v>SH</v>
      </c>
      <c r="V2186" s="3" t="str">
        <f>IF(R2186="0. Duplicate","Exclude","")</f>
        <v>Exclude</v>
      </c>
      <c r="W2186" s="3" t="str">
        <f>IF(R2186="0. Duplicate","0. Duplicate","")</f>
        <v>0. Duplicate</v>
      </c>
      <c r="Y2186" s="12" t="str">
        <f>IF(R2186="Include","No",IF(V2186="Include","No",""))</f>
        <v/>
      </c>
      <c r="Z2186" s="33" t="str">
        <f>IF(J2186="Yes",IF(Q2186="","",IF(Q2186="Include",IF(V2186="",IF(Y2186="No","Check for supplement","Include"),IF(V2186="Exclude","Consensus required",IF(V2186="Include",IF(Y2186="No","Check for supplement","Include"),"Check required"))),IF(Q2186="Exclude",IF(V2186="","Check required",IF(V2186="Exclude","Exclude",IF(V2186="Include","Consensus required","Check required"))),"Check required"))),IF(L2186="","","Find PDF"))</f>
        <v>Exclude</v>
      </c>
      <c r="AA2186" s="31" t="str">
        <f>IF(Z2186="Exclude",R2186,"")</f>
        <v>0. Duplicate</v>
      </c>
    </row>
    <row r="2187" spans="1:27" x14ac:dyDescent="0.25">
      <c r="A2187" s="25" t="s">
        <v>3756</v>
      </c>
      <c r="B2187" s="26" t="s">
        <v>3757</v>
      </c>
      <c r="C2187" s="26">
        <v>2021</v>
      </c>
      <c r="D2187" s="26" t="s">
        <v>3</v>
      </c>
      <c r="G2187" s="26" t="s">
        <v>1210</v>
      </c>
      <c r="H2187" s="26">
        <v>24728</v>
      </c>
      <c r="I2187" s="26" t="s">
        <v>3758</v>
      </c>
      <c r="J2187" s="11" t="s">
        <v>2662</v>
      </c>
      <c r="K2187" s="18" t="str">
        <f>IF(LEFT(I2187,2)="10",HYPERLINK(_xlfn.CONCAT("https://doi.org/",I2187),"Link"),IF(I2187="","",HYPERLINK(I2187,"Link")))</f>
        <v>Link</v>
      </c>
      <c r="L2187" s="19" t="str">
        <f>IF(A2187&lt;&gt;"",IF(J2187="No",_xlfn.CONCAT(IF(ISERROR(FIND(",",A2187))=FALSE,LEFT(A2187,FIND(",",A2187)-1),A2187),"-",C2187,"-",H2187),""),"")</f>
        <v>Van Blarigan-2021-24728</v>
      </c>
      <c r="M2187" s="29" t="str">
        <f>IF(A2187&lt;&gt;"",_xlfn.CONCAT("{",IF(ISERROR(FIND(",",A2187))=FALSE,LEFT(A2187,FIND(",",A2187)-1),A2187),", ",C2187," #",H2187,"}"),"")</f>
        <v>{Van Blarigan, 2021 #24728}</v>
      </c>
      <c r="N2187" s="4" t="s">
        <v>75</v>
      </c>
      <c r="O2187" s="18" t="str">
        <f>IF(J2187="Yes",IF(P2187&lt;&gt;"",HYPERLINK(_xlfn.CONCAT(VLOOKUP(P2187,AF:AG,2,FALSE),"\",IF(ISERROR(FIND(",",A2187))=FALSE,LEFT(A2187,FIND(",",A2187)-1),A2187),"-",C2187,"-",H2187,".pdf"),"PDF"),""),"")</f>
        <v/>
      </c>
      <c r="P2187" s="11" t="s">
        <v>2</v>
      </c>
      <c r="Q2187" s="3" t="s">
        <v>46</v>
      </c>
      <c r="R2187" s="3" t="s">
        <v>47</v>
      </c>
      <c r="S2187" s="4" t="s">
        <v>3759</v>
      </c>
      <c r="T2187" s="18" t="str">
        <f>IF(J2187="Yes",IF(U2187&lt;&gt;"",HYPERLINK(_xlfn.CONCAT(VLOOKUP(U2187,AF:AG,2,FALSE),"\",IF(ISERROR(FIND(",",A2187))=FALSE,LEFT(A2187,FIND(",",A2187)-1),A2187),"-",C2187,"-",H2187,".pdf"),"PDF"),""),"")</f>
        <v/>
      </c>
      <c r="U2187" s="11" t="s">
        <v>38</v>
      </c>
      <c r="V2187" s="3" t="s">
        <v>46</v>
      </c>
      <c r="W2187" s="3" t="s">
        <v>47</v>
      </c>
      <c r="X2187" s="501" t="s">
        <v>2664</v>
      </c>
      <c r="Y2187" s="12" t="str">
        <f>IF(R2187="Include","No",IF(V2187="Include","No",""))</f>
        <v/>
      </c>
      <c r="Z2187" s="33" t="s">
        <v>46</v>
      </c>
      <c r="AA2187" s="31" t="str">
        <f>IF(Z2187="Exclude",R2187,"")</f>
        <v>3. Wrong intervention</v>
      </c>
    </row>
    <row r="2188" spans="1:27" x14ac:dyDescent="0.25">
      <c r="A2188" s="25" t="s">
        <v>3756</v>
      </c>
      <c r="B2188" s="26" t="s">
        <v>3760</v>
      </c>
      <c r="C2188" s="26">
        <v>2022</v>
      </c>
      <c r="D2188" s="26" t="s">
        <v>638</v>
      </c>
      <c r="E2188" s="26">
        <v>8</v>
      </c>
      <c r="F2188" s="26">
        <v>1</v>
      </c>
      <c r="G2188" s="26" t="s">
        <v>3761</v>
      </c>
      <c r="H2188" s="26">
        <v>13912</v>
      </c>
      <c r="I2188" s="26" t="s">
        <v>3762</v>
      </c>
      <c r="J2188" s="11" t="s">
        <v>35</v>
      </c>
      <c r="K2188" s="18" t="str">
        <f>IF(LEFT(I2188,2)="10",HYPERLINK(_xlfn.CONCAT("https://doi.org/",I2188),"Link"),IF(I2188="","",HYPERLINK(I2188,"Link")))</f>
        <v>Link</v>
      </c>
      <c r="L2188" s="19" t="str">
        <f>IF(A2188&lt;&gt;"",IF(J2188="No",_xlfn.CONCAT(IF(ISERROR(FIND(",",A2188))=FALSE,LEFT(A2188,FIND(",",A2188)-1),A2188),"-",C2188,"-",H2188),""),"")</f>
        <v/>
      </c>
      <c r="M2188" s="29" t="str">
        <f>IF(A2188&lt;&gt;"",_xlfn.CONCAT("{",IF(ISERROR(FIND(",",A2188))=FALSE,LEFT(A2188,FIND(",",A2188)-1),A2188),", ",C2188," #",H2188,"}"),"")</f>
        <v>{Van Blarigan, 2022 #13912}</v>
      </c>
      <c r="N2188" s="4" t="s">
        <v>1</v>
      </c>
      <c r="O2188" s="18" t="str">
        <f>IF(J2188="Yes",IF(P2188&lt;&gt;"",HYPERLINK(_xlfn.CONCAT(VLOOKUP(P2188,AF:AG,2,FALSE),"\",IF(ISERROR(FIND(",",A2188))=FALSE,LEFT(A2188,FIND(",",A2188)-1),A2188),"-",C2188,"-",H2188,".pdf"),"PDF"),""),"")</f>
        <v>PDF</v>
      </c>
      <c r="P2188" s="11" t="s">
        <v>2</v>
      </c>
      <c r="Q2188" s="3" t="s">
        <v>46</v>
      </c>
      <c r="R2188" s="3" t="s">
        <v>47</v>
      </c>
      <c r="S2188" s="4" t="s">
        <v>109</v>
      </c>
      <c r="T2188" s="18" t="str">
        <f>IF(J2188="Yes",IF(U2188&lt;&gt;"",HYPERLINK(_xlfn.CONCAT(VLOOKUP(U2188,AF:AG,2,FALSE),"\",IF(ISERROR(FIND(",",A2188))=FALSE,LEFT(A2188,FIND(",",A2188)-1),A2188),"-",C2188,"-",H2188,".pdf"),"PDF"),""),"")</f>
        <v>PDF</v>
      </c>
      <c r="U2188" s="11" t="s">
        <v>38</v>
      </c>
      <c r="V2188" s="3" t="s">
        <v>46</v>
      </c>
      <c r="W2188" s="3" t="s">
        <v>47</v>
      </c>
      <c r="Y2188" s="12" t="str">
        <f>IF(R2188="Include","No",IF(V2188="Include","No",""))</f>
        <v/>
      </c>
      <c r="Z2188" s="33" t="str">
        <f>IF(J2188="Yes",IF(Q2188="","",IF(Q2188="Include",IF(V2188="",IF(Y2188="No","Check for supplement","Include"),IF(V2188="Exclude","Consensus required",IF(V2188="Include",IF(Y2188="No","Check for supplement","Include"),"Check required"))),IF(Q2188="Exclude",IF(V2188="","Check required",IF(V2188="Exclude","Exclude",IF(V2188="Include","Consensus required","Check required"))),"Check required"))),IF(L2188="","","Find PDF"))</f>
        <v>Exclude</v>
      </c>
      <c r="AA2188" s="31" t="str">
        <f>IF(Z2188="Exclude",R2188,"")</f>
        <v>3. Wrong intervention</v>
      </c>
    </row>
    <row r="2189" spans="1:27" x14ac:dyDescent="0.25">
      <c r="A2189" s="25" t="s">
        <v>3763</v>
      </c>
      <c r="B2189" s="26" t="s">
        <v>3764</v>
      </c>
      <c r="C2189" s="26">
        <v>2012</v>
      </c>
      <c r="D2189" s="26" t="s">
        <v>3765</v>
      </c>
      <c r="E2189" s="26">
        <v>17</v>
      </c>
      <c r="F2189" s="26">
        <v>6</v>
      </c>
      <c r="G2189" s="26" t="s">
        <v>3766</v>
      </c>
      <c r="H2189" s="26">
        <v>14994</v>
      </c>
      <c r="I2189" s="26" t="s">
        <v>3767</v>
      </c>
      <c r="J2189" s="11" t="s">
        <v>35</v>
      </c>
      <c r="K2189" s="18" t="str">
        <f>IF(LEFT(I2189,2)="10",HYPERLINK(_xlfn.CONCAT("https://doi.org/",I2189),"Link"),IF(I2189="","",HYPERLINK(I2189,"Link")))</f>
        <v>Link</v>
      </c>
      <c r="L2189" s="19" t="str">
        <f>IF(A2189&lt;&gt;"",IF(J2189="No",_xlfn.CONCAT(IF(ISERROR(FIND(",",A2189))=FALSE,LEFT(A2189,FIND(",",A2189)-1),A2189),"-",C2189,"-",H2189),""),"")</f>
        <v/>
      </c>
      <c r="M2189" s="29" t="str">
        <f>IF(A2189&lt;&gt;"",_xlfn.CONCAT("{",IF(ISERROR(FIND(",",A2189))=FALSE,LEFT(A2189,FIND(",",A2189)-1),A2189),", ",C2189," #",H2189,"}"),"")</f>
        <v>{van Dantzig, 2012 #14994}</v>
      </c>
      <c r="N2189" s="4" t="s">
        <v>1</v>
      </c>
      <c r="O2189" s="18" t="str">
        <f>IF(J2189="Yes",IF(P2189&lt;&gt;"",HYPERLINK(_xlfn.CONCAT(VLOOKUP(P2189,AF:AG,2,FALSE),"\",IF(ISERROR(FIND(",",A2189))=FALSE,LEFT(A2189,FIND(",",A2189)-1),A2189),"-",C2189,"-",H2189,".pdf"),"PDF"),""),"")</f>
        <v>PDF</v>
      </c>
      <c r="P2189" s="11" t="s">
        <v>2</v>
      </c>
      <c r="Q2189" s="3" t="s">
        <v>46</v>
      </c>
      <c r="R2189" s="3" t="s">
        <v>47</v>
      </c>
      <c r="S2189" s="4" t="s">
        <v>109</v>
      </c>
      <c r="T2189" s="18" t="str">
        <f>IF(J2189="Yes",IF(U2189&lt;&gt;"",HYPERLINK(_xlfn.CONCAT(VLOOKUP(U2189,AF:AG,2,FALSE),"\",IF(ISERROR(FIND(",",A2189))=FALSE,LEFT(A2189,FIND(",",A2189)-1),A2189),"-",C2189,"-",H2189,".pdf"),"PDF"),""),"")</f>
        <v>PDF</v>
      </c>
      <c r="U2189" s="11" t="s">
        <v>38</v>
      </c>
      <c r="V2189" s="3" t="s">
        <v>46</v>
      </c>
      <c r="W2189" s="3" t="s">
        <v>47</v>
      </c>
      <c r="Y2189" s="12" t="str">
        <f>IF(R2189="Include","No",IF(V2189="Include","No",""))</f>
        <v/>
      </c>
      <c r="Z2189" s="33" t="str">
        <f>IF(J2189="Yes",IF(Q2189="","",IF(Q2189="Include",IF(V2189="",IF(Y2189="No","Check for supplement","Include"),IF(V2189="Exclude","Consensus required",IF(V2189="Include",IF(Y2189="No","Check for supplement","Include"),"Check required"))),IF(Q2189="Exclude",IF(V2189="","Check required",IF(V2189="Exclude","Exclude",IF(V2189="Include","Consensus required","Check required"))),"Check required"))),IF(L2189="","","Find PDF"))</f>
        <v>Exclude</v>
      </c>
      <c r="AA2189" s="31" t="str">
        <f>IF(Z2189="Exclude",R2189,"")</f>
        <v>3. Wrong intervention</v>
      </c>
    </row>
    <row r="2190" spans="1:27" x14ac:dyDescent="0.25">
      <c r="A2190" s="25" t="s">
        <v>3768</v>
      </c>
      <c r="B2190" s="26" t="s">
        <v>3769</v>
      </c>
      <c r="C2190" s="26">
        <v>2021</v>
      </c>
      <c r="D2190" s="26" t="s">
        <v>3770</v>
      </c>
      <c r="E2190" s="26">
        <v>13</v>
      </c>
      <c r="F2190" s="26">
        <v>15</v>
      </c>
      <c r="G2190" s="26" t="s">
        <v>3771</v>
      </c>
      <c r="H2190" s="26">
        <v>13913</v>
      </c>
      <c r="I2190" s="26" t="s">
        <v>3772</v>
      </c>
      <c r="J2190" s="11" t="s">
        <v>35</v>
      </c>
      <c r="K2190" s="18" t="str">
        <f>IF(LEFT(I2190,2)="10",HYPERLINK(_xlfn.CONCAT("https://doi.org/",I2190),"Link"),IF(I2190="","",HYPERLINK(I2190,"Link")))</f>
        <v>Link</v>
      </c>
      <c r="L2190" s="19" t="str">
        <f>IF(A2190&lt;&gt;"",IF(J2190="No",_xlfn.CONCAT(IF(ISERROR(FIND(",",A2190))=FALSE,LEFT(A2190,FIND(",",A2190)-1),A2190),"-",C2190,"-",H2190),""),"")</f>
        <v/>
      </c>
      <c r="M2190" s="29" t="str">
        <f>IF(A2190&lt;&gt;"",_xlfn.CONCAT("{",IF(ISERROR(FIND(",",A2190))=FALSE,LEFT(A2190,FIND(",",A2190)-1),A2190),", ",C2190," #",H2190,"}"),"")</f>
        <v>{van de Wiel, 2021 #13913}</v>
      </c>
      <c r="N2190" s="4" t="s">
        <v>1</v>
      </c>
      <c r="O2190" s="18" t="str">
        <f>IF(J2190="Yes",IF(P2190&lt;&gt;"",HYPERLINK(_xlfn.CONCAT(VLOOKUP(P2190,AF:AG,2,FALSE),"\",IF(ISERROR(FIND(",",A2190))=FALSE,LEFT(A2190,FIND(",",A2190)-1),A2190),"-",C2190,"-",H2190,".pdf"),"PDF"),""),"")</f>
        <v>PDF</v>
      </c>
      <c r="P2190" s="11" t="s">
        <v>2</v>
      </c>
      <c r="Q2190" s="3" t="s">
        <v>46</v>
      </c>
      <c r="R2190" s="3" t="s">
        <v>47</v>
      </c>
      <c r="S2190" s="4" t="s">
        <v>109</v>
      </c>
      <c r="T2190" s="18" t="str">
        <f>IF(J2190="Yes",IF(U2190&lt;&gt;"",HYPERLINK(_xlfn.CONCAT(VLOOKUP(U2190,AF:AG,2,FALSE),"\",IF(ISERROR(FIND(",",A2190))=FALSE,LEFT(A2190,FIND(",",A2190)-1),A2190),"-",C2190,"-",H2190,".pdf"),"PDF"),""),"")</f>
        <v>PDF</v>
      </c>
      <c r="U2190" s="11" t="s">
        <v>38</v>
      </c>
      <c r="V2190" s="3" t="s">
        <v>46</v>
      </c>
      <c r="W2190" s="3" t="s">
        <v>47</v>
      </c>
      <c r="Y2190" s="12" t="str">
        <f>IF(R2190="Include","No",IF(V2190="Include","No",""))</f>
        <v/>
      </c>
      <c r="Z2190" s="33" t="str">
        <f>IF(J2190="Yes",IF(Q2190="","",IF(Q2190="Include",IF(V2190="",IF(Y2190="No","Check for supplement","Include"),IF(V2190="Exclude","Consensus required",IF(V2190="Include",IF(Y2190="No","Check for supplement","Include"),"Check required"))),IF(Q2190="Exclude",IF(V2190="","Check required",IF(V2190="Exclude","Exclude",IF(V2190="Include","Consensus required","Check required"))),"Check required"))),IF(L2190="","","Find PDF"))</f>
        <v>Exclude</v>
      </c>
      <c r="AA2190" s="31" t="str">
        <f>IF(Z2190="Exclude",R2190,"")</f>
        <v>3. Wrong intervention</v>
      </c>
    </row>
    <row r="2191" spans="1:27" x14ac:dyDescent="0.25">
      <c r="A2191" s="25" t="s">
        <v>3768</v>
      </c>
      <c r="B2191" s="26" t="s">
        <v>3769</v>
      </c>
      <c r="C2191" s="26">
        <v>2021</v>
      </c>
      <c r="D2191" s="26" t="s">
        <v>3770</v>
      </c>
      <c r="E2191" s="26">
        <v>13</v>
      </c>
      <c r="F2191" s="26">
        <v>15</v>
      </c>
      <c r="G2191" s="26" t="s">
        <v>3771</v>
      </c>
      <c r="H2191" s="26">
        <v>13914</v>
      </c>
      <c r="I2191" s="26" t="s">
        <v>3772</v>
      </c>
      <c r="J2191" s="11" t="s">
        <v>35</v>
      </c>
      <c r="K2191" s="18" t="str">
        <f>IF(LEFT(I2191,2)="10",HYPERLINK(_xlfn.CONCAT("https://doi.org/",I2191),"Link"),IF(I2191="","",HYPERLINK(I2191,"Link")))</f>
        <v>Link</v>
      </c>
      <c r="L2191" s="19" t="str">
        <f>IF(A2191&lt;&gt;"",IF(J2191="No",_xlfn.CONCAT(IF(ISERROR(FIND(",",A2191))=FALSE,LEFT(A2191,FIND(",",A2191)-1),A2191),"-",C2191,"-",H2191),""),"")</f>
        <v/>
      </c>
      <c r="M2191" s="29" t="str">
        <f>IF(A2191&lt;&gt;"",_xlfn.CONCAT("{",IF(ISERROR(FIND(",",A2191))=FALSE,LEFT(A2191,FIND(",",A2191)-1),A2191),", ",C2191," #",H2191,"}"),"")</f>
        <v>{van de Wiel, 2021 #13914}</v>
      </c>
      <c r="N2191" s="4" t="s">
        <v>1</v>
      </c>
      <c r="O2191" s="18" t="str">
        <f>IF(J2191="Yes",IF(P2191&lt;&gt;"",HYPERLINK(_xlfn.CONCAT(VLOOKUP(P2191,AF:AG,2,FALSE),"\",IF(ISERROR(FIND(",",A2191))=FALSE,LEFT(A2191,FIND(",",A2191)-1),A2191),"-",C2191,"-",H2191,".pdf"),"PDF"),""),"")</f>
        <v>PDF</v>
      </c>
      <c r="P2191" s="11" t="s">
        <v>2</v>
      </c>
      <c r="Q2191" s="3" t="s">
        <v>46</v>
      </c>
      <c r="R2191" s="3" t="s">
        <v>39</v>
      </c>
      <c r="T2191" s="18" t="str">
        <f>IF(J2191="Yes",IF(U2191&lt;&gt;"",HYPERLINK(_xlfn.CONCAT(VLOOKUP(U2191,AF:AG,2,FALSE),"\",IF(ISERROR(FIND(",",A2191))=FALSE,LEFT(A2191,FIND(",",A2191)-1),A2191),"-",C2191,"-",H2191,".pdf"),"PDF"),""),"")</f>
        <v>PDF</v>
      </c>
      <c r="U2191" s="11" t="str">
        <f>IF(R2191="0. Duplicate","SH","")</f>
        <v>SH</v>
      </c>
      <c r="V2191" s="3" t="str">
        <f>IF(R2191="0. Duplicate","Exclude","")</f>
        <v>Exclude</v>
      </c>
      <c r="W2191" s="3" t="str">
        <f>IF(R2191="0. Duplicate","0. Duplicate","")</f>
        <v>0. Duplicate</v>
      </c>
      <c r="Y2191" s="12" t="str">
        <f>IF(R2191="Include","No",IF(V2191="Include","No",""))</f>
        <v/>
      </c>
      <c r="Z2191" s="33" t="str">
        <f>IF(J2191="Yes",IF(Q2191="","",IF(Q2191="Include",IF(V2191="",IF(Y2191="No","Check for supplement","Include"),IF(V2191="Exclude","Consensus required",IF(V2191="Include",IF(Y2191="No","Check for supplement","Include"),"Check required"))),IF(Q2191="Exclude",IF(V2191="","Check required",IF(V2191="Exclude","Exclude",IF(V2191="Include","Consensus required","Check required"))),"Check required"))),IF(L2191="","","Find PDF"))</f>
        <v>Exclude</v>
      </c>
      <c r="AA2191" s="31" t="str">
        <f>IF(Z2191="Exclude",R2191,"")</f>
        <v>0. Duplicate</v>
      </c>
    </row>
    <row r="2192" spans="1:27" x14ac:dyDescent="0.25">
      <c r="A2192" s="25" t="s">
        <v>3773</v>
      </c>
      <c r="B2192" s="26" t="s">
        <v>3774</v>
      </c>
      <c r="C2192" s="26">
        <v>2019</v>
      </c>
      <c r="D2192" s="26" t="s">
        <v>1394</v>
      </c>
      <c r="E2192" s="26">
        <v>10</v>
      </c>
      <c r="G2192" s="26">
        <v>174</v>
      </c>
      <c r="H2192" s="26">
        <v>13915</v>
      </c>
      <c r="I2192" s="26" t="s">
        <v>3775</v>
      </c>
      <c r="J2192" s="11" t="s">
        <v>35</v>
      </c>
      <c r="K2192" s="18" t="str">
        <f>IF(LEFT(I2192,2)="10",HYPERLINK(_xlfn.CONCAT("https://doi.org/",I2192),"Link"),IF(I2192="","",HYPERLINK(I2192,"Link")))</f>
        <v>Link</v>
      </c>
      <c r="L2192" s="19" t="str">
        <f>IF(A2192&lt;&gt;"",IF(J2192="No",_xlfn.CONCAT(IF(ISERROR(FIND(",",A2192))=FALSE,LEFT(A2192,FIND(",",A2192)-1),A2192),"-",C2192,"-",H2192),""),"")</f>
        <v/>
      </c>
      <c r="M2192" s="29" t="str">
        <f>IF(A2192&lt;&gt;"",_xlfn.CONCAT("{",IF(ISERROR(FIND(",",A2192))=FALSE,LEFT(A2192,FIND(",",A2192)-1),A2192),", ",C2192," #",H2192,"}"),"")</f>
        <v>{van den Berg, 2019 #13915}</v>
      </c>
      <c r="N2192" s="4" t="s">
        <v>1</v>
      </c>
      <c r="O2192" s="18" t="str">
        <f>IF(J2192="Yes",IF(P2192&lt;&gt;"",HYPERLINK(_xlfn.CONCAT(VLOOKUP(P2192,AF:AG,2,FALSE),"\",IF(ISERROR(FIND(",",A2192))=FALSE,LEFT(A2192,FIND(",",A2192)-1),A2192),"-",C2192,"-",H2192,".pdf"),"PDF"),""),"")</f>
        <v>PDF</v>
      </c>
      <c r="P2192" s="11" t="s">
        <v>2</v>
      </c>
      <c r="Q2192" s="3" t="s">
        <v>46</v>
      </c>
      <c r="R2192" s="3" t="s">
        <v>47</v>
      </c>
      <c r="S2192" s="4" t="s">
        <v>109</v>
      </c>
      <c r="T2192" s="18" t="str">
        <f>IF(J2192="Yes",IF(U2192&lt;&gt;"",HYPERLINK(_xlfn.CONCAT(VLOOKUP(U2192,AF:AG,2,FALSE),"\",IF(ISERROR(FIND(",",A2192))=FALSE,LEFT(A2192,FIND(",",A2192)-1),A2192),"-",C2192,"-",H2192,".pdf"),"PDF"),""),"")</f>
        <v>PDF</v>
      </c>
      <c r="U2192" s="11" t="s">
        <v>38</v>
      </c>
      <c r="V2192" s="3" t="s">
        <v>46</v>
      </c>
      <c r="W2192" s="3" t="s">
        <v>47</v>
      </c>
      <c r="Y2192" s="12" t="str">
        <f>IF(R2192="Include","No",IF(V2192="Include","No",""))</f>
        <v/>
      </c>
      <c r="Z2192" s="33" t="str">
        <f>IF(J2192="Yes",IF(Q2192="","",IF(Q2192="Include",IF(V2192="",IF(Y2192="No","Check for supplement","Include"),IF(V2192="Exclude","Consensus required",IF(V2192="Include",IF(Y2192="No","Check for supplement","Include"),"Check required"))),IF(Q2192="Exclude",IF(V2192="","Check required",IF(V2192="Exclude","Exclude",IF(V2192="Include","Consensus required","Check required"))),"Check required"))),IF(L2192="","","Find PDF"))</f>
        <v>Exclude</v>
      </c>
      <c r="AA2192" s="31" t="str">
        <f>IF(Z2192="Exclude",R2192,"")</f>
        <v>3. Wrong intervention</v>
      </c>
    </row>
    <row r="2193" spans="1:27" x14ac:dyDescent="0.25">
      <c r="A2193" s="25" t="s">
        <v>5764</v>
      </c>
      <c r="B2193" s="26" t="s">
        <v>5765</v>
      </c>
      <c r="C2193" s="26">
        <v>2022</v>
      </c>
      <c r="D2193" s="26" t="s">
        <v>5766</v>
      </c>
      <c r="E2193" s="26">
        <v>4</v>
      </c>
      <c r="F2193" s="26">
        <v>4</v>
      </c>
      <c r="G2193" s="26" t="s">
        <v>3674</v>
      </c>
      <c r="H2193" s="26">
        <v>14151</v>
      </c>
      <c r="I2193" s="26" t="s">
        <v>5767</v>
      </c>
      <c r="J2193" s="11" t="s">
        <v>35</v>
      </c>
      <c r="K2193" s="18" t="str">
        <f>IF(LEFT(I2193,2)="10",HYPERLINK(_xlfn.CONCAT("https://doi.org/",I2193),"Link"),IF(I2193="","",HYPERLINK(I2193,"Link")))</f>
        <v>Link</v>
      </c>
      <c r="L2193" s="19" t="str">
        <f>IF(A2193&lt;&gt;"",IF(J2193="No",_xlfn.CONCAT(IF(ISERROR(FIND(",",A2193))=FALSE,LEFT(A2193,FIND(",",A2193)-1),A2193),"-",C2193,"-",H2193),""),"")</f>
        <v/>
      </c>
      <c r="M2193" s="29" t="str">
        <f>IF(A2193&lt;&gt;"",_xlfn.CONCAT("{",IF(ISERROR(FIND(",",A2193))=FALSE,LEFT(A2193,FIND(",",A2193)-1),A2193),", ",C2193," #",H2193,"}"),"")</f>
        <v>{van der Schoot, 2022 #14151}</v>
      </c>
      <c r="N2193" s="4" t="s">
        <v>4</v>
      </c>
      <c r="O2193" s="18" t="str">
        <f>IF(J2193="Yes",IF(P2193&lt;&gt;"",HYPERLINK(_xlfn.CONCAT(VLOOKUP(P2193,AF:AG,2,FALSE),"\",IF(ISERROR(FIND(",",A2193))=FALSE,LEFT(A2193,FIND(",",A2193)-1),A2193),"-",C2193,"-",H2193,".pdf"),"PDF"),""),"")</f>
        <v>PDF</v>
      </c>
      <c r="P2193" s="11" t="s">
        <v>2</v>
      </c>
      <c r="Q2193" s="3" t="s">
        <v>46</v>
      </c>
      <c r="R2193" s="3" t="s">
        <v>47</v>
      </c>
      <c r="S2193" s="4" t="s">
        <v>109</v>
      </c>
      <c r="T2193" s="18" t="str">
        <f>IF(J2193="Yes",IF(U2193&lt;&gt;"",HYPERLINK(_xlfn.CONCAT(VLOOKUP(U2193,AF:AG,2,FALSE),"\",IF(ISERROR(FIND(",",A2193))=FALSE,LEFT(A2193,FIND(",",A2193)-1),A2193),"-",C2193,"-",H2193,".pdf"),"PDF"),""),"")</f>
        <v>PDF</v>
      </c>
      <c r="U2193" s="11" t="s">
        <v>50</v>
      </c>
      <c r="V2193" s="382" t="s">
        <v>46</v>
      </c>
      <c r="W2193" s="383" t="s">
        <v>47</v>
      </c>
      <c r="Y2193" s="12" t="str">
        <f>IF(R2193="Include","No",IF(V2193="Include","No",""))</f>
        <v/>
      </c>
      <c r="Z2193" s="33" t="str">
        <f>IF(J2193="Yes",IF(Q2193="","",IF(Q2193="Include",IF(V2193="",IF(Y2193="No","Check for supplement","Include"),IF(V2193="Exclude","Consensus required",IF(V2193="Include",IF(Y2193="No","Check for supplement","Include"),"Check required"))),IF(Q2193="Exclude",IF(V2193="","Check required",IF(V2193="Exclude","Exclude",IF(V2193="Include","Consensus required","Check required"))),"Check required"))),IF(L2193="","","Find PDF"))</f>
        <v>Exclude</v>
      </c>
      <c r="AA2193" s="31" t="str">
        <f>IF(Z2193="Exclude",R2193,"")</f>
        <v>3. Wrong intervention</v>
      </c>
    </row>
    <row r="2194" spans="1:27" x14ac:dyDescent="0.25">
      <c r="A2194" s="25" t="s">
        <v>3776</v>
      </c>
      <c r="B2194" s="26" t="s">
        <v>3777</v>
      </c>
      <c r="C2194" s="26">
        <v>2018</v>
      </c>
      <c r="D2194" s="26" t="s">
        <v>95</v>
      </c>
      <c r="E2194" s="26">
        <v>52</v>
      </c>
      <c r="F2194" s="26">
        <v>4</v>
      </c>
      <c r="G2194" s="26" t="s">
        <v>3778</v>
      </c>
      <c r="H2194" s="26">
        <v>13916</v>
      </c>
      <c r="I2194" s="26" t="s">
        <v>3779</v>
      </c>
      <c r="J2194" s="11" t="s">
        <v>35</v>
      </c>
      <c r="K2194" s="18" t="str">
        <f>IF(LEFT(I2194,2)="10",HYPERLINK(_xlfn.CONCAT("https://doi.org/",I2194),"Link"),IF(I2194="","",HYPERLINK(I2194,"Link")))</f>
        <v>Link</v>
      </c>
      <c r="L2194" s="19" t="str">
        <f>IF(A2194&lt;&gt;"",IF(J2194="No",_xlfn.CONCAT(IF(ISERROR(FIND(",",A2194))=FALSE,LEFT(A2194,FIND(",",A2194)-1),A2194),"-",C2194,"-",H2194),""),"")</f>
        <v/>
      </c>
      <c r="M2194" s="29" t="str">
        <f>IF(A2194&lt;&gt;"",_xlfn.CONCAT("{",IF(ISERROR(FIND(",",A2194))=FALSE,LEFT(A2194,FIND(",",A2194)-1),A2194),", ",C2194," #",H2194,"}"),"")</f>
        <v>{van der Swaluw, 2018 #13916}</v>
      </c>
      <c r="N2194" s="4" t="s">
        <v>1</v>
      </c>
      <c r="O2194" s="18" t="str">
        <f>IF(J2194="Yes",IF(P2194&lt;&gt;"",HYPERLINK(_xlfn.CONCAT(VLOOKUP(P2194,AF:AG,2,FALSE),"\",IF(ISERROR(FIND(",",A2194))=FALSE,LEFT(A2194,FIND(",",A2194)-1),A2194),"-",C2194,"-",H2194,".pdf"),"PDF"),""),"")</f>
        <v>PDF</v>
      </c>
      <c r="P2194" s="11" t="s">
        <v>2</v>
      </c>
      <c r="Q2194" s="3" t="s">
        <v>46</v>
      </c>
      <c r="R2194" s="3" t="s">
        <v>47</v>
      </c>
      <c r="S2194" s="4" t="s">
        <v>109</v>
      </c>
      <c r="T2194" s="18" t="str">
        <f>IF(J2194="Yes",IF(U2194&lt;&gt;"",HYPERLINK(_xlfn.CONCAT(VLOOKUP(U2194,AF:AG,2,FALSE),"\",IF(ISERROR(FIND(",",A2194))=FALSE,LEFT(A2194,FIND(",",A2194)-1),A2194),"-",C2194,"-",H2194,".pdf"),"PDF"),""),"")</f>
        <v>PDF</v>
      </c>
      <c r="U2194" s="11" t="s">
        <v>38</v>
      </c>
      <c r="V2194" s="3" t="s">
        <v>46</v>
      </c>
      <c r="W2194" s="3" t="s">
        <v>47</v>
      </c>
      <c r="Y2194" s="12" t="str">
        <f>IF(R2194="Include","No",IF(V2194="Include","No",""))</f>
        <v/>
      </c>
      <c r="Z2194" s="33" t="str">
        <f>IF(J2194="Yes",IF(Q2194="","",IF(Q2194="Include",IF(V2194="",IF(Y2194="No","Check for supplement","Include"),IF(V2194="Exclude","Consensus required",IF(V2194="Include",IF(Y2194="No","Check for supplement","Include"),"Check required"))),IF(Q2194="Exclude",IF(V2194="","Check required",IF(V2194="Exclude","Exclude",IF(V2194="Include","Consensus required","Check required"))),"Check required"))),IF(L2194="","","Find PDF"))</f>
        <v>Exclude</v>
      </c>
      <c r="AA2194" s="31" t="str">
        <f>IF(Z2194="Exclude",R2194,"")</f>
        <v>3. Wrong intervention</v>
      </c>
    </row>
    <row r="2195" spans="1:27" x14ac:dyDescent="0.25">
      <c r="A2195" s="25" t="s">
        <v>3776</v>
      </c>
      <c r="B2195" s="26" t="s">
        <v>3780</v>
      </c>
      <c r="C2195" s="26">
        <v>2018</v>
      </c>
      <c r="D2195" s="26" t="s">
        <v>354</v>
      </c>
      <c r="E2195" s="26">
        <v>41</v>
      </c>
      <c r="F2195" s="26">
        <v>4</v>
      </c>
      <c r="G2195" s="26" t="s">
        <v>3781</v>
      </c>
      <c r="H2195" s="26">
        <v>13917</v>
      </c>
      <c r="I2195" s="26" t="s">
        <v>3782</v>
      </c>
      <c r="J2195" s="11" t="s">
        <v>35</v>
      </c>
      <c r="K2195" s="18" t="str">
        <f>IF(LEFT(I2195,2)="10",HYPERLINK(_xlfn.CONCAT("https://doi.org/",I2195),"Link"),IF(I2195="","",HYPERLINK(I2195,"Link")))</f>
        <v>Link</v>
      </c>
      <c r="L2195" s="19" t="str">
        <f>IF(A2195&lt;&gt;"",IF(J2195="No",_xlfn.CONCAT(IF(ISERROR(FIND(",",A2195))=FALSE,LEFT(A2195,FIND(",",A2195)-1),A2195),"-",C2195,"-",H2195),""),"")</f>
        <v/>
      </c>
      <c r="M2195" s="29" t="str">
        <f>IF(A2195&lt;&gt;"",_xlfn.CONCAT("{",IF(ISERROR(FIND(",",A2195))=FALSE,LEFT(A2195,FIND(",",A2195)-1),A2195),", ",C2195," #",H2195,"}"),"")</f>
        <v>{van der Swaluw, 2018 #13917}</v>
      </c>
      <c r="N2195" s="4" t="s">
        <v>1</v>
      </c>
      <c r="O2195" s="18" t="str">
        <f>IF(J2195="Yes",IF(P2195&lt;&gt;"",HYPERLINK(_xlfn.CONCAT(VLOOKUP(P2195,AF:AG,2,FALSE),"\",IF(ISERROR(FIND(",",A2195))=FALSE,LEFT(A2195,FIND(",",A2195)-1),A2195),"-",C2195,"-",H2195,".pdf"),"PDF"),""),"")</f>
        <v>PDF</v>
      </c>
      <c r="P2195" s="11" t="s">
        <v>2</v>
      </c>
      <c r="Q2195" s="3" t="s">
        <v>46</v>
      </c>
      <c r="R2195" s="3" t="s">
        <v>47</v>
      </c>
      <c r="S2195" s="4" t="s">
        <v>109</v>
      </c>
      <c r="T2195" s="18" t="str">
        <f>IF(J2195="Yes",IF(U2195&lt;&gt;"",HYPERLINK(_xlfn.CONCAT(VLOOKUP(U2195,AF:AG,2,FALSE),"\",IF(ISERROR(FIND(",",A2195))=FALSE,LEFT(A2195,FIND(",",A2195)-1),A2195),"-",C2195,"-",H2195,".pdf"),"PDF"),""),"")</f>
        <v>PDF</v>
      </c>
      <c r="U2195" s="11" t="s">
        <v>38</v>
      </c>
      <c r="V2195" s="3" t="s">
        <v>46</v>
      </c>
      <c r="W2195" s="3" t="s">
        <v>47</v>
      </c>
      <c r="Y2195" s="12" t="str">
        <f>IF(R2195="Include","No",IF(V2195="Include","No",""))</f>
        <v/>
      </c>
      <c r="Z2195" s="33" t="str">
        <f>IF(J2195="Yes",IF(Q2195="","",IF(Q2195="Include",IF(V2195="",IF(Y2195="No","Check for supplement","Include"),IF(V2195="Exclude","Consensus required",IF(V2195="Include",IF(Y2195="No","Check for supplement","Include"),"Check required"))),IF(Q2195="Exclude",IF(V2195="","Check required",IF(V2195="Exclude","Exclude",IF(V2195="Include","Consensus required","Check required"))),"Check required"))),IF(L2195="","","Find PDF"))</f>
        <v>Exclude</v>
      </c>
      <c r="AA2195" s="31" t="str">
        <f>IF(Z2195="Exclude",R2195,"")</f>
        <v>3. Wrong intervention</v>
      </c>
    </row>
    <row r="2196" spans="1:27" x14ac:dyDescent="0.25">
      <c r="A2196" s="25" t="s">
        <v>3776</v>
      </c>
      <c r="B2196" s="26" t="s">
        <v>3777</v>
      </c>
      <c r="C2196" s="26">
        <v>2018</v>
      </c>
      <c r="D2196" s="26" t="s">
        <v>95</v>
      </c>
      <c r="E2196" s="26">
        <v>52</v>
      </c>
      <c r="F2196" s="26">
        <v>4</v>
      </c>
      <c r="G2196" s="26" t="s">
        <v>3778</v>
      </c>
      <c r="H2196" s="26">
        <v>13918</v>
      </c>
      <c r="I2196" s="26" t="s">
        <v>3779</v>
      </c>
      <c r="J2196" s="11" t="s">
        <v>35</v>
      </c>
      <c r="K2196" s="18" t="str">
        <f>IF(LEFT(I2196,2)="10",HYPERLINK(_xlfn.CONCAT("https://doi.org/",I2196),"Link"),IF(I2196="","",HYPERLINK(I2196,"Link")))</f>
        <v>Link</v>
      </c>
      <c r="L2196" s="19" t="str">
        <f>IF(A2196&lt;&gt;"",IF(J2196="No",_xlfn.CONCAT(IF(ISERROR(FIND(",",A2196))=FALSE,LEFT(A2196,FIND(",",A2196)-1),A2196),"-",C2196,"-",H2196),""),"")</f>
        <v/>
      </c>
      <c r="M2196" s="29" t="str">
        <f>IF(A2196&lt;&gt;"",_xlfn.CONCAT("{",IF(ISERROR(FIND(",",A2196))=FALSE,LEFT(A2196,FIND(",",A2196)-1),A2196),", ",C2196," #",H2196,"}"),"")</f>
        <v>{van der Swaluw, 2018 #13918}</v>
      </c>
      <c r="N2196" s="4" t="s">
        <v>1</v>
      </c>
      <c r="O2196" s="18" t="str">
        <f>IF(J2196="Yes",IF(P2196&lt;&gt;"",HYPERLINK(_xlfn.CONCAT(VLOOKUP(P2196,AF:AG,2,FALSE),"\",IF(ISERROR(FIND(",",A2196))=FALSE,LEFT(A2196,FIND(",",A2196)-1),A2196),"-",C2196,"-",H2196,".pdf"),"PDF"),""),"")</f>
        <v>PDF</v>
      </c>
      <c r="P2196" s="11" t="s">
        <v>2</v>
      </c>
      <c r="Q2196" s="3" t="s">
        <v>46</v>
      </c>
      <c r="R2196" s="3" t="s">
        <v>39</v>
      </c>
      <c r="T2196" s="18" t="str">
        <f>IF(J2196="Yes",IF(U2196&lt;&gt;"",HYPERLINK(_xlfn.CONCAT(VLOOKUP(U2196,AF:AG,2,FALSE),"\",IF(ISERROR(FIND(",",A2196))=FALSE,LEFT(A2196,FIND(",",A2196)-1),A2196),"-",C2196,"-",H2196,".pdf"),"PDF"),""),"")</f>
        <v>PDF</v>
      </c>
      <c r="U2196" s="11" t="str">
        <f>IF(R2196="0. Duplicate","SH","")</f>
        <v>SH</v>
      </c>
      <c r="V2196" s="3" t="str">
        <f>IF(R2196="0. Duplicate","Exclude","")</f>
        <v>Exclude</v>
      </c>
      <c r="W2196" s="3" t="str">
        <f>IF(R2196="0. Duplicate","0. Duplicate","")</f>
        <v>0. Duplicate</v>
      </c>
      <c r="Y2196" s="12" t="str">
        <f>IF(R2196="Include","No",IF(V2196="Include","No",""))</f>
        <v/>
      </c>
      <c r="Z2196" s="33" t="str">
        <f>IF(J2196="Yes",IF(Q2196="","",IF(Q2196="Include",IF(V2196="",IF(Y2196="No","Check for supplement","Include"),IF(V2196="Exclude","Consensus required",IF(V2196="Include",IF(Y2196="No","Check for supplement","Include"),"Check required"))),IF(Q2196="Exclude",IF(V2196="","Check required",IF(V2196="Exclude","Exclude",IF(V2196="Include","Consensus required","Check required"))),"Check required"))),IF(L2196="","","Find PDF"))</f>
        <v>Exclude</v>
      </c>
      <c r="AA2196" s="31" t="str">
        <f>IF(Z2196="Exclude",R2196,"")</f>
        <v>0. Duplicate</v>
      </c>
    </row>
    <row r="2197" spans="1:27" x14ac:dyDescent="0.25">
      <c r="A2197" s="25" t="s">
        <v>3783</v>
      </c>
      <c r="B2197" s="26" t="s">
        <v>3784</v>
      </c>
      <c r="C2197" s="26">
        <v>2015</v>
      </c>
      <c r="D2197" s="26" t="s">
        <v>530</v>
      </c>
      <c r="E2197" s="26">
        <v>17</v>
      </c>
      <c r="F2197" s="26">
        <v>7</v>
      </c>
      <c r="G2197" s="26" t="s">
        <v>3785</v>
      </c>
      <c r="H2197" s="26">
        <v>13919</v>
      </c>
      <c r="I2197" s="26" t="s">
        <v>3786</v>
      </c>
      <c r="J2197" s="11" t="s">
        <v>35</v>
      </c>
      <c r="K2197" s="18" t="str">
        <f>IF(LEFT(I2197,2)="10",HYPERLINK(_xlfn.CONCAT("https://doi.org/",I2197),"Link"),IF(I2197="","",HYPERLINK(I2197,"Link")))</f>
        <v>Link</v>
      </c>
      <c r="L2197" s="19" t="str">
        <f>IF(A2197&lt;&gt;"",IF(J2197="No",_xlfn.CONCAT(IF(ISERROR(FIND(",",A2197))=FALSE,LEFT(A2197,FIND(",",A2197)-1),A2197),"-",C2197,"-",H2197),""),"")</f>
        <v/>
      </c>
      <c r="M2197" s="29" t="str">
        <f>IF(A2197&lt;&gt;"",_xlfn.CONCAT("{",IF(ISERROR(FIND(",",A2197))=FALSE,LEFT(A2197,FIND(",",A2197)-1),A2197),", ",C2197," #",H2197,"}"),"")</f>
        <v>{van der Weegen, 2015 #13919}</v>
      </c>
      <c r="N2197" s="4" t="s">
        <v>1</v>
      </c>
      <c r="O2197" s="18" t="str">
        <f>IF(J2197="Yes",IF(P2197&lt;&gt;"",HYPERLINK(_xlfn.CONCAT(VLOOKUP(P2197,AF:AG,2,FALSE),"\",IF(ISERROR(FIND(",",A2197))=FALSE,LEFT(A2197,FIND(",",A2197)-1),A2197),"-",C2197,"-",H2197,".pdf"),"PDF"),""),"")</f>
        <v>PDF</v>
      </c>
      <c r="P2197" s="11" t="s">
        <v>2</v>
      </c>
      <c r="Q2197" s="3" t="s">
        <v>46</v>
      </c>
      <c r="R2197" s="3" t="s">
        <v>47</v>
      </c>
      <c r="S2197" s="4" t="s">
        <v>109</v>
      </c>
      <c r="T2197" s="18" t="str">
        <f>IF(J2197="Yes",IF(U2197&lt;&gt;"",HYPERLINK(_xlfn.CONCAT(VLOOKUP(U2197,AF:AG,2,FALSE),"\",IF(ISERROR(FIND(",",A2197))=FALSE,LEFT(A2197,FIND(",",A2197)-1),A2197),"-",C2197,"-",H2197,".pdf"),"PDF"),""),"")</f>
        <v>PDF</v>
      </c>
      <c r="U2197" s="11" t="s">
        <v>38</v>
      </c>
      <c r="V2197" s="3" t="s">
        <v>46</v>
      </c>
      <c r="W2197" s="3" t="s">
        <v>47</v>
      </c>
      <c r="Y2197" s="12" t="str">
        <f>IF(R2197="Include","No",IF(V2197="Include","No",""))</f>
        <v/>
      </c>
      <c r="Z2197" s="33" t="str">
        <f>IF(J2197="Yes",IF(Q2197="","",IF(Q2197="Include",IF(V2197="",IF(Y2197="No","Check for supplement","Include"),IF(V2197="Exclude","Consensus required",IF(V2197="Include",IF(Y2197="No","Check for supplement","Include"),"Check required"))),IF(Q2197="Exclude",IF(V2197="","Check required",IF(V2197="Exclude","Exclude",IF(V2197="Include","Consensus required","Check required"))),"Check required"))),IF(L2197="","","Find PDF"))</f>
        <v>Exclude</v>
      </c>
      <c r="AA2197" s="31" t="str">
        <f>IF(Z2197="Exclude",R2197,"")</f>
        <v>3. Wrong intervention</v>
      </c>
    </row>
    <row r="2198" spans="1:27" x14ac:dyDescent="0.25">
      <c r="A2198" s="25" t="s">
        <v>3787</v>
      </c>
      <c r="B2198" s="26" t="s">
        <v>3788</v>
      </c>
      <c r="C2198" s="26">
        <v>2013</v>
      </c>
      <c r="D2198" s="26" t="s">
        <v>396</v>
      </c>
      <c r="E2198" s="26">
        <v>28</v>
      </c>
      <c r="F2198" s="26">
        <v>3</v>
      </c>
      <c r="G2198" s="26" t="s">
        <v>3789</v>
      </c>
      <c r="H2198" s="26">
        <v>13920</v>
      </c>
      <c r="I2198" s="26" t="s">
        <v>3790</v>
      </c>
      <c r="J2198" s="11" t="s">
        <v>35</v>
      </c>
      <c r="K2198" s="18" t="str">
        <f>IF(LEFT(I2198,2)="10",HYPERLINK(_xlfn.CONCAT("https://doi.org/",I2198),"Link"),IF(I2198="","",HYPERLINK(I2198,"Link")))</f>
        <v>Link</v>
      </c>
      <c r="L2198" s="19" t="str">
        <f>IF(A2198&lt;&gt;"",IF(J2198="No",_xlfn.CONCAT(IF(ISERROR(FIND(",",A2198))=FALSE,LEFT(A2198,FIND(",",A2198)-1),A2198),"-",C2198,"-",H2198),""),"")</f>
        <v/>
      </c>
      <c r="M2198" s="29" t="str">
        <f>IF(A2198&lt;&gt;"",_xlfn.CONCAT("{",IF(ISERROR(FIND(",",A2198))=FALSE,LEFT(A2198,FIND(",",A2198)-1),A2198),", ",C2198," #",H2198,"}"),"")</f>
        <v>{Van Dyck, 2013 #13920}</v>
      </c>
      <c r="N2198" s="4" t="s">
        <v>1</v>
      </c>
      <c r="O2198" s="18" t="str">
        <f>IF(J2198="Yes",IF(P2198&lt;&gt;"",HYPERLINK(_xlfn.CONCAT(VLOOKUP(P2198,AF:AG,2,FALSE),"\",IF(ISERROR(FIND(",",A2198))=FALSE,LEFT(A2198,FIND(",",A2198)-1),A2198),"-",C2198,"-",H2198,".pdf"),"PDF"),""),"")</f>
        <v>PDF</v>
      </c>
      <c r="P2198" s="11" t="s">
        <v>2</v>
      </c>
      <c r="Q2198" s="3" t="s">
        <v>46</v>
      </c>
      <c r="R2198" s="3" t="s">
        <v>47</v>
      </c>
      <c r="S2198" s="4" t="s">
        <v>109</v>
      </c>
      <c r="T2198" s="18" t="str">
        <f>IF(J2198="Yes",IF(U2198&lt;&gt;"",HYPERLINK(_xlfn.CONCAT(VLOOKUP(U2198,AF:AG,2,FALSE),"\",IF(ISERROR(FIND(",",A2198))=FALSE,LEFT(A2198,FIND(",",A2198)-1),A2198),"-",C2198,"-",H2198,".pdf"),"PDF"),""),"")</f>
        <v>PDF</v>
      </c>
      <c r="U2198" s="11" t="s">
        <v>38</v>
      </c>
      <c r="V2198" s="3" t="s">
        <v>46</v>
      </c>
      <c r="W2198" s="3" t="s">
        <v>47</v>
      </c>
      <c r="Y2198" s="12" t="str">
        <f>IF(R2198="Include","No",IF(V2198="Include","No",""))</f>
        <v/>
      </c>
      <c r="Z2198" s="33" t="str">
        <f>IF(J2198="Yes",IF(Q2198="","",IF(Q2198="Include",IF(V2198="",IF(Y2198="No","Check for supplement","Include"),IF(V2198="Exclude","Consensus required",IF(V2198="Include",IF(Y2198="No","Check for supplement","Include"),"Check required"))),IF(Q2198="Exclude",IF(V2198="","Check required",IF(V2198="Exclude","Exclude",IF(V2198="Include","Consensus required","Check required"))),"Check required"))),IF(L2198="","","Find PDF"))</f>
        <v>Exclude</v>
      </c>
      <c r="AA2198" s="31" t="str">
        <f>IF(Z2198="Exclude",R2198,"")</f>
        <v>3. Wrong intervention</v>
      </c>
    </row>
    <row r="2199" spans="1:27" x14ac:dyDescent="0.25">
      <c r="A2199" s="25" t="s">
        <v>3787</v>
      </c>
      <c r="B2199" s="26" t="s">
        <v>3788</v>
      </c>
      <c r="C2199" s="26">
        <v>2013</v>
      </c>
      <c r="D2199" s="26" t="s">
        <v>396</v>
      </c>
      <c r="E2199" s="26">
        <v>28</v>
      </c>
      <c r="F2199" s="26">
        <v>3</v>
      </c>
      <c r="G2199" s="26" t="s">
        <v>3789</v>
      </c>
      <c r="H2199" s="26">
        <v>13921</v>
      </c>
      <c r="I2199" s="26" t="s">
        <v>3790</v>
      </c>
      <c r="J2199" s="11" t="s">
        <v>35</v>
      </c>
      <c r="K2199" s="18" t="str">
        <f>IF(LEFT(I2199,2)="10",HYPERLINK(_xlfn.CONCAT("https://doi.org/",I2199),"Link"),IF(I2199="","",HYPERLINK(I2199,"Link")))</f>
        <v>Link</v>
      </c>
      <c r="L2199" s="19" t="str">
        <f>IF(A2199&lt;&gt;"",IF(J2199="No",_xlfn.CONCAT(IF(ISERROR(FIND(",",A2199))=FALSE,LEFT(A2199,FIND(",",A2199)-1),A2199),"-",C2199,"-",H2199),""),"")</f>
        <v/>
      </c>
      <c r="M2199" s="29" t="str">
        <f>IF(A2199&lt;&gt;"",_xlfn.CONCAT("{",IF(ISERROR(FIND(",",A2199))=FALSE,LEFT(A2199,FIND(",",A2199)-1),A2199),", ",C2199," #",H2199,"}"),"")</f>
        <v>{Van Dyck, 2013 #13921}</v>
      </c>
      <c r="N2199" s="4" t="s">
        <v>1</v>
      </c>
      <c r="O2199" s="18" t="str">
        <f>IF(J2199="Yes",IF(P2199&lt;&gt;"",HYPERLINK(_xlfn.CONCAT(VLOOKUP(P2199,AF:AG,2,FALSE),"\",IF(ISERROR(FIND(",",A2199))=FALSE,LEFT(A2199,FIND(",",A2199)-1),A2199),"-",C2199,"-",H2199,".pdf"),"PDF"),""),"")</f>
        <v>PDF</v>
      </c>
      <c r="P2199" s="11" t="s">
        <v>2</v>
      </c>
      <c r="Q2199" s="3" t="s">
        <v>46</v>
      </c>
      <c r="R2199" s="3" t="s">
        <v>39</v>
      </c>
      <c r="T2199" s="18" t="str">
        <f>IF(J2199="Yes",IF(U2199&lt;&gt;"",HYPERLINK(_xlfn.CONCAT(VLOOKUP(U2199,AF:AG,2,FALSE),"\",IF(ISERROR(FIND(",",A2199))=FALSE,LEFT(A2199,FIND(",",A2199)-1),A2199),"-",C2199,"-",H2199,".pdf"),"PDF"),""),"")</f>
        <v>PDF</v>
      </c>
      <c r="U2199" s="11" t="str">
        <f>IF(R2199="0. Duplicate","SH","")</f>
        <v>SH</v>
      </c>
      <c r="V2199" s="3" t="str">
        <f>IF(R2199="0. Duplicate","Exclude","")</f>
        <v>Exclude</v>
      </c>
      <c r="W2199" s="3" t="str">
        <f>IF(R2199="0. Duplicate","0. Duplicate","")</f>
        <v>0. Duplicate</v>
      </c>
      <c r="Y2199" s="12" t="str">
        <f>IF(R2199="Include","No",IF(V2199="Include","No",""))</f>
        <v/>
      </c>
      <c r="Z2199" s="33" t="str">
        <f>IF(J2199="Yes",IF(Q2199="","",IF(Q2199="Include",IF(V2199="",IF(Y2199="No","Check for supplement","Include"),IF(V2199="Exclude","Consensus required",IF(V2199="Include",IF(Y2199="No","Check for supplement","Include"),"Check required"))),IF(Q2199="Exclude",IF(V2199="","Check required",IF(V2199="Exclude","Exclude",IF(V2199="Include","Consensus required","Check required"))),"Check required"))),IF(L2199="","","Find PDF"))</f>
        <v>Exclude</v>
      </c>
      <c r="AA2199" s="31" t="str">
        <f>IF(Z2199="Exclude",R2199,"")</f>
        <v>0. Duplicate</v>
      </c>
    </row>
    <row r="2200" spans="1:27" x14ac:dyDescent="0.25">
      <c r="A2200" s="25" t="s">
        <v>3791</v>
      </c>
      <c r="B2200" s="26" t="s">
        <v>3792</v>
      </c>
      <c r="C2200" s="26">
        <v>2016</v>
      </c>
      <c r="D2200" s="26" t="s">
        <v>396</v>
      </c>
      <c r="E2200" s="26">
        <v>31</v>
      </c>
      <c r="F2200" s="26">
        <v>5</v>
      </c>
      <c r="G2200" s="26" t="s">
        <v>3793</v>
      </c>
      <c r="H2200" s="26">
        <v>13923</v>
      </c>
      <c r="I2200" s="26" t="s">
        <v>3794</v>
      </c>
      <c r="J2200" s="11" t="s">
        <v>35</v>
      </c>
      <c r="K2200" s="18" t="str">
        <f>IF(LEFT(I2200,2)="10",HYPERLINK(_xlfn.CONCAT("https://doi.org/",I2200),"Link"),IF(I2200="","",HYPERLINK(I2200,"Link")))</f>
        <v>Link</v>
      </c>
      <c r="L2200" s="19" t="str">
        <f>IF(A2200&lt;&gt;"",IF(J2200="No",_xlfn.CONCAT(IF(ISERROR(FIND(",",A2200))=FALSE,LEFT(A2200,FIND(",",A2200)-1),A2200),"-",C2200,"-",H2200),""),"")</f>
        <v/>
      </c>
      <c r="M2200" s="29" t="str">
        <f>IF(A2200&lt;&gt;"",_xlfn.CONCAT("{",IF(ISERROR(FIND(",",A2200))=FALSE,LEFT(A2200,FIND(",",A2200)-1),A2200),", ",C2200," #",H2200,"}"),"")</f>
        <v>{Van Dyck, 2016 #13923}</v>
      </c>
      <c r="N2200" s="4" t="s">
        <v>1</v>
      </c>
      <c r="O2200" s="18" t="str">
        <f>IF(J2200="Yes",IF(P2200&lt;&gt;"",HYPERLINK(_xlfn.CONCAT(VLOOKUP(P2200,AF:AG,2,FALSE),"\",IF(ISERROR(FIND(",",A2200))=FALSE,LEFT(A2200,FIND(",",A2200)-1),A2200),"-",C2200,"-",H2200,".pdf"),"PDF"),""),"")</f>
        <v>PDF</v>
      </c>
      <c r="P2200" s="11" t="s">
        <v>2</v>
      </c>
      <c r="Q2200" s="3" t="s">
        <v>46</v>
      </c>
      <c r="R2200" s="3" t="s">
        <v>47</v>
      </c>
      <c r="S2200" s="4" t="s">
        <v>109</v>
      </c>
      <c r="T2200" s="18" t="str">
        <f>IF(J2200="Yes",IF(U2200&lt;&gt;"",HYPERLINK(_xlfn.CONCAT(VLOOKUP(U2200,AF:AG,2,FALSE),"\",IF(ISERROR(FIND(",",A2200))=FALSE,LEFT(A2200,FIND(",",A2200)-1),A2200),"-",C2200,"-",H2200,".pdf"),"PDF"),""),"")</f>
        <v>PDF</v>
      </c>
      <c r="U2200" s="11" t="s">
        <v>38</v>
      </c>
      <c r="V2200" s="3" t="s">
        <v>46</v>
      </c>
      <c r="W2200" s="3" t="s">
        <v>47</v>
      </c>
      <c r="Y2200" s="12" t="str">
        <f>IF(R2200="Include","No",IF(V2200="Include","No",""))</f>
        <v/>
      </c>
      <c r="Z2200" s="33" t="str">
        <f>IF(J2200="Yes",IF(Q2200="","",IF(Q2200="Include",IF(V2200="",IF(Y2200="No","Check for supplement","Include"),IF(V2200="Exclude","Consensus required",IF(V2200="Include",IF(Y2200="No","Check for supplement","Include"),"Check required"))),IF(Q2200="Exclude",IF(V2200="","Check required",IF(V2200="Exclude","Exclude",IF(V2200="Include","Consensus required","Check required"))),"Check required"))),IF(L2200="","","Find PDF"))</f>
        <v>Exclude</v>
      </c>
      <c r="AA2200" s="31" t="str">
        <f>IF(Z2200="Exclude",R2200,"")</f>
        <v>3. Wrong intervention</v>
      </c>
    </row>
    <row r="2201" spans="1:27" x14ac:dyDescent="0.25">
      <c r="A2201" s="25" t="s">
        <v>3791</v>
      </c>
      <c r="B2201" s="26" t="s">
        <v>3792</v>
      </c>
      <c r="C2201" s="26">
        <v>2016</v>
      </c>
      <c r="D2201" s="26" t="s">
        <v>396</v>
      </c>
      <c r="E2201" s="26">
        <v>31</v>
      </c>
      <c r="F2201" s="26">
        <v>5</v>
      </c>
      <c r="G2201" s="26" t="s">
        <v>3793</v>
      </c>
      <c r="H2201" s="26">
        <v>13924</v>
      </c>
      <c r="I2201" s="26" t="s">
        <v>3794</v>
      </c>
      <c r="J2201" s="11" t="s">
        <v>35</v>
      </c>
      <c r="K2201" s="18" t="str">
        <f>IF(LEFT(I2201,2)="10",HYPERLINK(_xlfn.CONCAT("https://doi.org/",I2201),"Link"),IF(I2201="","",HYPERLINK(I2201,"Link")))</f>
        <v>Link</v>
      </c>
      <c r="L2201" s="19" t="str">
        <f>IF(A2201&lt;&gt;"",IF(J2201="No",_xlfn.CONCAT(IF(ISERROR(FIND(",",A2201))=FALSE,LEFT(A2201,FIND(",",A2201)-1),A2201),"-",C2201,"-",H2201),""),"")</f>
        <v/>
      </c>
      <c r="M2201" s="29" t="str">
        <f>IF(A2201&lt;&gt;"",_xlfn.CONCAT("{",IF(ISERROR(FIND(",",A2201))=FALSE,LEFT(A2201,FIND(",",A2201)-1),A2201),", ",C2201," #",H2201,"}"),"")</f>
        <v>{Van Dyck, 2016 #13924}</v>
      </c>
      <c r="N2201" s="4" t="s">
        <v>1</v>
      </c>
      <c r="O2201" s="18" t="str">
        <f>IF(J2201="Yes",IF(P2201&lt;&gt;"",HYPERLINK(_xlfn.CONCAT(VLOOKUP(P2201,AF:AG,2,FALSE),"\",IF(ISERROR(FIND(",",A2201))=FALSE,LEFT(A2201,FIND(",",A2201)-1),A2201),"-",C2201,"-",H2201,".pdf"),"PDF"),""),"")</f>
        <v>PDF</v>
      </c>
      <c r="P2201" s="11" t="s">
        <v>2</v>
      </c>
      <c r="Q2201" s="3" t="s">
        <v>46</v>
      </c>
      <c r="R2201" s="3" t="s">
        <v>39</v>
      </c>
      <c r="T2201" s="18" t="str">
        <f>IF(J2201="Yes",IF(U2201&lt;&gt;"",HYPERLINK(_xlfn.CONCAT(VLOOKUP(U2201,AF:AG,2,FALSE),"\",IF(ISERROR(FIND(",",A2201))=FALSE,LEFT(A2201,FIND(",",A2201)-1),A2201),"-",C2201,"-",H2201,".pdf"),"PDF"),""),"")</f>
        <v>PDF</v>
      </c>
      <c r="U2201" s="11" t="str">
        <f>IF(R2201="0. Duplicate","SH","")</f>
        <v>SH</v>
      </c>
      <c r="V2201" s="3" t="str">
        <f>IF(R2201="0. Duplicate","Exclude","")</f>
        <v>Exclude</v>
      </c>
      <c r="W2201" s="3" t="str">
        <f>IF(R2201="0. Duplicate","0. Duplicate","")</f>
        <v>0. Duplicate</v>
      </c>
      <c r="Y2201" s="12" t="str">
        <f>IF(R2201="Include","No",IF(V2201="Include","No",""))</f>
        <v/>
      </c>
      <c r="Z2201" s="33" t="str">
        <f>IF(J2201="Yes",IF(Q2201="","",IF(Q2201="Include",IF(V2201="",IF(Y2201="No","Check for supplement","Include"),IF(V2201="Exclude","Consensus required",IF(V2201="Include",IF(Y2201="No","Check for supplement","Include"),"Check required"))),IF(Q2201="Exclude",IF(V2201="","Check required",IF(V2201="Exclude","Exclude",IF(V2201="Include","Consensus required","Check required"))),"Check required"))),IF(L2201="","","Find PDF"))</f>
        <v>Exclude</v>
      </c>
      <c r="AA2201" s="31" t="str">
        <f>IF(Z2201="Exclude",R2201,"")</f>
        <v>0. Duplicate</v>
      </c>
    </row>
    <row r="2202" spans="1:27" x14ac:dyDescent="0.25">
      <c r="A2202" s="25" t="s">
        <v>3795</v>
      </c>
      <c r="B2202" s="26" t="s">
        <v>3796</v>
      </c>
      <c r="C2202" s="26">
        <v>2019</v>
      </c>
      <c r="D2202" s="26" t="s">
        <v>530</v>
      </c>
      <c r="E2202" s="26">
        <v>21</v>
      </c>
      <c r="F2202" s="26">
        <v>10</v>
      </c>
      <c r="G2202" s="26" t="s">
        <v>3797</v>
      </c>
      <c r="H2202" s="26">
        <v>13922</v>
      </c>
      <c r="I2202" s="26" t="s">
        <v>3798</v>
      </c>
      <c r="J2202" s="11" t="s">
        <v>35</v>
      </c>
      <c r="K2202" s="18" t="str">
        <f>IF(LEFT(I2202,2)="10",HYPERLINK(_xlfn.CONCAT("https://doi.org/",I2202),"Link"),IF(I2202="","",HYPERLINK(I2202,"Link")))</f>
        <v>Link</v>
      </c>
      <c r="L2202" s="19" t="str">
        <f>IF(A2202&lt;&gt;"",IF(J2202="No",_xlfn.CONCAT(IF(ISERROR(FIND(",",A2202))=FALSE,LEFT(A2202,FIND(",",A2202)-1),A2202),"-",C2202,"-",H2202),""),"")</f>
        <v/>
      </c>
      <c r="M2202" s="29" t="str">
        <f>IF(A2202&lt;&gt;"",_xlfn.CONCAT("{",IF(ISERROR(FIND(",",A2202))=FALSE,LEFT(A2202,FIND(",",A2202)-1),A2202),", ",C2202," #",H2202,"}"),"")</f>
        <v>{Van Dyck, 2019 #13922}</v>
      </c>
      <c r="N2202" s="4" t="s">
        <v>1</v>
      </c>
      <c r="O2202" s="18" t="str">
        <f>IF(J2202="Yes",IF(P2202&lt;&gt;"",HYPERLINK(_xlfn.CONCAT(VLOOKUP(P2202,AF:AG,2,FALSE),"\",IF(ISERROR(FIND(",",A2202))=FALSE,LEFT(A2202,FIND(",",A2202)-1),A2202),"-",C2202,"-",H2202,".pdf"),"PDF"),""),"")</f>
        <v>PDF</v>
      </c>
      <c r="P2202" s="11" t="s">
        <v>2</v>
      </c>
      <c r="Q2202" s="3" t="s">
        <v>46</v>
      </c>
      <c r="R2202" s="3" t="s">
        <v>47</v>
      </c>
      <c r="S2202" s="4" t="s">
        <v>109</v>
      </c>
      <c r="T2202" s="18" t="str">
        <f>IF(J2202="Yes",IF(U2202&lt;&gt;"",HYPERLINK(_xlfn.CONCAT(VLOOKUP(U2202,AF:AG,2,FALSE),"\",IF(ISERROR(FIND(",",A2202))=FALSE,LEFT(A2202,FIND(",",A2202)-1),A2202),"-",C2202,"-",H2202,".pdf"),"PDF"),""),"")</f>
        <v>PDF</v>
      </c>
      <c r="U2202" s="11" t="s">
        <v>38</v>
      </c>
      <c r="V2202" s="3" t="s">
        <v>46</v>
      </c>
      <c r="W2202" s="3" t="s">
        <v>47</v>
      </c>
      <c r="Y2202" s="12" t="str">
        <f>IF(R2202="Include","No",IF(V2202="Include","No",""))</f>
        <v/>
      </c>
      <c r="Z2202" s="33" t="str">
        <f>IF(J2202="Yes",IF(Q2202="","",IF(Q2202="Include",IF(V2202="",IF(Y2202="No","Check for supplement","Include"),IF(V2202="Exclude","Consensus required",IF(V2202="Include",IF(Y2202="No","Check for supplement","Include"),"Check required"))),IF(Q2202="Exclude",IF(V2202="","Check required",IF(V2202="Exclude","Exclude",IF(V2202="Include","Consensus required","Check required"))),"Check required"))),IF(L2202="","","Find PDF"))</f>
        <v>Exclude</v>
      </c>
      <c r="AA2202" s="31" t="str">
        <f>IF(Z2202="Exclude",R2202,"")</f>
        <v>3. Wrong intervention</v>
      </c>
    </row>
    <row r="2203" spans="1:27" x14ac:dyDescent="0.25">
      <c r="A2203" s="25" t="s">
        <v>3799</v>
      </c>
      <c r="B2203" s="26" t="s">
        <v>3800</v>
      </c>
      <c r="C2203" s="26">
        <v>2020</v>
      </c>
      <c r="D2203" s="26" t="s">
        <v>3801</v>
      </c>
      <c r="E2203" s="26">
        <v>42</v>
      </c>
      <c r="G2203" s="26">
        <v>102067</v>
      </c>
      <c r="H2203" s="26">
        <v>14998</v>
      </c>
      <c r="I2203" s="26" t="s">
        <v>3802</v>
      </c>
      <c r="J2203" s="11" t="s">
        <v>35</v>
      </c>
      <c r="K2203" s="18" t="str">
        <f>IF(LEFT(I2203,2)="10",HYPERLINK(_xlfn.CONCAT("https://doi.org/",I2203),"Link"),IF(I2203="","",HYPERLINK(I2203,"Link")))</f>
        <v>Link</v>
      </c>
      <c r="L2203" s="19" t="str">
        <f>IF(A2203&lt;&gt;"",IF(J2203="No",_xlfn.CONCAT(IF(ISERROR(FIND(",",A2203))=FALSE,LEFT(A2203,FIND(",",A2203)-1),A2203),"-",C2203,"-",H2203),""),"")</f>
        <v/>
      </c>
      <c r="M2203" s="29" t="str">
        <f>IF(A2203&lt;&gt;"",_xlfn.CONCAT("{",IF(ISERROR(FIND(",",A2203))=FALSE,LEFT(A2203,FIND(",",A2203)-1),A2203),", ",C2203," #",H2203,"}"),"")</f>
        <v>{Van Geel, 2020 #14998}</v>
      </c>
      <c r="N2203" s="4" t="s">
        <v>1</v>
      </c>
      <c r="O2203" s="18" t="str">
        <f>IF(J2203="Yes",IF(P2203&lt;&gt;"",HYPERLINK(_xlfn.CONCAT(VLOOKUP(P2203,AF:AG,2,FALSE),"\",IF(ISERROR(FIND(",",A2203))=FALSE,LEFT(A2203,FIND(",",A2203)-1),A2203),"-",C2203,"-",H2203,".pdf"),"PDF"),""),"")</f>
        <v>PDF</v>
      </c>
      <c r="P2203" s="11" t="s">
        <v>2</v>
      </c>
      <c r="Q2203" s="3" t="s">
        <v>46</v>
      </c>
      <c r="R2203" s="3" t="s">
        <v>77</v>
      </c>
      <c r="S2203" s="4" t="s">
        <v>316</v>
      </c>
      <c r="T2203" s="18" t="str">
        <f>IF(J2203="Yes",IF(U2203&lt;&gt;"",HYPERLINK(_xlfn.CONCAT(VLOOKUP(U2203,AF:AG,2,FALSE),"\",IF(ISERROR(FIND(",",A2203))=FALSE,LEFT(A2203,FIND(",",A2203)-1),A2203),"-",C2203,"-",H2203,".pdf"),"PDF"),""),"")</f>
        <v>PDF</v>
      </c>
      <c r="U2203" s="11" t="s">
        <v>38</v>
      </c>
      <c r="V2203" s="3" t="s">
        <v>46</v>
      </c>
      <c r="W2203" s="3" t="s">
        <v>47</v>
      </c>
      <c r="Y2203" s="12" t="str">
        <f>IF(R2203="Include","No",IF(V2203="Include","No",""))</f>
        <v/>
      </c>
      <c r="Z2203" s="33" t="str">
        <f>IF(J2203="Yes",IF(Q2203="","",IF(Q2203="Include",IF(V2203="",IF(Y2203="No","Check for supplement","Include"),IF(V2203="Exclude","Consensus required",IF(V2203="Include",IF(Y2203="No","Check for supplement","Include"),"Check required"))),IF(Q2203="Exclude",IF(V2203="","Check required",IF(V2203="Exclude","Exclude",IF(V2203="Include","Consensus required","Check required"))),"Check required"))),IF(L2203="","","Find PDF"))</f>
        <v>Exclude</v>
      </c>
      <c r="AA2203" s="31" t="str">
        <f>IF(Z2203="Exclude",R2203,"")</f>
        <v>5. Wrong study design</v>
      </c>
    </row>
    <row r="2204" spans="1:27" x14ac:dyDescent="0.25">
      <c r="A2204" s="25" t="s">
        <v>3803</v>
      </c>
      <c r="B2204" s="26" t="s">
        <v>3804</v>
      </c>
      <c r="C2204" s="26">
        <v>2012</v>
      </c>
      <c r="D2204" s="26" t="s">
        <v>530</v>
      </c>
      <c r="E2204" s="26">
        <v>14</v>
      </c>
      <c r="F2204" s="26">
        <v>2</v>
      </c>
      <c r="G2204" s="26" t="s">
        <v>3805</v>
      </c>
      <c r="H2204" s="26">
        <v>13925</v>
      </c>
      <c r="I2204" s="26" t="s">
        <v>3806</v>
      </c>
      <c r="J2204" s="11" t="s">
        <v>35</v>
      </c>
      <c r="K2204" s="18" t="str">
        <f>IF(LEFT(I2204,2)="10",HYPERLINK(_xlfn.CONCAT("https://doi.org/",I2204),"Link"),IF(I2204="","",HYPERLINK(I2204,"Link")))</f>
        <v>Link</v>
      </c>
      <c r="L2204" s="19" t="str">
        <f>IF(A2204&lt;&gt;"",IF(J2204="No",_xlfn.CONCAT(IF(ISERROR(FIND(",",A2204))=FALSE,LEFT(A2204,FIND(",",A2204)-1),A2204),"-",C2204,"-",H2204),""),"")</f>
        <v/>
      </c>
      <c r="M2204" s="29" t="str">
        <f>IF(A2204&lt;&gt;"",_xlfn.CONCAT("{",IF(ISERROR(FIND(",",A2204))=FALSE,LEFT(A2204,FIND(",",A2204)-1),A2204),", ",C2204," #",H2204,"}"),"")</f>
        <v>{van Genugten, 2012 #13925}</v>
      </c>
      <c r="N2204" s="4" t="s">
        <v>1</v>
      </c>
      <c r="O2204" s="18" t="str">
        <f>IF(J2204="Yes",IF(P2204&lt;&gt;"",HYPERLINK(_xlfn.CONCAT(VLOOKUP(P2204,AF:AG,2,FALSE),"\",IF(ISERROR(FIND(",",A2204))=FALSE,LEFT(A2204,FIND(",",A2204)-1),A2204),"-",C2204,"-",H2204,".pdf"),"PDF"),""),"")</f>
        <v>PDF</v>
      </c>
      <c r="P2204" s="11" t="s">
        <v>2</v>
      </c>
      <c r="Q2204" s="3" t="s">
        <v>46</v>
      </c>
      <c r="R2204" s="3" t="s">
        <v>47</v>
      </c>
      <c r="S2204" s="4" t="s">
        <v>109</v>
      </c>
      <c r="T2204" s="18" t="str">
        <f>IF(J2204="Yes",IF(U2204&lt;&gt;"",HYPERLINK(_xlfn.CONCAT(VLOOKUP(U2204,AF:AG,2,FALSE),"\",IF(ISERROR(FIND(",",A2204))=FALSE,LEFT(A2204,FIND(",",A2204)-1),A2204),"-",C2204,"-",H2204,".pdf"),"PDF"),""),"")</f>
        <v>PDF</v>
      </c>
      <c r="U2204" s="11" t="s">
        <v>38</v>
      </c>
      <c r="V2204" s="3" t="s">
        <v>46</v>
      </c>
      <c r="W2204" s="3" t="s">
        <v>47</v>
      </c>
      <c r="Y2204" s="12" t="str">
        <f>IF(R2204="Include","No",IF(V2204="Include","No",""))</f>
        <v/>
      </c>
      <c r="Z2204" s="33" t="str">
        <f>IF(J2204="Yes",IF(Q2204="","",IF(Q2204="Include",IF(V2204="",IF(Y2204="No","Check for supplement","Include"),IF(V2204="Exclude","Consensus required",IF(V2204="Include",IF(Y2204="No","Check for supplement","Include"),"Check required"))),IF(Q2204="Exclude",IF(V2204="","Check required",IF(V2204="Exclude","Exclude",IF(V2204="Include","Consensus required","Check required"))),"Check required"))),IF(L2204="","","Find PDF"))</f>
        <v>Exclude</v>
      </c>
      <c r="AA2204" s="31" t="str">
        <f>IF(Z2204="Exclude",R2204,"")</f>
        <v>3. Wrong intervention</v>
      </c>
    </row>
    <row r="2205" spans="1:27" x14ac:dyDescent="0.25">
      <c r="A2205" s="25" t="s">
        <v>3807</v>
      </c>
      <c r="B2205" s="26" t="s">
        <v>3808</v>
      </c>
      <c r="C2205" s="26">
        <v>2018</v>
      </c>
      <c r="D2205" s="26" t="s">
        <v>168</v>
      </c>
      <c r="E2205" s="26">
        <v>55</v>
      </c>
      <c r="F2205" s="26">
        <v>5</v>
      </c>
      <c r="G2205" s="26" t="s">
        <v>3809</v>
      </c>
      <c r="H2205" s="26">
        <v>13926</v>
      </c>
      <c r="I2205" s="26" t="s">
        <v>3810</v>
      </c>
      <c r="J2205" s="11" t="s">
        <v>35</v>
      </c>
      <c r="K2205" s="18" t="str">
        <f>IF(LEFT(I2205,2)="10",HYPERLINK(_xlfn.CONCAT("https://doi.org/",I2205),"Link"),IF(I2205="","",HYPERLINK(I2205,"Link")))</f>
        <v>Link</v>
      </c>
      <c r="L2205" s="19" t="str">
        <f>IF(A2205&lt;&gt;"",IF(J2205="No",_xlfn.CONCAT(IF(ISERROR(FIND(",",A2205))=FALSE,LEFT(A2205,FIND(",",A2205)-1),A2205),"-",C2205,"-",H2205),""),"")</f>
        <v/>
      </c>
      <c r="M2205" s="29" t="str">
        <f>IF(A2205&lt;&gt;"",_xlfn.CONCAT("{",IF(ISERROR(FIND(",",A2205))=FALSE,LEFT(A2205,FIND(",",A2205)-1),A2205),", ",C2205," #",H2205,"}"),"")</f>
        <v>{Van Horn, 2018 #13926}</v>
      </c>
      <c r="N2205" s="4" t="s">
        <v>1</v>
      </c>
      <c r="O2205" s="18" t="str">
        <f>IF(J2205="Yes",IF(P2205&lt;&gt;"",HYPERLINK(_xlfn.CONCAT(VLOOKUP(P2205,AF:AG,2,FALSE),"\",IF(ISERROR(FIND(",",A2205))=FALSE,LEFT(A2205,FIND(",",A2205)-1),A2205),"-",C2205,"-",H2205,".pdf"),"PDF"),""),"")</f>
        <v>PDF</v>
      </c>
      <c r="P2205" s="11" t="s">
        <v>2</v>
      </c>
      <c r="Q2205" s="3" t="s">
        <v>46</v>
      </c>
      <c r="R2205" s="3" t="s">
        <v>47</v>
      </c>
      <c r="S2205" s="4" t="s">
        <v>109</v>
      </c>
      <c r="T2205" s="18" t="str">
        <f>IF(J2205="Yes",IF(U2205&lt;&gt;"",HYPERLINK(_xlfn.CONCAT(VLOOKUP(U2205,AF:AG,2,FALSE),"\",IF(ISERROR(FIND(",",A2205))=FALSE,LEFT(A2205,FIND(",",A2205)-1),A2205),"-",C2205,"-",H2205,".pdf"),"PDF"),""),"")</f>
        <v>PDF</v>
      </c>
      <c r="U2205" s="11" t="s">
        <v>38</v>
      </c>
      <c r="V2205" s="3" t="s">
        <v>46</v>
      </c>
      <c r="W2205" s="3" t="s">
        <v>47</v>
      </c>
      <c r="Y2205" s="12" t="str">
        <f>IF(R2205="Include","No",IF(V2205="Include","No",""))</f>
        <v/>
      </c>
      <c r="Z2205" s="33" t="str">
        <f>IF(J2205="Yes",IF(Q2205="","",IF(Q2205="Include",IF(V2205="",IF(Y2205="No","Check for supplement","Include"),IF(V2205="Exclude","Consensus required",IF(V2205="Include",IF(Y2205="No","Check for supplement","Include"),"Check required"))),IF(Q2205="Exclude",IF(V2205="","Check required",IF(V2205="Exclude","Exclude",IF(V2205="Include","Consensus required","Check required"))),"Check required"))),IF(L2205="","","Find PDF"))</f>
        <v>Exclude</v>
      </c>
      <c r="AA2205" s="31" t="str">
        <f>IF(Z2205="Exclude",R2205,"")</f>
        <v>3. Wrong intervention</v>
      </c>
    </row>
    <row r="2206" spans="1:27" x14ac:dyDescent="0.25">
      <c r="A2206" s="25" t="s">
        <v>3811</v>
      </c>
      <c r="B2206" s="26" t="s">
        <v>3812</v>
      </c>
      <c r="C2206" s="26">
        <v>2018</v>
      </c>
      <c r="D2206" s="26" t="s">
        <v>365</v>
      </c>
      <c r="E2206" s="26">
        <v>18</v>
      </c>
      <c r="F2206" s="26">
        <v>1</v>
      </c>
      <c r="G2206" s="26">
        <v>492</v>
      </c>
      <c r="H2206" s="26">
        <v>13927</v>
      </c>
      <c r="I2206" s="26" t="s">
        <v>3813</v>
      </c>
      <c r="J2206" s="11" t="s">
        <v>35</v>
      </c>
      <c r="K2206" s="18" t="str">
        <f>IF(LEFT(I2206,2)="10",HYPERLINK(_xlfn.CONCAT("https://doi.org/",I2206),"Link"),IF(I2206="","",HYPERLINK(I2206,"Link")))</f>
        <v>Link</v>
      </c>
      <c r="L2206" s="19" t="str">
        <f>IF(A2206&lt;&gt;"",IF(J2206="No",_xlfn.CONCAT(IF(ISERROR(FIND(",",A2206))=FALSE,LEFT(A2206,FIND(",",A2206)-1),A2206),"-",C2206,"-",H2206),""),"")</f>
        <v/>
      </c>
      <c r="M2206" s="29" t="str">
        <f>IF(A2206&lt;&gt;"",_xlfn.CONCAT("{",IF(ISERROR(FIND(",",A2206))=FALSE,LEFT(A2206,FIND(",",A2206)-1),A2206),", ",C2206," #",H2206,"}"),"")</f>
        <v>{Van Hoye, 2018 #13927}</v>
      </c>
      <c r="N2206" s="4" t="s">
        <v>1</v>
      </c>
      <c r="O2206" s="18" t="str">
        <f>IF(J2206="Yes",IF(P2206&lt;&gt;"",HYPERLINK(_xlfn.CONCAT(VLOOKUP(P2206,AF:AG,2,FALSE),"\",IF(ISERROR(FIND(",",A2206))=FALSE,LEFT(A2206,FIND(",",A2206)-1),A2206),"-",C2206,"-",H2206,".pdf"),"PDF"),""),"")</f>
        <v>PDF</v>
      </c>
      <c r="P2206" s="11" t="s">
        <v>2</v>
      </c>
      <c r="Q2206" s="3" t="s">
        <v>46</v>
      </c>
      <c r="R2206" s="3" t="s">
        <v>47</v>
      </c>
      <c r="S2206" s="4" t="s">
        <v>109</v>
      </c>
      <c r="T2206" s="18" t="str">
        <f>IF(J2206="Yes",IF(U2206&lt;&gt;"",HYPERLINK(_xlfn.CONCAT(VLOOKUP(U2206,AF:AG,2,FALSE),"\",IF(ISERROR(FIND(",",A2206))=FALSE,LEFT(A2206,FIND(",",A2206)-1),A2206),"-",C2206,"-",H2206,".pdf"),"PDF"),""),"")</f>
        <v>PDF</v>
      </c>
      <c r="U2206" s="11" t="s">
        <v>38</v>
      </c>
      <c r="V2206" s="3" t="s">
        <v>46</v>
      </c>
      <c r="W2206" s="3" t="s">
        <v>47</v>
      </c>
      <c r="Y2206" s="12" t="str">
        <f>IF(R2206="Include","No",IF(V2206="Include","No",""))</f>
        <v/>
      </c>
      <c r="Z2206" s="33" t="str">
        <f>IF(J2206="Yes",IF(Q2206="","",IF(Q2206="Include",IF(V2206="",IF(Y2206="No","Check for supplement","Include"),IF(V2206="Exclude","Consensus required",IF(V2206="Include",IF(Y2206="No","Check for supplement","Include"),"Check required"))),IF(Q2206="Exclude",IF(V2206="","Check required",IF(V2206="Exclude","Exclude",IF(V2206="Include","Consensus required","Check required"))),"Check required"))),IF(L2206="","","Find PDF"))</f>
        <v>Exclude</v>
      </c>
      <c r="AA2206" s="31" t="str">
        <f>IF(Z2206="Exclude",R2206,"")</f>
        <v>3. Wrong intervention</v>
      </c>
    </row>
    <row r="2207" spans="1:27" x14ac:dyDescent="0.25">
      <c r="A2207" s="25" t="s">
        <v>3811</v>
      </c>
      <c r="B2207" s="26" t="s">
        <v>3812</v>
      </c>
      <c r="C2207" s="26">
        <v>2018</v>
      </c>
      <c r="D2207" s="26" t="s">
        <v>365</v>
      </c>
      <c r="E2207" s="26">
        <v>18</v>
      </c>
      <c r="F2207" s="26">
        <v>1</v>
      </c>
      <c r="G2207" s="26">
        <v>492</v>
      </c>
      <c r="H2207" s="26">
        <v>13928</v>
      </c>
      <c r="I2207" s="26" t="s">
        <v>3813</v>
      </c>
      <c r="J2207" s="11" t="s">
        <v>35</v>
      </c>
      <c r="K2207" s="18" t="str">
        <f>IF(LEFT(I2207,2)="10",HYPERLINK(_xlfn.CONCAT("https://doi.org/",I2207),"Link"),IF(I2207="","",HYPERLINK(I2207,"Link")))</f>
        <v>Link</v>
      </c>
      <c r="L2207" s="19" t="str">
        <f>IF(A2207&lt;&gt;"",IF(J2207="No",_xlfn.CONCAT(IF(ISERROR(FIND(",",A2207))=FALSE,LEFT(A2207,FIND(",",A2207)-1),A2207),"-",C2207,"-",H2207),""),"")</f>
        <v/>
      </c>
      <c r="M2207" s="29" t="str">
        <f>IF(A2207&lt;&gt;"",_xlfn.CONCAT("{",IF(ISERROR(FIND(",",A2207))=FALSE,LEFT(A2207,FIND(",",A2207)-1),A2207),", ",C2207," #",H2207,"}"),"")</f>
        <v>{Van Hoye, 2018 #13928}</v>
      </c>
      <c r="N2207" s="4" t="s">
        <v>1</v>
      </c>
      <c r="O2207" s="18" t="str">
        <f>IF(J2207="Yes",IF(P2207&lt;&gt;"",HYPERLINK(_xlfn.CONCAT(VLOOKUP(P2207,AF:AG,2,FALSE),"\",IF(ISERROR(FIND(",",A2207))=FALSE,LEFT(A2207,FIND(",",A2207)-1),A2207),"-",C2207,"-",H2207,".pdf"),"PDF"),""),"")</f>
        <v>PDF</v>
      </c>
      <c r="P2207" s="11" t="s">
        <v>2</v>
      </c>
      <c r="Q2207" s="3" t="s">
        <v>46</v>
      </c>
      <c r="R2207" s="3" t="s">
        <v>39</v>
      </c>
      <c r="T2207" s="18" t="str">
        <f>IF(J2207="Yes",IF(U2207&lt;&gt;"",HYPERLINK(_xlfn.CONCAT(VLOOKUP(U2207,AF:AG,2,FALSE),"\",IF(ISERROR(FIND(",",A2207))=FALSE,LEFT(A2207,FIND(",",A2207)-1),A2207),"-",C2207,"-",H2207,".pdf"),"PDF"),""),"")</f>
        <v>PDF</v>
      </c>
      <c r="U2207" s="11" t="str">
        <f>IF(R2207="0. Duplicate","SH","")</f>
        <v>SH</v>
      </c>
      <c r="V2207" s="3" t="str">
        <f>IF(R2207="0. Duplicate","Exclude","")</f>
        <v>Exclude</v>
      </c>
      <c r="W2207" s="3" t="str">
        <f>IF(R2207="0. Duplicate","0. Duplicate","")</f>
        <v>0. Duplicate</v>
      </c>
      <c r="Y2207" s="12" t="str">
        <f>IF(R2207="Include","No",IF(V2207="Include","No",""))</f>
        <v/>
      </c>
      <c r="Z2207" s="33" t="str">
        <f>IF(J2207="Yes",IF(Q2207="","",IF(Q2207="Include",IF(V2207="",IF(Y2207="No","Check for supplement","Include"),IF(V2207="Exclude","Consensus required",IF(V2207="Include",IF(Y2207="No","Check for supplement","Include"),"Check required"))),IF(Q2207="Exclude",IF(V2207="","Check required",IF(V2207="Exclude","Exclude",IF(V2207="Include","Consensus required","Check required"))),"Check required"))),IF(L2207="","","Find PDF"))</f>
        <v>Exclude</v>
      </c>
      <c r="AA2207" s="31" t="str">
        <f>IF(Z2207="Exclude",R2207,"")</f>
        <v>0. Duplicate</v>
      </c>
    </row>
    <row r="2208" spans="1:27" x14ac:dyDescent="0.25">
      <c r="A2208" s="25" t="s">
        <v>3814</v>
      </c>
      <c r="B2208" s="26" t="s">
        <v>3815</v>
      </c>
      <c r="C2208" s="26">
        <v>2016</v>
      </c>
      <c r="D2208" s="26" t="s">
        <v>192</v>
      </c>
      <c r="E2208" s="26">
        <v>89</v>
      </c>
      <c r="F2208" s="26">
        <v>89</v>
      </c>
      <c r="G2208" s="26" t="s">
        <v>3816</v>
      </c>
      <c r="H2208" s="26">
        <v>14999</v>
      </c>
      <c r="I2208" s="26" t="s">
        <v>3817</v>
      </c>
      <c r="J2208" s="11" t="s">
        <v>35</v>
      </c>
      <c r="K2208" s="18" t="str">
        <f>IF(LEFT(I2208,2)="10",HYPERLINK(_xlfn.CONCAT("https://doi.org/",I2208),"Link"),IF(I2208="","",HYPERLINK(I2208,"Link")))</f>
        <v>Link</v>
      </c>
      <c r="L2208" s="19" t="str">
        <f>IF(A2208&lt;&gt;"",IF(J2208="No",_xlfn.CONCAT(IF(ISERROR(FIND(",",A2208))=FALSE,LEFT(A2208,FIND(",",A2208)-1),A2208),"-",C2208,"-",H2208),""),"")</f>
        <v/>
      </c>
      <c r="M2208" s="29" t="str">
        <f>IF(A2208&lt;&gt;"",_xlfn.CONCAT("{",IF(ISERROR(FIND(",",A2208))=FALSE,LEFT(A2208,FIND(",",A2208)-1),A2208),", ",C2208," #",H2208,"}"),"")</f>
        <v>{Van Kann, 2016 #14999}</v>
      </c>
      <c r="N2208" s="4" t="s">
        <v>1</v>
      </c>
      <c r="O2208" s="18" t="str">
        <f>IF(J2208="Yes",IF(P2208&lt;&gt;"",HYPERLINK(_xlfn.CONCAT(VLOOKUP(P2208,AF:AG,2,FALSE),"\",IF(ISERROR(FIND(",",A2208))=FALSE,LEFT(A2208,FIND(",",A2208)-1),A2208),"-",C2208,"-",H2208,".pdf"),"PDF"),""),"")</f>
        <v>PDF</v>
      </c>
      <c r="P2208" s="11" t="s">
        <v>2</v>
      </c>
      <c r="Q2208" s="3" t="s">
        <v>46</v>
      </c>
      <c r="R2208" s="3" t="s">
        <v>77</v>
      </c>
      <c r="S2208" s="4" t="s">
        <v>316</v>
      </c>
      <c r="T2208" s="18" t="str">
        <f>IF(J2208="Yes",IF(U2208&lt;&gt;"",HYPERLINK(_xlfn.CONCAT(VLOOKUP(U2208,AF:AG,2,FALSE),"\",IF(ISERROR(FIND(",",A2208))=FALSE,LEFT(A2208,FIND(",",A2208)-1),A2208),"-",C2208,"-",H2208,".pdf"),"PDF"),""),"")</f>
        <v>PDF</v>
      </c>
      <c r="U2208" s="11" t="s">
        <v>38</v>
      </c>
      <c r="V2208" s="3" t="s">
        <v>46</v>
      </c>
      <c r="W2208" s="3" t="s">
        <v>47</v>
      </c>
      <c r="Y2208" s="12" t="str">
        <f>IF(R2208="Include","No",IF(V2208="Include","No",""))</f>
        <v/>
      </c>
      <c r="Z2208" s="33" t="str">
        <f>IF(J2208="Yes",IF(Q2208="","",IF(Q2208="Include",IF(V2208="",IF(Y2208="No","Check for supplement","Include"),IF(V2208="Exclude","Consensus required",IF(V2208="Include",IF(Y2208="No","Check for supplement","Include"),"Check required"))),IF(Q2208="Exclude",IF(V2208="","Check required",IF(V2208="Exclude","Exclude",IF(V2208="Include","Consensus required","Check required"))),"Check required"))),IF(L2208="","","Find PDF"))</f>
        <v>Exclude</v>
      </c>
      <c r="AA2208" s="31" t="str">
        <f>IF(Z2208="Exclude",R2208,"")</f>
        <v>5. Wrong study design</v>
      </c>
    </row>
    <row r="2209" spans="1:27" x14ac:dyDescent="0.25">
      <c r="A2209" s="25" t="s">
        <v>3814</v>
      </c>
      <c r="B2209" s="26" t="s">
        <v>3815</v>
      </c>
      <c r="C2209" s="26">
        <v>2016</v>
      </c>
      <c r="D2209" s="26" t="s">
        <v>192</v>
      </c>
      <c r="E2209" s="26">
        <v>89</v>
      </c>
      <c r="F2209" s="26">
        <v>89</v>
      </c>
      <c r="G2209" s="26" t="s">
        <v>3816</v>
      </c>
      <c r="H2209" s="26">
        <v>15000</v>
      </c>
      <c r="I2209" s="26" t="s">
        <v>3817</v>
      </c>
      <c r="J2209" s="11" t="s">
        <v>35</v>
      </c>
      <c r="K2209" s="18" t="str">
        <f>IF(LEFT(I2209,2)="10",HYPERLINK(_xlfn.CONCAT("https://doi.org/",I2209),"Link"),IF(I2209="","",HYPERLINK(I2209,"Link")))</f>
        <v>Link</v>
      </c>
      <c r="L2209" s="19" t="str">
        <f>IF(A2209&lt;&gt;"",IF(J2209="No",_xlfn.CONCAT(IF(ISERROR(FIND(",",A2209))=FALSE,LEFT(A2209,FIND(",",A2209)-1),A2209),"-",C2209,"-",H2209),""),"")</f>
        <v/>
      </c>
      <c r="M2209" s="29" t="str">
        <f>IF(A2209&lt;&gt;"",_xlfn.CONCAT("{",IF(ISERROR(FIND(",",A2209))=FALSE,LEFT(A2209,FIND(",",A2209)-1),A2209),", ",C2209," #",H2209,"}"),"")</f>
        <v>{Van Kann, 2016 #15000}</v>
      </c>
      <c r="N2209" s="4" t="s">
        <v>1</v>
      </c>
      <c r="O2209" s="18" t="str">
        <f>IF(J2209="Yes",IF(P2209&lt;&gt;"",HYPERLINK(_xlfn.CONCAT(VLOOKUP(P2209,AF:AG,2,FALSE),"\",IF(ISERROR(FIND(",",A2209))=FALSE,LEFT(A2209,FIND(",",A2209)-1),A2209),"-",C2209,"-",H2209,".pdf"),"PDF"),""),"")</f>
        <v>PDF</v>
      </c>
      <c r="P2209" s="11" t="s">
        <v>2</v>
      </c>
      <c r="Q2209" s="3" t="s">
        <v>46</v>
      </c>
      <c r="R2209" s="3" t="s">
        <v>39</v>
      </c>
      <c r="T2209" s="18" t="str">
        <f>IF(J2209="Yes",IF(U2209&lt;&gt;"",HYPERLINK(_xlfn.CONCAT(VLOOKUP(U2209,AF:AG,2,FALSE),"\",IF(ISERROR(FIND(",",A2209))=FALSE,LEFT(A2209,FIND(",",A2209)-1),A2209),"-",C2209,"-",H2209,".pdf"),"PDF"),""),"")</f>
        <v>PDF</v>
      </c>
      <c r="U2209" s="11" t="str">
        <f>IF(R2209="0. Duplicate","SH","")</f>
        <v>SH</v>
      </c>
      <c r="V2209" s="3" t="str">
        <f>IF(R2209="0. Duplicate","Exclude","")</f>
        <v>Exclude</v>
      </c>
      <c r="W2209" s="3" t="str">
        <f>IF(R2209="0. Duplicate","0. Duplicate","")</f>
        <v>0. Duplicate</v>
      </c>
      <c r="Y2209" s="12" t="str">
        <f>IF(R2209="Include","No",IF(V2209="Include","No",""))</f>
        <v/>
      </c>
      <c r="Z2209" s="33" t="str">
        <f>IF(J2209="Yes",IF(Q2209="","",IF(Q2209="Include",IF(V2209="",IF(Y2209="No","Check for supplement","Include"),IF(V2209="Exclude","Consensus required",IF(V2209="Include",IF(Y2209="No","Check for supplement","Include"),"Check required"))),IF(Q2209="Exclude",IF(V2209="","Check required",IF(V2209="Exclude","Exclude",IF(V2209="Include","Consensus required","Check required"))),"Check required"))),IF(L2209="","","Find PDF"))</f>
        <v>Exclude</v>
      </c>
      <c r="AA2209" s="31" t="str">
        <f>IF(Z2209="Exclude",R2209,"")</f>
        <v>0. Duplicate</v>
      </c>
    </row>
    <row r="2210" spans="1:27" x14ac:dyDescent="0.25">
      <c r="A2210" s="25" t="s">
        <v>3818</v>
      </c>
      <c r="B2210" s="26" t="s">
        <v>3819</v>
      </c>
      <c r="C2210" s="26">
        <v>2011</v>
      </c>
      <c r="D2210" s="26" t="s">
        <v>95</v>
      </c>
      <c r="E2210" s="26">
        <v>41</v>
      </c>
      <c r="F2210" s="26">
        <v>1</v>
      </c>
      <c r="G2210" s="26" t="s">
        <v>3820</v>
      </c>
      <c r="H2210" s="26">
        <v>13929</v>
      </c>
      <c r="I2210" s="26" t="s">
        <v>3821</v>
      </c>
      <c r="J2210" s="11" t="s">
        <v>35</v>
      </c>
      <c r="K2210" s="18" t="str">
        <f>IF(LEFT(I2210,2)="10",HYPERLINK(_xlfn.CONCAT("https://doi.org/",I2210),"Link"),IF(I2210="","",HYPERLINK(I2210,"Link")))</f>
        <v>Link</v>
      </c>
      <c r="L2210" s="19" t="str">
        <f>IF(A2210&lt;&gt;"",IF(J2210="No",_xlfn.CONCAT(IF(ISERROR(FIND(",",A2210))=FALSE,LEFT(A2210,FIND(",",A2210)-1),A2210),"-",C2210,"-",H2210),""),"")</f>
        <v/>
      </c>
      <c r="M2210" s="29" t="str">
        <f>IF(A2210&lt;&gt;"",_xlfn.CONCAT("{",IF(ISERROR(FIND(",",A2210))=FALSE,LEFT(A2210,FIND(",",A2210)-1),A2210),", ",C2210," #",H2210,"}"),"")</f>
        <v>{van Keulen, 2011 #13929}</v>
      </c>
      <c r="N2210" s="4" t="s">
        <v>1</v>
      </c>
      <c r="O2210" s="18" t="str">
        <f>IF(J2210="Yes",IF(P2210&lt;&gt;"",HYPERLINK(_xlfn.CONCAT(VLOOKUP(P2210,AF:AG,2,FALSE),"\",IF(ISERROR(FIND(",",A2210))=FALSE,LEFT(A2210,FIND(",",A2210)-1),A2210),"-",C2210,"-",H2210,".pdf"),"PDF"),""),"")</f>
        <v>PDF</v>
      </c>
      <c r="P2210" s="11" t="s">
        <v>2</v>
      </c>
      <c r="Q2210" s="3" t="s">
        <v>46</v>
      </c>
      <c r="R2210" s="3" t="s">
        <v>47</v>
      </c>
      <c r="S2210" s="4" t="s">
        <v>109</v>
      </c>
      <c r="T2210" s="18" t="str">
        <f>IF(J2210="Yes",IF(U2210&lt;&gt;"",HYPERLINK(_xlfn.CONCAT(VLOOKUP(U2210,AF:AG,2,FALSE),"\",IF(ISERROR(FIND(",",A2210))=FALSE,LEFT(A2210,FIND(",",A2210)-1),A2210),"-",C2210,"-",H2210,".pdf"),"PDF"),""),"")</f>
        <v>PDF</v>
      </c>
      <c r="U2210" s="11" t="s">
        <v>38</v>
      </c>
      <c r="V2210" s="3" t="s">
        <v>46</v>
      </c>
      <c r="W2210" s="3" t="s">
        <v>47</v>
      </c>
      <c r="Y2210" s="12" t="str">
        <f>IF(R2210="Include","No",IF(V2210="Include","No",""))</f>
        <v/>
      </c>
      <c r="Z2210" s="33" t="str">
        <f>IF(J2210="Yes",IF(Q2210="","",IF(Q2210="Include",IF(V2210="",IF(Y2210="No","Check for supplement","Include"),IF(V2210="Exclude","Consensus required",IF(V2210="Include",IF(Y2210="No","Check for supplement","Include"),"Check required"))),IF(Q2210="Exclude",IF(V2210="","Check required",IF(V2210="Exclude","Exclude",IF(V2210="Include","Consensus required","Check required"))),"Check required"))),IF(L2210="","","Find PDF"))</f>
        <v>Exclude</v>
      </c>
      <c r="AA2210" s="31" t="str">
        <f>IF(Z2210="Exclude",R2210,"")</f>
        <v>3. Wrong intervention</v>
      </c>
    </row>
    <row r="2211" spans="1:27" x14ac:dyDescent="0.25">
      <c r="A2211" s="25" t="s">
        <v>3822</v>
      </c>
      <c r="B2211" s="26" t="s">
        <v>3823</v>
      </c>
      <c r="C2211" s="26">
        <v>2014</v>
      </c>
      <c r="D2211" s="26" t="s">
        <v>365</v>
      </c>
      <c r="E2211" s="26">
        <v>14</v>
      </c>
      <c r="F2211" s="26">
        <v>1</v>
      </c>
      <c r="G2211" s="26">
        <v>857</v>
      </c>
      <c r="H2211" s="26">
        <v>13930</v>
      </c>
      <c r="I2211" s="26" t="s">
        <v>3824</v>
      </c>
      <c r="J2211" s="11" t="s">
        <v>35</v>
      </c>
      <c r="K2211" s="18" t="str">
        <f>IF(LEFT(I2211,2)="10",HYPERLINK(_xlfn.CONCAT("https://doi.org/",I2211),"Link"),IF(I2211="","",HYPERLINK(I2211,"Link")))</f>
        <v>Link</v>
      </c>
      <c r="L2211" s="19" t="str">
        <f>IF(A2211&lt;&gt;"",IF(J2211="No",_xlfn.CONCAT(IF(ISERROR(FIND(",",A2211))=FALSE,LEFT(A2211,FIND(",",A2211)-1),A2211),"-",C2211,"-",H2211),""),"")</f>
        <v/>
      </c>
      <c r="M2211" s="29" t="str">
        <f>IF(A2211&lt;&gt;"",_xlfn.CONCAT("{",IF(ISERROR(FIND(",",A2211))=FALSE,LEFT(A2211,FIND(",",A2211)-1),A2211),", ",C2211," #",H2211,"}"),"")</f>
        <v>{Van Lippevelde, 2014 #13930}</v>
      </c>
      <c r="N2211" s="4" t="s">
        <v>1</v>
      </c>
      <c r="O2211" s="18" t="str">
        <f>IF(J2211="Yes",IF(P2211&lt;&gt;"",HYPERLINK(_xlfn.CONCAT(VLOOKUP(P2211,AF:AG,2,FALSE),"\",IF(ISERROR(FIND(",",A2211))=FALSE,LEFT(A2211,FIND(",",A2211)-1),A2211),"-",C2211,"-",H2211,".pdf"),"PDF"),""),"")</f>
        <v>PDF</v>
      </c>
      <c r="P2211" s="11" t="s">
        <v>2</v>
      </c>
      <c r="Q2211" s="3" t="s">
        <v>46</v>
      </c>
      <c r="R2211" s="3" t="s">
        <v>47</v>
      </c>
      <c r="S2211" s="4" t="s">
        <v>109</v>
      </c>
      <c r="T2211" s="18" t="str">
        <f>IF(J2211="Yes",IF(U2211&lt;&gt;"",HYPERLINK(_xlfn.CONCAT(VLOOKUP(U2211,AF:AG,2,FALSE),"\",IF(ISERROR(FIND(",",A2211))=FALSE,LEFT(A2211,FIND(",",A2211)-1),A2211),"-",C2211,"-",H2211,".pdf"),"PDF"),""),"")</f>
        <v>PDF</v>
      </c>
      <c r="U2211" s="11" t="s">
        <v>38</v>
      </c>
      <c r="V2211" s="3" t="s">
        <v>46</v>
      </c>
      <c r="W2211" s="3" t="s">
        <v>47</v>
      </c>
      <c r="Y2211" s="12" t="str">
        <f>IF(R2211="Include","No",IF(V2211="Include","No",""))</f>
        <v/>
      </c>
      <c r="Z2211" s="33" t="str">
        <f>IF(J2211="Yes",IF(Q2211="","",IF(Q2211="Include",IF(V2211="",IF(Y2211="No","Check for supplement","Include"),IF(V2211="Exclude","Consensus required",IF(V2211="Include",IF(Y2211="No","Check for supplement","Include"),"Check required"))),IF(Q2211="Exclude",IF(V2211="","Check required",IF(V2211="Exclude","Exclude",IF(V2211="Include","Consensus required","Check required"))),"Check required"))),IF(L2211="","","Find PDF"))</f>
        <v>Exclude</v>
      </c>
      <c r="AA2211" s="31" t="str">
        <f>IF(Z2211="Exclude",R2211,"")</f>
        <v>3. Wrong intervention</v>
      </c>
    </row>
    <row r="2212" spans="1:27" x14ac:dyDescent="0.25">
      <c r="A2212" s="25" t="s">
        <v>3825</v>
      </c>
      <c r="B2212" s="26" t="s">
        <v>3826</v>
      </c>
      <c r="C2212" s="26">
        <v>2014</v>
      </c>
      <c r="D2212" s="26" t="s">
        <v>124</v>
      </c>
      <c r="E2212" s="26">
        <v>11</v>
      </c>
      <c r="F2212" s="26">
        <v>1</v>
      </c>
      <c r="G2212" s="26">
        <v>158</v>
      </c>
      <c r="H2212" s="26">
        <v>15001</v>
      </c>
      <c r="I2212" s="26" t="s">
        <v>3827</v>
      </c>
      <c r="J2212" s="11" t="s">
        <v>35</v>
      </c>
      <c r="K2212" s="18" t="str">
        <f>IF(LEFT(I2212,2)="10",HYPERLINK(_xlfn.CONCAT("https://doi.org/",I2212),"Link"),IF(I2212="","",HYPERLINK(I2212,"Link")))</f>
        <v>Link</v>
      </c>
      <c r="L2212" s="19" t="str">
        <f>IF(A2212&lt;&gt;"",IF(J2212="No",_xlfn.CONCAT(IF(ISERROR(FIND(",",A2212))=FALSE,LEFT(A2212,FIND(",",A2212)-1),A2212),"-",C2212,"-",H2212),""),"")</f>
        <v/>
      </c>
      <c r="M2212" s="29" t="str">
        <f>IF(A2212&lt;&gt;"",_xlfn.CONCAT("{",IF(ISERROR(FIND(",",A2212))=FALSE,LEFT(A2212,FIND(",",A2212)-1),A2212),", ",C2212," #",H2212,"}"),"")</f>
        <v>{van Nassau, 2014 #15001}</v>
      </c>
      <c r="N2212" s="4" t="s">
        <v>1</v>
      </c>
      <c r="O2212" s="18" t="str">
        <f>IF(J2212="Yes",IF(P2212&lt;&gt;"",HYPERLINK(_xlfn.CONCAT(VLOOKUP(P2212,AF:AG,2,FALSE),"\",IF(ISERROR(FIND(",",A2212))=FALSE,LEFT(A2212,FIND(",",A2212)-1),A2212),"-",C2212,"-",H2212,".pdf"),"PDF"),""),"")</f>
        <v>PDF</v>
      </c>
      <c r="P2212" s="11" t="s">
        <v>2</v>
      </c>
      <c r="Q2212" s="3" t="s">
        <v>46</v>
      </c>
      <c r="R2212" s="3" t="s">
        <v>77</v>
      </c>
      <c r="S2212" s="4" t="s">
        <v>316</v>
      </c>
      <c r="T2212" s="18" t="str">
        <f>IF(J2212="Yes",IF(U2212&lt;&gt;"",HYPERLINK(_xlfn.CONCAT(VLOOKUP(U2212,AF:AG,2,FALSE),"\",IF(ISERROR(FIND(",",A2212))=FALSE,LEFT(A2212,FIND(",",A2212)-1),A2212),"-",C2212,"-",H2212,".pdf"),"PDF"),""),"")</f>
        <v>PDF</v>
      </c>
      <c r="U2212" s="11" t="s">
        <v>38</v>
      </c>
      <c r="V2212" s="3" t="s">
        <v>46</v>
      </c>
      <c r="W2212" s="3" t="s">
        <v>47</v>
      </c>
      <c r="Y2212" s="12" t="str">
        <f>IF(R2212="Include","No",IF(V2212="Include","No",""))</f>
        <v/>
      </c>
      <c r="Z2212" s="33" t="str">
        <f>IF(J2212="Yes",IF(Q2212="","",IF(Q2212="Include",IF(V2212="",IF(Y2212="No","Check for supplement","Include"),IF(V2212="Exclude","Consensus required",IF(V2212="Include",IF(Y2212="No","Check for supplement","Include"),"Check required"))),IF(Q2212="Exclude",IF(V2212="","Check required",IF(V2212="Exclude","Exclude",IF(V2212="Include","Consensus required","Check required"))),"Check required"))),IF(L2212="","","Find PDF"))</f>
        <v>Exclude</v>
      </c>
      <c r="AA2212" s="31" t="str">
        <f>IF(Z2212="Exclude",R2212,"")</f>
        <v>5. Wrong study design</v>
      </c>
    </row>
    <row r="2213" spans="1:27" x14ac:dyDescent="0.25">
      <c r="A2213" s="25" t="s">
        <v>3828</v>
      </c>
      <c r="B2213" s="26" t="s">
        <v>3829</v>
      </c>
      <c r="C2213" s="26">
        <v>2013</v>
      </c>
      <c r="D2213" s="26" t="s">
        <v>467</v>
      </c>
      <c r="E2213" s="26">
        <v>346</v>
      </c>
      <c r="G2213" s="26" t="s">
        <v>3830</v>
      </c>
      <c r="H2213" s="26">
        <v>13931</v>
      </c>
      <c r="I2213" s="26" t="s">
        <v>3831</v>
      </c>
      <c r="J2213" s="11" t="s">
        <v>35</v>
      </c>
      <c r="K2213" s="18" t="str">
        <f>IF(LEFT(I2213,2)="10",HYPERLINK(_xlfn.CONCAT("https://doi.org/",I2213),"Link"),IF(I2213="","",HYPERLINK(I2213,"Link")))</f>
        <v>Link</v>
      </c>
      <c r="L2213" s="19" t="str">
        <f>IF(A2213&lt;&gt;"",IF(J2213="No",_xlfn.CONCAT(IF(ISERROR(FIND(",",A2213))=FALSE,LEFT(A2213,FIND(",",A2213)-1),A2213),"-",C2213,"-",H2213),""),"")</f>
        <v/>
      </c>
      <c r="M2213" s="29" t="str">
        <f>IF(A2213&lt;&gt;"",_xlfn.CONCAT("{",IF(ISERROR(FIND(",",A2213))=FALSE,LEFT(A2213,FIND(",",A2213)-1),A2213),", ",C2213," #",H2213,"}"),"")</f>
        <v>{van Nimwegen, 2013 #13931}</v>
      </c>
      <c r="N2213" s="4" t="s">
        <v>1</v>
      </c>
      <c r="O2213" s="18" t="str">
        <f>IF(J2213="Yes",IF(P2213&lt;&gt;"",HYPERLINK(_xlfn.CONCAT(VLOOKUP(P2213,AF:AG,2,FALSE),"\",IF(ISERROR(FIND(",",A2213))=FALSE,LEFT(A2213,FIND(",",A2213)-1),A2213),"-",C2213,"-",H2213,".pdf"),"PDF"),""),"")</f>
        <v>PDF</v>
      </c>
      <c r="P2213" s="11" t="s">
        <v>2</v>
      </c>
      <c r="Q2213" s="3" t="s">
        <v>46</v>
      </c>
      <c r="R2213" s="3" t="s">
        <v>39</v>
      </c>
      <c r="T2213" s="18" t="str">
        <f>IF(J2213="Yes",IF(U2213&lt;&gt;"",HYPERLINK(_xlfn.CONCAT(VLOOKUP(U2213,AF:AG,2,FALSE),"\",IF(ISERROR(FIND(",",A2213))=FALSE,LEFT(A2213,FIND(",",A2213)-1),A2213),"-",C2213,"-",H2213,".pdf"),"PDF"),""),"")</f>
        <v>PDF</v>
      </c>
      <c r="U2213" s="11" t="str">
        <f>IF(R2213="0. Duplicate","SH","")</f>
        <v>SH</v>
      </c>
      <c r="V2213" s="3" t="str">
        <f>IF(R2213="0. Duplicate","Exclude","")</f>
        <v>Exclude</v>
      </c>
      <c r="W2213" s="3" t="str">
        <f>IF(R2213="0. Duplicate","0. Duplicate","")</f>
        <v>0. Duplicate</v>
      </c>
      <c r="Y2213" s="12" t="str">
        <f>IF(R2213="Include","No",IF(V2213="Include","No",""))</f>
        <v/>
      </c>
      <c r="Z2213" s="33" t="str">
        <f>IF(J2213="Yes",IF(Q2213="","",IF(Q2213="Include",IF(V2213="",IF(Y2213="No","Check for supplement","Include"),IF(V2213="Exclude","Consensus required",IF(V2213="Include",IF(Y2213="No","Check for supplement","Include"),"Check required"))),IF(Q2213="Exclude",IF(V2213="","Check required",IF(V2213="Exclude","Exclude",IF(V2213="Include","Consensus required","Check required"))),"Check required"))),IF(L2213="","","Find PDF"))</f>
        <v>Exclude</v>
      </c>
      <c r="AA2213" s="31" t="str">
        <f>IF(Z2213="Exclude",R2213,"")</f>
        <v>0. Duplicate</v>
      </c>
    </row>
    <row r="2214" spans="1:27" x14ac:dyDescent="0.25">
      <c r="A2214" s="25" t="s">
        <v>3828</v>
      </c>
      <c r="B2214" s="26" t="s">
        <v>3829</v>
      </c>
      <c r="C2214" s="26">
        <v>2013</v>
      </c>
      <c r="D2214" s="26" t="s">
        <v>467</v>
      </c>
      <c r="E2214" s="26">
        <v>346</v>
      </c>
      <c r="G2214" s="26" t="s">
        <v>3830</v>
      </c>
      <c r="H2214" s="26">
        <v>13932</v>
      </c>
      <c r="I2214" s="26" t="s">
        <v>3831</v>
      </c>
      <c r="J2214" s="11" t="s">
        <v>35</v>
      </c>
      <c r="K2214" s="18" t="str">
        <f>IF(LEFT(I2214,2)="10",HYPERLINK(_xlfn.CONCAT("https://doi.org/",I2214),"Link"),IF(I2214="","",HYPERLINK(I2214,"Link")))</f>
        <v>Link</v>
      </c>
      <c r="L2214" s="19" t="str">
        <f>IF(A2214&lt;&gt;"",IF(J2214="No",_xlfn.CONCAT(IF(ISERROR(FIND(",",A2214))=FALSE,LEFT(A2214,FIND(",",A2214)-1),A2214),"-",C2214,"-",H2214),""),"")</f>
        <v/>
      </c>
      <c r="M2214" s="29" t="str">
        <f>IF(A2214&lt;&gt;"",_xlfn.CONCAT("{",IF(ISERROR(FIND(",",A2214))=FALSE,LEFT(A2214,FIND(",",A2214)-1),A2214),", ",C2214," #",H2214,"}"),"")</f>
        <v>{van Nimwegen, 2013 #13932}</v>
      </c>
      <c r="N2214" s="4" t="s">
        <v>1</v>
      </c>
      <c r="O2214" s="18" t="str">
        <f>IF(J2214="Yes",IF(P2214&lt;&gt;"",HYPERLINK(_xlfn.CONCAT(VLOOKUP(P2214,AF:AG,2,FALSE),"\",IF(ISERROR(FIND(",",A2214))=FALSE,LEFT(A2214,FIND(",",A2214)-1),A2214),"-",C2214,"-",H2214,".pdf"),"PDF"),""),"")</f>
        <v>PDF</v>
      </c>
      <c r="P2214" s="11" t="s">
        <v>2</v>
      </c>
      <c r="Q2214" s="3" t="s">
        <v>46</v>
      </c>
      <c r="R2214" s="3" t="s">
        <v>47</v>
      </c>
      <c r="S2214" s="4" t="s">
        <v>109</v>
      </c>
      <c r="T2214" s="18" t="str">
        <f>IF(J2214="Yes",IF(U2214&lt;&gt;"",HYPERLINK(_xlfn.CONCAT(VLOOKUP(U2214,AF:AG,2,FALSE),"\",IF(ISERROR(FIND(",",A2214))=FALSE,LEFT(A2214,FIND(",",A2214)-1),A2214),"-",C2214,"-",H2214,".pdf"),"PDF"),""),"")</f>
        <v>PDF</v>
      </c>
      <c r="U2214" s="11" t="s">
        <v>38</v>
      </c>
      <c r="V2214" s="3" t="s">
        <v>46</v>
      </c>
      <c r="W2214" s="3" t="s">
        <v>47</v>
      </c>
      <c r="Y2214" s="12" t="str">
        <f>IF(R2214="Include","No",IF(V2214="Include","No",""))</f>
        <v/>
      </c>
      <c r="Z2214" s="33" t="str">
        <f>IF(J2214="Yes",IF(Q2214="","",IF(Q2214="Include",IF(V2214="",IF(Y2214="No","Check for supplement","Include"),IF(V2214="Exclude","Consensus required",IF(V2214="Include",IF(Y2214="No","Check for supplement","Include"),"Check required"))),IF(Q2214="Exclude",IF(V2214="","Check required",IF(V2214="Exclude","Exclude",IF(V2214="Include","Consensus required","Check required"))),"Check required"))),IF(L2214="","","Find PDF"))</f>
        <v>Exclude</v>
      </c>
      <c r="AA2214" s="31" t="str">
        <f>IF(Z2214="Exclude",R2214,"")</f>
        <v>3. Wrong intervention</v>
      </c>
    </row>
    <row r="2215" spans="1:27" x14ac:dyDescent="0.25">
      <c r="A2215" s="25" t="s">
        <v>3828</v>
      </c>
      <c r="B2215" s="26" t="s">
        <v>3829</v>
      </c>
      <c r="C2215" s="26">
        <v>2013</v>
      </c>
      <c r="D2215" s="26" t="s">
        <v>467</v>
      </c>
      <c r="E2215" s="26">
        <v>346</v>
      </c>
      <c r="G2215" s="26" t="s">
        <v>3830</v>
      </c>
      <c r="H2215" s="26">
        <v>13933</v>
      </c>
      <c r="I2215" s="26" t="s">
        <v>3831</v>
      </c>
      <c r="J2215" s="11" t="s">
        <v>35</v>
      </c>
      <c r="K2215" s="18" t="str">
        <f>IF(LEFT(I2215,2)="10",HYPERLINK(_xlfn.CONCAT("https://doi.org/",I2215),"Link"),IF(I2215="","",HYPERLINK(I2215,"Link")))</f>
        <v>Link</v>
      </c>
      <c r="L2215" s="19" t="str">
        <f>IF(A2215&lt;&gt;"",IF(J2215="No",_xlfn.CONCAT(IF(ISERROR(FIND(",",A2215))=FALSE,LEFT(A2215,FIND(",",A2215)-1),A2215),"-",C2215,"-",H2215),""),"")</f>
        <v/>
      </c>
      <c r="M2215" s="29" t="str">
        <f>IF(A2215&lt;&gt;"",_xlfn.CONCAT("{",IF(ISERROR(FIND(",",A2215))=FALSE,LEFT(A2215,FIND(",",A2215)-1),A2215),", ",C2215," #",H2215,"}"),"")</f>
        <v>{van Nimwegen, 2013 #13933}</v>
      </c>
      <c r="N2215" s="4" t="s">
        <v>1</v>
      </c>
      <c r="O2215" s="18" t="str">
        <f>IF(J2215="Yes",IF(P2215&lt;&gt;"",HYPERLINK(_xlfn.CONCAT(VLOOKUP(P2215,AF:AG,2,FALSE),"\",IF(ISERROR(FIND(",",A2215))=FALSE,LEFT(A2215,FIND(",",A2215)-1),A2215),"-",C2215,"-",H2215,".pdf"),"PDF"),""),"")</f>
        <v>PDF</v>
      </c>
      <c r="P2215" s="11" t="s">
        <v>2</v>
      </c>
      <c r="Q2215" s="3" t="s">
        <v>46</v>
      </c>
      <c r="R2215" s="3" t="s">
        <v>39</v>
      </c>
      <c r="T2215" s="18" t="str">
        <f>IF(J2215="Yes",IF(U2215&lt;&gt;"",HYPERLINK(_xlfn.CONCAT(VLOOKUP(U2215,AF:AG,2,FALSE),"\",IF(ISERROR(FIND(",",A2215))=FALSE,LEFT(A2215,FIND(",",A2215)-1),A2215),"-",C2215,"-",H2215,".pdf"),"PDF"),""),"")</f>
        <v>PDF</v>
      </c>
      <c r="U2215" s="11" t="str">
        <f>IF(R2215="0. Duplicate","SH","")</f>
        <v>SH</v>
      </c>
      <c r="V2215" s="3" t="str">
        <f>IF(R2215="0. Duplicate","Exclude","")</f>
        <v>Exclude</v>
      </c>
      <c r="W2215" s="3" t="str">
        <f>IF(R2215="0. Duplicate","0. Duplicate","")</f>
        <v>0. Duplicate</v>
      </c>
      <c r="Y2215" s="12" t="str">
        <f>IF(R2215="Include","No",IF(V2215="Include","No",""))</f>
        <v/>
      </c>
      <c r="Z2215" s="33" t="str">
        <f>IF(J2215="Yes",IF(Q2215="","",IF(Q2215="Include",IF(V2215="",IF(Y2215="No","Check for supplement","Include"),IF(V2215="Exclude","Consensus required",IF(V2215="Include",IF(Y2215="No","Check for supplement","Include"),"Check required"))),IF(Q2215="Exclude",IF(V2215="","Check required",IF(V2215="Exclude","Exclude",IF(V2215="Include","Consensus required","Check required"))),"Check required"))),IF(L2215="","","Find PDF"))</f>
        <v>Exclude</v>
      </c>
      <c r="AA2215" s="31" t="str">
        <f>IF(Z2215="Exclude",R2215,"")</f>
        <v>0. Duplicate</v>
      </c>
    </row>
    <row r="2216" spans="1:27" x14ac:dyDescent="0.25">
      <c r="A2216" s="25" t="s">
        <v>3832</v>
      </c>
      <c r="B2216" s="26" t="s">
        <v>3833</v>
      </c>
      <c r="C2216" s="26">
        <v>2011</v>
      </c>
      <c r="D2216" s="26" t="s">
        <v>661</v>
      </c>
      <c r="E2216" s="26">
        <v>30</v>
      </c>
      <c r="F2216" s="26">
        <v>4</v>
      </c>
      <c r="G2216" s="26" t="s">
        <v>3834</v>
      </c>
      <c r="H2216" s="26">
        <v>26671</v>
      </c>
      <c r="I2216" s="26" t="s">
        <v>3835</v>
      </c>
      <c r="J2216" s="11" t="s">
        <v>35</v>
      </c>
      <c r="K2216" s="18" t="str">
        <f>IF(LEFT(I2216,2)="10",HYPERLINK(_xlfn.CONCAT("https://doi.org/",I2216),"Link"),IF(I2216="","",HYPERLINK(I2216,"Link")))</f>
        <v>Link</v>
      </c>
      <c r="L2216" s="19" t="str">
        <f>IF(A2216&lt;&gt;"",IF(J2216="No",_xlfn.CONCAT(IF(ISERROR(FIND(",",A2216))=FALSE,LEFT(A2216,FIND(",",A2216)-1),A2216),"-",C2216,"-",H2216),""),"")</f>
        <v/>
      </c>
      <c r="M2216" s="29" t="str">
        <f>IF(A2216&lt;&gt;"",_xlfn.CONCAT("{",IF(ISERROR(FIND(",",A2216))=FALSE,LEFT(A2216,FIND(",",A2216)-1),A2216),", ",C2216," #",H2216,"}"),"")</f>
        <v>{van Stralen, 2011 #26671}</v>
      </c>
      <c r="N2216" s="4" t="s">
        <v>299</v>
      </c>
      <c r="O2216" s="18" t="str">
        <f>IF(J2216="Yes",IF(P2216&lt;&gt;"",HYPERLINK(_xlfn.CONCAT(VLOOKUP(P2216,AF:AG,2,FALSE),"\",IF(ISERROR(FIND(",",A2216))=FALSE,LEFT(A2216,FIND(",",A2216)-1),A2216),"-",C2216,"-",H2216,".pdf"),"PDF"),""),"")</f>
        <v>PDF</v>
      </c>
      <c r="P2216" s="11" t="s">
        <v>2</v>
      </c>
      <c r="Q2216" s="3" t="s">
        <v>46</v>
      </c>
      <c r="R2216" s="3" t="s">
        <v>47</v>
      </c>
      <c r="S2216" s="4" t="s">
        <v>109</v>
      </c>
      <c r="T2216" s="18" t="str">
        <f>IF(J2216="Yes",IF(U2216&lt;&gt;"",HYPERLINK(_xlfn.CONCAT(VLOOKUP(U2216,AF:AG,2,FALSE),"\",IF(ISERROR(FIND(",",A2216))=FALSE,LEFT(A2216,FIND(",",A2216)-1),A2216),"-",C2216,"-",H2216,".pdf"),"PDF"),""),"")</f>
        <v>PDF</v>
      </c>
      <c r="U2216" s="11" t="s">
        <v>38</v>
      </c>
      <c r="V2216" s="3" t="s">
        <v>46</v>
      </c>
      <c r="W2216" s="3" t="s">
        <v>47</v>
      </c>
      <c r="Y2216" s="12" t="str">
        <f>IF(R2216="Include","No",IF(V2216="Include","No",""))</f>
        <v/>
      </c>
      <c r="Z2216" s="33" t="str">
        <f>IF(J2216="Yes",IF(Q2216="","",IF(Q2216="Include",IF(V2216="",IF(Y2216="No","Check for supplement","Include"),IF(V2216="Exclude","Consensus required",IF(V2216="Include",IF(Y2216="No","Check for supplement","Include"),"Check required"))),IF(Q2216="Exclude",IF(V2216="","Check required",IF(V2216="Exclude","Exclude",IF(V2216="Include","Consensus required","Check required"))),"Check required"))),IF(L2216="","","Find PDF"))</f>
        <v>Exclude</v>
      </c>
      <c r="AA2216" s="31" t="str">
        <f>IF(Z2216="Exclude",R2216,"")</f>
        <v>3. Wrong intervention</v>
      </c>
    </row>
    <row r="2217" spans="1:27" x14ac:dyDescent="0.25">
      <c r="A2217" s="25" t="s">
        <v>3836</v>
      </c>
      <c r="B2217" s="26" t="s">
        <v>3837</v>
      </c>
      <c r="C2217" s="26">
        <v>2015</v>
      </c>
      <c r="D2217" s="26" t="s">
        <v>3357</v>
      </c>
      <c r="E2217" s="26">
        <v>33</v>
      </c>
      <c r="F2217" s="26">
        <v>17</v>
      </c>
      <c r="G2217" s="26" t="s">
        <v>3838</v>
      </c>
      <c r="H2217" s="26">
        <v>15002</v>
      </c>
      <c r="I2217" s="26" t="s">
        <v>3839</v>
      </c>
      <c r="J2217" s="11" t="s">
        <v>35</v>
      </c>
      <c r="K2217" s="18" t="str">
        <f>IF(LEFT(I2217,2)="10",HYPERLINK(_xlfn.CONCAT("https://doi.org/",I2217),"Link"),IF(I2217="","",HYPERLINK(I2217,"Link")))</f>
        <v>Link</v>
      </c>
      <c r="L2217" s="19" t="str">
        <f>IF(A2217&lt;&gt;"",IF(J2217="No",_xlfn.CONCAT(IF(ISERROR(FIND(",",A2217))=FALSE,LEFT(A2217,FIND(",",A2217)-1),A2217),"-",C2217,"-",H2217),""),"")</f>
        <v/>
      </c>
      <c r="M2217" s="29" t="str">
        <f>IF(A2217&lt;&gt;"",_xlfn.CONCAT("{",IF(ISERROR(FIND(",",A2217))=FALSE,LEFT(A2217,FIND(",",A2217)-1),A2217),", ",C2217," #",H2217,"}"),"")</f>
        <v>{van Waart, 2015 #15002}</v>
      </c>
      <c r="N2217" s="4" t="s">
        <v>1</v>
      </c>
      <c r="O2217" s="18" t="str">
        <f>IF(J2217="Yes",IF(P2217&lt;&gt;"",HYPERLINK(_xlfn.CONCAT(VLOOKUP(P2217,AF:AG,2,FALSE),"\",IF(ISERROR(FIND(",",A2217))=FALSE,LEFT(A2217,FIND(",",A2217)-1),A2217),"-",C2217,"-",H2217,".pdf"),"PDF"),""),"")</f>
        <v>PDF</v>
      </c>
      <c r="P2217" s="11" t="s">
        <v>2</v>
      </c>
      <c r="Q2217" s="3" t="s">
        <v>46</v>
      </c>
      <c r="R2217" s="3" t="s">
        <v>47</v>
      </c>
      <c r="S2217" s="4" t="s">
        <v>109</v>
      </c>
      <c r="T2217" s="18" t="str">
        <f>IF(J2217="Yes",IF(U2217&lt;&gt;"",HYPERLINK(_xlfn.CONCAT(VLOOKUP(U2217,AF:AG,2,FALSE),"\",IF(ISERROR(FIND(",",A2217))=FALSE,LEFT(A2217,FIND(",",A2217)-1),A2217),"-",C2217,"-",H2217,".pdf"),"PDF"),""),"")</f>
        <v>PDF</v>
      </c>
      <c r="U2217" s="11" t="s">
        <v>38</v>
      </c>
      <c r="V2217" s="3" t="s">
        <v>46</v>
      </c>
      <c r="W2217" s="3" t="s">
        <v>47</v>
      </c>
      <c r="Y2217" s="12" t="str">
        <f>IF(R2217="Include","No",IF(V2217="Include","No",""))</f>
        <v/>
      </c>
      <c r="Z2217" s="33" t="str">
        <f>IF(J2217="Yes",IF(Q2217="","",IF(Q2217="Include",IF(V2217="",IF(Y2217="No","Check for supplement","Include"),IF(V2217="Exclude","Consensus required",IF(V2217="Include",IF(Y2217="No","Check for supplement","Include"),"Check required"))),IF(Q2217="Exclude",IF(V2217="","Check required",IF(V2217="Exclude","Exclude",IF(V2217="Include","Consensus required","Check required"))),"Check required"))),IF(L2217="","","Find PDF"))</f>
        <v>Exclude</v>
      </c>
      <c r="AA2217" s="31" t="str">
        <f>IF(Z2217="Exclude",R2217,"")</f>
        <v>3. Wrong intervention</v>
      </c>
    </row>
    <row r="2218" spans="1:27" x14ac:dyDescent="0.25">
      <c r="A2218" s="25" t="s">
        <v>3840</v>
      </c>
      <c r="B2218" s="26" t="s">
        <v>3841</v>
      </c>
      <c r="C2218" s="26">
        <v>2014</v>
      </c>
      <c r="D2218" s="26" t="s">
        <v>1788</v>
      </c>
      <c r="E2218" s="26">
        <v>28</v>
      </c>
      <c r="F2218" s="26">
        <v>10</v>
      </c>
      <c r="G2218" s="26" t="s">
        <v>3842</v>
      </c>
      <c r="H2218" s="26">
        <v>15003</v>
      </c>
      <c r="I2218" s="26" t="s">
        <v>3843</v>
      </c>
      <c r="J2218" s="11" t="s">
        <v>35</v>
      </c>
      <c r="K2218" s="18" t="str">
        <f>IF(LEFT(I2218,2)="10",HYPERLINK(_xlfn.CONCAT("https://doi.org/",I2218),"Link"),IF(I2218="","",HYPERLINK(I2218,"Link")))</f>
        <v>Link</v>
      </c>
      <c r="L2218" s="19" t="str">
        <f>IF(A2218&lt;&gt;"",IF(J2218="No",_xlfn.CONCAT(IF(ISERROR(FIND(",",A2218))=FALSE,LEFT(A2218,FIND(",",A2218)-1),A2218),"-",C2218,"-",H2218),""),"")</f>
        <v/>
      </c>
      <c r="M2218" s="29" t="str">
        <f>IF(A2218&lt;&gt;"",_xlfn.CONCAT("{",IF(ISERROR(FIND(",",A2218))=FALSE,LEFT(A2218,FIND(",",A2218)-1),A2218),", ",C2218," #",H2218,"}"),"")</f>
        <v>{Van Wely, 2014 #15003}</v>
      </c>
      <c r="N2218" s="4" t="s">
        <v>1</v>
      </c>
      <c r="O2218" s="18" t="str">
        <f>IF(J2218="Yes",IF(P2218&lt;&gt;"",HYPERLINK(_xlfn.CONCAT(VLOOKUP(P2218,AF:AG,2,FALSE),"\",IF(ISERROR(FIND(",",A2218))=FALSE,LEFT(A2218,FIND(",",A2218)-1),A2218),"-",C2218,"-",H2218,".pdf"),"PDF"),""),"")</f>
        <v>PDF</v>
      </c>
      <c r="P2218" s="11" t="s">
        <v>2</v>
      </c>
      <c r="Q2218" s="3" t="s">
        <v>46</v>
      </c>
      <c r="R2218" s="3" t="s">
        <v>47</v>
      </c>
      <c r="S2218" s="4" t="s">
        <v>109</v>
      </c>
      <c r="T2218" s="18" t="str">
        <f>IF(J2218="Yes",IF(U2218&lt;&gt;"",HYPERLINK(_xlfn.CONCAT(VLOOKUP(U2218,AF:AG,2,FALSE),"\",IF(ISERROR(FIND(",",A2218))=FALSE,LEFT(A2218,FIND(",",A2218)-1),A2218),"-",C2218,"-",H2218,".pdf"),"PDF"),""),"")</f>
        <v>PDF</v>
      </c>
      <c r="U2218" s="11" t="s">
        <v>38</v>
      </c>
      <c r="V2218" s="3" t="s">
        <v>46</v>
      </c>
      <c r="W2218" s="3" t="s">
        <v>47</v>
      </c>
      <c r="Y2218" s="12" t="str">
        <f>IF(R2218="Include","No",IF(V2218="Include","No",""))</f>
        <v/>
      </c>
      <c r="Z2218" s="33" t="str">
        <f>IF(J2218="Yes",IF(Q2218="","",IF(Q2218="Include",IF(V2218="",IF(Y2218="No","Check for supplement","Include"),IF(V2218="Exclude","Consensus required",IF(V2218="Include",IF(Y2218="No","Check for supplement","Include"),"Check required"))),IF(Q2218="Exclude",IF(V2218="","Check required",IF(V2218="Exclude","Exclude",IF(V2218="Include","Consensus required","Check required"))),"Check required"))),IF(L2218="","","Find PDF"))</f>
        <v>Exclude</v>
      </c>
      <c r="AA2218" s="31" t="str">
        <f>IF(Z2218="Exclude",R2218,"")</f>
        <v>3. Wrong intervention</v>
      </c>
    </row>
    <row r="2219" spans="1:27" x14ac:dyDescent="0.25">
      <c r="A2219" s="25" t="s">
        <v>3844</v>
      </c>
      <c r="B2219" s="26" t="s">
        <v>3845</v>
      </c>
      <c r="C2219" s="26">
        <v>2018</v>
      </c>
      <c r="D2219" s="26" t="s">
        <v>365</v>
      </c>
      <c r="E2219" s="26">
        <v>18</v>
      </c>
      <c r="F2219" s="26">
        <v>1</v>
      </c>
      <c r="G2219" s="26">
        <v>542</v>
      </c>
      <c r="H2219" s="26">
        <v>13934</v>
      </c>
      <c r="I2219" s="26" t="s">
        <v>3846</v>
      </c>
      <c r="J2219" s="11" t="s">
        <v>35</v>
      </c>
      <c r="K2219" s="18" t="str">
        <f>IF(LEFT(I2219,2)="10",HYPERLINK(_xlfn.CONCAT("https://doi.org/",I2219),"Link"),IF(I2219="","",HYPERLINK(I2219,"Link")))</f>
        <v>Link</v>
      </c>
      <c r="L2219" s="19" t="str">
        <f>IF(A2219&lt;&gt;"",IF(J2219="No",_xlfn.CONCAT(IF(ISERROR(FIND(",",A2219))=FALSE,LEFT(A2219,FIND(",",A2219)-1),A2219),"-",C2219,"-",H2219),""),"")</f>
        <v/>
      </c>
      <c r="M2219" s="29" t="str">
        <f>IF(A2219&lt;&gt;"",_xlfn.CONCAT("{",IF(ISERROR(FIND(",",A2219))=FALSE,LEFT(A2219,FIND(",",A2219)-1),A2219),", ",C2219," #",H2219,"}"),"")</f>
        <v>{van Woudenberg, 2018 #13934}</v>
      </c>
      <c r="N2219" s="4" t="s">
        <v>1</v>
      </c>
      <c r="O2219" s="18" t="str">
        <f>IF(J2219="Yes",IF(P2219&lt;&gt;"",HYPERLINK(_xlfn.CONCAT(VLOOKUP(P2219,AF:AG,2,FALSE),"\",IF(ISERROR(FIND(",",A2219))=FALSE,LEFT(A2219,FIND(",",A2219)-1),A2219),"-",C2219,"-",H2219,".pdf"),"PDF"),""),"")</f>
        <v>PDF</v>
      </c>
      <c r="P2219" s="11" t="s">
        <v>2</v>
      </c>
      <c r="Q2219" s="3" t="s">
        <v>46</v>
      </c>
      <c r="R2219" s="3" t="s">
        <v>47</v>
      </c>
      <c r="S2219" s="4" t="s">
        <v>109</v>
      </c>
      <c r="T2219" s="18" t="str">
        <f>IF(J2219="Yes",IF(U2219&lt;&gt;"",HYPERLINK(_xlfn.CONCAT(VLOOKUP(U2219,AF:AG,2,FALSE),"\",IF(ISERROR(FIND(",",A2219))=FALSE,LEFT(A2219,FIND(",",A2219)-1),A2219),"-",C2219,"-",H2219,".pdf"),"PDF"),""),"")</f>
        <v>PDF</v>
      </c>
      <c r="U2219" s="11" t="s">
        <v>38</v>
      </c>
      <c r="V2219" s="3" t="s">
        <v>46</v>
      </c>
      <c r="W2219" s="3" t="s">
        <v>47</v>
      </c>
      <c r="Y2219" s="12" t="str">
        <f>IF(R2219="Include","No",IF(V2219="Include","No",""))</f>
        <v/>
      </c>
      <c r="Z2219" s="33" t="str">
        <f>IF(J2219="Yes",IF(Q2219="","",IF(Q2219="Include",IF(V2219="",IF(Y2219="No","Check for supplement","Include"),IF(V2219="Exclude","Consensus required",IF(V2219="Include",IF(Y2219="No","Check for supplement","Include"),"Check required"))),IF(Q2219="Exclude",IF(V2219="","Check required",IF(V2219="Exclude","Exclude",IF(V2219="Include","Consensus required","Check required"))),"Check required"))),IF(L2219="","","Find PDF"))</f>
        <v>Exclude</v>
      </c>
      <c r="AA2219" s="31" t="str">
        <f>IF(Z2219="Exclude",R2219,"")</f>
        <v>3. Wrong intervention</v>
      </c>
    </row>
    <row r="2220" spans="1:27" x14ac:dyDescent="0.25">
      <c r="A2220" s="25" t="s">
        <v>3844</v>
      </c>
      <c r="B2220" s="26" t="s">
        <v>3845</v>
      </c>
      <c r="C2220" s="26">
        <v>2018</v>
      </c>
      <c r="D2220" s="26" t="s">
        <v>365</v>
      </c>
      <c r="E2220" s="26">
        <v>18</v>
      </c>
      <c r="F2220" s="26">
        <v>1</v>
      </c>
      <c r="G2220" s="26">
        <v>542</v>
      </c>
      <c r="H2220" s="26">
        <v>13935</v>
      </c>
      <c r="I2220" s="26" t="s">
        <v>3846</v>
      </c>
      <c r="J2220" s="11" t="s">
        <v>35</v>
      </c>
      <c r="K2220" s="18" t="str">
        <f>IF(LEFT(I2220,2)="10",HYPERLINK(_xlfn.CONCAT("https://doi.org/",I2220),"Link"),IF(I2220="","",HYPERLINK(I2220,"Link")))</f>
        <v>Link</v>
      </c>
      <c r="L2220" s="19" t="str">
        <f>IF(A2220&lt;&gt;"",IF(J2220="No",_xlfn.CONCAT(IF(ISERROR(FIND(",",A2220))=FALSE,LEFT(A2220,FIND(",",A2220)-1),A2220),"-",C2220,"-",H2220),""),"")</f>
        <v/>
      </c>
      <c r="M2220" s="29" t="str">
        <f>IF(A2220&lt;&gt;"",_xlfn.CONCAT("{",IF(ISERROR(FIND(",",A2220))=FALSE,LEFT(A2220,FIND(",",A2220)-1),A2220),", ",C2220," #",H2220,"}"),"")</f>
        <v>{van Woudenberg, 2018 #13935}</v>
      </c>
      <c r="N2220" s="4" t="s">
        <v>1</v>
      </c>
      <c r="O2220" s="18" t="str">
        <f>IF(J2220="Yes",IF(P2220&lt;&gt;"",HYPERLINK(_xlfn.CONCAT(VLOOKUP(P2220,AF:AG,2,FALSE),"\",IF(ISERROR(FIND(",",A2220))=FALSE,LEFT(A2220,FIND(",",A2220)-1),A2220),"-",C2220,"-",H2220,".pdf"),"PDF"),""),"")</f>
        <v>PDF</v>
      </c>
      <c r="P2220" s="11" t="s">
        <v>2</v>
      </c>
      <c r="Q2220" s="3" t="s">
        <v>46</v>
      </c>
      <c r="R2220" s="3" t="s">
        <v>39</v>
      </c>
      <c r="T2220" s="18" t="str">
        <f>IF(J2220="Yes",IF(U2220&lt;&gt;"",HYPERLINK(_xlfn.CONCAT(VLOOKUP(U2220,AF:AG,2,FALSE),"\",IF(ISERROR(FIND(",",A2220))=FALSE,LEFT(A2220,FIND(",",A2220)-1),A2220),"-",C2220,"-",H2220,".pdf"),"PDF"),""),"")</f>
        <v>PDF</v>
      </c>
      <c r="U2220" s="11" t="str">
        <f>IF(R2220="0. Duplicate","SH","")</f>
        <v>SH</v>
      </c>
      <c r="V2220" s="3" t="str">
        <f>IF(R2220="0. Duplicate","Exclude","")</f>
        <v>Exclude</v>
      </c>
      <c r="W2220" s="3" t="str">
        <f>IF(R2220="0. Duplicate","0. Duplicate","")</f>
        <v>0. Duplicate</v>
      </c>
      <c r="Y2220" s="12" t="str">
        <f>IF(R2220="Include","No",IF(V2220="Include","No",""))</f>
        <v/>
      </c>
      <c r="Z2220" s="33" t="str">
        <f>IF(J2220="Yes",IF(Q2220="","",IF(Q2220="Include",IF(V2220="",IF(Y2220="No","Check for supplement","Include"),IF(V2220="Exclude","Consensus required",IF(V2220="Include",IF(Y2220="No","Check for supplement","Include"),"Check required"))),IF(Q2220="Exclude",IF(V2220="","Check required",IF(V2220="Exclude","Exclude",IF(V2220="Include","Consensus required","Check required"))),"Check required"))),IF(L2220="","","Find PDF"))</f>
        <v>Exclude</v>
      </c>
      <c r="AA2220" s="31" t="str">
        <f>IF(Z2220="Exclude",R2220,"")</f>
        <v>0. Duplicate</v>
      </c>
    </row>
    <row r="2221" spans="1:27" x14ac:dyDescent="0.25">
      <c r="A2221" s="25" t="s">
        <v>3847</v>
      </c>
      <c r="B2221" s="26" t="s">
        <v>3848</v>
      </c>
      <c r="C2221" s="26">
        <v>2019</v>
      </c>
      <c r="D2221" s="26" t="s">
        <v>1394</v>
      </c>
      <c r="E2221" s="26">
        <v>10</v>
      </c>
      <c r="G2221" s="26">
        <v>2913</v>
      </c>
      <c r="H2221" s="26">
        <v>13936</v>
      </c>
      <c r="I2221" s="26" t="s">
        <v>3849</v>
      </c>
      <c r="J2221" s="11" t="s">
        <v>35</v>
      </c>
      <c r="K2221" s="18" t="str">
        <f>IF(LEFT(I2221,2)="10",HYPERLINK(_xlfn.CONCAT("https://doi.org/",I2221),"Link"),IF(I2221="","",HYPERLINK(I2221,"Link")))</f>
        <v>Link</v>
      </c>
      <c r="L2221" s="19" t="str">
        <f>IF(A2221&lt;&gt;"",IF(J2221="No",_xlfn.CONCAT(IF(ISERROR(FIND(",",A2221))=FALSE,LEFT(A2221,FIND(",",A2221)-1),A2221),"-",C2221,"-",H2221),""),"")</f>
        <v/>
      </c>
      <c r="M2221" s="29" t="str">
        <f>IF(A2221&lt;&gt;"",_xlfn.CONCAT("{",IF(ISERROR(FIND(",",A2221))=FALSE,LEFT(A2221,FIND(",",A2221)-1),A2221),", ",C2221," #",H2221,"}"),"")</f>
        <v>{Van Woudenberg, 2019 #13936}</v>
      </c>
      <c r="N2221" s="4" t="s">
        <v>1</v>
      </c>
      <c r="O2221" s="18" t="str">
        <f>IF(J2221="Yes",IF(P2221&lt;&gt;"",HYPERLINK(_xlfn.CONCAT(VLOOKUP(P2221,AF:AG,2,FALSE),"\",IF(ISERROR(FIND(",",A2221))=FALSE,LEFT(A2221,FIND(",",A2221)-1),A2221),"-",C2221,"-",H2221,".pdf"),"PDF"),""),"")</f>
        <v>PDF</v>
      </c>
      <c r="P2221" s="11" t="s">
        <v>2</v>
      </c>
      <c r="Q2221" s="3" t="s">
        <v>46</v>
      </c>
      <c r="R2221" s="3" t="s">
        <v>47</v>
      </c>
      <c r="S2221" s="4" t="s">
        <v>109</v>
      </c>
      <c r="T2221" s="18" t="str">
        <f>IF(J2221="Yes",IF(U2221&lt;&gt;"",HYPERLINK(_xlfn.CONCAT(VLOOKUP(U2221,AF:AG,2,FALSE),"\",IF(ISERROR(FIND(",",A2221))=FALSE,LEFT(A2221,FIND(",",A2221)-1),A2221),"-",C2221,"-",H2221,".pdf"),"PDF"),""),"")</f>
        <v>PDF</v>
      </c>
      <c r="U2221" s="11" t="s">
        <v>38</v>
      </c>
      <c r="V2221" s="3" t="s">
        <v>46</v>
      </c>
      <c r="W2221" s="3" t="s">
        <v>47</v>
      </c>
      <c r="Y2221" s="12" t="str">
        <f>IF(R2221="Include","No",IF(V2221="Include","No",""))</f>
        <v/>
      </c>
      <c r="Z2221" s="33" t="str">
        <f>IF(J2221="Yes",IF(Q2221="","",IF(Q2221="Include",IF(V2221="",IF(Y2221="No","Check for supplement","Include"),IF(V2221="Exclude","Consensus required",IF(V2221="Include",IF(Y2221="No","Check for supplement","Include"),"Check required"))),IF(Q2221="Exclude",IF(V2221="","Check required",IF(V2221="Exclude","Exclude",IF(V2221="Include","Consensus required","Check required"))),"Check required"))),IF(L2221="","","Find PDF"))</f>
        <v>Exclude</v>
      </c>
      <c r="AA2221" s="31" t="str">
        <f>IF(Z2221="Exclude",R2221,"")</f>
        <v>3. Wrong intervention</v>
      </c>
    </row>
    <row r="2222" spans="1:27" x14ac:dyDescent="0.25">
      <c r="A2222" s="25" t="s">
        <v>3847</v>
      </c>
      <c r="B2222" s="26" t="s">
        <v>3848</v>
      </c>
      <c r="C2222" s="26">
        <v>2019</v>
      </c>
      <c r="D2222" s="26" t="s">
        <v>1394</v>
      </c>
      <c r="E2222" s="26">
        <v>10</v>
      </c>
      <c r="G2222" s="26">
        <v>2913</v>
      </c>
      <c r="H2222" s="26">
        <v>13937</v>
      </c>
      <c r="I2222" s="26" t="s">
        <v>3849</v>
      </c>
      <c r="J2222" s="11" t="s">
        <v>35</v>
      </c>
      <c r="K2222" s="18" t="str">
        <f>IF(LEFT(I2222,2)="10",HYPERLINK(_xlfn.CONCAT("https://doi.org/",I2222),"Link"),IF(I2222="","",HYPERLINK(I2222,"Link")))</f>
        <v>Link</v>
      </c>
      <c r="L2222" s="19" t="str">
        <f>IF(A2222&lt;&gt;"",IF(J2222="No",_xlfn.CONCAT(IF(ISERROR(FIND(",",A2222))=FALSE,LEFT(A2222,FIND(",",A2222)-1),A2222),"-",C2222,"-",H2222),""),"")</f>
        <v/>
      </c>
      <c r="M2222" s="29" t="str">
        <f>IF(A2222&lt;&gt;"",_xlfn.CONCAT("{",IF(ISERROR(FIND(",",A2222))=FALSE,LEFT(A2222,FIND(",",A2222)-1),A2222),", ",C2222," #",H2222,"}"),"")</f>
        <v>{Van Woudenberg, 2019 #13937}</v>
      </c>
      <c r="N2222" s="4" t="s">
        <v>1</v>
      </c>
      <c r="O2222" s="18" t="str">
        <f>IF(J2222="Yes",IF(P2222&lt;&gt;"",HYPERLINK(_xlfn.CONCAT(VLOOKUP(P2222,AF:AG,2,FALSE),"\",IF(ISERROR(FIND(",",A2222))=FALSE,LEFT(A2222,FIND(",",A2222)-1),A2222),"-",C2222,"-",H2222,".pdf"),"PDF"),""),"")</f>
        <v>PDF</v>
      </c>
      <c r="P2222" s="11" t="s">
        <v>2</v>
      </c>
      <c r="Q2222" s="3" t="s">
        <v>46</v>
      </c>
      <c r="R2222" s="3" t="s">
        <v>39</v>
      </c>
      <c r="T2222" s="18" t="str">
        <f>IF(J2222="Yes",IF(U2222&lt;&gt;"",HYPERLINK(_xlfn.CONCAT(VLOOKUP(U2222,AF:AG,2,FALSE),"\",IF(ISERROR(FIND(",",A2222))=FALSE,LEFT(A2222,FIND(",",A2222)-1),A2222),"-",C2222,"-",H2222,".pdf"),"PDF"),""),"")</f>
        <v>PDF</v>
      </c>
      <c r="U2222" s="11" t="str">
        <f>IF(R2222="0. Duplicate","SH","")</f>
        <v>SH</v>
      </c>
      <c r="V2222" s="3" t="str">
        <f>IF(R2222="0. Duplicate","Exclude","")</f>
        <v>Exclude</v>
      </c>
      <c r="W2222" s="3" t="str">
        <f>IF(R2222="0. Duplicate","0. Duplicate","")</f>
        <v>0. Duplicate</v>
      </c>
      <c r="Y2222" s="12" t="str">
        <f>IF(R2222="Include","No",IF(V2222="Include","No",""))</f>
        <v/>
      </c>
      <c r="Z2222" s="33" t="str">
        <f>IF(J2222="Yes",IF(Q2222="","",IF(Q2222="Include",IF(V2222="",IF(Y2222="No","Check for supplement","Include"),IF(V2222="Exclude","Consensus required",IF(V2222="Include",IF(Y2222="No","Check for supplement","Include"),"Check required"))),IF(Q2222="Exclude",IF(V2222="","Check required",IF(V2222="Exclude","Exclude",IF(V2222="Include","Consensus required","Check required"))),"Check required"))),IF(L2222="","","Find PDF"))</f>
        <v>Exclude</v>
      </c>
      <c r="AA2222" s="31" t="str">
        <f>IF(Z2222="Exclude",R2222,"")</f>
        <v>0. Duplicate</v>
      </c>
    </row>
    <row r="2223" spans="1:27" x14ac:dyDescent="0.25">
      <c r="A2223" s="25" t="s">
        <v>3847</v>
      </c>
      <c r="B2223" s="26" t="s">
        <v>3848</v>
      </c>
      <c r="C2223" s="26">
        <v>2019</v>
      </c>
      <c r="D2223" s="26" t="s">
        <v>1394</v>
      </c>
      <c r="E2223" s="26">
        <v>10</v>
      </c>
      <c r="G2223" s="26">
        <v>2913</v>
      </c>
      <c r="H2223" s="26">
        <v>13938</v>
      </c>
      <c r="I2223" s="26" t="s">
        <v>3849</v>
      </c>
      <c r="J2223" s="11" t="s">
        <v>35</v>
      </c>
      <c r="K2223" s="18" t="str">
        <f>IF(LEFT(I2223,2)="10",HYPERLINK(_xlfn.CONCAT("https://doi.org/",I2223),"Link"),IF(I2223="","",HYPERLINK(I2223,"Link")))</f>
        <v>Link</v>
      </c>
      <c r="L2223" s="19" t="str">
        <f>IF(A2223&lt;&gt;"",IF(J2223="No",_xlfn.CONCAT(IF(ISERROR(FIND(",",A2223))=FALSE,LEFT(A2223,FIND(",",A2223)-1),A2223),"-",C2223,"-",H2223),""),"")</f>
        <v/>
      </c>
      <c r="M2223" s="29" t="str">
        <f>IF(A2223&lt;&gt;"",_xlfn.CONCAT("{",IF(ISERROR(FIND(",",A2223))=FALSE,LEFT(A2223,FIND(",",A2223)-1),A2223),", ",C2223," #",H2223,"}"),"")</f>
        <v>{Van Woudenberg, 2019 #13938}</v>
      </c>
      <c r="N2223" s="4" t="s">
        <v>1</v>
      </c>
      <c r="O2223" s="18" t="str">
        <f>IF(J2223="Yes",IF(P2223&lt;&gt;"",HYPERLINK(_xlfn.CONCAT(VLOOKUP(P2223,AF:AG,2,FALSE),"\",IF(ISERROR(FIND(",",A2223))=FALSE,LEFT(A2223,FIND(",",A2223)-1),A2223),"-",C2223,"-",H2223,".pdf"),"PDF"),""),"")</f>
        <v>PDF</v>
      </c>
      <c r="P2223" s="11" t="s">
        <v>2</v>
      </c>
      <c r="Q2223" s="3" t="s">
        <v>46</v>
      </c>
      <c r="R2223" s="3" t="s">
        <v>39</v>
      </c>
      <c r="T2223" s="18" t="str">
        <f>IF(J2223="Yes",IF(U2223&lt;&gt;"",HYPERLINK(_xlfn.CONCAT(VLOOKUP(U2223,AF:AG,2,FALSE),"\",IF(ISERROR(FIND(",",A2223))=FALSE,LEFT(A2223,FIND(",",A2223)-1),A2223),"-",C2223,"-",H2223,".pdf"),"PDF"),""),"")</f>
        <v>PDF</v>
      </c>
      <c r="U2223" s="11" t="str">
        <f>IF(R2223="0. Duplicate","SH","")</f>
        <v>SH</v>
      </c>
      <c r="V2223" s="3" t="str">
        <f>IF(R2223="0. Duplicate","Exclude","")</f>
        <v>Exclude</v>
      </c>
      <c r="W2223" s="3" t="str">
        <f>IF(R2223="0. Duplicate","0. Duplicate","")</f>
        <v>0. Duplicate</v>
      </c>
      <c r="Y2223" s="12" t="str">
        <f>IF(R2223="Include","No",IF(V2223="Include","No",""))</f>
        <v/>
      </c>
      <c r="Z2223" s="33" t="str">
        <f>IF(J2223="Yes",IF(Q2223="","",IF(Q2223="Include",IF(V2223="",IF(Y2223="No","Check for supplement","Include"),IF(V2223="Exclude","Consensus required",IF(V2223="Include",IF(Y2223="No","Check for supplement","Include"),"Check required"))),IF(Q2223="Exclude",IF(V2223="","Check required",IF(V2223="Exclude","Exclude",IF(V2223="Include","Consensus required","Check required"))),"Check required"))),IF(L2223="","","Find PDF"))</f>
        <v>Exclude</v>
      </c>
      <c r="AA2223" s="31" t="str">
        <f>IF(Z2223="Exclude",R2223,"")</f>
        <v>0. Duplicate</v>
      </c>
    </row>
    <row r="2224" spans="1:27" x14ac:dyDescent="0.25">
      <c r="A2224" s="25" t="s">
        <v>3850</v>
      </c>
      <c r="B2224" s="26" t="s">
        <v>3851</v>
      </c>
      <c r="C2224" s="26">
        <v>2017</v>
      </c>
      <c r="D2224" s="26" t="s">
        <v>530</v>
      </c>
      <c r="E2224" s="26">
        <v>19</v>
      </c>
      <c r="F2224" s="26">
        <v>11</v>
      </c>
      <c r="G2224" s="26" t="s">
        <v>3852</v>
      </c>
      <c r="H2224" s="26">
        <v>13941</v>
      </c>
      <c r="I2224" s="26" t="s">
        <v>3853</v>
      </c>
      <c r="J2224" s="11" t="s">
        <v>35</v>
      </c>
      <c r="K2224" s="18" t="str">
        <f>IF(LEFT(I2224,2)="10",HYPERLINK(_xlfn.CONCAT("https://doi.org/",I2224),"Link"),IF(I2224="","",HYPERLINK(I2224,"Link")))</f>
        <v>Link</v>
      </c>
      <c r="L2224" s="19" t="str">
        <f>IF(A2224&lt;&gt;"",IF(J2224="No",_xlfn.CONCAT(IF(ISERROR(FIND(",",A2224))=FALSE,LEFT(A2224,FIND(",",A2224)-1),A2224),"-",C2224,"-",H2224),""),"")</f>
        <v/>
      </c>
      <c r="M2224" s="29" t="str">
        <f>IF(A2224&lt;&gt;"",_xlfn.CONCAT("{",IF(ISERROR(FIND(",",A2224))=FALSE,LEFT(A2224,FIND(",",A2224)-1),A2224),", ",C2224," #",H2224,"}"),"")</f>
        <v>{Vandelanotte, 2017 #13941}</v>
      </c>
      <c r="N2224" s="4" t="s">
        <v>1</v>
      </c>
      <c r="O2224" s="18" t="str">
        <f>IF(J2224="Yes",IF(P2224&lt;&gt;"",HYPERLINK(_xlfn.CONCAT(VLOOKUP(P2224,AF:AG,2,FALSE),"\",IF(ISERROR(FIND(",",A2224))=FALSE,LEFT(A2224,FIND(",",A2224)-1),A2224),"-",C2224,"-",H2224,".pdf"),"PDF"),""),"")</f>
        <v>PDF</v>
      </c>
      <c r="P2224" s="11" t="s">
        <v>2</v>
      </c>
      <c r="Q2224" s="3" t="s">
        <v>46</v>
      </c>
      <c r="R2224" s="3" t="s">
        <v>47</v>
      </c>
      <c r="S2224" s="4" t="s">
        <v>109</v>
      </c>
      <c r="T2224" s="18" t="str">
        <f>IF(J2224="Yes",IF(U2224&lt;&gt;"",HYPERLINK(_xlfn.CONCAT(VLOOKUP(U2224,AF:AG,2,FALSE),"\",IF(ISERROR(FIND(",",A2224))=FALSE,LEFT(A2224,FIND(",",A2224)-1),A2224),"-",C2224,"-",H2224,".pdf"),"PDF"),""),"")</f>
        <v>PDF</v>
      </c>
      <c r="U2224" s="11" t="s">
        <v>38</v>
      </c>
      <c r="V2224" s="3" t="s">
        <v>46</v>
      </c>
      <c r="W2224" s="3" t="s">
        <v>47</v>
      </c>
      <c r="Y2224" s="12" t="str">
        <f>IF(R2224="Include","No",IF(V2224="Include","No",""))</f>
        <v/>
      </c>
      <c r="Z2224" s="33" t="str">
        <f>IF(J2224="Yes",IF(Q2224="","",IF(Q2224="Include",IF(V2224="",IF(Y2224="No","Check for supplement","Include"),IF(V2224="Exclude","Consensus required",IF(V2224="Include",IF(Y2224="No","Check for supplement","Include"),"Check required"))),IF(Q2224="Exclude",IF(V2224="","Check required",IF(V2224="Exclude","Exclude",IF(V2224="Include","Consensus required","Check required"))),"Check required"))),IF(L2224="","","Find PDF"))</f>
        <v>Exclude</v>
      </c>
      <c r="AA2224" s="31" t="str">
        <f>IF(Z2224="Exclude",R2224,"")</f>
        <v>3. Wrong intervention</v>
      </c>
    </row>
    <row r="2225" spans="1:27" x14ac:dyDescent="0.25">
      <c r="A2225" s="25" t="s">
        <v>3850</v>
      </c>
      <c r="B2225" s="26" t="s">
        <v>3851</v>
      </c>
      <c r="C2225" s="26">
        <v>2017</v>
      </c>
      <c r="D2225" s="26" t="s">
        <v>530</v>
      </c>
      <c r="E2225" s="26">
        <v>19</v>
      </c>
      <c r="F2225" s="26">
        <v>11</v>
      </c>
      <c r="G2225" s="26" t="s">
        <v>3852</v>
      </c>
      <c r="H2225" s="26">
        <v>13942</v>
      </c>
      <c r="I2225" s="26" t="s">
        <v>3853</v>
      </c>
      <c r="J2225" s="11" t="s">
        <v>35</v>
      </c>
      <c r="K2225" s="18" t="str">
        <f>IF(LEFT(I2225,2)="10",HYPERLINK(_xlfn.CONCAT("https://doi.org/",I2225),"Link"),IF(I2225="","",HYPERLINK(I2225,"Link")))</f>
        <v>Link</v>
      </c>
      <c r="L2225" s="19" t="str">
        <f>IF(A2225&lt;&gt;"",IF(J2225="No",_xlfn.CONCAT(IF(ISERROR(FIND(",",A2225))=FALSE,LEFT(A2225,FIND(",",A2225)-1),A2225),"-",C2225,"-",H2225),""),"")</f>
        <v/>
      </c>
      <c r="M2225" s="29" t="str">
        <f>IF(A2225&lt;&gt;"",_xlfn.CONCAT("{",IF(ISERROR(FIND(",",A2225))=FALSE,LEFT(A2225,FIND(",",A2225)-1),A2225),", ",C2225," #",H2225,"}"),"")</f>
        <v>{Vandelanotte, 2017 #13942}</v>
      </c>
      <c r="N2225" s="4" t="s">
        <v>1</v>
      </c>
      <c r="O2225" s="18" t="str">
        <f>IF(J2225="Yes",IF(P2225&lt;&gt;"",HYPERLINK(_xlfn.CONCAT(VLOOKUP(P2225,AF:AG,2,FALSE),"\",IF(ISERROR(FIND(",",A2225))=FALSE,LEFT(A2225,FIND(",",A2225)-1),A2225),"-",C2225,"-",H2225,".pdf"),"PDF"),""),"")</f>
        <v>PDF</v>
      </c>
      <c r="P2225" s="11" t="s">
        <v>2</v>
      </c>
      <c r="Q2225" s="3" t="s">
        <v>46</v>
      </c>
      <c r="R2225" s="3" t="s">
        <v>39</v>
      </c>
      <c r="T2225" s="18" t="str">
        <f>IF(J2225="Yes",IF(U2225&lt;&gt;"",HYPERLINK(_xlfn.CONCAT(VLOOKUP(U2225,AF:AG,2,FALSE),"\",IF(ISERROR(FIND(",",A2225))=FALSE,LEFT(A2225,FIND(",",A2225)-1),A2225),"-",C2225,"-",H2225,".pdf"),"PDF"),""),"")</f>
        <v>PDF</v>
      </c>
      <c r="U2225" s="11" t="str">
        <f>IF(R2225="0. Duplicate","SH","")</f>
        <v>SH</v>
      </c>
      <c r="V2225" s="3" t="str">
        <f>IF(R2225="0. Duplicate","Exclude","")</f>
        <v>Exclude</v>
      </c>
      <c r="W2225" s="3" t="str">
        <f>IF(R2225="0. Duplicate","0. Duplicate","")</f>
        <v>0. Duplicate</v>
      </c>
      <c r="Y2225" s="12" t="str">
        <f>IF(R2225="Include","No",IF(V2225="Include","No",""))</f>
        <v/>
      </c>
      <c r="Z2225" s="33" t="str">
        <f>IF(J2225="Yes",IF(Q2225="","",IF(Q2225="Include",IF(V2225="",IF(Y2225="No","Check for supplement","Include"),IF(V2225="Exclude","Consensus required",IF(V2225="Include",IF(Y2225="No","Check for supplement","Include"),"Check required"))),IF(Q2225="Exclude",IF(V2225="","Check required",IF(V2225="Exclude","Exclude",IF(V2225="Include","Consensus required","Check required"))),"Check required"))),IF(L2225="","","Find PDF"))</f>
        <v>Exclude</v>
      </c>
      <c r="AA2225" s="31" t="str">
        <f>IF(Z2225="Exclude",R2225,"")</f>
        <v>0. Duplicate</v>
      </c>
    </row>
    <row r="2226" spans="1:27" x14ac:dyDescent="0.25">
      <c r="A2226" s="25" t="s">
        <v>3854</v>
      </c>
      <c r="B2226" s="26" t="s">
        <v>3855</v>
      </c>
      <c r="C2226" s="26">
        <v>2018</v>
      </c>
      <c r="D2226" s="26" t="s">
        <v>530</v>
      </c>
      <c r="E2226" s="26">
        <v>20</v>
      </c>
      <c r="F2226" s="26">
        <v>12</v>
      </c>
      <c r="G2226" s="26" t="s">
        <v>3856</v>
      </c>
      <c r="H2226" s="26">
        <v>13939</v>
      </c>
      <c r="I2226" s="26" t="s">
        <v>3857</v>
      </c>
      <c r="J2226" s="11" t="s">
        <v>35</v>
      </c>
      <c r="K2226" s="18" t="str">
        <f>IF(LEFT(I2226,2)="10",HYPERLINK(_xlfn.CONCAT("https://doi.org/",I2226),"Link"),IF(I2226="","",HYPERLINK(I2226,"Link")))</f>
        <v>Link</v>
      </c>
      <c r="L2226" s="19" t="str">
        <f>IF(A2226&lt;&gt;"",IF(J2226="No",_xlfn.CONCAT(IF(ISERROR(FIND(",",A2226))=FALSE,LEFT(A2226,FIND(",",A2226)-1),A2226),"-",C2226,"-",H2226),""),"")</f>
        <v/>
      </c>
      <c r="M2226" s="29" t="str">
        <f>IF(A2226&lt;&gt;"",_xlfn.CONCAT("{",IF(ISERROR(FIND(",",A2226))=FALSE,LEFT(A2226,FIND(",",A2226)-1),A2226),", ",C2226," #",H2226,"}"),"")</f>
        <v>{Vandelanotte, 2018 #13939}</v>
      </c>
      <c r="N2226" s="4" t="s">
        <v>1</v>
      </c>
      <c r="O2226" s="18" t="str">
        <f>IF(J2226="Yes",IF(P2226&lt;&gt;"",HYPERLINK(_xlfn.CONCAT(VLOOKUP(P2226,AF:AG,2,FALSE),"\",IF(ISERROR(FIND(",",A2226))=FALSE,LEFT(A2226,FIND(",",A2226)-1),A2226),"-",C2226,"-",H2226,".pdf"),"PDF"),""),"")</f>
        <v>PDF</v>
      </c>
      <c r="P2226" s="11" t="s">
        <v>2</v>
      </c>
      <c r="Q2226" s="3" t="s">
        <v>46</v>
      </c>
      <c r="R2226" s="3" t="s">
        <v>47</v>
      </c>
      <c r="S2226" s="4" t="s">
        <v>109</v>
      </c>
      <c r="T2226" s="18" t="str">
        <f>IF(J2226="Yes",IF(U2226&lt;&gt;"",HYPERLINK(_xlfn.CONCAT(VLOOKUP(U2226,AF:AG,2,FALSE),"\",IF(ISERROR(FIND(",",A2226))=FALSE,LEFT(A2226,FIND(",",A2226)-1),A2226),"-",C2226,"-",H2226,".pdf"),"PDF"),""),"")</f>
        <v>PDF</v>
      </c>
      <c r="U2226" s="11" t="s">
        <v>38</v>
      </c>
      <c r="V2226" s="3" t="s">
        <v>46</v>
      </c>
      <c r="W2226" s="3" t="s">
        <v>47</v>
      </c>
      <c r="Y2226" s="12" t="str">
        <f>IF(R2226="Include","No",IF(V2226="Include","No",""))</f>
        <v/>
      </c>
      <c r="Z2226" s="33" t="str">
        <f>IF(J2226="Yes",IF(Q2226="","",IF(Q2226="Include",IF(V2226="",IF(Y2226="No","Check for supplement","Include"),IF(V2226="Exclude","Consensus required",IF(V2226="Include",IF(Y2226="No","Check for supplement","Include"),"Check required"))),IF(Q2226="Exclude",IF(V2226="","Check required",IF(V2226="Exclude","Exclude",IF(V2226="Include","Consensus required","Check required"))),"Check required"))),IF(L2226="","","Find PDF"))</f>
        <v>Exclude</v>
      </c>
      <c r="AA2226" s="31" t="str">
        <f>IF(Z2226="Exclude",R2226,"")</f>
        <v>3. Wrong intervention</v>
      </c>
    </row>
    <row r="2227" spans="1:27" x14ac:dyDescent="0.25">
      <c r="A2227" s="25" t="s">
        <v>3854</v>
      </c>
      <c r="B2227" s="26" t="s">
        <v>3855</v>
      </c>
      <c r="C2227" s="26">
        <v>2018</v>
      </c>
      <c r="D2227" s="26" t="s">
        <v>530</v>
      </c>
      <c r="E2227" s="26">
        <v>20</v>
      </c>
      <c r="F2227" s="26">
        <v>12</v>
      </c>
      <c r="G2227" s="26" t="s">
        <v>3856</v>
      </c>
      <c r="H2227" s="26">
        <v>13940</v>
      </c>
      <c r="I2227" s="26" t="s">
        <v>3857</v>
      </c>
      <c r="J2227" s="11" t="s">
        <v>35</v>
      </c>
      <c r="K2227" s="18" t="str">
        <f>IF(LEFT(I2227,2)="10",HYPERLINK(_xlfn.CONCAT("https://doi.org/",I2227),"Link"),IF(I2227="","",HYPERLINK(I2227,"Link")))</f>
        <v>Link</v>
      </c>
      <c r="L2227" s="19" t="str">
        <f>IF(A2227&lt;&gt;"",IF(J2227="No",_xlfn.CONCAT(IF(ISERROR(FIND(",",A2227))=FALSE,LEFT(A2227,FIND(",",A2227)-1),A2227),"-",C2227,"-",H2227),""),"")</f>
        <v/>
      </c>
      <c r="M2227" s="29" t="str">
        <f>IF(A2227&lt;&gt;"",_xlfn.CONCAT("{",IF(ISERROR(FIND(",",A2227))=FALSE,LEFT(A2227,FIND(",",A2227)-1),A2227),", ",C2227," #",H2227,"}"),"")</f>
        <v>{Vandelanotte, 2018 #13940}</v>
      </c>
      <c r="N2227" s="4" t="s">
        <v>1</v>
      </c>
      <c r="O2227" s="18" t="str">
        <f>IF(J2227="Yes",IF(P2227&lt;&gt;"",HYPERLINK(_xlfn.CONCAT(VLOOKUP(P2227,AF:AG,2,FALSE),"\",IF(ISERROR(FIND(",",A2227))=FALSE,LEFT(A2227,FIND(",",A2227)-1),A2227),"-",C2227,"-",H2227,".pdf"),"PDF"),""),"")</f>
        <v>PDF</v>
      </c>
      <c r="P2227" s="11" t="s">
        <v>2</v>
      </c>
      <c r="Q2227" s="3" t="s">
        <v>46</v>
      </c>
      <c r="R2227" s="3" t="s">
        <v>39</v>
      </c>
      <c r="T2227" s="18" t="str">
        <f>IF(J2227="Yes",IF(U2227&lt;&gt;"",HYPERLINK(_xlfn.CONCAT(VLOOKUP(U2227,AF:AG,2,FALSE),"\",IF(ISERROR(FIND(",",A2227))=FALSE,LEFT(A2227,FIND(",",A2227)-1),A2227),"-",C2227,"-",H2227,".pdf"),"PDF"),""),"")</f>
        <v>PDF</v>
      </c>
      <c r="U2227" s="11" t="str">
        <f>IF(R2227="0. Duplicate","SH","")</f>
        <v>SH</v>
      </c>
      <c r="V2227" s="3" t="str">
        <f>IF(R2227="0. Duplicate","Exclude","")</f>
        <v>Exclude</v>
      </c>
      <c r="W2227" s="3" t="str">
        <f>IF(R2227="0. Duplicate","0. Duplicate","")</f>
        <v>0. Duplicate</v>
      </c>
      <c r="Y2227" s="12" t="str">
        <f>IF(R2227="Include","No",IF(V2227="Include","No",""))</f>
        <v/>
      </c>
      <c r="Z2227" s="33" t="str">
        <f>IF(J2227="Yes",IF(Q2227="","",IF(Q2227="Include",IF(V2227="",IF(Y2227="No","Check for supplement","Include"),IF(V2227="Exclude","Consensus required",IF(V2227="Include",IF(Y2227="No","Check for supplement","Include"),"Check required"))),IF(Q2227="Exclude",IF(V2227="","Check required",IF(V2227="Exclude","Exclude",IF(V2227="Include","Consensus required","Check required"))),"Check required"))),IF(L2227="","","Find PDF"))</f>
        <v>Exclude</v>
      </c>
      <c r="AA2227" s="31" t="str">
        <f>IF(Z2227="Exclude",R2227,"")</f>
        <v>0. Duplicate</v>
      </c>
    </row>
    <row r="2228" spans="1:27" x14ac:dyDescent="0.25">
      <c r="A2228" s="25" t="s">
        <v>5768</v>
      </c>
      <c r="B2228" s="26" t="s">
        <v>5769</v>
      </c>
      <c r="C2228" s="26">
        <v>2023</v>
      </c>
      <c r="D2228" s="26" t="s">
        <v>73</v>
      </c>
      <c r="E2228" s="26">
        <v>144</v>
      </c>
      <c r="G2228" s="26">
        <v>104435</v>
      </c>
      <c r="H2228" s="26">
        <v>13943</v>
      </c>
      <c r="I2228" s="26" t="s">
        <v>5770</v>
      </c>
      <c r="J2228" s="11" t="s">
        <v>35</v>
      </c>
      <c r="K2228" s="18" t="str">
        <f>IF(LEFT(I2228,2)="10",HYPERLINK(_xlfn.CONCAT("https://doi.org/",I2228),"Link"),IF(I2228="","",HYPERLINK(I2228,"Link")))</f>
        <v>Link</v>
      </c>
      <c r="L2228" s="19" t="str">
        <f>IF(A2228&lt;&gt;"",IF(J2228="No",_xlfn.CONCAT(IF(ISERROR(FIND(",",A2228))=FALSE,LEFT(A2228,FIND(",",A2228)-1),A2228),"-",C2228,"-",H2228),""),"")</f>
        <v/>
      </c>
      <c r="M2228" s="29" t="str">
        <f>IF(A2228&lt;&gt;"",_xlfn.CONCAT("{",IF(ISERROR(FIND(",",A2228))=FALSE,LEFT(A2228,FIND(",",A2228)-1),A2228),", ",C2228," #",H2228,"}"),"")</f>
        <v>{Vandelanotte, 2023 #13943}</v>
      </c>
      <c r="N2228" s="4" t="s">
        <v>1</v>
      </c>
      <c r="O2228" s="18" t="str">
        <f>IF(J2228="Yes",IF(P2228&lt;&gt;"",HYPERLINK(_xlfn.CONCAT(VLOOKUP(P2228,AF:AG,2,FALSE),"\",IF(ISERROR(FIND(",",A2228))=FALSE,LEFT(A2228,FIND(",",A2228)-1),A2228),"-",C2228,"-",H2228,".pdf"),"PDF"),""),"")</f>
        <v>PDF</v>
      </c>
      <c r="P2228" s="11" t="s">
        <v>2</v>
      </c>
      <c r="Q2228" s="3" t="s">
        <v>46</v>
      </c>
      <c r="R2228" s="3" t="s">
        <v>77</v>
      </c>
      <c r="S2228" s="4" t="s">
        <v>5771</v>
      </c>
      <c r="T2228" s="18" t="str">
        <f>IF(J2228="Yes",IF(U2228&lt;&gt;"",HYPERLINK(_xlfn.CONCAT(VLOOKUP(U2228,AF:AG,2,FALSE),"\",IF(ISERROR(FIND(",",A2228))=FALSE,LEFT(A2228,FIND(",",A2228)-1),A2228),"-",C2228,"-",H2228,".pdf"),"PDF"),""),"")</f>
        <v>PDF</v>
      </c>
      <c r="U2228" s="11" t="s">
        <v>50</v>
      </c>
      <c r="V2228" s="3" t="s">
        <v>46</v>
      </c>
      <c r="W2228" s="3" t="s">
        <v>77</v>
      </c>
      <c r="Y2228" s="12" t="str">
        <f>IF(R2228="Include","No",IF(V2228="Include","No",""))</f>
        <v/>
      </c>
      <c r="Z2228" s="33" t="str">
        <f>IF(J2228="Yes",IF(Q2228="","",IF(Q2228="Include",IF(V2228="",IF(Y2228="No","Check for supplement","Include"),IF(V2228="Exclude","Consensus required",IF(V2228="Include",IF(Y2228="No","Check for supplement","Include"),"Check required"))),IF(Q2228="Exclude",IF(V2228="","Check required",IF(V2228="Exclude","Exclude",IF(V2228="Include","Consensus required","Check required"))),"Check required"))),IF(L2228="","","Find PDF"))</f>
        <v>Exclude</v>
      </c>
      <c r="AA2228" s="31" t="str">
        <f>IF(Z2228="Exclude",R2228,"")</f>
        <v>5. Wrong study design</v>
      </c>
    </row>
    <row r="2229" spans="1:27" x14ac:dyDescent="0.25">
      <c r="A2229" s="25" t="s">
        <v>5768</v>
      </c>
      <c r="B2229" s="26" t="s">
        <v>5769</v>
      </c>
      <c r="C2229" s="26">
        <v>2023</v>
      </c>
      <c r="D2229" s="26" t="s">
        <v>73</v>
      </c>
      <c r="E2229" s="26">
        <v>144</v>
      </c>
      <c r="G2229" s="26">
        <v>104435</v>
      </c>
      <c r="H2229" s="26">
        <v>14133</v>
      </c>
      <c r="I2229" s="26" t="s">
        <v>5770</v>
      </c>
      <c r="J2229" s="11" t="s">
        <v>35</v>
      </c>
      <c r="K2229" s="18" t="str">
        <f>IF(LEFT(I2229,2)="10",HYPERLINK(_xlfn.CONCAT("https://doi.org/",I2229),"Link"),IF(I2229="","",HYPERLINK(I2229,"Link")))</f>
        <v>Link</v>
      </c>
      <c r="L2229" s="19" t="str">
        <f>IF(A2229&lt;&gt;"",IF(J2229="No",_xlfn.CONCAT(IF(ISERROR(FIND(",",A2229))=FALSE,LEFT(A2229,FIND(",",A2229)-1),A2229),"-",C2229,"-",H2229),""),"")</f>
        <v/>
      </c>
      <c r="M2229" s="29" t="str">
        <f>IF(A2229&lt;&gt;"",_xlfn.CONCAT("{",IF(ISERROR(FIND(",",A2229))=FALSE,LEFT(A2229,FIND(",",A2229)-1),A2229),", ",C2229," #",H2229,"}"),"")</f>
        <v>{Vandelanotte, 2023 #14133}</v>
      </c>
      <c r="N2229" s="4" t="s">
        <v>4</v>
      </c>
      <c r="O2229" s="18" t="str">
        <f>IF(J2229="Yes",IF(P2229&lt;&gt;"",HYPERLINK(_xlfn.CONCAT(VLOOKUP(P2229,AF:AG,2,FALSE),"\",IF(ISERROR(FIND(",",A2229))=FALSE,LEFT(A2229,FIND(",",A2229)-1),A2229),"-",C2229,"-",H2229,".pdf"),"PDF"),""),"")</f>
        <v>PDF</v>
      </c>
      <c r="P2229" s="11" t="s">
        <v>2</v>
      </c>
      <c r="Q2229" s="3" t="s">
        <v>46</v>
      </c>
      <c r="R2229" s="3" t="s">
        <v>39</v>
      </c>
      <c r="T2229" s="18" t="str">
        <f>IF(J2229="Yes",IF(U2229&lt;&gt;"",HYPERLINK(_xlfn.CONCAT(VLOOKUP(U2229,AF:AG,2,FALSE),"\",IF(ISERROR(FIND(",",A2229))=FALSE,LEFT(A2229,FIND(",",A2229)-1),A2229),"-",C2229,"-",H2229,".pdf"),"PDF"),""),"")</f>
        <v>PDF</v>
      </c>
      <c r="U2229" s="11" t="s">
        <v>50</v>
      </c>
      <c r="V2229" s="3" t="s">
        <v>46</v>
      </c>
      <c r="W2229" s="3" t="s">
        <v>39</v>
      </c>
      <c r="Y2229" s="12" t="str">
        <f>IF(R2229="Include","No",IF(V2229="Include","No",""))</f>
        <v/>
      </c>
      <c r="Z2229" s="33" t="str">
        <f>IF(J2229="Yes",IF(Q2229="","",IF(Q2229="Include",IF(V2229="",IF(Y2229="No","Check for supplement","Include"),IF(V2229="Exclude","Consensus required",IF(V2229="Include",IF(Y2229="No","Check for supplement","Include"),"Check required"))),IF(Q2229="Exclude",IF(V2229="","Check required",IF(V2229="Exclude","Exclude",IF(V2229="Include","Consensus required","Check required"))),"Check required"))),IF(L2229="","","Find PDF"))</f>
        <v>Exclude</v>
      </c>
      <c r="AA2229" s="31" t="str">
        <f>IF(Z2229="Exclude",R2229,"")</f>
        <v>0. Duplicate</v>
      </c>
    </row>
    <row r="2230" spans="1:27" x14ac:dyDescent="0.25">
      <c r="A2230" s="25" t="s">
        <v>5772</v>
      </c>
      <c r="B2230" s="26" t="s">
        <v>5773</v>
      </c>
      <c r="C2230" s="26">
        <v>2024</v>
      </c>
      <c r="D2230" s="26" t="s">
        <v>5774</v>
      </c>
      <c r="E2230" s="26">
        <v>6</v>
      </c>
      <c r="G2230" s="26">
        <v>1356067</v>
      </c>
      <c r="H2230" s="26">
        <v>14231</v>
      </c>
      <c r="I2230" s="26" t="s">
        <v>5775</v>
      </c>
      <c r="J2230" s="11" t="s">
        <v>35</v>
      </c>
      <c r="K2230" s="18" t="str">
        <f>IF(LEFT(I2230,2)="10",HYPERLINK(_xlfn.CONCAT("https://doi.org/",I2230),"Link"),IF(I2230="","",HYPERLINK(I2230,"Link")))</f>
        <v>Link</v>
      </c>
      <c r="L2230" s="19" t="str">
        <f>IF(A2230&lt;&gt;"",IF(J2230="No",_xlfn.CONCAT(IF(ISERROR(FIND(",",A2230))=FALSE,LEFT(A2230,FIND(",",A2230)-1),A2230),"-",C2230,"-",H2230),""),"")</f>
        <v/>
      </c>
      <c r="M2230" s="29" t="str">
        <f>IF(A2230&lt;&gt;"",_xlfn.CONCAT("{",IF(ISERROR(FIND(",",A2230))=FALSE,LEFT(A2230,FIND(",",A2230)-1),A2230),", ",C2230," #",H2230,"}"),"")</f>
        <v>{Vandelanotte, 2024 #14231}</v>
      </c>
      <c r="N2230" s="4" t="s">
        <v>4</v>
      </c>
      <c r="O2230" s="18" t="str">
        <f>IF(J2230="Yes",IF(P2230&lt;&gt;"",HYPERLINK(_xlfn.CONCAT(VLOOKUP(P2230,AF:AG,2,FALSE),"\",IF(ISERROR(FIND(",",A2230))=FALSE,LEFT(A2230,FIND(",",A2230)-1),A2230),"-",C2230,"-",H2230,".pdf"),"PDF"),""),"")</f>
        <v>PDF</v>
      </c>
      <c r="P2230" s="11" t="s">
        <v>2</v>
      </c>
      <c r="Q2230" s="3" t="s">
        <v>46</v>
      </c>
      <c r="R2230" s="3" t="s">
        <v>77</v>
      </c>
      <c r="S2230" s="4" t="s">
        <v>4995</v>
      </c>
      <c r="T2230" s="18" t="str">
        <f>IF(J2230="Yes",IF(U2230&lt;&gt;"",HYPERLINK(_xlfn.CONCAT(VLOOKUP(U2230,AF:AG,2,FALSE),"\",IF(ISERROR(FIND(",",A2230))=FALSE,LEFT(A2230,FIND(",",A2230)-1),A2230),"-",C2230,"-",H2230,".pdf"),"PDF"),""),"")</f>
        <v>PDF</v>
      </c>
      <c r="U2230" s="11" t="s">
        <v>50</v>
      </c>
      <c r="V2230" s="3" t="s">
        <v>46</v>
      </c>
      <c r="W2230" s="3" t="s">
        <v>77</v>
      </c>
      <c r="Y2230" s="12" t="str">
        <f>IF(R2230="Include","No",IF(V2230="Include","No",""))</f>
        <v/>
      </c>
      <c r="Z2230" s="33" t="str">
        <f>IF(J2230="Yes",IF(Q2230="","",IF(Q2230="Include",IF(V2230="",IF(Y2230="No","Check for supplement","Include"),IF(V2230="Exclude","Consensus required",IF(V2230="Include",IF(Y2230="No","Check for supplement","Include"),"Check required"))),IF(Q2230="Exclude",IF(V2230="","Check required",IF(V2230="Exclude","Exclude",IF(V2230="Include","Consensus required","Check required"))),"Check required"))),IF(L2230="","","Find PDF"))</f>
        <v>Exclude</v>
      </c>
      <c r="AA2230" s="31" t="str">
        <f>IF(Z2230="Exclude",R2230,"")</f>
        <v>5. Wrong study design</v>
      </c>
    </row>
    <row r="2231" spans="1:27" x14ac:dyDescent="0.25">
      <c r="A2231" s="25" t="s">
        <v>3858</v>
      </c>
      <c r="B2231" s="26" t="s">
        <v>3859</v>
      </c>
      <c r="C2231" s="26">
        <v>2019</v>
      </c>
      <c r="D2231" s="26" t="s">
        <v>1914</v>
      </c>
      <c r="E2231" s="26">
        <v>33</v>
      </c>
      <c r="F2231" s="26">
        <v>3</v>
      </c>
      <c r="G2231" s="26" t="s">
        <v>3860</v>
      </c>
      <c r="H2231" s="26">
        <v>15004</v>
      </c>
      <c r="I2231" s="26" t="s">
        <v>3861</v>
      </c>
      <c r="J2231" s="11" t="s">
        <v>35</v>
      </c>
      <c r="K2231" s="18" t="str">
        <f>IF(LEFT(I2231,2)="10",HYPERLINK(_xlfn.CONCAT("https://doi.org/",I2231),"Link"),IF(I2231="","",HYPERLINK(I2231,"Link")))</f>
        <v>Link</v>
      </c>
      <c r="L2231" s="19" t="str">
        <f>IF(A2231&lt;&gt;"",IF(J2231="No",_xlfn.CONCAT(IF(ISERROR(FIND(",",A2231))=FALSE,LEFT(A2231,FIND(",",A2231)-1),A2231),"-",C2231,"-",H2231),""),"")</f>
        <v/>
      </c>
      <c r="M2231" s="29" t="str">
        <f>IF(A2231&lt;&gt;"",_xlfn.CONCAT("{",IF(ISERROR(FIND(",",A2231))=FALSE,LEFT(A2231,FIND(",",A2231)-1),A2231),", ",C2231," #",H2231,"}"),"")</f>
        <v>{VanEpps, 2019 #15004}</v>
      </c>
      <c r="N2231" s="4" t="s">
        <v>1</v>
      </c>
      <c r="O2231" s="18" t="str">
        <f>IF(J2231="Yes",IF(P2231&lt;&gt;"",HYPERLINK(_xlfn.CONCAT(VLOOKUP(P2231,AF:AG,2,FALSE),"\",IF(ISERROR(FIND(",",A2231))=FALSE,LEFT(A2231,FIND(",",A2231)-1),A2231),"-",C2231,"-",H2231,".pdf"),"PDF"),""),"")</f>
        <v>PDF</v>
      </c>
      <c r="P2231" s="11" t="s">
        <v>2</v>
      </c>
      <c r="Q2231" s="3" t="s">
        <v>46</v>
      </c>
      <c r="R2231" s="3" t="s">
        <v>47</v>
      </c>
      <c r="S2231" s="4" t="s">
        <v>109</v>
      </c>
      <c r="T2231" s="18" t="str">
        <f>IF(J2231="Yes",IF(U2231&lt;&gt;"",HYPERLINK(_xlfn.CONCAT(VLOOKUP(U2231,AF:AG,2,FALSE),"\",IF(ISERROR(FIND(",",A2231))=FALSE,LEFT(A2231,FIND(",",A2231)-1),A2231),"-",C2231,"-",H2231,".pdf"),"PDF"),""),"")</f>
        <v>PDF</v>
      </c>
      <c r="U2231" s="11" t="s">
        <v>38</v>
      </c>
      <c r="V2231" s="3" t="s">
        <v>46</v>
      </c>
      <c r="W2231" s="3" t="s">
        <v>47</v>
      </c>
      <c r="Y2231" s="12" t="str">
        <f>IF(R2231="Include","No",IF(V2231="Include","No",""))</f>
        <v/>
      </c>
      <c r="Z2231" s="33" t="str">
        <f>IF(J2231="Yes",IF(Q2231="","",IF(Q2231="Include",IF(V2231="",IF(Y2231="No","Check for supplement","Include"),IF(V2231="Exclude","Consensus required",IF(V2231="Include",IF(Y2231="No","Check for supplement","Include"),"Check required"))),IF(Q2231="Exclude",IF(V2231="","Check required",IF(V2231="Exclude","Exclude",IF(V2231="Include","Consensus required","Check required"))),"Check required"))),IF(L2231="","","Find PDF"))</f>
        <v>Exclude</v>
      </c>
      <c r="AA2231" s="31" t="str">
        <f>IF(Z2231="Exclude",R2231,"")</f>
        <v>3. Wrong intervention</v>
      </c>
    </row>
    <row r="2232" spans="1:27" x14ac:dyDescent="0.25">
      <c r="A2232" s="25" t="s">
        <v>3862</v>
      </c>
      <c r="B2232" s="26" t="s">
        <v>3863</v>
      </c>
      <c r="C2232" s="26">
        <v>2011</v>
      </c>
      <c r="D2232" s="26" t="s">
        <v>498</v>
      </c>
      <c r="E2232" s="26">
        <v>91</v>
      </c>
      <c r="F2232" s="26">
        <v>12</v>
      </c>
      <c r="G2232" s="26" t="s">
        <v>3864</v>
      </c>
      <c r="H2232" s="26">
        <v>13944</v>
      </c>
      <c r="I2232" s="26" t="s">
        <v>3865</v>
      </c>
      <c r="J2232" s="11" t="s">
        <v>35</v>
      </c>
      <c r="K2232" s="18" t="str">
        <f>IF(LEFT(I2232,2)="10",HYPERLINK(_xlfn.CONCAT("https://doi.org/",I2232),"Link"),IF(I2232="","",HYPERLINK(I2232,"Link")))</f>
        <v>Link</v>
      </c>
      <c r="L2232" s="19" t="str">
        <f>IF(A2232&lt;&gt;"",IF(J2232="No",_xlfn.CONCAT(IF(ISERROR(FIND(",",A2232))=FALSE,LEFT(A2232,FIND(",",A2232)-1),A2232),"-",C2232,"-",H2232),""),"")</f>
        <v/>
      </c>
      <c r="M2232" s="29" t="str">
        <f>IF(A2232&lt;&gt;"",_xlfn.CONCAT("{",IF(ISERROR(FIND(",",A2232))=FALSE,LEFT(A2232,FIND(",",A2232)-1),A2232),", ",C2232," #",H2232,"}"),"")</f>
        <v>{VanSwearingen, 2011 #13944}</v>
      </c>
      <c r="N2232" s="4" t="s">
        <v>1</v>
      </c>
      <c r="O2232" s="18" t="str">
        <f>IF(J2232="Yes",IF(P2232&lt;&gt;"",HYPERLINK(_xlfn.CONCAT(VLOOKUP(P2232,AF:AG,2,FALSE),"\",IF(ISERROR(FIND(",",A2232))=FALSE,LEFT(A2232,FIND(",",A2232)-1),A2232),"-",C2232,"-",H2232,".pdf"),"PDF"),""),"")</f>
        <v>PDF</v>
      </c>
      <c r="P2232" s="11" t="s">
        <v>2</v>
      </c>
      <c r="Q2232" s="3" t="s">
        <v>46</v>
      </c>
      <c r="R2232" s="3" t="s">
        <v>47</v>
      </c>
      <c r="S2232" s="4" t="s">
        <v>109</v>
      </c>
      <c r="T2232" s="18" t="str">
        <f>IF(J2232="Yes",IF(U2232&lt;&gt;"",HYPERLINK(_xlfn.CONCAT(VLOOKUP(U2232,AF:AG,2,FALSE),"\",IF(ISERROR(FIND(",",A2232))=FALSE,LEFT(A2232,FIND(",",A2232)-1),A2232),"-",C2232,"-",H2232,".pdf"),"PDF"),""),"")</f>
        <v>PDF</v>
      </c>
      <c r="U2232" s="11" t="s">
        <v>38</v>
      </c>
      <c r="V2232" s="3" t="s">
        <v>46</v>
      </c>
      <c r="W2232" s="3" t="s">
        <v>47</v>
      </c>
      <c r="Y2232" s="12" t="str">
        <f>IF(R2232="Include","No",IF(V2232="Include","No",""))</f>
        <v/>
      </c>
      <c r="Z2232" s="33" t="str">
        <f>IF(J2232="Yes",IF(Q2232="","",IF(Q2232="Include",IF(V2232="",IF(Y2232="No","Check for supplement","Include"),IF(V2232="Exclude","Consensus required",IF(V2232="Include",IF(Y2232="No","Check for supplement","Include"),"Check required"))),IF(Q2232="Exclude",IF(V2232="","Check required",IF(V2232="Exclude","Exclude",IF(V2232="Include","Consensus required","Check required"))),"Check required"))),IF(L2232="","","Find PDF"))</f>
        <v>Exclude</v>
      </c>
      <c r="AA2232" s="31" t="str">
        <f>IF(Z2232="Exclude",R2232,"")</f>
        <v>3. Wrong intervention</v>
      </c>
    </row>
    <row r="2233" spans="1:27" x14ac:dyDescent="0.25">
      <c r="A2233" s="25" t="s">
        <v>3866</v>
      </c>
      <c r="B2233" s="26" t="s">
        <v>3867</v>
      </c>
      <c r="C2233" s="26">
        <v>2021</v>
      </c>
      <c r="D2233" s="26" t="s">
        <v>560</v>
      </c>
      <c r="E2233" s="26">
        <v>13</v>
      </c>
      <c r="F2233" s="26">
        <v>2</v>
      </c>
      <c r="G2233" s="26" t="s">
        <v>3868</v>
      </c>
      <c r="H2233" s="26">
        <v>13945</v>
      </c>
      <c r="I2233" s="26" t="s">
        <v>3869</v>
      </c>
      <c r="J2233" s="11" t="s">
        <v>35</v>
      </c>
      <c r="K2233" s="18" t="str">
        <f>IF(LEFT(I2233,2)="10",HYPERLINK(_xlfn.CONCAT("https://doi.org/",I2233),"Link"),IF(I2233="","",HYPERLINK(I2233,"Link")))</f>
        <v>Link</v>
      </c>
      <c r="L2233" s="19" t="str">
        <f>IF(A2233&lt;&gt;"",IF(J2233="No",_xlfn.CONCAT(IF(ISERROR(FIND(",",A2233))=FALSE,LEFT(A2233,FIND(",",A2233)-1),A2233),"-",C2233,"-",H2233),""),"")</f>
        <v/>
      </c>
      <c r="M2233" s="29" t="str">
        <f>IF(A2233&lt;&gt;"",_xlfn.CONCAT("{",IF(ISERROR(FIND(",",A2233))=FALSE,LEFT(A2233,FIND(",",A2233)-1),A2233),", ",C2233," #",H2233,"}"),"")</f>
        <v>{Varagiannis, 2021 #13945}</v>
      </c>
      <c r="N2233" s="4" t="s">
        <v>1</v>
      </c>
      <c r="O2233" s="18" t="str">
        <f>IF(J2233="Yes",IF(P2233&lt;&gt;"",HYPERLINK(_xlfn.CONCAT(VLOOKUP(P2233,AF:AG,2,FALSE),"\",IF(ISERROR(FIND(",",A2233))=FALSE,LEFT(A2233,FIND(",",A2233)-1),A2233),"-",C2233,"-",H2233,".pdf"),"PDF"),""),"")</f>
        <v>PDF</v>
      </c>
      <c r="P2233" s="11" t="s">
        <v>2</v>
      </c>
      <c r="Q2233" s="3" t="s">
        <v>46</v>
      </c>
      <c r="R2233" s="3" t="s">
        <v>47</v>
      </c>
      <c r="S2233" s="4" t="s">
        <v>109</v>
      </c>
      <c r="T2233" s="18" t="str">
        <f>IF(J2233="Yes",IF(U2233&lt;&gt;"",HYPERLINK(_xlfn.CONCAT(VLOOKUP(U2233,AF:AG,2,FALSE),"\",IF(ISERROR(FIND(",",A2233))=FALSE,LEFT(A2233,FIND(",",A2233)-1),A2233),"-",C2233,"-",H2233,".pdf"),"PDF"),""),"")</f>
        <v>PDF</v>
      </c>
      <c r="U2233" s="11" t="s">
        <v>38</v>
      </c>
      <c r="V2233" s="3" t="s">
        <v>46</v>
      </c>
      <c r="W2233" s="3" t="s">
        <v>47</v>
      </c>
      <c r="Y2233" s="12" t="str">
        <f>IF(R2233="Include","No",IF(V2233="Include","No",""))</f>
        <v/>
      </c>
      <c r="Z2233" s="33" t="str">
        <f>IF(J2233="Yes",IF(Q2233="","",IF(Q2233="Include",IF(V2233="",IF(Y2233="No","Check for supplement","Include"),IF(V2233="Exclude","Consensus required",IF(V2233="Include",IF(Y2233="No","Check for supplement","Include"),"Check required"))),IF(Q2233="Exclude",IF(V2233="","Check required",IF(V2233="Exclude","Exclude",IF(V2233="Include","Consensus required","Check required"))),"Check required"))),IF(L2233="","","Find PDF"))</f>
        <v>Exclude</v>
      </c>
      <c r="AA2233" s="31" t="str">
        <f>IF(Z2233="Exclude",R2233,"")</f>
        <v>3. Wrong intervention</v>
      </c>
    </row>
    <row r="2234" spans="1:27" x14ac:dyDescent="0.25">
      <c r="A2234" s="25" t="s">
        <v>3870</v>
      </c>
      <c r="B2234" s="26" t="s">
        <v>3871</v>
      </c>
      <c r="C2234" s="26">
        <v>2018</v>
      </c>
      <c r="D2234" s="26" t="s">
        <v>3872</v>
      </c>
      <c r="E2234" s="26">
        <v>23</v>
      </c>
      <c r="F2234" s="26">
        <v>4</v>
      </c>
      <c r="G2234" s="26" t="s">
        <v>3873</v>
      </c>
      <c r="H2234" s="26">
        <v>13946</v>
      </c>
      <c r="I2234" s="26" t="s">
        <v>3874</v>
      </c>
      <c r="J2234" s="11" t="s">
        <v>35</v>
      </c>
      <c r="K2234" s="18" t="str">
        <f>IF(LEFT(I2234,2)="10",HYPERLINK(_xlfn.CONCAT("https://doi.org/",I2234),"Link"),IF(I2234="","",HYPERLINK(I2234,"Link")))</f>
        <v>Link</v>
      </c>
      <c r="L2234" s="19" t="str">
        <f>IF(A2234&lt;&gt;"",IF(J2234="No",_xlfn.CONCAT(IF(ISERROR(FIND(",",A2234))=FALSE,LEFT(A2234,FIND(",",A2234)-1),A2234),"-",C2234,"-",H2234),""),"")</f>
        <v/>
      </c>
      <c r="M2234" s="29" t="str">
        <f>IF(A2234&lt;&gt;"",_xlfn.CONCAT("{",IF(ISERROR(FIND(",",A2234))=FALSE,LEFT(A2234,FIND(",",A2234)-1),A2234),", ",C2234," #",H2234,"}"),"")</f>
        <v>{Varas, 2018 #13946}</v>
      </c>
      <c r="N2234" s="4" t="s">
        <v>1</v>
      </c>
      <c r="O2234" s="18" t="str">
        <f>IF(J2234="Yes",IF(P2234&lt;&gt;"",HYPERLINK(_xlfn.CONCAT(VLOOKUP(P2234,AF:AG,2,FALSE),"\",IF(ISERROR(FIND(",",A2234))=FALSE,LEFT(A2234,FIND(",",A2234)-1),A2234),"-",C2234,"-",H2234,".pdf"),"PDF"),""),"")</f>
        <v>PDF</v>
      </c>
      <c r="P2234" s="11" t="s">
        <v>2</v>
      </c>
      <c r="Q2234" s="3" t="s">
        <v>46</v>
      </c>
      <c r="R2234" s="3" t="s">
        <v>47</v>
      </c>
      <c r="S2234" s="4" t="s">
        <v>109</v>
      </c>
      <c r="T2234" s="18" t="str">
        <f>IF(J2234="Yes",IF(U2234&lt;&gt;"",HYPERLINK(_xlfn.CONCAT(VLOOKUP(U2234,AF:AG,2,FALSE),"\",IF(ISERROR(FIND(",",A2234))=FALSE,LEFT(A2234,FIND(",",A2234)-1),A2234),"-",C2234,"-",H2234,".pdf"),"PDF"),""),"")</f>
        <v>PDF</v>
      </c>
      <c r="U2234" s="11" t="s">
        <v>38</v>
      </c>
      <c r="V2234" s="3" t="s">
        <v>46</v>
      </c>
      <c r="W2234" s="3" t="s">
        <v>47</v>
      </c>
      <c r="Y2234" s="12" t="str">
        <f>IF(R2234="Include","No",IF(V2234="Include","No",""))</f>
        <v/>
      </c>
      <c r="Z2234" s="33" t="str">
        <f>IF(J2234="Yes",IF(Q2234="","",IF(Q2234="Include",IF(V2234="",IF(Y2234="No","Check for supplement","Include"),IF(V2234="Exclude","Consensus required",IF(V2234="Include",IF(Y2234="No","Check for supplement","Include"),"Check required"))),IF(Q2234="Exclude",IF(V2234="","Check required",IF(V2234="Exclude","Exclude",IF(V2234="Include","Consensus required","Check required"))),"Check required"))),IF(L2234="","","Find PDF"))</f>
        <v>Exclude</v>
      </c>
      <c r="AA2234" s="31" t="str">
        <f>IF(Z2234="Exclude",R2234,"")</f>
        <v>3. Wrong intervention</v>
      </c>
    </row>
    <row r="2235" spans="1:27" x14ac:dyDescent="0.25">
      <c r="A2235" s="25" t="s">
        <v>3870</v>
      </c>
      <c r="B2235" s="26" t="s">
        <v>3871</v>
      </c>
      <c r="C2235" s="26">
        <v>2018</v>
      </c>
      <c r="D2235" s="26" t="s">
        <v>3872</v>
      </c>
      <c r="E2235" s="26">
        <v>23</v>
      </c>
      <c r="F2235" s="26">
        <v>4</v>
      </c>
      <c r="G2235" s="26" t="s">
        <v>3873</v>
      </c>
      <c r="H2235" s="26">
        <v>13947</v>
      </c>
      <c r="I2235" s="26" t="s">
        <v>3874</v>
      </c>
      <c r="J2235" s="11" t="s">
        <v>35</v>
      </c>
      <c r="K2235" s="18" t="str">
        <f>IF(LEFT(I2235,2)="10",HYPERLINK(_xlfn.CONCAT("https://doi.org/",I2235),"Link"),IF(I2235="","",HYPERLINK(I2235,"Link")))</f>
        <v>Link</v>
      </c>
      <c r="L2235" s="19" t="str">
        <f>IF(A2235&lt;&gt;"",IF(J2235="No",_xlfn.CONCAT(IF(ISERROR(FIND(",",A2235))=FALSE,LEFT(A2235,FIND(",",A2235)-1),A2235),"-",C2235,"-",H2235),""),"")</f>
        <v/>
      </c>
      <c r="M2235" s="29" t="str">
        <f>IF(A2235&lt;&gt;"",_xlfn.CONCAT("{",IF(ISERROR(FIND(",",A2235))=FALSE,LEFT(A2235,FIND(",",A2235)-1),A2235),", ",C2235," #",H2235,"}"),"")</f>
        <v>{Varas, 2018 #13947}</v>
      </c>
      <c r="N2235" s="4" t="s">
        <v>1</v>
      </c>
      <c r="O2235" s="18" t="str">
        <f>IF(J2235="Yes",IF(P2235&lt;&gt;"",HYPERLINK(_xlfn.CONCAT(VLOOKUP(P2235,AF:AG,2,FALSE),"\",IF(ISERROR(FIND(",",A2235))=FALSE,LEFT(A2235,FIND(",",A2235)-1),A2235),"-",C2235,"-",H2235,".pdf"),"PDF"),""),"")</f>
        <v>PDF</v>
      </c>
      <c r="P2235" s="11" t="s">
        <v>2</v>
      </c>
      <c r="Q2235" s="3" t="s">
        <v>46</v>
      </c>
      <c r="R2235" s="3" t="s">
        <v>39</v>
      </c>
      <c r="T2235" s="18" t="str">
        <f>IF(J2235="Yes",IF(U2235&lt;&gt;"",HYPERLINK(_xlfn.CONCAT(VLOOKUP(U2235,AF:AG,2,FALSE),"\",IF(ISERROR(FIND(",",A2235))=FALSE,LEFT(A2235,FIND(",",A2235)-1),A2235),"-",C2235,"-",H2235,".pdf"),"PDF"),""),"")</f>
        <v>PDF</v>
      </c>
      <c r="U2235" s="11" t="str">
        <f>IF(R2235="0. Duplicate","SH","")</f>
        <v>SH</v>
      </c>
      <c r="V2235" s="3" t="str">
        <f>IF(R2235="0. Duplicate","Exclude","")</f>
        <v>Exclude</v>
      </c>
      <c r="W2235" s="3" t="str">
        <f>IF(R2235="0. Duplicate","0. Duplicate","")</f>
        <v>0. Duplicate</v>
      </c>
      <c r="Y2235" s="12" t="str">
        <f>IF(R2235="Include","No",IF(V2235="Include","No",""))</f>
        <v/>
      </c>
      <c r="Z2235" s="33" t="str">
        <f>IF(J2235="Yes",IF(Q2235="","",IF(Q2235="Include",IF(V2235="",IF(Y2235="No","Check for supplement","Include"),IF(V2235="Exclude","Consensus required",IF(V2235="Include",IF(Y2235="No","Check for supplement","Include"),"Check required"))),IF(Q2235="Exclude",IF(V2235="","Check required",IF(V2235="Exclude","Exclude",IF(V2235="Include","Consensus required","Check required"))),"Check required"))),IF(L2235="","","Find PDF"))</f>
        <v>Exclude</v>
      </c>
      <c r="AA2235" s="31" t="str">
        <f>IF(Z2235="Exclude",R2235,"")</f>
        <v>0. Duplicate</v>
      </c>
    </row>
    <row r="2236" spans="1:27" x14ac:dyDescent="0.25">
      <c r="A2236" s="25" t="s">
        <v>3870</v>
      </c>
      <c r="B2236" s="26" t="s">
        <v>3871</v>
      </c>
      <c r="C2236" s="26">
        <v>2018</v>
      </c>
      <c r="D2236" s="26" t="s">
        <v>3872</v>
      </c>
      <c r="E2236" s="26">
        <v>23</v>
      </c>
      <c r="F2236" s="26">
        <v>4</v>
      </c>
      <c r="G2236" s="26" t="s">
        <v>3873</v>
      </c>
      <c r="H2236" s="26">
        <v>13948</v>
      </c>
      <c r="I2236" s="26" t="s">
        <v>3874</v>
      </c>
      <c r="J2236" s="11" t="s">
        <v>35</v>
      </c>
      <c r="K2236" s="18" t="str">
        <f>IF(LEFT(I2236,2)="10",HYPERLINK(_xlfn.CONCAT("https://doi.org/",I2236),"Link"),IF(I2236="","",HYPERLINK(I2236,"Link")))</f>
        <v>Link</v>
      </c>
      <c r="L2236" s="19" t="str">
        <f>IF(A2236&lt;&gt;"",IF(J2236="No",_xlfn.CONCAT(IF(ISERROR(FIND(",",A2236))=FALSE,LEFT(A2236,FIND(",",A2236)-1),A2236),"-",C2236,"-",H2236),""),"")</f>
        <v/>
      </c>
      <c r="M2236" s="29" t="str">
        <f>IF(A2236&lt;&gt;"",_xlfn.CONCAT("{",IF(ISERROR(FIND(",",A2236))=FALSE,LEFT(A2236,FIND(",",A2236)-1),A2236),", ",C2236," #",H2236,"}"),"")</f>
        <v>{Varas, 2018 #13948}</v>
      </c>
      <c r="N2236" s="4" t="s">
        <v>1</v>
      </c>
      <c r="O2236" s="18" t="str">
        <f>IF(J2236="Yes",IF(P2236&lt;&gt;"",HYPERLINK(_xlfn.CONCAT(VLOOKUP(P2236,AF:AG,2,FALSE),"\",IF(ISERROR(FIND(",",A2236))=FALSE,LEFT(A2236,FIND(",",A2236)-1),A2236),"-",C2236,"-",H2236,".pdf"),"PDF"),""),"")</f>
        <v>PDF</v>
      </c>
      <c r="P2236" s="11" t="s">
        <v>2</v>
      </c>
      <c r="Q2236" s="3" t="s">
        <v>46</v>
      </c>
      <c r="R2236" s="3" t="s">
        <v>39</v>
      </c>
      <c r="T2236" s="18" t="str">
        <f>IF(J2236="Yes",IF(U2236&lt;&gt;"",HYPERLINK(_xlfn.CONCAT(VLOOKUP(U2236,AF:AG,2,FALSE),"\",IF(ISERROR(FIND(",",A2236))=FALSE,LEFT(A2236,FIND(",",A2236)-1),A2236),"-",C2236,"-",H2236,".pdf"),"PDF"),""),"")</f>
        <v>PDF</v>
      </c>
      <c r="U2236" s="11" t="str">
        <f>IF(R2236="0. Duplicate","SH","")</f>
        <v>SH</v>
      </c>
      <c r="V2236" s="3" t="str">
        <f>IF(R2236="0. Duplicate","Exclude","")</f>
        <v>Exclude</v>
      </c>
      <c r="W2236" s="3" t="str">
        <f>IF(R2236="0. Duplicate","0. Duplicate","")</f>
        <v>0. Duplicate</v>
      </c>
      <c r="Y2236" s="12" t="str">
        <f>IF(R2236="Include","No",IF(V2236="Include","No",""))</f>
        <v/>
      </c>
      <c r="Z2236" s="33" t="str">
        <f>IF(J2236="Yes",IF(Q2236="","",IF(Q2236="Include",IF(V2236="",IF(Y2236="No","Check for supplement","Include"),IF(V2236="Exclude","Consensus required",IF(V2236="Include",IF(Y2236="No","Check for supplement","Include"),"Check required"))),IF(Q2236="Exclude",IF(V2236="","Check required",IF(V2236="Exclude","Exclude",IF(V2236="Include","Consensus required","Check required"))),"Check required"))),IF(L2236="","","Find PDF"))</f>
        <v>Exclude</v>
      </c>
      <c r="AA2236" s="31" t="str">
        <f>IF(Z2236="Exclude",R2236,"")</f>
        <v>0. Duplicate</v>
      </c>
    </row>
    <row r="2237" spans="1:27" x14ac:dyDescent="0.25">
      <c r="A2237" s="25" t="s">
        <v>3870</v>
      </c>
      <c r="B2237" s="26" t="s">
        <v>3871</v>
      </c>
      <c r="C2237" s="26">
        <v>2018</v>
      </c>
      <c r="D2237" s="26" t="s">
        <v>3872</v>
      </c>
      <c r="E2237" s="26">
        <v>23</v>
      </c>
      <c r="F2237" s="26">
        <v>4</v>
      </c>
      <c r="G2237" s="26" t="s">
        <v>3873</v>
      </c>
      <c r="H2237" s="26">
        <v>13949</v>
      </c>
      <c r="I2237" s="26" t="s">
        <v>3874</v>
      </c>
      <c r="J2237" s="11" t="s">
        <v>35</v>
      </c>
      <c r="K2237" s="18" t="str">
        <f>IF(LEFT(I2237,2)="10",HYPERLINK(_xlfn.CONCAT("https://doi.org/",I2237),"Link"),IF(I2237="","",HYPERLINK(I2237,"Link")))</f>
        <v>Link</v>
      </c>
      <c r="L2237" s="19" t="str">
        <f>IF(A2237&lt;&gt;"",IF(J2237="No",_xlfn.CONCAT(IF(ISERROR(FIND(",",A2237))=FALSE,LEFT(A2237,FIND(",",A2237)-1),A2237),"-",C2237,"-",H2237),""),"")</f>
        <v/>
      </c>
      <c r="M2237" s="29" t="str">
        <f>IF(A2237&lt;&gt;"",_xlfn.CONCAT("{",IF(ISERROR(FIND(",",A2237))=FALSE,LEFT(A2237,FIND(",",A2237)-1),A2237),", ",C2237," #",H2237,"}"),"")</f>
        <v>{Varas, 2018 #13949}</v>
      </c>
      <c r="N2237" s="4" t="s">
        <v>1</v>
      </c>
      <c r="O2237" s="18" t="str">
        <f>IF(J2237="Yes",IF(P2237&lt;&gt;"",HYPERLINK(_xlfn.CONCAT(VLOOKUP(P2237,AF:AG,2,FALSE),"\",IF(ISERROR(FIND(",",A2237))=FALSE,LEFT(A2237,FIND(",",A2237)-1),A2237),"-",C2237,"-",H2237,".pdf"),"PDF"),""),"")</f>
        <v>PDF</v>
      </c>
      <c r="P2237" s="11" t="s">
        <v>2</v>
      </c>
      <c r="Q2237" s="3" t="s">
        <v>46</v>
      </c>
      <c r="R2237" s="3" t="s">
        <v>39</v>
      </c>
      <c r="T2237" s="18" t="str">
        <f>IF(J2237="Yes",IF(U2237&lt;&gt;"",HYPERLINK(_xlfn.CONCAT(VLOOKUP(U2237,AF:AG,2,FALSE),"\",IF(ISERROR(FIND(",",A2237))=FALSE,LEFT(A2237,FIND(",",A2237)-1),A2237),"-",C2237,"-",H2237,".pdf"),"PDF"),""),"")</f>
        <v>PDF</v>
      </c>
      <c r="U2237" s="11" t="str">
        <f>IF(R2237="0. Duplicate","SH","")</f>
        <v>SH</v>
      </c>
      <c r="V2237" s="3" t="str">
        <f>IF(R2237="0. Duplicate","Exclude","")</f>
        <v>Exclude</v>
      </c>
      <c r="W2237" s="3" t="str">
        <f>IF(R2237="0. Duplicate","0. Duplicate","")</f>
        <v>0. Duplicate</v>
      </c>
      <c r="Y2237" s="12" t="str">
        <f>IF(R2237="Include","No",IF(V2237="Include","No",""))</f>
        <v/>
      </c>
      <c r="Z2237" s="33" t="str">
        <f>IF(J2237="Yes",IF(Q2237="","",IF(Q2237="Include",IF(V2237="",IF(Y2237="No","Check for supplement","Include"),IF(V2237="Exclude","Consensus required",IF(V2237="Include",IF(Y2237="No","Check for supplement","Include"),"Check required"))),IF(Q2237="Exclude",IF(V2237="","Check required",IF(V2237="Exclude","Exclude",IF(V2237="Include","Consensus required","Check required"))),"Check required"))),IF(L2237="","","Find PDF"))</f>
        <v>Exclude</v>
      </c>
      <c r="AA2237" s="31" t="str">
        <f>IF(Z2237="Exclude",R2237,"")</f>
        <v>0. Duplicate</v>
      </c>
    </row>
    <row r="2238" spans="1:27" x14ac:dyDescent="0.25">
      <c r="A2238" s="25" t="s">
        <v>3875</v>
      </c>
      <c r="B2238" s="26" t="s">
        <v>3876</v>
      </c>
      <c r="C2238" s="26">
        <v>2016</v>
      </c>
      <c r="D2238" s="26" t="s">
        <v>168</v>
      </c>
      <c r="E2238" s="26">
        <v>50</v>
      </c>
      <c r="F2238" s="26">
        <v>1</v>
      </c>
      <c r="G2238" s="26" t="s">
        <v>3877</v>
      </c>
      <c r="H2238" s="26">
        <v>13950</v>
      </c>
      <c r="I2238" s="26" t="s">
        <v>3878</v>
      </c>
      <c r="J2238" s="11" t="s">
        <v>35</v>
      </c>
      <c r="K2238" s="18" t="str">
        <f>IF(LEFT(I2238,2)="10",HYPERLINK(_xlfn.CONCAT("https://doi.org/",I2238),"Link"),IF(I2238="","",HYPERLINK(I2238,"Link")))</f>
        <v>Link</v>
      </c>
      <c r="L2238" s="19" t="str">
        <f>IF(A2238&lt;&gt;"",IF(J2238="No",_xlfn.CONCAT(IF(ISERROR(FIND(",",A2238))=FALSE,LEFT(A2238,FIND(",",A2238)-1),A2238),"-",C2238,"-",H2238),""),"")</f>
        <v/>
      </c>
      <c r="M2238" s="29" t="str">
        <f>IF(A2238&lt;&gt;"",_xlfn.CONCAT("{",IF(ISERROR(FIND(",",A2238))=FALSE,LEFT(A2238,FIND(",",A2238)-1),A2238),", ",C2238," #",H2238,"}"),"")</f>
        <v>{Varma, 2016 #13950}</v>
      </c>
      <c r="N2238" s="4" t="s">
        <v>1</v>
      </c>
      <c r="O2238" s="18" t="str">
        <f>IF(J2238="Yes",IF(P2238&lt;&gt;"",HYPERLINK(_xlfn.CONCAT(VLOOKUP(P2238,AF:AG,2,FALSE),"\",IF(ISERROR(FIND(",",A2238))=FALSE,LEFT(A2238,FIND(",",A2238)-1),A2238),"-",C2238,"-",H2238,".pdf"),"PDF"),""),"")</f>
        <v>PDF</v>
      </c>
      <c r="P2238" s="11" t="s">
        <v>2</v>
      </c>
      <c r="Q2238" s="3" t="s">
        <v>46</v>
      </c>
      <c r="R2238" s="3" t="s">
        <v>47</v>
      </c>
      <c r="S2238" s="4" t="s">
        <v>109</v>
      </c>
      <c r="T2238" s="18" t="str">
        <f>IF(J2238="Yes",IF(U2238&lt;&gt;"",HYPERLINK(_xlfn.CONCAT(VLOOKUP(U2238,AF:AG,2,FALSE),"\",IF(ISERROR(FIND(",",A2238))=FALSE,LEFT(A2238,FIND(",",A2238)-1),A2238),"-",C2238,"-",H2238,".pdf"),"PDF"),""),"")</f>
        <v>PDF</v>
      </c>
      <c r="U2238" s="11" t="s">
        <v>38</v>
      </c>
      <c r="V2238" s="3" t="s">
        <v>46</v>
      </c>
      <c r="W2238" s="3" t="s">
        <v>47</v>
      </c>
      <c r="Y2238" s="12" t="str">
        <f>IF(R2238="Include","No",IF(V2238="Include","No",""))</f>
        <v/>
      </c>
      <c r="Z2238" s="33" t="str">
        <f>IF(J2238="Yes",IF(Q2238="","",IF(Q2238="Include",IF(V2238="",IF(Y2238="No","Check for supplement","Include"),IF(V2238="Exclude","Consensus required",IF(V2238="Include",IF(Y2238="No","Check for supplement","Include"),"Check required"))),IF(Q2238="Exclude",IF(V2238="","Check required",IF(V2238="Exclude","Exclude",IF(V2238="Include","Consensus required","Check required"))),"Check required"))),IF(L2238="","","Find PDF"))</f>
        <v>Exclude</v>
      </c>
      <c r="AA2238" s="31" t="str">
        <f>IF(Z2238="Exclude",R2238,"")</f>
        <v>3. Wrong intervention</v>
      </c>
    </row>
    <row r="2239" spans="1:27" x14ac:dyDescent="0.25">
      <c r="A2239" s="25" t="s">
        <v>3879</v>
      </c>
      <c r="B2239" s="26" t="s">
        <v>3880</v>
      </c>
      <c r="C2239" s="26">
        <v>2014</v>
      </c>
      <c r="D2239" s="26" t="s">
        <v>3881</v>
      </c>
      <c r="E2239" s="26">
        <v>44</v>
      </c>
      <c r="F2239" s="26">
        <v>9</v>
      </c>
      <c r="G2239" s="26" t="s">
        <v>3882</v>
      </c>
      <c r="H2239" s="26">
        <v>15005</v>
      </c>
      <c r="I2239" s="26" t="s">
        <v>3883</v>
      </c>
      <c r="J2239" s="11" t="s">
        <v>35</v>
      </c>
      <c r="K2239" s="18" t="str">
        <f>IF(LEFT(I2239,2)="10",HYPERLINK(_xlfn.CONCAT("https://doi.org/",I2239),"Link"),IF(I2239="","",HYPERLINK(I2239,"Link")))</f>
        <v>Link</v>
      </c>
      <c r="L2239" s="19" t="str">
        <f>IF(A2239&lt;&gt;"",IF(J2239="No",_xlfn.CONCAT(IF(ISERROR(FIND(",",A2239))=FALSE,LEFT(A2239,FIND(",",A2239)-1),A2239),"-",C2239,"-",H2239),""),"")</f>
        <v/>
      </c>
      <c r="M2239" s="29" t="str">
        <f>IF(A2239&lt;&gt;"",_xlfn.CONCAT("{",IF(ISERROR(FIND(",",A2239))=FALSE,LEFT(A2239,FIND(",",A2239)-1),A2239),", ",C2239," #",H2239,"}"),"")</f>
        <v>{Varney, 2014 #15005}</v>
      </c>
      <c r="N2239" s="4" t="s">
        <v>1</v>
      </c>
      <c r="O2239" s="18" t="str">
        <f>IF(J2239="Yes",IF(P2239&lt;&gt;"",HYPERLINK(_xlfn.CONCAT(VLOOKUP(P2239,AF:AG,2,FALSE),"\",IF(ISERROR(FIND(",",A2239))=FALSE,LEFT(A2239,FIND(",",A2239)-1),A2239),"-",C2239,"-",H2239,".pdf"),"PDF"),""),"")</f>
        <v>PDF</v>
      </c>
      <c r="P2239" s="11" t="s">
        <v>2</v>
      </c>
      <c r="Q2239" s="3" t="s">
        <v>46</v>
      </c>
      <c r="R2239" s="3" t="s">
        <v>47</v>
      </c>
      <c r="S2239" s="4" t="s">
        <v>109</v>
      </c>
      <c r="T2239" s="18" t="str">
        <f>IF(J2239="Yes",IF(U2239&lt;&gt;"",HYPERLINK(_xlfn.CONCAT(VLOOKUP(U2239,AF:AG,2,FALSE),"\",IF(ISERROR(FIND(",",A2239))=FALSE,LEFT(A2239,FIND(",",A2239)-1),A2239),"-",C2239,"-",H2239,".pdf"),"PDF"),""),"")</f>
        <v>PDF</v>
      </c>
      <c r="U2239" s="11" t="s">
        <v>38</v>
      </c>
      <c r="V2239" s="3" t="s">
        <v>46</v>
      </c>
      <c r="W2239" s="3" t="s">
        <v>47</v>
      </c>
      <c r="Y2239" s="12" t="str">
        <f>IF(R2239="Include","No",IF(V2239="Include","No",""))</f>
        <v/>
      </c>
      <c r="Z2239" s="33" t="str">
        <f>IF(J2239="Yes",IF(Q2239="","",IF(Q2239="Include",IF(V2239="",IF(Y2239="No","Check for supplement","Include"),IF(V2239="Exclude","Consensus required",IF(V2239="Include",IF(Y2239="No","Check for supplement","Include"),"Check required"))),IF(Q2239="Exclude",IF(V2239="","Check required",IF(V2239="Exclude","Exclude",IF(V2239="Include","Consensus required","Check required"))),"Check required"))),IF(L2239="","","Find PDF"))</f>
        <v>Exclude</v>
      </c>
      <c r="AA2239" s="31" t="str">
        <f>IF(Z2239="Exclude",R2239,"")</f>
        <v>3. Wrong intervention</v>
      </c>
    </row>
    <row r="2240" spans="1:27" x14ac:dyDescent="0.25">
      <c r="A2240" s="25" t="s">
        <v>3884</v>
      </c>
      <c r="B2240" s="26" t="s">
        <v>3885</v>
      </c>
      <c r="C2240" s="26">
        <v>2021</v>
      </c>
      <c r="D2240" s="26" t="s">
        <v>493</v>
      </c>
      <c r="E2240" s="26">
        <v>11</v>
      </c>
      <c r="F2240" s="26">
        <v>3</v>
      </c>
      <c r="G2240" s="26" t="s">
        <v>3886</v>
      </c>
      <c r="H2240" s="26">
        <v>13951</v>
      </c>
      <c r="I2240" s="26" t="s">
        <v>3887</v>
      </c>
      <c r="J2240" s="11" t="s">
        <v>35</v>
      </c>
      <c r="K2240" s="18" t="str">
        <f>IF(LEFT(I2240,2)="10",HYPERLINK(_xlfn.CONCAT("https://doi.org/",I2240),"Link"),IF(I2240="","",HYPERLINK(I2240,"Link")))</f>
        <v>Link</v>
      </c>
      <c r="L2240" s="19" t="str">
        <f>IF(A2240&lt;&gt;"",IF(J2240="No",_xlfn.CONCAT(IF(ISERROR(FIND(",",A2240))=FALSE,LEFT(A2240,FIND(",",A2240)-1),A2240),"-",C2240,"-",H2240),""),"")</f>
        <v/>
      </c>
      <c r="M2240" s="29" t="str">
        <f>IF(A2240&lt;&gt;"",_xlfn.CONCAT("{",IF(ISERROR(FIND(",",A2240))=FALSE,LEFT(A2240,FIND(",",A2240)-1),A2240),", ",C2240," #",H2240,"}"),"")</f>
        <v>{Vaughn, 2021 #13951}</v>
      </c>
      <c r="N2240" s="4" t="s">
        <v>1</v>
      </c>
      <c r="O2240" s="18" t="str">
        <f>IF(J2240="Yes",IF(P2240&lt;&gt;"",HYPERLINK(_xlfn.CONCAT(VLOOKUP(P2240,AF:AG,2,FALSE),"\",IF(ISERROR(FIND(",",A2240))=FALSE,LEFT(A2240,FIND(",",A2240)-1),A2240),"-",C2240,"-",H2240,".pdf"),"PDF"),""),"")</f>
        <v>PDF</v>
      </c>
      <c r="P2240" s="11" t="s">
        <v>2</v>
      </c>
      <c r="Q2240" s="3" t="s">
        <v>46</v>
      </c>
      <c r="R2240" s="3" t="s">
        <v>47</v>
      </c>
      <c r="S2240" s="4" t="s">
        <v>109</v>
      </c>
      <c r="T2240" s="18" t="str">
        <f>IF(J2240="Yes",IF(U2240&lt;&gt;"",HYPERLINK(_xlfn.CONCAT(VLOOKUP(U2240,AF:AG,2,FALSE),"\",IF(ISERROR(FIND(",",A2240))=FALSE,LEFT(A2240,FIND(",",A2240)-1),A2240),"-",C2240,"-",H2240,".pdf"),"PDF"),""),"")</f>
        <v>PDF</v>
      </c>
      <c r="U2240" s="11" t="s">
        <v>38</v>
      </c>
      <c r="V2240" s="3" t="s">
        <v>46</v>
      </c>
      <c r="W2240" s="3" t="s">
        <v>47</v>
      </c>
      <c r="Y2240" s="12" t="str">
        <f>IF(R2240="Include","No",IF(V2240="Include","No",""))</f>
        <v/>
      </c>
      <c r="Z2240" s="33" t="str">
        <f>IF(J2240="Yes",IF(Q2240="","",IF(Q2240="Include",IF(V2240="",IF(Y2240="No","Check for supplement","Include"),IF(V2240="Exclude","Consensus required",IF(V2240="Include",IF(Y2240="No","Check for supplement","Include"),"Check required"))),IF(Q2240="Exclude",IF(V2240="","Check required",IF(V2240="Exclude","Exclude",IF(V2240="Include","Consensus required","Check required"))),"Check required"))),IF(L2240="","","Find PDF"))</f>
        <v>Exclude</v>
      </c>
      <c r="AA2240" s="31" t="str">
        <f>IF(Z2240="Exclude",R2240,"")</f>
        <v>3. Wrong intervention</v>
      </c>
    </row>
    <row r="2241" spans="1:27" x14ac:dyDescent="0.25">
      <c r="A2241" s="25" t="s">
        <v>3884</v>
      </c>
      <c r="B2241" s="26" t="s">
        <v>3885</v>
      </c>
      <c r="C2241" s="26">
        <v>2021</v>
      </c>
      <c r="D2241" s="26" t="s">
        <v>493</v>
      </c>
      <c r="E2241" s="26">
        <v>11</v>
      </c>
      <c r="F2241" s="26">
        <v>3</v>
      </c>
      <c r="G2241" s="26" t="s">
        <v>3886</v>
      </c>
      <c r="H2241" s="26">
        <v>13952</v>
      </c>
      <c r="I2241" s="26" t="s">
        <v>3887</v>
      </c>
      <c r="J2241" s="11" t="s">
        <v>35</v>
      </c>
      <c r="K2241" s="18" t="str">
        <f>IF(LEFT(I2241,2)="10",HYPERLINK(_xlfn.CONCAT("https://doi.org/",I2241),"Link"),IF(I2241="","",HYPERLINK(I2241,"Link")))</f>
        <v>Link</v>
      </c>
      <c r="L2241" s="19" t="str">
        <f>IF(A2241&lt;&gt;"",IF(J2241="No",_xlfn.CONCAT(IF(ISERROR(FIND(",",A2241))=FALSE,LEFT(A2241,FIND(",",A2241)-1),A2241),"-",C2241,"-",H2241),""),"")</f>
        <v/>
      </c>
      <c r="M2241" s="29" t="str">
        <f>IF(A2241&lt;&gt;"",_xlfn.CONCAT("{",IF(ISERROR(FIND(",",A2241))=FALSE,LEFT(A2241,FIND(",",A2241)-1),A2241),", ",C2241," #",H2241,"}"),"")</f>
        <v>{Vaughn, 2021 #13952}</v>
      </c>
      <c r="N2241" s="4" t="s">
        <v>1</v>
      </c>
      <c r="O2241" s="18" t="str">
        <f>IF(J2241="Yes",IF(P2241&lt;&gt;"",HYPERLINK(_xlfn.CONCAT(VLOOKUP(P2241,AF:AG,2,FALSE),"\",IF(ISERROR(FIND(",",A2241))=FALSE,LEFT(A2241,FIND(",",A2241)-1),A2241),"-",C2241,"-",H2241,".pdf"),"PDF"),""),"")</f>
        <v>PDF</v>
      </c>
      <c r="P2241" s="11" t="s">
        <v>2</v>
      </c>
      <c r="Q2241" s="3" t="s">
        <v>46</v>
      </c>
      <c r="R2241" s="3" t="s">
        <v>39</v>
      </c>
      <c r="T2241" s="18" t="str">
        <f>IF(J2241="Yes",IF(U2241&lt;&gt;"",HYPERLINK(_xlfn.CONCAT(VLOOKUP(U2241,AF:AG,2,FALSE),"\",IF(ISERROR(FIND(",",A2241))=FALSE,LEFT(A2241,FIND(",",A2241)-1),A2241),"-",C2241,"-",H2241,".pdf"),"PDF"),""),"")</f>
        <v>PDF</v>
      </c>
      <c r="U2241" s="11" t="str">
        <f>IF(R2241="0. Duplicate","SH","")</f>
        <v>SH</v>
      </c>
      <c r="V2241" s="3" t="str">
        <f>IF(R2241="0. Duplicate","Exclude","")</f>
        <v>Exclude</v>
      </c>
      <c r="W2241" s="3" t="str">
        <f>IF(R2241="0. Duplicate","0. Duplicate","")</f>
        <v>0. Duplicate</v>
      </c>
      <c r="Y2241" s="12" t="str">
        <f>IF(R2241="Include","No",IF(V2241="Include","No",""))</f>
        <v/>
      </c>
      <c r="Z2241" s="33" t="str">
        <f>IF(J2241="Yes",IF(Q2241="","",IF(Q2241="Include",IF(V2241="",IF(Y2241="No","Check for supplement","Include"),IF(V2241="Exclude","Consensus required",IF(V2241="Include",IF(Y2241="No","Check for supplement","Include"),"Check required"))),IF(Q2241="Exclude",IF(V2241="","Check required",IF(V2241="Exclude","Exclude",IF(V2241="Include","Consensus required","Check required"))),"Check required"))),IF(L2241="","","Find PDF"))</f>
        <v>Exclude</v>
      </c>
      <c r="AA2241" s="31" t="str">
        <f>IF(Z2241="Exclude",R2241,"")</f>
        <v>0. Duplicate</v>
      </c>
    </row>
    <row r="2242" spans="1:27" x14ac:dyDescent="0.25">
      <c r="A2242" s="25" t="s">
        <v>3888</v>
      </c>
      <c r="B2242" s="26" t="s">
        <v>3889</v>
      </c>
      <c r="C2242" s="26">
        <v>2021</v>
      </c>
      <c r="D2242" s="26" t="s">
        <v>3890</v>
      </c>
      <c r="E2242" s="26">
        <v>32</v>
      </c>
      <c r="F2242" s="26">
        <v>3</v>
      </c>
      <c r="G2242" s="26" t="s">
        <v>3891</v>
      </c>
      <c r="H2242" s="26">
        <v>15006</v>
      </c>
      <c r="I2242" s="26" t="s">
        <v>3892</v>
      </c>
      <c r="J2242" s="11" t="s">
        <v>35</v>
      </c>
      <c r="K2242" s="18" t="str">
        <f>IF(LEFT(I2242,2)="10",HYPERLINK(_xlfn.CONCAT("https://doi.org/",I2242),"Link"),IF(I2242="","",HYPERLINK(I2242,"Link")))</f>
        <v>Link</v>
      </c>
      <c r="L2242" s="19" t="str">
        <f>IF(A2242&lt;&gt;"",IF(J2242="No",_xlfn.CONCAT(IF(ISERROR(FIND(",",A2242))=FALSE,LEFT(A2242,FIND(",",A2242)-1),A2242),"-",C2242,"-",H2242),""),"")</f>
        <v/>
      </c>
      <c r="M2242" s="29" t="str">
        <f>IF(A2242&lt;&gt;"",_xlfn.CONCAT("{",IF(ISERROR(FIND(",",A2242))=FALSE,LEFT(A2242,FIND(",",A2242)-1),A2242),", ",C2242," #",H2242,"}"),"")</f>
        <v>{Vehmanen, 2021 #15006}</v>
      </c>
      <c r="N2242" s="4" t="s">
        <v>1</v>
      </c>
      <c r="O2242" s="18" t="str">
        <f>IF(J2242="Yes",IF(P2242&lt;&gt;"",HYPERLINK(_xlfn.CONCAT(VLOOKUP(P2242,AF:AG,2,FALSE),"\",IF(ISERROR(FIND(",",A2242))=FALSE,LEFT(A2242,FIND(",",A2242)-1),A2242),"-",C2242,"-",H2242,".pdf"),"PDF"),""),"")</f>
        <v>PDF</v>
      </c>
      <c r="P2242" s="11" t="s">
        <v>2</v>
      </c>
      <c r="Q2242" s="3" t="s">
        <v>46</v>
      </c>
      <c r="R2242" s="3" t="s">
        <v>47</v>
      </c>
      <c r="S2242" s="4" t="s">
        <v>109</v>
      </c>
      <c r="T2242" s="18" t="str">
        <f>IF(J2242="Yes",IF(U2242&lt;&gt;"",HYPERLINK(_xlfn.CONCAT(VLOOKUP(U2242,AF:AG,2,FALSE),"\",IF(ISERROR(FIND(",",A2242))=FALSE,LEFT(A2242,FIND(",",A2242)-1),A2242),"-",C2242,"-",H2242,".pdf"),"PDF"),""),"")</f>
        <v>PDF</v>
      </c>
      <c r="U2242" s="11" t="s">
        <v>38</v>
      </c>
      <c r="V2242" s="3" t="s">
        <v>46</v>
      </c>
      <c r="W2242" s="3" t="s">
        <v>47</v>
      </c>
      <c r="Y2242" s="12" t="str">
        <f>IF(R2242="Include","No",IF(V2242="Include","No",""))</f>
        <v/>
      </c>
      <c r="Z2242" s="33" t="str">
        <f>IF(J2242="Yes",IF(Q2242="","",IF(Q2242="Include",IF(V2242="",IF(Y2242="No","Check for supplement","Include"),IF(V2242="Exclude","Consensus required",IF(V2242="Include",IF(Y2242="No","Check for supplement","Include"),"Check required"))),IF(Q2242="Exclude",IF(V2242="","Check required",IF(V2242="Exclude","Exclude",IF(V2242="Include","Consensus required","Check required"))),"Check required"))),IF(L2242="","","Find PDF"))</f>
        <v>Exclude</v>
      </c>
      <c r="AA2242" s="31" t="str">
        <f>IF(Z2242="Exclude",R2242,"")</f>
        <v>3. Wrong intervention</v>
      </c>
    </row>
    <row r="2243" spans="1:27" x14ac:dyDescent="0.25">
      <c r="A2243" s="25" t="s">
        <v>3893</v>
      </c>
      <c r="B2243" s="26" t="s">
        <v>3894</v>
      </c>
      <c r="C2243" s="26">
        <v>2013</v>
      </c>
      <c r="D2243" s="26" t="s">
        <v>493</v>
      </c>
      <c r="E2243" s="26">
        <v>3</v>
      </c>
      <c r="F2243" s="26">
        <v>1</v>
      </c>
      <c r="G2243" s="26" t="s">
        <v>3895</v>
      </c>
      <c r="H2243" s="26">
        <v>15007</v>
      </c>
      <c r="I2243" s="26" t="s">
        <v>3896</v>
      </c>
      <c r="J2243" s="11" t="s">
        <v>35</v>
      </c>
      <c r="K2243" s="18" t="str">
        <f>IF(LEFT(I2243,2)="10",HYPERLINK(_xlfn.CONCAT("https://doi.org/",I2243),"Link"),IF(I2243="","",HYPERLINK(I2243,"Link")))</f>
        <v>Link</v>
      </c>
      <c r="L2243" s="19" t="str">
        <f>IF(A2243&lt;&gt;"",IF(J2243="No",_xlfn.CONCAT(IF(ISERROR(FIND(",",A2243))=FALSE,LEFT(A2243,FIND(",",A2243)-1),A2243),"-",C2243,"-",H2243),""),"")</f>
        <v/>
      </c>
      <c r="M2243" s="29" t="str">
        <f>IF(A2243&lt;&gt;"",_xlfn.CONCAT("{",IF(ISERROR(FIND(",",A2243))=FALSE,LEFT(A2243,FIND(",",A2243)-1),A2243),", ",C2243," #",H2243,"}"),"")</f>
        <v>{Velicer, 2013 #15007}</v>
      </c>
      <c r="N2243" s="4" t="s">
        <v>1</v>
      </c>
      <c r="O2243" s="18" t="str">
        <f>IF(J2243="Yes",IF(P2243&lt;&gt;"",HYPERLINK(_xlfn.CONCAT(VLOOKUP(P2243,AF:AG,2,FALSE),"\",IF(ISERROR(FIND(",",A2243))=FALSE,LEFT(A2243,FIND(",",A2243)-1),A2243),"-",C2243,"-",H2243,".pdf"),"PDF"),""),"")</f>
        <v>PDF</v>
      </c>
      <c r="P2243" s="11" t="s">
        <v>2</v>
      </c>
      <c r="Q2243" s="3" t="s">
        <v>46</v>
      </c>
      <c r="R2243" s="3" t="s">
        <v>47</v>
      </c>
      <c r="S2243" s="4" t="s">
        <v>109</v>
      </c>
      <c r="T2243" s="18" t="str">
        <f>IF(J2243="Yes",IF(U2243&lt;&gt;"",HYPERLINK(_xlfn.CONCAT(VLOOKUP(U2243,AF:AG,2,FALSE),"\",IF(ISERROR(FIND(",",A2243))=FALSE,LEFT(A2243,FIND(",",A2243)-1),A2243),"-",C2243,"-",H2243,".pdf"),"PDF"),""),"")</f>
        <v>PDF</v>
      </c>
      <c r="U2243" s="11" t="s">
        <v>38</v>
      </c>
      <c r="V2243" s="3" t="s">
        <v>46</v>
      </c>
      <c r="W2243" s="3" t="s">
        <v>47</v>
      </c>
      <c r="Y2243" s="12" t="str">
        <f>IF(R2243="Include","No",IF(V2243="Include","No",""))</f>
        <v/>
      </c>
      <c r="Z2243" s="33" t="str">
        <f>IF(J2243="Yes",IF(Q2243="","",IF(Q2243="Include",IF(V2243="",IF(Y2243="No","Check for supplement","Include"),IF(V2243="Exclude","Consensus required",IF(V2243="Include",IF(Y2243="No","Check for supplement","Include"),"Check required"))),IF(Q2243="Exclude",IF(V2243="","Check required",IF(V2243="Exclude","Exclude",IF(V2243="Include","Consensus required","Check required"))),"Check required"))),IF(L2243="","","Find PDF"))</f>
        <v>Exclude</v>
      </c>
      <c r="AA2243" s="31" t="str">
        <f>IF(Z2243="Exclude",R2243,"")</f>
        <v>3. Wrong intervention</v>
      </c>
    </row>
    <row r="2244" spans="1:27" x14ac:dyDescent="0.25">
      <c r="A2244" s="25" t="s">
        <v>3897</v>
      </c>
      <c r="B2244" s="26" t="s">
        <v>3898</v>
      </c>
      <c r="C2244" s="26">
        <v>2012</v>
      </c>
      <c r="D2244" s="26" t="s">
        <v>365</v>
      </c>
      <c r="E2244" s="26">
        <v>12</v>
      </c>
      <c r="F2244" s="26">
        <v>1</v>
      </c>
      <c r="G2244" s="26">
        <v>805</v>
      </c>
      <c r="H2244" s="26">
        <v>13953</v>
      </c>
      <c r="I2244" s="26" t="s">
        <v>3899</v>
      </c>
      <c r="J2244" s="11" t="s">
        <v>35</v>
      </c>
      <c r="K2244" s="18" t="str">
        <f>IF(LEFT(I2244,2)="10",HYPERLINK(_xlfn.CONCAT("https://doi.org/",I2244),"Link"),IF(I2244="","",HYPERLINK(I2244,"Link")))</f>
        <v>Link</v>
      </c>
      <c r="L2244" s="19" t="str">
        <f>IF(A2244&lt;&gt;"",IF(J2244="No",_xlfn.CONCAT(IF(ISERROR(FIND(",",A2244))=FALSE,LEFT(A2244,FIND(",",A2244)-1),A2244),"-",C2244,"-",H2244),""),"")</f>
        <v/>
      </c>
      <c r="M2244" s="29" t="str">
        <f>IF(A2244&lt;&gt;"",_xlfn.CONCAT("{",IF(ISERROR(FIND(",",A2244))=FALSE,LEFT(A2244,FIND(",",A2244)-1),A2244),", ",C2244," #",H2244,"}"),"")</f>
        <v>{Verloigne, 2012 #13953}</v>
      </c>
      <c r="N2244" s="4" t="s">
        <v>1</v>
      </c>
      <c r="O2244" s="18" t="str">
        <f>IF(J2244="Yes",IF(P2244&lt;&gt;"",HYPERLINK(_xlfn.CONCAT(VLOOKUP(P2244,AF:AG,2,FALSE),"\",IF(ISERROR(FIND(",",A2244))=FALSE,LEFT(A2244,FIND(",",A2244)-1),A2244),"-",C2244,"-",H2244,".pdf"),"PDF"),""),"")</f>
        <v>PDF</v>
      </c>
      <c r="P2244" s="11" t="s">
        <v>2</v>
      </c>
      <c r="Q2244" s="3" t="s">
        <v>46</v>
      </c>
      <c r="R2244" s="3" t="s">
        <v>47</v>
      </c>
      <c r="S2244" s="4" t="s">
        <v>109</v>
      </c>
      <c r="T2244" s="18" t="str">
        <f>IF(J2244="Yes",IF(U2244&lt;&gt;"",HYPERLINK(_xlfn.CONCAT(VLOOKUP(U2244,AF:AG,2,FALSE),"\",IF(ISERROR(FIND(",",A2244))=FALSE,LEFT(A2244,FIND(",",A2244)-1),A2244),"-",C2244,"-",H2244,".pdf"),"PDF"),""),"")</f>
        <v>PDF</v>
      </c>
      <c r="U2244" s="11" t="s">
        <v>38</v>
      </c>
      <c r="V2244" s="3" t="s">
        <v>46</v>
      </c>
      <c r="W2244" s="3" t="s">
        <v>47</v>
      </c>
      <c r="Y2244" s="12" t="str">
        <f>IF(R2244="Include","No",IF(V2244="Include","No",""))</f>
        <v/>
      </c>
      <c r="Z2244" s="33" t="str">
        <f>IF(J2244="Yes",IF(Q2244="","",IF(Q2244="Include",IF(V2244="",IF(Y2244="No","Check for supplement","Include"),IF(V2244="Exclude","Consensus required",IF(V2244="Include",IF(Y2244="No","Check for supplement","Include"),"Check required"))),IF(Q2244="Exclude",IF(V2244="","Check required",IF(V2244="Exclude","Exclude",IF(V2244="Include","Consensus required","Check required"))),"Check required"))),IF(L2244="","","Find PDF"))</f>
        <v>Exclude</v>
      </c>
      <c r="AA2244" s="31" t="str">
        <f>IF(Z2244="Exclude",R2244,"")</f>
        <v>3. Wrong intervention</v>
      </c>
    </row>
    <row r="2245" spans="1:27" x14ac:dyDescent="0.25">
      <c r="A2245" s="25" t="s">
        <v>3900</v>
      </c>
      <c r="B2245" s="26" t="s">
        <v>3901</v>
      </c>
      <c r="C2245" s="26">
        <v>2018</v>
      </c>
      <c r="D2245" s="26" t="s">
        <v>124</v>
      </c>
      <c r="E2245" s="26">
        <v>15</v>
      </c>
      <c r="F2245" s="26">
        <v>1</v>
      </c>
      <c r="G2245" s="26">
        <v>94</v>
      </c>
      <c r="H2245" s="26">
        <v>13954</v>
      </c>
      <c r="I2245" s="26" t="s">
        <v>3902</v>
      </c>
      <c r="J2245" s="11" t="s">
        <v>35</v>
      </c>
      <c r="K2245" s="18" t="str">
        <f>IF(LEFT(I2245,2)="10",HYPERLINK(_xlfn.CONCAT("https://doi.org/",I2245),"Link"),IF(I2245="","",HYPERLINK(I2245,"Link")))</f>
        <v>Link</v>
      </c>
      <c r="L2245" s="19" t="str">
        <f>IF(A2245&lt;&gt;"",IF(J2245="No",_xlfn.CONCAT(IF(ISERROR(FIND(",",A2245))=FALSE,LEFT(A2245,FIND(",",A2245)-1),A2245),"-",C2245,"-",H2245),""),"")</f>
        <v/>
      </c>
      <c r="M2245" s="29" t="str">
        <f>IF(A2245&lt;&gt;"",_xlfn.CONCAT("{",IF(ISERROR(FIND(",",A2245))=FALSE,LEFT(A2245,FIND(",",A2245)-1),A2245),", ",C2245," #",H2245,"}"),"")</f>
        <v>{Verloigne, 2018 #13954}</v>
      </c>
      <c r="N2245" s="4" t="s">
        <v>1</v>
      </c>
      <c r="O2245" s="18" t="str">
        <f>IF(J2245="Yes",IF(P2245&lt;&gt;"",HYPERLINK(_xlfn.CONCAT(VLOOKUP(P2245,AF:AG,2,FALSE),"\",IF(ISERROR(FIND(",",A2245))=FALSE,LEFT(A2245,FIND(",",A2245)-1),A2245),"-",C2245,"-",H2245,".pdf"),"PDF"),""),"")</f>
        <v>PDF</v>
      </c>
      <c r="P2245" s="11" t="s">
        <v>2</v>
      </c>
      <c r="Q2245" s="3" t="s">
        <v>46</v>
      </c>
      <c r="R2245" s="3" t="s">
        <v>47</v>
      </c>
      <c r="S2245" s="4" t="s">
        <v>109</v>
      </c>
      <c r="T2245" s="18" t="str">
        <f>IF(J2245="Yes",IF(U2245&lt;&gt;"",HYPERLINK(_xlfn.CONCAT(VLOOKUP(U2245,AF:AG,2,FALSE),"\",IF(ISERROR(FIND(",",A2245))=FALSE,LEFT(A2245,FIND(",",A2245)-1),A2245),"-",C2245,"-",H2245,".pdf"),"PDF"),""),"")</f>
        <v>PDF</v>
      </c>
      <c r="U2245" s="11" t="s">
        <v>38</v>
      </c>
      <c r="V2245" s="3" t="s">
        <v>46</v>
      </c>
      <c r="W2245" s="3" t="s">
        <v>47</v>
      </c>
      <c r="Y2245" s="12" t="str">
        <f>IF(R2245="Include","No",IF(V2245="Include","No",""))</f>
        <v/>
      </c>
      <c r="Z2245" s="33" t="str">
        <f>IF(J2245="Yes",IF(Q2245="","",IF(Q2245="Include",IF(V2245="",IF(Y2245="No","Check for supplement","Include"),IF(V2245="Exclude","Consensus required",IF(V2245="Include",IF(Y2245="No","Check for supplement","Include"),"Check required"))),IF(Q2245="Exclude",IF(V2245="","Check required",IF(V2245="Exclude","Exclude",IF(V2245="Include","Consensus required","Check required"))),"Check required"))),IF(L2245="","","Find PDF"))</f>
        <v>Exclude</v>
      </c>
      <c r="AA2245" s="31" t="str">
        <f>IF(Z2245="Exclude",R2245,"")</f>
        <v>3. Wrong intervention</v>
      </c>
    </row>
    <row r="2246" spans="1:27" x14ac:dyDescent="0.25">
      <c r="A2246" s="25" t="s">
        <v>3900</v>
      </c>
      <c r="B2246" s="26" t="s">
        <v>3901</v>
      </c>
      <c r="C2246" s="26">
        <v>2018</v>
      </c>
      <c r="D2246" s="26" t="s">
        <v>124</v>
      </c>
      <c r="E2246" s="26">
        <v>15</v>
      </c>
      <c r="F2246" s="26">
        <v>1</v>
      </c>
      <c r="G2246" s="26">
        <v>94</v>
      </c>
      <c r="H2246" s="26">
        <v>13955</v>
      </c>
      <c r="I2246" s="26" t="s">
        <v>3902</v>
      </c>
      <c r="J2246" s="11" t="s">
        <v>35</v>
      </c>
      <c r="K2246" s="18" t="str">
        <f>IF(LEFT(I2246,2)="10",HYPERLINK(_xlfn.CONCAT("https://doi.org/",I2246),"Link"),IF(I2246="","",HYPERLINK(I2246,"Link")))</f>
        <v>Link</v>
      </c>
      <c r="L2246" s="19" t="str">
        <f>IF(A2246&lt;&gt;"",IF(J2246="No",_xlfn.CONCAT(IF(ISERROR(FIND(",",A2246))=FALSE,LEFT(A2246,FIND(",",A2246)-1),A2246),"-",C2246,"-",H2246),""),"")</f>
        <v/>
      </c>
      <c r="M2246" s="29" t="str">
        <f>IF(A2246&lt;&gt;"",_xlfn.CONCAT("{",IF(ISERROR(FIND(",",A2246))=FALSE,LEFT(A2246,FIND(",",A2246)-1),A2246),", ",C2246," #",H2246,"}"),"")</f>
        <v>{Verloigne, 2018 #13955}</v>
      </c>
      <c r="N2246" s="4" t="s">
        <v>1</v>
      </c>
      <c r="O2246" s="18" t="str">
        <f>IF(J2246="Yes",IF(P2246&lt;&gt;"",HYPERLINK(_xlfn.CONCAT(VLOOKUP(P2246,AF:AG,2,FALSE),"\",IF(ISERROR(FIND(",",A2246))=FALSE,LEFT(A2246,FIND(",",A2246)-1),A2246),"-",C2246,"-",H2246,".pdf"),"PDF"),""),"")</f>
        <v>PDF</v>
      </c>
      <c r="P2246" s="11" t="s">
        <v>2</v>
      </c>
      <c r="Q2246" s="3" t="s">
        <v>46</v>
      </c>
      <c r="R2246" s="3" t="s">
        <v>39</v>
      </c>
      <c r="T2246" s="18" t="str">
        <f>IF(J2246="Yes",IF(U2246&lt;&gt;"",HYPERLINK(_xlfn.CONCAT(VLOOKUP(U2246,AF:AG,2,FALSE),"\",IF(ISERROR(FIND(",",A2246))=FALSE,LEFT(A2246,FIND(",",A2246)-1),A2246),"-",C2246,"-",H2246,".pdf"),"PDF"),""),"")</f>
        <v>PDF</v>
      </c>
      <c r="U2246" s="11" t="str">
        <f>IF(R2246="0. Duplicate","SH","")</f>
        <v>SH</v>
      </c>
      <c r="V2246" s="3" t="str">
        <f>IF(R2246="0. Duplicate","Exclude","")</f>
        <v>Exclude</v>
      </c>
      <c r="W2246" s="3" t="str">
        <f>IF(R2246="0. Duplicate","0. Duplicate","")</f>
        <v>0. Duplicate</v>
      </c>
      <c r="Y2246" s="12" t="str">
        <f>IF(R2246="Include","No",IF(V2246="Include","No",""))</f>
        <v/>
      </c>
      <c r="Z2246" s="33" t="str">
        <f>IF(J2246="Yes",IF(Q2246="","",IF(Q2246="Include",IF(V2246="",IF(Y2246="No","Check for supplement","Include"),IF(V2246="Exclude","Consensus required",IF(V2246="Include",IF(Y2246="No","Check for supplement","Include"),"Check required"))),IF(Q2246="Exclude",IF(V2246="","Check required",IF(V2246="Exclude","Exclude",IF(V2246="Include","Consensus required","Check required"))),"Check required"))),IF(L2246="","","Find PDF"))</f>
        <v>Exclude</v>
      </c>
      <c r="AA2246" s="31" t="str">
        <f>IF(Z2246="Exclude",R2246,"")</f>
        <v>0. Duplicate</v>
      </c>
    </row>
    <row r="2247" spans="1:27" x14ac:dyDescent="0.25">
      <c r="A2247" s="25" t="s">
        <v>3900</v>
      </c>
      <c r="B2247" s="26" t="s">
        <v>3901</v>
      </c>
      <c r="C2247" s="26">
        <v>2018</v>
      </c>
      <c r="D2247" s="26" t="s">
        <v>124</v>
      </c>
      <c r="E2247" s="26">
        <v>15</v>
      </c>
      <c r="F2247" s="26">
        <v>1</v>
      </c>
      <c r="G2247" s="26">
        <v>94</v>
      </c>
      <c r="H2247" s="26">
        <v>13956</v>
      </c>
      <c r="I2247" s="26" t="s">
        <v>3902</v>
      </c>
      <c r="J2247" s="11" t="s">
        <v>35</v>
      </c>
      <c r="K2247" s="18" t="str">
        <f>IF(LEFT(I2247,2)="10",HYPERLINK(_xlfn.CONCAT("https://doi.org/",I2247),"Link"),IF(I2247="","",HYPERLINK(I2247,"Link")))</f>
        <v>Link</v>
      </c>
      <c r="L2247" s="19" t="str">
        <f>IF(A2247&lt;&gt;"",IF(J2247="No",_xlfn.CONCAT(IF(ISERROR(FIND(",",A2247))=FALSE,LEFT(A2247,FIND(",",A2247)-1),A2247),"-",C2247,"-",H2247),""),"")</f>
        <v/>
      </c>
      <c r="M2247" s="29" t="str">
        <f>IF(A2247&lt;&gt;"",_xlfn.CONCAT("{",IF(ISERROR(FIND(",",A2247))=FALSE,LEFT(A2247,FIND(",",A2247)-1),A2247),", ",C2247," #",H2247,"}"),"")</f>
        <v>{Verloigne, 2018 #13956}</v>
      </c>
      <c r="N2247" s="4" t="s">
        <v>1</v>
      </c>
      <c r="O2247" s="18" t="str">
        <f>IF(J2247="Yes",IF(P2247&lt;&gt;"",HYPERLINK(_xlfn.CONCAT(VLOOKUP(P2247,AF:AG,2,FALSE),"\",IF(ISERROR(FIND(",",A2247))=FALSE,LEFT(A2247,FIND(",",A2247)-1),A2247),"-",C2247,"-",H2247,".pdf"),"PDF"),""),"")</f>
        <v>PDF</v>
      </c>
      <c r="P2247" s="11" t="s">
        <v>2</v>
      </c>
      <c r="Q2247" s="3" t="s">
        <v>46</v>
      </c>
      <c r="R2247" s="3" t="s">
        <v>39</v>
      </c>
      <c r="T2247" s="18" t="str">
        <f>IF(J2247="Yes",IF(U2247&lt;&gt;"",HYPERLINK(_xlfn.CONCAT(VLOOKUP(U2247,AF:AG,2,FALSE),"\",IF(ISERROR(FIND(",",A2247))=FALSE,LEFT(A2247,FIND(",",A2247)-1),A2247),"-",C2247,"-",H2247,".pdf"),"PDF"),""),"")</f>
        <v>PDF</v>
      </c>
      <c r="U2247" s="11" t="str">
        <f>IF(R2247="0. Duplicate","SH","")</f>
        <v>SH</v>
      </c>
      <c r="V2247" s="3" t="str">
        <f>IF(R2247="0. Duplicate","Exclude","")</f>
        <v>Exclude</v>
      </c>
      <c r="W2247" s="3" t="str">
        <f>IF(R2247="0. Duplicate","0. Duplicate","")</f>
        <v>0. Duplicate</v>
      </c>
      <c r="Y2247" s="12" t="str">
        <f>IF(R2247="Include","No",IF(V2247="Include","No",""))</f>
        <v/>
      </c>
      <c r="Z2247" s="33" t="str">
        <f>IF(J2247="Yes",IF(Q2247="","",IF(Q2247="Include",IF(V2247="",IF(Y2247="No","Check for supplement","Include"),IF(V2247="Exclude","Consensus required",IF(V2247="Include",IF(Y2247="No","Check for supplement","Include"),"Check required"))),IF(Q2247="Exclude",IF(V2247="","Check required",IF(V2247="Exclude","Exclude",IF(V2247="Include","Consensus required","Check required"))),"Check required"))),IF(L2247="","","Find PDF"))</f>
        <v>Exclude</v>
      </c>
      <c r="AA2247" s="31" t="str">
        <f>IF(Z2247="Exclude",R2247,"")</f>
        <v>0. Duplicate</v>
      </c>
    </row>
    <row r="2248" spans="1:27" x14ac:dyDescent="0.25">
      <c r="A2248" s="25" t="s">
        <v>2202</v>
      </c>
      <c r="B2248" s="26" t="s">
        <v>2203</v>
      </c>
      <c r="C2248" s="26">
        <v>2023</v>
      </c>
      <c r="D2248" s="26" t="s">
        <v>1793</v>
      </c>
      <c r="E2248" s="26">
        <v>170</v>
      </c>
      <c r="F2248" s="26" t="s">
        <v>3</v>
      </c>
      <c r="G2248" s="26">
        <v>104936</v>
      </c>
      <c r="H2248" s="26">
        <v>15219</v>
      </c>
      <c r="I2248" s="26" t="s">
        <v>2204</v>
      </c>
      <c r="J2248" s="11" t="s">
        <v>35</v>
      </c>
      <c r="K2248" s="18" t="str">
        <f>IF(LEFT(I2248,2)="10",HYPERLINK(_xlfn.CONCAT("https://doi.org/",I2248),"Link"),IF(I2248="","",HYPERLINK(I2248,"Link")))</f>
        <v>Link</v>
      </c>
      <c r="L2248" s="19" t="str">
        <f>IF(A2248&lt;&gt;"",IF(J2248="No",_xlfn.CONCAT(IF(ISERROR(FIND(",",A2248))=FALSE,LEFT(A2248,FIND(",",A2248)-1),A2248),"-",C2248,"-",H2248),""),"")</f>
        <v/>
      </c>
      <c r="M2248" s="29" t="str">
        <f>IF(A2248&lt;&gt;"",_xlfn.CONCAT("{",IF(ISERROR(FIND(",",A2248))=FALSE,LEFT(A2248,FIND(",",A2248)-1),A2248),", ",C2248," #",H2248,"}"),"")</f>
        <v>{Verma, 2023 #15219}</v>
      </c>
      <c r="N2248" s="4" t="s">
        <v>75</v>
      </c>
      <c r="O2248" s="18" t="str">
        <f>IF(J2248="Yes",IF(P2248&lt;&gt;"",HYPERLINK(_xlfn.CONCAT(VLOOKUP(P2248,AF:AG,2,FALSE),"\",IF(ISERROR(FIND(",",A2248))=FALSE,LEFT(A2248,FIND(",",A2248)-1),A2248),"-",C2248,"-",H2248,".pdf"),"PDF"),""),"")</f>
        <v>PDF</v>
      </c>
      <c r="P2248" s="11" t="s">
        <v>2</v>
      </c>
      <c r="Q2248" s="3" t="s">
        <v>46</v>
      </c>
      <c r="R2248" s="3" t="s">
        <v>77</v>
      </c>
      <c r="S2248" s="4" t="s">
        <v>2205</v>
      </c>
      <c r="T2248" s="18" t="str">
        <f>IF(J2248="Yes",IF(U2248&lt;&gt;"",HYPERLINK(_xlfn.CONCAT(VLOOKUP(U2248,AF:AG,2,FALSE),"\",IF(ISERROR(FIND(",",A2248))=FALSE,LEFT(A2248,FIND(",",A2248)-1),A2248),"-",C2248,"-",H2248,".pdf"),"PDF"),""),"")</f>
        <v>PDF</v>
      </c>
      <c r="U2248" s="11" t="s">
        <v>38</v>
      </c>
      <c r="V2248" s="3" t="s">
        <v>46</v>
      </c>
      <c r="W2248" s="3" t="s">
        <v>77</v>
      </c>
      <c r="X2248" s="501" t="s">
        <v>316</v>
      </c>
      <c r="Y2248" s="12" t="str">
        <f>IF(R2248="Include","No",IF(V2248="Include","No",""))</f>
        <v/>
      </c>
      <c r="Z2248" s="33" t="str">
        <f>IF(J2248="Yes",IF(Q2248="","",IF(Q2248="Include",IF(V2248="",IF(Y2248="No","Check for supplement","Include"),IF(V2248="Exclude","Consensus required",IF(V2248="Include",IF(Y2248="No","Check for supplement","Include"),"Check required"))),IF(Q2248="Exclude",IF(V2248="","Check required",IF(V2248="Exclude","Exclude",IF(V2248="Include","Consensus required","Check required"))),"Check required"))),IF(L2248="","","Find PDF"))</f>
        <v>Exclude</v>
      </c>
      <c r="AA2248" s="31" t="str">
        <f>IF(Z2248="Exclude",R2248,"")</f>
        <v>5. Wrong study design</v>
      </c>
    </row>
    <row r="2249" spans="1:27" x14ac:dyDescent="0.25">
      <c r="A2249" s="25" t="s">
        <v>3903</v>
      </c>
      <c r="B2249" s="26" t="s">
        <v>3904</v>
      </c>
      <c r="C2249" s="26">
        <v>2012</v>
      </c>
      <c r="D2249" s="26" t="s">
        <v>3905</v>
      </c>
      <c r="E2249" s="26">
        <v>69</v>
      </c>
      <c r="F2249" s="26">
        <v>7</v>
      </c>
      <c r="G2249" s="26" t="s">
        <v>3906</v>
      </c>
      <c r="H2249" s="26">
        <v>13957</v>
      </c>
      <c r="I2249" s="26" t="s">
        <v>3907</v>
      </c>
      <c r="J2249" s="11" t="s">
        <v>35</v>
      </c>
      <c r="K2249" s="18" t="str">
        <f>IF(LEFT(I2249,2)="10",HYPERLINK(_xlfn.CONCAT("https://doi.org/",I2249),"Link"),IF(I2249="","",HYPERLINK(I2249,"Link")))</f>
        <v>Link</v>
      </c>
      <c r="L2249" s="19" t="str">
        <f>IF(A2249&lt;&gt;"",IF(J2249="No",_xlfn.CONCAT(IF(ISERROR(FIND(",",A2249))=FALSE,LEFT(A2249,FIND(",",A2249)-1),A2249),"-",C2249,"-",H2249),""),"")</f>
        <v/>
      </c>
      <c r="M2249" s="29" t="str">
        <f>IF(A2249&lt;&gt;"",_xlfn.CONCAT("{",IF(ISERROR(FIND(",",A2249))=FALSE,LEFT(A2249,FIND(",",A2249)-1),A2249),", ",C2249," #",H2249,"}"),"")</f>
        <v>{Verweij, 2012 #13957}</v>
      </c>
      <c r="N2249" s="4" t="s">
        <v>1</v>
      </c>
      <c r="O2249" s="18" t="str">
        <f>IF(J2249="Yes",IF(P2249&lt;&gt;"",HYPERLINK(_xlfn.CONCAT(VLOOKUP(P2249,AF:AG,2,FALSE),"\",IF(ISERROR(FIND(",",A2249))=FALSE,LEFT(A2249,FIND(",",A2249)-1),A2249),"-",C2249,"-",H2249,".pdf"),"PDF"),""),"")</f>
        <v>PDF</v>
      </c>
      <c r="P2249" s="11" t="s">
        <v>2</v>
      </c>
      <c r="Q2249" s="3" t="s">
        <v>46</v>
      </c>
      <c r="R2249" s="3" t="s">
        <v>47</v>
      </c>
      <c r="S2249" s="4" t="s">
        <v>109</v>
      </c>
      <c r="T2249" s="18" t="str">
        <f>IF(J2249="Yes",IF(U2249&lt;&gt;"",HYPERLINK(_xlfn.CONCAT(VLOOKUP(U2249,AF:AG,2,FALSE),"\",IF(ISERROR(FIND(",",A2249))=FALSE,LEFT(A2249,FIND(",",A2249)-1),A2249),"-",C2249,"-",H2249,".pdf"),"PDF"),""),"")</f>
        <v>PDF</v>
      </c>
      <c r="U2249" s="11" t="s">
        <v>38</v>
      </c>
      <c r="V2249" s="3" t="s">
        <v>46</v>
      </c>
      <c r="W2249" s="3" t="s">
        <v>47</v>
      </c>
      <c r="Y2249" s="12" t="str">
        <f>IF(R2249="Include","No",IF(V2249="Include","No",""))</f>
        <v/>
      </c>
      <c r="Z2249" s="33" t="str">
        <f>IF(J2249="Yes",IF(Q2249="","",IF(Q2249="Include",IF(V2249="",IF(Y2249="No","Check for supplement","Include"),IF(V2249="Exclude","Consensus required",IF(V2249="Include",IF(Y2249="No","Check for supplement","Include"),"Check required"))),IF(Q2249="Exclude",IF(V2249="","Check required",IF(V2249="Exclude","Exclude",IF(V2249="Include","Consensus required","Check required"))),"Check required"))),IF(L2249="","","Find PDF"))</f>
        <v>Exclude</v>
      </c>
      <c r="AA2249" s="31" t="str">
        <f>IF(Z2249="Exclude",R2249,"")</f>
        <v>3. Wrong intervention</v>
      </c>
    </row>
    <row r="2250" spans="1:27" x14ac:dyDescent="0.25">
      <c r="A2250" s="25" t="s">
        <v>3908</v>
      </c>
      <c r="B2250" s="26" t="s">
        <v>3909</v>
      </c>
      <c r="C2250" s="26">
        <v>2023</v>
      </c>
      <c r="D2250" s="26" t="s">
        <v>365</v>
      </c>
      <c r="E2250" s="26">
        <v>23</v>
      </c>
      <c r="F2250" s="26">
        <v>1</v>
      </c>
      <c r="G2250" s="26">
        <v>613</v>
      </c>
      <c r="H2250" s="26">
        <v>24740</v>
      </c>
      <c r="I2250" s="26" t="s">
        <v>3910</v>
      </c>
      <c r="J2250" s="11" t="s">
        <v>35</v>
      </c>
      <c r="K2250" s="18" t="str">
        <f>IF(LEFT(I2250,2)="10",HYPERLINK(_xlfn.CONCAT("https://doi.org/",I2250),"Link"),IF(I2250="","",HYPERLINK(I2250,"Link")))</f>
        <v>Link</v>
      </c>
      <c r="L2250" s="19" t="str">
        <f>IF(A2250&lt;&gt;"",IF(J2250="No",_xlfn.CONCAT(IF(ISERROR(FIND(",",A2250))=FALSE,LEFT(A2250,FIND(",",A2250)-1),A2250),"-",C2250,"-",H2250),""),"")</f>
        <v/>
      </c>
      <c r="M2250" s="29" t="str">
        <f>IF(A2250&lt;&gt;"",_xlfn.CONCAT("{",IF(ISERROR(FIND(",",A2250))=FALSE,LEFT(A2250,FIND(",",A2250)-1),A2250),", ",C2250," #",H2250,"}"),"")</f>
        <v>{Vetrovsky, 2023 #24740}</v>
      </c>
      <c r="N2250" s="4" t="s">
        <v>75</v>
      </c>
      <c r="O2250" s="18" t="str">
        <f>IF(J2250="Yes",IF(P2250&lt;&gt;"",HYPERLINK(_xlfn.CONCAT(VLOOKUP(P2250,AF:AG,2,FALSE),"\",IF(ISERROR(FIND(",",A2250))=FALSE,LEFT(A2250,FIND(",",A2250)-1),A2250),"-",C2250,"-",H2250,".pdf"),"PDF"),""),"")</f>
        <v>PDF</v>
      </c>
      <c r="P2250" s="11" t="s">
        <v>2</v>
      </c>
      <c r="Q2250" s="3" t="s">
        <v>46</v>
      </c>
      <c r="R2250" s="3" t="s">
        <v>47</v>
      </c>
      <c r="S2250" s="4" t="s">
        <v>109</v>
      </c>
      <c r="T2250" s="18" t="str">
        <f>IF(J2250="Yes",IF(U2250&lt;&gt;"",HYPERLINK(_xlfn.CONCAT(VLOOKUP(U2250,AF:AG,2,FALSE),"\",IF(ISERROR(FIND(",",A2250))=FALSE,LEFT(A2250,FIND(",",A2250)-1),A2250),"-",C2250,"-",H2250,".pdf"),"PDF"),""),"")</f>
        <v>PDF</v>
      </c>
      <c r="U2250" s="11" t="s">
        <v>38</v>
      </c>
      <c r="V2250" s="3" t="s">
        <v>46</v>
      </c>
      <c r="W2250" s="3" t="s">
        <v>47</v>
      </c>
      <c r="Y2250" s="12" t="str">
        <f>IF(R2250="Include","No",IF(V2250="Include","No",""))</f>
        <v/>
      </c>
      <c r="Z2250" s="33" t="str">
        <f>IF(J2250="Yes",IF(Q2250="","",IF(Q2250="Include",IF(V2250="",IF(Y2250="No","Check for supplement","Include"),IF(V2250="Exclude","Consensus required",IF(V2250="Include",IF(Y2250="No","Check for supplement","Include"),"Check required"))),IF(Q2250="Exclude",IF(V2250="","Check required",IF(V2250="Exclude","Exclude",IF(V2250="Include","Consensus required","Check required"))),"Check required"))),IF(L2250="","","Find PDF"))</f>
        <v>Exclude</v>
      </c>
      <c r="AA2250" s="31" t="str">
        <f>IF(Z2250="Exclude",R2250,"")</f>
        <v>3. Wrong intervention</v>
      </c>
    </row>
    <row r="2251" spans="1:27" x14ac:dyDescent="0.25">
      <c r="A2251" s="25" t="s">
        <v>3911</v>
      </c>
      <c r="B2251" s="26" t="s">
        <v>3912</v>
      </c>
      <c r="C2251" s="26">
        <v>2013</v>
      </c>
      <c r="D2251" s="26" t="s">
        <v>3913</v>
      </c>
      <c r="E2251" s="26">
        <v>184</v>
      </c>
      <c r="F2251" s="26">
        <v>8</v>
      </c>
      <c r="G2251" s="26" t="s">
        <v>3914</v>
      </c>
      <c r="H2251" s="26">
        <v>15011</v>
      </c>
      <c r="I2251" s="26" t="s">
        <v>3915</v>
      </c>
      <c r="J2251" s="11" t="s">
        <v>35</v>
      </c>
      <c r="K2251" s="18" t="str">
        <f>IF(LEFT(I2251,2)="10",HYPERLINK(_xlfn.CONCAT("https://doi.org/",I2251),"Link"),IF(I2251="","",HYPERLINK(I2251,"Link")))</f>
        <v>Link</v>
      </c>
      <c r="L2251" s="19" t="str">
        <f>IF(A2251&lt;&gt;"",IF(J2251="No",_xlfn.CONCAT(IF(ISERROR(FIND(",",A2251))=FALSE,LEFT(A2251,FIND(",",A2251)-1),A2251),"-",C2251,"-",H2251),""),"")</f>
        <v/>
      </c>
      <c r="M2251" s="29" t="str">
        <f>IF(A2251&lt;&gt;"",_xlfn.CONCAT("{",IF(ISERROR(FIND(",",A2251))=FALSE,LEFT(A2251,FIND(",",A2251)-1),A2251),", ",C2251," #",H2251,"}"),"")</f>
        <v>{Vidoni, 2013 #15011}</v>
      </c>
      <c r="N2251" s="4" t="s">
        <v>1</v>
      </c>
      <c r="O2251" s="18" t="str">
        <f>IF(J2251="Yes",IF(P2251&lt;&gt;"",HYPERLINK(_xlfn.CONCAT(VLOOKUP(P2251,AF:AG,2,FALSE),"\",IF(ISERROR(FIND(",",A2251))=FALSE,LEFT(A2251,FIND(",",A2251)-1),A2251),"-",C2251,"-",H2251,".pdf"),"PDF"),""),"")</f>
        <v>PDF</v>
      </c>
      <c r="P2251" s="11" t="s">
        <v>2</v>
      </c>
      <c r="Q2251" s="3" t="s">
        <v>46</v>
      </c>
      <c r="R2251" s="3" t="s">
        <v>47</v>
      </c>
      <c r="S2251" s="4" t="s">
        <v>109</v>
      </c>
      <c r="T2251" s="18" t="str">
        <f>IF(J2251="Yes",IF(U2251&lt;&gt;"",HYPERLINK(_xlfn.CONCAT(VLOOKUP(U2251,AF:AG,2,FALSE),"\",IF(ISERROR(FIND(",",A2251))=FALSE,LEFT(A2251,FIND(",",A2251)-1),A2251),"-",C2251,"-",H2251,".pdf"),"PDF"),""),"")</f>
        <v>PDF</v>
      </c>
      <c r="U2251" s="11" t="s">
        <v>38</v>
      </c>
      <c r="V2251" s="3" t="s">
        <v>46</v>
      </c>
      <c r="W2251" s="3" t="s">
        <v>47</v>
      </c>
      <c r="Y2251" s="12" t="str">
        <f>IF(R2251="Include","No",IF(V2251="Include","No",""))</f>
        <v/>
      </c>
      <c r="Z2251" s="33" t="str">
        <f>IF(J2251="Yes",IF(Q2251="","",IF(Q2251="Include",IF(V2251="",IF(Y2251="No","Check for supplement","Include"),IF(V2251="Exclude","Consensus required",IF(V2251="Include",IF(Y2251="No","Check for supplement","Include"),"Check required"))),IF(Q2251="Exclude",IF(V2251="","Check required",IF(V2251="Exclude","Exclude",IF(V2251="Include","Consensus required","Check required"))),"Check required"))),IF(L2251="","","Find PDF"))</f>
        <v>Exclude</v>
      </c>
      <c r="AA2251" s="31" t="str">
        <f>IF(Z2251="Exclude",R2251,"")</f>
        <v>3. Wrong intervention</v>
      </c>
    </row>
    <row r="2252" spans="1:27" x14ac:dyDescent="0.25">
      <c r="A2252" s="25" t="s">
        <v>3916</v>
      </c>
      <c r="B2252" s="26" t="s">
        <v>3917</v>
      </c>
      <c r="C2252" s="26">
        <v>2015</v>
      </c>
      <c r="D2252" s="26" t="s">
        <v>3918</v>
      </c>
      <c r="E2252" s="26">
        <v>174</v>
      </c>
      <c r="F2252" s="26">
        <v>2</v>
      </c>
      <c r="G2252" s="26" t="s">
        <v>3919</v>
      </c>
      <c r="H2252" s="26">
        <v>13958</v>
      </c>
      <c r="I2252" s="26" t="s">
        <v>3920</v>
      </c>
      <c r="J2252" s="11" t="s">
        <v>35</v>
      </c>
      <c r="K2252" s="18" t="str">
        <f>IF(LEFT(I2252,2)="10",HYPERLINK(_xlfn.CONCAT("https://doi.org/",I2252),"Link"),IF(I2252="","",HYPERLINK(I2252,"Link")))</f>
        <v>Link</v>
      </c>
      <c r="L2252" s="19" t="str">
        <f>IF(A2252&lt;&gt;"",IF(J2252="No",_xlfn.CONCAT(IF(ISERROR(FIND(",",A2252))=FALSE,LEFT(A2252,FIND(",",A2252)-1),A2252),"-",C2252,"-",H2252),""),"")</f>
        <v/>
      </c>
      <c r="M2252" s="29" t="str">
        <f>IF(A2252&lt;&gt;"",_xlfn.CONCAT("{",IF(ISERROR(FIND(",",A2252))=FALSE,LEFT(A2252,FIND(",",A2252)-1),A2252),", ",C2252," #",H2252,"}"),"")</f>
        <v>{Viggiano, 2015 #13958}</v>
      </c>
      <c r="N2252" s="4" t="s">
        <v>1</v>
      </c>
      <c r="O2252" s="18" t="str">
        <f>IF(J2252="Yes",IF(P2252&lt;&gt;"",HYPERLINK(_xlfn.CONCAT(VLOOKUP(P2252,AF:AG,2,FALSE),"\",IF(ISERROR(FIND(",",A2252))=FALSE,LEFT(A2252,FIND(",",A2252)-1),A2252),"-",C2252,"-",H2252,".pdf"),"PDF"),""),"")</f>
        <v>PDF</v>
      </c>
      <c r="P2252" s="11" t="s">
        <v>2</v>
      </c>
      <c r="Q2252" s="3" t="s">
        <v>46</v>
      </c>
      <c r="R2252" s="3" t="s">
        <v>47</v>
      </c>
      <c r="S2252" s="4" t="s">
        <v>109</v>
      </c>
      <c r="T2252" s="18" t="str">
        <f>IF(J2252="Yes",IF(U2252&lt;&gt;"",HYPERLINK(_xlfn.CONCAT(VLOOKUP(U2252,AF:AG,2,FALSE),"\",IF(ISERROR(FIND(",",A2252))=FALSE,LEFT(A2252,FIND(",",A2252)-1),A2252),"-",C2252,"-",H2252,".pdf"),"PDF"),""),"")</f>
        <v>PDF</v>
      </c>
      <c r="U2252" s="11" t="s">
        <v>38</v>
      </c>
      <c r="V2252" s="3" t="s">
        <v>46</v>
      </c>
      <c r="W2252" s="3" t="s">
        <v>47</v>
      </c>
      <c r="Y2252" s="12" t="str">
        <f>IF(R2252="Include","No",IF(V2252="Include","No",""))</f>
        <v/>
      </c>
      <c r="Z2252" s="33" t="str">
        <f>IF(J2252="Yes",IF(Q2252="","",IF(Q2252="Include",IF(V2252="",IF(Y2252="No","Check for supplement","Include"),IF(V2252="Exclude","Consensus required",IF(V2252="Include",IF(Y2252="No","Check for supplement","Include"),"Check required"))),IF(Q2252="Exclude",IF(V2252="","Check required",IF(V2252="Exclude","Exclude",IF(V2252="Include","Consensus required","Check required"))),"Check required"))),IF(L2252="","","Find PDF"))</f>
        <v>Exclude</v>
      </c>
      <c r="AA2252" s="31" t="str">
        <f>IF(Z2252="Exclude",R2252,"")</f>
        <v>3. Wrong intervention</v>
      </c>
    </row>
    <row r="2253" spans="1:27" x14ac:dyDescent="0.25">
      <c r="A2253" s="25" t="s">
        <v>3921</v>
      </c>
      <c r="B2253" s="26" t="s">
        <v>3922</v>
      </c>
      <c r="C2253" s="26">
        <v>2018</v>
      </c>
      <c r="D2253" s="26" t="s">
        <v>3918</v>
      </c>
      <c r="E2253" s="26">
        <v>177</v>
      </c>
      <c r="F2253" s="26">
        <v>9</v>
      </c>
      <c r="G2253" s="26" t="s">
        <v>3923</v>
      </c>
      <c r="H2253" s="26">
        <v>13959</v>
      </c>
      <c r="I2253" s="26" t="s">
        <v>3924</v>
      </c>
      <c r="J2253" s="11" t="s">
        <v>35</v>
      </c>
      <c r="K2253" s="18" t="str">
        <f>IF(LEFT(I2253,2)="10",HYPERLINK(_xlfn.CONCAT("https://doi.org/",I2253),"Link"),IF(I2253="","",HYPERLINK(I2253,"Link")))</f>
        <v>Link</v>
      </c>
      <c r="L2253" s="19" t="str">
        <f>IF(A2253&lt;&gt;"",IF(J2253="No",_xlfn.CONCAT(IF(ISERROR(FIND(",",A2253))=FALSE,LEFT(A2253,FIND(",",A2253)-1),A2253),"-",C2253,"-",H2253),""),"")</f>
        <v/>
      </c>
      <c r="M2253" s="29" t="str">
        <f>IF(A2253&lt;&gt;"",_xlfn.CONCAT("{",IF(ISERROR(FIND(",",A2253))=FALSE,LEFT(A2253,FIND(",",A2253)-1),A2253),", ",C2253," #",H2253,"}"),"")</f>
        <v>{Viggiano, 2018 #13959}</v>
      </c>
      <c r="N2253" s="4" t="s">
        <v>1</v>
      </c>
      <c r="O2253" s="18" t="str">
        <f>IF(J2253="Yes",IF(P2253&lt;&gt;"",HYPERLINK(_xlfn.CONCAT(VLOOKUP(P2253,AF:AG,2,FALSE),"\",IF(ISERROR(FIND(",",A2253))=FALSE,LEFT(A2253,FIND(",",A2253)-1),A2253),"-",C2253,"-",H2253,".pdf"),"PDF"),""),"")</f>
        <v>PDF</v>
      </c>
      <c r="P2253" s="11" t="s">
        <v>2</v>
      </c>
      <c r="Q2253" s="3" t="s">
        <v>46</v>
      </c>
      <c r="R2253" s="3" t="s">
        <v>47</v>
      </c>
      <c r="S2253" s="4" t="s">
        <v>109</v>
      </c>
      <c r="T2253" s="18" t="str">
        <f>IF(J2253="Yes",IF(U2253&lt;&gt;"",HYPERLINK(_xlfn.CONCAT(VLOOKUP(U2253,AF:AG,2,FALSE),"\",IF(ISERROR(FIND(",",A2253))=FALSE,LEFT(A2253,FIND(",",A2253)-1),A2253),"-",C2253,"-",H2253,".pdf"),"PDF"),""),"")</f>
        <v>PDF</v>
      </c>
      <c r="U2253" s="11" t="s">
        <v>38</v>
      </c>
      <c r="V2253" s="3" t="s">
        <v>46</v>
      </c>
      <c r="W2253" s="3" t="s">
        <v>47</v>
      </c>
      <c r="Y2253" s="12" t="str">
        <f>IF(R2253="Include","No",IF(V2253="Include","No",""))</f>
        <v/>
      </c>
      <c r="Z2253" s="33" t="str">
        <f>IF(J2253="Yes",IF(Q2253="","",IF(Q2253="Include",IF(V2253="",IF(Y2253="No","Check for supplement","Include"),IF(V2253="Exclude","Consensus required",IF(V2253="Include",IF(Y2253="No","Check for supplement","Include"),"Check required"))),IF(Q2253="Exclude",IF(V2253="","Check required",IF(V2253="Exclude","Exclude",IF(V2253="Include","Consensus required","Check required"))),"Check required"))),IF(L2253="","","Find PDF"))</f>
        <v>Exclude</v>
      </c>
      <c r="AA2253" s="31" t="str">
        <f>IF(Z2253="Exclude",R2253,"")</f>
        <v>3. Wrong intervention</v>
      </c>
    </row>
    <row r="2254" spans="1:27" x14ac:dyDescent="0.25">
      <c r="A2254" s="25" t="s">
        <v>3925</v>
      </c>
      <c r="B2254" s="26" t="s">
        <v>3926</v>
      </c>
      <c r="C2254" s="26">
        <v>2015</v>
      </c>
      <c r="D2254" s="26" t="s">
        <v>159</v>
      </c>
      <c r="E2254" s="26">
        <v>10</v>
      </c>
      <c r="F2254" s="26">
        <v>3</v>
      </c>
      <c r="G2254" s="26" t="s">
        <v>3927</v>
      </c>
      <c r="H2254" s="26">
        <v>13960</v>
      </c>
      <c r="I2254" s="26" t="s">
        <v>3928</v>
      </c>
      <c r="J2254" s="11" t="s">
        <v>35</v>
      </c>
      <c r="K2254" s="18" t="str">
        <f>IF(LEFT(I2254,2)="10",HYPERLINK(_xlfn.CONCAT("https://doi.org/",I2254),"Link"),IF(I2254="","",HYPERLINK(I2254,"Link")))</f>
        <v>Link</v>
      </c>
      <c r="L2254" s="19" t="str">
        <f>IF(A2254&lt;&gt;"",IF(J2254="No",_xlfn.CONCAT(IF(ISERROR(FIND(",",A2254))=FALSE,LEFT(A2254,FIND(",",A2254)-1),A2254),"-",C2254,"-",H2254),""),"")</f>
        <v/>
      </c>
      <c r="M2254" s="29" t="str">
        <f>IF(A2254&lt;&gt;"",_xlfn.CONCAT("{",IF(ISERROR(FIND(",",A2254))=FALSE,LEFT(A2254,FIND(",",A2254)-1),A2254),", ",C2254," #",H2254,"}"),"")</f>
        <v>{Vik, 2015 #13960}</v>
      </c>
      <c r="N2254" s="4" t="s">
        <v>1</v>
      </c>
      <c r="O2254" s="18" t="str">
        <f>IF(J2254="Yes",IF(P2254&lt;&gt;"",HYPERLINK(_xlfn.CONCAT(VLOOKUP(P2254,AF:AG,2,FALSE),"\",IF(ISERROR(FIND(",",A2254))=FALSE,LEFT(A2254,FIND(",",A2254)-1),A2254),"-",C2254,"-",H2254,".pdf"),"PDF"),""),"")</f>
        <v>PDF</v>
      </c>
      <c r="P2254" s="11" t="s">
        <v>2</v>
      </c>
      <c r="Q2254" s="3" t="s">
        <v>46</v>
      </c>
      <c r="R2254" s="3" t="s">
        <v>47</v>
      </c>
      <c r="S2254" s="4" t="s">
        <v>109</v>
      </c>
      <c r="T2254" s="18" t="str">
        <f>IF(J2254="Yes",IF(U2254&lt;&gt;"",HYPERLINK(_xlfn.CONCAT(VLOOKUP(U2254,AF:AG,2,FALSE),"\",IF(ISERROR(FIND(",",A2254))=FALSE,LEFT(A2254,FIND(",",A2254)-1),A2254),"-",C2254,"-",H2254,".pdf"),"PDF"),""),"")</f>
        <v>PDF</v>
      </c>
      <c r="U2254" s="11" t="s">
        <v>38</v>
      </c>
      <c r="V2254" s="3" t="s">
        <v>46</v>
      </c>
      <c r="W2254" s="3" t="s">
        <v>47</v>
      </c>
      <c r="Y2254" s="12" t="str">
        <f>IF(R2254="Include","No",IF(V2254="Include","No",""))</f>
        <v/>
      </c>
      <c r="Z2254" s="33" t="str">
        <f>IF(J2254="Yes",IF(Q2254="","",IF(Q2254="Include",IF(V2254="",IF(Y2254="No","Check for supplement","Include"),IF(V2254="Exclude","Consensus required",IF(V2254="Include",IF(Y2254="No","Check for supplement","Include"),"Check required"))),IF(Q2254="Exclude",IF(V2254="","Check required",IF(V2254="Exclude","Exclude",IF(V2254="Include","Consensus required","Check required"))),"Check required"))),IF(L2254="","","Find PDF"))</f>
        <v>Exclude</v>
      </c>
      <c r="AA2254" s="31" t="str">
        <f>IF(Z2254="Exclude",R2254,"")</f>
        <v>3. Wrong intervention</v>
      </c>
    </row>
    <row r="2255" spans="1:27" x14ac:dyDescent="0.25">
      <c r="A2255" s="25" t="s">
        <v>3925</v>
      </c>
      <c r="B2255" s="26" t="s">
        <v>3926</v>
      </c>
      <c r="C2255" s="26">
        <v>2015</v>
      </c>
      <c r="D2255" s="26" t="s">
        <v>159</v>
      </c>
      <c r="E2255" s="26">
        <v>10</v>
      </c>
      <c r="F2255" s="26">
        <v>3</v>
      </c>
      <c r="G2255" s="26" t="s">
        <v>3927</v>
      </c>
      <c r="H2255" s="26">
        <v>13961</v>
      </c>
      <c r="I2255" s="26" t="s">
        <v>3928</v>
      </c>
      <c r="J2255" s="11" t="s">
        <v>35</v>
      </c>
      <c r="K2255" s="18" t="str">
        <f>IF(LEFT(I2255,2)="10",HYPERLINK(_xlfn.CONCAT("https://doi.org/",I2255),"Link"),IF(I2255="","",HYPERLINK(I2255,"Link")))</f>
        <v>Link</v>
      </c>
      <c r="L2255" s="19" t="str">
        <f>IF(A2255&lt;&gt;"",IF(J2255="No",_xlfn.CONCAT(IF(ISERROR(FIND(",",A2255))=FALSE,LEFT(A2255,FIND(",",A2255)-1),A2255),"-",C2255,"-",H2255),""),"")</f>
        <v/>
      </c>
      <c r="M2255" s="29" t="str">
        <f>IF(A2255&lt;&gt;"",_xlfn.CONCAT("{",IF(ISERROR(FIND(",",A2255))=FALSE,LEFT(A2255,FIND(",",A2255)-1),A2255),", ",C2255," #",H2255,"}"),"")</f>
        <v>{Vik, 2015 #13961}</v>
      </c>
      <c r="N2255" s="4" t="s">
        <v>1</v>
      </c>
      <c r="O2255" s="18" t="str">
        <f>IF(J2255="Yes",IF(P2255&lt;&gt;"",HYPERLINK(_xlfn.CONCAT(VLOOKUP(P2255,AF:AG,2,FALSE),"\",IF(ISERROR(FIND(",",A2255))=FALSE,LEFT(A2255,FIND(",",A2255)-1),A2255),"-",C2255,"-",H2255,".pdf"),"PDF"),""),"")</f>
        <v>PDF</v>
      </c>
      <c r="P2255" s="11" t="s">
        <v>2</v>
      </c>
      <c r="Q2255" s="3" t="s">
        <v>46</v>
      </c>
      <c r="R2255" s="3" t="s">
        <v>39</v>
      </c>
      <c r="T2255" s="18" t="str">
        <f>IF(J2255="Yes",IF(U2255&lt;&gt;"",HYPERLINK(_xlfn.CONCAT(VLOOKUP(U2255,AF:AG,2,FALSE),"\",IF(ISERROR(FIND(",",A2255))=FALSE,LEFT(A2255,FIND(",",A2255)-1),A2255),"-",C2255,"-",H2255,".pdf"),"PDF"),""),"")</f>
        <v>PDF</v>
      </c>
      <c r="U2255" s="11" t="str">
        <f>IF(R2255="0. Duplicate","SH","")</f>
        <v>SH</v>
      </c>
      <c r="V2255" s="3" t="str">
        <f>IF(R2255="0. Duplicate","Exclude","")</f>
        <v>Exclude</v>
      </c>
      <c r="W2255" s="3" t="str">
        <f>IF(R2255="0. Duplicate","0. Duplicate","")</f>
        <v>0. Duplicate</v>
      </c>
      <c r="Y2255" s="12" t="str">
        <f>IF(R2255="Include","No",IF(V2255="Include","No",""))</f>
        <v/>
      </c>
      <c r="Z2255" s="33" t="str">
        <f>IF(J2255="Yes",IF(Q2255="","",IF(Q2255="Include",IF(V2255="",IF(Y2255="No","Check for supplement","Include"),IF(V2255="Exclude","Consensus required",IF(V2255="Include",IF(Y2255="No","Check for supplement","Include"),"Check required"))),IF(Q2255="Exclude",IF(V2255="","Check required",IF(V2255="Exclude","Exclude",IF(V2255="Include","Consensus required","Check required"))),"Check required"))),IF(L2255="","","Find PDF"))</f>
        <v>Exclude</v>
      </c>
      <c r="AA2255" s="31" t="str">
        <f>IF(Z2255="Exclude",R2255,"")</f>
        <v>0. Duplicate</v>
      </c>
    </row>
    <row r="2256" spans="1:27" x14ac:dyDescent="0.25">
      <c r="A2256" s="25" t="s">
        <v>3929</v>
      </c>
      <c r="B2256" s="26" t="s">
        <v>3930</v>
      </c>
      <c r="C2256" s="26">
        <v>2017</v>
      </c>
      <c r="D2256" s="26" t="s">
        <v>65</v>
      </c>
      <c r="E2256" s="26">
        <v>7</v>
      </c>
      <c r="F2256" s="26">
        <v>6</v>
      </c>
      <c r="G2256" s="26" t="s">
        <v>3931</v>
      </c>
      <c r="H2256" s="26">
        <v>13962</v>
      </c>
      <c r="I2256" s="26" t="s">
        <v>3932</v>
      </c>
      <c r="J2256" s="11" t="s">
        <v>35</v>
      </c>
      <c r="K2256" s="18" t="str">
        <f>IF(LEFT(I2256,2)="10",HYPERLINK(_xlfn.CONCAT("https://doi.org/",I2256),"Link"),IF(I2256="","",HYPERLINK(I2256,"Link")))</f>
        <v>Link</v>
      </c>
      <c r="L2256" s="19" t="str">
        <f>IF(A2256&lt;&gt;"",IF(J2256="No",_xlfn.CONCAT(IF(ISERROR(FIND(",",A2256))=FALSE,LEFT(A2256,FIND(",",A2256)-1),A2256),"-",C2256,"-",H2256),""),"")</f>
        <v/>
      </c>
      <c r="M2256" s="29" t="str">
        <f>IF(A2256&lt;&gt;"",_xlfn.CONCAT("{",IF(ISERROR(FIND(",",A2256))=FALSE,LEFT(A2256,FIND(",",A2256)-1),A2256),", ",C2256," #",H2256,"}"),"")</f>
        <v>{Vlaar, 2017 #13962}</v>
      </c>
      <c r="N2256" s="4" t="s">
        <v>1</v>
      </c>
      <c r="O2256" s="18" t="str">
        <f>IF(J2256="Yes",IF(P2256&lt;&gt;"",HYPERLINK(_xlfn.CONCAT(VLOOKUP(P2256,AF:AG,2,FALSE),"\",IF(ISERROR(FIND(",",A2256))=FALSE,LEFT(A2256,FIND(",",A2256)-1),A2256),"-",C2256,"-",H2256,".pdf"),"PDF"),""),"")</f>
        <v>PDF</v>
      </c>
      <c r="P2256" s="11" t="s">
        <v>2</v>
      </c>
      <c r="Q2256" s="3" t="s">
        <v>46</v>
      </c>
      <c r="R2256" s="3" t="s">
        <v>47</v>
      </c>
      <c r="S2256" s="4" t="s">
        <v>109</v>
      </c>
      <c r="T2256" s="18" t="str">
        <f>IF(J2256="Yes",IF(U2256&lt;&gt;"",HYPERLINK(_xlfn.CONCAT(VLOOKUP(U2256,AF:AG,2,FALSE),"\",IF(ISERROR(FIND(",",A2256))=FALSE,LEFT(A2256,FIND(",",A2256)-1),A2256),"-",C2256,"-",H2256,".pdf"),"PDF"),""),"")</f>
        <v>PDF</v>
      </c>
      <c r="U2256" s="11" t="s">
        <v>38</v>
      </c>
      <c r="V2256" s="3" t="s">
        <v>46</v>
      </c>
      <c r="W2256" s="3" t="s">
        <v>47</v>
      </c>
      <c r="Y2256" s="12" t="str">
        <f>IF(R2256="Include","No",IF(V2256="Include","No",""))</f>
        <v/>
      </c>
      <c r="Z2256" s="33" t="str">
        <f>IF(J2256="Yes",IF(Q2256="","",IF(Q2256="Include",IF(V2256="",IF(Y2256="No","Check for supplement","Include"),IF(V2256="Exclude","Consensus required",IF(V2256="Include",IF(Y2256="No","Check for supplement","Include"),"Check required"))),IF(Q2256="Exclude",IF(V2256="","Check required",IF(V2256="Exclude","Exclude",IF(V2256="Include","Consensus required","Check required"))),"Check required"))),IF(L2256="","","Find PDF"))</f>
        <v>Exclude</v>
      </c>
      <c r="AA2256" s="31" t="str">
        <f>IF(Z2256="Exclude",R2256,"")</f>
        <v>3. Wrong intervention</v>
      </c>
    </row>
    <row r="2257" spans="1:27" x14ac:dyDescent="0.25">
      <c r="A2257" s="25" t="s">
        <v>3933</v>
      </c>
      <c r="B2257" s="26" t="s">
        <v>3934</v>
      </c>
      <c r="C2257" s="26">
        <v>2021</v>
      </c>
      <c r="D2257" s="26" t="s">
        <v>530</v>
      </c>
      <c r="E2257" s="26">
        <v>23</v>
      </c>
      <c r="F2257" s="26">
        <v>2</v>
      </c>
      <c r="G2257" s="26" t="s">
        <v>3935</v>
      </c>
      <c r="H2257" s="26">
        <v>15012</v>
      </c>
      <c r="I2257" s="26" t="s">
        <v>3936</v>
      </c>
      <c r="J2257" s="11" t="s">
        <v>35</v>
      </c>
      <c r="K2257" s="18" t="str">
        <f>IF(LEFT(I2257,2)="10",HYPERLINK(_xlfn.CONCAT("https://doi.org/",I2257),"Link"),IF(I2257="","",HYPERLINK(I2257,"Link")))</f>
        <v>Link</v>
      </c>
      <c r="L2257" s="19" t="str">
        <f>IF(A2257&lt;&gt;"",IF(J2257="No",_xlfn.CONCAT(IF(ISERROR(FIND(",",A2257))=FALSE,LEFT(A2257,FIND(",",A2257)-1),A2257),"-",C2257,"-",H2257),""),"")</f>
        <v/>
      </c>
      <c r="M2257" s="29" t="str">
        <f>IF(A2257&lt;&gt;"",_xlfn.CONCAT("{",IF(ISERROR(FIND(",",A2257))=FALSE,LEFT(A2257,FIND(",",A2257)-1),A2257),", ",C2257," #",H2257,"}"),"")</f>
        <v>{Vluggen, 2021 #15012}</v>
      </c>
      <c r="N2257" s="4" t="s">
        <v>1</v>
      </c>
      <c r="O2257" s="18" t="str">
        <f>IF(J2257="Yes",IF(P2257&lt;&gt;"",HYPERLINK(_xlfn.CONCAT(VLOOKUP(P2257,AF:AG,2,FALSE),"\",IF(ISERROR(FIND(",",A2257))=FALSE,LEFT(A2257,FIND(",",A2257)-1),A2257),"-",C2257,"-",H2257,".pdf"),"PDF"),""),"")</f>
        <v>PDF</v>
      </c>
      <c r="P2257" s="11" t="s">
        <v>2</v>
      </c>
      <c r="Q2257" s="3" t="s">
        <v>46</v>
      </c>
      <c r="R2257" s="3" t="s">
        <v>47</v>
      </c>
      <c r="S2257" s="4" t="s">
        <v>109</v>
      </c>
      <c r="T2257" s="18" t="str">
        <f>IF(J2257="Yes",IF(U2257&lt;&gt;"",HYPERLINK(_xlfn.CONCAT(VLOOKUP(U2257,AF:AG,2,FALSE),"\",IF(ISERROR(FIND(",",A2257))=FALSE,LEFT(A2257,FIND(",",A2257)-1),A2257),"-",C2257,"-",H2257,".pdf"),"PDF"),""),"")</f>
        <v>PDF</v>
      </c>
      <c r="U2257" s="11" t="s">
        <v>38</v>
      </c>
      <c r="V2257" s="3" t="s">
        <v>46</v>
      </c>
      <c r="W2257" s="3" t="s">
        <v>47</v>
      </c>
      <c r="Y2257" s="12" t="str">
        <f>IF(R2257="Include","No",IF(V2257="Include","No",""))</f>
        <v/>
      </c>
      <c r="Z2257" s="33" t="str">
        <f>IF(J2257="Yes",IF(Q2257="","",IF(Q2257="Include",IF(V2257="",IF(Y2257="No","Check for supplement","Include"),IF(V2257="Exclude","Consensus required",IF(V2257="Include",IF(Y2257="No","Check for supplement","Include"),"Check required"))),IF(Q2257="Exclude",IF(V2257="","Check required",IF(V2257="Exclude","Exclude",IF(V2257="Include","Consensus required","Check required"))),"Check required"))),IF(L2257="","","Find PDF"))</f>
        <v>Exclude</v>
      </c>
      <c r="AA2257" s="31" t="str">
        <f>IF(Z2257="Exclude",R2257,"")</f>
        <v>3. Wrong intervention</v>
      </c>
    </row>
    <row r="2258" spans="1:27" x14ac:dyDescent="0.25">
      <c r="A2258" s="25" t="s">
        <v>3933</v>
      </c>
      <c r="B2258" s="26" t="s">
        <v>3934</v>
      </c>
      <c r="C2258" s="26">
        <v>2021</v>
      </c>
      <c r="D2258" s="26" t="s">
        <v>530</v>
      </c>
      <c r="E2258" s="26">
        <v>23</v>
      </c>
      <c r="F2258" s="26">
        <v>2</v>
      </c>
      <c r="G2258" s="26" t="s">
        <v>3935</v>
      </c>
      <c r="H2258" s="26">
        <v>15013</v>
      </c>
      <c r="I2258" s="26" t="s">
        <v>3936</v>
      </c>
      <c r="J2258" s="11" t="s">
        <v>35</v>
      </c>
      <c r="K2258" s="18" t="str">
        <f>IF(LEFT(I2258,2)="10",HYPERLINK(_xlfn.CONCAT("https://doi.org/",I2258),"Link"),IF(I2258="","",HYPERLINK(I2258,"Link")))</f>
        <v>Link</v>
      </c>
      <c r="L2258" s="19" t="str">
        <f>IF(A2258&lt;&gt;"",IF(J2258="No",_xlfn.CONCAT(IF(ISERROR(FIND(",",A2258))=FALSE,LEFT(A2258,FIND(",",A2258)-1),A2258),"-",C2258,"-",H2258),""),"")</f>
        <v/>
      </c>
      <c r="M2258" s="29" t="str">
        <f>IF(A2258&lt;&gt;"",_xlfn.CONCAT("{",IF(ISERROR(FIND(",",A2258))=FALSE,LEFT(A2258,FIND(",",A2258)-1),A2258),", ",C2258," #",H2258,"}"),"")</f>
        <v>{Vluggen, 2021 #15013}</v>
      </c>
      <c r="N2258" s="4" t="s">
        <v>1</v>
      </c>
      <c r="O2258" s="18" t="str">
        <f>IF(J2258="Yes",IF(P2258&lt;&gt;"",HYPERLINK(_xlfn.CONCAT(VLOOKUP(P2258,AF:AG,2,FALSE),"\",IF(ISERROR(FIND(",",A2258))=FALSE,LEFT(A2258,FIND(",",A2258)-1),A2258),"-",C2258,"-",H2258,".pdf"),"PDF"),""),"")</f>
        <v>PDF</v>
      </c>
      <c r="P2258" s="11" t="s">
        <v>2</v>
      </c>
      <c r="Q2258" s="3" t="s">
        <v>46</v>
      </c>
      <c r="R2258" s="3" t="s">
        <v>39</v>
      </c>
      <c r="T2258" s="18" t="str">
        <f>IF(J2258="Yes",IF(U2258&lt;&gt;"",HYPERLINK(_xlfn.CONCAT(VLOOKUP(U2258,AF:AG,2,FALSE),"\",IF(ISERROR(FIND(",",A2258))=FALSE,LEFT(A2258,FIND(",",A2258)-1),A2258),"-",C2258,"-",H2258,".pdf"),"PDF"),""),"")</f>
        <v>PDF</v>
      </c>
      <c r="U2258" s="11" t="str">
        <f>IF(R2258="0. Duplicate","SH","")</f>
        <v>SH</v>
      </c>
      <c r="V2258" s="3" t="str">
        <f>IF(R2258="0. Duplicate","Exclude","")</f>
        <v>Exclude</v>
      </c>
      <c r="W2258" s="3" t="str">
        <f>IF(R2258="0. Duplicate","0. Duplicate","")</f>
        <v>0. Duplicate</v>
      </c>
      <c r="Y2258" s="12" t="str">
        <f>IF(R2258="Include","No",IF(V2258="Include","No",""))</f>
        <v/>
      </c>
      <c r="Z2258" s="33" t="str">
        <f>IF(J2258="Yes",IF(Q2258="","",IF(Q2258="Include",IF(V2258="",IF(Y2258="No","Check for supplement","Include"),IF(V2258="Exclude","Consensus required",IF(V2258="Include",IF(Y2258="No","Check for supplement","Include"),"Check required"))),IF(Q2258="Exclude",IF(V2258="","Check required",IF(V2258="Exclude","Exclude",IF(V2258="Include","Consensus required","Check required"))),"Check required"))),IF(L2258="","","Find PDF"))</f>
        <v>Exclude</v>
      </c>
      <c r="AA2258" s="31" t="str">
        <f>IF(Z2258="Exclude",R2258,"")</f>
        <v>0. Duplicate</v>
      </c>
    </row>
    <row r="2259" spans="1:27" x14ac:dyDescent="0.25">
      <c r="A2259" s="25" t="s">
        <v>3937</v>
      </c>
      <c r="B2259" s="26" t="s">
        <v>3938</v>
      </c>
      <c r="C2259" s="26">
        <v>2017</v>
      </c>
      <c r="D2259" s="26" t="s">
        <v>159</v>
      </c>
      <c r="E2259" s="26">
        <v>12</v>
      </c>
      <c r="F2259" s="26">
        <v>10</v>
      </c>
      <c r="G2259" s="26" t="s">
        <v>3939</v>
      </c>
      <c r="H2259" s="26">
        <v>26768</v>
      </c>
      <c r="I2259" s="26" t="s">
        <v>3940</v>
      </c>
      <c r="J2259" s="11" t="s">
        <v>35</v>
      </c>
      <c r="K2259" s="18" t="str">
        <f>IF(LEFT(I2259,2)="10",HYPERLINK(_xlfn.CONCAT("https://doi.org/",I2259),"Link"),IF(I2259="","",HYPERLINK(I2259,"Link")))</f>
        <v>Link</v>
      </c>
      <c r="L2259" s="19" t="str">
        <f>IF(A2259&lt;&gt;"",IF(J2259="No",_xlfn.CONCAT(IF(ISERROR(FIND(",",A2259))=FALSE,LEFT(A2259,FIND(",",A2259)-1),A2259),"-",C2259,"-",H2259),""),"")</f>
        <v/>
      </c>
      <c r="M2259" s="29" t="str">
        <f>IF(A2259&lt;&gt;"",_xlfn.CONCAT("{",IF(ISERROR(FIND(",",A2259))=FALSE,LEFT(A2259,FIND(",",A2259)-1),A2259),", ",C2259," #",H2259,"}"),"")</f>
        <v>{Vogel, 2017 #26768}</v>
      </c>
      <c r="N2259" s="4" t="s">
        <v>45</v>
      </c>
      <c r="O2259" s="18" t="str">
        <f>IF(J2259="Yes",IF(P2259&lt;&gt;"",HYPERLINK(_xlfn.CONCAT(VLOOKUP(P2259,AF:AG,2,FALSE),"\",IF(ISERROR(FIND(",",A2259))=FALSE,LEFT(A2259,FIND(",",A2259)-1),A2259),"-",C2259,"-",H2259,".pdf"),"PDF"),""),"")</f>
        <v>PDF</v>
      </c>
      <c r="P2259" s="11" t="s">
        <v>2</v>
      </c>
      <c r="Q2259" s="3" t="s">
        <v>46</v>
      </c>
      <c r="R2259" s="3" t="s">
        <v>47</v>
      </c>
      <c r="S2259" s="4" t="s">
        <v>109</v>
      </c>
      <c r="T2259" s="18" t="str">
        <f>IF(J2259="Yes",IF(U2259&lt;&gt;"",HYPERLINK(_xlfn.CONCAT(VLOOKUP(U2259,AF:AG,2,FALSE),"\",IF(ISERROR(FIND(",",A2259))=FALSE,LEFT(A2259,FIND(",",A2259)-1),A2259),"-",C2259,"-",H2259,".pdf"),"PDF"),""),"")</f>
        <v>PDF</v>
      </c>
      <c r="U2259" s="11" t="s">
        <v>38</v>
      </c>
      <c r="V2259" s="3" t="s">
        <v>46</v>
      </c>
      <c r="W2259" s="3" t="s">
        <v>47</v>
      </c>
      <c r="Y2259" s="12" t="str">
        <f>IF(R2259="Include","No",IF(V2259="Include","No",""))</f>
        <v/>
      </c>
      <c r="Z2259" s="33" t="str">
        <f>IF(J2259="Yes",IF(Q2259="","",IF(Q2259="Include",IF(V2259="",IF(Y2259="No","Check for supplement","Include"),IF(V2259="Exclude","Consensus required",IF(V2259="Include",IF(Y2259="No","Check for supplement","Include"),"Check required"))),IF(Q2259="Exclude",IF(V2259="","Check required",IF(V2259="Exclude","Exclude",IF(V2259="Include","Consensus required","Check required"))),"Check required"))),IF(L2259="","","Find PDF"))</f>
        <v>Exclude</v>
      </c>
      <c r="AA2259" s="31" t="str">
        <f>IF(Z2259="Exclude",R2259,"")</f>
        <v>3. Wrong intervention</v>
      </c>
    </row>
    <row r="2260" spans="1:27" x14ac:dyDescent="0.25">
      <c r="A2260" s="25" t="s">
        <v>3941</v>
      </c>
      <c r="B2260" s="26" t="s">
        <v>3942</v>
      </c>
      <c r="C2260" s="26">
        <v>2018</v>
      </c>
      <c r="D2260" s="26" t="s">
        <v>514</v>
      </c>
      <c r="E2260" s="26">
        <v>45</v>
      </c>
      <c r="F2260" s="26">
        <v>2</v>
      </c>
      <c r="G2260" s="26" t="s">
        <v>3943</v>
      </c>
      <c r="H2260" s="26">
        <v>15014</v>
      </c>
      <c r="I2260" s="26" t="s">
        <v>3944</v>
      </c>
      <c r="J2260" s="11" t="s">
        <v>35</v>
      </c>
      <c r="K2260" s="18" t="str">
        <f>IF(LEFT(I2260,2)="10",HYPERLINK(_xlfn.CONCAT("https://doi.org/",I2260),"Link"),IF(I2260="","",HYPERLINK(I2260,"Link")))</f>
        <v>Link</v>
      </c>
      <c r="L2260" s="19" t="str">
        <f>IF(A2260&lt;&gt;"",IF(J2260="No",_xlfn.CONCAT(IF(ISERROR(FIND(",",A2260))=FALSE,LEFT(A2260,FIND(",",A2260)-1),A2260),"-",C2260,"-",H2260),""),"")</f>
        <v/>
      </c>
      <c r="M2260" s="29" t="str">
        <f>IF(A2260&lt;&gt;"",_xlfn.CONCAT("{",IF(ISERROR(FIND(",",A2260))=FALSE,LEFT(A2260,FIND(",",A2260)-1),A2260),", ",C2260," #",H2260,"}"),"")</f>
        <v>{Vogeltanz-Holm, 2018 #15014}</v>
      </c>
      <c r="N2260" s="4" t="s">
        <v>1</v>
      </c>
      <c r="O2260" s="18" t="str">
        <f>IF(J2260="Yes",IF(P2260&lt;&gt;"",HYPERLINK(_xlfn.CONCAT(VLOOKUP(P2260,AF:AG,2,FALSE),"\",IF(ISERROR(FIND(",",A2260))=FALSE,LEFT(A2260,FIND(",",A2260)-1),A2260),"-",C2260,"-",H2260,".pdf"),"PDF"),""),"")</f>
        <v>PDF</v>
      </c>
      <c r="P2260" s="11" t="s">
        <v>2</v>
      </c>
      <c r="Q2260" s="3" t="s">
        <v>46</v>
      </c>
      <c r="R2260" s="3" t="s">
        <v>77</v>
      </c>
      <c r="S2260" s="4" t="s">
        <v>316</v>
      </c>
      <c r="T2260" s="18" t="str">
        <f>IF(J2260="Yes",IF(U2260&lt;&gt;"",HYPERLINK(_xlfn.CONCAT(VLOOKUP(U2260,AF:AG,2,FALSE),"\",IF(ISERROR(FIND(",",A2260))=FALSE,LEFT(A2260,FIND(",",A2260)-1),A2260),"-",C2260,"-",H2260,".pdf"),"PDF"),""),"")</f>
        <v>PDF</v>
      </c>
      <c r="U2260" s="11" t="s">
        <v>38</v>
      </c>
      <c r="V2260" s="3" t="s">
        <v>46</v>
      </c>
      <c r="W2260" s="3" t="s">
        <v>47</v>
      </c>
      <c r="Y2260" s="12" t="str">
        <f>IF(R2260="Include","No",IF(V2260="Include","No",""))</f>
        <v/>
      </c>
      <c r="Z2260" s="33" t="str">
        <f>IF(J2260="Yes",IF(Q2260="","",IF(Q2260="Include",IF(V2260="",IF(Y2260="No","Check for supplement","Include"),IF(V2260="Exclude","Consensus required",IF(V2260="Include",IF(Y2260="No","Check for supplement","Include"),"Check required"))),IF(Q2260="Exclude",IF(V2260="","Check required",IF(V2260="Exclude","Exclude",IF(V2260="Include","Consensus required","Check required"))),"Check required"))),IF(L2260="","","Find PDF"))</f>
        <v>Exclude</v>
      </c>
      <c r="AA2260" s="31" t="str">
        <f>IF(Z2260="Exclude",R2260,"")</f>
        <v>5. Wrong study design</v>
      </c>
    </row>
    <row r="2261" spans="1:27" x14ac:dyDescent="0.25">
      <c r="A2261" s="25" t="s">
        <v>5776</v>
      </c>
      <c r="B2261" s="26" t="s">
        <v>5777</v>
      </c>
      <c r="C2261" s="26">
        <v>2023</v>
      </c>
      <c r="D2261" s="26" t="s">
        <v>65</v>
      </c>
      <c r="E2261" s="26">
        <v>13</v>
      </c>
      <c r="F2261" s="26">
        <v>6</v>
      </c>
      <c r="G2261" s="26" t="s">
        <v>5778</v>
      </c>
      <c r="H2261" s="26">
        <v>14175</v>
      </c>
      <c r="I2261" s="26" t="s">
        <v>5779</v>
      </c>
      <c r="J2261" s="11" t="s">
        <v>35</v>
      </c>
      <c r="K2261" s="18" t="str">
        <f>IF(LEFT(I2261,2)="10",HYPERLINK(_xlfn.CONCAT("https://doi.org/",I2261),"Link"),IF(I2261="","",HYPERLINK(I2261,"Link")))</f>
        <v>Link</v>
      </c>
      <c r="L2261" s="19" t="str">
        <f>IF(A2261&lt;&gt;"",IF(J2261="No",_xlfn.CONCAT(IF(ISERROR(FIND(",",A2261))=FALSE,LEFT(A2261,FIND(",",A2261)-1),A2261),"-",C2261,"-",H2261),""),"")</f>
        <v/>
      </c>
      <c r="M2261" s="29" t="str">
        <f>IF(A2261&lt;&gt;"",_xlfn.CONCAT("{",IF(ISERROR(FIND(",",A2261))=FALSE,LEFT(A2261,FIND(",",A2261)-1),A2261),", ",C2261," #",H2261,"}"),"")</f>
        <v>{Volckaerts, 2023 #14175}</v>
      </c>
      <c r="N2261" s="4" t="s">
        <v>4</v>
      </c>
      <c r="O2261" s="18" t="str">
        <f>IF(J2261="Yes",IF(P2261&lt;&gt;"",HYPERLINK(_xlfn.CONCAT(VLOOKUP(P2261,AF:AG,2,FALSE),"\",IF(ISERROR(FIND(",",A2261))=FALSE,LEFT(A2261,FIND(",",A2261)-1),A2261),"-",C2261,"-",H2261,".pdf"),"PDF"),""),"")</f>
        <v>PDF</v>
      </c>
      <c r="P2261" s="11" t="s">
        <v>2</v>
      </c>
      <c r="Q2261" s="3" t="s">
        <v>46</v>
      </c>
      <c r="R2261" s="3" t="s">
        <v>69</v>
      </c>
      <c r="S2261" s="4" t="s">
        <v>5780</v>
      </c>
      <c r="T2261" s="18" t="str">
        <f>IF(J2261="Yes",IF(U2261&lt;&gt;"",HYPERLINK(_xlfn.CONCAT(VLOOKUP(U2261,AF:AG,2,FALSE),"\",IF(ISERROR(FIND(",",A2261))=FALSE,LEFT(A2261,FIND(",",A2261)-1),A2261),"-",C2261,"-",H2261,".pdf"),"PDF"),""),"")</f>
        <v>PDF</v>
      </c>
      <c r="U2261" s="11" t="s">
        <v>50</v>
      </c>
      <c r="V2261" s="3" t="s">
        <v>46</v>
      </c>
      <c r="W2261" s="3" t="s">
        <v>47</v>
      </c>
      <c r="Y2261" s="12" t="str">
        <f>IF(R2261="Include","No",IF(V2261="Include","No",""))</f>
        <v/>
      </c>
      <c r="Z2261" s="33" t="str">
        <f>IF(J2261="Yes",IF(Q2261="","",IF(Q2261="Include",IF(V2261="",IF(Y2261="No","Check for supplement","Include"),IF(V2261="Exclude","Consensus required",IF(V2261="Include",IF(Y2261="No","Check for supplement","Include"),"Check required"))),IF(Q2261="Exclude",IF(V2261="","Check required",IF(V2261="Exclude","Exclude",IF(V2261="Include","Consensus required","Check required"))),"Check required"))),IF(L2261="","","Find PDF"))</f>
        <v>Exclude</v>
      </c>
      <c r="AA2261" s="31" t="str">
        <f>IF(Z2261="Exclude",R2261,"")</f>
        <v>4. Wrong setting</v>
      </c>
    </row>
    <row r="2262" spans="1:27" x14ac:dyDescent="0.25">
      <c r="A2262" s="25" t="s">
        <v>3945</v>
      </c>
      <c r="B2262" s="26" t="s">
        <v>3946</v>
      </c>
      <c r="C2262" s="26">
        <v>2020</v>
      </c>
      <c r="D2262" s="26" t="s">
        <v>60</v>
      </c>
      <c r="E2262" s="26">
        <v>17</v>
      </c>
      <c r="F2262" s="26">
        <v>7</v>
      </c>
      <c r="G2262" s="26" t="s">
        <v>3947</v>
      </c>
      <c r="H2262" s="26">
        <v>13963</v>
      </c>
      <c r="I2262" s="26" t="s">
        <v>3948</v>
      </c>
      <c r="J2262" s="11" t="s">
        <v>35</v>
      </c>
      <c r="K2262" s="18" t="str">
        <f>IF(LEFT(I2262,2)="10",HYPERLINK(_xlfn.CONCAT("https://doi.org/",I2262),"Link"),IF(I2262="","",HYPERLINK(I2262,"Link")))</f>
        <v>Link</v>
      </c>
      <c r="L2262" s="19" t="str">
        <f>IF(A2262&lt;&gt;"",IF(J2262="No",_xlfn.CONCAT(IF(ISERROR(FIND(",",A2262))=FALSE,LEFT(A2262,FIND(",",A2262)-1),A2262),"-",C2262,"-",H2262),""),"")</f>
        <v/>
      </c>
      <c r="M2262" s="29" t="str">
        <f>IF(A2262&lt;&gt;"",_xlfn.CONCAT("{",IF(ISERROR(FIND(",",A2262))=FALSE,LEFT(A2262,FIND(",",A2262)-1),A2262),", ",C2262," #",H2262,"}"),"")</f>
        <v>{Volders, 2020 #13963}</v>
      </c>
      <c r="N2262" s="4" t="s">
        <v>1</v>
      </c>
      <c r="O2262" s="18" t="str">
        <f>IF(J2262="Yes",IF(P2262&lt;&gt;"",HYPERLINK(_xlfn.CONCAT(VLOOKUP(P2262,AF:AG,2,FALSE),"\",IF(ISERROR(FIND(",",A2262))=FALSE,LEFT(A2262,FIND(",",A2262)-1),A2262),"-",C2262,"-",H2262,".pdf"),"PDF"),""),"")</f>
        <v>PDF</v>
      </c>
      <c r="P2262" s="11" t="s">
        <v>2</v>
      </c>
      <c r="Q2262" s="3" t="s">
        <v>46</v>
      </c>
      <c r="R2262" s="3" t="s">
        <v>47</v>
      </c>
      <c r="S2262" s="4" t="s">
        <v>109</v>
      </c>
      <c r="T2262" s="18" t="str">
        <f>IF(J2262="Yes",IF(U2262&lt;&gt;"",HYPERLINK(_xlfn.CONCAT(VLOOKUP(U2262,AF:AG,2,FALSE),"\",IF(ISERROR(FIND(",",A2262))=FALSE,LEFT(A2262,FIND(",",A2262)-1),A2262),"-",C2262,"-",H2262,".pdf"),"PDF"),""),"")</f>
        <v>PDF</v>
      </c>
      <c r="U2262" s="11" t="s">
        <v>38</v>
      </c>
      <c r="V2262" s="3" t="s">
        <v>46</v>
      </c>
      <c r="W2262" s="3" t="s">
        <v>47</v>
      </c>
      <c r="Y2262" s="12" t="str">
        <f>IF(R2262="Include","No",IF(V2262="Include","No",""))</f>
        <v/>
      </c>
      <c r="Z2262" s="33" t="str">
        <f>IF(J2262="Yes",IF(Q2262="","",IF(Q2262="Include",IF(V2262="",IF(Y2262="No","Check for supplement","Include"),IF(V2262="Exclude","Consensus required",IF(V2262="Include",IF(Y2262="No","Check for supplement","Include"),"Check required"))),IF(Q2262="Exclude",IF(V2262="","Check required",IF(V2262="Exclude","Exclude",IF(V2262="Include","Consensus required","Check required"))),"Check required"))),IF(L2262="","","Find PDF"))</f>
        <v>Exclude</v>
      </c>
      <c r="AA2262" s="31" t="str">
        <f>IF(Z2262="Exclude",R2262,"")</f>
        <v>3. Wrong intervention</v>
      </c>
    </row>
    <row r="2263" spans="1:27" x14ac:dyDescent="0.25">
      <c r="A2263" s="25" t="s">
        <v>3945</v>
      </c>
      <c r="B2263" s="26" t="s">
        <v>3946</v>
      </c>
      <c r="C2263" s="26">
        <v>2020</v>
      </c>
      <c r="D2263" s="26" t="s">
        <v>60</v>
      </c>
      <c r="E2263" s="26">
        <v>17</v>
      </c>
      <c r="F2263" s="26">
        <v>7</v>
      </c>
      <c r="G2263" s="26" t="s">
        <v>3947</v>
      </c>
      <c r="H2263" s="26">
        <v>13964</v>
      </c>
      <c r="I2263" s="26" t="s">
        <v>3948</v>
      </c>
      <c r="J2263" s="11" t="s">
        <v>35</v>
      </c>
      <c r="K2263" s="18" t="str">
        <f>IF(LEFT(I2263,2)="10",HYPERLINK(_xlfn.CONCAT("https://doi.org/",I2263),"Link"),IF(I2263="","",HYPERLINK(I2263,"Link")))</f>
        <v>Link</v>
      </c>
      <c r="L2263" s="19" t="str">
        <f>IF(A2263&lt;&gt;"",IF(J2263="No",_xlfn.CONCAT(IF(ISERROR(FIND(",",A2263))=FALSE,LEFT(A2263,FIND(",",A2263)-1),A2263),"-",C2263,"-",H2263),""),"")</f>
        <v/>
      </c>
      <c r="M2263" s="29" t="str">
        <f>IF(A2263&lt;&gt;"",_xlfn.CONCAT("{",IF(ISERROR(FIND(",",A2263))=FALSE,LEFT(A2263,FIND(",",A2263)-1),A2263),", ",C2263," #",H2263,"}"),"")</f>
        <v>{Volders, 2020 #13964}</v>
      </c>
      <c r="N2263" s="4" t="s">
        <v>1</v>
      </c>
      <c r="O2263" s="18" t="str">
        <f>IF(J2263="Yes",IF(P2263&lt;&gt;"",HYPERLINK(_xlfn.CONCAT(VLOOKUP(P2263,AF:AG,2,FALSE),"\",IF(ISERROR(FIND(",",A2263))=FALSE,LEFT(A2263,FIND(",",A2263)-1),A2263),"-",C2263,"-",H2263,".pdf"),"PDF"),""),"")</f>
        <v>PDF</v>
      </c>
      <c r="P2263" s="11" t="s">
        <v>2</v>
      </c>
      <c r="Q2263" s="3" t="s">
        <v>46</v>
      </c>
      <c r="R2263" s="3" t="s">
        <v>39</v>
      </c>
      <c r="T2263" s="18" t="str">
        <f>IF(J2263="Yes",IF(U2263&lt;&gt;"",HYPERLINK(_xlfn.CONCAT(VLOOKUP(U2263,AF:AG,2,FALSE),"\",IF(ISERROR(FIND(",",A2263))=FALSE,LEFT(A2263,FIND(",",A2263)-1),A2263),"-",C2263,"-",H2263,".pdf"),"PDF"),""),"")</f>
        <v>PDF</v>
      </c>
      <c r="U2263" s="11" t="str">
        <f>IF(R2263="0. Duplicate","SH","")</f>
        <v>SH</v>
      </c>
      <c r="V2263" s="3" t="str">
        <f>IF(R2263="0. Duplicate","Exclude","")</f>
        <v>Exclude</v>
      </c>
      <c r="W2263" s="3" t="str">
        <f>IF(R2263="0. Duplicate","0. Duplicate","")</f>
        <v>0. Duplicate</v>
      </c>
      <c r="Y2263" s="12" t="str">
        <f>IF(R2263="Include","No",IF(V2263="Include","No",""))</f>
        <v/>
      </c>
      <c r="Z2263" s="33" t="str">
        <f>IF(J2263="Yes",IF(Q2263="","",IF(Q2263="Include",IF(V2263="",IF(Y2263="No","Check for supplement","Include"),IF(V2263="Exclude","Consensus required",IF(V2263="Include",IF(Y2263="No","Check for supplement","Include"),"Check required"))),IF(Q2263="Exclude",IF(V2263="","Check required",IF(V2263="Exclude","Exclude",IF(V2263="Include","Consensus required","Check required"))),"Check required"))),IF(L2263="","","Find PDF"))</f>
        <v>Exclude</v>
      </c>
      <c r="AA2263" s="31" t="str">
        <f>IF(Z2263="Exclude",R2263,"")</f>
        <v>0. Duplicate</v>
      </c>
    </row>
    <row r="2264" spans="1:27" x14ac:dyDescent="0.25">
      <c r="A2264" s="25" t="s">
        <v>3949</v>
      </c>
      <c r="B2264" s="26" t="s">
        <v>3950</v>
      </c>
      <c r="C2264" s="26">
        <v>2015</v>
      </c>
      <c r="D2264" s="26" t="s">
        <v>573</v>
      </c>
      <c r="E2264" s="26">
        <v>10</v>
      </c>
      <c r="F2264" s="26">
        <v>1</v>
      </c>
      <c r="G2264" s="26" t="s">
        <v>3951</v>
      </c>
      <c r="H2264" s="26">
        <v>13965</v>
      </c>
      <c r="I2264" s="26" t="s">
        <v>3952</v>
      </c>
      <c r="J2264" s="11" t="s">
        <v>35</v>
      </c>
      <c r="K2264" s="18" t="str">
        <f>IF(LEFT(I2264,2)="10",HYPERLINK(_xlfn.CONCAT("https://doi.org/",I2264),"Link"),IF(I2264="","",HYPERLINK(I2264,"Link")))</f>
        <v>Link</v>
      </c>
      <c r="L2264" s="19" t="str">
        <f>IF(A2264&lt;&gt;"",IF(J2264="No",_xlfn.CONCAT(IF(ISERROR(FIND(",",A2264))=FALSE,LEFT(A2264,FIND(",",A2264)-1),A2264),"-",C2264,"-",H2264),""),"")</f>
        <v/>
      </c>
      <c r="M2264" s="29" t="str">
        <f>IF(A2264&lt;&gt;"",_xlfn.CONCAT("{",IF(ISERROR(FIND(",",A2264))=FALSE,LEFT(A2264,FIND(",",A2264)-1),A2264),", ",C2264," #",H2264,"}"),"")</f>
        <v>{Voncken-Brewster, 2015 #13965}</v>
      </c>
      <c r="N2264" s="4" t="s">
        <v>1</v>
      </c>
      <c r="O2264" s="18" t="str">
        <f>IF(J2264="Yes",IF(P2264&lt;&gt;"",HYPERLINK(_xlfn.CONCAT(VLOOKUP(P2264,AF:AG,2,FALSE),"\",IF(ISERROR(FIND(",",A2264))=FALSE,LEFT(A2264,FIND(",",A2264)-1),A2264),"-",C2264,"-",H2264,".pdf"),"PDF"),""),"")</f>
        <v>PDF</v>
      </c>
      <c r="P2264" s="11" t="s">
        <v>2</v>
      </c>
      <c r="Q2264" s="3" t="s">
        <v>46</v>
      </c>
      <c r="R2264" s="3" t="s">
        <v>47</v>
      </c>
      <c r="S2264" s="4" t="s">
        <v>109</v>
      </c>
      <c r="T2264" s="18" t="str">
        <f>IF(J2264="Yes",IF(U2264&lt;&gt;"",HYPERLINK(_xlfn.CONCAT(VLOOKUP(U2264,AF:AG,2,FALSE),"\",IF(ISERROR(FIND(",",A2264))=FALSE,LEFT(A2264,FIND(",",A2264)-1),A2264),"-",C2264,"-",H2264,".pdf"),"PDF"),""),"")</f>
        <v>PDF</v>
      </c>
      <c r="U2264" s="11" t="s">
        <v>38</v>
      </c>
      <c r="V2264" s="3" t="s">
        <v>46</v>
      </c>
      <c r="W2264" s="3" t="s">
        <v>47</v>
      </c>
      <c r="Y2264" s="12" t="str">
        <f>IF(R2264="Include","No",IF(V2264="Include","No",""))</f>
        <v/>
      </c>
      <c r="Z2264" s="33" t="str">
        <f>IF(J2264="Yes",IF(Q2264="","",IF(Q2264="Include",IF(V2264="",IF(Y2264="No","Check for supplement","Include"),IF(V2264="Exclude","Consensus required",IF(V2264="Include",IF(Y2264="No","Check for supplement","Include"),"Check required"))),IF(Q2264="Exclude",IF(V2264="","Check required",IF(V2264="Exclude","Exclude",IF(V2264="Include","Consensus required","Check required"))),"Check required"))),IF(L2264="","","Find PDF"))</f>
        <v>Exclude</v>
      </c>
      <c r="AA2264" s="31" t="str">
        <f>IF(Z2264="Exclude",R2264,"")</f>
        <v>3. Wrong intervention</v>
      </c>
    </row>
    <row r="2265" spans="1:27" x14ac:dyDescent="0.25">
      <c r="A2265" s="25" t="s">
        <v>3953</v>
      </c>
      <c r="B2265" s="26" t="s">
        <v>3954</v>
      </c>
      <c r="C2265" s="26">
        <v>2016</v>
      </c>
      <c r="D2265" s="26" t="s">
        <v>1372</v>
      </c>
      <c r="E2265" s="26">
        <v>48</v>
      </c>
      <c r="F2265" s="26">
        <v>4</v>
      </c>
      <c r="G2265" s="26" t="s">
        <v>3955</v>
      </c>
      <c r="H2265" s="26">
        <v>13719</v>
      </c>
      <c r="I2265" s="26" t="s">
        <v>7046</v>
      </c>
      <c r="J2265" s="11" t="s">
        <v>35</v>
      </c>
      <c r="K2265" s="18" t="str">
        <f>IF(LEFT(I2265,2)="10",HYPERLINK(_xlfn.CONCAT("https://doi.org/",I2265),"Link"),IF(I2265="","",HYPERLINK(I2265,"Link")))</f>
        <v>Link</v>
      </c>
      <c r="L2265" s="19" t="str">
        <f>IF(A2265&lt;&gt;"",IF(J2265="No",_xlfn.CONCAT(IF(ISERROR(FIND(",",A2265))=FALSE,LEFT(A2265,FIND(",",A2265)-1),A2265),"-",C2265,"-",H2265),""),"")</f>
        <v/>
      </c>
      <c r="M2265" s="29" t="str">
        <f>IF(A2265&lt;&gt;"",_xlfn.CONCAT("{",IF(ISERROR(FIND(",",A2265))=FALSE,LEFT(A2265,FIND(",",A2265)-1),A2265),", ",C2265," #",H2265,"}"),"")</f>
        <v>{Vorrink, 2016 #13719}</v>
      </c>
      <c r="N2265" s="4" t="s">
        <v>1</v>
      </c>
      <c r="O2265" s="18" t="str">
        <f>IF(J2265="Yes",IF(P2265&lt;&gt;"",HYPERLINK(_xlfn.CONCAT(VLOOKUP(P2265,AF:AG,2,FALSE),"\",IF(ISERROR(FIND(",",A2265))=FALSE,LEFT(A2265,FIND(",",A2265)-1),A2265),"-",C2265,"-",H2265,".pdf"),"PDF"),""),"")</f>
        <v>PDF</v>
      </c>
      <c r="P2265" s="11" t="s">
        <v>2</v>
      </c>
      <c r="Q2265" s="3" t="s">
        <v>46</v>
      </c>
      <c r="R2265" s="3" t="s">
        <v>39</v>
      </c>
      <c r="T2265" s="18" t="str">
        <f>IF(J2265="Yes",IF(U2265&lt;&gt;"",HYPERLINK(_xlfn.CONCAT(VLOOKUP(U2265,AF:AG,2,FALSE),"\",IF(ISERROR(FIND(",",A2265))=FALSE,LEFT(A2265,FIND(",",A2265)-1),A2265),"-",C2265,"-",H2265,".pdf"),"PDF"),""),"")</f>
        <v>PDF</v>
      </c>
      <c r="U2265" s="11" t="str">
        <f>IF(R2265="0. Duplicate","SH","")</f>
        <v>SH</v>
      </c>
      <c r="V2265" s="3" t="str">
        <f>IF(R2265="0. Duplicate","Exclude","")</f>
        <v>Exclude</v>
      </c>
      <c r="W2265" s="3" t="str">
        <f>IF(R2265="0. Duplicate","0. Duplicate","")</f>
        <v>0. Duplicate</v>
      </c>
      <c r="Y2265" s="12" t="str">
        <f>IF(R2265="Include","No",IF(V2265="Include","No",""))</f>
        <v/>
      </c>
      <c r="Z2265" s="33" t="str">
        <f>IF(J2265="Yes",IF(Q2265="","",IF(Q2265="Include",IF(V2265="",IF(Y2265="No","Check for supplement","Include"),IF(V2265="Exclude","Consensus required",IF(V2265="Include",IF(Y2265="No","Check for supplement","Include"),"Check required"))),IF(Q2265="Exclude",IF(V2265="","Check required",IF(V2265="Exclude","Exclude",IF(V2265="Include","Consensus required","Check required"))),"Check required"))),IF(L2265="","","Find PDF"))</f>
        <v>Exclude</v>
      </c>
      <c r="AA2265" s="31" t="str">
        <f>IF(Z2265="Exclude",R2265,"")</f>
        <v>0. Duplicate</v>
      </c>
    </row>
    <row r="2266" spans="1:27" x14ac:dyDescent="0.25">
      <c r="A2266" s="25" t="s">
        <v>3953</v>
      </c>
      <c r="B2266" s="26" t="s">
        <v>3954</v>
      </c>
      <c r="C2266" s="26">
        <v>2016</v>
      </c>
      <c r="D2266" s="26" t="s">
        <v>1372</v>
      </c>
      <c r="E2266" s="26">
        <v>48</v>
      </c>
      <c r="F2266" s="26">
        <v>4</v>
      </c>
      <c r="G2266" s="26" t="s">
        <v>3955</v>
      </c>
      <c r="H2266" s="26">
        <v>13966</v>
      </c>
      <c r="I2266" s="26" t="s">
        <v>3956</v>
      </c>
      <c r="J2266" s="11" t="s">
        <v>35</v>
      </c>
      <c r="K2266" s="18" t="str">
        <f>IF(LEFT(I2266,2)="10",HYPERLINK(_xlfn.CONCAT("https://doi.org/",I2266),"Link"),IF(I2266="","",HYPERLINK(I2266,"Link")))</f>
        <v>Link</v>
      </c>
      <c r="L2266" s="19" t="str">
        <f>IF(A2266&lt;&gt;"",IF(J2266="No",_xlfn.CONCAT(IF(ISERROR(FIND(",",A2266))=FALSE,LEFT(A2266,FIND(",",A2266)-1),A2266),"-",C2266,"-",H2266),""),"")</f>
        <v/>
      </c>
      <c r="M2266" s="29" t="str">
        <f>IF(A2266&lt;&gt;"",_xlfn.CONCAT("{",IF(ISERROR(FIND(",",A2266))=FALSE,LEFT(A2266,FIND(",",A2266)-1),A2266),", ",C2266," #",H2266,"}"),"")</f>
        <v>{Vorrink, 2016 #13966}</v>
      </c>
      <c r="N2266" s="4" t="s">
        <v>1</v>
      </c>
      <c r="O2266" s="18" t="str">
        <f>IF(J2266="Yes",IF(P2266&lt;&gt;"",HYPERLINK(_xlfn.CONCAT(VLOOKUP(P2266,AF:AG,2,FALSE),"\",IF(ISERROR(FIND(",",A2266))=FALSE,LEFT(A2266,FIND(",",A2266)-1),A2266),"-",C2266,"-",H2266,".pdf"),"PDF"),""),"")</f>
        <v>PDF</v>
      </c>
      <c r="P2266" s="11" t="s">
        <v>2</v>
      </c>
      <c r="Q2266" s="3" t="s">
        <v>46</v>
      </c>
      <c r="R2266" s="3" t="s">
        <v>47</v>
      </c>
      <c r="S2266" s="4" t="s">
        <v>109</v>
      </c>
      <c r="T2266" s="18" t="str">
        <f>IF(J2266="Yes",IF(U2266&lt;&gt;"",HYPERLINK(_xlfn.CONCAT(VLOOKUP(U2266,AF:AG,2,FALSE),"\",IF(ISERROR(FIND(",",A2266))=FALSE,LEFT(A2266,FIND(",",A2266)-1),A2266),"-",C2266,"-",H2266,".pdf"),"PDF"),""),"")</f>
        <v>PDF</v>
      </c>
      <c r="U2266" s="11" t="s">
        <v>38</v>
      </c>
      <c r="V2266" s="3" t="s">
        <v>46</v>
      </c>
      <c r="W2266" s="3" t="s">
        <v>47</v>
      </c>
      <c r="Y2266" s="12" t="str">
        <f>IF(R2266="Include","No",IF(V2266="Include","No",""))</f>
        <v/>
      </c>
      <c r="Z2266" s="33" t="str">
        <f>IF(J2266="Yes",IF(Q2266="","",IF(Q2266="Include",IF(V2266="",IF(Y2266="No","Check for supplement","Include"),IF(V2266="Exclude","Consensus required",IF(V2266="Include",IF(Y2266="No","Check for supplement","Include"),"Check required"))),IF(Q2266="Exclude",IF(V2266="","Check required",IF(V2266="Exclude","Exclude",IF(V2266="Include","Consensus required","Check required"))),"Check required"))),IF(L2266="","","Find PDF"))</f>
        <v>Exclude</v>
      </c>
      <c r="AA2266" s="31" t="str">
        <f>IF(Z2266="Exclude",R2266,"")</f>
        <v>3. Wrong intervention</v>
      </c>
    </row>
    <row r="2267" spans="1:27" x14ac:dyDescent="0.25">
      <c r="A2267" s="25" t="s">
        <v>3953</v>
      </c>
      <c r="B2267" s="26" t="s">
        <v>3954</v>
      </c>
      <c r="C2267" s="26">
        <v>2016</v>
      </c>
      <c r="D2267" s="26" t="s">
        <v>1372</v>
      </c>
      <c r="E2267" s="26">
        <v>48</v>
      </c>
      <c r="F2267" s="26">
        <v>4</v>
      </c>
      <c r="G2267" s="26" t="s">
        <v>3955</v>
      </c>
      <c r="H2267" s="26">
        <v>13967</v>
      </c>
      <c r="I2267" s="26" t="s">
        <v>3956</v>
      </c>
      <c r="J2267" s="11" t="s">
        <v>35</v>
      </c>
      <c r="K2267" s="18" t="str">
        <f>IF(LEFT(I2267,2)="10",HYPERLINK(_xlfn.CONCAT("https://doi.org/",I2267),"Link"),IF(I2267="","",HYPERLINK(I2267,"Link")))</f>
        <v>Link</v>
      </c>
      <c r="L2267" s="19" t="str">
        <f>IF(A2267&lt;&gt;"",IF(J2267="No",_xlfn.CONCAT(IF(ISERROR(FIND(",",A2267))=FALSE,LEFT(A2267,FIND(",",A2267)-1),A2267),"-",C2267,"-",H2267),""),"")</f>
        <v/>
      </c>
      <c r="M2267" s="29" t="str">
        <f>IF(A2267&lt;&gt;"",_xlfn.CONCAT("{",IF(ISERROR(FIND(",",A2267))=FALSE,LEFT(A2267,FIND(",",A2267)-1),A2267),", ",C2267," #",H2267,"}"),"")</f>
        <v>{Vorrink, 2016 #13967}</v>
      </c>
      <c r="N2267" s="4" t="s">
        <v>1</v>
      </c>
      <c r="O2267" s="18" t="str">
        <f>IF(J2267="Yes",IF(P2267&lt;&gt;"",HYPERLINK(_xlfn.CONCAT(VLOOKUP(P2267,AF:AG,2,FALSE),"\",IF(ISERROR(FIND(",",A2267))=FALSE,LEFT(A2267,FIND(",",A2267)-1),A2267),"-",C2267,"-",H2267,".pdf"),"PDF"),""),"")</f>
        <v>PDF</v>
      </c>
      <c r="P2267" s="11" t="s">
        <v>2</v>
      </c>
      <c r="Q2267" s="3" t="s">
        <v>46</v>
      </c>
      <c r="R2267" s="3" t="s">
        <v>39</v>
      </c>
      <c r="T2267" s="18" t="str">
        <f>IF(J2267="Yes",IF(U2267&lt;&gt;"",HYPERLINK(_xlfn.CONCAT(VLOOKUP(U2267,AF:AG,2,FALSE),"\",IF(ISERROR(FIND(",",A2267))=FALSE,LEFT(A2267,FIND(",",A2267)-1),A2267),"-",C2267,"-",H2267,".pdf"),"PDF"),""),"")</f>
        <v>PDF</v>
      </c>
      <c r="U2267" s="11" t="str">
        <f>IF(R2267="0. Duplicate","SH","")</f>
        <v>SH</v>
      </c>
      <c r="V2267" s="3" t="str">
        <f>IF(R2267="0. Duplicate","Exclude","")</f>
        <v>Exclude</v>
      </c>
      <c r="W2267" s="3" t="str">
        <f>IF(R2267="0. Duplicate","0. Duplicate","")</f>
        <v>0. Duplicate</v>
      </c>
      <c r="Y2267" s="12" t="str">
        <f>IF(R2267="Include","No",IF(V2267="Include","No",""))</f>
        <v/>
      </c>
      <c r="Z2267" s="33" t="str">
        <f>IF(J2267="Yes",IF(Q2267="","",IF(Q2267="Include",IF(V2267="",IF(Y2267="No","Check for supplement","Include"),IF(V2267="Exclude","Consensus required",IF(V2267="Include",IF(Y2267="No","Check for supplement","Include"),"Check required"))),IF(Q2267="Exclude",IF(V2267="","Check required",IF(V2267="Exclude","Exclude",IF(V2267="Include","Consensus required","Check required"))),"Check required"))),IF(L2267="","","Find PDF"))</f>
        <v>Exclude</v>
      </c>
      <c r="AA2267" s="31" t="str">
        <f>IF(Z2267="Exclude",R2267,"")</f>
        <v>0. Duplicate</v>
      </c>
    </row>
    <row r="2268" spans="1:27" x14ac:dyDescent="0.25">
      <c r="A2268" s="25" t="s">
        <v>3953</v>
      </c>
      <c r="B2268" s="26" t="s">
        <v>3954</v>
      </c>
      <c r="C2268" s="26">
        <v>2016</v>
      </c>
      <c r="D2268" s="26" t="s">
        <v>1372</v>
      </c>
      <c r="E2268" s="26">
        <v>48</v>
      </c>
      <c r="F2268" s="26">
        <v>4</v>
      </c>
      <c r="G2268" s="26" t="s">
        <v>3955</v>
      </c>
      <c r="H2268" s="26">
        <v>13968</v>
      </c>
      <c r="I2268" s="26" t="s">
        <v>3956</v>
      </c>
      <c r="J2268" s="11" t="s">
        <v>35</v>
      </c>
      <c r="K2268" s="18" t="str">
        <f>IF(LEFT(I2268,2)="10",HYPERLINK(_xlfn.CONCAT("https://doi.org/",I2268),"Link"),IF(I2268="","",HYPERLINK(I2268,"Link")))</f>
        <v>Link</v>
      </c>
      <c r="L2268" s="19" t="str">
        <f>IF(A2268&lt;&gt;"",IF(J2268="No",_xlfn.CONCAT(IF(ISERROR(FIND(",",A2268))=FALSE,LEFT(A2268,FIND(",",A2268)-1),A2268),"-",C2268,"-",H2268),""),"")</f>
        <v/>
      </c>
      <c r="M2268" s="29" t="str">
        <f>IF(A2268&lt;&gt;"",_xlfn.CONCAT("{",IF(ISERROR(FIND(",",A2268))=FALSE,LEFT(A2268,FIND(",",A2268)-1),A2268),", ",C2268," #",H2268,"}"),"")</f>
        <v>{Vorrink, 2016 #13968}</v>
      </c>
      <c r="N2268" s="4" t="s">
        <v>1</v>
      </c>
      <c r="O2268" s="18" t="str">
        <f>IF(J2268="Yes",IF(P2268&lt;&gt;"",HYPERLINK(_xlfn.CONCAT(VLOOKUP(P2268,AF:AG,2,FALSE),"\",IF(ISERROR(FIND(",",A2268))=FALSE,LEFT(A2268,FIND(",",A2268)-1),A2268),"-",C2268,"-",H2268,".pdf"),"PDF"),""),"")</f>
        <v>PDF</v>
      </c>
      <c r="P2268" s="11" t="s">
        <v>2</v>
      </c>
      <c r="Q2268" s="3" t="s">
        <v>46</v>
      </c>
      <c r="R2268" s="3" t="s">
        <v>39</v>
      </c>
      <c r="T2268" s="18" t="str">
        <f>IF(J2268="Yes",IF(U2268&lt;&gt;"",HYPERLINK(_xlfn.CONCAT(VLOOKUP(U2268,AF:AG,2,FALSE),"\",IF(ISERROR(FIND(",",A2268))=FALSE,LEFT(A2268,FIND(",",A2268)-1),A2268),"-",C2268,"-",H2268,".pdf"),"PDF"),""),"")</f>
        <v>PDF</v>
      </c>
      <c r="U2268" s="11" t="str">
        <f>IF(R2268="0. Duplicate","SH","")</f>
        <v>SH</v>
      </c>
      <c r="V2268" s="3" t="str">
        <f>IF(R2268="0. Duplicate","Exclude","")</f>
        <v>Exclude</v>
      </c>
      <c r="W2268" s="3" t="str">
        <f>IF(R2268="0. Duplicate","0. Duplicate","")</f>
        <v>0. Duplicate</v>
      </c>
      <c r="Y2268" s="12" t="str">
        <f>IF(R2268="Include","No",IF(V2268="Include","No",""))</f>
        <v/>
      </c>
      <c r="Z2268" s="33" t="str">
        <f>IF(J2268="Yes",IF(Q2268="","",IF(Q2268="Include",IF(V2268="",IF(Y2268="No","Check for supplement","Include"),IF(V2268="Exclude","Consensus required",IF(V2268="Include",IF(Y2268="No","Check for supplement","Include"),"Check required"))),IF(Q2268="Exclude",IF(V2268="","Check required",IF(V2268="Exclude","Exclude",IF(V2268="Include","Consensus required","Check required"))),"Check required"))),IF(L2268="","","Find PDF"))</f>
        <v>Exclude</v>
      </c>
      <c r="AA2268" s="31" t="str">
        <f>IF(Z2268="Exclude",R2268,"")</f>
        <v>0. Duplicate</v>
      </c>
    </row>
    <row r="2269" spans="1:27" x14ac:dyDescent="0.25">
      <c r="A2269" s="25" t="s">
        <v>3957</v>
      </c>
      <c r="B2269" s="26" t="s">
        <v>3958</v>
      </c>
      <c r="C2269" s="26">
        <v>2025</v>
      </c>
      <c r="D2269" s="26" t="s">
        <v>168</v>
      </c>
      <c r="E2269" s="26">
        <v>68</v>
      </c>
      <c r="F2269" s="26">
        <v>1</v>
      </c>
      <c r="G2269" s="26" t="s">
        <v>3959</v>
      </c>
      <c r="H2269" s="26">
        <v>25269</v>
      </c>
      <c r="I2269" s="26" t="s">
        <v>3960</v>
      </c>
      <c r="J2269" s="11" t="s">
        <v>35</v>
      </c>
      <c r="K2269" s="18" t="str">
        <f>IF(LEFT(I2269,2)="10",HYPERLINK(_xlfn.CONCAT("https://doi.org/",I2269),"Link"),IF(I2269="","",HYPERLINK(I2269,"Link")))</f>
        <v>Link</v>
      </c>
      <c r="L2269" s="19" t="str">
        <f>IF(A2269&lt;&gt;"",IF(J2269="No",_xlfn.CONCAT(IF(ISERROR(FIND(",",A2269))=FALSE,LEFT(A2269,FIND(",",A2269)-1),A2269),"-",C2269,"-",H2269),""),"")</f>
        <v/>
      </c>
      <c r="M2269" s="29" t="str">
        <f>IF(A2269&lt;&gt;"",_xlfn.CONCAT("{",IF(ISERROR(FIND(",",A2269))=FALSE,LEFT(A2269,FIND(",",A2269)-1),A2269),", ",C2269," #",H2269,"}"),"")</f>
        <v>{Vos, 2025 #25269}</v>
      </c>
      <c r="N2269" s="4" t="s">
        <v>2505</v>
      </c>
      <c r="O2269" s="18" t="str">
        <f>IF(J2269="Yes",IF(P2269&lt;&gt;"",HYPERLINK(_xlfn.CONCAT(VLOOKUP(P2269,AF:AG,2,FALSE),"\",IF(ISERROR(FIND(",",A2269))=FALSE,LEFT(A2269,FIND(",",A2269)-1),A2269),"-",C2269,"-",H2269,".pdf"),"PDF"),""),"")</f>
        <v>PDF</v>
      </c>
      <c r="P2269" s="11" t="s">
        <v>2</v>
      </c>
      <c r="Q2269" s="3" t="s">
        <v>46</v>
      </c>
      <c r="R2269" s="3" t="s">
        <v>47</v>
      </c>
      <c r="S2269" s="4" t="s">
        <v>109</v>
      </c>
      <c r="T2269" s="18" t="str">
        <f>IF(J2269="Yes",IF(U2269&lt;&gt;"",HYPERLINK(_xlfn.CONCAT(VLOOKUP(U2269,AF:AG,2,FALSE),"\",IF(ISERROR(FIND(",",A2269))=FALSE,LEFT(A2269,FIND(",",A2269)-1),A2269),"-",C2269,"-",H2269,".pdf"),"PDF"),""),"")</f>
        <v>PDF</v>
      </c>
      <c r="U2269" s="11" t="s">
        <v>38</v>
      </c>
      <c r="V2269" s="3" t="s">
        <v>46</v>
      </c>
      <c r="W2269" s="3" t="s">
        <v>47</v>
      </c>
      <c r="Y2269" s="12" t="str">
        <f>IF(R2269="Include","No",IF(V2269="Include","No",""))</f>
        <v/>
      </c>
      <c r="Z2269" s="33" t="str">
        <f>IF(J2269="Yes",IF(Q2269="","",IF(Q2269="Include",IF(V2269="",IF(Y2269="No","Check for supplement","Include"),IF(V2269="Exclude","Consensus required",IF(V2269="Include",IF(Y2269="No","Check for supplement","Include"),"Check required"))),IF(Q2269="Exclude",IF(V2269="","Check required",IF(V2269="Exclude","Exclude",IF(V2269="Include","Consensus required","Check required"))),"Check required"))),IF(L2269="","","Find PDF"))</f>
        <v>Exclude</v>
      </c>
      <c r="AA2269" s="31" t="str">
        <f>IF(Z2269="Exclude",R2269,"")</f>
        <v>3. Wrong intervention</v>
      </c>
    </row>
    <row r="2270" spans="1:27" x14ac:dyDescent="0.25">
      <c r="A2270" s="25" t="s">
        <v>3961</v>
      </c>
      <c r="B2270" s="26" t="s">
        <v>3962</v>
      </c>
      <c r="C2270" s="26">
        <v>2022</v>
      </c>
      <c r="D2270" s="26" t="s">
        <v>1266</v>
      </c>
      <c r="E2270" s="26">
        <v>13</v>
      </c>
      <c r="G2270" s="26">
        <v>869128</v>
      </c>
      <c r="H2270" s="26">
        <v>24751</v>
      </c>
      <c r="I2270" s="26" t="s">
        <v>3963</v>
      </c>
      <c r="J2270" s="11" t="s">
        <v>35</v>
      </c>
      <c r="K2270" s="18" t="str">
        <f>IF(LEFT(I2270,2)="10",HYPERLINK(_xlfn.CONCAT("https://doi.org/",I2270),"Link"),IF(I2270="","",HYPERLINK(I2270,"Link")))</f>
        <v>Link</v>
      </c>
      <c r="L2270" s="19" t="str">
        <f>IF(A2270&lt;&gt;"",IF(J2270="No",_xlfn.CONCAT(IF(ISERROR(FIND(",",A2270))=FALSE,LEFT(A2270,FIND(",",A2270)-1),A2270),"-",C2270,"-",H2270),""),"")</f>
        <v/>
      </c>
      <c r="M2270" s="29" t="str">
        <f>IF(A2270&lt;&gt;"",_xlfn.CONCAT("{",IF(ISERROR(FIND(",",A2270))=FALSE,LEFT(A2270,FIND(",",A2270)-1),A2270),", ",C2270," #",H2270,"}"),"")</f>
        <v>{Vratna, 2022 #24751}</v>
      </c>
      <c r="N2270" s="4" t="s">
        <v>75</v>
      </c>
      <c r="O2270" s="18" t="str">
        <f>IF(J2270="Yes",IF(P2270&lt;&gt;"",HYPERLINK(_xlfn.CONCAT(VLOOKUP(P2270,AF:AG,2,FALSE),"\",IF(ISERROR(FIND(",",A2270))=FALSE,LEFT(A2270,FIND(",",A2270)-1),A2270),"-",C2270,"-",H2270,".pdf"),"PDF"),""),"")</f>
        <v>PDF</v>
      </c>
      <c r="P2270" s="11" t="s">
        <v>2</v>
      </c>
      <c r="Q2270" s="3" t="s">
        <v>46</v>
      </c>
      <c r="R2270" s="3" t="s">
        <v>47</v>
      </c>
      <c r="S2270" s="4" t="s">
        <v>109</v>
      </c>
      <c r="T2270" s="18" t="str">
        <f>IF(J2270="Yes",IF(U2270&lt;&gt;"",HYPERLINK(_xlfn.CONCAT(VLOOKUP(U2270,AF:AG,2,FALSE),"\",IF(ISERROR(FIND(",",A2270))=FALSE,LEFT(A2270,FIND(",",A2270)-1),A2270),"-",C2270,"-",H2270,".pdf"),"PDF"),""),"")</f>
        <v>PDF</v>
      </c>
      <c r="U2270" s="11" t="s">
        <v>38</v>
      </c>
      <c r="V2270" s="3" t="s">
        <v>46</v>
      </c>
      <c r="W2270" s="3" t="s">
        <v>47</v>
      </c>
      <c r="Y2270" s="12" t="str">
        <f>IF(R2270="Include","No",IF(V2270="Include","No",""))</f>
        <v/>
      </c>
      <c r="Z2270" s="33" t="str">
        <f>IF(J2270="Yes",IF(Q2270="","",IF(Q2270="Include",IF(V2270="",IF(Y2270="No","Check for supplement","Include"),IF(V2270="Exclude","Consensus required",IF(V2270="Include",IF(Y2270="No","Check for supplement","Include"),"Check required"))),IF(Q2270="Exclude",IF(V2270="","Check required",IF(V2270="Exclude","Exclude",IF(V2270="Include","Consensus required","Check required"))),"Check required"))),IF(L2270="","","Find PDF"))</f>
        <v>Exclude</v>
      </c>
      <c r="AA2270" s="31" t="str">
        <f>IF(Z2270="Exclude",R2270,"")</f>
        <v>3. Wrong intervention</v>
      </c>
    </row>
    <row r="2271" spans="1:27" x14ac:dyDescent="0.25">
      <c r="A2271" s="25" t="s">
        <v>3964</v>
      </c>
      <c r="B2271" s="26" t="s">
        <v>3965</v>
      </c>
      <c r="C2271" s="26">
        <v>2020</v>
      </c>
      <c r="D2271" s="26" t="s">
        <v>60</v>
      </c>
      <c r="E2271" s="26">
        <v>17</v>
      </c>
      <c r="F2271" s="26">
        <v>2</v>
      </c>
      <c r="G2271" s="26" t="s">
        <v>3966</v>
      </c>
      <c r="H2271" s="26">
        <v>13969</v>
      </c>
      <c r="I2271" s="26" t="s">
        <v>3967</v>
      </c>
      <c r="J2271" s="11" t="s">
        <v>35</v>
      </c>
      <c r="K2271" s="18" t="str">
        <f>IF(LEFT(I2271,2)="10",HYPERLINK(_xlfn.CONCAT("https://doi.org/",I2271),"Link"),IF(I2271="","",HYPERLINK(I2271,"Link")))</f>
        <v>Link</v>
      </c>
      <c r="L2271" s="19" t="str">
        <f>IF(A2271&lt;&gt;"",IF(J2271="No",_xlfn.CONCAT(IF(ISERROR(FIND(",",A2271))=FALSE,LEFT(A2271,FIND(",",A2271)-1),A2271),"-",C2271,"-",H2271),""),"")</f>
        <v/>
      </c>
      <c r="M2271" s="29" t="str">
        <f>IF(A2271&lt;&gt;"",_xlfn.CONCAT("{",IF(ISERROR(FIND(",",A2271))=FALSE,LEFT(A2271,FIND(",",A2271)-1),A2271),", ",C2271," #",H2271,"}"),"")</f>
        <v>{Wadsworth, 2020 #13969}</v>
      </c>
      <c r="N2271" s="4" t="s">
        <v>1</v>
      </c>
      <c r="O2271" s="18" t="str">
        <f>IF(J2271="Yes",IF(P2271&lt;&gt;"",HYPERLINK(_xlfn.CONCAT(VLOOKUP(P2271,AF:AG,2,FALSE),"\",IF(ISERROR(FIND(",",A2271))=FALSE,LEFT(A2271,FIND(",",A2271)-1),A2271),"-",C2271,"-",H2271,".pdf"),"PDF"),""),"")</f>
        <v>PDF</v>
      </c>
      <c r="P2271" s="11" t="s">
        <v>2</v>
      </c>
      <c r="Q2271" s="3" t="s">
        <v>46</v>
      </c>
      <c r="R2271" s="3" t="s">
        <v>47</v>
      </c>
      <c r="S2271" s="4" t="s">
        <v>109</v>
      </c>
      <c r="T2271" s="18" t="str">
        <f>IF(J2271="Yes",IF(U2271&lt;&gt;"",HYPERLINK(_xlfn.CONCAT(VLOOKUP(U2271,AF:AG,2,FALSE),"\",IF(ISERROR(FIND(",",A2271))=FALSE,LEFT(A2271,FIND(",",A2271)-1),A2271),"-",C2271,"-",H2271,".pdf"),"PDF"),""),"")</f>
        <v>PDF</v>
      </c>
      <c r="U2271" s="11" t="s">
        <v>38</v>
      </c>
      <c r="V2271" s="3" t="s">
        <v>46</v>
      </c>
      <c r="W2271" s="3" t="s">
        <v>47</v>
      </c>
      <c r="Y2271" s="12" t="str">
        <f>IF(R2271="Include","No",IF(V2271="Include","No",""))</f>
        <v/>
      </c>
      <c r="Z2271" s="33" t="str">
        <f>IF(J2271="Yes",IF(Q2271="","",IF(Q2271="Include",IF(V2271="",IF(Y2271="No","Check for supplement","Include"),IF(V2271="Exclude","Consensus required",IF(V2271="Include",IF(Y2271="No","Check for supplement","Include"),"Check required"))),IF(Q2271="Exclude",IF(V2271="","Check required",IF(V2271="Exclude","Exclude",IF(V2271="Include","Consensus required","Check required"))),"Check required"))),IF(L2271="","","Find PDF"))</f>
        <v>Exclude</v>
      </c>
      <c r="AA2271" s="31" t="str">
        <f>IF(Z2271="Exclude",R2271,"")</f>
        <v>3. Wrong intervention</v>
      </c>
    </row>
    <row r="2272" spans="1:27" x14ac:dyDescent="0.25">
      <c r="A2272" s="25" t="s">
        <v>3968</v>
      </c>
      <c r="B2272" s="26" t="s">
        <v>3969</v>
      </c>
      <c r="C2272" s="26">
        <v>2023</v>
      </c>
      <c r="D2272" s="26" t="s">
        <v>3</v>
      </c>
      <c r="G2272" s="26" t="s">
        <v>1210</v>
      </c>
      <c r="H2272" s="26">
        <v>24717</v>
      </c>
      <c r="I2272" s="26" t="s">
        <v>3970</v>
      </c>
      <c r="J2272" s="11" t="s">
        <v>35</v>
      </c>
      <c r="K2272" s="18" t="str">
        <f>IF(LEFT(I2272,2)="10",HYPERLINK(_xlfn.CONCAT("https://doi.org/",I2272),"Link"),IF(I2272="","",HYPERLINK(I2272,"Link")))</f>
        <v>Link</v>
      </c>
      <c r="L2272" s="19" t="str">
        <f>IF(A2272&lt;&gt;"",IF(J2272="No",_xlfn.CONCAT(IF(ISERROR(FIND(",",A2272))=FALSE,LEFT(A2272,FIND(",",A2272)-1),A2272),"-",C2272,"-",H2272),""),"")</f>
        <v/>
      </c>
      <c r="M2272" s="29" t="str">
        <f>IF(A2272&lt;&gt;"",_xlfn.CONCAT("{",IF(ISERROR(FIND(",",A2272))=FALSE,LEFT(A2272,FIND(",",A2272)-1),A2272),", ",C2272," #",H2272,"}"),"")</f>
        <v>{Waki, 2023 #24717}</v>
      </c>
      <c r="N2272" s="4" t="s">
        <v>75</v>
      </c>
      <c r="O2272" s="18" t="str">
        <f>IF(J2272="Yes",IF(P2272&lt;&gt;"",HYPERLINK(_xlfn.CONCAT(VLOOKUP(P2272,AF:AG,2,FALSE),"\",IF(ISERROR(FIND(",",A2272))=FALSE,LEFT(A2272,FIND(",",A2272)-1),A2272),"-",C2272,"-",H2272,".pdf"),"PDF"),""),"")</f>
        <v>PDF</v>
      </c>
      <c r="P2272" s="11" t="s">
        <v>2</v>
      </c>
      <c r="Q2272" s="3" t="s">
        <v>46</v>
      </c>
      <c r="R2272" s="3" t="s">
        <v>47</v>
      </c>
      <c r="S2272" s="4" t="s">
        <v>109</v>
      </c>
      <c r="T2272" s="18" t="str">
        <f>IF(J2272="Yes",IF(U2272&lt;&gt;"",HYPERLINK(_xlfn.CONCAT(VLOOKUP(U2272,AF:AG,2,FALSE),"\",IF(ISERROR(FIND(",",A2272))=FALSE,LEFT(A2272,FIND(",",A2272)-1),A2272),"-",C2272,"-",H2272,".pdf"),"PDF"),""),"")</f>
        <v>PDF</v>
      </c>
      <c r="U2272" s="11" t="s">
        <v>38</v>
      </c>
      <c r="V2272" s="3" t="s">
        <v>46</v>
      </c>
      <c r="W2272" s="3" t="s">
        <v>47</v>
      </c>
      <c r="Y2272" s="12" t="str">
        <f>IF(R2272="Include","No",IF(V2272="Include","No",""))</f>
        <v/>
      </c>
      <c r="Z2272" s="33" t="str">
        <f>IF(J2272="Yes",IF(Q2272="","",IF(Q2272="Include",IF(V2272="",IF(Y2272="No","Check for supplement","Include"),IF(V2272="Exclude","Consensus required",IF(V2272="Include",IF(Y2272="No","Check for supplement","Include"),"Check required"))),IF(Q2272="Exclude",IF(V2272="","Check required",IF(V2272="Exclude","Exclude",IF(V2272="Include","Consensus required","Check required"))),"Check required"))),IF(L2272="","","Find PDF"))</f>
        <v>Exclude</v>
      </c>
      <c r="AA2272" s="31" t="str">
        <f>IF(Z2272="Exclude",R2272,"")</f>
        <v>3. Wrong intervention</v>
      </c>
    </row>
    <row r="2273" spans="1:27" x14ac:dyDescent="0.25">
      <c r="A2273" s="25" t="s">
        <v>3968</v>
      </c>
      <c r="B2273" s="26" t="s">
        <v>5781</v>
      </c>
      <c r="C2273" s="26">
        <v>2024</v>
      </c>
      <c r="D2273" s="26" t="s">
        <v>89</v>
      </c>
      <c r="E2273" s="26">
        <v>13</v>
      </c>
      <c r="G2273" s="26" t="s">
        <v>5782</v>
      </c>
      <c r="H2273" s="26">
        <v>14106</v>
      </c>
      <c r="I2273" s="26" t="s">
        <v>5783</v>
      </c>
      <c r="J2273" s="11" t="s">
        <v>35</v>
      </c>
      <c r="K2273" s="18" t="str">
        <f>IF(LEFT(I2273,2)="10",HYPERLINK(_xlfn.CONCAT("https://doi.org/",I2273),"Link"),IF(I2273="","",HYPERLINK(I2273,"Link")))</f>
        <v>Link</v>
      </c>
      <c r="L2273" s="19" t="str">
        <f>IF(A2273&lt;&gt;"",IF(J2273="No",_xlfn.CONCAT(IF(ISERROR(FIND(",",A2273))=FALSE,LEFT(A2273,FIND(",",A2273)-1),A2273),"-",C2273,"-",H2273),""),"")</f>
        <v/>
      </c>
      <c r="M2273" s="29" t="str">
        <f>IF(A2273&lt;&gt;"",_xlfn.CONCAT("{",IF(ISERROR(FIND(",",A2273))=FALSE,LEFT(A2273,FIND(",",A2273)-1),A2273),", ",C2273," #",H2273,"}"),"")</f>
        <v>{Waki, 2024 #14106}</v>
      </c>
      <c r="N2273" s="4" t="s">
        <v>4</v>
      </c>
      <c r="O2273" s="18" t="str">
        <f>IF(J2273="Yes",IF(P2273&lt;&gt;"",HYPERLINK(_xlfn.CONCAT(VLOOKUP(P2273,AF:AG,2,FALSE),"\",IF(ISERROR(FIND(",",A2273))=FALSE,LEFT(A2273,FIND(",",A2273)-1),A2273),"-",C2273,"-",H2273,".pdf"),"PDF"),""),"")</f>
        <v>PDF</v>
      </c>
      <c r="P2273" s="11" t="s">
        <v>2</v>
      </c>
      <c r="Q2273" s="3" t="s">
        <v>46</v>
      </c>
      <c r="R2273" s="3" t="s">
        <v>47</v>
      </c>
      <c r="S2273" s="4" t="s">
        <v>109</v>
      </c>
      <c r="T2273" s="18" t="str">
        <f>IF(J2273="Yes",IF(U2273&lt;&gt;"",HYPERLINK(_xlfn.CONCAT(VLOOKUP(U2273,AF:AG,2,FALSE),"\",IF(ISERROR(FIND(",",A2273))=FALSE,LEFT(A2273,FIND(",",A2273)-1),A2273),"-",C2273,"-",H2273,".pdf"),"PDF"),""),"")</f>
        <v>PDF</v>
      </c>
      <c r="U2273" s="11" t="s">
        <v>50</v>
      </c>
      <c r="V2273" s="3" t="s">
        <v>46</v>
      </c>
      <c r="W2273" s="3" t="s">
        <v>47</v>
      </c>
      <c r="Y2273" s="12" t="str">
        <f>IF(R2273="Include","No",IF(V2273="Include","No",""))</f>
        <v/>
      </c>
      <c r="Z2273" s="33" t="str">
        <f>IF(J2273="Yes",IF(Q2273="","",IF(Q2273="Include",IF(V2273="",IF(Y2273="No","Check for supplement","Include"),IF(V2273="Exclude","Consensus required",IF(V2273="Include",IF(Y2273="No","Check for supplement","Include"),"Check required"))),IF(Q2273="Exclude",IF(V2273="","Check required",IF(V2273="Exclude","Exclude",IF(V2273="Include","Consensus required","Check required"))),"Check required"))),IF(L2273="","","Find PDF"))</f>
        <v>Exclude</v>
      </c>
      <c r="AA2273" s="31" t="str">
        <f>IF(Z2273="Exclude",R2273,"")</f>
        <v>3. Wrong intervention</v>
      </c>
    </row>
    <row r="2274" spans="1:27" x14ac:dyDescent="0.25">
      <c r="A2274" s="25" t="s">
        <v>5784</v>
      </c>
      <c r="B2274" s="26" t="s">
        <v>5785</v>
      </c>
      <c r="C2274" s="26">
        <v>2022</v>
      </c>
      <c r="D2274" s="26" t="s">
        <v>493</v>
      </c>
      <c r="E2274" s="26">
        <v>12</v>
      </c>
      <c r="F2274" s="26">
        <v>2</v>
      </c>
      <c r="G2274" s="26" t="s">
        <v>5786</v>
      </c>
      <c r="H2274" s="26">
        <v>14047</v>
      </c>
      <c r="I2274" s="26" t="s">
        <v>5787</v>
      </c>
      <c r="J2274" s="11" t="s">
        <v>35</v>
      </c>
      <c r="K2274" s="18" t="str">
        <f>IF(LEFT(I2274,2)="10",HYPERLINK(_xlfn.CONCAT("https://doi.org/",I2274),"Link"),IF(I2274="","",HYPERLINK(I2274,"Link")))</f>
        <v>Link</v>
      </c>
      <c r="L2274" s="19" t="str">
        <f>IF(A2274&lt;&gt;"",IF(J2274="No",_xlfn.CONCAT(IF(ISERROR(FIND(",",A2274))=FALSE,LEFT(A2274,FIND(",",A2274)-1),A2274),"-",C2274,"-",H2274),""),"")</f>
        <v/>
      </c>
      <c r="M2274" s="29" t="str">
        <f>IF(A2274&lt;&gt;"",_xlfn.CONCAT("{",IF(ISERROR(FIND(",",A2274))=FALSE,LEFT(A2274,FIND(",",A2274)-1),A2274),", ",C2274," #",H2274,"}"),"")</f>
        <v>{Wallbank, 2022 #14047}</v>
      </c>
      <c r="N2274" s="4" t="s">
        <v>4</v>
      </c>
      <c r="O2274" s="18" t="str">
        <f>IF(J2274="Yes",IF(P2274&lt;&gt;"",HYPERLINK(_xlfn.CONCAT(VLOOKUP(P2274,AF:AG,2,FALSE),"\",IF(ISERROR(FIND(",",A2274))=FALSE,LEFT(A2274,FIND(",",A2274)-1),A2274),"-",C2274,"-",H2274,".pdf"),"PDF"),""),"")</f>
        <v>PDF</v>
      </c>
      <c r="P2274" s="11" t="s">
        <v>2</v>
      </c>
      <c r="Q2274" s="3" t="s">
        <v>46</v>
      </c>
      <c r="R2274" s="3" t="s">
        <v>47</v>
      </c>
      <c r="S2274" s="4" t="s">
        <v>109</v>
      </c>
      <c r="T2274" s="18" t="str">
        <f>IF(J2274="Yes",IF(U2274&lt;&gt;"",HYPERLINK(_xlfn.CONCAT(VLOOKUP(U2274,AF:AG,2,FALSE),"\",IF(ISERROR(FIND(",",A2274))=FALSE,LEFT(A2274,FIND(",",A2274)-1),A2274),"-",C2274,"-",H2274,".pdf"),"PDF"),""),"")</f>
        <v>PDF</v>
      </c>
      <c r="U2274" s="11" t="s">
        <v>50</v>
      </c>
      <c r="V2274" s="3" t="s">
        <v>46</v>
      </c>
      <c r="W2274" s="3" t="s">
        <v>47</v>
      </c>
      <c r="Y2274" s="12" t="str">
        <f>IF(R2274="Include","No",IF(V2274="Include","No",""))</f>
        <v/>
      </c>
      <c r="Z2274" s="33" t="str">
        <f>IF(J2274="Yes",IF(Q2274="","",IF(Q2274="Include",IF(V2274="",IF(Y2274="No","Check for supplement","Include"),IF(V2274="Exclude","Consensus required",IF(V2274="Include",IF(Y2274="No","Check for supplement","Include"),"Check required"))),IF(Q2274="Exclude",IF(V2274="","Check required",IF(V2274="Exclude","Exclude",IF(V2274="Include","Consensus required","Check required"))),"Check required"))),IF(L2274="","","Find PDF"))</f>
        <v>Exclude</v>
      </c>
      <c r="AA2274" s="31" t="str">
        <f>IF(Z2274="Exclude",R2274,"")</f>
        <v>3. Wrong intervention</v>
      </c>
    </row>
    <row r="2275" spans="1:27" x14ac:dyDescent="0.25">
      <c r="A2275" s="25" t="s">
        <v>3971</v>
      </c>
      <c r="B2275" s="26" t="s">
        <v>3972</v>
      </c>
      <c r="C2275" s="26">
        <v>2021</v>
      </c>
      <c r="D2275" s="26" t="s">
        <v>80</v>
      </c>
      <c r="E2275" s="26">
        <v>104</v>
      </c>
      <c r="F2275" s="26">
        <v>7</v>
      </c>
      <c r="G2275" s="26" t="s">
        <v>3973</v>
      </c>
      <c r="H2275" s="26">
        <v>15016</v>
      </c>
      <c r="I2275" s="26" t="s">
        <v>3974</v>
      </c>
      <c r="J2275" s="11" t="s">
        <v>35</v>
      </c>
      <c r="K2275" s="18" t="str">
        <f>IF(LEFT(I2275,2)="10",HYPERLINK(_xlfn.CONCAT("https://doi.org/",I2275),"Link"),IF(I2275="","",HYPERLINK(I2275,"Link")))</f>
        <v>Link</v>
      </c>
      <c r="L2275" s="19" t="str">
        <f>IF(A2275&lt;&gt;"",IF(J2275="No",_xlfn.CONCAT(IF(ISERROR(FIND(",",A2275))=FALSE,LEFT(A2275,FIND(",",A2275)-1),A2275),"-",C2275,"-",H2275),""),"")</f>
        <v/>
      </c>
      <c r="M2275" s="29" t="str">
        <f>IF(A2275&lt;&gt;"",_xlfn.CONCAT("{",IF(ISERROR(FIND(",",A2275))=FALSE,LEFT(A2275,FIND(",",A2275)-1),A2275),", ",C2275," #",H2275,"}"),"")</f>
        <v>{Waller, 2021 #15016}</v>
      </c>
      <c r="N2275" s="4" t="s">
        <v>1</v>
      </c>
      <c r="O2275" s="18" t="str">
        <f>IF(J2275="Yes",IF(P2275&lt;&gt;"",HYPERLINK(_xlfn.CONCAT(VLOOKUP(P2275,AF:AG,2,FALSE),"\",IF(ISERROR(FIND(",",A2275))=FALSE,LEFT(A2275,FIND(",",A2275)-1),A2275),"-",C2275,"-",H2275,".pdf"),"PDF"),""),"")</f>
        <v>PDF</v>
      </c>
      <c r="P2275" s="11" t="s">
        <v>2</v>
      </c>
      <c r="Q2275" s="3" t="s">
        <v>46</v>
      </c>
      <c r="R2275" s="3" t="s">
        <v>47</v>
      </c>
      <c r="S2275" s="4" t="s">
        <v>109</v>
      </c>
      <c r="T2275" s="18" t="str">
        <f>IF(J2275="Yes",IF(U2275&lt;&gt;"",HYPERLINK(_xlfn.CONCAT(VLOOKUP(U2275,AF:AG,2,FALSE),"\",IF(ISERROR(FIND(",",A2275))=FALSE,LEFT(A2275,FIND(",",A2275)-1),A2275),"-",C2275,"-",H2275,".pdf"),"PDF"),""),"")</f>
        <v>PDF</v>
      </c>
      <c r="U2275" s="11" t="s">
        <v>38</v>
      </c>
      <c r="V2275" s="3" t="s">
        <v>46</v>
      </c>
      <c r="W2275" s="3" t="s">
        <v>47</v>
      </c>
      <c r="Y2275" s="12" t="str">
        <f>IF(R2275="Include","No",IF(V2275="Include","No",""))</f>
        <v/>
      </c>
      <c r="Z2275" s="33" t="str">
        <f>IF(J2275="Yes",IF(Q2275="","",IF(Q2275="Include",IF(V2275="",IF(Y2275="No","Check for supplement","Include"),IF(V2275="Exclude","Consensus required",IF(V2275="Include",IF(Y2275="No","Check for supplement","Include"),"Check required"))),IF(Q2275="Exclude",IF(V2275="","Check required",IF(V2275="Exclude","Exclude",IF(V2275="Include","Consensus required","Check required"))),"Check required"))),IF(L2275="","","Find PDF"))</f>
        <v>Exclude</v>
      </c>
      <c r="AA2275" s="31" t="str">
        <f>IF(Z2275="Exclude",R2275,"")</f>
        <v>3. Wrong intervention</v>
      </c>
    </row>
    <row r="2276" spans="1:27" x14ac:dyDescent="0.25">
      <c r="A2276" s="25" t="s">
        <v>3971</v>
      </c>
      <c r="B2276" s="26" t="s">
        <v>3972</v>
      </c>
      <c r="C2276" s="26">
        <v>2021</v>
      </c>
      <c r="D2276" s="26" t="s">
        <v>80</v>
      </c>
      <c r="E2276" s="26">
        <v>104</v>
      </c>
      <c r="F2276" s="26">
        <v>7</v>
      </c>
      <c r="G2276" s="26" t="s">
        <v>3973</v>
      </c>
      <c r="H2276" s="26">
        <v>15017</v>
      </c>
      <c r="I2276" s="26" t="s">
        <v>3974</v>
      </c>
      <c r="J2276" s="11" t="s">
        <v>35</v>
      </c>
      <c r="K2276" s="18" t="str">
        <f>IF(LEFT(I2276,2)="10",HYPERLINK(_xlfn.CONCAT("https://doi.org/",I2276),"Link"),IF(I2276="","",HYPERLINK(I2276,"Link")))</f>
        <v>Link</v>
      </c>
      <c r="L2276" s="19" t="str">
        <f>IF(A2276&lt;&gt;"",IF(J2276="No",_xlfn.CONCAT(IF(ISERROR(FIND(",",A2276))=FALSE,LEFT(A2276,FIND(",",A2276)-1),A2276),"-",C2276,"-",H2276),""),"")</f>
        <v/>
      </c>
      <c r="M2276" s="29" t="str">
        <f>IF(A2276&lt;&gt;"",_xlfn.CONCAT("{",IF(ISERROR(FIND(",",A2276))=FALSE,LEFT(A2276,FIND(",",A2276)-1),A2276),", ",C2276," #",H2276,"}"),"")</f>
        <v>{Waller, 2021 #15017}</v>
      </c>
      <c r="N2276" s="4" t="s">
        <v>1</v>
      </c>
      <c r="O2276" s="18" t="str">
        <f>IF(J2276="Yes",IF(P2276&lt;&gt;"",HYPERLINK(_xlfn.CONCAT(VLOOKUP(P2276,AF:AG,2,FALSE),"\",IF(ISERROR(FIND(",",A2276))=FALSE,LEFT(A2276,FIND(",",A2276)-1),A2276),"-",C2276,"-",H2276,".pdf"),"PDF"),""),"")</f>
        <v>PDF</v>
      </c>
      <c r="P2276" s="11" t="s">
        <v>2</v>
      </c>
      <c r="Q2276" s="3" t="s">
        <v>46</v>
      </c>
      <c r="R2276" s="3" t="s">
        <v>39</v>
      </c>
      <c r="T2276" s="18" t="str">
        <f>IF(J2276="Yes",IF(U2276&lt;&gt;"",HYPERLINK(_xlfn.CONCAT(VLOOKUP(U2276,AF:AG,2,FALSE),"\",IF(ISERROR(FIND(",",A2276))=FALSE,LEFT(A2276,FIND(",",A2276)-1),A2276),"-",C2276,"-",H2276,".pdf"),"PDF"),""),"")</f>
        <v>PDF</v>
      </c>
      <c r="U2276" s="11" t="str">
        <f>IF(R2276="0. Duplicate","SH","")</f>
        <v>SH</v>
      </c>
      <c r="V2276" s="3" t="str">
        <f>IF(R2276="0. Duplicate","Exclude","")</f>
        <v>Exclude</v>
      </c>
      <c r="W2276" s="3" t="str">
        <f>IF(R2276="0. Duplicate","0. Duplicate","")</f>
        <v>0. Duplicate</v>
      </c>
      <c r="Y2276" s="12" t="str">
        <f>IF(R2276="Include","No",IF(V2276="Include","No",""))</f>
        <v/>
      </c>
      <c r="Z2276" s="33" t="str">
        <f>IF(J2276="Yes",IF(Q2276="","",IF(Q2276="Include",IF(V2276="",IF(Y2276="No","Check for supplement","Include"),IF(V2276="Exclude","Consensus required",IF(V2276="Include",IF(Y2276="No","Check for supplement","Include"),"Check required"))),IF(Q2276="Exclude",IF(V2276="","Check required",IF(V2276="Exclude","Exclude",IF(V2276="Include","Consensus required","Check required"))),"Check required"))),IF(L2276="","","Find PDF"))</f>
        <v>Exclude</v>
      </c>
      <c r="AA2276" s="31" t="str">
        <f>IF(Z2276="Exclude",R2276,"")</f>
        <v>0. Duplicate</v>
      </c>
    </row>
    <row r="2277" spans="1:27" x14ac:dyDescent="0.25">
      <c r="A2277" s="25" t="s">
        <v>3975</v>
      </c>
      <c r="B2277" s="26" t="s">
        <v>3976</v>
      </c>
      <c r="C2277" s="26">
        <v>2016</v>
      </c>
      <c r="D2277" s="26" t="s">
        <v>100</v>
      </c>
      <c r="E2277" s="26">
        <v>4</v>
      </c>
      <c r="F2277" s="26">
        <v>3</v>
      </c>
      <c r="G2277" s="26" t="s">
        <v>3977</v>
      </c>
      <c r="H2277" s="26">
        <v>13970</v>
      </c>
      <c r="I2277" s="26" t="s">
        <v>3978</v>
      </c>
      <c r="J2277" s="11" t="s">
        <v>35</v>
      </c>
      <c r="K2277" s="18" t="str">
        <f>IF(LEFT(I2277,2)="10",HYPERLINK(_xlfn.CONCAT("https://doi.org/",I2277),"Link"),IF(I2277="","",HYPERLINK(I2277,"Link")))</f>
        <v>Link</v>
      </c>
      <c r="L2277" s="19" t="str">
        <f>IF(A2277&lt;&gt;"",IF(J2277="No",_xlfn.CONCAT(IF(ISERROR(FIND(",",A2277))=FALSE,LEFT(A2277,FIND(",",A2277)-1),A2277),"-",C2277,"-",H2277),""),"")</f>
        <v/>
      </c>
      <c r="M2277" s="29" t="str">
        <f>IF(A2277&lt;&gt;"",_xlfn.CONCAT("{",IF(ISERROR(FIND(",",A2277))=FALSE,LEFT(A2277,FIND(",",A2277)-1),A2277),", ",C2277," #",H2277,"}"),"")</f>
        <v>{Walsh, 2016 #13970}</v>
      </c>
      <c r="N2277" s="4" t="s">
        <v>1</v>
      </c>
      <c r="O2277" s="18" t="str">
        <f>IF(J2277="Yes",IF(P2277&lt;&gt;"",HYPERLINK(_xlfn.CONCAT(VLOOKUP(P2277,AF:AG,2,FALSE),"\",IF(ISERROR(FIND(",",A2277))=FALSE,LEFT(A2277,FIND(",",A2277)-1),A2277),"-",C2277,"-",H2277,".pdf"),"PDF"),""),"")</f>
        <v>PDF</v>
      </c>
      <c r="P2277" s="11" t="s">
        <v>2</v>
      </c>
      <c r="Q2277" s="3" t="s">
        <v>46</v>
      </c>
      <c r="R2277" s="3" t="s">
        <v>47</v>
      </c>
      <c r="S2277" s="4" t="s">
        <v>109</v>
      </c>
      <c r="T2277" s="18" t="str">
        <f>IF(J2277="Yes",IF(U2277&lt;&gt;"",HYPERLINK(_xlfn.CONCAT(VLOOKUP(U2277,AF:AG,2,FALSE),"\",IF(ISERROR(FIND(",",A2277))=FALSE,LEFT(A2277,FIND(",",A2277)-1),A2277),"-",C2277,"-",H2277,".pdf"),"PDF"),""),"")</f>
        <v>PDF</v>
      </c>
      <c r="U2277" s="11" t="s">
        <v>38</v>
      </c>
      <c r="V2277" s="3" t="s">
        <v>46</v>
      </c>
      <c r="W2277" s="3" t="s">
        <v>47</v>
      </c>
      <c r="X2277" s="655"/>
      <c r="Y2277" s="12" t="str">
        <f>IF(R2277="Include","No",IF(V2277="Include","No",""))</f>
        <v/>
      </c>
      <c r="Z2277" s="33" t="str">
        <f>IF(J2277="Yes",IF(Q2277="","",IF(Q2277="Include",IF(V2277="",IF(Y2277="No","Check for supplement","Include"),IF(V2277="Exclude","Consensus required",IF(V2277="Include",IF(Y2277="No","Check for supplement","Include"),"Check required"))),IF(Q2277="Exclude",IF(V2277="","Check required",IF(V2277="Exclude","Exclude",IF(V2277="Include","Consensus required","Check required"))),"Check required"))),IF(L2277="","","Find PDF"))</f>
        <v>Exclude</v>
      </c>
      <c r="AA2277" s="31" t="str">
        <f>IF(Z2277="Exclude",R2277,"")</f>
        <v>3. Wrong intervention</v>
      </c>
    </row>
    <row r="2278" spans="1:27" x14ac:dyDescent="0.25">
      <c r="A2278" s="25" t="s">
        <v>3979</v>
      </c>
      <c r="B2278" s="26" t="s">
        <v>3980</v>
      </c>
      <c r="C2278" s="26">
        <v>2020</v>
      </c>
      <c r="D2278" s="26" t="s">
        <v>3</v>
      </c>
      <c r="G2278" s="26" t="s">
        <v>1210</v>
      </c>
      <c r="H2278" s="26">
        <v>24719</v>
      </c>
      <c r="I2278" s="26" t="s">
        <v>3981</v>
      </c>
      <c r="J2278" s="11" t="s">
        <v>35</v>
      </c>
      <c r="K2278" s="18" t="str">
        <f>IF(LEFT(I2278,2)="10",HYPERLINK(_xlfn.CONCAT("https://doi.org/",I2278),"Link"),IF(I2278="","",HYPERLINK(I2278,"Link")))</f>
        <v>Link</v>
      </c>
      <c r="L2278" s="19" t="str">
        <f>IF(A2278&lt;&gt;"",IF(J2278="No",_xlfn.CONCAT(IF(ISERROR(FIND(",",A2278))=FALSE,LEFT(A2278,FIND(",",A2278)-1),A2278),"-",C2278,"-",H2278),""),"")</f>
        <v/>
      </c>
      <c r="M2278" s="29" t="str">
        <f>IF(A2278&lt;&gt;"",_xlfn.CONCAT("{",IF(ISERROR(FIND(",",A2278))=FALSE,LEFT(A2278,FIND(",",A2278)-1),A2278),", ",C2278," #",H2278,"}"),"")</f>
        <v>{Walsh, 2020 #24719}</v>
      </c>
      <c r="N2278" s="4" t="s">
        <v>75</v>
      </c>
      <c r="O2278" s="18" t="str">
        <f>IF(J2278="Yes",IF(P2278&lt;&gt;"",HYPERLINK(_xlfn.CONCAT(VLOOKUP(P2278,AF:AG,2,FALSE),"\",IF(ISERROR(FIND(",",A2278))=FALSE,LEFT(A2278,FIND(",",A2278)-1),A2278),"-",C2278,"-",H2278,".pdf"),"PDF"),""),"")</f>
        <v>PDF</v>
      </c>
      <c r="P2278" s="11" t="s">
        <v>2</v>
      </c>
      <c r="Q2278" s="3" t="s">
        <v>46</v>
      </c>
      <c r="R2278" s="3" t="s">
        <v>47</v>
      </c>
      <c r="S2278" s="4" t="s">
        <v>109</v>
      </c>
      <c r="T2278" s="18" t="str">
        <f>IF(J2278="Yes",IF(U2278&lt;&gt;"",HYPERLINK(_xlfn.CONCAT(VLOOKUP(U2278,AF:AG,2,FALSE),"\",IF(ISERROR(FIND(",",A2278))=FALSE,LEFT(A2278,FIND(",",A2278)-1),A2278),"-",C2278,"-",H2278,".pdf"),"PDF"),""),"")</f>
        <v>PDF</v>
      </c>
      <c r="U2278" s="11" t="s">
        <v>38</v>
      </c>
      <c r="V2278" s="3" t="s">
        <v>46</v>
      </c>
      <c r="W2278" s="3" t="s">
        <v>47</v>
      </c>
      <c r="Y2278" s="12" t="str">
        <f>IF(R2278="Include","No",IF(V2278="Include","No",""))</f>
        <v/>
      </c>
      <c r="Z2278" s="33" t="str">
        <f>IF(J2278="Yes",IF(Q2278="","",IF(Q2278="Include",IF(V2278="",IF(Y2278="No","Check for supplement","Include"),IF(V2278="Exclude","Consensus required",IF(V2278="Include",IF(Y2278="No","Check for supplement","Include"),"Check required"))),IF(Q2278="Exclude",IF(V2278="","Check required",IF(V2278="Exclude","Exclude",IF(V2278="Include","Consensus required","Check required"))),"Check required"))),IF(L2278="","","Find PDF"))</f>
        <v>Exclude</v>
      </c>
      <c r="AA2278" s="31" t="str">
        <f>IF(Z2278="Exclude",R2278,"")</f>
        <v>3. Wrong intervention</v>
      </c>
    </row>
    <row r="2279" spans="1:27" x14ac:dyDescent="0.25">
      <c r="A2279" s="25" t="s">
        <v>3979</v>
      </c>
      <c r="B2279" s="26" t="s">
        <v>3982</v>
      </c>
      <c r="C2279" s="26">
        <v>2021</v>
      </c>
      <c r="D2279" s="26" t="s">
        <v>100</v>
      </c>
      <c r="E2279" s="26">
        <v>9</v>
      </c>
      <c r="F2279" s="26">
        <v>7</v>
      </c>
      <c r="G2279" s="26" t="s">
        <v>3983</v>
      </c>
      <c r="H2279" s="26">
        <v>24722</v>
      </c>
      <c r="I2279" s="26" t="s">
        <v>3984</v>
      </c>
      <c r="J2279" s="11" t="s">
        <v>35</v>
      </c>
      <c r="K2279" s="18" t="str">
        <f>IF(LEFT(I2279,2)="10",HYPERLINK(_xlfn.CONCAT("https://doi.org/",I2279),"Link"),IF(I2279="","",HYPERLINK(I2279,"Link")))</f>
        <v>Link</v>
      </c>
      <c r="L2279" s="19" t="str">
        <f>IF(A2279&lt;&gt;"",IF(J2279="No",_xlfn.CONCAT(IF(ISERROR(FIND(",",A2279))=FALSE,LEFT(A2279,FIND(",",A2279)-1),A2279),"-",C2279,"-",H2279),""),"")</f>
        <v/>
      </c>
      <c r="M2279" s="29" t="str">
        <f>IF(A2279&lt;&gt;"",_xlfn.CONCAT("{",IF(ISERROR(FIND(",",A2279))=FALSE,LEFT(A2279,FIND(",",A2279)-1),A2279),", ",C2279," #",H2279,"}"),"")</f>
        <v>{Walsh, 2021 #24722}</v>
      </c>
      <c r="N2279" s="4" t="s">
        <v>75</v>
      </c>
      <c r="O2279" s="18" t="str">
        <f>IF(J2279="Yes",IF(P2279&lt;&gt;"",HYPERLINK(_xlfn.CONCAT(VLOOKUP(P2279,AF:AG,2,FALSE),"\",IF(ISERROR(FIND(",",A2279))=FALSE,LEFT(A2279,FIND(",",A2279)-1),A2279),"-",C2279,"-",H2279,".pdf"),"PDF"),""),"")</f>
        <v>PDF</v>
      </c>
      <c r="P2279" s="11" t="s">
        <v>2</v>
      </c>
      <c r="Q2279" s="3" t="s">
        <v>46</v>
      </c>
      <c r="R2279" s="3" t="s">
        <v>47</v>
      </c>
      <c r="S2279" s="4" t="s">
        <v>109</v>
      </c>
      <c r="T2279" s="18" t="str">
        <f>IF(J2279="Yes",IF(U2279&lt;&gt;"",HYPERLINK(_xlfn.CONCAT(VLOOKUP(U2279,AF:AG,2,FALSE),"\",IF(ISERROR(FIND(",",A2279))=FALSE,LEFT(A2279,FIND(",",A2279)-1),A2279),"-",C2279,"-",H2279,".pdf"),"PDF"),""),"")</f>
        <v>PDF</v>
      </c>
      <c r="U2279" s="11" t="s">
        <v>38</v>
      </c>
      <c r="V2279" s="3" t="s">
        <v>46</v>
      </c>
      <c r="W2279" s="3" t="s">
        <v>47</v>
      </c>
      <c r="Y2279" s="12" t="str">
        <f>IF(R2279="Include","No",IF(V2279="Include","No",""))</f>
        <v/>
      </c>
      <c r="Z2279" s="33" t="str">
        <f>IF(J2279="Yes",IF(Q2279="","",IF(Q2279="Include",IF(V2279="",IF(Y2279="No","Check for supplement","Include"),IF(V2279="Exclude","Consensus required",IF(V2279="Include",IF(Y2279="No","Check for supplement","Include"),"Check required"))),IF(Q2279="Exclude",IF(V2279="","Check required",IF(V2279="Exclude","Exclude",IF(V2279="Include","Consensus required","Check required"))),"Check required"))),IF(L2279="","","Find PDF"))</f>
        <v>Exclude</v>
      </c>
      <c r="AA2279" s="31" t="str">
        <f>IF(Z2279="Exclude",R2279,"")</f>
        <v>3. Wrong intervention</v>
      </c>
    </row>
    <row r="2280" spans="1:27" x14ac:dyDescent="0.25">
      <c r="A2280" s="25" t="s">
        <v>5788</v>
      </c>
      <c r="B2280" s="26" t="s">
        <v>5789</v>
      </c>
      <c r="C2280" s="26">
        <v>2012</v>
      </c>
      <c r="D2280" s="26" t="s">
        <v>5790</v>
      </c>
      <c r="E2280" s="26">
        <v>33</v>
      </c>
      <c r="F2280" s="26">
        <v>4</v>
      </c>
      <c r="G2280" s="26" t="s">
        <v>5791</v>
      </c>
      <c r="H2280" s="26">
        <v>14168</v>
      </c>
      <c r="I2280" s="26" t="s">
        <v>5792</v>
      </c>
      <c r="J2280" s="11" t="s">
        <v>35</v>
      </c>
      <c r="K2280" s="18" t="str">
        <f>IF(LEFT(I2280,2)="10",HYPERLINK(_xlfn.CONCAT("https://doi.org/",I2280),"Link"),IF(I2280="","",HYPERLINK(I2280,"Link")))</f>
        <v>Link</v>
      </c>
      <c r="L2280" s="19" t="str">
        <f>IF(A2280&lt;&gt;"",IF(J2280="No",_xlfn.CONCAT(IF(ISERROR(FIND(",",A2280))=FALSE,LEFT(A2280,FIND(",",A2280)-1),A2280),"-",C2280,"-",H2280),""),"")</f>
        <v/>
      </c>
      <c r="M2280" s="29" t="str">
        <f>IF(A2280&lt;&gt;"",_xlfn.CONCAT("{",IF(ISERROR(FIND(",",A2280))=FALSE,LEFT(A2280,FIND(",",A2280)-1),A2280),", ",C2280," #",H2280,"}"),"")</f>
        <v>{Walters, 2012 #14168}</v>
      </c>
      <c r="N2280" s="4" t="s">
        <v>4</v>
      </c>
      <c r="O2280" s="18" t="str">
        <f>IF(J2280="Yes",IF(P2280&lt;&gt;"",HYPERLINK(_xlfn.CONCAT(VLOOKUP(P2280,AF:AG,2,FALSE),"\",IF(ISERROR(FIND(",",A2280))=FALSE,LEFT(A2280,FIND(",",A2280)-1),A2280),"-",C2280,"-",H2280,".pdf"),"PDF"),""),"")</f>
        <v>PDF</v>
      </c>
      <c r="P2280" s="11" t="s">
        <v>2</v>
      </c>
      <c r="Q2280" s="3" t="s">
        <v>46</v>
      </c>
      <c r="R2280" s="3" t="s">
        <v>47</v>
      </c>
      <c r="S2280" s="4" t="s">
        <v>109</v>
      </c>
      <c r="T2280" s="18" t="str">
        <f>IF(J2280="Yes",IF(U2280&lt;&gt;"",HYPERLINK(_xlfn.CONCAT(VLOOKUP(U2280,AF:AG,2,FALSE),"\",IF(ISERROR(FIND(",",A2280))=FALSE,LEFT(A2280,FIND(",",A2280)-1),A2280),"-",C2280,"-",H2280,".pdf"),"PDF"),""),"")</f>
        <v>PDF</v>
      </c>
      <c r="U2280" s="11" t="s">
        <v>50</v>
      </c>
      <c r="V2280" s="3" t="s">
        <v>46</v>
      </c>
      <c r="W2280" s="3" t="s">
        <v>47</v>
      </c>
      <c r="Y2280" s="12" t="str">
        <f>IF(R2280="Include","No",IF(V2280="Include","No",""))</f>
        <v/>
      </c>
      <c r="Z2280" s="33" t="str">
        <f>IF(J2280="Yes",IF(Q2280="","",IF(Q2280="Include",IF(V2280="",IF(Y2280="No","Check for supplement","Include"),IF(V2280="Exclude","Consensus required",IF(V2280="Include",IF(Y2280="No","Check for supplement","Include"),"Check required"))),IF(Q2280="Exclude",IF(V2280="","Check required",IF(V2280="Exclude","Exclude",IF(V2280="Include","Consensus required","Check required"))),"Check required"))),IF(L2280="","","Find PDF"))</f>
        <v>Exclude</v>
      </c>
      <c r="AA2280" s="31" t="str">
        <f>IF(Z2280="Exclude",R2280,"")</f>
        <v>3. Wrong intervention</v>
      </c>
    </row>
    <row r="2281" spans="1:27" x14ac:dyDescent="0.25">
      <c r="A2281" s="25" t="s">
        <v>3985</v>
      </c>
      <c r="B2281" s="26" t="s">
        <v>3986</v>
      </c>
      <c r="C2281" s="26">
        <v>2017</v>
      </c>
      <c r="D2281" s="26" t="s">
        <v>7047</v>
      </c>
      <c r="E2281" s="26">
        <v>130</v>
      </c>
      <c r="G2281" s="26" t="s">
        <v>3987</v>
      </c>
      <c r="H2281" s="26">
        <v>12768</v>
      </c>
      <c r="I2281" s="26" t="s">
        <v>7048</v>
      </c>
      <c r="J2281" s="11" t="s">
        <v>35</v>
      </c>
      <c r="K2281" s="18" t="str">
        <f>IF(LEFT(I2281,2)="10",HYPERLINK(_xlfn.CONCAT("https://doi.org/",I2281),"Link"),IF(I2281="","",HYPERLINK(I2281,"Link")))</f>
        <v>Link</v>
      </c>
      <c r="L2281" s="19" t="str">
        <f>IF(A2281&lt;&gt;"",IF(J2281="No",_xlfn.CONCAT(IF(ISERROR(FIND(",",A2281))=FALSE,LEFT(A2281,FIND(",",A2281)-1),A2281),"-",C2281,"-",H2281),""),"")</f>
        <v/>
      </c>
      <c r="M2281" s="29" t="str">
        <f>IF(A2281&lt;&gt;"",_xlfn.CONCAT("{",IF(ISERROR(FIND(",",A2281))=FALSE,LEFT(A2281,FIND(",",A2281)-1),A2281),", ",C2281," #",H2281,"}"),"")</f>
        <v>{Wan, 2017 #12768}</v>
      </c>
      <c r="N2281" s="4" t="s">
        <v>1</v>
      </c>
      <c r="O2281" s="18" t="str">
        <f>IF(J2281="Yes",IF(P2281&lt;&gt;"",HYPERLINK(_xlfn.CONCAT(VLOOKUP(P2281,AF:AG,2,FALSE),"\",IF(ISERROR(FIND(",",A2281))=FALSE,LEFT(A2281,FIND(",",A2281)-1),A2281),"-",C2281,"-",H2281,".pdf"),"PDF"),""),"")</f>
        <v>PDF</v>
      </c>
      <c r="P2281" s="11" t="s">
        <v>2</v>
      </c>
      <c r="Q2281" s="3" t="s">
        <v>46</v>
      </c>
      <c r="R2281" s="3" t="s">
        <v>39</v>
      </c>
      <c r="T2281" s="18" t="str">
        <f>IF(J2281="Yes",IF(U2281&lt;&gt;"",HYPERLINK(_xlfn.CONCAT(VLOOKUP(U2281,AF:AG,2,FALSE),"\",IF(ISERROR(FIND(",",A2281))=FALSE,LEFT(A2281,FIND(",",A2281)-1),A2281),"-",C2281,"-",H2281,".pdf"),"PDF"),""),"")</f>
        <v>PDF</v>
      </c>
      <c r="U2281" s="11" t="str">
        <f>IF(R2281="0. Duplicate","SH","")</f>
        <v>SH</v>
      </c>
      <c r="V2281" s="3" t="str">
        <f>IF(R2281="0. Duplicate","Exclude","")</f>
        <v>Exclude</v>
      </c>
      <c r="W2281" s="3" t="str">
        <f>IF(R2281="0. Duplicate","0. Duplicate","")</f>
        <v>0. Duplicate</v>
      </c>
      <c r="Y2281" s="12" t="str">
        <f>IF(R2281="Include","No",IF(V2281="Include","No",""))</f>
        <v/>
      </c>
      <c r="Z2281" s="33" t="str">
        <f>IF(J2281="Yes",IF(Q2281="","",IF(Q2281="Include",IF(V2281="",IF(Y2281="No","Check for supplement","Include"),IF(V2281="Exclude","Consensus required",IF(V2281="Include",IF(Y2281="No","Check for supplement","Include"),"Check required"))),IF(Q2281="Exclude",IF(V2281="","Check required",IF(V2281="Exclude","Exclude",IF(V2281="Include","Consensus required","Check required"))),"Check required"))),IF(L2281="","","Find PDF"))</f>
        <v>Exclude</v>
      </c>
      <c r="AA2281" s="31" t="str">
        <f>IF(Z2281="Exclude",R2281,"")</f>
        <v>0. Duplicate</v>
      </c>
    </row>
    <row r="2282" spans="1:27" x14ac:dyDescent="0.25">
      <c r="A2282" s="25" t="s">
        <v>3985</v>
      </c>
      <c r="B2282" s="26" t="s">
        <v>3986</v>
      </c>
      <c r="C2282" s="26">
        <v>2017</v>
      </c>
      <c r="D2282" s="26" t="s">
        <v>344</v>
      </c>
      <c r="E2282" s="26">
        <v>130</v>
      </c>
      <c r="G2282" s="26" t="s">
        <v>3987</v>
      </c>
      <c r="H2282" s="26">
        <v>13971</v>
      </c>
      <c r="I2282" s="26" t="s">
        <v>3988</v>
      </c>
      <c r="J2282" s="11" t="s">
        <v>35</v>
      </c>
      <c r="K2282" s="18" t="str">
        <f>IF(LEFT(I2282,2)="10",HYPERLINK(_xlfn.CONCAT("https://doi.org/",I2282),"Link"),IF(I2282="","",HYPERLINK(I2282,"Link")))</f>
        <v>Link</v>
      </c>
      <c r="L2282" s="19" t="str">
        <f>IF(A2282&lt;&gt;"",IF(J2282="No",_xlfn.CONCAT(IF(ISERROR(FIND(",",A2282))=FALSE,LEFT(A2282,FIND(",",A2282)-1),A2282),"-",C2282,"-",H2282),""),"")</f>
        <v/>
      </c>
      <c r="M2282" s="29" t="str">
        <f>IF(A2282&lt;&gt;"",_xlfn.CONCAT("{",IF(ISERROR(FIND(",",A2282))=FALSE,LEFT(A2282,FIND(",",A2282)-1),A2282),", ",C2282," #",H2282,"}"),"")</f>
        <v>{Wan, 2017 #13971}</v>
      </c>
      <c r="N2282" s="4" t="s">
        <v>1</v>
      </c>
      <c r="O2282" s="18" t="str">
        <f>IF(J2282="Yes",IF(P2282&lt;&gt;"",HYPERLINK(_xlfn.CONCAT(VLOOKUP(P2282,AF:AG,2,FALSE),"\",IF(ISERROR(FIND(",",A2282))=FALSE,LEFT(A2282,FIND(",",A2282)-1),A2282),"-",C2282,"-",H2282,".pdf"),"PDF"),""),"")</f>
        <v>PDF</v>
      </c>
      <c r="P2282" s="11" t="s">
        <v>2</v>
      </c>
      <c r="Q2282" s="3" t="s">
        <v>46</v>
      </c>
      <c r="R2282" s="3" t="s">
        <v>47</v>
      </c>
      <c r="S2282" s="4" t="s">
        <v>109</v>
      </c>
      <c r="T2282" s="18" t="str">
        <f>IF(J2282="Yes",IF(U2282&lt;&gt;"",HYPERLINK(_xlfn.CONCAT(VLOOKUP(U2282,AF:AG,2,FALSE),"\",IF(ISERROR(FIND(",",A2282))=FALSE,LEFT(A2282,FIND(",",A2282)-1),A2282),"-",C2282,"-",H2282,".pdf"),"PDF"),""),"")</f>
        <v>PDF</v>
      </c>
      <c r="U2282" s="11" t="s">
        <v>38</v>
      </c>
      <c r="V2282" s="3" t="s">
        <v>46</v>
      </c>
      <c r="W2282" s="3" t="s">
        <v>47</v>
      </c>
      <c r="Y2282" s="12" t="str">
        <f>IF(R2282="Include","No",IF(V2282="Include","No",""))</f>
        <v/>
      </c>
      <c r="Z2282" s="33" t="str">
        <f>IF(J2282="Yes",IF(Q2282="","",IF(Q2282="Include",IF(V2282="",IF(Y2282="No","Check for supplement","Include"),IF(V2282="Exclude","Consensus required",IF(V2282="Include",IF(Y2282="No","Check for supplement","Include"),"Check required"))),IF(Q2282="Exclude",IF(V2282="","Check required",IF(V2282="Exclude","Exclude",IF(V2282="Include","Consensus required","Check required"))),"Check required"))),IF(L2282="","","Find PDF"))</f>
        <v>Exclude</v>
      </c>
      <c r="AA2282" s="31" t="str">
        <f>IF(Z2282="Exclude",R2282,"")</f>
        <v>3. Wrong intervention</v>
      </c>
    </row>
    <row r="2283" spans="1:27" x14ac:dyDescent="0.25">
      <c r="A2283" s="25" t="s">
        <v>3985</v>
      </c>
      <c r="B2283" s="26" t="s">
        <v>3986</v>
      </c>
      <c r="C2283" s="26">
        <v>2017</v>
      </c>
      <c r="D2283" s="26" t="s">
        <v>344</v>
      </c>
      <c r="E2283" s="26">
        <v>130</v>
      </c>
      <c r="G2283" s="26" t="s">
        <v>3987</v>
      </c>
      <c r="H2283" s="26">
        <v>13972</v>
      </c>
      <c r="I2283" s="26" t="s">
        <v>3988</v>
      </c>
      <c r="J2283" s="11" t="s">
        <v>35</v>
      </c>
      <c r="K2283" s="18" t="str">
        <f>IF(LEFT(I2283,2)="10",HYPERLINK(_xlfn.CONCAT("https://doi.org/",I2283),"Link"),IF(I2283="","",HYPERLINK(I2283,"Link")))</f>
        <v>Link</v>
      </c>
      <c r="L2283" s="19" t="str">
        <f>IF(A2283&lt;&gt;"",IF(J2283="No",_xlfn.CONCAT(IF(ISERROR(FIND(",",A2283))=FALSE,LEFT(A2283,FIND(",",A2283)-1),A2283),"-",C2283,"-",H2283),""),"")</f>
        <v/>
      </c>
      <c r="M2283" s="29" t="str">
        <f>IF(A2283&lt;&gt;"",_xlfn.CONCAT("{",IF(ISERROR(FIND(",",A2283))=FALSE,LEFT(A2283,FIND(",",A2283)-1),A2283),", ",C2283," #",H2283,"}"),"")</f>
        <v>{Wan, 2017 #13972}</v>
      </c>
      <c r="N2283" s="4" t="s">
        <v>1</v>
      </c>
      <c r="O2283" s="18" t="str">
        <f>IF(J2283="Yes",IF(P2283&lt;&gt;"",HYPERLINK(_xlfn.CONCAT(VLOOKUP(P2283,AF:AG,2,FALSE),"\",IF(ISERROR(FIND(",",A2283))=FALSE,LEFT(A2283,FIND(",",A2283)-1),A2283),"-",C2283,"-",H2283,".pdf"),"PDF"),""),"")</f>
        <v>PDF</v>
      </c>
      <c r="P2283" s="11" t="s">
        <v>2</v>
      </c>
      <c r="Q2283" s="3" t="s">
        <v>46</v>
      </c>
      <c r="R2283" s="3" t="s">
        <v>39</v>
      </c>
      <c r="T2283" s="18" t="str">
        <f>IF(J2283="Yes",IF(U2283&lt;&gt;"",HYPERLINK(_xlfn.CONCAT(VLOOKUP(U2283,AF:AG,2,FALSE),"\",IF(ISERROR(FIND(",",A2283))=FALSE,LEFT(A2283,FIND(",",A2283)-1),A2283),"-",C2283,"-",H2283,".pdf"),"PDF"),""),"")</f>
        <v>PDF</v>
      </c>
      <c r="U2283" s="11" t="str">
        <f>IF(R2283="0. Duplicate","SH","")</f>
        <v>SH</v>
      </c>
      <c r="V2283" s="3" t="str">
        <f>IF(R2283="0. Duplicate","Exclude","")</f>
        <v>Exclude</v>
      </c>
      <c r="W2283" s="3" t="str">
        <f>IF(R2283="0. Duplicate","0. Duplicate","")</f>
        <v>0. Duplicate</v>
      </c>
      <c r="Y2283" s="12" t="str">
        <f>IF(R2283="Include","No",IF(V2283="Include","No",""))</f>
        <v/>
      </c>
      <c r="Z2283" s="33" t="str">
        <f>IF(J2283="Yes",IF(Q2283="","",IF(Q2283="Include",IF(V2283="",IF(Y2283="No","Check for supplement","Include"),IF(V2283="Exclude","Consensus required",IF(V2283="Include",IF(Y2283="No","Check for supplement","Include"),"Check required"))),IF(Q2283="Exclude",IF(V2283="","Check required",IF(V2283="Exclude","Exclude",IF(V2283="Include","Consensus required","Check required"))),"Check required"))),IF(L2283="","","Find PDF"))</f>
        <v>Exclude</v>
      </c>
      <c r="AA2283" s="31" t="str">
        <f>IF(Z2283="Exclude",R2283,"")</f>
        <v>0. Duplicate</v>
      </c>
    </row>
    <row r="2284" spans="1:27" x14ac:dyDescent="0.25">
      <c r="A2284" s="25" t="s">
        <v>3989</v>
      </c>
      <c r="B2284" s="26" t="s">
        <v>3990</v>
      </c>
      <c r="C2284" s="26">
        <v>2020</v>
      </c>
      <c r="D2284" s="26" t="s">
        <v>344</v>
      </c>
      <c r="E2284" s="26">
        <v>162</v>
      </c>
      <c r="G2284" s="26">
        <v>105878</v>
      </c>
      <c r="H2284" s="26">
        <v>12769</v>
      </c>
      <c r="I2284" s="26" t="s">
        <v>7049</v>
      </c>
      <c r="J2284" s="11" t="s">
        <v>35</v>
      </c>
      <c r="K2284" s="18" t="str">
        <f>IF(LEFT(I2284,2)="10",HYPERLINK(_xlfn.CONCAT("https://doi.org/",I2284),"Link"),IF(I2284="","",HYPERLINK(I2284,"Link")))</f>
        <v>Link</v>
      </c>
      <c r="L2284" s="19" t="str">
        <f>IF(A2284&lt;&gt;"",IF(J2284="No",_xlfn.CONCAT(IF(ISERROR(FIND(",",A2284))=FALSE,LEFT(A2284,FIND(",",A2284)-1),A2284),"-",C2284,"-",H2284),""),"")</f>
        <v/>
      </c>
      <c r="M2284" s="29" t="str">
        <f>IF(A2284&lt;&gt;"",_xlfn.CONCAT("{",IF(ISERROR(FIND(",",A2284))=FALSE,LEFT(A2284,FIND(",",A2284)-1),A2284),", ",C2284," #",H2284,"}"),"")</f>
        <v>{Wan, 2020 #12769}</v>
      </c>
      <c r="N2284" s="4" t="s">
        <v>1</v>
      </c>
      <c r="O2284" s="18" t="str">
        <f>IF(J2284="Yes",IF(P2284&lt;&gt;"",HYPERLINK(_xlfn.CONCAT(VLOOKUP(P2284,AF:AG,2,FALSE),"\",IF(ISERROR(FIND(",",A2284))=FALSE,LEFT(A2284,FIND(",",A2284)-1),A2284),"-",C2284,"-",H2284,".pdf"),"PDF"),""),"")</f>
        <v>PDF</v>
      </c>
      <c r="P2284" s="11" t="s">
        <v>2</v>
      </c>
      <c r="Q2284" s="3" t="s">
        <v>46</v>
      </c>
      <c r="R2284" s="3" t="s">
        <v>39</v>
      </c>
      <c r="T2284" s="18" t="str">
        <f>IF(J2284="Yes",IF(U2284&lt;&gt;"",HYPERLINK(_xlfn.CONCAT(VLOOKUP(U2284,AF:AG,2,FALSE),"\",IF(ISERROR(FIND(",",A2284))=FALSE,LEFT(A2284,FIND(",",A2284)-1),A2284),"-",C2284,"-",H2284,".pdf"),"PDF"),""),"")</f>
        <v>PDF</v>
      </c>
      <c r="U2284" s="11" t="str">
        <f>IF(R2284="0. Duplicate","SH","")</f>
        <v>SH</v>
      </c>
      <c r="V2284" s="3" t="str">
        <f>IF(R2284="0. Duplicate","Exclude","")</f>
        <v>Exclude</v>
      </c>
      <c r="W2284" s="3" t="str">
        <f>IF(R2284="0. Duplicate","0. Duplicate","")</f>
        <v>0. Duplicate</v>
      </c>
      <c r="Y2284" s="12" t="str">
        <f>IF(R2284="Include","No",IF(V2284="Include","No",""))</f>
        <v/>
      </c>
      <c r="Z2284" s="33" t="str">
        <f>IF(J2284="Yes",IF(Q2284="","",IF(Q2284="Include",IF(V2284="",IF(Y2284="No","Check for supplement","Include"),IF(V2284="Exclude","Consensus required",IF(V2284="Include",IF(Y2284="No","Check for supplement","Include"),"Check required"))),IF(Q2284="Exclude",IF(V2284="","Check required",IF(V2284="Exclude","Exclude",IF(V2284="Include","Consensus required","Check required"))),"Check required"))),IF(L2284="","","Find PDF"))</f>
        <v>Exclude</v>
      </c>
      <c r="AA2284" s="31" t="str">
        <f>IF(Z2284="Exclude",R2284,"")</f>
        <v>0. Duplicate</v>
      </c>
    </row>
    <row r="2285" spans="1:27" x14ac:dyDescent="0.25">
      <c r="A2285" s="25" t="s">
        <v>3989</v>
      </c>
      <c r="B2285" s="26" t="s">
        <v>3990</v>
      </c>
      <c r="C2285" s="26">
        <v>2020</v>
      </c>
      <c r="D2285" s="26" t="s">
        <v>344</v>
      </c>
      <c r="E2285" s="26">
        <v>162</v>
      </c>
      <c r="G2285" s="26">
        <v>105878</v>
      </c>
      <c r="H2285" s="26">
        <v>13973</v>
      </c>
      <c r="I2285" s="26" t="s">
        <v>3991</v>
      </c>
      <c r="J2285" s="11" t="s">
        <v>35</v>
      </c>
      <c r="K2285" s="18" t="str">
        <f>IF(LEFT(I2285,2)="10",HYPERLINK(_xlfn.CONCAT("https://doi.org/",I2285),"Link"),IF(I2285="","",HYPERLINK(I2285,"Link")))</f>
        <v>Link</v>
      </c>
      <c r="L2285" s="19" t="str">
        <f>IF(A2285&lt;&gt;"",IF(J2285="No",_xlfn.CONCAT(IF(ISERROR(FIND(",",A2285))=FALSE,LEFT(A2285,FIND(",",A2285)-1),A2285),"-",C2285,"-",H2285),""),"")</f>
        <v/>
      </c>
      <c r="M2285" s="29" t="str">
        <f>IF(A2285&lt;&gt;"",_xlfn.CONCAT("{",IF(ISERROR(FIND(",",A2285))=FALSE,LEFT(A2285,FIND(",",A2285)-1),A2285),", ",C2285," #",H2285,"}"),"")</f>
        <v>{Wan, 2020 #13973}</v>
      </c>
      <c r="N2285" s="4" t="s">
        <v>1</v>
      </c>
      <c r="O2285" s="18" t="str">
        <f>IF(J2285="Yes",IF(P2285&lt;&gt;"",HYPERLINK(_xlfn.CONCAT(VLOOKUP(P2285,AF:AG,2,FALSE),"\",IF(ISERROR(FIND(",",A2285))=FALSE,LEFT(A2285,FIND(",",A2285)-1),A2285),"-",C2285,"-",H2285,".pdf"),"PDF"),""),"")</f>
        <v>PDF</v>
      </c>
      <c r="P2285" s="11" t="s">
        <v>2</v>
      </c>
      <c r="Q2285" s="3" t="s">
        <v>46</v>
      </c>
      <c r="R2285" s="3" t="s">
        <v>47</v>
      </c>
      <c r="S2285" s="4" t="s">
        <v>109</v>
      </c>
      <c r="T2285" s="18" t="str">
        <f>IF(J2285="Yes",IF(U2285&lt;&gt;"",HYPERLINK(_xlfn.CONCAT(VLOOKUP(U2285,AF:AG,2,FALSE),"\",IF(ISERROR(FIND(",",A2285))=FALSE,LEFT(A2285,FIND(",",A2285)-1),A2285),"-",C2285,"-",H2285,".pdf"),"PDF"),""),"")</f>
        <v>PDF</v>
      </c>
      <c r="U2285" s="11" t="s">
        <v>38</v>
      </c>
      <c r="V2285" s="3" t="s">
        <v>46</v>
      </c>
      <c r="W2285" s="3" t="s">
        <v>47</v>
      </c>
      <c r="Y2285" s="12" t="str">
        <f>IF(R2285="Include","No",IF(V2285="Include","No",""))</f>
        <v/>
      </c>
      <c r="Z2285" s="33" t="str">
        <f>IF(J2285="Yes",IF(Q2285="","",IF(Q2285="Include",IF(V2285="",IF(Y2285="No","Check for supplement","Include"),IF(V2285="Exclude","Consensus required",IF(V2285="Include",IF(Y2285="No","Check for supplement","Include"),"Check required"))),IF(Q2285="Exclude",IF(V2285="","Check required",IF(V2285="Exclude","Exclude",IF(V2285="Include","Consensus required","Check required"))),"Check required"))),IF(L2285="","","Find PDF"))</f>
        <v>Exclude</v>
      </c>
      <c r="AA2285" s="31" t="str">
        <f>IF(Z2285="Exclude",R2285,"")</f>
        <v>3. Wrong intervention</v>
      </c>
    </row>
    <row r="2286" spans="1:27" x14ac:dyDescent="0.25">
      <c r="A2286" s="25" t="s">
        <v>3992</v>
      </c>
      <c r="B2286" s="26" t="s">
        <v>3993</v>
      </c>
      <c r="C2286" s="26">
        <v>2011</v>
      </c>
      <c r="D2286" s="26" t="s">
        <v>308</v>
      </c>
      <c r="E2286" s="26">
        <v>34</v>
      </c>
      <c r="F2286" s="26">
        <v>2</v>
      </c>
      <c r="G2286" s="26" t="s">
        <v>3994</v>
      </c>
      <c r="H2286" s="26">
        <v>15021</v>
      </c>
      <c r="I2286" s="26" t="s">
        <v>3995</v>
      </c>
      <c r="J2286" s="11" t="s">
        <v>35</v>
      </c>
      <c r="K2286" s="18" t="str">
        <f>IF(LEFT(I2286,2)="10",HYPERLINK(_xlfn.CONCAT("https://doi.org/",I2286),"Link"),IF(I2286="","",HYPERLINK(I2286,"Link")))</f>
        <v>Link</v>
      </c>
      <c r="L2286" s="19" t="str">
        <f>IF(A2286&lt;&gt;"",IF(J2286="No",_xlfn.CONCAT(IF(ISERROR(FIND(",",A2286))=FALSE,LEFT(A2286,FIND(",",A2286)-1),A2286),"-",C2286,"-",H2286),""),"")</f>
        <v/>
      </c>
      <c r="M2286" s="29" t="str">
        <f>IF(A2286&lt;&gt;"",_xlfn.CONCAT("{",IF(ISERROR(FIND(",",A2286))=FALSE,LEFT(A2286,FIND(",",A2286)-1),A2286),", ",C2286," #",H2286,"}"),"")</f>
        <v>{Wang, 2011 #15021}</v>
      </c>
      <c r="N2286" s="4" t="s">
        <v>1</v>
      </c>
      <c r="O2286" s="18" t="str">
        <f>IF(J2286="Yes",IF(P2286&lt;&gt;"",HYPERLINK(_xlfn.CONCAT(VLOOKUP(P2286,AF:AG,2,FALSE),"\",IF(ISERROR(FIND(",",A2286))=FALSE,LEFT(A2286,FIND(",",A2286)-1),A2286),"-",C2286,"-",H2286,".pdf"),"PDF"),""),"")</f>
        <v>PDF</v>
      </c>
      <c r="P2286" s="11" t="s">
        <v>2</v>
      </c>
      <c r="Q2286" s="3" t="s">
        <v>46</v>
      </c>
      <c r="R2286" s="3" t="s">
        <v>47</v>
      </c>
      <c r="S2286" s="4" t="s">
        <v>109</v>
      </c>
      <c r="T2286" s="18" t="str">
        <f>IF(J2286="Yes",IF(U2286&lt;&gt;"",HYPERLINK(_xlfn.CONCAT(VLOOKUP(U2286,AF:AG,2,FALSE),"\",IF(ISERROR(FIND(",",A2286))=FALSE,LEFT(A2286,FIND(",",A2286)-1),A2286),"-",C2286,"-",H2286,".pdf"),"PDF"),""),"")</f>
        <v>PDF</v>
      </c>
      <c r="U2286" s="11" t="s">
        <v>38</v>
      </c>
      <c r="V2286" s="3" t="s">
        <v>46</v>
      </c>
      <c r="W2286" s="3" t="s">
        <v>47</v>
      </c>
      <c r="Y2286" s="12" t="str">
        <f>IF(R2286="Include","No",IF(V2286="Include","No",""))</f>
        <v/>
      </c>
      <c r="Z2286" s="33" t="str">
        <f>IF(J2286="Yes",IF(Q2286="","",IF(Q2286="Include",IF(V2286="",IF(Y2286="No","Check for supplement","Include"),IF(V2286="Exclude","Consensus required",IF(V2286="Include",IF(Y2286="No","Check for supplement","Include"),"Check required"))),IF(Q2286="Exclude",IF(V2286="","Check required",IF(V2286="Exclude","Exclude",IF(V2286="Include","Consensus required","Check required"))),"Check required"))),IF(L2286="","","Find PDF"))</f>
        <v>Exclude</v>
      </c>
      <c r="AA2286" s="31" t="str">
        <f>IF(Z2286="Exclude",R2286,"")</f>
        <v>3. Wrong intervention</v>
      </c>
    </row>
    <row r="2287" spans="1:27" x14ac:dyDescent="0.25">
      <c r="A2287" s="25" t="s">
        <v>3996</v>
      </c>
      <c r="B2287" s="26" t="s">
        <v>3997</v>
      </c>
      <c r="C2287" s="26">
        <v>2015</v>
      </c>
      <c r="D2287" s="26" t="s">
        <v>3998</v>
      </c>
      <c r="E2287" s="26">
        <v>21</v>
      </c>
      <c r="F2287" s="26">
        <v>10</v>
      </c>
      <c r="G2287" s="26" t="s">
        <v>3999</v>
      </c>
      <c r="H2287" s="26">
        <v>13974</v>
      </c>
      <c r="I2287" s="26" t="s">
        <v>4000</v>
      </c>
      <c r="J2287" s="11" t="s">
        <v>35</v>
      </c>
      <c r="K2287" s="18" t="str">
        <f>IF(LEFT(I2287,2)="10",HYPERLINK(_xlfn.CONCAT("https://doi.org/",I2287),"Link"),IF(I2287="","",HYPERLINK(I2287,"Link")))</f>
        <v>Link</v>
      </c>
      <c r="L2287" s="19" t="str">
        <f>IF(A2287&lt;&gt;"",IF(J2287="No",_xlfn.CONCAT(IF(ISERROR(FIND(",",A2287))=FALSE,LEFT(A2287,FIND(",",A2287)-1),A2287),"-",C2287,"-",H2287),""),"")</f>
        <v/>
      </c>
      <c r="M2287" s="29" t="str">
        <f>IF(A2287&lt;&gt;"",_xlfn.CONCAT("{",IF(ISERROR(FIND(",",A2287))=FALSE,LEFT(A2287,FIND(",",A2287)-1),A2287),", ",C2287," #",H2287,"}"),"")</f>
        <v>{Wang, 2015 #13974}</v>
      </c>
      <c r="N2287" s="4" t="s">
        <v>1</v>
      </c>
      <c r="O2287" s="18" t="str">
        <f>IF(J2287="Yes",IF(P2287&lt;&gt;"",HYPERLINK(_xlfn.CONCAT(VLOOKUP(P2287,AF:AG,2,FALSE),"\",IF(ISERROR(FIND(",",A2287))=FALSE,LEFT(A2287,FIND(",",A2287)-1),A2287),"-",C2287,"-",H2287,".pdf"),"PDF"),""),"")</f>
        <v>PDF</v>
      </c>
      <c r="P2287" s="11" t="s">
        <v>2</v>
      </c>
      <c r="Q2287" s="3" t="s">
        <v>46</v>
      </c>
      <c r="R2287" s="3" t="s">
        <v>47</v>
      </c>
      <c r="S2287" s="4" t="s">
        <v>109</v>
      </c>
      <c r="T2287" s="18" t="str">
        <f>IF(J2287="Yes",IF(U2287&lt;&gt;"",HYPERLINK(_xlfn.CONCAT(VLOOKUP(U2287,AF:AG,2,FALSE),"\",IF(ISERROR(FIND(",",A2287))=FALSE,LEFT(A2287,FIND(",",A2287)-1),A2287),"-",C2287,"-",H2287,".pdf"),"PDF"),""),"")</f>
        <v>PDF</v>
      </c>
      <c r="U2287" s="11" t="s">
        <v>38</v>
      </c>
      <c r="V2287" s="3" t="s">
        <v>46</v>
      </c>
      <c r="W2287" s="3" t="s">
        <v>47</v>
      </c>
      <c r="Y2287" s="12" t="str">
        <f>IF(R2287="Include","No",IF(V2287="Include","No",""))</f>
        <v/>
      </c>
      <c r="Z2287" s="33" t="str">
        <f>IF(J2287="Yes",IF(Q2287="","",IF(Q2287="Include",IF(V2287="",IF(Y2287="No","Check for supplement","Include"),IF(V2287="Exclude","Consensus required",IF(V2287="Include",IF(Y2287="No","Check for supplement","Include"),"Check required"))),IF(Q2287="Exclude",IF(V2287="","Check required",IF(V2287="Exclude","Exclude",IF(V2287="Include","Consensus required","Check required"))),"Check required"))),IF(L2287="","","Find PDF"))</f>
        <v>Exclude</v>
      </c>
      <c r="AA2287" s="31" t="str">
        <f>IF(Z2287="Exclude",R2287,"")</f>
        <v>3. Wrong intervention</v>
      </c>
    </row>
    <row r="2288" spans="1:27" x14ac:dyDescent="0.25">
      <c r="A2288" s="25" t="s">
        <v>5793</v>
      </c>
      <c r="B2288" s="26" t="s">
        <v>5794</v>
      </c>
      <c r="C2288" s="26">
        <v>2019</v>
      </c>
      <c r="D2288" s="26" t="s">
        <v>3686</v>
      </c>
      <c r="E2288" s="26">
        <v>65</v>
      </c>
      <c r="F2288" s="26">
        <v>3</v>
      </c>
      <c r="G2288" s="26" t="s">
        <v>5795</v>
      </c>
      <c r="H2288" s="26">
        <v>14088</v>
      </c>
      <c r="I2288" s="26" t="s">
        <v>5796</v>
      </c>
      <c r="J2288" s="11" t="s">
        <v>35</v>
      </c>
      <c r="K2288" s="18" t="str">
        <f>IF(LEFT(I2288,2)="10",HYPERLINK(_xlfn.CONCAT("https://doi.org/",I2288),"Link"),IF(I2288="","",HYPERLINK(I2288,"Link")))</f>
        <v>Link</v>
      </c>
      <c r="L2288" s="19" t="str">
        <f>IF(A2288&lt;&gt;"",IF(J2288="No",_xlfn.CONCAT(IF(ISERROR(FIND(",",A2288))=FALSE,LEFT(A2288,FIND(",",A2288)-1),A2288),"-",C2288,"-",H2288),""),"")</f>
        <v/>
      </c>
      <c r="M2288" s="29" t="str">
        <f>IF(A2288&lt;&gt;"",_xlfn.CONCAT("{",IF(ISERROR(FIND(",",A2288))=FALSE,LEFT(A2288,FIND(",",A2288)-1),A2288),", ",C2288," #",H2288,"}"),"")</f>
        <v>{Wang, 2019 #14088}</v>
      </c>
      <c r="N2288" s="4" t="s">
        <v>4</v>
      </c>
      <c r="O2288" s="18" t="str">
        <f>IF(J2288="Yes",IF(P2288&lt;&gt;"",HYPERLINK(_xlfn.CONCAT(VLOOKUP(P2288,AF:AG,2,FALSE),"\",IF(ISERROR(FIND(",",A2288))=FALSE,LEFT(A2288,FIND(",",A2288)-1),A2288),"-",C2288,"-",H2288,".pdf"),"PDF"),""),"")</f>
        <v>PDF</v>
      </c>
      <c r="P2288" s="11" t="s">
        <v>2</v>
      </c>
      <c r="Q2288" s="3" t="s">
        <v>46</v>
      </c>
      <c r="R2288" s="3" t="s">
        <v>47</v>
      </c>
      <c r="S2288" s="4" t="s">
        <v>109</v>
      </c>
      <c r="T2288" s="18" t="str">
        <f>IF(J2288="Yes",IF(U2288&lt;&gt;"",HYPERLINK(_xlfn.CONCAT(VLOOKUP(U2288,AF:AG,2,FALSE),"\",IF(ISERROR(FIND(",",A2288))=FALSE,LEFT(A2288,FIND(",",A2288)-1),A2288),"-",C2288,"-",H2288,".pdf"),"PDF"),""),"")</f>
        <v>PDF</v>
      </c>
      <c r="U2288" s="11" t="s">
        <v>50</v>
      </c>
      <c r="V2288" s="3" t="s">
        <v>46</v>
      </c>
      <c r="W2288" s="3" t="s">
        <v>47</v>
      </c>
      <c r="Y2288" s="12" t="str">
        <f>IF(R2288="Include","No",IF(V2288="Include","No",""))</f>
        <v/>
      </c>
      <c r="Z2288" s="33" t="str">
        <f>IF(J2288="Yes",IF(Q2288="","",IF(Q2288="Include",IF(V2288="",IF(Y2288="No","Check for supplement","Include"),IF(V2288="Exclude","Consensus required",IF(V2288="Include",IF(Y2288="No","Check for supplement","Include"),"Check required"))),IF(Q2288="Exclude",IF(V2288="","Check required",IF(V2288="Exclude","Exclude",IF(V2288="Include","Consensus required","Check required"))),"Check required"))),IF(L2288="","","Find PDF"))</f>
        <v>Exclude</v>
      </c>
      <c r="AA2288" s="31" t="str">
        <f>IF(Z2288="Exclude",R2288,"")</f>
        <v>3. Wrong intervention</v>
      </c>
    </row>
    <row r="2289" spans="1:27" x14ac:dyDescent="0.25">
      <c r="A2289" s="25" t="s">
        <v>4001</v>
      </c>
      <c r="B2289" s="26" t="s">
        <v>4002</v>
      </c>
      <c r="C2289" s="26">
        <v>2021</v>
      </c>
      <c r="D2289" s="26" t="s">
        <v>1788</v>
      </c>
      <c r="E2289" s="26">
        <v>35</v>
      </c>
      <c r="F2289" s="26">
        <v>1</v>
      </c>
      <c r="G2289" s="26" t="s">
        <v>4003</v>
      </c>
      <c r="H2289" s="26">
        <v>15018</v>
      </c>
      <c r="I2289" s="26" t="s">
        <v>4004</v>
      </c>
      <c r="J2289" s="11" t="s">
        <v>35</v>
      </c>
      <c r="K2289" s="18" t="str">
        <f>IF(LEFT(I2289,2)="10",HYPERLINK(_xlfn.CONCAT("https://doi.org/",I2289),"Link"),IF(I2289="","",HYPERLINK(I2289,"Link")))</f>
        <v>Link</v>
      </c>
      <c r="L2289" s="19" t="str">
        <f>IF(A2289&lt;&gt;"",IF(J2289="No",_xlfn.CONCAT(IF(ISERROR(FIND(",",A2289))=FALSE,LEFT(A2289,FIND(",",A2289)-1),A2289),"-",C2289,"-",H2289),""),"")</f>
        <v/>
      </c>
      <c r="M2289" s="29" t="str">
        <f>IF(A2289&lt;&gt;"",_xlfn.CONCAT("{",IF(ISERROR(FIND(",",A2289))=FALSE,LEFT(A2289,FIND(",",A2289)-1),A2289),", ",C2289," #",H2289,"}"),"")</f>
        <v>{Wang, 2021 #15018}</v>
      </c>
      <c r="N2289" s="4" t="s">
        <v>1</v>
      </c>
      <c r="O2289" s="18" t="str">
        <f>IF(J2289="Yes",IF(P2289&lt;&gt;"",HYPERLINK(_xlfn.CONCAT(VLOOKUP(P2289,AF:AG,2,FALSE),"\",IF(ISERROR(FIND(",",A2289))=FALSE,LEFT(A2289,FIND(",",A2289)-1),A2289),"-",C2289,"-",H2289,".pdf"),"PDF"),""),"")</f>
        <v>PDF</v>
      </c>
      <c r="P2289" s="11" t="s">
        <v>2</v>
      </c>
      <c r="Q2289" s="3" t="s">
        <v>46</v>
      </c>
      <c r="R2289" s="3" t="s">
        <v>47</v>
      </c>
      <c r="S2289" s="4" t="s">
        <v>109</v>
      </c>
      <c r="T2289" s="18" t="str">
        <f>IF(J2289="Yes",IF(U2289&lt;&gt;"",HYPERLINK(_xlfn.CONCAT(VLOOKUP(U2289,AF:AG,2,FALSE),"\",IF(ISERROR(FIND(",",A2289))=FALSE,LEFT(A2289,FIND(",",A2289)-1),A2289),"-",C2289,"-",H2289,".pdf"),"PDF"),""),"")</f>
        <v>PDF</v>
      </c>
      <c r="U2289" s="11" t="s">
        <v>38</v>
      </c>
      <c r="V2289" s="3" t="s">
        <v>46</v>
      </c>
      <c r="W2289" s="3" t="s">
        <v>47</v>
      </c>
      <c r="Y2289" s="12" t="str">
        <f>IF(R2289="Include","No",IF(V2289="Include","No",""))</f>
        <v/>
      </c>
      <c r="Z2289" s="33" t="str">
        <f>IF(J2289="Yes",IF(Q2289="","",IF(Q2289="Include",IF(V2289="",IF(Y2289="No","Check for supplement","Include"),IF(V2289="Exclude","Consensus required",IF(V2289="Include",IF(Y2289="No","Check for supplement","Include"),"Check required"))),IF(Q2289="Exclude",IF(V2289="","Check required",IF(V2289="Exclude","Exclude",IF(V2289="Include","Consensus required","Check required"))),"Check required"))),IF(L2289="","","Find PDF"))</f>
        <v>Exclude</v>
      </c>
      <c r="AA2289" s="31" t="str">
        <f>IF(Z2289="Exclude",R2289,"")</f>
        <v>3. Wrong intervention</v>
      </c>
    </row>
    <row r="2290" spans="1:27" x14ac:dyDescent="0.25">
      <c r="A2290" s="25" t="s">
        <v>4005</v>
      </c>
      <c r="B2290" s="26" t="s">
        <v>4006</v>
      </c>
      <c r="C2290" s="26">
        <v>2021</v>
      </c>
      <c r="D2290" s="26" t="s">
        <v>4007</v>
      </c>
      <c r="E2290" s="26">
        <v>75</v>
      </c>
      <c r="F2290" s="26">
        <v>2</v>
      </c>
      <c r="G2290" s="26" t="s">
        <v>4008</v>
      </c>
      <c r="H2290" s="26">
        <v>15019</v>
      </c>
      <c r="I2290" s="26" t="s">
        <v>4009</v>
      </c>
      <c r="J2290" s="11" t="s">
        <v>35</v>
      </c>
      <c r="K2290" s="18" t="str">
        <f>IF(LEFT(I2290,2)="10",HYPERLINK(_xlfn.CONCAT("https://doi.org/",I2290),"Link"),IF(I2290="","",HYPERLINK(I2290,"Link")))</f>
        <v>Link</v>
      </c>
      <c r="L2290" s="19" t="str">
        <f>IF(A2290&lt;&gt;"",IF(J2290="No",_xlfn.CONCAT(IF(ISERROR(FIND(",",A2290))=FALSE,LEFT(A2290,FIND(",",A2290)-1),A2290),"-",C2290,"-",H2290),""),"")</f>
        <v/>
      </c>
      <c r="M2290" s="29" t="str">
        <f>IF(A2290&lt;&gt;"",_xlfn.CONCAT("{",IF(ISERROR(FIND(",",A2290))=FALSE,LEFT(A2290,FIND(",",A2290)-1),A2290),", ",C2290," #",H2290,"}"),"")</f>
        <v>{Wang, 2021 #15019}</v>
      </c>
      <c r="N2290" s="4" t="s">
        <v>1</v>
      </c>
      <c r="O2290" s="18" t="str">
        <f>IF(J2290="Yes",IF(P2290&lt;&gt;"",HYPERLINK(_xlfn.CONCAT(VLOOKUP(P2290,AF:AG,2,FALSE),"\",IF(ISERROR(FIND(",",A2290))=FALSE,LEFT(A2290,FIND(",",A2290)-1),A2290),"-",C2290,"-",H2290,".pdf"),"PDF"),""),"")</f>
        <v>PDF</v>
      </c>
      <c r="P2290" s="11" t="s">
        <v>2</v>
      </c>
      <c r="Q2290" s="3" t="s">
        <v>46</v>
      </c>
      <c r="R2290" s="3" t="s">
        <v>77</v>
      </c>
      <c r="S2290" s="4" t="s">
        <v>316</v>
      </c>
      <c r="T2290" s="18" t="str">
        <f>IF(J2290="Yes",IF(U2290&lt;&gt;"",HYPERLINK(_xlfn.CONCAT(VLOOKUP(U2290,AF:AG,2,FALSE),"\",IF(ISERROR(FIND(",",A2290))=FALSE,LEFT(A2290,FIND(",",A2290)-1),A2290),"-",C2290,"-",H2290,".pdf"),"PDF"),""),"")</f>
        <v>PDF</v>
      </c>
      <c r="U2290" s="11" t="s">
        <v>38</v>
      </c>
      <c r="V2290" s="3" t="s">
        <v>46</v>
      </c>
      <c r="W2290" s="3" t="s">
        <v>56</v>
      </c>
      <c r="X2290" s="501" t="s">
        <v>2604</v>
      </c>
      <c r="Y2290" s="12" t="str">
        <f>IF(R2290="Include","No",IF(V2290="Include","No",""))</f>
        <v/>
      </c>
      <c r="Z2290" s="33" t="str">
        <f>IF(J2290="Yes",IF(Q2290="","",IF(Q2290="Include",IF(V2290="",IF(Y2290="No","Check for supplement","Include"),IF(V2290="Exclude","Consensus required",IF(V2290="Include",IF(Y2290="No","Check for supplement","Include"),"Check required"))),IF(Q2290="Exclude",IF(V2290="","Check required",IF(V2290="Exclude","Exclude",IF(V2290="Include","Consensus required","Check required"))),"Check required"))),IF(L2290="","","Find PDF"))</f>
        <v>Exclude</v>
      </c>
      <c r="AA2290" s="31" t="str">
        <f>IF(Z2290="Exclude",R2290,"")</f>
        <v>5. Wrong study design</v>
      </c>
    </row>
    <row r="2291" spans="1:27" x14ac:dyDescent="0.25">
      <c r="A2291" s="25" t="s">
        <v>4005</v>
      </c>
      <c r="B2291" s="26" t="s">
        <v>4006</v>
      </c>
      <c r="C2291" s="26">
        <v>2021</v>
      </c>
      <c r="D2291" s="26" t="s">
        <v>4007</v>
      </c>
      <c r="E2291" s="26">
        <v>75</v>
      </c>
      <c r="F2291" s="26">
        <v>2</v>
      </c>
      <c r="G2291" s="26" t="s">
        <v>4008</v>
      </c>
      <c r="H2291" s="26">
        <v>15020</v>
      </c>
      <c r="I2291" s="26" t="s">
        <v>4009</v>
      </c>
      <c r="J2291" s="11" t="s">
        <v>35</v>
      </c>
      <c r="K2291" s="18" t="str">
        <f>IF(LEFT(I2291,2)="10",HYPERLINK(_xlfn.CONCAT("https://doi.org/",I2291),"Link"),IF(I2291="","",HYPERLINK(I2291,"Link")))</f>
        <v>Link</v>
      </c>
      <c r="L2291" s="19" t="str">
        <f>IF(A2291&lt;&gt;"",IF(J2291="No",_xlfn.CONCAT(IF(ISERROR(FIND(",",A2291))=FALSE,LEFT(A2291,FIND(",",A2291)-1),A2291),"-",C2291,"-",H2291),""),"")</f>
        <v/>
      </c>
      <c r="M2291" s="29" t="str">
        <f>IF(A2291&lt;&gt;"",_xlfn.CONCAT("{",IF(ISERROR(FIND(",",A2291))=FALSE,LEFT(A2291,FIND(",",A2291)-1),A2291),", ",C2291," #",H2291,"}"),"")</f>
        <v>{Wang, 2021 #15020}</v>
      </c>
      <c r="N2291" s="4" t="s">
        <v>1</v>
      </c>
      <c r="O2291" s="18" t="str">
        <f>IF(J2291="Yes",IF(P2291&lt;&gt;"",HYPERLINK(_xlfn.CONCAT(VLOOKUP(P2291,AF:AG,2,FALSE),"\",IF(ISERROR(FIND(",",A2291))=FALSE,LEFT(A2291,FIND(",",A2291)-1),A2291),"-",C2291,"-",H2291,".pdf"),"PDF"),""),"")</f>
        <v>PDF</v>
      </c>
      <c r="P2291" s="11" t="s">
        <v>2</v>
      </c>
      <c r="Q2291" s="3" t="s">
        <v>46</v>
      </c>
      <c r="R2291" s="3" t="s">
        <v>39</v>
      </c>
      <c r="T2291" s="18" t="str">
        <f>IF(J2291="Yes",IF(U2291&lt;&gt;"",HYPERLINK(_xlfn.CONCAT(VLOOKUP(U2291,AF:AG,2,FALSE),"\",IF(ISERROR(FIND(",",A2291))=FALSE,LEFT(A2291,FIND(",",A2291)-1),A2291),"-",C2291,"-",H2291,".pdf"),"PDF"),""),"")</f>
        <v>PDF</v>
      </c>
      <c r="U2291" s="11" t="str">
        <f>IF(R2291="0. Duplicate","SH","")</f>
        <v>SH</v>
      </c>
      <c r="V2291" s="3" t="str">
        <f>IF(R2291="0. Duplicate","Exclude","")</f>
        <v>Exclude</v>
      </c>
      <c r="W2291" s="3" t="str">
        <f>IF(R2291="0. Duplicate","0. Duplicate","")</f>
        <v>0. Duplicate</v>
      </c>
      <c r="Y2291" s="12" t="str">
        <f>IF(R2291="Include","No",IF(V2291="Include","No",""))</f>
        <v/>
      </c>
      <c r="Z2291" s="33" t="str">
        <f>IF(J2291="Yes",IF(Q2291="","",IF(Q2291="Include",IF(V2291="",IF(Y2291="No","Check for supplement","Include"),IF(V2291="Exclude","Consensus required",IF(V2291="Include",IF(Y2291="No","Check for supplement","Include"),"Check required"))),IF(Q2291="Exclude",IF(V2291="","Check required",IF(V2291="Exclude","Exclude",IF(V2291="Include","Consensus required","Check required"))),"Check required"))),IF(L2291="","","Find PDF"))</f>
        <v>Exclude</v>
      </c>
      <c r="AA2291" s="31" t="str">
        <f>IF(Z2291="Exclude",R2291,"")</f>
        <v>0. Duplicate</v>
      </c>
    </row>
    <row r="2292" spans="1:27" x14ac:dyDescent="0.25">
      <c r="A2292" s="25" t="s">
        <v>4010</v>
      </c>
      <c r="B2292" s="26" t="s">
        <v>4011</v>
      </c>
      <c r="C2292" s="26">
        <v>2022</v>
      </c>
      <c r="D2292" s="26" t="s">
        <v>560</v>
      </c>
      <c r="E2292" s="26">
        <v>14</v>
      </c>
      <c r="F2292" s="26">
        <v>12</v>
      </c>
      <c r="G2292" s="26" t="s">
        <v>4012</v>
      </c>
      <c r="H2292" s="26">
        <v>15022</v>
      </c>
      <c r="I2292" s="26" t="s">
        <v>4013</v>
      </c>
      <c r="J2292" s="11" t="s">
        <v>35</v>
      </c>
      <c r="K2292" s="18" t="str">
        <f>IF(LEFT(I2292,2)="10",HYPERLINK(_xlfn.CONCAT("https://doi.org/",I2292),"Link"),IF(I2292="","",HYPERLINK(I2292,"Link")))</f>
        <v>Link</v>
      </c>
      <c r="L2292" s="19" t="str">
        <f>IF(A2292&lt;&gt;"",IF(J2292="No",_xlfn.CONCAT(IF(ISERROR(FIND(",",A2292))=FALSE,LEFT(A2292,FIND(",",A2292)-1),A2292),"-",C2292,"-",H2292),""),"")</f>
        <v/>
      </c>
      <c r="M2292" s="29" t="str">
        <f>IF(A2292&lt;&gt;"",_xlfn.CONCAT("{",IF(ISERROR(FIND(",",A2292))=FALSE,LEFT(A2292,FIND(",",A2292)-1),A2292),", ",C2292," #",H2292,"}"),"")</f>
        <v>{Wang, 2022 #15022}</v>
      </c>
      <c r="N2292" s="4" t="s">
        <v>1</v>
      </c>
      <c r="O2292" s="18" t="str">
        <f>IF(J2292="Yes",IF(P2292&lt;&gt;"",HYPERLINK(_xlfn.CONCAT(VLOOKUP(P2292,AF:AG,2,FALSE),"\",IF(ISERROR(FIND(",",A2292))=FALSE,LEFT(A2292,FIND(",",A2292)-1),A2292),"-",C2292,"-",H2292,".pdf"),"PDF"),""),"")</f>
        <v>PDF</v>
      </c>
      <c r="P2292" s="11" t="s">
        <v>2</v>
      </c>
      <c r="Q2292" s="3" t="s">
        <v>46</v>
      </c>
      <c r="R2292" s="3" t="s">
        <v>47</v>
      </c>
      <c r="S2292" s="4" t="s">
        <v>109</v>
      </c>
      <c r="T2292" s="18" t="str">
        <f>IF(J2292="Yes",IF(U2292&lt;&gt;"",HYPERLINK(_xlfn.CONCAT(VLOOKUP(U2292,AF:AG,2,FALSE),"\",IF(ISERROR(FIND(",",A2292))=FALSE,LEFT(A2292,FIND(",",A2292)-1),A2292),"-",C2292,"-",H2292,".pdf"),"PDF"),""),"")</f>
        <v>PDF</v>
      </c>
      <c r="U2292" s="11" t="s">
        <v>38</v>
      </c>
      <c r="V2292" s="3" t="s">
        <v>46</v>
      </c>
      <c r="W2292" s="3" t="s">
        <v>47</v>
      </c>
      <c r="Y2292" s="12" t="str">
        <f>IF(R2292="Include","No",IF(V2292="Include","No",""))</f>
        <v/>
      </c>
      <c r="Z2292" s="33" t="str">
        <f>IF(J2292="Yes",IF(Q2292="","",IF(Q2292="Include",IF(V2292="",IF(Y2292="No","Check for supplement","Include"),IF(V2292="Exclude","Consensus required",IF(V2292="Include",IF(Y2292="No","Check for supplement","Include"),"Check required"))),IF(Q2292="Exclude",IF(V2292="","Check required",IF(V2292="Exclude","Exclude",IF(V2292="Include","Consensus required","Check required"))),"Check required"))),IF(L2292="","","Find PDF"))</f>
        <v>Exclude</v>
      </c>
      <c r="AA2292" s="31" t="str">
        <f>IF(Z2292="Exclude",R2292,"")</f>
        <v>3. Wrong intervention</v>
      </c>
    </row>
    <row r="2293" spans="1:27" x14ac:dyDescent="0.25">
      <c r="A2293" s="25" t="s">
        <v>4014</v>
      </c>
      <c r="B2293" s="26" t="s">
        <v>4015</v>
      </c>
      <c r="C2293" s="26">
        <v>2020</v>
      </c>
      <c r="D2293" s="26" t="s">
        <v>192</v>
      </c>
      <c r="E2293" s="26">
        <v>132</v>
      </c>
      <c r="G2293" s="26">
        <v>105974</v>
      </c>
      <c r="H2293" s="26">
        <v>13975</v>
      </c>
      <c r="I2293" s="26" t="s">
        <v>4016</v>
      </c>
      <c r="J2293" s="11" t="s">
        <v>35</v>
      </c>
      <c r="K2293" s="18" t="str">
        <f>IF(LEFT(I2293,2)="10",HYPERLINK(_xlfn.CONCAT("https://doi.org/",I2293),"Link"),IF(I2293="","",HYPERLINK(I2293,"Link")))</f>
        <v>Link</v>
      </c>
      <c r="L2293" s="19" t="str">
        <f>IF(A2293&lt;&gt;"",IF(J2293="No",_xlfn.CONCAT(IF(ISERROR(FIND(",",A2293))=FALSE,LEFT(A2293,FIND(",",A2293)-1),A2293),"-",C2293,"-",H2293),""),"")</f>
        <v/>
      </c>
      <c r="M2293" s="29" t="str">
        <f>IF(A2293&lt;&gt;"",_xlfn.CONCAT("{",IF(ISERROR(FIND(",",A2293))=FALSE,LEFT(A2293,FIND(",",A2293)-1),A2293),", ",C2293," #",H2293,"}"),"")</f>
        <v>{Ward, 2020 #13975}</v>
      </c>
      <c r="N2293" s="4" t="s">
        <v>1</v>
      </c>
      <c r="O2293" s="18" t="str">
        <f>IF(J2293="Yes",IF(P2293&lt;&gt;"",HYPERLINK(_xlfn.CONCAT(VLOOKUP(P2293,AF:AG,2,FALSE),"\",IF(ISERROR(FIND(",",A2293))=FALSE,LEFT(A2293,FIND(",",A2293)-1),A2293),"-",C2293,"-",H2293,".pdf"),"PDF"),""),"")</f>
        <v>PDF</v>
      </c>
      <c r="P2293" s="11" t="s">
        <v>2</v>
      </c>
      <c r="Q2293" s="3" t="s">
        <v>46</v>
      </c>
      <c r="R2293" s="3" t="s">
        <v>47</v>
      </c>
      <c r="S2293" s="4" t="s">
        <v>109</v>
      </c>
      <c r="T2293" s="18" t="str">
        <f>IF(J2293="Yes",IF(U2293&lt;&gt;"",HYPERLINK(_xlfn.CONCAT(VLOOKUP(U2293,AF:AG,2,FALSE),"\",IF(ISERROR(FIND(",",A2293))=FALSE,LEFT(A2293,FIND(",",A2293)-1),A2293),"-",C2293,"-",H2293,".pdf"),"PDF"),""),"")</f>
        <v>PDF</v>
      </c>
      <c r="U2293" s="11" t="s">
        <v>38</v>
      </c>
      <c r="V2293" s="3" t="s">
        <v>46</v>
      </c>
      <c r="W2293" s="3" t="s">
        <v>47</v>
      </c>
      <c r="Y2293" s="12" t="str">
        <f>IF(R2293="Include","No",IF(V2293="Include","No",""))</f>
        <v/>
      </c>
      <c r="Z2293" s="33" t="str">
        <f>IF(J2293="Yes",IF(Q2293="","",IF(Q2293="Include",IF(V2293="",IF(Y2293="No","Check for supplement","Include"),IF(V2293="Exclude","Consensus required",IF(V2293="Include",IF(Y2293="No","Check for supplement","Include"),"Check required"))),IF(Q2293="Exclude",IF(V2293="","Check required",IF(V2293="Exclude","Exclude",IF(V2293="Include","Consensus required","Check required"))),"Check required"))),IF(L2293="","","Find PDF"))</f>
        <v>Exclude</v>
      </c>
      <c r="AA2293" s="31" t="str">
        <f>IF(Z2293="Exclude",R2293,"")</f>
        <v>3. Wrong intervention</v>
      </c>
    </row>
    <row r="2294" spans="1:27" x14ac:dyDescent="0.25">
      <c r="A2294" s="25" t="s">
        <v>4014</v>
      </c>
      <c r="B2294" s="26" t="s">
        <v>4015</v>
      </c>
      <c r="C2294" s="26">
        <v>2020</v>
      </c>
      <c r="D2294" s="26" t="s">
        <v>192</v>
      </c>
      <c r="E2294" s="26">
        <v>132</v>
      </c>
      <c r="G2294" s="26">
        <v>105974</v>
      </c>
      <c r="H2294" s="26">
        <v>13976</v>
      </c>
      <c r="I2294" s="26" t="s">
        <v>4016</v>
      </c>
      <c r="J2294" s="11" t="s">
        <v>35</v>
      </c>
      <c r="K2294" s="18" t="str">
        <f>IF(LEFT(I2294,2)="10",HYPERLINK(_xlfn.CONCAT("https://doi.org/",I2294),"Link"),IF(I2294="","",HYPERLINK(I2294,"Link")))</f>
        <v>Link</v>
      </c>
      <c r="L2294" s="19" t="str">
        <f>IF(A2294&lt;&gt;"",IF(J2294="No",_xlfn.CONCAT(IF(ISERROR(FIND(",",A2294))=FALSE,LEFT(A2294,FIND(",",A2294)-1),A2294),"-",C2294,"-",H2294),""),"")</f>
        <v/>
      </c>
      <c r="M2294" s="29" t="str">
        <f>IF(A2294&lt;&gt;"",_xlfn.CONCAT("{",IF(ISERROR(FIND(",",A2294))=FALSE,LEFT(A2294,FIND(",",A2294)-1),A2294),", ",C2294," #",H2294,"}"),"")</f>
        <v>{Ward, 2020 #13976}</v>
      </c>
      <c r="N2294" s="4" t="s">
        <v>1</v>
      </c>
      <c r="O2294" s="18" t="str">
        <f>IF(J2294="Yes",IF(P2294&lt;&gt;"",HYPERLINK(_xlfn.CONCAT(VLOOKUP(P2294,AF:AG,2,FALSE),"\",IF(ISERROR(FIND(",",A2294))=FALSE,LEFT(A2294,FIND(",",A2294)-1),A2294),"-",C2294,"-",H2294,".pdf"),"PDF"),""),"")</f>
        <v>PDF</v>
      </c>
      <c r="P2294" s="11" t="s">
        <v>2</v>
      </c>
      <c r="Q2294" s="3" t="s">
        <v>46</v>
      </c>
      <c r="R2294" s="3" t="s">
        <v>39</v>
      </c>
      <c r="T2294" s="18" t="str">
        <f>IF(J2294="Yes",IF(U2294&lt;&gt;"",HYPERLINK(_xlfn.CONCAT(VLOOKUP(U2294,AF:AG,2,FALSE),"\",IF(ISERROR(FIND(",",A2294))=FALSE,LEFT(A2294,FIND(",",A2294)-1),A2294),"-",C2294,"-",H2294,".pdf"),"PDF"),""),"")</f>
        <v>PDF</v>
      </c>
      <c r="U2294" s="11" t="str">
        <f>IF(R2294="0. Duplicate","SH","")</f>
        <v>SH</v>
      </c>
      <c r="V2294" s="3" t="str">
        <f>IF(R2294="0. Duplicate","Exclude","")</f>
        <v>Exclude</v>
      </c>
      <c r="W2294" s="3" t="str">
        <f>IF(R2294="0. Duplicate","0. Duplicate","")</f>
        <v>0. Duplicate</v>
      </c>
      <c r="Y2294" s="12" t="str">
        <f>IF(R2294="Include","No",IF(V2294="Include","No",""))</f>
        <v/>
      </c>
      <c r="Z2294" s="33" t="str">
        <f>IF(J2294="Yes",IF(Q2294="","",IF(Q2294="Include",IF(V2294="",IF(Y2294="No","Check for supplement","Include"),IF(V2294="Exclude","Consensus required",IF(V2294="Include",IF(Y2294="No","Check for supplement","Include"),"Check required"))),IF(Q2294="Exclude",IF(V2294="","Check required",IF(V2294="Exclude","Exclude",IF(V2294="Include","Consensus required","Check required"))),"Check required"))),IF(L2294="","","Find PDF"))</f>
        <v>Exclude</v>
      </c>
      <c r="AA2294" s="31" t="str">
        <f>IF(Z2294="Exclude",R2294,"")</f>
        <v>0. Duplicate</v>
      </c>
    </row>
    <row r="2295" spans="1:27" x14ac:dyDescent="0.25">
      <c r="A2295" s="25" t="s">
        <v>4017</v>
      </c>
      <c r="B2295" s="26" t="s">
        <v>4018</v>
      </c>
      <c r="C2295" s="26">
        <v>2014</v>
      </c>
      <c r="D2295" s="26" t="s">
        <v>277</v>
      </c>
      <c r="E2295" s="26">
        <v>15</v>
      </c>
      <c r="F2295" s="26">
        <v>1</v>
      </c>
      <c r="G2295" s="26">
        <v>134</v>
      </c>
      <c r="H2295" s="26">
        <v>13977</v>
      </c>
      <c r="I2295" s="26" t="s">
        <v>4019</v>
      </c>
      <c r="J2295" s="11" t="s">
        <v>35</v>
      </c>
      <c r="K2295" s="18" t="str">
        <f>IF(LEFT(I2295,2)="10",HYPERLINK(_xlfn.CONCAT("https://doi.org/",I2295),"Link"),IF(I2295="","",HYPERLINK(I2295,"Link")))</f>
        <v>Link</v>
      </c>
      <c r="L2295" s="19" t="str">
        <f>IF(A2295&lt;&gt;"",IF(J2295="No",_xlfn.CONCAT(IF(ISERROR(FIND(",",A2295))=FALSE,LEFT(A2295,FIND(",",A2295)-1),A2295),"-",C2295,"-",H2295),""),"")</f>
        <v/>
      </c>
      <c r="M2295" s="29" t="str">
        <f>IF(A2295&lt;&gt;"",_xlfn.CONCAT("{",IF(ISERROR(FIND(",",A2295))=FALSE,LEFT(A2295,FIND(",",A2295)-1),A2295),", ",C2295," #",H2295,"}"),"")</f>
        <v>{Warren, 2014 #13977}</v>
      </c>
      <c r="N2295" s="4" t="s">
        <v>1</v>
      </c>
      <c r="O2295" s="18" t="str">
        <f>IF(J2295="Yes",IF(P2295&lt;&gt;"",HYPERLINK(_xlfn.CONCAT(VLOOKUP(P2295,AF:AG,2,FALSE),"\",IF(ISERROR(FIND(",",A2295))=FALSE,LEFT(A2295,FIND(",",A2295)-1),A2295),"-",C2295,"-",H2295,".pdf"),"PDF"),""),"")</f>
        <v>PDF</v>
      </c>
      <c r="P2295" s="11" t="s">
        <v>2</v>
      </c>
      <c r="Q2295" s="3" t="s">
        <v>46</v>
      </c>
      <c r="R2295" s="3" t="s">
        <v>47</v>
      </c>
      <c r="S2295" s="4" t="s">
        <v>109</v>
      </c>
      <c r="T2295" s="18" t="str">
        <f>IF(J2295="Yes",IF(U2295&lt;&gt;"",HYPERLINK(_xlfn.CONCAT(VLOOKUP(U2295,AF:AG,2,FALSE),"\",IF(ISERROR(FIND(",",A2295))=FALSE,LEFT(A2295,FIND(",",A2295)-1),A2295),"-",C2295,"-",H2295,".pdf"),"PDF"),""),"")</f>
        <v>PDF</v>
      </c>
      <c r="U2295" s="11" t="s">
        <v>38</v>
      </c>
      <c r="V2295" s="3" t="s">
        <v>46</v>
      </c>
      <c r="W2295" s="3" t="s">
        <v>47</v>
      </c>
      <c r="Y2295" s="12" t="str">
        <f>IF(R2295="Include","No",IF(V2295="Include","No",""))</f>
        <v/>
      </c>
      <c r="Z2295" s="33" t="str">
        <f>IF(J2295="Yes",IF(Q2295="","",IF(Q2295="Include",IF(V2295="",IF(Y2295="No","Check for supplement","Include"),IF(V2295="Exclude","Consensus required",IF(V2295="Include",IF(Y2295="No","Check for supplement","Include"),"Check required"))),IF(Q2295="Exclude",IF(V2295="","Check required",IF(V2295="Exclude","Exclude",IF(V2295="Include","Consensus required","Check required"))),"Check required"))),IF(L2295="","","Find PDF"))</f>
        <v>Exclude</v>
      </c>
      <c r="AA2295" s="31" t="str">
        <f>IF(Z2295="Exclude",R2295,"")</f>
        <v>3. Wrong intervention</v>
      </c>
    </row>
    <row r="2296" spans="1:27" x14ac:dyDescent="0.25">
      <c r="A2296" s="25" t="s">
        <v>4017</v>
      </c>
      <c r="B2296" s="26" t="s">
        <v>4018</v>
      </c>
      <c r="C2296" s="26">
        <v>2014</v>
      </c>
      <c r="D2296" s="26" t="s">
        <v>277</v>
      </c>
      <c r="E2296" s="26">
        <v>15</v>
      </c>
      <c r="F2296" s="26">
        <v>1</v>
      </c>
      <c r="G2296" s="26">
        <v>134</v>
      </c>
      <c r="H2296" s="26">
        <v>13978</v>
      </c>
      <c r="I2296" s="26" t="s">
        <v>4019</v>
      </c>
      <c r="J2296" s="11" t="s">
        <v>35</v>
      </c>
      <c r="K2296" s="18" t="str">
        <f>IF(LEFT(I2296,2)="10",HYPERLINK(_xlfn.CONCAT("https://doi.org/",I2296),"Link"),IF(I2296="","",HYPERLINK(I2296,"Link")))</f>
        <v>Link</v>
      </c>
      <c r="L2296" s="19" t="str">
        <f>IF(A2296&lt;&gt;"",IF(J2296="No",_xlfn.CONCAT(IF(ISERROR(FIND(",",A2296))=FALSE,LEFT(A2296,FIND(",",A2296)-1),A2296),"-",C2296,"-",H2296),""),"")</f>
        <v/>
      </c>
      <c r="M2296" s="29" t="str">
        <f>IF(A2296&lt;&gt;"",_xlfn.CONCAT("{",IF(ISERROR(FIND(",",A2296))=FALSE,LEFT(A2296,FIND(",",A2296)-1),A2296),", ",C2296," #",H2296,"}"),"")</f>
        <v>{Warren, 2014 #13978}</v>
      </c>
      <c r="N2296" s="4" t="s">
        <v>1</v>
      </c>
      <c r="O2296" s="18" t="str">
        <f>IF(J2296="Yes",IF(P2296&lt;&gt;"",HYPERLINK(_xlfn.CONCAT(VLOOKUP(P2296,AF:AG,2,FALSE),"\",IF(ISERROR(FIND(",",A2296))=FALSE,LEFT(A2296,FIND(",",A2296)-1),A2296),"-",C2296,"-",H2296,".pdf"),"PDF"),""),"")</f>
        <v>PDF</v>
      </c>
      <c r="P2296" s="11" t="s">
        <v>2</v>
      </c>
      <c r="Q2296" s="3" t="s">
        <v>46</v>
      </c>
      <c r="R2296" s="3" t="s">
        <v>39</v>
      </c>
      <c r="T2296" s="18" t="str">
        <f>IF(J2296="Yes",IF(U2296&lt;&gt;"",HYPERLINK(_xlfn.CONCAT(VLOOKUP(U2296,AF:AG,2,FALSE),"\",IF(ISERROR(FIND(",",A2296))=FALSE,LEFT(A2296,FIND(",",A2296)-1),A2296),"-",C2296,"-",H2296,".pdf"),"PDF"),""),"")</f>
        <v>PDF</v>
      </c>
      <c r="U2296" s="11" t="str">
        <f>IF(R2296="0. Duplicate","SH","")</f>
        <v>SH</v>
      </c>
      <c r="V2296" s="3" t="str">
        <f>IF(R2296="0. Duplicate","Exclude","")</f>
        <v>Exclude</v>
      </c>
      <c r="W2296" s="3" t="str">
        <f>IF(R2296="0. Duplicate","0. Duplicate","")</f>
        <v>0. Duplicate</v>
      </c>
      <c r="Y2296" s="12" t="str">
        <f>IF(R2296="Include","No",IF(V2296="Include","No",""))</f>
        <v/>
      </c>
      <c r="Z2296" s="33" t="str">
        <f>IF(J2296="Yes",IF(Q2296="","",IF(Q2296="Include",IF(V2296="",IF(Y2296="No","Check for supplement","Include"),IF(V2296="Exclude","Consensus required",IF(V2296="Include",IF(Y2296="No","Check for supplement","Include"),"Check required"))),IF(Q2296="Exclude",IF(V2296="","Check required",IF(V2296="Exclude","Exclude",IF(V2296="Include","Consensus required","Check required"))),"Check required"))),IF(L2296="","","Find PDF"))</f>
        <v>Exclude</v>
      </c>
      <c r="AA2296" s="31" t="str">
        <f>IF(Z2296="Exclude",R2296,"")</f>
        <v>0. Duplicate</v>
      </c>
    </row>
    <row r="2297" spans="1:27" x14ac:dyDescent="0.25">
      <c r="A2297" s="25" t="s">
        <v>4020</v>
      </c>
      <c r="B2297" s="26" t="s">
        <v>4021</v>
      </c>
      <c r="C2297" s="26">
        <v>2018</v>
      </c>
      <c r="D2297" s="26" t="s">
        <v>250</v>
      </c>
      <c r="E2297" s="26">
        <v>21</v>
      </c>
      <c r="F2297" s="26">
        <v>7</v>
      </c>
      <c r="G2297" s="26" t="s">
        <v>4022</v>
      </c>
      <c r="H2297" s="26">
        <v>15023</v>
      </c>
      <c r="I2297" s="26" t="s">
        <v>4023</v>
      </c>
      <c r="J2297" s="11" t="s">
        <v>35</v>
      </c>
      <c r="K2297" s="18" t="str">
        <f>IF(LEFT(I2297,2)="10",HYPERLINK(_xlfn.CONCAT("https://doi.org/",I2297),"Link"),IF(I2297="","",HYPERLINK(I2297,"Link")))</f>
        <v>Link</v>
      </c>
      <c r="L2297" s="19" t="str">
        <f>IF(A2297&lt;&gt;"",IF(J2297="No",_xlfn.CONCAT(IF(ISERROR(FIND(",",A2297))=FALSE,LEFT(A2297,FIND(",",A2297)-1),A2297),"-",C2297,"-",H2297),""),"")</f>
        <v/>
      </c>
      <c r="M2297" s="29" t="str">
        <f>IF(A2297&lt;&gt;"",_xlfn.CONCAT("{",IF(ISERROR(FIND(",",A2297))=FALSE,LEFT(A2297,FIND(",",A2297)-1),A2297),", ",C2297," #",H2297,"}"),"")</f>
        <v>{Wasenius, 2018 #15023}</v>
      </c>
      <c r="N2297" s="4" t="s">
        <v>1</v>
      </c>
      <c r="O2297" s="18" t="str">
        <f>IF(J2297="Yes",IF(P2297&lt;&gt;"",HYPERLINK(_xlfn.CONCAT(VLOOKUP(P2297,AF:AG,2,FALSE),"\",IF(ISERROR(FIND(",",A2297))=FALSE,LEFT(A2297,FIND(",",A2297)-1),A2297),"-",C2297,"-",H2297,".pdf"),"PDF"),""),"")</f>
        <v>PDF</v>
      </c>
      <c r="P2297" s="11" t="s">
        <v>2</v>
      </c>
      <c r="Q2297" s="3" t="s">
        <v>46</v>
      </c>
      <c r="R2297" s="3" t="s">
        <v>47</v>
      </c>
      <c r="S2297" s="4" t="s">
        <v>109</v>
      </c>
      <c r="T2297" s="18" t="str">
        <f>IF(J2297="Yes",IF(U2297&lt;&gt;"",HYPERLINK(_xlfn.CONCAT(VLOOKUP(U2297,AF:AG,2,FALSE),"\",IF(ISERROR(FIND(",",A2297))=FALSE,LEFT(A2297,FIND(",",A2297)-1),A2297),"-",C2297,"-",H2297,".pdf"),"PDF"),""),"")</f>
        <v>PDF</v>
      </c>
      <c r="U2297" s="11" t="s">
        <v>38</v>
      </c>
      <c r="V2297" s="3" t="s">
        <v>46</v>
      </c>
      <c r="W2297" s="3" t="s">
        <v>47</v>
      </c>
      <c r="Y2297" s="12" t="str">
        <f>IF(R2297="Include","No",IF(V2297="Include","No",""))</f>
        <v/>
      </c>
      <c r="Z2297" s="33" t="str">
        <f>IF(J2297="Yes",IF(Q2297="","",IF(Q2297="Include",IF(V2297="",IF(Y2297="No","Check for supplement","Include"),IF(V2297="Exclude","Consensus required",IF(V2297="Include",IF(Y2297="No","Check for supplement","Include"),"Check required"))),IF(Q2297="Exclude",IF(V2297="","Check required",IF(V2297="Exclude","Exclude",IF(V2297="Include","Consensus required","Check required"))),"Check required"))),IF(L2297="","","Find PDF"))</f>
        <v>Exclude</v>
      </c>
      <c r="AA2297" s="31" t="str">
        <f>IF(Z2297="Exclude",R2297,"")</f>
        <v>3. Wrong intervention</v>
      </c>
    </row>
    <row r="2298" spans="1:27" x14ac:dyDescent="0.25">
      <c r="A2298" s="25" t="s">
        <v>4020</v>
      </c>
      <c r="B2298" s="26" t="s">
        <v>4021</v>
      </c>
      <c r="C2298" s="26">
        <v>2018</v>
      </c>
      <c r="D2298" s="26" t="s">
        <v>250</v>
      </c>
      <c r="E2298" s="26">
        <v>21</v>
      </c>
      <c r="F2298" s="26">
        <v>7</v>
      </c>
      <c r="G2298" s="26" t="s">
        <v>4022</v>
      </c>
      <c r="H2298" s="26">
        <v>15024</v>
      </c>
      <c r="I2298" s="26" t="s">
        <v>4023</v>
      </c>
      <c r="J2298" s="11" t="s">
        <v>35</v>
      </c>
      <c r="K2298" s="18" t="str">
        <f>IF(LEFT(I2298,2)="10",HYPERLINK(_xlfn.CONCAT("https://doi.org/",I2298),"Link"),IF(I2298="","",HYPERLINK(I2298,"Link")))</f>
        <v>Link</v>
      </c>
      <c r="L2298" s="19" t="str">
        <f>IF(A2298&lt;&gt;"",IF(J2298="No",_xlfn.CONCAT(IF(ISERROR(FIND(",",A2298))=FALSE,LEFT(A2298,FIND(",",A2298)-1),A2298),"-",C2298,"-",H2298),""),"")</f>
        <v/>
      </c>
      <c r="M2298" s="29" t="str">
        <f>IF(A2298&lt;&gt;"",_xlfn.CONCAT("{",IF(ISERROR(FIND(",",A2298))=FALSE,LEFT(A2298,FIND(",",A2298)-1),A2298),", ",C2298," #",H2298,"}"),"")</f>
        <v>{Wasenius, 2018 #15024}</v>
      </c>
      <c r="N2298" s="4" t="s">
        <v>1</v>
      </c>
      <c r="O2298" s="18" t="str">
        <f>IF(J2298="Yes",IF(P2298&lt;&gt;"",HYPERLINK(_xlfn.CONCAT(VLOOKUP(P2298,AF:AG,2,FALSE),"\",IF(ISERROR(FIND(",",A2298))=FALSE,LEFT(A2298,FIND(",",A2298)-1),A2298),"-",C2298,"-",H2298,".pdf"),"PDF"),""),"")</f>
        <v>PDF</v>
      </c>
      <c r="P2298" s="11" t="s">
        <v>2</v>
      </c>
      <c r="Q2298" s="3" t="s">
        <v>46</v>
      </c>
      <c r="R2298" s="3" t="s">
        <v>39</v>
      </c>
      <c r="T2298" s="18" t="str">
        <f>IF(J2298="Yes",IF(U2298&lt;&gt;"",HYPERLINK(_xlfn.CONCAT(VLOOKUP(U2298,AF:AG,2,FALSE),"\",IF(ISERROR(FIND(",",A2298))=FALSE,LEFT(A2298,FIND(",",A2298)-1),A2298),"-",C2298,"-",H2298,".pdf"),"PDF"),""),"")</f>
        <v>PDF</v>
      </c>
      <c r="U2298" s="11" t="str">
        <f>IF(R2298="0. Duplicate","SH","")</f>
        <v>SH</v>
      </c>
      <c r="V2298" s="3" t="str">
        <f>IF(R2298="0. Duplicate","Exclude","")</f>
        <v>Exclude</v>
      </c>
      <c r="W2298" s="3" t="str">
        <f>IF(R2298="0. Duplicate","0. Duplicate","")</f>
        <v>0. Duplicate</v>
      </c>
      <c r="Y2298" s="12" t="str">
        <f>IF(R2298="Include","No",IF(V2298="Include","No",""))</f>
        <v/>
      </c>
      <c r="Z2298" s="33" t="str">
        <f>IF(J2298="Yes",IF(Q2298="","",IF(Q2298="Include",IF(V2298="",IF(Y2298="No","Check for supplement","Include"),IF(V2298="Exclude","Consensus required",IF(V2298="Include",IF(Y2298="No","Check for supplement","Include"),"Check required"))),IF(Q2298="Exclude",IF(V2298="","Check required",IF(V2298="Exclude","Exclude",IF(V2298="Include","Consensus required","Check required"))),"Check required"))),IF(L2298="","","Find PDF"))</f>
        <v>Exclude</v>
      </c>
      <c r="AA2298" s="31" t="str">
        <f>IF(Z2298="Exclude",R2298,"")</f>
        <v>0. Duplicate</v>
      </c>
    </row>
    <row r="2299" spans="1:27" x14ac:dyDescent="0.25">
      <c r="A2299" s="25" t="s">
        <v>4024</v>
      </c>
      <c r="B2299" s="26" t="s">
        <v>4025</v>
      </c>
      <c r="C2299" s="26">
        <v>2021</v>
      </c>
      <c r="D2299" s="26" t="s">
        <v>4026</v>
      </c>
      <c r="E2299" s="26">
        <v>22</v>
      </c>
      <c r="F2299" s="26">
        <v>1</v>
      </c>
      <c r="G2299" s="26">
        <v>98</v>
      </c>
      <c r="H2299" s="26">
        <v>13979</v>
      </c>
      <c r="I2299" s="26" t="s">
        <v>4027</v>
      </c>
      <c r="J2299" s="11" t="s">
        <v>35</v>
      </c>
      <c r="K2299" s="18" t="str">
        <f>IF(LEFT(I2299,2)="10",HYPERLINK(_xlfn.CONCAT("https://doi.org/",I2299),"Link"),IF(I2299="","",HYPERLINK(I2299,"Link")))</f>
        <v>Link</v>
      </c>
      <c r="L2299" s="19" t="str">
        <f>IF(A2299&lt;&gt;"",IF(J2299="No",_xlfn.CONCAT(IF(ISERROR(FIND(",",A2299))=FALSE,LEFT(A2299,FIND(",",A2299)-1),A2299),"-",C2299,"-",H2299),""),"")</f>
        <v/>
      </c>
      <c r="M2299" s="29" t="str">
        <f>IF(A2299&lt;&gt;"",_xlfn.CONCAT("{",IF(ISERROR(FIND(",",A2299))=FALSE,LEFT(A2299,FIND(",",A2299)-1),A2299),", ",C2299," #",H2299,"}"),"")</f>
        <v>{Watanabe, 2021 #13979}</v>
      </c>
      <c r="N2299" s="4" t="s">
        <v>1</v>
      </c>
      <c r="O2299" s="18" t="str">
        <f>IF(J2299="Yes",IF(P2299&lt;&gt;"",HYPERLINK(_xlfn.CONCAT(VLOOKUP(P2299,AF:AG,2,FALSE),"\",IF(ISERROR(FIND(",",A2299))=FALSE,LEFT(A2299,FIND(",",A2299)-1),A2299),"-",C2299,"-",H2299,".pdf"),"PDF"),""),"")</f>
        <v>PDF</v>
      </c>
      <c r="P2299" s="11" t="s">
        <v>2</v>
      </c>
      <c r="Q2299" s="3" t="s">
        <v>46</v>
      </c>
      <c r="R2299" s="3" t="s">
        <v>47</v>
      </c>
      <c r="S2299" s="4" t="s">
        <v>109</v>
      </c>
      <c r="T2299" s="18" t="str">
        <f>IF(J2299="Yes",IF(U2299&lt;&gt;"",HYPERLINK(_xlfn.CONCAT(VLOOKUP(U2299,AF:AG,2,FALSE),"\",IF(ISERROR(FIND(",",A2299))=FALSE,LEFT(A2299,FIND(",",A2299)-1),A2299),"-",C2299,"-",H2299,".pdf"),"PDF"),""),"")</f>
        <v>PDF</v>
      </c>
      <c r="U2299" s="11" t="s">
        <v>38</v>
      </c>
      <c r="V2299" s="3" t="s">
        <v>46</v>
      </c>
      <c r="W2299" s="3" t="s">
        <v>47</v>
      </c>
      <c r="Y2299" s="12" t="str">
        <f>IF(R2299="Include","No",IF(V2299="Include","No",""))</f>
        <v/>
      </c>
      <c r="Z2299" s="33" t="str">
        <f>IF(J2299="Yes",IF(Q2299="","",IF(Q2299="Include",IF(V2299="",IF(Y2299="No","Check for supplement","Include"),IF(V2299="Exclude","Consensus required",IF(V2299="Include",IF(Y2299="No","Check for supplement","Include"),"Check required"))),IF(Q2299="Exclude",IF(V2299="","Check required",IF(V2299="Exclude","Exclude",IF(V2299="Include","Consensus required","Check required"))),"Check required"))),IF(L2299="","","Find PDF"))</f>
        <v>Exclude</v>
      </c>
      <c r="AA2299" s="31" t="str">
        <f>IF(Z2299="Exclude",R2299,"")</f>
        <v>3. Wrong intervention</v>
      </c>
    </row>
    <row r="2300" spans="1:27" x14ac:dyDescent="0.25">
      <c r="A2300" s="25" t="s">
        <v>4028</v>
      </c>
      <c r="B2300" s="26" t="s">
        <v>4029</v>
      </c>
      <c r="C2300" s="26">
        <v>2012</v>
      </c>
      <c r="D2300" s="26" t="s">
        <v>530</v>
      </c>
      <c r="E2300" s="26">
        <v>14</v>
      </c>
      <c r="F2300" s="26">
        <v>1</v>
      </c>
      <c r="G2300" s="26" t="s">
        <v>2575</v>
      </c>
      <c r="H2300" s="26">
        <v>13980</v>
      </c>
      <c r="I2300" s="26" t="s">
        <v>4030</v>
      </c>
      <c r="J2300" s="11" t="s">
        <v>35</v>
      </c>
      <c r="K2300" s="18" t="str">
        <f>IF(LEFT(I2300,2)="10",HYPERLINK(_xlfn.CONCAT("https://doi.org/",I2300),"Link"),IF(I2300="","",HYPERLINK(I2300,"Link")))</f>
        <v>Link</v>
      </c>
      <c r="L2300" s="19" t="str">
        <f>IF(A2300&lt;&gt;"",IF(J2300="No",_xlfn.CONCAT(IF(ISERROR(FIND(",",A2300))=FALSE,LEFT(A2300,FIND(",",A2300)-1),A2300),"-",C2300,"-",H2300),""),"")</f>
        <v/>
      </c>
      <c r="M2300" s="29" t="str">
        <f>IF(A2300&lt;&gt;"",_xlfn.CONCAT("{",IF(ISERROR(FIND(",",A2300))=FALSE,LEFT(A2300,FIND(",",A2300)-1),A2300),", ",C2300," #",H2300,"}"),"")</f>
        <v>{Watson, 2012 #13980}</v>
      </c>
      <c r="N2300" s="4" t="s">
        <v>1</v>
      </c>
      <c r="O2300" s="18" t="str">
        <f>IF(J2300="Yes",IF(P2300&lt;&gt;"",HYPERLINK(_xlfn.CONCAT(VLOOKUP(P2300,AF:AG,2,FALSE),"\",IF(ISERROR(FIND(",",A2300))=FALSE,LEFT(A2300,FIND(",",A2300)-1),A2300),"-",C2300,"-",H2300,".pdf"),"PDF"),""),"")</f>
        <v>PDF</v>
      </c>
      <c r="P2300" s="11" t="s">
        <v>2</v>
      </c>
      <c r="Q2300" s="3" t="s">
        <v>46</v>
      </c>
      <c r="R2300" s="3" t="s">
        <v>47</v>
      </c>
      <c r="S2300" s="4" t="s">
        <v>109</v>
      </c>
      <c r="T2300" s="18" t="str">
        <f>IF(J2300="Yes",IF(U2300&lt;&gt;"",HYPERLINK(_xlfn.CONCAT(VLOOKUP(U2300,AF:AG,2,FALSE),"\",IF(ISERROR(FIND(",",A2300))=FALSE,LEFT(A2300,FIND(",",A2300)-1),A2300),"-",C2300,"-",H2300,".pdf"),"PDF"),""),"")</f>
        <v>PDF</v>
      </c>
      <c r="U2300" s="11" t="s">
        <v>38</v>
      </c>
      <c r="V2300" s="3" t="s">
        <v>46</v>
      </c>
      <c r="W2300" s="3" t="s">
        <v>47</v>
      </c>
      <c r="Y2300" s="12" t="str">
        <f>IF(R2300="Include","No",IF(V2300="Include","No",""))</f>
        <v/>
      </c>
      <c r="Z2300" s="33" t="str">
        <f>IF(J2300="Yes",IF(Q2300="","",IF(Q2300="Include",IF(V2300="",IF(Y2300="No","Check for supplement","Include"),IF(V2300="Exclude","Consensus required",IF(V2300="Include",IF(Y2300="No","Check for supplement","Include"),"Check required"))),IF(Q2300="Exclude",IF(V2300="","Check required",IF(V2300="Exclude","Exclude",IF(V2300="Include","Consensus required","Check required"))),"Check required"))),IF(L2300="","","Find PDF"))</f>
        <v>Exclude</v>
      </c>
      <c r="AA2300" s="31" t="str">
        <f>IF(Z2300="Exclude",R2300,"")</f>
        <v>3. Wrong intervention</v>
      </c>
    </row>
    <row r="2301" spans="1:27" x14ac:dyDescent="0.25">
      <c r="A2301" s="25" t="s">
        <v>4031</v>
      </c>
      <c r="B2301" s="26" t="s">
        <v>4032</v>
      </c>
      <c r="C2301" s="26">
        <v>2019</v>
      </c>
      <c r="D2301" s="26" t="s">
        <v>250</v>
      </c>
      <c r="E2301" s="26">
        <v>22</v>
      </c>
      <c r="F2301" s="26">
        <v>4</v>
      </c>
      <c r="G2301" s="26" t="s">
        <v>4033</v>
      </c>
      <c r="H2301" s="26">
        <v>15025</v>
      </c>
      <c r="I2301" s="26" t="s">
        <v>4034</v>
      </c>
      <c r="J2301" s="11" t="s">
        <v>35</v>
      </c>
      <c r="K2301" s="18" t="str">
        <f>IF(LEFT(I2301,2)="10",HYPERLINK(_xlfn.CONCAT("https://doi.org/",I2301),"Link"),IF(I2301="","",HYPERLINK(I2301,"Link")))</f>
        <v>Link</v>
      </c>
      <c r="L2301" s="19" t="str">
        <f>IF(A2301&lt;&gt;"",IF(J2301="No",_xlfn.CONCAT(IF(ISERROR(FIND(",",A2301))=FALSE,LEFT(A2301,FIND(",",A2301)-1),A2301),"-",C2301,"-",H2301),""),"")</f>
        <v/>
      </c>
      <c r="M2301" s="29" t="str">
        <f>IF(A2301&lt;&gt;"",_xlfn.CONCAT("{",IF(ISERROR(FIND(",",A2301))=FALSE,LEFT(A2301,FIND(",",A2301)-1),A2301),", ",C2301," #",H2301,"}"),"")</f>
        <v>{Watson, 2019 #15025}</v>
      </c>
      <c r="N2301" s="4" t="s">
        <v>1</v>
      </c>
      <c r="O2301" s="18" t="str">
        <f>IF(J2301="Yes",IF(P2301&lt;&gt;"",HYPERLINK(_xlfn.CONCAT(VLOOKUP(P2301,AF:AG,2,FALSE),"\",IF(ISERROR(FIND(",",A2301))=FALSE,LEFT(A2301,FIND(",",A2301)-1),A2301),"-",C2301,"-",H2301,".pdf"),"PDF"),""),"")</f>
        <v>PDF</v>
      </c>
      <c r="P2301" s="11" t="s">
        <v>2</v>
      </c>
      <c r="Q2301" s="3" t="s">
        <v>46</v>
      </c>
      <c r="R2301" s="3" t="s">
        <v>47</v>
      </c>
      <c r="S2301" s="4" t="s">
        <v>109</v>
      </c>
      <c r="T2301" s="18" t="str">
        <f>IF(J2301="Yes",IF(U2301&lt;&gt;"",HYPERLINK(_xlfn.CONCAT(VLOOKUP(U2301,AF:AG,2,FALSE),"\",IF(ISERROR(FIND(",",A2301))=FALSE,LEFT(A2301,FIND(",",A2301)-1),A2301),"-",C2301,"-",H2301,".pdf"),"PDF"),""),"")</f>
        <v>PDF</v>
      </c>
      <c r="U2301" s="11" t="s">
        <v>38</v>
      </c>
      <c r="V2301" s="3" t="s">
        <v>46</v>
      </c>
      <c r="W2301" s="3" t="s">
        <v>47</v>
      </c>
      <c r="Y2301" s="12" t="str">
        <f>IF(R2301="Include","No",IF(V2301="Include","No",""))</f>
        <v/>
      </c>
      <c r="Z2301" s="33" t="str">
        <f>IF(J2301="Yes",IF(Q2301="","",IF(Q2301="Include",IF(V2301="",IF(Y2301="No","Check for supplement","Include"),IF(V2301="Exclude","Consensus required",IF(V2301="Include",IF(Y2301="No","Check for supplement","Include"),"Check required"))),IF(Q2301="Exclude",IF(V2301="","Check required",IF(V2301="Exclude","Exclude",IF(V2301="Include","Consensus required","Check required"))),"Check required"))),IF(L2301="","","Find PDF"))</f>
        <v>Exclude</v>
      </c>
      <c r="AA2301" s="31" t="str">
        <f>IF(Z2301="Exclude",R2301,"")</f>
        <v>3. Wrong intervention</v>
      </c>
    </row>
    <row r="2302" spans="1:27" x14ac:dyDescent="0.25">
      <c r="A2302" s="25" t="s">
        <v>4035</v>
      </c>
      <c r="B2302" s="26" t="s">
        <v>4036</v>
      </c>
      <c r="C2302" s="26">
        <v>2020</v>
      </c>
      <c r="D2302" s="26" t="s">
        <v>227</v>
      </c>
      <c r="E2302" s="26">
        <v>82</v>
      </c>
      <c r="G2302" s="26">
        <v>102951</v>
      </c>
      <c r="H2302" s="26">
        <v>13981</v>
      </c>
      <c r="I2302" s="26" t="s">
        <v>4037</v>
      </c>
      <c r="J2302" s="11" t="s">
        <v>35</v>
      </c>
      <c r="K2302" s="18" t="str">
        <f>IF(LEFT(I2302,2)="10",HYPERLINK(_xlfn.CONCAT("https://doi.org/",I2302),"Link"),IF(I2302="","",HYPERLINK(I2302,"Link")))</f>
        <v>Link</v>
      </c>
      <c r="L2302" s="19" t="str">
        <f>IF(A2302&lt;&gt;"",IF(J2302="No",_xlfn.CONCAT(IF(ISERROR(FIND(",",A2302))=FALSE,LEFT(A2302,FIND(",",A2302)-1),A2302),"-",C2302,"-",H2302),""),"")</f>
        <v/>
      </c>
      <c r="M2302" s="29" t="str">
        <f>IF(A2302&lt;&gt;"",_xlfn.CONCAT("{",IF(ISERROR(FIND(",",A2302))=FALSE,LEFT(A2302,FIND(",",A2302)-1),A2302),", ",C2302," #",H2302,"}"),"")</f>
        <v>{Weatherson, 2020 #13981}</v>
      </c>
      <c r="N2302" s="4" t="s">
        <v>1</v>
      </c>
      <c r="O2302" s="18" t="str">
        <f>IF(J2302="Yes",IF(P2302&lt;&gt;"",HYPERLINK(_xlfn.CONCAT(VLOOKUP(P2302,AF:AG,2,FALSE),"\",IF(ISERROR(FIND(",",A2302))=FALSE,LEFT(A2302,FIND(",",A2302)-1),A2302),"-",C2302,"-",H2302,".pdf"),"PDF"),""),"")</f>
        <v>PDF</v>
      </c>
      <c r="P2302" s="11" t="s">
        <v>2</v>
      </c>
      <c r="Q2302" s="3" t="s">
        <v>46</v>
      </c>
      <c r="R2302" s="3" t="s">
        <v>47</v>
      </c>
      <c r="S2302" s="4" t="s">
        <v>109</v>
      </c>
      <c r="T2302" s="18" t="str">
        <f>IF(J2302="Yes",IF(U2302&lt;&gt;"",HYPERLINK(_xlfn.CONCAT(VLOOKUP(U2302,AF:AG,2,FALSE),"\",IF(ISERROR(FIND(",",A2302))=FALSE,LEFT(A2302,FIND(",",A2302)-1),A2302),"-",C2302,"-",H2302,".pdf"),"PDF"),""),"")</f>
        <v>PDF</v>
      </c>
      <c r="U2302" s="11" t="s">
        <v>38</v>
      </c>
      <c r="V2302" s="3" t="s">
        <v>46</v>
      </c>
      <c r="W2302" s="3" t="s">
        <v>47</v>
      </c>
      <c r="Y2302" s="12" t="str">
        <f>IF(R2302="Include","No",IF(V2302="Include","No",""))</f>
        <v/>
      </c>
      <c r="Z2302" s="33" t="str">
        <f>IF(J2302="Yes",IF(Q2302="","",IF(Q2302="Include",IF(V2302="",IF(Y2302="No","Check for supplement","Include"),IF(V2302="Exclude","Consensus required",IF(V2302="Include",IF(Y2302="No","Check for supplement","Include"),"Check required"))),IF(Q2302="Exclude",IF(V2302="","Check required",IF(V2302="Exclude","Exclude",IF(V2302="Include","Consensus required","Check required"))),"Check required"))),IF(L2302="","","Find PDF"))</f>
        <v>Exclude</v>
      </c>
      <c r="AA2302" s="31" t="str">
        <f>IF(Z2302="Exclude",R2302,"")</f>
        <v>3. Wrong intervention</v>
      </c>
    </row>
    <row r="2303" spans="1:27" x14ac:dyDescent="0.25">
      <c r="A2303" s="25" t="s">
        <v>4038</v>
      </c>
      <c r="B2303" s="26" t="s">
        <v>4039</v>
      </c>
      <c r="C2303" s="26">
        <v>2015</v>
      </c>
      <c r="D2303" s="26" t="s">
        <v>396</v>
      </c>
      <c r="E2303" s="26">
        <v>30</v>
      </c>
      <c r="F2303" s="26">
        <v>6</v>
      </c>
      <c r="G2303" s="26" t="s">
        <v>4040</v>
      </c>
      <c r="H2303" s="26">
        <v>13982</v>
      </c>
      <c r="I2303" s="26" t="s">
        <v>4041</v>
      </c>
      <c r="J2303" s="11" t="s">
        <v>35</v>
      </c>
      <c r="K2303" s="18" t="str">
        <f>IF(LEFT(I2303,2)="10",HYPERLINK(_xlfn.CONCAT("https://doi.org/",I2303),"Link"),IF(I2303="","",HYPERLINK(I2303,"Link")))</f>
        <v>Link</v>
      </c>
      <c r="L2303" s="19" t="str">
        <f>IF(A2303&lt;&gt;"",IF(J2303="No",_xlfn.CONCAT(IF(ISERROR(FIND(",",A2303))=FALSE,LEFT(A2303,FIND(",",A2303)-1),A2303),"-",C2303,"-",H2303),""),"")</f>
        <v/>
      </c>
      <c r="M2303" s="29" t="str">
        <f>IF(A2303&lt;&gt;"",_xlfn.CONCAT("{",IF(ISERROR(FIND(",",A2303))=FALSE,LEFT(A2303,FIND(",",A2303)-1),A2303),", ",C2303," #",H2303,"}"),"")</f>
        <v>{Weaver, 2015 #13982}</v>
      </c>
      <c r="N2303" s="4" t="s">
        <v>1</v>
      </c>
      <c r="O2303" s="18" t="str">
        <f>IF(J2303="Yes",IF(P2303&lt;&gt;"",HYPERLINK(_xlfn.CONCAT(VLOOKUP(P2303,AF:AG,2,FALSE),"\",IF(ISERROR(FIND(",",A2303))=FALSE,LEFT(A2303,FIND(",",A2303)-1),A2303),"-",C2303,"-",H2303,".pdf"),"PDF"),""),"")</f>
        <v>PDF</v>
      </c>
      <c r="P2303" s="11" t="s">
        <v>2</v>
      </c>
      <c r="Q2303" s="3" t="s">
        <v>46</v>
      </c>
      <c r="R2303" s="3" t="s">
        <v>47</v>
      </c>
      <c r="S2303" s="4" t="s">
        <v>109</v>
      </c>
      <c r="T2303" s="18" t="str">
        <f>IF(J2303="Yes",IF(U2303&lt;&gt;"",HYPERLINK(_xlfn.CONCAT(VLOOKUP(U2303,AF:AG,2,FALSE),"\",IF(ISERROR(FIND(",",A2303))=FALSE,LEFT(A2303,FIND(",",A2303)-1),A2303),"-",C2303,"-",H2303,".pdf"),"PDF"),""),"")</f>
        <v>PDF</v>
      </c>
      <c r="U2303" s="11" t="s">
        <v>38</v>
      </c>
      <c r="V2303" s="3" t="s">
        <v>46</v>
      </c>
      <c r="W2303" s="3" t="s">
        <v>47</v>
      </c>
      <c r="Y2303" s="12" t="str">
        <f>IF(R2303="Include","No",IF(V2303="Include","No",""))</f>
        <v/>
      </c>
      <c r="Z2303" s="33" t="str">
        <f>IF(J2303="Yes",IF(Q2303="","",IF(Q2303="Include",IF(V2303="",IF(Y2303="No","Check for supplement","Include"),IF(V2303="Exclude","Consensus required",IF(V2303="Include",IF(Y2303="No","Check for supplement","Include"),"Check required"))),IF(Q2303="Exclude",IF(V2303="","Check required",IF(V2303="Exclude","Exclude",IF(V2303="Include","Consensus required","Check required"))),"Check required"))),IF(L2303="","","Find PDF"))</f>
        <v>Exclude</v>
      </c>
      <c r="AA2303" s="31" t="str">
        <f>IF(Z2303="Exclude",R2303,"")</f>
        <v>3. Wrong intervention</v>
      </c>
    </row>
    <row r="2304" spans="1:27" x14ac:dyDescent="0.25">
      <c r="A2304" s="25" t="s">
        <v>4042</v>
      </c>
      <c r="B2304" s="26" t="s">
        <v>4043</v>
      </c>
      <c r="C2304" s="26">
        <v>2016</v>
      </c>
      <c r="D2304" s="26" t="s">
        <v>1477</v>
      </c>
      <c r="E2304" s="26">
        <v>17</v>
      </c>
      <c r="F2304" s="26">
        <v>5</v>
      </c>
      <c r="G2304" s="26" t="s">
        <v>4044</v>
      </c>
      <c r="H2304" s="26">
        <v>15027</v>
      </c>
      <c r="I2304" s="26" t="s">
        <v>4045</v>
      </c>
      <c r="J2304" s="11" t="s">
        <v>35</v>
      </c>
      <c r="K2304" s="18" t="str">
        <f>IF(LEFT(I2304,2)="10",HYPERLINK(_xlfn.CONCAT("https://doi.org/",I2304),"Link"),IF(I2304="","",HYPERLINK(I2304,"Link")))</f>
        <v>Link</v>
      </c>
      <c r="L2304" s="19" t="str">
        <f>IF(A2304&lt;&gt;"",IF(J2304="No",_xlfn.CONCAT(IF(ISERROR(FIND(",",A2304))=FALSE,LEFT(A2304,FIND(",",A2304)-1),A2304),"-",C2304,"-",H2304),""),"")</f>
        <v/>
      </c>
      <c r="M2304" s="29" t="str">
        <f>IF(A2304&lt;&gt;"",_xlfn.CONCAT("{",IF(ISERROR(FIND(",",A2304))=FALSE,LEFT(A2304,FIND(",",A2304)-1),A2304),", ",C2304," #",H2304,"}"),"")</f>
        <v>{Weaver, 2016 #15027}</v>
      </c>
      <c r="N2304" s="4" t="s">
        <v>1</v>
      </c>
      <c r="O2304" s="18" t="str">
        <f>IF(J2304="Yes",IF(P2304&lt;&gt;"",HYPERLINK(_xlfn.CONCAT(VLOOKUP(P2304,AF:AG,2,FALSE),"\",IF(ISERROR(FIND(",",A2304))=FALSE,LEFT(A2304,FIND(",",A2304)-1),A2304),"-",C2304,"-",H2304,".pdf"),"PDF"),""),"")</f>
        <v>PDF</v>
      </c>
      <c r="P2304" s="11" t="s">
        <v>2</v>
      </c>
      <c r="Q2304" s="3" t="s">
        <v>46</v>
      </c>
      <c r="R2304" s="3" t="s">
        <v>47</v>
      </c>
      <c r="S2304" s="4" t="s">
        <v>109</v>
      </c>
      <c r="T2304" s="18" t="str">
        <f>IF(J2304="Yes",IF(U2304&lt;&gt;"",HYPERLINK(_xlfn.CONCAT(VLOOKUP(U2304,AF:AG,2,FALSE),"\",IF(ISERROR(FIND(",",A2304))=FALSE,LEFT(A2304,FIND(",",A2304)-1),A2304),"-",C2304,"-",H2304,".pdf"),"PDF"),""),"")</f>
        <v>PDF</v>
      </c>
      <c r="U2304" s="11" t="s">
        <v>38</v>
      </c>
      <c r="V2304" s="3" t="s">
        <v>46</v>
      </c>
      <c r="W2304" s="3" t="s">
        <v>47</v>
      </c>
      <c r="Y2304" s="12" t="str">
        <f>IF(R2304="Include","No",IF(V2304="Include","No",""))</f>
        <v/>
      </c>
      <c r="Z2304" s="33" t="str">
        <f>IF(J2304="Yes",IF(Q2304="","",IF(Q2304="Include",IF(V2304="",IF(Y2304="No","Check for supplement","Include"),IF(V2304="Exclude","Consensus required",IF(V2304="Include",IF(Y2304="No","Check for supplement","Include"),"Check required"))),IF(Q2304="Exclude",IF(V2304="","Check required",IF(V2304="Exclude","Exclude",IF(V2304="Include","Consensus required","Check required"))),"Check required"))),IF(L2304="","","Find PDF"))</f>
        <v>Exclude</v>
      </c>
      <c r="AA2304" s="31" t="str">
        <f>IF(Z2304="Exclude",R2304,"")</f>
        <v>3. Wrong intervention</v>
      </c>
    </row>
    <row r="2305" spans="1:27" x14ac:dyDescent="0.25">
      <c r="A2305" s="25" t="s">
        <v>5797</v>
      </c>
      <c r="B2305" s="26" t="s">
        <v>5798</v>
      </c>
      <c r="C2305" s="26">
        <v>2023</v>
      </c>
      <c r="D2305" s="26" t="s">
        <v>3583</v>
      </c>
      <c r="E2305" s="26">
        <v>217</v>
      </c>
      <c r="G2305" s="26" t="s">
        <v>5799</v>
      </c>
      <c r="H2305" s="26">
        <v>14135</v>
      </c>
      <c r="I2305" s="26" t="s">
        <v>5800</v>
      </c>
      <c r="J2305" s="11" t="s">
        <v>35</v>
      </c>
      <c r="K2305" s="18" t="str">
        <f>IF(LEFT(I2305,2)="10",HYPERLINK(_xlfn.CONCAT("https://doi.org/",I2305),"Link"),IF(I2305="","",HYPERLINK(I2305,"Link")))</f>
        <v>Link</v>
      </c>
      <c r="L2305" s="19" t="str">
        <f>IF(A2305&lt;&gt;"",IF(J2305="No",_xlfn.CONCAT(IF(ISERROR(FIND(",",A2305))=FALSE,LEFT(A2305,FIND(",",A2305)-1),A2305),"-",C2305,"-",H2305),""),"")</f>
        <v/>
      </c>
      <c r="M2305" s="29" t="str">
        <f>IF(A2305&lt;&gt;"",_xlfn.CONCAT("{",IF(ISERROR(FIND(",",A2305))=FALSE,LEFT(A2305,FIND(",",A2305)-1),A2305),", ",C2305," #",H2305,"}"),"")</f>
        <v>{Webb, 2023 #14135}</v>
      </c>
      <c r="N2305" s="4" t="s">
        <v>4</v>
      </c>
      <c r="O2305" s="18" t="str">
        <f>IF(J2305="Yes",IF(P2305&lt;&gt;"",HYPERLINK(_xlfn.CONCAT(VLOOKUP(P2305,AF:AG,2,FALSE),"\",IF(ISERROR(FIND(",",A2305))=FALSE,LEFT(A2305,FIND(",",A2305)-1),A2305),"-",C2305,"-",H2305,".pdf"),"PDF"),""),"")</f>
        <v>PDF</v>
      </c>
      <c r="P2305" s="11" t="s">
        <v>2</v>
      </c>
      <c r="Q2305" s="3" t="s">
        <v>46</v>
      </c>
      <c r="R2305" s="3" t="s">
        <v>47</v>
      </c>
      <c r="S2305" s="4" t="s">
        <v>109</v>
      </c>
      <c r="T2305" s="18" t="str">
        <f>IF(J2305="Yes",IF(U2305&lt;&gt;"",HYPERLINK(_xlfn.CONCAT(VLOOKUP(U2305,AF:AG,2,FALSE),"\",IF(ISERROR(FIND(",",A2305))=FALSE,LEFT(A2305,FIND(",",A2305)-1),A2305),"-",C2305,"-",H2305,".pdf"),"PDF"),""),"")</f>
        <v>PDF</v>
      </c>
      <c r="U2305" s="11" t="s">
        <v>50</v>
      </c>
      <c r="V2305" s="3" t="s">
        <v>46</v>
      </c>
      <c r="W2305" s="3" t="s">
        <v>47</v>
      </c>
      <c r="Y2305" s="12" t="str">
        <f>IF(R2305="Include","No",IF(V2305="Include","No",""))</f>
        <v/>
      </c>
      <c r="Z2305" s="33" t="str">
        <f>IF(J2305="Yes",IF(Q2305="","",IF(Q2305="Include",IF(V2305="",IF(Y2305="No","Check for supplement","Include"),IF(V2305="Exclude","Consensus required",IF(V2305="Include",IF(Y2305="No","Check for supplement","Include"),"Check required"))),IF(Q2305="Exclude",IF(V2305="","Check required",IF(V2305="Exclude","Exclude",IF(V2305="Include","Consensus required","Check required"))),"Check required"))),IF(L2305="","","Find PDF"))</f>
        <v>Exclude</v>
      </c>
      <c r="AA2305" s="31" t="str">
        <f>IF(Z2305="Exclude",R2305,"")</f>
        <v>3. Wrong intervention</v>
      </c>
    </row>
    <row r="2306" spans="1:27" x14ac:dyDescent="0.25">
      <c r="A2306" s="25" t="s">
        <v>4046</v>
      </c>
      <c r="B2306" s="26" t="s">
        <v>4047</v>
      </c>
      <c r="C2306" s="26">
        <v>2016</v>
      </c>
      <c r="D2306" s="26" t="s">
        <v>4048</v>
      </c>
      <c r="E2306" s="26">
        <v>32</v>
      </c>
      <c r="F2306" s="90">
        <v>45876</v>
      </c>
      <c r="G2306" s="26" t="s">
        <v>4049</v>
      </c>
      <c r="H2306" s="26">
        <v>13983</v>
      </c>
      <c r="I2306" s="26" t="s">
        <v>4050</v>
      </c>
      <c r="J2306" s="11" t="s">
        <v>35</v>
      </c>
      <c r="K2306" s="18" t="str">
        <f>IF(LEFT(I2306,2)="10",HYPERLINK(_xlfn.CONCAT("https://doi.org/",I2306),"Link"),IF(I2306="","",HYPERLINK(I2306,"Link")))</f>
        <v>Link</v>
      </c>
      <c r="L2306" s="19" t="str">
        <f>IF(A2306&lt;&gt;"",IF(J2306="No",_xlfn.CONCAT(IF(ISERROR(FIND(",",A2306))=FALSE,LEFT(A2306,FIND(",",A2306)-1),A2306),"-",C2306,"-",H2306),""),"")</f>
        <v/>
      </c>
      <c r="M2306" s="29" t="str">
        <f>IF(A2306&lt;&gt;"",_xlfn.CONCAT("{",IF(ISERROR(FIND(",",A2306))=FALSE,LEFT(A2306,FIND(",",A2306)-1),A2306),", ",C2306," #",H2306,"}"),"")</f>
        <v>{Webber, 2016 #13983}</v>
      </c>
      <c r="N2306" s="4" t="s">
        <v>1</v>
      </c>
      <c r="O2306" s="18" t="str">
        <f>IF(J2306="Yes",IF(P2306&lt;&gt;"",HYPERLINK(_xlfn.CONCAT(VLOOKUP(P2306,AF:AG,2,FALSE),"\",IF(ISERROR(FIND(",",A2306))=FALSE,LEFT(A2306,FIND(",",A2306)-1),A2306),"-",C2306,"-",H2306,".pdf"),"PDF"),""),"")</f>
        <v>PDF</v>
      </c>
      <c r="P2306" s="11" t="s">
        <v>2</v>
      </c>
      <c r="Q2306" s="3" t="s">
        <v>46</v>
      </c>
      <c r="R2306" s="3" t="s">
        <v>47</v>
      </c>
      <c r="S2306" s="4" t="s">
        <v>109</v>
      </c>
      <c r="T2306" s="18" t="str">
        <f>IF(J2306="Yes",IF(U2306&lt;&gt;"",HYPERLINK(_xlfn.CONCAT(VLOOKUP(U2306,AF:AG,2,FALSE),"\",IF(ISERROR(FIND(",",A2306))=FALSE,LEFT(A2306,FIND(",",A2306)-1),A2306),"-",C2306,"-",H2306,".pdf"),"PDF"),""),"")</f>
        <v>PDF</v>
      </c>
      <c r="U2306" s="11" t="s">
        <v>38</v>
      </c>
      <c r="V2306" s="3" t="s">
        <v>46</v>
      </c>
      <c r="W2306" s="3" t="s">
        <v>47</v>
      </c>
      <c r="Y2306" s="12" t="str">
        <f>IF(R2306="Include","No",IF(V2306="Include","No",""))</f>
        <v/>
      </c>
      <c r="Z2306" s="33" t="str">
        <f>IF(J2306="Yes",IF(Q2306="","",IF(Q2306="Include",IF(V2306="",IF(Y2306="No","Check for supplement","Include"),IF(V2306="Exclude","Consensus required",IF(V2306="Include",IF(Y2306="No","Check for supplement","Include"),"Check required"))),IF(Q2306="Exclude",IF(V2306="","Check required",IF(V2306="Exclude","Exclude",IF(V2306="Include","Consensus required","Check required"))),"Check required"))),IF(L2306="","","Find PDF"))</f>
        <v>Exclude</v>
      </c>
      <c r="AA2306" s="31" t="str">
        <f>IF(Z2306="Exclude",R2306,"")</f>
        <v>3. Wrong intervention</v>
      </c>
    </row>
    <row r="2307" spans="1:27" x14ac:dyDescent="0.25">
      <c r="A2307" s="25" t="s">
        <v>4051</v>
      </c>
      <c r="B2307" s="26" t="s">
        <v>4052</v>
      </c>
      <c r="C2307" s="26">
        <v>2020</v>
      </c>
      <c r="D2307" s="26" t="s">
        <v>89</v>
      </c>
      <c r="E2307" s="26">
        <v>9</v>
      </c>
      <c r="F2307" s="26">
        <v>10</v>
      </c>
      <c r="G2307" s="26" t="s">
        <v>4053</v>
      </c>
      <c r="H2307" s="26">
        <v>13984</v>
      </c>
      <c r="I2307" s="26" t="s">
        <v>4054</v>
      </c>
      <c r="J2307" s="11" t="s">
        <v>35</v>
      </c>
      <c r="K2307" s="18" t="str">
        <f>IF(LEFT(I2307,2)="10",HYPERLINK(_xlfn.CONCAT("https://doi.org/",I2307),"Link"),IF(I2307="","",HYPERLINK(I2307,"Link")))</f>
        <v>Link</v>
      </c>
      <c r="L2307" s="19" t="str">
        <f>IF(A2307&lt;&gt;"",IF(J2307="No",_xlfn.CONCAT(IF(ISERROR(FIND(",",A2307))=FALSE,LEFT(A2307,FIND(",",A2307)-1),A2307),"-",C2307,"-",H2307),""),"")</f>
        <v/>
      </c>
      <c r="M2307" s="29" t="str">
        <f>IF(A2307&lt;&gt;"",_xlfn.CONCAT("{",IF(ISERROR(FIND(",",A2307))=FALSE,LEFT(A2307,FIND(",",A2307)-1),A2307),", ",C2307," #",H2307,"}"),"")</f>
        <v>{Webster, 2020 #13984}</v>
      </c>
      <c r="N2307" s="4" t="s">
        <v>1</v>
      </c>
      <c r="O2307" s="18" t="str">
        <f>IF(J2307="Yes",IF(P2307&lt;&gt;"",HYPERLINK(_xlfn.CONCAT(VLOOKUP(P2307,AF:AG,2,FALSE),"\",IF(ISERROR(FIND(",",A2307))=FALSE,LEFT(A2307,FIND(",",A2307)-1),A2307),"-",C2307,"-",H2307,".pdf"),"PDF"),""),"")</f>
        <v>PDF</v>
      </c>
      <c r="P2307" s="11" t="s">
        <v>2</v>
      </c>
      <c r="Q2307" s="3" t="s">
        <v>46</v>
      </c>
      <c r="R2307" s="3" t="s">
        <v>47</v>
      </c>
      <c r="S2307" s="4" t="s">
        <v>109</v>
      </c>
      <c r="T2307" s="18" t="str">
        <f>IF(J2307="Yes",IF(U2307&lt;&gt;"",HYPERLINK(_xlfn.CONCAT(VLOOKUP(U2307,AF:AG,2,FALSE),"\",IF(ISERROR(FIND(",",A2307))=FALSE,LEFT(A2307,FIND(",",A2307)-1),A2307),"-",C2307,"-",H2307,".pdf"),"PDF"),""),"")</f>
        <v>PDF</v>
      </c>
      <c r="U2307" s="11" t="s">
        <v>38</v>
      </c>
      <c r="V2307" s="3" t="s">
        <v>46</v>
      </c>
      <c r="W2307" s="3" t="s">
        <v>47</v>
      </c>
      <c r="Y2307" s="12" t="str">
        <f>IF(R2307="Include","No",IF(V2307="Include","No",""))</f>
        <v/>
      </c>
      <c r="Z2307" s="33" t="str">
        <f>IF(J2307="Yes",IF(Q2307="","",IF(Q2307="Include",IF(V2307="",IF(Y2307="No","Check for supplement","Include"),IF(V2307="Exclude","Consensus required",IF(V2307="Include",IF(Y2307="No","Check for supplement","Include"),"Check required"))),IF(Q2307="Exclude",IF(V2307="","Check required",IF(V2307="Exclude","Exclude",IF(V2307="Include","Consensus required","Check required"))),"Check required"))),IF(L2307="","","Find PDF"))</f>
        <v>Exclude</v>
      </c>
      <c r="AA2307" s="31" t="str">
        <f>IF(Z2307="Exclude",R2307,"")</f>
        <v>3. Wrong intervention</v>
      </c>
    </row>
    <row r="2308" spans="1:27" x14ac:dyDescent="0.25">
      <c r="A2308" s="25" t="s">
        <v>4055</v>
      </c>
      <c r="B2308" s="26" t="s">
        <v>4056</v>
      </c>
      <c r="C2308" s="26">
        <v>2023</v>
      </c>
      <c r="D2308" s="26" t="s">
        <v>354</v>
      </c>
      <c r="E2308" s="26">
        <v>46</v>
      </c>
      <c r="F2308" s="26">
        <v>4</v>
      </c>
      <c r="G2308" s="26" t="s">
        <v>4057</v>
      </c>
      <c r="H2308" s="26">
        <v>13985</v>
      </c>
      <c r="I2308" s="26" t="s">
        <v>4058</v>
      </c>
      <c r="J2308" s="11" t="s">
        <v>35</v>
      </c>
      <c r="K2308" s="18" t="str">
        <f>IF(LEFT(I2308,2)="10",HYPERLINK(_xlfn.CONCAT("https://doi.org/",I2308),"Link"),IF(I2308="","",HYPERLINK(I2308,"Link")))</f>
        <v>Link</v>
      </c>
      <c r="L2308" s="19" t="str">
        <f>IF(A2308&lt;&gt;"",IF(J2308="No",_xlfn.CONCAT(IF(ISERROR(FIND(",",A2308))=FALSE,LEFT(A2308,FIND(",",A2308)-1),A2308),"-",C2308,"-",H2308),""),"")</f>
        <v/>
      </c>
      <c r="M2308" s="29" t="str">
        <f>IF(A2308&lt;&gt;"",_xlfn.CONCAT("{",IF(ISERROR(FIND(",",A2308))=FALSE,LEFT(A2308,FIND(",",A2308)-1),A2308),", ",C2308," #",H2308,"}"),"")</f>
        <v>{Weiner, 2023 #13985}</v>
      </c>
      <c r="N2308" s="4" t="s">
        <v>1</v>
      </c>
      <c r="O2308" s="18" t="str">
        <f>IF(J2308="Yes",IF(P2308&lt;&gt;"",HYPERLINK(_xlfn.CONCAT(VLOOKUP(P2308,AF:AG,2,FALSE),"\",IF(ISERROR(FIND(",",A2308))=FALSE,LEFT(A2308,FIND(",",A2308)-1),A2308),"-",C2308,"-",H2308,".pdf"),"PDF"),""),"")</f>
        <v>PDF</v>
      </c>
      <c r="P2308" s="11" t="s">
        <v>2</v>
      </c>
      <c r="Q2308" s="3" t="s">
        <v>46</v>
      </c>
      <c r="R2308" s="3" t="s">
        <v>47</v>
      </c>
      <c r="S2308" s="4" t="s">
        <v>109</v>
      </c>
      <c r="T2308" s="18" t="str">
        <f>IF(J2308="Yes",IF(U2308&lt;&gt;"",HYPERLINK(_xlfn.CONCAT(VLOOKUP(U2308,AF:AG,2,FALSE),"\",IF(ISERROR(FIND(",",A2308))=FALSE,LEFT(A2308,FIND(",",A2308)-1),A2308),"-",C2308,"-",H2308,".pdf"),"PDF"),""),"")</f>
        <v>PDF</v>
      </c>
      <c r="U2308" s="11" t="s">
        <v>38</v>
      </c>
      <c r="V2308" s="3" t="s">
        <v>46</v>
      </c>
      <c r="W2308" s="3" t="s">
        <v>47</v>
      </c>
      <c r="Y2308" s="12" t="str">
        <f>IF(R2308="Include","No",IF(V2308="Include","No",""))</f>
        <v/>
      </c>
      <c r="Z2308" s="33" t="str">
        <f>IF(J2308="Yes",IF(Q2308="","",IF(Q2308="Include",IF(V2308="",IF(Y2308="No","Check for supplement","Include"),IF(V2308="Exclude","Consensus required",IF(V2308="Include",IF(Y2308="No","Check for supplement","Include"),"Check required"))),IF(Q2308="Exclude",IF(V2308="","Check required",IF(V2308="Exclude","Exclude",IF(V2308="Include","Consensus required","Check required"))),"Check required"))),IF(L2308="","","Find PDF"))</f>
        <v>Exclude</v>
      </c>
      <c r="AA2308" s="31" t="str">
        <f>IF(Z2308="Exclude",R2308,"")</f>
        <v>3. Wrong intervention</v>
      </c>
    </row>
    <row r="2309" spans="1:27" x14ac:dyDescent="0.25">
      <c r="A2309" s="25" t="s">
        <v>4059</v>
      </c>
      <c r="B2309" s="26" t="s">
        <v>4060</v>
      </c>
      <c r="C2309" s="26">
        <v>2015</v>
      </c>
      <c r="D2309" s="26" t="s">
        <v>202</v>
      </c>
      <c r="E2309" s="26">
        <v>12</v>
      </c>
      <c r="F2309" s="26">
        <v>11</v>
      </c>
      <c r="G2309" s="26" t="s">
        <v>4061</v>
      </c>
      <c r="H2309" s="26">
        <v>13986</v>
      </c>
      <c r="I2309" s="26" t="s">
        <v>4062</v>
      </c>
      <c r="J2309" s="11" t="s">
        <v>35</v>
      </c>
      <c r="K2309" s="18" t="str">
        <f>IF(LEFT(I2309,2)="10",HYPERLINK(_xlfn.CONCAT("https://doi.org/",I2309),"Link"),IF(I2309="","",HYPERLINK(I2309,"Link")))</f>
        <v>Link</v>
      </c>
      <c r="L2309" s="19" t="str">
        <f>IF(A2309&lt;&gt;"",IF(J2309="No",_xlfn.CONCAT(IF(ISERROR(FIND(",",A2309))=FALSE,LEFT(A2309,FIND(",",A2309)-1),A2309),"-",C2309,"-",H2309),""),"")</f>
        <v/>
      </c>
      <c r="M2309" s="29" t="str">
        <f>IF(A2309&lt;&gt;"",_xlfn.CONCAT("{",IF(ISERROR(FIND(",",A2309))=FALSE,LEFT(A2309,FIND(",",A2309)-1),A2309),", ",C2309," #",H2309,"}"),"")</f>
        <v>{Weinhold, 2015 #13986}</v>
      </c>
      <c r="N2309" s="4" t="s">
        <v>1</v>
      </c>
      <c r="O2309" s="18" t="str">
        <f>IF(J2309="Yes",IF(P2309&lt;&gt;"",HYPERLINK(_xlfn.CONCAT(VLOOKUP(P2309,AF:AG,2,FALSE),"\",IF(ISERROR(FIND(",",A2309))=FALSE,LEFT(A2309,FIND(",",A2309)-1),A2309),"-",C2309,"-",H2309,".pdf"),"PDF"),""),"")</f>
        <v>PDF</v>
      </c>
      <c r="P2309" s="11" t="s">
        <v>2</v>
      </c>
      <c r="Q2309" s="3" t="s">
        <v>46</v>
      </c>
      <c r="R2309" s="3" t="s">
        <v>47</v>
      </c>
      <c r="S2309" s="4" t="s">
        <v>109</v>
      </c>
      <c r="T2309" s="18" t="str">
        <f>IF(J2309="Yes",IF(U2309&lt;&gt;"",HYPERLINK(_xlfn.CONCAT(VLOOKUP(U2309,AF:AG,2,FALSE),"\",IF(ISERROR(FIND(",",A2309))=FALSE,LEFT(A2309,FIND(",",A2309)-1),A2309),"-",C2309,"-",H2309,".pdf"),"PDF"),""),"")</f>
        <v>PDF</v>
      </c>
      <c r="U2309" s="11" t="s">
        <v>38</v>
      </c>
      <c r="V2309" s="3" t="s">
        <v>46</v>
      </c>
      <c r="W2309" s="3" t="s">
        <v>47</v>
      </c>
      <c r="Y2309" s="12" t="str">
        <f>IF(R2309="Include","No",IF(V2309="Include","No",""))</f>
        <v/>
      </c>
      <c r="Z2309" s="33" t="str">
        <f>IF(J2309="Yes",IF(Q2309="","",IF(Q2309="Include",IF(V2309="",IF(Y2309="No","Check for supplement","Include"),IF(V2309="Exclude","Consensus required",IF(V2309="Include",IF(Y2309="No","Check for supplement","Include"),"Check required"))),IF(Q2309="Exclude",IF(V2309="","Check required",IF(V2309="Exclude","Exclude",IF(V2309="Include","Consensus required","Check required"))),"Check required"))),IF(L2309="","","Find PDF"))</f>
        <v>Exclude</v>
      </c>
      <c r="AA2309" s="31" t="str">
        <f>IF(Z2309="Exclude",R2309,"")</f>
        <v>3. Wrong intervention</v>
      </c>
    </row>
    <row r="2310" spans="1:27" x14ac:dyDescent="0.25">
      <c r="A2310" s="25" t="s">
        <v>4063</v>
      </c>
      <c r="B2310" s="26" t="s">
        <v>4064</v>
      </c>
      <c r="C2310" s="26">
        <v>2020</v>
      </c>
      <c r="D2310" s="26" t="s">
        <v>4065</v>
      </c>
      <c r="E2310" s="26">
        <v>34</v>
      </c>
      <c r="F2310" s="26">
        <v>1</v>
      </c>
      <c r="G2310" s="26" t="s">
        <v>4066</v>
      </c>
      <c r="H2310" s="26">
        <v>13987</v>
      </c>
      <c r="I2310" s="26" t="s">
        <v>4067</v>
      </c>
      <c r="J2310" s="11" t="s">
        <v>35</v>
      </c>
      <c r="K2310" s="18" t="str">
        <f>IF(LEFT(I2310,2)="10",HYPERLINK(_xlfn.CONCAT("https://doi.org/",I2310),"Link"),IF(I2310="","",HYPERLINK(I2310,"Link")))</f>
        <v>Link</v>
      </c>
      <c r="L2310" s="19" t="str">
        <f>IF(A2310&lt;&gt;"",IF(J2310="No",_xlfn.CONCAT(IF(ISERROR(FIND(",",A2310))=FALSE,LEFT(A2310,FIND(",",A2310)-1),A2310),"-",C2310,"-",H2310),""),"")</f>
        <v/>
      </c>
      <c r="M2310" s="29" t="str">
        <f>IF(A2310&lt;&gt;"",_xlfn.CONCAT("{",IF(ISERROR(FIND(",",A2310))=FALSE,LEFT(A2310,FIND(",",A2310)-1),A2310),", ",C2310," #",H2310,"}"),"")</f>
        <v>{Weinstock, 2020 #13987}</v>
      </c>
      <c r="N2310" s="4" t="s">
        <v>1</v>
      </c>
      <c r="O2310" s="18" t="str">
        <f>IF(J2310="Yes",IF(P2310&lt;&gt;"",HYPERLINK(_xlfn.CONCAT(VLOOKUP(P2310,AF:AG,2,FALSE),"\",IF(ISERROR(FIND(",",A2310))=FALSE,LEFT(A2310,FIND(",",A2310)-1),A2310),"-",C2310,"-",H2310,".pdf"),"PDF"),""),"")</f>
        <v>PDF</v>
      </c>
      <c r="P2310" s="11" t="s">
        <v>2</v>
      </c>
      <c r="Q2310" s="3" t="s">
        <v>46</v>
      </c>
      <c r="R2310" s="3" t="s">
        <v>47</v>
      </c>
      <c r="S2310" s="4" t="s">
        <v>109</v>
      </c>
      <c r="T2310" s="18" t="str">
        <f>IF(J2310="Yes",IF(U2310&lt;&gt;"",HYPERLINK(_xlfn.CONCAT(VLOOKUP(U2310,AF:AG,2,FALSE),"\",IF(ISERROR(FIND(",",A2310))=FALSE,LEFT(A2310,FIND(",",A2310)-1),A2310),"-",C2310,"-",H2310,".pdf"),"PDF"),""),"")</f>
        <v>PDF</v>
      </c>
      <c r="U2310" s="11" t="s">
        <v>38</v>
      </c>
      <c r="V2310" s="3" t="s">
        <v>46</v>
      </c>
      <c r="W2310" s="3" t="s">
        <v>47</v>
      </c>
      <c r="Y2310" s="12" t="str">
        <f>IF(R2310="Include","No",IF(V2310="Include","No",""))</f>
        <v/>
      </c>
      <c r="Z2310" s="33" t="str">
        <f>IF(J2310="Yes",IF(Q2310="","",IF(Q2310="Include",IF(V2310="",IF(Y2310="No","Check for supplement","Include"),IF(V2310="Exclude","Consensus required",IF(V2310="Include",IF(Y2310="No","Check for supplement","Include"),"Check required"))),IF(Q2310="Exclude",IF(V2310="","Check required",IF(V2310="Exclude","Exclude",IF(V2310="Include","Consensus required","Check required"))),"Check required"))),IF(L2310="","","Find PDF"))</f>
        <v>Exclude</v>
      </c>
      <c r="AA2310" s="31" t="str">
        <f>IF(Z2310="Exclude",R2310,"")</f>
        <v>3. Wrong intervention</v>
      </c>
    </row>
    <row r="2311" spans="1:27" x14ac:dyDescent="0.25">
      <c r="A2311" s="25" t="s">
        <v>5801</v>
      </c>
      <c r="B2311" s="26" t="s">
        <v>5802</v>
      </c>
      <c r="C2311" s="26">
        <v>2022</v>
      </c>
      <c r="D2311" s="26" t="s">
        <v>89</v>
      </c>
      <c r="E2311" s="26">
        <v>11</v>
      </c>
      <c r="F2311" s="26">
        <v>11</v>
      </c>
      <c r="G2311" s="26" t="s">
        <v>5803</v>
      </c>
      <c r="H2311" s="26">
        <v>14141</v>
      </c>
      <c r="I2311" s="26" t="s">
        <v>5804</v>
      </c>
      <c r="J2311" s="11" t="s">
        <v>35</v>
      </c>
      <c r="K2311" s="18" t="str">
        <f>IF(LEFT(I2311,2)="10",HYPERLINK(_xlfn.CONCAT("https://doi.org/",I2311),"Link"),IF(I2311="","",HYPERLINK(I2311,"Link")))</f>
        <v>Link</v>
      </c>
      <c r="L2311" s="19" t="str">
        <f>IF(A2311&lt;&gt;"",IF(J2311="No",_xlfn.CONCAT(IF(ISERROR(FIND(",",A2311))=FALSE,LEFT(A2311,FIND(",",A2311)-1),A2311),"-",C2311,"-",H2311),""),"")</f>
        <v/>
      </c>
      <c r="M2311" s="29" t="str">
        <f>IF(A2311&lt;&gt;"",_xlfn.CONCAT("{",IF(ISERROR(FIND(",",A2311))=FALSE,LEFT(A2311,FIND(",",A2311)-1),A2311),", ",C2311," #",H2311,"}"),"")</f>
        <v>{Weishaupt, 2022 #14141}</v>
      </c>
      <c r="N2311" s="4" t="s">
        <v>4</v>
      </c>
      <c r="O2311" s="18" t="str">
        <f>IF(J2311="Yes",IF(P2311&lt;&gt;"",HYPERLINK(_xlfn.CONCAT(VLOOKUP(P2311,AF:AG,2,FALSE),"\",IF(ISERROR(FIND(",",A2311))=FALSE,LEFT(A2311,FIND(",",A2311)-1),A2311),"-",C2311,"-",H2311,".pdf"),"PDF"),""),"")</f>
        <v>PDF</v>
      </c>
      <c r="P2311" s="11" t="s">
        <v>2</v>
      </c>
      <c r="Q2311" s="3" t="s">
        <v>46</v>
      </c>
      <c r="R2311" s="3" t="s">
        <v>47</v>
      </c>
      <c r="S2311" s="4" t="s">
        <v>109</v>
      </c>
      <c r="T2311" s="18" t="str">
        <f>IF(J2311="Yes",IF(U2311&lt;&gt;"",HYPERLINK(_xlfn.CONCAT(VLOOKUP(U2311,AF:AG,2,FALSE),"\",IF(ISERROR(FIND(",",A2311))=FALSE,LEFT(A2311,FIND(",",A2311)-1),A2311),"-",C2311,"-",H2311,".pdf"),"PDF"),""),"")</f>
        <v>PDF</v>
      </c>
      <c r="U2311" s="11" t="s">
        <v>50</v>
      </c>
      <c r="V2311" s="3" t="s">
        <v>46</v>
      </c>
      <c r="W2311" s="3" t="s">
        <v>47</v>
      </c>
      <c r="Y2311" s="12" t="str">
        <f>IF(R2311="Include","No",IF(V2311="Include","No",""))</f>
        <v/>
      </c>
      <c r="Z2311" s="33" t="str">
        <f>IF(J2311="Yes",IF(Q2311="","",IF(Q2311="Include",IF(V2311="",IF(Y2311="No","Check for supplement","Include"),IF(V2311="Exclude","Consensus required",IF(V2311="Include",IF(Y2311="No","Check for supplement","Include"),"Check required"))),IF(Q2311="Exclude",IF(V2311="","Check required",IF(V2311="Exclude","Exclude",IF(V2311="Include","Consensus required","Check required"))),"Check required"))),IF(L2311="","","Find PDF"))</f>
        <v>Exclude</v>
      </c>
      <c r="AA2311" s="31" t="str">
        <f>IF(Z2311="Exclude",R2311,"")</f>
        <v>3. Wrong intervention</v>
      </c>
    </row>
    <row r="2312" spans="1:27" x14ac:dyDescent="0.25">
      <c r="A2312" s="25" t="s">
        <v>4068</v>
      </c>
      <c r="B2312" s="26" t="s">
        <v>4069</v>
      </c>
      <c r="C2312" s="26">
        <v>2010</v>
      </c>
      <c r="D2312" s="26" t="s">
        <v>4070</v>
      </c>
      <c r="E2312" s="26">
        <v>48</v>
      </c>
      <c r="F2312" s="26">
        <v>12</v>
      </c>
      <c r="G2312" s="26" t="s">
        <v>4071</v>
      </c>
      <c r="H2312" s="26">
        <v>15030</v>
      </c>
      <c r="I2312" s="26" t="s">
        <v>4072</v>
      </c>
      <c r="J2312" s="11" t="s">
        <v>35</v>
      </c>
      <c r="K2312" s="18" t="str">
        <f>IF(LEFT(I2312,2)="10",HYPERLINK(_xlfn.CONCAT("https://doi.org/",I2312),"Link"),IF(I2312="","",HYPERLINK(I2312,"Link")))</f>
        <v>Link</v>
      </c>
      <c r="L2312" s="19" t="str">
        <f>IF(A2312&lt;&gt;"",IF(J2312="No",_xlfn.CONCAT(IF(ISERROR(FIND(",",A2312))=FALSE,LEFT(A2312,FIND(",",A2312)-1),A2312),"-",C2312,"-",H2312),""),"")</f>
        <v/>
      </c>
      <c r="M2312" s="29" t="str">
        <f>IF(A2312&lt;&gt;"",_xlfn.CONCAT("{",IF(ISERROR(FIND(",",A2312))=FALSE,LEFT(A2312,FIND(",",A2312)-1),A2312),", ",C2312," #",H2312,"}"),"")</f>
        <v>{West, 2010 #15030}</v>
      </c>
      <c r="N2312" s="4" t="s">
        <v>1</v>
      </c>
      <c r="O2312" s="18" t="str">
        <f>IF(J2312="Yes",IF(P2312&lt;&gt;"",HYPERLINK(_xlfn.CONCAT(VLOOKUP(P2312,AF:AG,2,FALSE),"\",IF(ISERROR(FIND(",",A2312))=FALSE,LEFT(A2312,FIND(",",A2312)-1),A2312),"-",C2312,"-",H2312,".pdf"),"PDF"),""),"")</f>
        <v>PDF</v>
      </c>
      <c r="P2312" s="11" t="s">
        <v>2</v>
      </c>
      <c r="Q2312" s="3" t="s">
        <v>46</v>
      </c>
      <c r="R2312" s="3" t="s">
        <v>47</v>
      </c>
      <c r="S2312" s="4" t="s">
        <v>109</v>
      </c>
      <c r="T2312" s="18" t="str">
        <f>IF(J2312="Yes",IF(U2312&lt;&gt;"",HYPERLINK(_xlfn.CONCAT(VLOOKUP(U2312,AF:AG,2,FALSE),"\",IF(ISERROR(FIND(",",A2312))=FALSE,LEFT(A2312,FIND(",",A2312)-1),A2312),"-",C2312,"-",H2312,".pdf"),"PDF"),""),"")</f>
        <v>PDF</v>
      </c>
      <c r="U2312" s="11" t="s">
        <v>38</v>
      </c>
      <c r="V2312" s="3" t="s">
        <v>46</v>
      </c>
      <c r="W2312" s="3" t="s">
        <v>47</v>
      </c>
      <c r="Y2312" s="12" t="str">
        <f>IF(R2312="Include","No",IF(V2312="Include","No",""))</f>
        <v/>
      </c>
      <c r="Z2312" s="33" t="str">
        <f>IF(J2312="Yes",IF(Q2312="","",IF(Q2312="Include",IF(V2312="",IF(Y2312="No","Check for supplement","Include"),IF(V2312="Exclude","Consensus required",IF(V2312="Include",IF(Y2312="No","Check for supplement","Include"),"Check required"))),IF(Q2312="Exclude",IF(V2312="","Check required",IF(V2312="Exclude","Exclude",IF(V2312="Include","Consensus required","Check required"))),"Check required"))),IF(L2312="","","Find PDF"))</f>
        <v>Exclude</v>
      </c>
      <c r="AA2312" s="31" t="str">
        <f>IF(Z2312="Exclude",R2312,"")</f>
        <v>3. Wrong intervention</v>
      </c>
    </row>
    <row r="2313" spans="1:27" x14ac:dyDescent="0.25">
      <c r="A2313" s="25" t="s">
        <v>4073</v>
      </c>
      <c r="B2313" s="26" t="s">
        <v>4074</v>
      </c>
      <c r="C2313" s="26">
        <v>2020</v>
      </c>
      <c r="D2313" s="26" t="s">
        <v>168</v>
      </c>
      <c r="E2313" s="26">
        <v>59</v>
      </c>
      <c r="F2313" s="26">
        <v>2</v>
      </c>
      <c r="G2313" s="26" t="s">
        <v>4075</v>
      </c>
      <c r="H2313" s="26">
        <v>13988</v>
      </c>
      <c r="I2313" s="26" t="s">
        <v>4076</v>
      </c>
      <c r="J2313" s="11" t="s">
        <v>35</v>
      </c>
      <c r="K2313" s="18" t="str">
        <f>IF(LEFT(I2313,2)="10",HYPERLINK(_xlfn.CONCAT("https://doi.org/",I2313),"Link"),IF(I2313="","",HYPERLINK(I2313,"Link")))</f>
        <v>Link</v>
      </c>
      <c r="L2313" s="19" t="str">
        <f>IF(A2313&lt;&gt;"",IF(J2313="No",_xlfn.CONCAT(IF(ISERROR(FIND(",",A2313))=FALSE,LEFT(A2313,FIND(",",A2313)-1),A2313),"-",C2313,"-",H2313),""),"")</f>
        <v/>
      </c>
      <c r="M2313" s="29" t="str">
        <f>IF(A2313&lt;&gt;"",_xlfn.CONCAT("{",IF(ISERROR(FIND(",",A2313))=FALSE,LEFT(A2313,FIND(",",A2313)-1),A2313),", ",C2313," #",H2313,"}"),"")</f>
        <v>{West, 2020 #13988}</v>
      </c>
      <c r="N2313" s="4" t="s">
        <v>1</v>
      </c>
      <c r="O2313" s="18" t="str">
        <f>IF(J2313="Yes",IF(P2313&lt;&gt;"",HYPERLINK(_xlfn.CONCAT(VLOOKUP(P2313,AF:AG,2,FALSE),"\",IF(ISERROR(FIND(",",A2313))=FALSE,LEFT(A2313,FIND(",",A2313)-1),A2313),"-",C2313,"-",H2313,".pdf"),"PDF"),""),"")</f>
        <v>PDF</v>
      </c>
      <c r="P2313" s="11" t="s">
        <v>2</v>
      </c>
      <c r="Q2313" s="3" t="s">
        <v>46</v>
      </c>
      <c r="R2313" s="3" t="s">
        <v>47</v>
      </c>
      <c r="S2313" s="4" t="s">
        <v>109</v>
      </c>
      <c r="T2313" s="18" t="str">
        <f>IF(J2313="Yes",IF(U2313&lt;&gt;"",HYPERLINK(_xlfn.CONCAT(VLOOKUP(U2313,AF:AG,2,FALSE),"\",IF(ISERROR(FIND(",",A2313))=FALSE,LEFT(A2313,FIND(",",A2313)-1),A2313),"-",C2313,"-",H2313,".pdf"),"PDF"),""),"")</f>
        <v>PDF</v>
      </c>
      <c r="U2313" s="11" t="s">
        <v>38</v>
      </c>
      <c r="V2313" s="3" t="s">
        <v>46</v>
      </c>
      <c r="W2313" s="3" t="s">
        <v>47</v>
      </c>
      <c r="Y2313" s="12" t="str">
        <f>IF(R2313="Include","No",IF(V2313="Include","No",""))</f>
        <v/>
      </c>
      <c r="Z2313" s="33" t="str">
        <f>IF(J2313="Yes",IF(Q2313="","",IF(Q2313="Include",IF(V2313="",IF(Y2313="No","Check for supplement","Include"),IF(V2313="Exclude","Consensus required",IF(V2313="Include",IF(Y2313="No","Check for supplement","Include"),"Check required"))),IF(Q2313="Exclude",IF(V2313="","Check required",IF(V2313="Exclude","Exclude",IF(V2313="Include","Consensus required","Check required"))),"Check required"))),IF(L2313="","","Find PDF"))</f>
        <v>Exclude</v>
      </c>
      <c r="AA2313" s="31" t="str">
        <f>IF(Z2313="Exclude",R2313,"")</f>
        <v>3. Wrong intervention</v>
      </c>
    </row>
    <row r="2314" spans="1:27" x14ac:dyDescent="0.25">
      <c r="A2314" s="25" t="s">
        <v>4077</v>
      </c>
      <c r="B2314" s="26" t="s">
        <v>4078</v>
      </c>
      <c r="C2314" s="26">
        <v>2017</v>
      </c>
      <c r="D2314" s="26" t="s">
        <v>4079</v>
      </c>
      <c r="E2314" s="26">
        <v>188</v>
      </c>
      <c r="G2314" s="26" t="s">
        <v>4080</v>
      </c>
      <c r="H2314" s="26">
        <v>15031</v>
      </c>
      <c r="I2314" s="26" t="s">
        <v>4081</v>
      </c>
      <c r="J2314" s="11" t="s">
        <v>35</v>
      </c>
      <c r="K2314" s="18" t="str">
        <f>IF(LEFT(I2314,2)="10",HYPERLINK(_xlfn.CONCAT("https://doi.org/",I2314),"Link"),IF(I2314="","",HYPERLINK(I2314,"Link")))</f>
        <v>Link</v>
      </c>
      <c r="L2314" s="19" t="str">
        <f>IF(A2314&lt;&gt;"",IF(J2314="No",_xlfn.CONCAT(IF(ISERROR(FIND(",",A2314))=FALSE,LEFT(A2314,FIND(",",A2314)-1),A2314),"-",C2314,"-",H2314),""),"")</f>
        <v/>
      </c>
      <c r="M2314" s="29" t="str">
        <f>IF(A2314&lt;&gt;"",_xlfn.CONCAT("{",IF(ISERROR(FIND(",",A2314))=FALSE,LEFT(A2314,FIND(",",A2314)-1),A2314),", ",C2314," #",H2314,"}"),"")</f>
        <v>{Widmer, 2017 #15031}</v>
      </c>
      <c r="N2314" s="4" t="s">
        <v>1</v>
      </c>
      <c r="O2314" s="18" t="str">
        <f>IF(J2314="Yes",IF(P2314&lt;&gt;"",HYPERLINK(_xlfn.CONCAT(VLOOKUP(P2314,AF:AG,2,FALSE),"\",IF(ISERROR(FIND(",",A2314))=FALSE,LEFT(A2314,FIND(",",A2314)-1),A2314),"-",C2314,"-",H2314,".pdf"),"PDF"),""),"")</f>
        <v>PDF</v>
      </c>
      <c r="P2314" s="11" t="s">
        <v>2</v>
      </c>
      <c r="Q2314" s="3" t="s">
        <v>46</v>
      </c>
      <c r="R2314" s="3" t="s">
        <v>47</v>
      </c>
      <c r="S2314" s="4" t="s">
        <v>109</v>
      </c>
      <c r="T2314" s="18" t="str">
        <f>IF(J2314="Yes",IF(U2314&lt;&gt;"",HYPERLINK(_xlfn.CONCAT(VLOOKUP(U2314,AF:AG,2,FALSE),"\",IF(ISERROR(FIND(",",A2314))=FALSE,LEFT(A2314,FIND(",",A2314)-1),A2314),"-",C2314,"-",H2314,".pdf"),"PDF"),""),"")</f>
        <v>PDF</v>
      </c>
      <c r="U2314" s="11" t="s">
        <v>38</v>
      </c>
      <c r="V2314" s="3" t="s">
        <v>46</v>
      </c>
      <c r="W2314" s="3" t="s">
        <v>47</v>
      </c>
      <c r="Y2314" s="12" t="str">
        <f>IF(R2314="Include","No",IF(V2314="Include","No",""))</f>
        <v/>
      </c>
      <c r="Z2314" s="33" t="str">
        <f>IF(J2314="Yes",IF(Q2314="","",IF(Q2314="Include",IF(V2314="",IF(Y2314="No","Check for supplement","Include"),IF(V2314="Exclude","Consensus required",IF(V2314="Include",IF(Y2314="No","Check for supplement","Include"),"Check required"))),IF(Q2314="Exclude",IF(V2314="","Check required",IF(V2314="Exclude","Exclude",IF(V2314="Include","Consensus required","Check required"))),"Check required"))),IF(L2314="","","Find PDF"))</f>
        <v>Exclude</v>
      </c>
      <c r="AA2314" s="31" t="str">
        <f>IF(Z2314="Exclude",R2314,"")</f>
        <v>3. Wrong intervention</v>
      </c>
    </row>
    <row r="2315" spans="1:27" x14ac:dyDescent="0.25">
      <c r="A2315" s="25" t="s">
        <v>4082</v>
      </c>
      <c r="B2315" s="26" t="s">
        <v>4083</v>
      </c>
      <c r="C2315" s="26">
        <v>2018</v>
      </c>
      <c r="D2315" s="26" t="s">
        <v>4084</v>
      </c>
      <c r="E2315" s="26">
        <v>24</v>
      </c>
      <c r="F2315" s="26">
        <v>4</v>
      </c>
      <c r="G2315" s="26" t="s">
        <v>4085</v>
      </c>
      <c r="H2315" s="26">
        <v>13989</v>
      </c>
      <c r="I2315" s="26" t="s">
        <v>4086</v>
      </c>
      <c r="J2315" s="11" t="s">
        <v>35</v>
      </c>
      <c r="K2315" s="18" t="str">
        <f>IF(LEFT(I2315,2)="10",HYPERLINK(_xlfn.CONCAT("https://doi.org/",I2315),"Link"),IF(I2315="","",HYPERLINK(I2315,"Link")))</f>
        <v>Link</v>
      </c>
      <c r="L2315" s="19" t="str">
        <f>IF(A2315&lt;&gt;"",IF(J2315="No",_xlfn.CONCAT(IF(ISERROR(FIND(",",A2315))=FALSE,LEFT(A2315,FIND(",",A2315)-1),A2315),"-",C2315,"-",H2315),""),"")</f>
        <v/>
      </c>
      <c r="M2315" s="29" t="str">
        <f>IF(A2315&lt;&gt;"",_xlfn.CONCAT("{",IF(ISERROR(FIND(",",A2315))=FALSE,LEFT(A2315,FIND(",",A2315)-1),A2315),", ",C2315," #",H2315,"}"),"")</f>
        <v>{Widyastuti, 2018 #13989}</v>
      </c>
      <c r="N2315" s="4" t="s">
        <v>1</v>
      </c>
      <c r="O2315" s="18" t="str">
        <f>IF(J2315="Yes",IF(P2315&lt;&gt;"",HYPERLINK(_xlfn.CONCAT(VLOOKUP(P2315,AF:AG,2,FALSE),"\",IF(ISERROR(FIND(",",A2315))=FALSE,LEFT(A2315,FIND(",",A2315)-1),A2315),"-",C2315,"-",H2315,".pdf"),"PDF"),""),"")</f>
        <v>PDF</v>
      </c>
      <c r="P2315" s="11" t="s">
        <v>2</v>
      </c>
      <c r="Q2315" s="3" t="s">
        <v>46</v>
      </c>
      <c r="R2315" s="3" t="s">
        <v>47</v>
      </c>
      <c r="S2315" s="4" t="s">
        <v>109</v>
      </c>
      <c r="T2315" s="18" t="str">
        <f>IF(J2315="Yes",IF(U2315&lt;&gt;"",HYPERLINK(_xlfn.CONCAT(VLOOKUP(U2315,AF:AG,2,FALSE),"\",IF(ISERROR(FIND(",",A2315))=FALSE,LEFT(A2315,FIND(",",A2315)-1),A2315),"-",C2315,"-",H2315,".pdf"),"PDF"),""),"")</f>
        <v>PDF</v>
      </c>
      <c r="U2315" s="11" t="s">
        <v>38</v>
      </c>
      <c r="V2315" s="3" t="s">
        <v>46</v>
      </c>
      <c r="W2315" s="3" t="s">
        <v>47</v>
      </c>
      <c r="Y2315" s="12" t="str">
        <f>IF(R2315="Include","No",IF(V2315="Include","No",""))</f>
        <v/>
      </c>
      <c r="Z2315" s="33" t="str">
        <f>IF(J2315="Yes",IF(Q2315="","",IF(Q2315="Include",IF(V2315="",IF(Y2315="No","Check for supplement","Include"),IF(V2315="Exclude","Consensus required",IF(V2315="Include",IF(Y2315="No","Check for supplement","Include"),"Check required"))),IF(Q2315="Exclude",IF(V2315="","Check required",IF(V2315="Exclude","Exclude",IF(V2315="Include","Consensus required","Check required"))),"Check required"))),IF(L2315="","","Find PDF"))</f>
        <v>Exclude</v>
      </c>
      <c r="AA2315" s="31" t="str">
        <f>IF(Z2315="Exclude",R2315,"")</f>
        <v>3. Wrong intervention</v>
      </c>
    </row>
    <row r="2316" spans="1:27" x14ac:dyDescent="0.25">
      <c r="A2316" s="25" t="s">
        <v>7050</v>
      </c>
      <c r="B2316" s="26" t="s">
        <v>4083</v>
      </c>
      <c r="C2316" s="26">
        <v>2018</v>
      </c>
      <c r="D2316" s="26" t="s">
        <v>4084</v>
      </c>
      <c r="E2316" s="26">
        <v>24</v>
      </c>
      <c r="F2316" s="26">
        <v>4</v>
      </c>
      <c r="G2316" s="26" t="s">
        <v>4085</v>
      </c>
      <c r="H2316" s="26">
        <v>14724</v>
      </c>
      <c r="I2316" s="26" t="s">
        <v>4086</v>
      </c>
      <c r="J2316" s="11" t="s">
        <v>35</v>
      </c>
      <c r="K2316" s="18" t="str">
        <f>IF(LEFT(I2316,2)="10",HYPERLINK(_xlfn.CONCAT("https://doi.org/",I2316),"Link"),IF(I2316="","",HYPERLINK(I2316,"Link")))</f>
        <v>Link</v>
      </c>
      <c r="L2316" s="19" t="str">
        <f>IF(A2316&lt;&gt;"",IF(J2316="No",_xlfn.CONCAT(IF(ISERROR(FIND(",",A2316))=FALSE,LEFT(A2316,FIND(",",A2316)-1),A2316),"-",C2316,"-",H2316),""),"")</f>
        <v/>
      </c>
      <c r="M2316" s="29" t="str">
        <f>IF(A2316&lt;&gt;"",_xlfn.CONCAT("{",IF(ISERROR(FIND(",",A2316))=FALSE,LEFT(A2316,FIND(",",A2316)-1),A2316),", ",C2316," #",H2316,"}"),"")</f>
        <v>{Widyastuti, 2018 #14724}</v>
      </c>
      <c r="N2316" s="4" t="s">
        <v>1</v>
      </c>
      <c r="O2316" s="18" t="str">
        <f>IF(J2316="Yes",IF(P2316&lt;&gt;"",HYPERLINK(_xlfn.CONCAT(VLOOKUP(P2316,AF:AG,2,FALSE),"\",IF(ISERROR(FIND(",",A2316))=FALSE,LEFT(A2316,FIND(",",A2316)-1),A2316),"-",C2316,"-",H2316,".pdf"),"PDF"),""),"")</f>
        <v>PDF</v>
      </c>
      <c r="P2316" s="11" t="s">
        <v>2</v>
      </c>
      <c r="Q2316" s="3" t="s">
        <v>46</v>
      </c>
      <c r="R2316" s="3" t="s">
        <v>39</v>
      </c>
      <c r="T2316" s="18" t="str">
        <f>IF(J2316="Yes",IF(U2316&lt;&gt;"",HYPERLINK(_xlfn.CONCAT(VLOOKUP(U2316,AF:AG,2,FALSE),"\",IF(ISERROR(FIND(",",A2316))=FALSE,LEFT(A2316,FIND(",",A2316)-1),A2316),"-",C2316,"-",H2316,".pdf"),"PDF"),""),"")</f>
        <v>PDF</v>
      </c>
      <c r="U2316" s="11" t="str">
        <f>IF(R2316="0. Duplicate","SH","")</f>
        <v>SH</v>
      </c>
      <c r="V2316" s="3" t="str">
        <f>IF(R2316="0. Duplicate","Exclude","")</f>
        <v>Exclude</v>
      </c>
      <c r="W2316" s="3" t="str">
        <f>IF(R2316="0. Duplicate","0. Duplicate","")</f>
        <v>0. Duplicate</v>
      </c>
      <c r="Y2316" s="12" t="str">
        <f>IF(R2316="Include","No",IF(V2316="Include","No",""))</f>
        <v/>
      </c>
      <c r="Z2316" s="33" t="str">
        <f>IF(J2316="Yes",IF(Q2316="","",IF(Q2316="Include",IF(V2316="",IF(Y2316="No","Check for supplement","Include"),IF(V2316="Exclude","Consensus required",IF(V2316="Include",IF(Y2316="No","Check for supplement","Include"),"Check required"))),IF(Q2316="Exclude",IF(V2316="","Check required",IF(V2316="Exclude","Exclude",IF(V2316="Include","Consensus required","Check required"))),"Check required"))),IF(L2316="","","Find PDF"))</f>
        <v>Exclude</v>
      </c>
      <c r="AA2316" s="31" t="str">
        <f>IF(Z2316="Exclude",R2316,"")</f>
        <v>0. Duplicate</v>
      </c>
    </row>
    <row r="2317" spans="1:27" x14ac:dyDescent="0.25">
      <c r="A2317" s="25" t="s">
        <v>4087</v>
      </c>
      <c r="B2317" s="26" t="s">
        <v>4088</v>
      </c>
      <c r="C2317" s="26">
        <v>2019</v>
      </c>
      <c r="D2317" s="26" t="s">
        <v>2712</v>
      </c>
      <c r="E2317" s="26">
        <v>26</v>
      </c>
      <c r="F2317" s="26">
        <v>5</v>
      </c>
      <c r="G2317" s="26" t="s">
        <v>4089</v>
      </c>
      <c r="H2317" s="26">
        <v>15032</v>
      </c>
      <c r="I2317" s="26" t="s">
        <v>4090</v>
      </c>
      <c r="J2317" s="11" t="s">
        <v>35</v>
      </c>
      <c r="K2317" s="18" t="str">
        <f>IF(LEFT(I2317,2)="10",HYPERLINK(_xlfn.CONCAT("https://doi.org/",I2317),"Link"),IF(I2317="","",HYPERLINK(I2317,"Link")))</f>
        <v>Link</v>
      </c>
      <c r="L2317" s="19" t="str">
        <f>IF(A2317&lt;&gt;"",IF(J2317="No",_xlfn.CONCAT(IF(ISERROR(FIND(",",A2317))=FALSE,LEFT(A2317,FIND(",",A2317)-1),A2317),"-",C2317,"-",H2317),""),"")</f>
        <v/>
      </c>
      <c r="M2317" s="29" t="str">
        <f>IF(A2317&lt;&gt;"",_xlfn.CONCAT("{",IF(ISERROR(FIND(",",A2317))=FALSE,LEFT(A2317,FIND(",",A2317)-1),A2317),", ",C2317," #",H2317,"}"),"")</f>
        <v>{Wienbergen, 2019 #15032}</v>
      </c>
      <c r="N2317" s="4" t="s">
        <v>1</v>
      </c>
      <c r="O2317" s="18" t="str">
        <f>IF(J2317="Yes",IF(P2317&lt;&gt;"",HYPERLINK(_xlfn.CONCAT(VLOOKUP(P2317,AF:AG,2,FALSE),"\",IF(ISERROR(FIND(",",A2317))=FALSE,LEFT(A2317,FIND(",",A2317)-1),A2317),"-",C2317,"-",H2317,".pdf"),"PDF"),""),"")</f>
        <v>PDF</v>
      </c>
      <c r="P2317" s="11" t="s">
        <v>2</v>
      </c>
      <c r="Q2317" s="3" t="s">
        <v>46</v>
      </c>
      <c r="R2317" s="3" t="s">
        <v>47</v>
      </c>
      <c r="S2317" s="4" t="s">
        <v>109</v>
      </c>
      <c r="T2317" s="18" t="str">
        <f>IF(J2317="Yes",IF(U2317&lt;&gt;"",HYPERLINK(_xlfn.CONCAT(VLOOKUP(U2317,AF:AG,2,FALSE),"\",IF(ISERROR(FIND(",",A2317))=FALSE,LEFT(A2317,FIND(",",A2317)-1),A2317),"-",C2317,"-",H2317,".pdf"),"PDF"),""),"")</f>
        <v>PDF</v>
      </c>
      <c r="U2317" s="11" t="s">
        <v>38</v>
      </c>
      <c r="V2317" s="3" t="s">
        <v>46</v>
      </c>
      <c r="W2317" s="3" t="s">
        <v>47</v>
      </c>
      <c r="Y2317" s="12" t="str">
        <f>IF(R2317="Include","No",IF(V2317="Include","No",""))</f>
        <v/>
      </c>
      <c r="Z2317" s="33" t="str">
        <f>IF(J2317="Yes",IF(Q2317="","",IF(Q2317="Include",IF(V2317="",IF(Y2317="No","Check for supplement","Include"),IF(V2317="Exclude","Consensus required",IF(V2317="Include",IF(Y2317="No","Check for supplement","Include"),"Check required"))),IF(Q2317="Exclude",IF(V2317="","Check required",IF(V2317="Exclude","Exclude",IF(V2317="Include","Consensus required","Check required"))),"Check required"))),IF(L2317="","","Find PDF"))</f>
        <v>Exclude</v>
      </c>
      <c r="AA2317" s="31" t="str">
        <f>IF(Z2317="Exclude",R2317,"")</f>
        <v>3. Wrong intervention</v>
      </c>
    </row>
    <row r="2318" spans="1:27" x14ac:dyDescent="0.25">
      <c r="A2318" s="25" t="s">
        <v>4091</v>
      </c>
      <c r="B2318" s="26" t="s">
        <v>4092</v>
      </c>
      <c r="C2318" s="26">
        <v>2013</v>
      </c>
      <c r="D2318" s="26" t="s">
        <v>530</v>
      </c>
      <c r="E2318" s="26">
        <v>15</v>
      </c>
      <c r="F2318" s="26">
        <v>11</v>
      </c>
      <c r="G2318" s="26" t="s">
        <v>4093</v>
      </c>
      <c r="H2318" s="26">
        <v>13990</v>
      </c>
      <c r="I2318" s="26" t="s">
        <v>4094</v>
      </c>
      <c r="J2318" s="11" t="s">
        <v>35</v>
      </c>
      <c r="K2318" s="18" t="str">
        <f>IF(LEFT(I2318,2)="10",HYPERLINK(_xlfn.CONCAT("https://doi.org/",I2318),"Link"),IF(I2318="","",HYPERLINK(I2318,"Link")))</f>
        <v>Link</v>
      </c>
      <c r="L2318" s="19" t="str">
        <f>IF(A2318&lt;&gt;"",IF(J2318="No",_xlfn.CONCAT(IF(ISERROR(FIND(",",A2318))=FALSE,LEFT(A2318,FIND(",",A2318)-1),A2318),"-",C2318,"-",H2318),""),"")</f>
        <v/>
      </c>
      <c r="M2318" s="29" t="str">
        <f>IF(A2318&lt;&gt;"",_xlfn.CONCAT("{",IF(ISERROR(FIND(",",A2318))=FALSE,LEFT(A2318,FIND(",",A2318)-1),A2318),", ",C2318," #",H2318,"}"),"")</f>
        <v>{Wijsman, 2013 #13990}</v>
      </c>
      <c r="N2318" s="4" t="s">
        <v>1</v>
      </c>
      <c r="O2318" s="18" t="str">
        <f>IF(J2318="Yes",IF(P2318&lt;&gt;"",HYPERLINK(_xlfn.CONCAT(VLOOKUP(P2318,AF:AG,2,FALSE),"\",IF(ISERROR(FIND(",",A2318))=FALSE,LEFT(A2318,FIND(",",A2318)-1),A2318),"-",C2318,"-",H2318,".pdf"),"PDF"),""),"")</f>
        <v>PDF</v>
      </c>
      <c r="P2318" s="11" t="s">
        <v>2</v>
      </c>
      <c r="Q2318" s="3" t="s">
        <v>46</v>
      </c>
      <c r="R2318" s="3" t="s">
        <v>47</v>
      </c>
      <c r="S2318" s="4" t="s">
        <v>109</v>
      </c>
      <c r="T2318" s="18" t="str">
        <f>IF(J2318="Yes",IF(U2318&lt;&gt;"",HYPERLINK(_xlfn.CONCAT(VLOOKUP(U2318,AF:AG,2,FALSE),"\",IF(ISERROR(FIND(",",A2318))=FALSE,LEFT(A2318,FIND(",",A2318)-1),A2318),"-",C2318,"-",H2318,".pdf"),"PDF"),""),"")</f>
        <v>PDF</v>
      </c>
      <c r="U2318" s="11" t="s">
        <v>38</v>
      </c>
      <c r="V2318" s="3" t="s">
        <v>46</v>
      </c>
      <c r="W2318" s="3" t="s">
        <v>47</v>
      </c>
      <c r="Y2318" s="12" t="str">
        <f>IF(R2318="Include","No",IF(V2318="Include","No",""))</f>
        <v/>
      </c>
      <c r="Z2318" s="33" t="str">
        <f>IF(J2318="Yes",IF(Q2318="","",IF(Q2318="Include",IF(V2318="",IF(Y2318="No","Check for supplement","Include"),IF(V2318="Exclude","Consensus required",IF(V2318="Include",IF(Y2318="No","Check for supplement","Include"),"Check required"))),IF(Q2318="Exclude",IF(V2318="","Check required",IF(V2318="Exclude","Exclude",IF(V2318="Include","Consensus required","Check required"))),"Check required"))),IF(L2318="","","Find PDF"))</f>
        <v>Exclude</v>
      </c>
      <c r="AA2318" s="31" t="str">
        <f>IF(Z2318="Exclude",R2318,"")</f>
        <v>3. Wrong intervention</v>
      </c>
    </row>
    <row r="2319" spans="1:27" x14ac:dyDescent="0.25">
      <c r="A2319" s="25" t="s">
        <v>4091</v>
      </c>
      <c r="B2319" s="26" t="s">
        <v>4092</v>
      </c>
      <c r="C2319" s="26">
        <v>2013</v>
      </c>
      <c r="D2319" s="26" t="s">
        <v>530</v>
      </c>
      <c r="E2319" s="26">
        <v>15</v>
      </c>
      <c r="F2319" s="26">
        <v>11</v>
      </c>
      <c r="G2319" s="26" t="s">
        <v>4093</v>
      </c>
      <c r="H2319" s="26">
        <v>13991</v>
      </c>
      <c r="I2319" s="26" t="s">
        <v>4094</v>
      </c>
      <c r="J2319" s="11" t="s">
        <v>35</v>
      </c>
      <c r="K2319" s="18" t="str">
        <f>IF(LEFT(I2319,2)="10",HYPERLINK(_xlfn.CONCAT("https://doi.org/",I2319),"Link"),IF(I2319="","",HYPERLINK(I2319,"Link")))</f>
        <v>Link</v>
      </c>
      <c r="L2319" s="19" t="str">
        <f>IF(A2319&lt;&gt;"",IF(J2319="No",_xlfn.CONCAT(IF(ISERROR(FIND(",",A2319))=FALSE,LEFT(A2319,FIND(",",A2319)-1),A2319),"-",C2319,"-",H2319),""),"")</f>
        <v/>
      </c>
      <c r="M2319" s="29" t="str">
        <f>IF(A2319&lt;&gt;"",_xlfn.CONCAT("{",IF(ISERROR(FIND(",",A2319))=FALSE,LEFT(A2319,FIND(",",A2319)-1),A2319),", ",C2319," #",H2319,"}"),"")</f>
        <v>{Wijsman, 2013 #13991}</v>
      </c>
      <c r="N2319" s="4" t="s">
        <v>1</v>
      </c>
      <c r="O2319" s="18" t="str">
        <f>IF(J2319="Yes",IF(P2319&lt;&gt;"",HYPERLINK(_xlfn.CONCAT(VLOOKUP(P2319,AF:AG,2,FALSE),"\",IF(ISERROR(FIND(",",A2319))=FALSE,LEFT(A2319,FIND(",",A2319)-1),A2319),"-",C2319,"-",H2319,".pdf"),"PDF"),""),"")</f>
        <v>PDF</v>
      </c>
      <c r="P2319" s="11" t="s">
        <v>2</v>
      </c>
      <c r="Q2319" s="3" t="s">
        <v>46</v>
      </c>
      <c r="R2319" s="3" t="s">
        <v>39</v>
      </c>
      <c r="T2319" s="18" t="str">
        <f>IF(J2319="Yes",IF(U2319&lt;&gt;"",HYPERLINK(_xlfn.CONCAT(VLOOKUP(U2319,AF:AG,2,FALSE),"\",IF(ISERROR(FIND(",",A2319))=FALSE,LEFT(A2319,FIND(",",A2319)-1),A2319),"-",C2319,"-",H2319,".pdf"),"PDF"),""),"")</f>
        <v>PDF</v>
      </c>
      <c r="U2319" s="11" t="str">
        <f>IF(R2319="0. Duplicate","SH","")</f>
        <v>SH</v>
      </c>
      <c r="V2319" s="3" t="str">
        <f>IF(R2319="0. Duplicate","Exclude","")</f>
        <v>Exclude</v>
      </c>
      <c r="W2319" s="3" t="str">
        <f>IF(R2319="0. Duplicate","0. Duplicate","")</f>
        <v>0. Duplicate</v>
      </c>
      <c r="Y2319" s="12" t="str">
        <f>IF(R2319="Include","No",IF(V2319="Include","No",""))</f>
        <v/>
      </c>
      <c r="Z2319" s="33" t="str">
        <f>IF(J2319="Yes",IF(Q2319="","",IF(Q2319="Include",IF(V2319="",IF(Y2319="No","Check for supplement","Include"),IF(V2319="Exclude","Consensus required",IF(V2319="Include",IF(Y2319="No","Check for supplement","Include"),"Check required"))),IF(Q2319="Exclude",IF(V2319="","Check required",IF(V2319="Exclude","Exclude",IF(V2319="Include","Consensus required","Check required"))),"Check required"))),IF(L2319="","","Find PDF"))</f>
        <v>Exclude</v>
      </c>
      <c r="AA2319" s="31" t="str">
        <f>IF(Z2319="Exclude",R2319,"")</f>
        <v>0. Duplicate</v>
      </c>
    </row>
    <row r="2320" spans="1:27" x14ac:dyDescent="0.25">
      <c r="A2320" s="25" t="s">
        <v>4091</v>
      </c>
      <c r="B2320" s="26" t="s">
        <v>4092</v>
      </c>
      <c r="C2320" s="26">
        <v>2013</v>
      </c>
      <c r="D2320" s="26" t="s">
        <v>530</v>
      </c>
      <c r="E2320" s="26">
        <v>15</v>
      </c>
      <c r="F2320" s="26">
        <v>11</v>
      </c>
      <c r="G2320" s="26" t="s">
        <v>4093</v>
      </c>
      <c r="H2320" s="26">
        <v>13992</v>
      </c>
      <c r="I2320" s="26" t="s">
        <v>4094</v>
      </c>
      <c r="J2320" s="11" t="s">
        <v>35</v>
      </c>
      <c r="K2320" s="18" t="str">
        <f>IF(LEFT(I2320,2)="10",HYPERLINK(_xlfn.CONCAT("https://doi.org/",I2320),"Link"),IF(I2320="","",HYPERLINK(I2320,"Link")))</f>
        <v>Link</v>
      </c>
      <c r="L2320" s="19" t="str">
        <f>IF(A2320&lt;&gt;"",IF(J2320="No",_xlfn.CONCAT(IF(ISERROR(FIND(",",A2320))=FALSE,LEFT(A2320,FIND(",",A2320)-1),A2320),"-",C2320,"-",H2320),""),"")</f>
        <v/>
      </c>
      <c r="M2320" s="29" t="str">
        <f>IF(A2320&lt;&gt;"",_xlfn.CONCAT("{",IF(ISERROR(FIND(",",A2320))=FALSE,LEFT(A2320,FIND(",",A2320)-1),A2320),", ",C2320," #",H2320,"}"),"")</f>
        <v>{Wijsman, 2013 #13992}</v>
      </c>
      <c r="N2320" s="4" t="s">
        <v>1</v>
      </c>
      <c r="O2320" s="18" t="str">
        <f>IF(J2320="Yes",IF(P2320&lt;&gt;"",HYPERLINK(_xlfn.CONCAT(VLOOKUP(P2320,AF:AG,2,FALSE),"\",IF(ISERROR(FIND(",",A2320))=FALSE,LEFT(A2320,FIND(",",A2320)-1),A2320),"-",C2320,"-",H2320,".pdf"),"PDF"),""),"")</f>
        <v>PDF</v>
      </c>
      <c r="P2320" s="11" t="s">
        <v>2</v>
      </c>
      <c r="Q2320" s="3" t="s">
        <v>46</v>
      </c>
      <c r="R2320" s="3" t="s">
        <v>39</v>
      </c>
      <c r="T2320" s="18" t="str">
        <f>IF(J2320="Yes",IF(U2320&lt;&gt;"",HYPERLINK(_xlfn.CONCAT(VLOOKUP(U2320,AF:AG,2,FALSE),"\",IF(ISERROR(FIND(",",A2320))=FALSE,LEFT(A2320,FIND(",",A2320)-1),A2320),"-",C2320,"-",H2320,".pdf"),"PDF"),""),"")</f>
        <v>PDF</v>
      </c>
      <c r="U2320" s="11" t="str">
        <f>IF(R2320="0. Duplicate","SH","")</f>
        <v>SH</v>
      </c>
      <c r="V2320" s="3" t="str">
        <f>IF(R2320="0. Duplicate","Exclude","")</f>
        <v>Exclude</v>
      </c>
      <c r="W2320" s="3" t="str">
        <f>IF(R2320="0. Duplicate","0. Duplicate","")</f>
        <v>0. Duplicate</v>
      </c>
      <c r="Y2320" s="12" t="str">
        <f>IF(R2320="Include","No",IF(V2320="Include","No",""))</f>
        <v/>
      </c>
      <c r="Z2320" s="33" t="str">
        <f>IF(J2320="Yes",IF(Q2320="","",IF(Q2320="Include",IF(V2320="",IF(Y2320="No","Check for supplement","Include"),IF(V2320="Exclude","Consensus required",IF(V2320="Include",IF(Y2320="No","Check for supplement","Include"),"Check required"))),IF(Q2320="Exclude",IF(V2320="","Check required",IF(V2320="Exclude","Exclude",IF(V2320="Include","Consensus required","Check required"))),"Check required"))),IF(L2320="","","Find PDF"))</f>
        <v>Exclude</v>
      </c>
      <c r="AA2320" s="31" t="str">
        <f>IF(Z2320="Exclude",R2320,"")</f>
        <v>0. Duplicate</v>
      </c>
    </row>
    <row r="2321" spans="1:27" x14ac:dyDescent="0.25">
      <c r="A2321" s="25" t="s">
        <v>4095</v>
      </c>
      <c r="B2321" s="26" t="s">
        <v>4096</v>
      </c>
      <c r="C2321" s="26">
        <v>2022</v>
      </c>
      <c r="D2321" s="26" t="s">
        <v>177</v>
      </c>
      <c r="E2321" s="26">
        <v>56</v>
      </c>
      <c r="F2321" s="26">
        <v>12</v>
      </c>
      <c r="G2321" s="26" t="s">
        <v>4097</v>
      </c>
      <c r="H2321" s="26">
        <v>13993</v>
      </c>
      <c r="I2321" s="26" t="s">
        <v>4098</v>
      </c>
      <c r="J2321" s="11" t="s">
        <v>35</v>
      </c>
      <c r="K2321" s="18" t="str">
        <f>IF(LEFT(I2321,2)="10",HYPERLINK(_xlfn.CONCAT("https://doi.org/",I2321),"Link"),IF(I2321="","",HYPERLINK(I2321,"Link")))</f>
        <v>Link</v>
      </c>
      <c r="L2321" s="19" t="str">
        <f>IF(A2321&lt;&gt;"",IF(J2321="No",_xlfn.CONCAT(IF(ISERROR(FIND(",",A2321))=FALSE,LEFT(A2321,FIND(",",A2321)-1),A2321),"-",C2321,"-",H2321),""),"")</f>
        <v/>
      </c>
      <c r="M2321" s="29" t="str">
        <f>IF(A2321&lt;&gt;"",_xlfn.CONCAT("{",IF(ISERROR(FIND(",",A2321))=FALSE,LEFT(A2321,FIND(",",A2321)-1),A2321),", ",C2321," #",H2321,"}"),"")</f>
        <v>{Wilke, 2022 #13993}</v>
      </c>
      <c r="N2321" s="4" t="s">
        <v>1</v>
      </c>
      <c r="O2321" s="18" t="str">
        <f>IF(J2321="Yes",IF(P2321&lt;&gt;"",HYPERLINK(_xlfn.CONCAT(VLOOKUP(P2321,AF:AG,2,FALSE),"\",IF(ISERROR(FIND(",",A2321))=FALSE,LEFT(A2321,FIND(",",A2321)-1),A2321),"-",C2321,"-",H2321,".pdf"),"PDF"),""),"")</f>
        <v>PDF</v>
      </c>
      <c r="P2321" s="11" t="s">
        <v>2</v>
      </c>
      <c r="Q2321" s="3" t="s">
        <v>46</v>
      </c>
      <c r="R2321" s="3" t="s">
        <v>47</v>
      </c>
      <c r="S2321" s="4" t="s">
        <v>109</v>
      </c>
      <c r="T2321" s="18" t="str">
        <f>IF(J2321="Yes",IF(U2321&lt;&gt;"",HYPERLINK(_xlfn.CONCAT(VLOOKUP(U2321,AF:AG,2,FALSE),"\",IF(ISERROR(FIND(",",A2321))=FALSE,LEFT(A2321,FIND(",",A2321)-1),A2321),"-",C2321,"-",H2321,".pdf"),"PDF"),""),"")</f>
        <v>PDF</v>
      </c>
      <c r="U2321" s="11" t="s">
        <v>38</v>
      </c>
      <c r="V2321" s="3" t="s">
        <v>46</v>
      </c>
      <c r="W2321" s="3" t="s">
        <v>47</v>
      </c>
      <c r="Y2321" s="12" t="str">
        <f>IF(R2321="Include","No",IF(V2321="Include","No",""))</f>
        <v/>
      </c>
      <c r="Z2321" s="33" t="str">
        <f>IF(J2321="Yes",IF(Q2321="","",IF(Q2321="Include",IF(V2321="",IF(Y2321="No","Check for supplement","Include"),IF(V2321="Exclude","Consensus required",IF(V2321="Include",IF(Y2321="No","Check for supplement","Include"),"Check required"))),IF(Q2321="Exclude",IF(V2321="","Check required",IF(V2321="Exclude","Exclude",IF(V2321="Include","Consensus required","Check required"))),"Check required"))),IF(L2321="","","Find PDF"))</f>
        <v>Exclude</v>
      </c>
      <c r="AA2321" s="31" t="str">
        <f>IF(Z2321="Exclude",R2321,"")</f>
        <v>3. Wrong intervention</v>
      </c>
    </row>
    <row r="2322" spans="1:27" x14ac:dyDescent="0.25">
      <c r="A2322" s="25" t="s">
        <v>4099</v>
      </c>
      <c r="B2322" s="26" t="s">
        <v>4100</v>
      </c>
      <c r="C2322" s="26">
        <v>2012</v>
      </c>
      <c r="D2322" s="26" t="s">
        <v>1270</v>
      </c>
      <c r="E2322" s="26">
        <v>12</v>
      </c>
      <c r="F2322" s="26">
        <v>1</v>
      </c>
      <c r="G2322" s="26">
        <v>131</v>
      </c>
      <c r="H2322" s="26">
        <v>13994</v>
      </c>
      <c r="I2322" s="26" t="s">
        <v>4101</v>
      </c>
      <c r="J2322" s="11" t="s">
        <v>35</v>
      </c>
      <c r="K2322" s="18" t="str">
        <f>IF(LEFT(I2322,2)="10",HYPERLINK(_xlfn.CONCAT("https://doi.org/",I2322),"Link"),IF(I2322="","",HYPERLINK(I2322,"Link")))</f>
        <v>Link</v>
      </c>
      <c r="L2322" s="19" t="str">
        <f>IF(A2322&lt;&gt;"",IF(J2322="No",_xlfn.CONCAT(IF(ISERROR(FIND(",",A2322))=FALSE,LEFT(A2322,FIND(",",A2322)-1),A2322),"-",C2322,"-",H2322),""),"")</f>
        <v/>
      </c>
      <c r="M2322" s="29" t="str">
        <f>IF(A2322&lt;&gt;"",_xlfn.CONCAT("{",IF(ISERROR(FIND(",",A2322))=FALSE,LEFT(A2322,FIND(",",A2322)-1),A2322),", ",C2322," #",H2322,"}"),"")</f>
        <v>{Wilkinson, 2012 #13994}</v>
      </c>
      <c r="N2322" s="4" t="s">
        <v>1</v>
      </c>
      <c r="O2322" s="18" t="str">
        <f>IF(J2322="Yes",IF(P2322&lt;&gt;"",HYPERLINK(_xlfn.CONCAT(VLOOKUP(P2322,AF:AG,2,FALSE),"\",IF(ISERROR(FIND(",",A2322))=FALSE,LEFT(A2322,FIND(",",A2322)-1),A2322),"-",C2322,"-",H2322,".pdf"),"PDF"),""),"")</f>
        <v>PDF</v>
      </c>
      <c r="P2322" s="11" t="s">
        <v>2</v>
      </c>
      <c r="Q2322" s="3" t="s">
        <v>46</v>
      </c>
      <c r="R2322" s="3" t="s">
        <v>47</v>
      </c>
      <c r="S2322" s="4" t="s">
        <v>109</v>
      </c>
      <c r="T2322" s="18" t="str">
        <f>IF(J2322="Yes",IF(U2322&lt;&gt;"",HYPERLINK(_xlfn.CONCAT(VLOOKUP(U2322,AF:AG,2,FALSE),"\",IF(ISERROR(FIND(",",A2322))=FALSE,LEFT(A2322,FIND(",",A2322)-1),A2322),"-",C2322,"-",H2322,".pdf"),"PDF"),""),"")</f>
        <v>PDF</v>
      </c>
      <c r="U2322" s="11" t="s">
        <v>38</v>
      </c>
      <c r="V2322" s="3" t="s">
        <v>46</v>
      </c>
      <c r="W2322" s="3" t="s">
        <v>47</v>
      </c>
      <c r="Y2322" s="12" t="str">
        <f>IF(R2322="Include","No",IF(V2322="Include","No",""))</f>
        <v/>
      </c>
      <c r="Z2322" s="33" t="str">
        <f>IF(J2322="Yes",IF(Q2322="","",IF(Q2322="Include",IF(V2322="",IF(Y2322="No","Check for supplement","Include"),IF(V2322="Exclude","Consensus required",IF(V2322="Include",IF(Y2322="No","Check for supplement","Include"),"Check required"))),IF(Q2322="Exclude",IF(V2322="","Check required",IF(V2322="Exclude","Exclude",IF(V2322="Include","Consensus required","Check required"))),"Check required"))),IF(L2322="","","Find PDF"))</f>
        <v>Exclude</v>
      </c>
      <c r="AA2322" s="31" t="str">
        <f>IF(Z2322="Exclude",R2322,"")</f>
        <v>3. Wrong intervention</v>
      </c>
    </row>
    <row r="2323" spans="1:27" x14ac:dyDescent="0.25">
      <c r="A2323" s="25" t="s">
        <v>4102</v>
      </c>
      <c r="B2323" s="26" t="s">
        <v>4103</v>
      </c>
      <c r="C2323" s="26">
        <v>2017</v>
      </c>
      <c r="D2323" s="26" t="s">
        <v>3128</v>
      </c>
      <c r="E2323" s="26">
        <v>124</v>
      </c>
      <c r="F2323" s="26">
        <v>11</v>
      </c>
      <c r="G2323" s="26" t="s">
        <v>4104</v>
      </c>
      <c r="H2323" s="26">
        <v>13995</v>
      </c>
      <c r="I2323" s="26" t="s">
        <v>4105</v>
      </c>
      <c r="J2323" s="11" t="s">
        <v>35</v>
      </c>
      <c r="K2323" s="18" t="str">
        <f>IF(LEFT(I2323,2)="10",HYPERLINK(_xlfn.CONCAT("https://doi.org/",I2323),"Link"),IF(I2323="","",HYPERLINK(I2323,"Link")))</f>
        <v>Link</v>
      </c>
      <c r="L2323" s="19" t="str">
        <f>IF(A2323&lt;&gt;"",IF(J2323="No",_xlfn.CONCAT(IF(ISERROR(FIND(",",A2323))=FALSE,LEFT(A2323,FIND(",",A2323)-1),A2323),"-",C2323,"-",H2323),""),"")</f>
        <v/>
      </c>
      <c r="M2323" s="29" t="str">
        <f>IF(A2323&lt;&gt;"",_xlfn.CONCAT("{",IF(ISERROR(FIND(",",A2323))=FALSE,LEFT(A2323,FIND(",",A2323)-1),A2323),", ",C2323," #",H2323,"}"),"")</f>
        <v>{Willcox, 2017 #13995}</v>
      </c>
      <c r="N2323" s="4" t="s">
        <v>1</v>
      </c>
      <c r="O2323" s="18" t="str">
        <f>IF(J2323="Yes",IF(P2323&lt;&gt;"",HYPERLINK(_xlfn.CONCAT(VLOOKUP(P2323,AF:AG,2,FALSE),"\",IF(ISERROR(FIND(",",A2323))=FALSE,LEFT(A2323,FIND(",",A2323)-1),A2323),"-",C2323,"-",H2323,".pdf"),"PDF"),""),"")</f>
        <v>PDF</v>
      </c>
      <c r="P2323" s="11" t="s">
        <v>2</v>
      </c>
      <c r="Q2323" s="3" t="s">
        <v>46</v>
      </c>
      <c r="R2323" s="3" t="s">
        <v>47</v>
      </c>
      <c r="S2323" s="4" t="s">
        <v>109</v>
      </c>
      <c r="T2323" s="18" t="str">
        <f>IF(J2323="Yes",IF(U2323&lt;&gt;"",HYPERLINK(_xlfn.CONCAT(VLOOKUP(U2323,AF:AG,2,FALSE),"\",IF(ISERROR(FIND(",",A2323))=FALSE,LEFT(A2323,FIND(",",A2323)-1),A2323),"-",C2323,"-",H2323,".pdf"),"PDF"),""),"")</f>
        <v>PDF</v>
      </c>
      <c r="U2323" s="11" t="s">
        <v>38</v>
      </c>
      <c r="V2323" s="3" t="s">
        <v>46</v>
      </c>
      <c r="W2323" s="3" t="s">
        <v>47</v>
      </c>
      <c r="Y2323" s="12" t="str">
        <f>IF(R2323="Include","No",IF(V2323="Include","No",""))</f>
        <v/>
      </c>
      <c r="Z2323" s="33" t="str">
        <f>IF(J2323="Yes",IF(Q2323="","",IF(Q2323="Include",IF(V2323="",IF(Y2323="No","Check for supplement","Include"),IF(V2323="Exclude","Consensus required",IF(V2323="Include",IF(Y2323="No","Check for supplement","Include"),"Check required"))),IF(Q2323="Exclude",IF(V2323="","Check required",IF(V2323="Exclude","Exclude",IF(V2323="Include","Consensus required","Check required"))),"Check required"))),IF(L2323="","","Find PDF"))</f>
        <v>Exclude</v>
      </c>
      <c r="AA2323" s="31" t="str">
        <f>IF(Z2323="Exclude",R2323,"")</f>
        <v>3. Wrong intervention</v>
      </c>
    </row>
    <row r="2324" spans="1:27" x14ac:dyDescent="0.25">
      <c r="A2324" s="25" t="s">
        <v>4102</v>
      </c>
      <c r="B2324" s="26" t="s">
        <v>4103</v>
      </c>
      <c r="C2324" s="26">
        <v>2017</v>
      </c>
      <c r="D2324" s="26" t="s">
        <v>3128</v>
      </c>
      <c r="E2324" s="26">
        <v>124</v>
      </c>
      <c r="F2324" s="26">
        <v>11</v>
      </c>
      <c r="G2324" s="26" t="s">
        <v>4104</v>
      </c>
      <c r="H2324" s="26">
        <v>13996</v>
      </c>
      <c r="I2324" s="26" t="s">
        <v>4105</v>
      </c>
      <c r="J2324" s="11" t="s">
        <v>35</v>
      </c>
      <c r="K2324" s="18" t="str">
        <f>IF(LEFT(I2324,2)="10",HYPERLINK(_xlfn.CONCAT("https://doi.org/",I2324),"Link"),IF(I2324="","",HYPERLINK(I2324,"Link")))</f>
        <v>Link</v>
      </c>
      <c r="L2324" s="19" t="str">
        <f>IF(A2324&lt;&gt;"",IF(J2324="No",_xlfn.CONCAT(IF(ISERROR(FIND(",",A2324))=FALSE,LEFT(A2324,FIND(",",A2324)-1),A2324),"-",C2324,"-",H2324),""),"")</f>
        <v/>
      </c>
      <c r="M2324" s="29" t="str">
        <f>IF(A2324&lt;&gt;"",_xlfn.CONCAT("{",IF(ISERROR(FIND(",",A2324))=FALSE,LEFT(A2324,FIND(",",A2324)-1),A2324),", ",C2324," #",H2324,"}"),"")</f>
        <v>{Willcox, 2017 #13996}</v>
      </c>
      <c r="N2324" s="4" t="s">
        <v>1</v>
      </c>
      <c r="O2324" s="18" t="str">
        <f>IF(J2324="Yes",IF(P2324&lt;&gt;"",HYPERLINK(_xlfn.CONCAT(VLOOKUP(P2324,AF:AG,2,FALSE),"\",IF(ISERROR(FIND(",",A2324))=FALSE,LEFT(A2324,FIND(",",A2324)-1),A2324),"-",C2324,"-",H2324,".pdf"),"PDF"),""),"")</f>
        <v>PDF</v>
      </c>
      <c r="P2324" s="11" t="s">
        <v>2</v>
      </c>
      <c r="Q2324" s="3" t="s">
        <v>46</v>
      </c>
      <c r="R2324" s="3" t="s">
        <v>39</v>
      </c>
      <c r="T2324" s="18" t="str">
        <f>IF(J2324="Yes",IF(U2324&lt;&gt;"",HYPERLINK(_xlfn.CONCAT(VLOOKUP(U2324,AF:AG,2,FALSE),"\",IF(ISERROR(FIND(",",A2324))=FALSE,LEFT(A2324,FIND(",",A2324)-1),A2324),"-",C2324,"-",H2324,".pdf"),"PDF"),""),"")</f>
        <v>PDF</v>
      </c>
      <c r="U2324" s="11" t="str">
        <f>IF(R2324="0. Duplicate","SH","")</f>
        <v>SH</v>
      </c>
      <c r="V2324" s="3" t="str">
        <f>IF(R2324="0. Duplicate","Exclude","")</f>
        <v>Exclude</v>
      </c>
      <c r="W2324" s="3" t="str">
        <f>IF(R2324="0. Duplicate","0. Duplicate","")</f>
        <v>0. Duplicate</v>
      </c>
      <c r="Y2324" s="12" t="str">
        <f>IF(R2324="Include","No",IF(V2324="Include","No",""))</f>
        <v/>
      </c>
      <c r="Z2324" s="33" t="str">
        <f>IF(J2324="Yes",IF(Q2324="","",IF(Q2324="Include",IF(V2324="",IF(Y2324="No","Check for supplement","Include"),IF(V2324="Exclude","Consensus required",IF(V2324="Include",IF(Y2324="No","Check for supplement","Include"),"Check required"))),IF(Q2324="Exclude",IF(V2324="","Check required",IF(V2324="Exclude","Exclude",IF(V2324="Include","Consensus required","Check required"))),"Check required"))),IF(L2324="","","Find PDF"))</f>
        <v>Exclude</v>
      </c>
      <c r="AA2324" s="31" t="str">
        <f>IF(Z2324="Exclude",R2324,"")</f>
        <v>0. Duplicate</v>
      </c>
    </row>
    <row r="2325" spans="1:27" x14ac:dyDescent="0.25">
      <c r="A2325" s="25" t="s">
        <v>4106</v>
      </c>
      <c r="B2325" s="26" t="s">
        <v>4107</v>
      </c>
      <c r="C2325" s="26">
        <v>2015</v>
      </c>
      <c r="D2325" s="26" t="s">
        <v>164</v>
      </c>
      <c r="E2325" s="26">
        <v>15</v>
      </c>
      <c r="F2325" s="26">
        <v>1</v>
      </c>
      <c r="G2325" s="26">
        <v>580</v>
      </c>
      <c r="H2325" s="26">
        <v>26673</v>
      </c>
      <c r="I2325" s="26" t="s">
        <v>4108</v>
      </c>
      <c r="J2325" s="11" t="s">
        <v>35</v>
      </c>
      <c r="K2325" s="18" t="str">
        <f>IF(LEFT(I2325,2)="10",HYPERLINK(_xlfn.CONCAT("https://doi.org/",I2325),"Link"),IF(I2325="","",HYPERLINK(I2325,"Link")))</f>
        <v>Link</v>
      </c>
      <c r="L2325" s="19" t="str">
        <f>IF(A2325&lt;&gt;"",IF(J2325="No",_xlfn.CONCAT(IF(ISERROR(FIND(",",A2325))=FALSE,LEFT(A2325,FIND(",",A2325)-1),A2325),"-",C2325,"-",H2325),""),"")</f>
        <v/>
      </c>
      <c r="M2325" s="29" t="str">
        <f>IF(A2325&lt;&gt;"",_xlfn.CONCAT("{",IF(ISERROR(FIND(",",A2325))=FALSE,LEFT(A2325,FIND(",",A2325)-1),A2325),", ",C2325," #",H2325,"}"),"")</f>
        <v>{Willems, 2015 #26673}</v>
      </c>
      <c r="N2325" s="4" t="s">
        <v>299</v>
      </c>
      <c r="O2325" s="18" t="str">
        <f>IF(J2325="Yes",IF(P2325&lt;&gt;"",HYPERLINK(_xlfn.CONCAT(VLOOKUP(P2325,AF:AG,2,FALSE),"\",IF(ISERROR(FIND(",",A2325))=FALSE,LEFT(A2325,FIND(",",A2325)-1),A2325),"-",C2325,"-",H2325,".pdf"),"PDF"),""),"")</f>
        <v>PDF</v>
      </c>
      <c r="P2325" s="11" t="s">
        <v>2</v>
      </c>
      <c r="Q2325" s="3" t="s">
        <v>46</v>
      </c>
      <c r="R2325" s="3" t="s">
        <v>47</v>
      </c>
      <c r="S2325" s="4" t="s">
        <v>109</v>
      </c>
      <c r="T2325" s="18" t="str">
        <f>IF(J2325="Yes",IF(U2325&lt;&gt;"",HYPERLINK(_xlfn.CONCAT(VLOOKUP(U2325,AF:AG,2,FALSE),"\",IF(ISERROR(FIND(",",A2325))=FALSE,LEFT(A2325,FIND(",",A2325)-1),A2325),"-",C2325,"-",H2325,".pdf"),"PDF"),""),"")</f>
        <v>PDF</v>
      </c>
      <c r="U2325" s="11" t="s">
        <v>38</v>
      </c>
      <c r="V2325" s="3" t="s">
        <v>46</v>
      </c>
      <c r="W2325" s="3" t="s">
        <v>47</v>
      </c>
      <c r="Y2325" s="12" t="str">
        <f>IF(R2325="Include","No",IF(V2325="Include","No",""))</f>
        <v/>
      </c>
      <c r="Z2325" s="33" t="str">
        <f>IF(J2325="Yes",IF(Q2325="","",IF(Q2325="Include",IF(V2325="",IF(Y2325="No","Check for supplement","Include"),IF(V2325="Exclude","Consensus required",IF(V2325="Include",IF(Y2325="No","Check for supplement","Include"),"Check required"))),IF(Q2325="Exclude",IF(V2325="","Check required",IF(V2325="Exclude","Exclude",IF(V2325="Include","Consensus required","Check required"))),"Check required"))),IF(L2325="","","Find PDF"))</f>
        <v>Exclude</v>
      </c>
      <c r="AA2325" s="31" t="str">
        <f>IF(Z2325="Exclude",R2325,"")</f>
        <v>3. Wrong intervention</v>
      </c>
    </row>
    <row r="2326" spans="1:27" x14ac:dyDescent="0.25">
      <c r="A2326" s="25" t="s">
        <v>4109</v>
      </c>
      <c r="B2326" s="26" t="s">
        <v>4110</v>
      </c>
      <c r="C2326" s="26">
        <v>2019</v>
      </c>
      <c r="D2326" s="26" t="s">
        <v>2939</v>
      </c>
      <c r="E2326" s="26">
        <v>19</v>
      </c>
      <c r="F2326" s="26">
        <v>1</v>
      </c>
      <c r="G2326" s="26">
        <v>287</v>
      </c>
      <c r="H2326" s="26">
        <v>13998</v>
      </c>
      <c r="I2326" s="26" t="s">
        <v>4111</v>
      </c>
      <c r="J2326" s="11" t="s">
        <v>35</v>
      </c>
      <c r="K2326" s="18" t="str">
        <f>IF(LEFT(I2326,2)="10",HYPERLINK(_xlfn.CONCAT("https://doi.org/",I2326),"Link"),IF(I2326="","",HYPERLINK(I2326,"Link")))</f>
        <v>Link</v>
      </c>
      <c r="L2326" s="19" t="str">
        <f>IF(A2326&lt;&gt;"",IF(J2326="No",_xlfn.CONCAT(IF(ISERROR(FIND(",",A2326))=FALSE,LEFT(A2326,FIND(",",A2326)-1),A2326),"-",C2326,"-",H2326),""),"")</f>
        <v/>
      </c>
      <c r="M2326" s="29" t="str">
        <f>IF(A2326&lt;&gt;"",_xlfn.CONCAT("{",IF(ISERROR(FIND(",",A2326))=FALSE,LEFT(A2326,FIND(",",A2326)-1),A2326),", ",C2326," #",H2326,"}"),"")</f>
        <v>{Williams, 2019 #13998}</v>
      </c>
      <c r="N2326" s="4" t="s">
        <v>1</v>
      </c>
      <c r="O2326" s="18" t="str">
        <f>IF(J2326="Yes",IF(P2326&lt;&gt;"",HYPERLINK(_xlfn.CONCAT(VLOOKUP(P2326,AF:AG,2,FALSE),"\",IF(ISERROR(FIND(",",A2326))=FALSE,LEFT(A2326,FIND(",",A2326)-1),A2326),"-",C2326,"-",H2326,".pdf"),"PDF"),""),"")</f>
        <v>PDF</v>
      </c>
      <c r="P2326" s="11" t="s">
        <v>2</v>
      </c>
      <c r="Q2326" s="3" t="s">
        <v>46</v>
      </c>
      <c r="R2326" s="3" t="s">
        <v>47</v>
      </c>
      <c r="S2326" s="4" t="s">
        <v>109</v>
      </c>
      <c r="T2326" s="18" t="str">
        <f>IF(J2326="Yes",IF(U2326&lt;&gt;"",HYPERLINK(_xlfn.CONCAT(VLOOKUP(U2326,AF:AG,2,FALSE),"\",IF(ISERROR(FIND(",",A2326))=FALSE,LEFT(A2326,FIND(",",A2326)-1),A2326),"-",C2326,"-",H2326,".pdf"),"PDF"),""),"")</f>
        <v>PDF</v>
      </c>
      <c r="U2326" s="11" t="s">
        <v>38</v>
      </c>
      <c r="V2326" s="3" t="s">
        <v>46</v>
      </c>
      <c r="W2326" s="3" t="s">
        <v>47</v>
      </c>
      <c r="Y2326" s="12" t="str">
        <f>IF(R2326="Include","No",IF(V2326="Include","No",""))</f>
        <v/>
      </c>
      <c r="Z2326" s="33" t="str">
        <f>IF(J2326="Yes",IF(Q2326="","",IF(Q2326="Include",IF(V2326="",IF(Y2326="No","Check for supplement","Include"),IF(V2326="Exclude","Consensus required",IF(V2326="Include",IF(Y2326="No","Check for supplement","Include"),"Check required"))),IF(Q2326="Exclude",IF(V2326="","Check required",IF(V2326="Exclude","Exclude",IF(V2326="Include","Consensus required","Check required"))),"Check required"))),IF(L2326="","","Find PDF"))</f>
        <v>Exclude</v>
      </c>
      <c r="AA2326" s="31" t="str">
        <f>IF(Z2326="Exclude",R2326,"")</f>
        <v>3. Wrong intervention</v>
      </c>
    </row>
    <row r="2327" spans="1:27" x14ac:dyDescent="0.25">
      <c r="A2327" s="25" t="s">
        <v>4112</v>
      </c>
      <c r="B2327" s="26" t="s">
        <v>4113</v>
      </c>
      <c r="C2327" s="26">
        <v>2022</v>
      </c>
      <c r="D2327" s="26" t="s">
        <v>4114</v>
      </c>
      <c r="E2327" s="26">
        <v>4</v>
      </c>
      <c r="F2327" s="26">
        <v>4</v>
      </c>
      <c r="G2327" s="26">
        <v>100308</v>
      </c>
      <c r="H2327" s="26">
        <v>13997</v>
      </c>
      <c r="I2327" s="26" t="s">
        <v>4115</v>
      </c>
      <c r="J2327" s="11" t="s">
        <v>35</v>
      </c>
      <c r="K2327" s="18" t="str">
        <f>IF(LEFT(I2327,2)="10",HYPERLINK(_xlfn.CONCAT("https://doi.org/",I2327),"Link"),IF(I2327="","",HYPERLINK(I2327,"Link")))</f>
        <v>Link</v>
      </c>
      <c r="L2327" s="19" t="str">
        <f>IF(A2327&lt;&gt;"",IF(J2327="No",_xlfn.CONCAT(IF(ISERROR(FIND(",",A2327))=FALSE,LEFT(A2327,FIND(",",A2327)-1),A2327),"-",C2327,"-",H2327),""),"")</f>
        <v/>
      </c>
      <c r="M2327" s="29" t="str">
        <f>IF(A2327&lt;&gt;"",_xlfn.CONCAT("{",IF(ISERROR(FIND(",",A2327))=FALSE,LEFT(A2327,FIND(",",A2327)-1),A2327),", ",C2327," #",H2327,"}"),"")</f>
        <v>{Williams, 2022 #13997}</v>
      </c>
      <c r="N2327" s="4" t="s">
        <v>1</v>
      </c>
      <c r="O2327" s="18" t="str">
        <f>IF(J2327="Yes",IF(P2327&lt;&gt;"",HYPERLINK(_xlfn.CONCAT(VLOOKUP(P2327,AF:AG,2,FALSE),"\",IF(ISERROR(FIND(",",A2327))=FALSE,LEFT(A2327,FIND(",",A2327)-1),A2327),"-",C2327,"-",H2327,".pdf"),"PDF"),""),"")</f>
        <v>PDF</v>
      </c>
      <c r="P2327" s="11" t="s">
        <v>2</v>
      </c>
      <c r="Q2327" s="3" t="s">
        <v>46</v>
      </c>
      <c r="R2327" s="3" t="s">
        <v>47</v>
      </c>
      <c r="S2327" s="4" t="s">
        <v>109</v>
      </c>
      <c r="T2327" s="18" t="str">
        <f>IF(J2327="Yes",IF(U2327&lt;&gt;"",HYPERLINK(_xlfn.CONCAT(VLOOKUP(U2327,AF:AG,2,FALSE),"\",IF(ISERROR(FIND(",",A2327))=FALSE,LEFT(A2327,FIND(",",A2327)-1),A2327),"-",C2327,"-",H2327,".pdf"),"PDF"),""),"")</f>
        <v>PDF</v>
      </c>
      <c r="U2327" s="11" t="s">
        <v>38</v>
      </c>
      <c r="V2327" s="3" t="s">
        <v>46</v>
      </c>
      <c r="W2327" s="3" t="s">
        <v>47</v>
      </c>
      <c r="Y2327" s="12" t="str">
        <f>IF(R2327="Include","No",IF(V2327="Include","No",""))</f>
        <v/>
      </c>
      <c r="Z2327" s="33" t="str">
        <f>IF(J2327="Yes",IF(Q2327="","",IF(Q2327="Include",IF(V2327="",IF(Y2327="No","Check for supplement","Include"),IF(V2327="Exclude","Consensus required",IF(V2327="Include",IF(Y2327="No","Check for supplement","Include"),"Check required"))),IF(Q2327="Exclude",IF(V2327="","Check required",IF(V2327="Exclude","Exclude",IF(V2327="Include","Consensus required","Check required"))),"Check required"))),IF(L2327="","","Find PDF"))</f>
        <v>Exclude</v>
      </c>
      <c r="AA2327" s="31" t="str">
        <f>IF(Z2327="Exclude",R2327,"")</f>
        <v>3. Wrong intervention</v>
      </c>
    </row>
    <row r="2328" spans="1:27" x14ac:dyDescent="0.25">
      <c r="A2328" s="25" t="s">
        <v>4116</v>
      </c>
      <c r="B2328" s="26" t="s">
        <v>4117</v>
      </c>
      <c r="C2328" s="26">
        <v>2012</v>
      </c>
      <c r="D2328" s="26" t="s">
        <v>935</v>
      </c>
      <c r="E2328" s="26">
        <v>20</v>
      </c>
      <c r="F2328" s="26">
        <v>8</v>
      </c>
      <c r="G2328" s="26" t="s">
        <v>4118</v>
      </c>
      <c r="H2328" s="26">
        <v>13999</v>
      </c>
      <c r="I2328" s="26" t="s">
        <v>4119</v>
      </c>
      <c r="J2328" s="11" t="s">
        <v>35</v>
      </c>
      <c r="K2328" s="18" t="str">
        <f>IF(LEFT(I2328,2)="10",HYPERLINK(_xlfn.CONCAT("https://doi.org/",I2328),"Link"),IF(I2328="","",HYPERLINK(I2328,"Link")))</f>
        <v>Link</v>
      </c>
      <c r="L2328" s="19" t="str">
        <f>IF(A2328&lt;&gt;"",IF(J2328="No",_xlfn.CONCAT(IF(ISERROR(FIND(",",A2328))=FALSE,LEFT(A2328,FIND(",",A2328)-1),A2328),"-",C2328,"-",H2328),""),"")</f>
        <v/>
      </c>
      <c r="M2328" s="29" t="str">
        <f>IF(A2328&lt;&gt;"",_xlfn.CONCAT("{",IF(ISERROR(FIND(",",A2328))=FALSE,LEFT(A2328,FIND(",",A2328)-1),A2328),", ",C2328," #",H2328,"}"),"")</f>
        <v>{Williamson, 2012 #13999}</v>
      </c>
      <c r="N2328" s="4" t="s">
        <v>1</v>
      </c>
      <c r="O2328" s="18" t="str">
        <f>IF(J2328="Yes",IF(P2328&lt;&gt;"",HYPERLINK(_xlfn.CONCAT(VLOOKUP(P2328,AF:AG,2,FALSE),"\",IF(ISERROR(FIND(",",A2328))=FALSE,LEFT(A2328,FIND(",",A2328)-1),A2328),"-",C2328,"-",H2328,".pdf"),"PDF"),""),"")</f>
        <v>PDF</v>
      </c>
      <c r="P2328" s="11" t="s">
        <v>2</v>
      </c>
      <c r="Q2328" s="3" t="s">
        <v>46</v>
      </c>
      <c r="R2328" s="3" t="s">
        <v>47</v>
      </c>
      <c r="S2328" s="4" t="s">
        <v>109</v>
      </c>
      <c r="T2328" s="18" t="str">
        <f>IF(J2328="Yes",IF(U2328&lt;&gt;"",HYPERLINK(_xlfn.CONCAT(VLOOKUP(U2328,AF:AG,2,FALSE),"\",IF(ISERROR(FIND(",",A2328))=FALSE,LEFT(A2328,FIND(",",A2328)-1),A2328),"-",C2328,"-",H2328,".pdf"),"PDF"),""),"")</f>
        <v>PDF</v>
      </c>
      <c r="U2328" s="11" t="s">
        <v>38</v>
      </c>
      <c r="V2328" s="3" t="s">
        <v>46</v>
      </c>
      <c r="W2328" s="3" t="s">
        <v>47</v>
      </c>
      <c r="Y2328" s="12" t="str">
        <f>IF(R2328="Include","No",IF(V2328="Include","No",""))</f>
        <v/>
      </c>
      <c r="Z2328" s="33" t="str">
        <f>IF(J2328="Yes",IF(Q2328="","",IF(Q2328="Include",IF(V2328="",IF(Y2328="No","Check for supplement","Include"),IF(V2328="Exclude","Consensus required",IF(V2328="Include",IF(Y2328="No","Check for supplement","Include"),"Check required"))),IF(Q2328="Exclude",IF(V2328="","Check required",IF(V2328="Exclude","Exclude",IF(V2328="Include","Consensus required","Check required"))),"Check required"))),IF(L2328="","","Find PDF"))</f>
        <v>Exclude</v>
      </c>
      <c r="AA2328" s="31" t="str">
        <f>IF(Z2328="Exclude",R2328,"")</f>
        <v>3. Wrong intervention</v>
      </c>
    </row>
    <row r="2329" spans="1:27" x14ac:dyDescent="0.25">
      <c r="A2329" s="25" t="s">
        <v>5805</v>
      </c>
      <c r="B2329" s="26" t="s">
        <v>5806</v>
      </c>
      <c r="C2329" s="26">
        <v>2018</v>
      </c>
      <c r="D2329" s="26" t="s">
        <v>4331</v>
      </c>
      <c r="E2329" s="26">
        <v>18</v>
      </c>
      <c r="F2329" s="26">
        <v>1</v>
      </c>
      <c r="G2329" s="26">
        <v>208</v>
      </c>
      <c r="H2329" s="26">
        <v>14199</v>
      </c>
      <c r="I2329" s="26" t="s">
        <v>5807</v>
      </c>
      <c r="J2329" s="11" t="s">
        <v>35</v>
      </c>
      <c r="K2329" s="18" t="str">
        <f>IF(LEFT(I2329,2)="10",HYPERLINK(_xlfn.CONCAT("https://doi.org/",I2329),"Link"),IF(I2329="","",HYPERLINK(I2329,"Link")))</f>
        <v>Link</v>
      </c>
      <c r="L2329" s="19" t="str">
        <f>IF(A2329&lt;&gt;"",IF(J2329="No",_xlfn.CONCAT(IF(ISERROR(FIND(",",A2329))=FALSE,LEFT(A2329,FIND(",",A2329)-1),A2329),"-",C2329,"-",H2329),""),"")</f>
        <v/>
      </c>
      <c r="M2329" s="29" t="str">
        <f>IF(A2329&lt;&gt;"",_xlfn.CONCAT("{",IF(ISERROR(FIND(",",A2329))=FALSE,LEFT(A2329,FIND(",",A2329)-1),A2329),", ",C2329," #",H2329,"}"),"")</f>
        <v>{Williamson, 2018 #14199}</v>
      </c>
      <c r="N2329" s="4" t="s">
        <v>4</v>
      </c>
      <c r="O2329" s="18" t="str">
        <f>IF(J2329="Yes",IF(P2329&lt;&gt;"",HYPERLINK(_xlfn.CONCAT(VLOOKUP(P2329,AF:AG,2,FALSE),"\",IF(ISERROR(FIND(",",A2329))=FALSE,LEFT(A2329,FIND(",",A2329)-1),A2329),"-",C2329,"-",H2329,".pdf"),"PDF"),""),"")</f>
        <v>PDF</v>
      </c>
      <c r="P2329" s="11" t="s">
        <v>2</v>
      </c>
      <c r="Q2329" s="3" t="s">
        <v>46</v>
      </c>
      <c r="R2329" s="3" t="s">
        <v>47</v>
      </c>
      <c r="S2329" s="4" t="s">
        <v>109</v>
      </c>
      <c r="T2329" s="18" t="str">
        <f>IF(J2329="Yes",IF(U2329&lt;&gt;"",HYPERLINK(_xlfn.CONCAT(VLOOKUP(U2329,AF:AG,2,FALSE),"\",IF(ISERROR(FIND(",",A2329))=FALSE,LEFT(A2329,FIND(",",A2329)-1),A2329),"-",C2329,"-",H2329,".pdf"),"PDF"),""),"")</f>
        <v>PDF</v>
      </c>
      <c r="U2329" s="11" t="s">
        <v>50</v>
      </c>
      <c r="V2329" s="3" t="s">
        <v>46</v>
      </c>
      <c r="W2329" s="3" t="s">
        <v>47</v>
      </c>
      <c r="Y2329" s="12" t="str">
        <f>IF(R2329="Include","No",IF(V2329="Include","No",""))</f>
        <v/>
      </c>
      <c r="Z2329" s="33" t="str">
        <f>IF(J2329="Yes",IF(Q2329="","",IF(Q2329="Include",IF(V2329="",IF(Y2329="No","Check for supplement","Include"),IF(V2329="Exclude","Consensus required",IF(V2329="Include",IF(Y2329="No","Check for supplement","Include"),"Check required"))),IF(Q2329="Exclude",IF(V2329="","Check required",IF(V2329="Exclude","Exclude",IF(V2329="Include","Consensus required","Check required"))),"Check required"))),IF(L2329="","","Find PDF"))</f>
        <v>Exclude</v>
      </c>
      <c r="AA2329" s="31" t="str">
        <f>IF(Z2329="Exclude",R2329,"")</f>
        <v>3. Wrong intervention</v>
      </c>
    </row>
    <row r="2330" spans="1:27" x14ac:dyDescent="0.25">
      <c r="A2330" s="25" t="s">
        <v>5808</v>
      </c>
      <c r="B2330" s="26" t="s">
        <v>5809</v>
      </c>
      <c r="C2330" s="26">
        <v>2022</v>
      </c>
      <c r="D2330" s="26" t="s">
        <v>5546</v>
      </c>
      <c r="E2330" s="26">
        <v>48</v>
      </c>
      <c r="G2330" s="26">
        <v>101445</v>
      </c>
      <c r="H2330" s="26">
        <v>14076</v>
      </c>
      <c r="I2330" s="26" t="s">
        <v>5810</v>
      </c>
      <c r="J2330" s="11" t="s">
        <v>35</v>
      </c>
      <c r="K2330" s="18" t="str">
        <f>IF(LEFT(I2330,2)="10",HYPERLINK(_xlfn.CONCAT("https://doi.org/",I2330),"Link"),IF(I2330="","",HYPERLINK(I2330,"Link")))</f>
        <v>Link</v>
      </c>
      <c r="L2330" s="19" t="str">
        <f>IF(A2330&lt;&gt;"",IF(J2330="No",_xlfn.CONCAT(IF(ISERROR(FIND(",",A2330))=FALSE,LEFT(A2330,FIND(",",A2330)-1),A2330),"-",C2330,"-",H2330),""),"")</f>
        <v/>
      </c>
      <c r="M2330" s="29" t="str">
        <f>IF(A2330&lt;&gt;"",_xlfn.CONCAT("{",IF(ISERROR(FIND(",",A2330))=FALSE,LEFT(A2330,FIND(",",A2330)-1),A2330),", ",C2330," #",H2330,"}"),"")</f>
        <v>{Williamson, 2022 #14076}</v>
      </c>
      <c r="N2330" s="4" t="s">
        <v>4</v>
      </c>
      <c r="O2330" s="18" t="str">
        <f>IF(J2330="Yes",IF(P2330&lt;&gt;"",HYPERLINK(_xlfn.CONCAT(VLOOKUP(P2330,AF:AG,2,FALSE),"\",IF(ISERROR(FIND(",",A2330))=FALSE,LEFT(A2330,FIND(",",A2330)-1),A2330),"-",C2330,"-",H2330,".pdf"),"PDF"),""),"")</f>
        <v>PDF</v>
      </c>
      <c r="P2330" s="11" t="s">
        <v>2</v>
      </c>
      <c r="Q2330" s="3" t="s">
        <v>46</v>
      </c>
      <c r="R2330" s="3" t="s">
        <v>47</v>
      </c>
      <c r="S2330" s="4" t="s">
        <v>109</v>
      </c>
      <c r="T2330" s="18" t="str">
        <f>IF(J2330="Yes",IF(U2330&lt;&gt;"",HYPERLINK(_xlfn.CONCAT(VLOOKUP(U2330,AF:AG,2,FALSE),"\",IF(ISERROR(FIND(",",A2330))=FALSE,LEFT(A2330,FIND(",",A2330)-1),A2330),"-",C2330,"-",H2330,".pdf"),"PDF"),""),"")</f>
        <v>PDF</v>
      </c>
      <c r="U2330" s="11" t="s">
        <v>50</v>
      </c>
      <c r="V2330" s="3" t="s">
        <v>46</v>
      </c>
      <c r="W2330" s="3" t="s">
        <v>47</v>
      </c>
      <c r="Y2330" s="12" t="str">
        <f>IF(R2330="Include","No",IF(V2330="Include","No",""))</f>
        <v/>
      </c>
      <c r="Z2330" s="33" t="str">
        <f>IF(J2330="Yes",IF(Q2330="","",IF(Q2330="Include",IF(V2330="",IF(Y2330="No","Check for supplement","Include"),IF(V2330="Exclude","Consensus required",IF(V2330="Include",IF(Y2330="No","Check for supplement","Include"),"Check required"))),IF(Q2330="Exclude",IF(V2330="","Check required",IF(V2330="Exclude","Exclude",IF(V2330="Include","Consensus required","Check required"))),"Check required"))),IF(L2330="","","Find PDF"))</f>
        <v>Exclude</v>
      </c>
      <c r="AA2330" s="31" t="str">
        <f>IF(Z2330="Exclude",R2330,"")</f>
        <v>3. Wrong intervention</v>
      </c>
    </row>
    <row r="2331" spans="1:27" x14ac:dyDescent="0.25">
      <c r="A2331" s="25" t="s">
        <v>4120</v>
      </c>
      <c r="B2331" s="26" t="s">
        <v>4121</v>
      </c>
      <c r="C2331" s="26">
        <v>2023</v>
      </c>
      <c r="D2331" s="26" t="s">
        <v>1044</v>
      </c>
      <c r="E2331" s="26">
        <v>7</v>
      </c>
      <c r="G2331" s="26" t="s">
        <v>4122</v>
      </c>
      <c r="H2331" s="26">
        <v>14000</v>
      </c>
      <c r="I2331" s="26" t="s">
        <v>4123</v>
      </c>
      <c r="J2331" s="11" t="s">
        <v>35</v>
      </c>
      <c r="K2331" s="18" t="str">
        <f>IF(LEFT(I2331,2)="10",HYPERLINK(_xlfn.CONCAT("https://doi.org/",I2331),"Link"),IF(I2331="","",HYPERLINK(I2331,"Link")))</f>
        <v>Link</v>
      </c>
      <c r="L2331" s="19" t="str">
        <f>IF(A2331&lt;&gt;"",IF(J2331="No",_xlfn.CONCAT(IF(ISERROR(FIND(",",A2331))=FALSE,LEFT(A2331,FIND(",",A2331)-1),A2331),"-",C2331,"-",H2331),""),"")</f>
        <v/>
      </c>
      <c r="M2331" s="29" t="str">
        <f>IF(A2331&lt;&gt;"",_xlfn.CONCAT("{",IF(ISERROR(FIND(",",A2331))=FALSE,LEFT(A2331,FIND(",",A2331)-1),A2331),", ",C2331," #",H2331,"}"),"")</f>
        <v>{Willms, 2023 #14000}</v>
      </c>
      <c r="N2331" s="4" t="s">
        <v>1</v>
      </c>
      <c r="O2331" s="18" t="str">
        <f>IF(J2331="Yes",IF(P2331&lt;&gt;"",HYPERLINK(_xlfn.CONCAT(VLOOKUP(P2331,AF:AG,2,FALSE),"\",IF(ISERROR(FIND(",",A2331))=FALSE,LEFT(A2331,FIND(",",A2331)-1),A2331),"-",C2331,"-",H2331,".pdf"),"PDF"),""),"")</f>
        <v>PDF</v>
      </c>
      <c r="P2331" s="11" t="s">
        <v>2</v>
      </c>
      <c r="Q2331" s="3" t="s">
        <v>46</v>
      </c>
      <c r="R2331" s="3" t="s">
        <v>47</v>
      </c>
      <c r="S2331" s="4" t="s">
        <v>109</v>
      </c>
      <c r="T2331" s="18" t="str">
        <f>IF(J2331="Yes",IF(U2331&lt;&gt;"",HYPERLINK(_xlfn.CONCAT(VLOOKUP(U2331,AF:AG,2,FALSE),"\",IF(ISERROR(FIND(",",A2331))=FALSE,LEFT(A2331,FIND(",",A2331)-1),A2331),"-",C2331,"-",H2331,".pdf"),"PDF"),""),"")</f>
        <v>PDF</v>
      </c>
      <c r="U2331" s="11" t="s">
        <v>38</v>
      </c>
      <c r="V2331" s="3" t="s">
        <v>46</v>
      </c>
      <c r="W2331" s="3" t="s">
        <v>47</v>
      </c>
      <c r="Y2331" s="12" t="str">
        <f>IF(R2331="Include","No",IF(V2331="Include","No",""))</f>
        <v/>
      </c>
      <c r="Z2331" s="33" t="str">
        <f>IF(J2331="Yes",IF(Q2331="","",IF(Q2331="Include",IF(V2331="",IF(Y2331="No","Check for supplement","Include"),IF(V2331="Exclude","Consensus required",IF(V2331="Include",IF(Y2331="No","Check for supplement","Include"),"Check required"))),IF(Q2331="Exclude",IF(V2331="","Check required",IF(V2331="Exclude","Exclude",IF(V2331="Include","Consensus required","Check required"))),"Check required"))),IF(L2331="","","Find PDF"))</f>
        <v>Exclude</v>
      </c>
      <c r="AA2331" s="31" t="str">
        <f>IF(Z2331="Exclude",R2331,"")</f>
        <v>3. Wrong intervention</v>
      </c>
    </row>
    <row r="2332" spans="1:27" x14ac:dyDescent="0.25">
      <c r="A2332" s="25" t="s">
        <v>4120</v>
      </c>
      <c r="B2332" s="26" t="s">
        <v>4121</v>
      </c>
      <c r="C2332" s="26">
        <v>2023</v>
      </c>
      <c r="D2332" s="26" t="s">
        <v>1044</v>
      </c>
      <c r="E2332" s="26">
        <v>7</v>
      </c>
      <c r="G2332" s="26" t="s">
        <v>4122</v>
      </c>
      <c r="H2332" s="26">
        <v>14001</v>
      </c>
      <c r="I2332" s="26" t="s">
        <v>4123</v>
      </c>
      <c r="J2332" s="11" t="s">
        <v>35</v>
      </c>
      <c r="K2332" s="18" t="str">
        <f>IF(LEFT(I2332,2)="10",HYPERLINK(_xlfn.CONCAT("https://doi.org/",I2332),"Link"),IF(I2332="","",HYPERLINK(I2332,"Link")))</f>
        <v>Link</v>
      </c>
      <c r="L2332" s="19" t="str">
        <f>IF(A2332&lt;&gt;"",IF(J2332="No",_xlfn.CONCAT(IF(ISERROR(FIND(",",A2332))=FALSE,LEFT(A2332,FIND(",",A2332)-1),A2332),"-",C2332,"-",H2332),""),"")</f>
        <v/>
      </c>
      <c r="M2332" s="29" t="str">
        <f>IF(A2332&lt;&gt;"",_xlfn.CONCAT("{",IF(ISERROR(FIND(",",A2332))=FALSE,LEFT(A2332,FIND(",",A2332)-1),A2332),", ",C2332," #",H2332,"}"),"")</f>
        <v>{Willms, 2023 #14001}</v>
      </c>
      <c r="N2332" s="4" t="s">
        <v>1</v>
      </c>
      <c r="O2332" s="18" t="str">
        <f>IF(J2332="Yes",IF(P2332&lt;&gt;"",HYPERLINK(_xlfn.CONCAT(VLOOKUP(P2332,AF:AG,2,FALSE),"\",IF(ISERROR(FIND(",",A2332))=FALSE,LEFT(A2332,FIND(",",A2332)-1),A2332),"-",C2332,"-",H2332,".pdf"),"PDF"),""),"")</f>
        <v>PDF</v>
      </c>
      <c r="P2332" s="11" t="s">
        <v>2</v>
      </c>
      <c r="Q2332" s="3" t="s">
        <v>46</v>
      </c>
      <c r="R2332" s="3" t="s">
        <v>39</v>
      </c>
      <c r="T2332" s="18" t="str">
        <f>IF(J2332="Yes",IF(U2332&lt;&gt;"",HYPERLINK(_xlfn.CONCAT(VLOOKUP(U2332,AF:AG,2,FALSE),"\",IF(ISERROR(FIND(",",A2332))=FALSE,LEFT(A2332,FIND(",",A2332)-1),A2332),"-",C2332,"-",H2332,".pdf"),"PDF"),""),"")</f>
        <v>PDF</v>
      </c>
      <c r="U2332" s="11" t="str">
        <f>IF(R2332="0. Duplicate","SH","")</f>
        <v>SH</v>
      </c>
      <c r="V2332" s="3" t="str">
        <f>IF(R2332="0. Duplicate","Exclude","")</f>
        <v>Exclude</v>
      </c>
      <c r="W2332" s="3" t="str">
        <f>IF(R2332="0. Duplicate","0. Duplicate","")</f>
        <v>0. Duplicate</v>
      </c>
      <c r="Y2332" s="12" t="str">
        <f>IF(R2332="Include","No",IF(V2332="Include","No",""))</f>
        <v/>
      </c>
      <c r="Z2332" s="33" t="str">
        <f>IF(J2332="Yes",IF(Q2332="","",IF(Q2332="Include",IF(V2332="",IF(Y2332="No","Check for supplement","Include"),IF(V2332="Exclude","Consensus required",IF(V2332="Include",IF(Y2332="No","Check for supplement","Include"),"Check required"))),IF(Q2332="Exclude",IF(V2332="","Check required",IF(V2332="Exclude","Exclude",IF(V2332="Include","Consensus required","Check required"))),"Check required"))),IF(L2332="","","Find PDF"))</f>
        <v>Exclude</v>
      </c>
      <c r="AA2332" s="31" t="str">
        <f>IF(Z2332="Exclude",R2332,"")</f>
        <v>0. Duplicate</v>
      </c>
    </row>
    <row r="2333" spans="1:27" x14ac:dyDescent="0.25">
      <c r="A2333" s="25" t="s">
        <v>4124</v>
      </c>
      <c r="B2333" s="26" t="s">
        <v>4125</v>
      </c>
      <c r="C2333" s="26">
        <v>2011</v>
      </c>
      <c r="D2333" s="26" t="s">
        <v>661</v>
      </c>
      <c r="E2333" s="26">
        <v>30</v>
      </c>
      <c r="F2333" s="26">
        <v>4</v>
      </c>
      <c r="G2333" s="26" t="s">
        <v>4126</v>
      </c>
      <c r="H2333" s="26">
        <v>14003</v>
      </c>
      <c r="I2333" s="26" t="s">
        <v>4127</v>
      </c>
      <c r="J2333" s="11" t="s">
        <v>35</v>
      </c>
      <c r="K2333" s="18" t="str">
        <f>IF(LEFT(I2333,2)="10",HYPERLINK(_xlfn.CONCAT("https://doi.org/",I2333),"Link"),IF(I2333="","",HYPERLINK(I2333,"Link")))</f>
        <v>Link</v>
      </c>
      <c r="L2333" s="19" t="str">
        <f>IF(A2333&lt;&gt;"",IF(J2333="No",_xlfn.CONCAT(IF(ISERROR(FIND(",",A2333))=FALSE,LEFT(A2333,FIND(",",A2333)-1),A2333),"-",C2333,"-",H2333),""),"")</f>
        <v/>
      </c>
      <c r="M2333" s="29" t="str">
        <f>IF(A2333&lt;&gt;"",_xlfn.CONCAT("{",IF(ISERROR(FIND(",",A2333))=FALSE,LEFT(A2333,FIND(",",A2333)-1),A2333),", ",C2333," #",H2333,"}"),"")</f>
        <v>{Wilson, 2011 #14003}</v>
      </c>
      <c r="N2333" s="4" t="s">
        <v>1</v>
      </c>
      <c r="O2333" s="18" t="str">
        <f>IF(J2333="Yes",IF(P2333&lt;&gt;"",HYPERLINK(_xlfn.CONCAT(VLOOKUP(P2333,AF:AG,2,FALSE),"\",IF(ISERROR(FIND(",",A2333))=FALSE,LEFT(A2333,FIND(",",A2333)-1),A2333),"-",C2333,"-",H2333,".pdf"),"PDF"),""),"")</f>
        <v>PDF</v>
      </c>
      <c r="P2333" s="11" t="s">
        <v>2</v>
      </c>
      <c r="Q2333" s="3" t="s">
        <v>46</v>
      </c>
      <c r="R2333" s="3" t="s">
        <v>47</v>
      </c>
      <c r="S2333" s="4" t="s">
        <v>109</v>
      </c>
      <c r="T2333" s="18" t="str">
        <f>IF(J2333="Yes",IF(U2333&lt;&gt;"",HYPERLINK(_xlfn.CONCAT(VLOOKUP(U2333,AF:AG,2,FALSE),"\",IF(ISERROR(FIND(",",A2333))=FALSE,LEFT(A2333,FIND(",",A2333)-1),A2333),"-",C2333,"-",H2333,".pdf"),"PDF"),""),"")</f>
        <v>PDF</v>
      </c>
      <c r="U2333" s="11" t="s">
        <v>38</v>
      </c>
      <c r="V2333" s="3" t="s">
        <v>46</v>
      </c>
      <c r="W2333" s="3" t="s">
        <v>47</v>
      </c>
      <c r="Y2333" s="12" t="str">
        <f>IF(R2333="Include","No",IF(V2333="Include","No",""))</f>
        <v/>
      </c>
      <c r="Z2333" s="33" t="str">
        <f>IF(J2333="Yes",IF(Q2333="","",IF(Q2333="Include",IF(V2333="",IF(Y2333="No","Check for supplement","Include"),IF(V2333="Exclude","Consensus required",IF(V2333="Include",IF(Y2333="No","Check for supplement","Include"),"Check required"))),IF(Q2333="Exclude",IF(V2333="","Check required",IF(V2333="Exclude","Exclude",IF(V2333="Include","Consensus required","Check required"))),"Check required"))),IF(L2333="","","Find PDF"))</f>
        <v>Exclude</v>
      </c>
      <c r="AA2333" s="31" t="str">
        <f>IF(Z2333="Exclude",R2333,"")</f>
        <v>3. Wrong intervention</v>
      </c>
    </row>
    <row r="2334" spans="1:27" x14ac:dyDescent="0.25">
      <c r="A2334" s="25" t="s">
        <v>4124</v>
      </c>
      <c r="B2334" s="26" t="s">
        <v>4125</v>
      </c>
      <c r="C2334" s="26">
        <v>2011</v>
      </c>
      <c r="D2334" s="26" t="s">
        <v>661</v>
      </c>
      <c r="E2334" s="26">
        <v>30</v>
      </c>
      <c r="F2334" s="26">
        <v>4</v>
      </c>
      <c r="G2334" s="26" t="s">
        <v>4126</v>
      </c>
      <c r="H2334" s="26">
        <v>14004</v>
      </c>
      <c r="I2334" s="26" t="s">
        <v>4127</v>
      </c>
      <c r="J2334" s="11" t="s">
        <v>35</v>
      </c>
      <c r="K2334" s="18" t="str">
        <f>IF(LEFT(I2334,2)="10",HYPERLINK(_xlfn.CONCAT("https://doi.org/",I2334),"Link"),IF(I2334="","",HYPERLINK(I2334,"Link")))</f>
        <v>Link</v>
      </c>
      <c r="L2334" s="19" t="str">
        <f>IF(A2334&lt;&gt;"",IF(J2334="No",_xlfn.CONCAT(IF(ISERROR(FIND(",",A2334))=FALSE,LEFT(A2334,FIND(",",A2334)-1),A2334),"-",C2334,"-",H2334),""),"")</f>
        <v/>
      </c>
      <c r="M2334" s="29" t="str">
        <f>IF(A2334&lt;&gt;"",_xlfn.CONCAT("{",IF(ISERROR(FIND(",",A2334))=FALSE,LEFT(A2334,FIND(",",A2334)-1),A2334),", ",C2334," #",H2334,"}"),"")</f>
        <v>{Wilson, 2011 #14004}</v>
      </c>
      <c r="N2334" s="4" t="s">
        <v>1</v>
      </c>
      <c r="O2334" s="18" t="str">
        <f>IF(J2334="Yes",IF(P2334&lt;&gt;"",HYPERLINK(_xlfn.CONCAT(VLOOKUP(P2334,AF:AG,2,FALSE),"\",IF(ISERROR(FIND(",",A2334))=FALSE,LEFT(A2334,FIND(",",A2334)-1),A2334),"-",C2334,"-",H2334,".pdf"),"PDF"),""),"")</f>
        <v>PDF</v>
      </c>
      <c r="P2334" s="11" t="s">
        <v>2</v>
      </c>
      <c r="Q2334" s="3" t="s">
        <v>46</v>
      </c>
      <c r="R2334" s="3" t="s">
        <v>39</v>
      </c>
      <c r="T2334" s="18" t="str">
        <f>IF(J2334="Yes",IF(U2334&lt;&gt;"",HYPERLINK(_xlfn.CONCAT(VLOOKUP(U2334,AF:AG,2,FALSE),"\",IF(ISERROR(FIND(",",A2334))=FALSE,LEFT(A2334,FIND(",",A2334)-1),A2334),"-",C2334,"-",H2334,".pdf"),"PDF"),""),"")</f>
        <v>PDF</v>
      </c>
      <c r="U2334" s="11" t="str">
        <f>IF(R2334="0. Duplicate","SH","")</f>
        <v>SH</v>
      </c>
      <c r="V2334" s="3" t="str">
        <f>IF(R2334="0. Duplicate","Exclude","")</f>
        <v>Exclude</v>
      </c>
      <c r="W2334" s="3" t="str">
        <f>IF(R2334="0. Duplicate","0. Duplicate","")</f>
        <v>0. Duplicate</v>
      </c>
      <c r="Y2334" s="12" t="str">
        <f>IF(R2334="Include","No",IF(V2334="Include","No",""))</f>
        <v/>
      </c>
      <c r="Z2334" s="33" t="str">
        <f>IF(J2334="Yes",IF(Q2334="","",IF(Q2334="Include",IF(V2334="",IF(Y2334="No","Check for supplement","Include"),IF(V2334="Exclude","Consensus required",IF(V2334="Include",IF(Y2334="No","Check for supplement","Include"),"Check required"))),IF(Q2334="Exclude",IF(V2334="","Check required",IF(V2334="Exclude","Exclude",IF(V2334="Include","Consensus required","Check required"))),"Check required"))),IF(L2334="","","Find PDF"))</f>
        <v>Exclude</v>
      </c>
      <c r="AA2334" s="31" t="str">
        <f>IF(Z2334="Exclude",R2334,"")</f>
        <v>0. Duplicate</v>
      </c>
    </row>
    <row r="2335" spans="1:27" x14ac:dyDescent="0.25">
      <c r="A2335" s="25" t="s">
        <v>4128</v>
      </c>
      <c r="B2335" s="26" t="s">
        <v>4129</v>
      </c>
      <c r="C2335" s="26">
        <v>2012</v>
      </c>
      <c r="D2335" s="26" t="s">
        <v>4130</v>
      </c>
      <c r="E2335" s="26">
        <v>17</v>
      </c>
      <c r="F2335" s="26">
        <v>8</v>
      </c>
      <c r="G2335" s="26" t="s">
        <v>4131</v>
      </c>
      <c r="H2335" s="26">
        <v>14002</v>
      </c>
      <c r="I2335" s="26" t="s">
        <v>4132</v>
      </c>
      <c r="J2335" s="11" t="s">
        <v>35</v>
      </c>
      <c r="K2335" s="18" t="str">
        <f>IF(LEFT(I2335,2)="10",HYPERLINK(_xlfn.CONCAT("https://doi.org/",I2335),"Link"),IF(I2335="","",HYPERLINK(I2335,"Link")))</f>
        <v>Link</v>
      </c>
      <c r="L2335" s="19" t="str">
        <f>IF(A2335&lt;&gt;"",IF(J2335="No",_xlfn.CONCAT(IF(ISERROR(FIND(",",A2335))=FALSE,LEFT(A2335,FIND(",",A2335)-1),A2335),"-",C2335,"-",H2335),""),"")</f>
        <v/>
      </c>
      <c r="M2335" s="29" t="str">
        <f>IF(A2335&lt;&gt;"",_xlfn.CONCAT("{",IF(ISERROR(FIND(",",A2335))=FALSE,LEFT(A2335,FIND(",",A2335)-1),A2335),", ",C2335," #",H2335,"}"),"")</f>
        <v>{Wilson, 2012 #14002}</v>
      </c>
      <c r="N2335" s="4" t="s">
        <v>1</v>
      </c>
      <c r="O2335" s="18" t="str">
        <f>IF(J2335="Yes",IF(P2335&lt;&gt;"",HYPERLINK(_xlfn.CONCAT(VLOOKUP(P2335,AF:AG,2,FALSE),"\",IF(ISERROR(FIND(",",A2335))=FALSE,LEFT(A2335,FIND(",",A2335)-1),A2335),"-",C2335,"-",H2335,".pdf"),"PDF"),""),"")</f>
        <v>PDF</v>
      </c>
      <c r="P2335" s="11" t="s">
        <v>2</v>
      </c>
      <c r="Q2335" s="3" t="s">
        <v>46</v>
      </c>
      <c r="R2335" s="3" t="s">
        <v>47</v>
      </c>
      <c r="S2335" s="4" t="s">
        <v>109</v>
      </c>
      <c r="T2335" s="18" t="str">
        <f>IF(J2335="Yes",IF(U2335&lt;&gt;"",HYPERLINK(_xlfn.CONCAT(VLOOKUP(U2335,AF:AG,2,FALSE),"\",IF(ISERROR(FIND(",",A2335))=FALSE,LEFT(A2335,FIND(",",A2335)-1),A2335),"-",C2335,"-",H2335,".pdf"),"PDF"),""),"")</f>
        <v>PDF</v>
      </c>
      <c r="U2335" s="11" t="s">
        <v>38</v>
      </c>
      <c r="V2335" s="3" t="s">
        <v>46</v>
      </c>
      <c r="W2335" s="3" t="s">
        <v>47</v>
      </c>
      <c r="Y2335" s="12" t="str">
        <f>IF(R2335="Include","No",IF(V2335="Include","No",""))</f>
        <v/>
      </c>
      <c r="Z2335" s="33" t="str">
        <f>IF(J2335="Yes",IF(Q2335="","",IF(Q2335="Include",IF(V2335="",IF(Y2335="No","Check for supplement","Include"),IF(V2335="Exclude","Consensus required",IF(V2335="Include",IF(Y2335="No","Check for supplement","Include"),"Check required"))),IF(Q2335="Exclude",IF(V2335="","Check required",IF(V2335="Exclude","Exclude",IF(V2335="Include","Consensus required","Check required"))),"Check required"))),IF(L2335="","","Find PDF"))</f>
        <v>Exclude</v>
      </c>
      <c r="AA2335" s="31" t="str">
        <f>IF(Z2335="Exclude",R2335,"")</f>
        <v>3. Wrong intervention</v>
      </c>
    </row>
    <row r="2336" spans="1:27" x14ac:dyDescent="0.25">
      <c r="A2336" s="25" t="s">
        <v>4133</v>
      </c>
      <c r="B2336" s="26" t="s">
        <v>4134</v>
      </c>
      <c r="C2336" s="26">
        <v>2015</v>
      </c>
      <c r="D2336" s="26" t="s">
        <v>95</v>
      </c>
      <c r="E2336" s="26">
        <v>49</v>
      </c>
      <c r="F2336" s="26">
        <v>3</v>
      </c>
      <c r="G2336" s="26" t="s">
        <v>4135</v>
      </c>
      <c r="H2336" s="26">
        <v>15033</v>
      </c>
      <c r="I2336" s="26" t="s">
        <v>4136</v>
      </c>
      <c r="J2336" s="11" t="s">
        <v>35</v>
      </c>
      <c r="K2336" s="18" t="str">
        <f>IF(LEFT(I2336,2)="10",HYPERLINK(_xlfn.CONCAT("https://doi.org/",I2336),"Link"),IF(I2336="","",HYPERLINK(I2336,"Link")))</f>
        <v>Link</v>
      </c>
      <c r="L2336" s="19" t="str">
        <f>IF(A2336&lt;&gt;"",IF(J2336="No",_xlfn.CONCAT(IF(ISERROR(FIND(",",A2336))=FALSE,LEFT(A2336,FIND(",",A2336)-1),A2336),"-",C2336,"-",H2336),""),"")</f>
        <v/>
      </c>
      <c r="M2336" s="29" t="str">
        <f>IF(A2336&lt;&gt;"",_xlfn.CONCAT("{",IF(ISERROR(FIND(",",A2336))=FALSE,LEFT(A2336,FIND(",",A2336)-1),A2336),", ",C2336," #",H2336,"}"),"")</f>
        <v>{Wilson, 2015 #15033}</v>
      </c>
      <c r="N2336" s="4" t="s">
        <v>1</v>
      </c>
      <c r="O2336" s="18" t="str">
        <f>IF(J2336="Yes",IF(P2336&lt;&gt;"",HYPERLINK(_xlfn.CONCAT(VLOOKUP(P2336,AF:AG,2,FALSE),"\",IF(ISERROR(FIND(",",A2336))=FALSE,LEFT(A2336,FIND(",",A2336)-1),A2336),"-",C2336,"-",H2336,".pdf"),"PDF"),""),"")</f>
        <v>PDF</v>
      </c>
      <c r="P2336" s="11" t="s">
        <v>2</v>
      </c>
      <c r="Q2336" s="3" t="s">
        <v>46</v>
      </c>
      <c r="R2336" s="3" t="s">
        <v>47</v>
      </c>
      <c r="S2336" s="4" t="s">
        <v>109</v>
      </c>
      <c r="T2336" s="18" t="str">
        <f>IF(J2336="Yes",IF(U2336&lt;&gt;"",HYPERLINK(_xlfn.CONCAT(VLOOKUP(U2336,AF:AG,2,FALSE),"\",IF(ISERROR(FIND(",",A2336))=FALSE,LEFT(A2336,FIND(",",A2336)-1),A2336),"-",C2336,"-",H2336,".pdf"),"PDF"),""),"")</f>
        <v>PDF</v>
      </c>
      <c r="U2336" s="11" t="s">
        <v>38</v>
      </c>
      <c r="V2336" s="3" t="s">
        <v>46</v>
      </c>
      <c r="W2336" s="3" t="s">
        <v>47</v>
      </c>
      <c r="X2336" s="655"/>
      <c r="Y2336" s="12" t="str">
        <f>IF(R2336="Include","No",IF(V2336="Include","No",""))</f>
        <v/>
      </c>
      <c r="Z2336" s="33" t="str">
        <f>IF(J2336="Yes",IF(Q2336="","",IF(Q2336="Include",IF(V2336="",IF(Y2336="No","Check for supplement","Include"),IF(V2336="Exclude","Consensus required",IF(V2336="Include",IF(Y2336="No","Check for supplement","Include"),"Check required"))),IF(Q2336="Exclude",IF(V2336="","Check required",IF(V2336="Exclude","Exclude",IF(V2336="Include","Consensus required","Check required"))),"Check required"))),IF(L2336="","","Find PDF"))</f>
        <v>Exclude</v>
      </c>
      <c r="AA2336" s="31" t="str">
        <f>IF(Z2336="Exclude",R2336,"")</f>
        <v>3. Wrong intervention</v>
      </c>
    </row>
    <row r="2337" spans="1:27" x14ac:dyDescent="0.25">
      <c r="A2337" s="25" t="s">
        <v>4137</v>
      </c>
      <c r="B2337" s="26" t="s">
        <v>4138</v>
      </c>
      <c r="C2337" s="26">
        <v>2018</v>
      </c>
      <c r="D2337" s="26" t="s">
        <v>2327</v>
      </c>
      <c r="E2337" s="26">
        <v>66</v>
      </c>
      <c r="F2337" s="26">
        <v>6</v>
      </c>
      <c r="G2337" s="26" t="s">
        <v>4139</v>
      </c>
      <c r="H2337" s="26">
        <v>15034</v>
      </c>
      <c r="I2337" s="26" t="s">
        <v>4140</v>
      </c>
      <c r="J2337" s="11" t="s">
        <v>35</v>
      </c>
      <c r="K2337" s="18" t="str">
        <f>IF(LEFT(I2337,2)="10",HYPERLINK(_xlfn.CONCAT("https://doi.org/",I2337),"Link"),IF(I2337="","",HYPERLINK(I2337,"Link")))</f>
        <v>Link</v>
      </c>
      <c r="L2337" s="19" t="str">
        <f>IF(A2337&lt;&gt;"",IF(J2337="No",_xlfn.CONCAT(IF(ISERROR(FIND(",",A2337))=FALSE,LEFT(A2337,FIND(",",A2337)-1),A2337),"-",C2337,"-",H2337),""),"")</f>
        <v/>
      </c>
      <c r="M2337" s="29" t="str">
        <f>IF(A2337&lt;&gt;"",_xlfn.CONCAT("{",IF(ISERROR(FIND(",",A2337))=FALSE,LEFT(A2337,FIND(",",A2337)-1),A2337),", ",C2337," #",H2337,"}"),"")</f>
        <v>{Wilson, 2018 #15034}</v>
      </c>
      <c r="N2337" s="4" t="s">
        <v>1</v>
      </c>
      <c r="O2337" s="18" t="str">
        <f>IF(J2337="Yes",IF(P2337&lt;&gt;"",HYPERLINK(_xlfn.CONCAT(VLOOKUP(P2337,AF:AG,2,FALSE),"\",IF(ISERROR(FIND(",",A2337))=FALSE,LEFT(A2337,FIND(",",A2337)-1),A2337),"-",C2337,"-",H2337,".pdf"),"PDF"),""),"")</f>
        <v>PDF</v>
      </c>
      <c r="P2337" s="11" t="s">
        <v>2</v>
      </c>
      <c r="Q2337" s="3" t="s">
        <v>46</v>
      </c>
      <c r="R2337" s="3" t="s">
        <v>77</v>
      </c>
      <c r="S2337" s="4" t="s">
        <v>316</v>
      </c>
      <c r="T2337" s="18" t="str">
        <f>IF(J2337="Yes",IF(U2337&lt;&gt;"",HYPERLINK(_xlfn.CONCAT(VLOOKUP(U2337,AF:AG,2,FALSE),"\",IF(ISERROR(FIND(",",A2337))=FALSE,LEFT(A2337,FIND(",",A2337)-1),A2337),"-",C2337,"-",H2337,".pdf"),"PDF"),""),"")</f>
        <v>PDF</v>
      </c>
      <c r="U2337" s="11" t="s">
        <v>38</v>
      </c>
      <c r="V2337" s="3" t="s">
        <v>46</v>
      </c>
      <c r="W2337" s="3" t="s">
        <v>47</v>
      </c>
      <c r="Y2337" s="12" t="str">
        <f>IF(R2337="Include","No",IF(V2337="Include","No",""))</f>
        <v/>
      </c>
      <c r="Z2337" s="33" t="str">
        <f>IF(J2337="Yes",IF(Q2337="","",IF(Q2337="Include",IF(V2337="",IF(Y2337="No","Check for supplement","Include"),IF(V2337="Exclude","Consensus required",IF(V2337="Include",IF(Y2337="No","Check for supplement","Include"),"Check required"))),IF(Q2337="Exclude",IF(V2337="","Check required",IF(V2337="Exclude","Exclude",IF(V2337="Include","Consensus required","Check required"))),"Check required"))),IF(L2337="","","Find PDF"))</f>
        <v>Exclude</v>
      </c>
      <c r="AA2337" s="31" t="str">
        <f>IF(Z2337="Exclude",R2337,"")</f>
        <v>5. Wrong study design</v>
      </c>
    </row>
    <row r="2338" spans="1:27" x14ac:dyDescent="0.25">
      <c r="A2338" s="25" t="s">
        <v>4141</v>
      </c>
      <c r="B2338" s="26" t="s">
        <v>4142</v>
      </c>
      <c r="C2338" s="26">
        <v>2021</v>
      </c>
      <c r="D2338" s="26" t="s">
        <v>4143</v>
      </c>
      <c r="E2338" s="26">
        <v>46</v>
      </c>
      <c r="F2338" s="26">
        <v>1</v>
      </c>
      <c r="G2338" s="26" t="s">
        <v>4144</v>
      </c>
      <c r="H2338" s="26">
        <v>26775</v>
      </c>
      <c r="I2338" s="26" t="s">
        <v>4145</v>
      </c>
      <c r="J2338" s="11" t="s">
        <v>35</v>
      </c>
      <c r="K2338" s="18" t="str">
        <f>IF(LEFT(I2338,2)="10",HYPERLINK(_xlfn.CONCAT("https://doi.org/",I2338),"Link"),IF(I2338="","",HYPERLINK(I2338,"Link")))</f>
        <v>Link</v>
      </c>
      <c r="L2338" s="19" t="str">
        <f>IF(A2338&lt;&gt;"",IF(J2338="No",_xlfn.CONCAT(IF(ISERROR(FIND(",",A2338))=FALSE,LEFT(A2338,FIND(",",A2338)-1),A2338),"-",C2338,"-",H2338),""),"")</f>
        <v/>
      </c>
      <c r="M2338" s="29" t="str">
        <f>IF(A2338&lt;&gt;"",_xlfn.CONCAT("{",IF(ISERROR(FIND(",",A2338))=FALSE,LEFT(A2338,FIND(",",A2338)-1),A2338),", ",C2338," #",H2338,"}"),"")</f>
        <v>{Wilson‐Barnes, 2021 #26775}</v>
      </c>
      <c r="N2338" s="4" t="s">
        <v>45</v>
      </c>
      <c r="O2338" s="18" t="str">
        <f>IF(J2338="Yes",IF(P2338&lt;&gt;"",HYPERLINK(_xlfn.CONCAT(VLOOKUP(P2338,AF:AG,2,FALSE),"\",IF(ISERROR(FIND(",",A2338))=FALSE,LEFT(A2338,FIND(",",A2338)-1),A2338),"-",C2338,"-",H2338,".pdf"),"PDF"),""),"")</f>
        <v>PDF</v>
      </c>
      <c r="P2338" s="11" t="s">
        <v>2</v>
      </c>
      <c r="Q2338" s="3" t="s">
        <v>46</v>
      </c>
      <c r="R2338" s="3" t="s">
        <v>77</v>
      </c>
      <c r="S2338" s="4" t="s">
        <v>316</v>
      </c>
      <c r="T2338" s="18" t="str">
        <f>IF(J2338="Yes",IF(U2338&lt;&gt;"",HYPERLINK(_xlfn.CONCAT(VLOOKUP(U2338,AF:AG,2,FALSE),"\",IF(ISERROR(FIND(",",A2338))=FALSE,LEFT(A2338,FIND(",",A2338)-1),A2338),"-",C2338,"-",H2338,".pdf"),"PDF"),""),"")</f>
        <v>PDF</v>
      </c>
      <c r="U2338" s="11" t="s">
        <v>38</v>
      </c>
      <c r="V2338" s="3" t="s">
        <v>46</v>
      </c>
      <c r="W2338" s="3" t="s">
        <v>77</v>
      </c>
      <c r="Y2338" s="12" t="str">
        <f>IF(R2338="Include","No",IF(V2338="Include","No",""))</f>
        <v/>
      </c>
      <c r="Z2338" s="33" t="str">
        <f>IF(J2338="Yes",IF(Q2338="","",IF(Q2338="Include",IF(V2338="",IF(Y2338="No","Check for supplement","Include"),IF(V2338="Exclude","Consensus required",IF(V2338="Include",IF(Y2338="No","Check for supplement","Include"),"Check required"))),IF(Q2338="Exclude",IF(V2338="","Check required",IF(V2338="Exclude","Exclude",IF(V2338="Include","Consensus required","Check required"))),"Check required"))),IF(L2338="","","Find PDF"))</f>
        <v>Exclude</v>
      </c>
      <c r="AA2338" s="31" t="str">
        <f>IF(Z2338="Exclude",R2338,"")</f>
        <v>5. Wrong study design</v>
      </c>
    </row>
    <row r="2339" spans="1:27" x14ac:dyDescent="0.25">
      <c r="A2339" s="25" t="s">
        <v>5811</v>
      </c>
      <c r="B2339" s="26" t="s">
        <v>5812</v>
      </c>
      <c r="C2339" s="26">
        <v>2020</v>
      </c>
      <c r="D2339" s="26" t="s">
        <v>5813</v>
      </c>
      <c r="E2339" s="26">
        <v>150</v>
      </c>
      <c r="G2339" s="26" t="s">
        <v>5814</v>
      </c>
      <c r="H2339" s="26">
        <v>14190</v>
      </c>
      <c r="I2339" s="26" t="s">
        <v>5815</v>
      </c>
      <c r="J2339" s="11" t="s">
        <v>35</v>
      </c>
      <c r="K2339" s="18" t="str">
        <f>IF(LEFT(I2339,2)="10",HYPERLINK(_xlfn.CONCAT("https://doi.org/",I2339),"Link"),IF(I2339="","",HYPERLINK(I2339,"Link")))</f>
        <v>Link</v>
      </c>
      <c r="L2339" s="19" t="str">
        <f>IF(A2339&lt;&gt;"",IF(J2339="No",_xlfn.CONCAT(IF(ISERROR(FIND(",",A2339))=FALSE,LEFT(A2339,FIND(",",A2339)-1),A2339),"-",C2339,"-",H2339),""),"")</f>
        <v/>
      </c>
      <c r="M2339" s="29" t="str">
        <f>IF(A2339&lt;&gt;"",_xlfn.CONCAT("{",IF(ISERROR(FIND(",",A2339))=FALSE,LEFT(A2339,FIND(",",A2339)-1),A2339),", ",C2339," #",H2339,"}"),"")</f>
        <v>{Wilzeck, 2020 #14190}</v>
      </c>
      <c r="N2339" s="4" t="s">
        <v>4</v>
      </c>
      <c r="O2339" s="18" t="str">
        <f>IF(J2339="Yes",IF(P2339&lt;&gt;"",HYPERLINK(_xlfn.CONCAT(VLOOKUP(P2339,AF:AG,2,FALSE),"\",IF(ISERROR(FIND(",",A2339))=FALSE,LEFT(A2339,FIND(",",A2339)-1),A2339),"-",C2339,"-",H2339,".pdf"),"PDF"),""),"")</f>
        <v>PDF</v>
      </c>
      <c r="P2339" s="11" t="s">
        <v>2</v>
      </c>
      <c r="Q2339" s="3" t="s">
        <v>46</v>
      </c>
      <c r="R2339" s="3" t="s">
        <v>47</v>
      </c>
      <c r="S2339" s="4" t="s">
        <v>109</v>
      </c>
      <c r="T2339" s="18" t="str">
        <f>IF(J2339="Yes",IF(U2339&lt;&gt;"",HYPERLINK(_xlfn.CONCAT(VLOOKUP(U2339,AF:AG,2,FALSE),"\",IF(ISERROR(FIND(",",A2339))=FALSE,LEFT(A2339,FIND(",",A2339)-1),A2339),"-",C2339,"-",H2339,".pdf"),"PDF"),""),"")</f>
        <v>PDF</v>
      </c>
      <c r="U2339" s="11" t="s">
        <v>50</v>
      </c>
      <c r="V2339" s="3" t="s">
        <v>46</v>
      </c>
      <c r="W2339" s="3" t="s">
        <v>47</v>
      </c>
      <c r="Y2339" s="12" t="str">
        <f>IF(R2339="Include","No",IF(V2339="Include","No",""))</f>
        <v/>
      </c>
      <c r="Z2339" s="33" t="str">
        <f>IF(J2339="Yes",IF(Q2339="","",IF(Q2339="Include",IF(V2339="",IF(Y2339="No","Check for supplement","Include"),IF(V2339="Exclude","Consensus required",IF(V2339="Include",IF(Y2339="No","Check for supplement","Include"),"Check required"))),IF(Q2339="Exclude",IF(V2339="","Check required",IF(V2339="Exclude","Exclude",IF(V2339="Include","Consensus required","Check required"))),"Check required"))),IF(L2339="","","Find PDF"))</f>
        <v>Exclude</v>
      </c>
      <c r="AA2339" s="31" t="str">
        <f>IF(Z2339="Exclude",R2339,"")</f>
        <v>3. Wrong intervention</v>
      </c>
    </row>
    <row r="2340" spans="1:27" x14ac:dyDescent="0.25">
      <c r="A2340" s="25" t="s">
        <v>4146</v>
      </c>
      <c r="B2340" s="26" t="s">
        <v>4147</v>
      </c>
      <c r="C2340" s="26">
        <v>2020</v>
      </c>
      <c r="D2340" s="26" t="s">
        <v>4148</v>
      </c>
      <c r="E2340" s="26">
        <v>24</v>
      </c>
      <c r="F2340" s="26">
        <v>4</v>
      </c>
      <c r="G2340" s="26" t="s">
        <v>4149</v>
      </c>
      <c r="H2340" s="26">
        <v>15035</v>
      </c>
      <c r="I2340" s="26" t="s">
        <v>4150</v>
      </c>
      <c r="J2340" s="11" t="s">
        <v>35</v>
      </c>
      <c r="K2340" s="18" t="str">
        <f>IF(LEFT(I2340,2)="10",HYPERLINK(_xlfn.CONCAT("https://doi.org/",I2340),"Link"),IF(I2340="","",HYPERLINK(I2340,"Link")))</f>
        <v>Link</v>
      </c>
      <c r="L2340" s="19" t="str">
        <f>IF(A2340&lt;&gt;"",IF(J2340="No",_xlfn.CONCAT(IF(ISERROR(FIND(",",A2340))=FALSE,LEFT(A2340,FIND(",",A2340)-1),A2340),"-",C2340,"-",H2340),""),"")</f>
        <v/>
      </c>
      <c r="M2340" s="29" t="str">
        <f>IF(A2340&lt;&gt;"",_xlfn.CONCAT("{",IF(ISERROR(FIND(",",A2340))=FALSE,LEFT(A2340,FIND(",",A2340)-1),A2340),", ",C2340," #",H2340,"}"),"")</f>
        <v>{Wing, 2020 #15035}</v>
      </c>
      <c r="N2340" s="4" t="s">
        <v>1</v>
      </c>
      <c r="O2340" s="18" t="str">
        <f>IF(J2340="Yes",IF(P2340&lt;&gt;"",HYPERLINK(_xlfn.CONCAT(VLOOKUP(P2340,AF:AG,2,FALSE),"\",IF(ISERROR(FIND(",",A2340))=FALSE,LEFT(A2340,FIND(",",A2340)-1),A2340),"-",C2340,"-",H2340,".pdf"),"PDF"),""),"")</f>
        <v>PDF</v>
      </c>
      <c r="P2340" s="11" t="s">
        <v>2</v>
      </c>
      <c r="Q2340" s="3" t="s">
        <v>46</v>
      </c>
      <c r="R2340" s="3" t="s">
        <v>47</v>
      </c>
      <c r="S2340" s="4" t="s">
        <v>109</v>
      </c>
      <c r="T2340" s="18" t="str">
        <f>IF(J2340="Yes",IF(U2340&lt;&gt;"",HYPERLINK(_xlfn.CONCAT(VLOOKUP(U2340,AF:AG,2,FALSE),"\",IF(ISERROR(FIND(",",A2340))=FALSE,LEFT(A2340,FIND(",",A2340)-1),A2340),"-",C2340,"-",H2340,".pdf"),"PDF"),""),"")</f>
        <v>PDF</v>
      </c>
      <c r="U2340" s="11" t="s">
        <v>38</v>
      </c>
      <c r="V2340" s="3" t="s">
        <v>46</v>
      </c>
      <c r="W2340" s="3" t="s">
        <v>47</v>
      </c>
      <c r="Y2340" s="12" t="str">
        <f>IF(R2340="Include","No",IF(V2340="Include","No",""))</f>
        <v/>
      </c>
      <c r="Z2340" s="33" t="str">
        <f>IF(J2340="Yes",IF(Q2340="","",IF(Q2340="Include",IF(V2340="",IF(Y2340="No","Check for supplement","Include"),IF(V2340="Exclude","Consensus required",IF(V2340="Include",IF(Y2340="No","Check for supplement","Include"),"Check required"))),IF(Q2340="Exclude",IF(V2340="","Check required",IF(V2340="Exclude","Exclude",IF(V2340="Include","Consensus required","Check required"))),"Check required"))),IF(L2340="","","Find PDF"))</f>
        <v>Exclude</v>
      </c>
      <c r="AA2340" s="31" t="str">
        <f>IF(Z2340="Exclude",R2340,"")</f>
        <v>3. Wrong intervention</v>
      </c>
    </row>
    <row r="2341" spans="1:27" x14ac:dyDescent="0.25">
      <c r="A2341" s="25" t="s">
        <v>4151</v>
      </c>
      <c r="B2341" s="26" t="s">
        <v>4152</v>
      </c>
      <c r="C2341" s="26">
        <v>2016</v>
      </c>
      <c r="D2341" s="26" t="s">
        <v>296</v>
      </c>
      <c r="E2341" s="26">
        <v>10</v>
      </c>
      <c r="F2341" s="26">
        <v>4</v>
      </c>
      <c r="G2341" s="26" t="s">
        <v>4153</v>
      </c>
      <c r="H2341" s="26">
        <v>15036</v>
      </c>
      <c r="I2341" s="26" t="s">
        <v>4154</v>
      </c>
      <c r="J2341" s="11" t="s">
        <v>35</v>
      </c>
      <c r="K2341" s="18" t="str">
        <f>IF(LEFT(I2341,2)="10",HYPERLINK(_xlfn.CONCAT("https://doi.org/",I2341),"Link"),IF(I2341="","",HYPERLINK(I2341,"Link")))</f>
        <v>Link</v>
      </c>
      <c r="L2341" s="19" t="str">
        <f>IF(A2341&lt;&gt;"",IF(J2341="No",_xlfn.CONCAT(IF(ISERROR(FIND(",",A2341))=FALSE,LEFT(A2341,FIND(",",A2341)-1),A2341),"-",C2341,"-",H2341),""),"")</f>
        <v/>
      </c>
      <c r="M2341" s="29" t="str">
        <f>IF(A2341&lt;&gt;"",_xlfn.CONCAT("{",IF(ISERROR(FIND(",",A2341))=FALSE,LEFT(A2341,FIND(",",A2341)-1),A2341),", ",C2341," #",H2341,"}"),"")</f>
        <v>{Winters-Stone, 2016 #15036}</v>
      </c>
      <c r="N2341" s="4" t="s">
        <v>1</v>
      </c>
      <c r="O2341" s="18" t="str">
        <f>IF(J2341="Yes",IF(P2341&lt;&gt;"",HYPERLINK(_xlfn.CONCAT(VLOOKUP(P2341,AF:AG,2,FALSE),"\",IF(ISERROR(FIND(",",A2341))=FALSE,LEFT(A2341,FIND(",",A2341)-1),A2341),"-",C2341,"-",H2341,".pdf"),"PDF"),""),"")</f>
        <v>PDF</v>
      </c>
      <c r="P2341" s="11" t="s">
        <v>2</v>
      </c>
      <c r="Q2341" s="3" t="s">
        <v>46</v>
      </c>
      <c r="R2341" s="3" t="s">
        <v>47</v>
      </c>
      <c r="S2341" s="4" t="s">
        <v>109</v>
      </c>
      <c r="T2341" s="18" t="str">
        <f>IF(J2341="Yes",IF(U2341&lt;&gt;"",HYPERLINK(_xlfn.CONCAT(VLOOKUP(U2341,AF:AG,2,FALSE),"\",IF(ISERROR(FIND(",",A2341))=FALSE,LEFT(A2341,FIND(",",A2341)-1),A2341),"-",C2341,"-",H2341,".pdf"),"PDF"),""),"")</f>
        <v>PDF</v>
      </c>
      <c r="U2341" s="11" t="s">
        <v>38</v>
      </c>
      <c r="V2341" s="3" t="s">
        <v>46</v>
      </c>
      <c r="W2341" s="3" t="s">
        <v>47</v>
      </c>
      <c r="Y2341" s="12" t="str">
        <f>IF(R2341="Include","No",IF(V2341="Include","No",""))</f>
        <v/>
      </c>
      <c r="Z2341" s="33" t="str">
        <f>IF(J2341="Yes",IF(Q2341="","",IF(Q2341="Include",IF(V2341="",IF(Y2341="No","Check for supplement","Include"),IF(V2341="Exclude","Consensus required",IF(V2341="Include",IF(Y2341="No","Check for supplement","Include"),"Check required"))),IF(Q2341="Exclude",IF(V2341="","Check required",IF(V2341="Exclude","Exclude",IF(V2341="Include","Consensus required","Check required"))),"Check required"))),IF(L2341="","","Find PDF"))</f>
        <v>Exclude</v>
      </c>
      <c r="AA2341" s="31" t="str">
        <f>IF(Z2341="Exclude",R2341,"")</f>
        <v>3. Wrong intervention</v>
      </c>
    </row>
    <row r="2342" spans="1:27" x14ac:dyDescent="0.25">
      <c r="A2342" s="25" t="s">
        <v>4155</v>
      </c>
      <c r="B2342" s="26" t="s">
        <v>4156</v>
      </c>
      <c r="C2342" s="26">
        <v>2019</v>
      </c>
      <c r="D2342" s="26" t="s">
        <v>4157</v>
      </c>
      <c r="E2342" s="26">
        <v>19</v>
      </c>
      <c r="F2342" s="26">
        <v>4</v>
      </c>
      <c r="G2342" s="26" t="s">
        <v>4158</v>
      </c>
      <c r="H2342" s="26">
        <v>14005</v>
      </c>
      <c r="I2342" s="26" t="s">
        <v>4159</v>
      </c>
      <c r="J2342" s="11" t="s">
        <v>35</v>
      </c>
      <c r="K2342" s="18" t="str">
        <f>IF(LEFT(I2342,2)="10",HYPERLINK(_xlfn.CONCAT("https://doi.org/",I2342),"Link"),IF(I2342="","",HYPERLINK(I2342,"Link")))</f>
        <v>Link</v>
      </c>
      <c r="L2342" s="19" t="str">
        <f>IF(A2342&lt;&gt;"",IF(J2342="No",_xlfn.CONCAT(IF(ISERROR(FIND(",",A2342))=FALSE,LEFT(A2342,FIND(",",A2342)-1),A2342),"-",C2342,"-",H2342),""),"")</f>
        <v/>
      </c>
      <c r="M2342" s="29" t="str">
        <f>IF(A2342&lt;&gt;"",_xlfn.CONCAT("{",IF(ISERROR(FIND(",",A2342))=FALSE,LEFT(A2342,FIND(",",A2342)-1),A2342),", ",C2342," #",H2342,"}"),"")</f>
        <v>{Winzer, 2019 #14005}</v>
      </c>
      <c r="N2342" s="4" t="s">
        <v>1</v>
      </c>
      <c r="O2342" s="18" t="str">
        <f>IF(J2342="Yes",IF(P2342&lt;&gt;"",HYPERLINK(_xlfn.CONCAT(VLOOKUP(P2342,AF:AG,2,FALSE),"\",IF(ISERROR(FIND(",",A2342))=FALSE,LEFT(A2342,FIND(",",A2342)-1),A2342),"-",C2342,"-",H2342,".pdf"),"PDF"),""),"")</f>
        <v>PDF</v>
      </c>
      <c r="P2342" s="11" t="s">
        <v>2</v>
      </c>
      <c r="Q2342" s="3" t="s">
        <v>46</v>
      </c>
      <c r="R2342" s="3" t="s">
        <v>47</v>
      </c>
      <c r="S2342" s="4" t="s">
        <v>109</v>
      </c>
      <c r="T2342" s="18" t="str">
        <f>IF(J2342="Yes",IF(U2342&lt;&gt;"",HYPERLINK(_xlfn.CONCAT(VLOOKUP(U2342,AF:AG,2,FALSE),"\",IF(ISERROR(FIND(",",A2342))=FALSE,LEFT(A2342,FIND(",",A2342)-1),A2342),"-",C2342,"-",H2342,".pdf"),"PDF"),""),"")</f>
        <v>PDF</v>
      </c>
      <c r="U2342" s="11" t="s">
        <v>38</v>
      </c>
      <c r="V2342" s="3" t="s">
        <v>46</v>
      </c>
      <c r="W2342" s="3" t="s">
        <v>47</v>
      </c>
      <c r="Y2342" s="12" t="str">
        <f>IF(R2342="Include","No",IF(V2342="Include","No",""))</f>
        <v/>
      </c>
      <c r="Z2342" s="33" t="str">
        <f>IF(J2342="Yes",IF(Q2342="","",IF(Q2342="Include",IF(V2342="",IF(Y2342="No","Check for supplement","Include"),IF(V2342="Exclude","Consensus required",IF(V2342="Include",IF(Y2342="No","Check for supplement","Include"),"Check required"))),IF(Q2342="Exclude",IF(V2342="","Check required",IF(V2342="Exclude","Exclude",IF(V2342="Include","Consensus required","Check required"))),"Check required"))),IF(L2342="","","Find PDF"))</f>
        <v>Exclude</v>
      </c>
      <c r="AA2342" s="31" t="str">
        <f>IF(Z2342="Exclude",R2342,"")</f>
        <v>3. Wrong intervention</v>
      </c>
    </row>
    <row r="2343" spans="1:27" x14ac:dyDescent="0.25">
      <c r="A2343" s="25" t="s">
        <v>4160</v>
      </c>
      <c r="B2343" s="26" t="s">
        <v>4161</v>
      </c>
      <c r="C2343" s="26">
        <v>2017</v>
      </c>
      <c r="D2343" s="26" t="s">
        <v>4162</v>
      </c>
      <c r="E2343" s="26">
        <v>60</v>
      </c>
      <c r="F2343" s="26">
        <v>1</v>
      </c>
      <c r="G2343" s="90">
        <v>45689</v>
      </c>
      <c r="H2343" s="26">
        <v>15037</v>
      </c>
      <c r="I2343" s="26" t="s">
        <v>4163</v>
      </c>
      <c r="J2343" s="11" t="s">
        <v>35</v>
      </c>
      <c r="K2343" s="18" t="str">
        <f>IF(LEFT(I2343,2)="10",HYPERLINK(_xlfn.CONCAT("https://doi.org/",I2343),"Link"),IF(I2343="","",HYPERLINK(I2343,"Link")))</f>
        <v>Link</v>
      </c>
      <c r="L2343" s="19" t="str">
        <f>IF(A2343&lt;&gt;"",IF(J2343="No",_xlfn.CONCAT(IF(ISERROR(FIND(",",A2343))=FALSE,LEFT(A2343,FIND(",",A2343)-1),A2343),"-",C2343,"-",H2343),""),"")</f>
        <v/>
      </c>
      <c r="M2343" s="29" t="str">
        <f>IF(A2343&lt;&gt;"",_xlfn.CONCAT("{",IF(ISERROR(FIND(",",A2343))=FALSE,LEFT(A2343,FIND(",",A2343)-1),A2343),", ",C2343," #",H2343,"}"),"")</f>
        <v>{Wisloff, 2017 #15037}</v>
      </c>
      <c r="N2343" s="4" t="s">
        <v>1</v>
      </c>
      <c r="O2343" s="18" t="str">
        <f>IF(J2343="Yes",IF(P2343&lt;&gt;"",HYPERLINK(_xlfn.CONCAT(VLOOKUP(P2343,AF:AG,2,FALSE),"\",IF(ISERROR(FIND(",",A2343))=FALSE,LEFT(A2343,FIND(",",A2343)-1),A2343),"-",C2343,"-",H2343,".pdf"),"PDF"),""),"")</f>
        <v>PDF</v>
      </c>
      <c r="P2343" s="11" t="s">
        <v>2</v>
      </c>
      <c r="Q2343" s="3" t="s">
        <v>46</v>
      </c>
      <c r="R2343" s="3" t="s">
        <v>77</v>
      </c>
      <c r="S2343" s="4" t="s">
        <v>316</v>
      </c>
      <c r="T2343" s="18" t="str">
        <f>IF(J2343="Yes",IF(U2343&lt;&gt;"",HYPERLINK(_xlfn.CONCAT(VLOOKUP(U2343,AF:AG,2,FALSE),"\",IF(ISERROR(FIND(",",A2343))=FALSE,LEFT(A2343,FIND(",",A2343)-1),A2343),"-",C2343,"-",H2343,".pdf"),"PDF"),""),"")</f>
        <v>PDF</v>
      </c>
      <c r="U2343" s="11" t="s">
        <v>38</v>
      </c>
      <c r="V2343" s="3" t="s">
        <v>46</v>
      </c>
      <c r="W2343" s="3" t="s">
        <v>77</v>
      </c>
      <c r="Y2343" s="12" t="str">
        <f>IF(R2343="Include","No",IF(V2343="Include","No",""))</f>
        <v/>
      </c>
      <c r="Z2343" s="33" t="str">
        <f>IF(J2343="Yes",IF(Q2343="","",IF(Q2343="Include",IF(V2343="",IF(Y2343="No","Check for supplement","Include"),IF(V2343="Exclude","Consensus required",IF(V2343="Include",IF(Y2343="No","Check for supplement","Include"),"Check required"))),IF(Q2343="Exclude",IF(V2343="","Check required",IF(V2343="Exclude","Exclude",IF(V2343="Include","Consensus required","Check required"))),"Check required"))),IF(L2343="","","Find PDF"))</f>
        <v>Exclude</v>
      </c>
      <c r="AA2343" s="31" t="str">
        <f>IF(Z2343="Exclude",R2343,"")</f>
        <v>5. Wrong study design</v>
      </c>
    </row>
    <row r="2344" spans="1:27" x14ac:dyDescent="0.25">
      <c r="A2344" s="25" t="s">
        <v>4164</v>
      </c>
      <c r="B2344" s="26" t="s">
        <v>4165</v>
      </c>
      <c r="C2344" s="26">
        <v>2010</v>
      </c>
      <c r="D2344" s="26" t="s">
        <v>2390</v>
      </c>
      <c r="E2344" s="26">
        <v>88</v>
      </c>
      <c r="F2344" s="26">
        <v>2</v>
      </c>
      <c r="G2344" s="26" t="s">
        <v>4166</v>
      </c>
      <c r="H2344" s="26">
        <v>15038</v>
      </c>
      <c r="I2344" s="26" t="s">
        <v>4167</v>
      </c>
      <c r="J2344" s="11" t="s">
        <v>35</v>
      </c>
      <c r="K2344" s="18" t="str">
        <f>IF(LEFT(I2344,2)="10",HYPERLINK(_xlfn.CONCAT("https://doi.org/",I2344),"Link"),IF(I2344="","",HYPERLINK(I2344,"Link")))</f>
        <v>Link</v>
      </c>
      <c r="L2344" s="19" t="str">
        <f>IF(A2344&lt;&gt;"",IF(J2344="No",_xlfn.CONCAT(IF(ISERROR(FIND(",",A2344))=FALSE,LEFT(A2344,FIND(",",A2344)-1),A2344),"-",C2344,"-",H2344),""),"")</f>
        <v/>
      </c>
      <c r="M2344" s="29" t="str">
        <f>IF(A2344&lt;&gt;"",_xlfn.CONCAT("{",IF(ISERROR(FIND(",",A2344))=FALSE,LEFT(A2344,FIND(",",A2344)-1),A2344),", ",C2344," #",H2344,"}"),"")</f>
        <v>{Wisse, 2010 #15038}</v>
      </c>
      <c r="N2344" s="4" t="s">
        <v>1</v>
      </c>
      <c r="O2344" s="18" t="str">
        <f>IF(J2344="Yes",IF(P2344&lt;&gt;"",HYPERLINK(_xlfn.CONCAT(VLOOKUP(P2344,AF:AG,2,FALSE),"\",IF(ISERROR(FIND(",",A2344))=FALSE,LEFT(A2344,FIND(",",A2344)-1),A2344),"-",C2344,"-",H2344,".pdf"),"PDF"),""),"")</f>
        <v>PDF</v>
      </c>
      <c r="P2344" s="11" t="s">
        <v>2</v>
      </c>
      <c r="Q2344" s="3" t="s">
        <v>46</v>
      </c>
      <c r="R2344" s="3" t="s">
        <v>47</v>
      </c>
      <c r="S2344" s="4" t="s">
        <v>109</v>
      </c>
      <c r="T2344" s="18" t="str">
        <f>IF(J2344="Yes",IF(U2344&lt;&gt;"",HYPERLINK(_xlfn.CONCAT(VLOOKUP(U2344,AF:AG,2,FALSE),"\",IF(ISERROR(FIND(",",A2344))=FALSE,LEFT(A2344,FIND(",",A2344)-1),A2344),"-",C2344,"-",H2344,".pdf"),"PDF"),""),"")</f>
        <v>PDF</v>
      </c>
      <c r="U2344" s="11" t="s">
        <v>38</v>
      </c>
      <c r="V2344" s="3" t="s">
        <v>46</v>
      </c>
      <c r="W2344" s="3" t="s">
        <v>47</v>
      </c>
      <c r="Y2344" s="12" t="str">
        <f>IF(R2344="Include","No",IF(V2344="Include","No",""))</f>
        <v/>
      </c>
      <c r="Z2344" s="33" t="str">
        <f>IF(J2344="Yes",IF(Q2344="","",IF(Q2344="Include",IF(V2344="",IF(Y2344="No","Check for supplement","Include"),IF(V2344="Exclude","Consensus required",IF(V2344="Include",IF(Y2344="No","Check for supplement","Include"),"Check required"))),IF(Q2344="Exclude",IF(V2344="","Check required",IF(V2344="Exclude","Exclude",IF(V2344="Include","Consensus required","Check required"))),"Check required"))),IF(L2344="","","Find PDF"))</f>
        <v>Exclude</v>
      </c>
      <c r="AA2344" s="31" t="str">
        <f>IF(Z2344="Exclude",R2344,"")</f>
        <v>3. Wrong intervention</v>
      </c>
    </row>
    <row r="2345" spans="1:27" x14ac:dyDescent="0.25">
      <c r="A2345" s="25" t="s">
        <v>4168</v>
      </c>
      <c r="B2345" s="26" t="s">
        <v>4169</v>
      </c>
      <c r="C2345" s="26">
        <v>2012</v>
      </c>
      <c r="D2345" s="26" t="s">
        <v>4170</v>
      </c>
      <c r="E2345" s="26">
        <v>5</v>
      </c>
      <c r="F2345" s="26">
        <v>2</v>
      </c>
      <c r="G2345" s="26" t="s">
        <v>4171</v>
      </c>
      <c r="H2345" s="26">
        <v>15039</v>
      </c>
      <c r="I2345" s="26" t="s">
        <v>4172</v>
      </c>
      <c r="J2345" s="11" t="s">
        <v>35</v>
      </c>
      <c r="K2345" s="18" t="str">
        <f>IF(LEFT(I2345,2)="10",HYPERLINK(_xlfn.CONCAT("https://doi.org/",I2345),"Link"),IF(I2345="","",HYPERLINK(I2345,"Link")))</f>
        <v>Link</v>
      </c>
      <c r="L2345" s="19" t="str">
        <f>IF(A2345&lt;&gt;"",IF(J2345="No",_xlfn.CONCAT(IF(ISERROR(FIND(",",A2345))=FALSE,LEFT(A2345,FIND(",",A2345)-1),A2345),"-",C2345,"-",H2345),""),"")</f>
        <v/>
      </c>
      <c r="M2345" s="29" t="str">
        <f>IF(A2345&lt;&gt;"",_xlfn.CONCAT("{",IF(ISERROR(FIND(",",A2345))=FALSE,LEFT(A2345,FIND(",",A2345)-1),A2345),", ",C2345," #",H2345,"}"),"")</f>
        <v>{Witham, 2012 #15039}</v>
      </c>
      <c r="N2345" s="4" t="s">
        <v>1</v>
      </c>
      <c r="O2345" s="18" t="str">
        <f>IF(J2345="Yes",IF(P2345&lt;&gt;"",HYPERLINK(_xlfn.CONCAT(VLOOKUP(P2345,AF:AG,2,FALSE),"\",IF(ISERROR(FIND(",",A2345))=FALSE,LEFT(A2345,FIND(",",A2345)-1),A2345),"-",C2345,"-",H2345,".pdf"),"PDF"),""),"")</f>
        <v>PDF</v>
      </c>
      <c r="P2345" s="11" t="s">
        <v>2</v>
      </c>
      <c r="Q2345" s="3" t="s">
        <v>46</v>
      </c>
      <c r="R2345" s="3" t="s">
        <v>47</v>
      </c>
      <c r="S2345" s="4" t="s">
        <v>109</v>
      </c>
      <c r="T2345" s="18" t="str">
        <f>IF(J2345="Yes",IF(U2345&lt;&gt;"",HYPERLINK(_xlfn.CONCAT(VLOOKUP(U2345,AF:AG,2,FALSE),"\",IF(ISERROR(FIND(",",A2345))=FALSE,LEFT(A2345,FIND(",",A2345)-1),A2345),"-",C2345,"-",H2345,".pdf"),"PDF"),""),"")</f>
        <v>PDF</v>
      </c>
      <c r="U2345" s="11" t="s">
        <v>38</v>
      </c>
      <c r="V2345" s="3" t="s">
        <v>46</v>
      </c>
      <c r="W2345" s="3" t="s">
        <v>47</v>
      </c>
      <c r="Y2345" s="12" t="str">
        <f>IF(R2345="Include","No",IF(V2345="Include","No",""))</f>
        <v/>
      </c>
      <c r="Z2345" s="33" t="str">
        <f>IF(J2345="Yes",IF(Q2345="","",IF(Q2345="Include",IF(V2345="",IF(Y2345="No","Check for supplement","Include"),IF(V2345="Exclude","Consensus required",IF(V2345="Include",IF(Y2345="No","Check for supplement","Include"),"Check required"))),IF(Q2345="Exclude",IF(V2345="","Check required",IF(V2345="Exclude","Exclude",IF(V2345="Include","Consensus required","Check required"))),"Check required"))),IF(L2345="","","Find PDF"))</f>
        <v>Exclude</v>
      </c>
      <c r="AA2345" s="31" t="str">
        <f>IF(Z2345="Exclude",R2345,"")</f>
        <v>3. Wrong intervention</v>
      </c>
    </row>
    <row r="2346" spans="1:27" x14ac:dyDescent="0.25">
      <c r="A2346" s="25" t="s">
        <v>63</v>
      </c>
      <c r="B2346" s="26" t="s">
        <v>64</v>
      </c>
      <c r="C2346" s="26">
        <v>2024</v>
      </c>
      <c r="D2346" s="26" t="s">
        <v>65</v>
      </c>
      <c r="E2346" s="26">
        <v>14</v>
      </c>
      <c r="F2346" s="26">
        <v>4</v>
      </c>
      <c r="G2346" s="26" t="s">
        <v>66</v>
      </c>
      <c r="H2346" s="26">
        <v>14115</v>
      </c>
      <c r="I2346" s="26" t="s">
        <v>67</v>
      </c>
      <c r="J2346" s="11" t="s">
        <v>35</v>
      </c>
      <c r="K2346" s="18" t="str">
        <f>IF(LEFT(I2346,2)="10",HYPERLINK(_xlfn.CONCAT("https://doi.org/",I2346),"Link"),IF(I2346="","",HYPERLINK(I2346,"Link")))</f>
        <v>Link</v>
      </c>
      <c r="L2346" s="19" t="str">
        <f>IF(A2346&lt;&gt;"",IF(J2346="No",_xlfn.CONCAT(IF(ISERROR(FIND(",",A2346))=FALSE,LEFT(A2346,FIND(",",A2346)-1),A2346),"-",C2346,"-",H2346),""),"")</f>
        <v/>
      </c>
      <c r="M2346" s="29" t="str">
        <f>IF(A2346&lt;&gt;"",_xlfn.CONCAT("{",IF(ISERROR(FIND(",",A2346))=FALSE,LEFT(A2346,FIND(",",A2346)-1),A2346),", ",C2346," #",H2346,"}"),"")</f>
        <v>{Witharana, 2024 #14115}</v>
      </c>
      <c r="N2346" s="4" t="s">
        <v>4</v>
      </c>
      <c r="O2346" s="18" t="str">
        <f>IF(J2346="Yes",IF(P2346&lt;&gt;"",HYPERLINK(_xlfn.CONCAT(VLOOKUP(P2346,AF:AG,2,FALSE),"\",IF(ISERROR(FIND(",",A2346))=FALSE,LEFT(A2346,FIND(",",A2346)-1),A2346),"-",C2346,"-",H2346,".pdf"),"PDF"),""),"")</f>
        <v>PDF</v>
      </c>
      <c r="P2346" s="11" t="s">
        <v>2</v>
      </c>
      <c r="Q2346" s="3" t="s">
        <v>46</v>
      </c>
      <c r="R2346" s="3" t="s">
        <v>49</v>
      </c>
      <c r="S2346" s="4" t="s">
        <v>68</v>
      </c>
      <c r="T2346" s="18" t="str">
        <f>IF(J2346="Yes",IF(U2346&lt;&gt;"",HYPERLINK(_xlfn.CONCAT(VLOOKUP(U2346,AF:AG,2,FALSE),"\",IF(ISERROR(FIND(",",A2346))=FALSE,LEFT(A2346,FIND(",",A2346)-1),A2346),"-",C2346,"-",H2346,".pdf"),"PDF"),""),"")</f>
        <v>PDF</v>
      </c>
      <c r="U2346" s="11" t="s">
        <v>38</v>
      </c>
      <c r="V2346" s="3" t="s">
        <v>46</v>
      </c>
      <c r="W2346" s="3" t="s">
        <v>49</v>
      </c>
      <c r="Y2346" s="12" t="str">
        <f>IF(R2346="Include","No",IF(V2346="Include","No",""))</f>
        <v/>
      </c>
      <c r="Z2346" s="33" t="str">
        <f>IF(J2346="Yes",IF(Q2346="","",IF(Q2346="Include",IF(V2346="",IF(Y2346="No","Check for supplement","Include"),IF(V2346="Exclude","Consensus required",IF(V2346="Include",IF(Y2346="No","Check for supplement","Include"),"Check required"))),IF(Q2346="Exclude",IF(V2346="","Check required",IF(V2346="Exclude","Exclude",IF(V2346="Include","Consensus required","Check required"))),"Check required"))),IF(L2346="","","Find PDF"))</f>
        <v>Exclude</v>
      </c>
      <c r="AA2346" s="31" t="str">
        <f>IF(Z2346="Exclude",R2346,"")</f>
        <v>1. No relevant outcomes</v>
      </c>
    </row>
    <row r="2347" spans="1:27" x14ac:dyDescent="0.25">
      <c r="A2347" s="25" t="s">
        <v>4173</v>
      </c>
      <c r="B2347" s="26" t="s">
        <v>4174</v>
      </c>
      <c r="C2347" s="26">
        <v>2018</v>
      </c>
      <c r="D2347" s="26" t="s">
        <v>412</v>
      </c>
      <c r="E2347" s="26">
        <v>16</v>
      </c>
      <c r="F2347" s="26">
        <v>1</v>
      </c>
      <c r="G2347" s="26">
        <v>86</v>
      </c>
      <c r="H2347" s="26">
        <v>14006</v>
      </c>
      <c r="I2347" s="26" t="s">
        <v>4175</v>
      </c>
      <c r="J2347" s="11" t="s">
        <v>35</v>
      </c>
      <c r="K2347" s="18" t="str">
        <f>IF(LEFT(I2347,2)="10",HYPERLINK(_xlfn.CONCAT("https://doi.org/",I2347),"Link"),IF(I2347="","",HYPERLINK(I2347,"Link")))</f>
        <v>Link</v>
      </c>
      <c r="L2347" s="19" t="str">
        <f>IF(A2347&lt;&gt;"",IF(J2347="No",_xlfn.CONCAT(IF(ISERROR(FIND(",",A2347))=FALSE,LEFT(A2347,FIND(",",A2347)-1),A2347),"-",C2347,"-",H2347),""),"")</f>
        <v/>
      </c>
      <c r="M2347" s="29" t="str">
        <f>IF(A2347&lt;&gt;"",_xlfn.CONCAT("{",IF(ISERROR(FIND(",",A2347))=FALSE,LEFT(A2347,FIND(",",A2347)-1),A2347),", ",C2347," #",H2347,"}"),"")</f>
        <v>{Witlox, 2018 #14006}</v>
      </c>
      <c r="N2347" s="4" t="s">
        <v>1</v>
      </c>
      <c r="O2347" s="18" t="str">
        <f>IF(J2347="Yes",IF(P2347&lt;&gt;"",HYPERLINK(_xlfn.CONCAT(VLOOKUP(P2347,AF:AG,2,FALSE),"\",IF(ISERROR(FIND(",",A2347))=FALSE,LEFT(A2347,FIND(",",A2347)-1),A2347),"-",C2347,"-",H2347,".pdf"),"PDF"),""),"")</f>
        <v>PDF</v>
      </c>
      <c r="P2347" s="11" t="s">
        <v>2</v>
      </c>
      <c r="Q2347" s="3" t="s">
        <v>46</v>
      </c>
      <c r="R2347" s="3" t="s">
        <v>47</v>
      </c>
      <c r="S2347" s="4" t="s">
        <v>109</v>
      </c>
      <c r="T2347" s="18" t="str">
        <f>IF(J2347="Yes",IF(U2347&lt;&gt;"",HYPERLINK(_xlfn.CONCAT(VLOOKUP(U2347,AF:AG,2,FALSE),"\",IF(ISERROR(FIND(",",A2347))=FALSE,LEFT(A2347,FIND(",",A2347)-1),A2347),"-",C2347,"-",H2347,".pdf"),"PDF"),""),"")</f>
        <v>PDF</v>
      </c>
      <c r="U2347" s="11" t="s">
        <v>38</v>
      </c>
      <c r="V2347" s="3" t="s">
        <v>46</v>
      </c>
      <c r="W2347" s="3" t="s">
        <v>47</v>
      </c>
      <c r="X2347" s="655"/>
      <c r="Y2347" s="12" t="str">
        <f>IF(R2347="Include","No",IF(V2347="Include","No",""))</f>
        <v/>
      </c>
      <c r="Z2347" s="33" t="str">
        <f>IF(J2347="Yes",IF(Q2347="","",IF(Q2347="Include",IF(V2347="",IF(Y2347="No","Check for supplement","Include"),IF(V2347="Exclude","Consensus required",IF(V2347="Include",IF(Y2347="No","Check for supplement","Include"),"Check required"))),IF(Q2347="Exclude",IF(V2347="","Check required",IF(V2347="Exclude","Exclude",IF(V2347="Include","Consensus required","Check required"))),"Check required"))),IF(L2347="","","Find PDF"))</f>
        <v>Exclude</v>
      </c>
      <c r="AA2347" s="31" t="str">
        <f>IF(Z2347="Exclude",R2347,"")</f>
        <v>3. Wrong intervention</v>
      </c>
    </row>
    <row r="2348" spans="1:27" x14ac:dyDescent="0.25">
      <c r="A2348" s="25" t="s">
        <v>4173</v>
      </c>
      <c r="B2348" s="26" t="s">
        <v>4174</v>
      </c>
      <c r="C2348" s="26">
        <v>2018</v>
      </c>
      <c r="D2348" s="26" t="s">
        <v>412</v>
      </c>
      <c r="E2348" s="26">
        <v>16</v>
      </c>
      <c r="F2348" s="26">
        <v>1</v>
      </c>
      <c r="G2348" s="26">
        <v>86</v>
      </c>
      <c r="H2348" s="26">
        <v>14007</v>
      </c>
      <c r="I2348" s="26" t="s">
        <v>4175</v>
      </c>
      <c r="J2348" s="11" t="s">
        <v>35</v>
      </c>
      <c r="K2348" s="18" t="str">
        <f>IF(LEFT(I2348,2)="10",HYPERLINK(_xlfn.CONCAT("https://doi.org/",I2348),"Link"),IF(I2348="","",HYPERLINK(I2348,"Link")))</f>
        <v>Link</v>
      </c>
      <c r="L2348" s="19" t="str">
        <f>IF(A2348&lt;&gt;"",IF(J2348="No",_xlfn.CONCAT(IF(ISERROR(FIND(",",A2348))=FALSE,LEFT(A2348,FIND(",",A2348)-1),A2348),"-",C2348,"-",H2348),""),"")</f>
        <v/>
      </c>
      <c r="M2348" s="29" t="str">
        <f>IF(A2348&lt;&gt;"",_xlfn.CONCAT("{",IF(ISERROR(FIND(",",A2348))=FALSE,LEFT(A2348,FIND(",",A2348)-1),A2348),", ",C2348," #",H2348,"}"),"")</f>
        <v>{Witlox, 2018 #14007}</v>
      </c>
      <c r="N2348" s="4" t="s">
        <v>1</v>
      </c>
      <c r="O2348" s="18" t="str">
        <f>IF(J2348="Yes",IF(P2348&lt;&gt;"",HYPERLINK(_xlfn.CONCAT(VLOOKUP(P2348,AF:AG,2,FALSE),"\",IF(ISERROR(FIND(",",A2348))=FALSE,LEFT(A2348,FIND(",",A2348)-1),A2348),"-",C2348,"-",H2348,".pdf"),"PDF"),""),"")</f>
        <v>PDF</v>
      </c>
      <c r="P2348" s="11" t="s">
        <v>2</v>
      </c>
      <c r="Q2348" s="3" t="s">
        <v>46</v>
      </c>
      <c r="R2348" s="3" t="s">
        <v>39</v>
      </c>
      <c r="T2348" s="18" t="str">
        <f>IF(J2348="Yes",IF(U2348&lt;&gt;"",HYPERLINK(_xlfn.CONCAT(VLOOKUP(U2348,AF:AG,2,FALSE),"\",IF(ISERROR(FIND(",",A2348))=FALSE,LEFT(A2348,FIND(",",A2348)-1),A2348),"-",C2348,"-",H2348,".pdf"),"PDF"),""),"")</f>
        <v>PDF</v>
      </c>
      <c r="U2348" s="11" t="str">
        <f>IF(R2348="0. Duplicate","SH","")</f>
        <v>SH</v>
      </c>
      <c r="V2348" s="3" t="str">
        <f>IF(R2348="0. Duplicate","Exclude","")</f>
        <v>Exclude</v>
      </c>
      <c r="W2348" s="3" t="str">
        <f>IF(R2348="0. Duplicate","0. Duplicate","")</f>
        <v>0. Duplicate</v>
      </c>
      <c r="Y2348" s="12" t="str">
        <f>IF(R2348="Include","No",IF(V2348="Include","No",""))</f>
        <v/>
      </c>
      <c r="Z2348" s="33" t="str">
        <f>IF(J2348="Yes",IF(Q2348="","",IF(Q2348="Include",IF(V2348="",IF(Y2348="No","Check for supplement","Include"),IF(V2348="Exclude","Consensus required",IF(V2348="Include",IF(Y2348="No","Check for supplement","Include"),"Check required"))),IF(Q2348="Exclude",IF(V2348="","Check required",IF(V2348="Exclude","Exclude",IF(V2348="Include","Consensus required","Check required"))),"Check required"))),IF(L2348="","","Find PDF"))</f>
        <v>Exclude</v>
      </c>
      <c r="AA2348" s="31" t="str">
        <f>IF(Z2348="Exclude",R2348,"")</f>
        <v>0. Duplicate</v>
      </c>
    </row>
    <row r="2349" spans="1:27" x14ac:dyDescent="0.25">
      <c r="A2349" s="25" t="s">
        <v>5816</v>
      </c>
      <c r="B2349" s="26" t="s">
        <v>5817</v>
      </c>
      <c r="C2349" s="26">
        <v>2014</v>
      </c>
      <c r="D2349" s="26" t="s">
        <v>159</v>
      </c>
      <c r="E2349" s="26">
        <v>9</v>
      </c>
      <c r="F2349" s="26">
        <v>12</v>
      </c>
      <c r="G2349" s="26" t="s">
        <v>5818</v>
      </c>
      <c r="H2349" s="26">
        <v>14203</v>
      </c>
      <c r="I2349" s="26" t="s">
        <v>5819</v>
      </c>
      <c r="J2349" s="11" t="s">
        <v>35</v>
      </c>
      <c r="K2349" s="18" t="str">
        <f>IF(LEFT(I2349,2)="10",HYPERLINK(_xlfn.CONCAT("https://doi.org/",I2349),"Link"),IF(I2349="","",HYPERLINK(I2349,"Link")))</f>
        <v>Link</v>
      </c>
      <c r="L2349" s="19" t="str">
        <f>IF(A2349&lt;&gt;"",IF(J2349="No",_xlfn.CONCAT(IF(ISERROR(FIND(",",A2349))=FALSE,LEFT(A2349,FIND(",",A2349)-1),A2349),"-",C2349,"-",H2349),""),"")</f>
        <v/>
      </c>
      <c r="M2349" s="29" t="str">
        <f>IF(A2349&lt;&gt;"",_xlfn.CONCAT("{",IF(ISERROR(FIND(",",A2349))=FALSE,LEFT(A2349,FIND(",",A2349)-1),A2349),", ",C2349," #",H2349,"}"),"")</f>
        <v>{Witowski, 2014 #14203}</v>
      </c>
      <c r="N2349" s="4" t="s">
        <v>4</v>
      </c>
      <c r="O2349" s="18" t="str">
        <f>IF(J2349="Yes",IF(P2349&lt;&gt;"",HYPERLINK(_xlfn.CONCAT(VLOOKUP(P2349,AF:AG,2,FALSE),"\",IF(ISERROR(FIND(",",A2349))=FALSE,LEFT(A2349,FIND(",",A2349)-1),A2349),"-",C2349,"-",H2349,".pdf"),"PDF"),""),"")</f>
        <v>PDF</v>
      </c>
      <c r="P2349" s="11" t="s">
        <v>2</v>
      </c>
      <c r="Q2349" s="3" t="s">
        <v>46</v>
      </c>
      <c r="R2349" s="3" t="s">
        <v>77</v>
      </c>
      <c r="S2349" s="4" t="s">
        <v>316</v>
      </c>
      <c r="T2349" s="18" t="str">
        <f>IF(J2349="Yes",IF(U2349&lt;&gt;"",HYPERLINK(_xlfn.CONCAT(VLOOKUP(U2349,AF:AG,2,FALSE),"\",IF(ISERROR(FIND(",",A2349))=FALSE,LEFT(A2349,FIND(",",A2349)-1),A2349),"-",C2349,"-",H2349,".pdf"),"PDF"),""),"")</f>
        <v>PDF</v>
      </c>
      <c r="U2349" s="11" t="s">
        <v>50</v>
      </c>
      <c r="V2349" s="3" t="s">
        <v>46</v>
      </c>
      <c r="W2349" s="3" t="s">
        <v>77</v>
      </c>
      <c r="Y2349" s="12" t="str">
        <f>IF(R2349="Include","No",IF(V2349="Include","No",""))</f>
        <v/>
      </c>
      <c r="Z2349" s="33" t="str">
        <f>IF(J2349="Yes",IF(Q2349="","",IF(Q2349="Include",IF(V2349="",IF(Y2349="No","Check for supplement","Include"),IF(V2349="Exclude","Consensus required",IF(V2349="Include",IF(Y2349="No","Check for supplement","Include"),"Check required"))),IF(Q2349="Exclude",IF(V2349="","Check required",IF(V2349="Exclude","Exclude",IF(V2349="Include","Consensus required","Check required"))),"Check required"))),IF(L2349="","","Find PDF"))</f>
        <v>Exclude</v>
      </c>
      <c r="AA2349" s="31" t="str">
        <f>IF(Z2349="Exclude",R2349,"")</f>
        <v>5. Wrong study design</v>
      </c>
    </row>
    <row r="2350" spans="1:27" x14ac:dyDescent="0.25">
      <c r="A2350" s="25" t="s">
        <v>4176</v>
      </c>
      <c r="B2350" s="26" t="s">
        <v>4177</v>
      </c>
      <c r="C2350" s="26">
        <v>2012</v>
      </c>
      <c r="D2350" s="26" t="s">
        <v>197</v>
      </c>
      <c r="E2350" s="26">
        <v>102</v>
      </c>
      <c r="F2350" s="26">
        <v>12</v>
      </c>
      <c r="G2350" s="26" t="s">
        <v>4178</v>
      </c>
      <c r="H2350" s="26">
        <v>14008</v>
      </c>
      <c r="I2350" s="26" t="s">
        <v>4179</v>
      </c>
      <c r="J2350" s="11" t="s">
        <v>35</v>
      </c>
      <c r="K2350" s="18" t="str">
        <f>IF(LEFT(I2350,2)="10",HYPERLINK(_xlfn.CONCAT("https://doi.org/",I2350),"Link"),IF(I2350="","",HYPERLINK(I2350,"Link")))</f>
        <v>Link</v>
      </c>
      <c r="L2350" s="19" t="str">
        <f>IF(A2350&lt;&gt;"",IF(J2350="No",_xlfn.CONCAT(IF(ISERROR(FIND(",",A2350))=FALSE,LEFT(A2350,FIND(",",A2350)-1),A2350),"-",C2350,"-",H2350),""),"")</f>
        <v/>
      </c>
      <c r="M2350" s="29" t="str">
        <f>IF(A2350&lt;&gt;"",_xlfn.CONCAT("{",IF(ISERROR(FIND(",",A2350))=FALSE,LEFT(A2350,FIND(",",A2350)-1),A2350),", ",C2350," #",H2350,"}"),"")</f>
        <v>{Wittberg, 2012 #14008}</v>
      </c>
      <c r="N2350" s="4" t="s">
        <v>1</v>
      </c>
      <c r="O2350" s="18" t="str">
        <f>IF(J2350="Yes",IF(P2350&lt;&gt;"",HYPERLINK(_xlfn.CONCAT(VLOOKUP(P2350,AF:AG,2,FALSE),"\",IF(ISERROR(FIND(",",A2350))=FALSE,LEFT(A2350,FIND(",",A2350)-1),A2350),"-",C2350,"-",H2350,".pdf"),"PDF"),""),"")</f>
        <v>PDF</v>
      </c>
      <c r="P2350" s="11" t="s">
        <v>2</v>
      </c>
      <c r="Q2350" s="3" t="s">
        <v>46</v>
      </c>
      <c r="R2350" s="3" t="s">
        <v>77</v>
      </c>
      <c r="S2350" s="4" t="s">
        <v>316</v>
      </c>
      <c r="T2350" s="18" t="str">
        <f>IF(J2350="Yes",IF(U2350&lt;&gt;"",HYPERLINK(_xlfn.CONCAT(VLOOKUP(U2350,AF:AG,2,FALSE),"\",IF(ISERROR(FIND(",",A2350))=FALSE,LEFT(A2350,FIND(",",A2350)-1),A2350),"-",C2350,"-",H2350,".pdf"),"PDF"),""),"")</f>
        <v>PDF</v>
      </c>
      <c r="U2350" s="11" t="s">
        <v>38</v>
      </c>
      <c r="V2350" s="3" t="s">
        <v>46</v>
      </c>
      <c r="W2350" s="3" t="s">
        <v>77</v>
      </c>
      <c r="Y2350" s="12" t="str">
        <f>IF(R2350="Include","No",IF(V2350="Include","No",""))</f>
        <v/>
      </c>
      <c r="Z2350" s="33" t="str">
        <f>IF(J2350="Yes",IF(Q2350="","",IF(Q2350="Include",IF(V2350="",IF(Y2350="No","Check for supplement","Include"),IF(V2350="Exclude","Consensus required",IF(V2350="Include",IF(Y2350="No","Check for supplement","Include"),"Check required"))),IF(Q2350="Exclude",IF(V2350="","Check required",IF(V2350="Exclude","Exclude",IF(V2350="Include","Consensus required","Check required"))),"Check required"))),IF(L2350="","","Find PDF"))</f>
        <v>Exclude</v>
      </c>
      <c r="AA2350" s="31" t="str">
        <f>IF(Z2350="Exclude",R2350,"")</f>
        <v>5. Wrong study design</v>
      </c>
    </row>
    <row r="2351" spans="1:27" x14ac:dyDescent="0.25">
      <c r="A2351" s="25" t="s">
        <v>5820</v>
      </c>
      <c r="B2351" s="26" t="s">
        <v>5821</v>
      </c>
      <c r="C2351" s="26">
        <v>2021</v>
      </c>
      <c r="D2351" s="26" t="s">
        <v>5822</v>
      </c>
      <c r="E2351" s="26">
        <v>30</v>
      </c>
      <c r="G2351" s="26" t="s">
        <v>5823</v>
      </c>
      <c r="H2351" s="26">
        <v>14100</v>
      </c>
      <c r="I2351" s="26" t="s">
        <v>5824</v>
      </c>
      <c r="J2351" s="11" t="s">
        <v>35</v>
      </c>
      <c r="K2351" s="18" t="str">
        <f>IF(LEFT(I2351,2)="10",HYPERLINK(_xlfn.CONCAT("https://doi.org/",I2351),"Link"),IF(I2351="","",HYPERLINK(I2351,"Link")))</f>
        <v>Link</v>
      </c>
      <c r="L2351" s="19" t="str">
        <f>IF(A2351&lt;&gt;"",IF(J2351="No",_xlfn.CONCAT(IF(ISERROR(FIND(",",A2351))=FALSE,LEFT(A2351,FIND(",",A2351)-1),A2351),"-",C2351,"-",H2351),""),"")</f>
        <v/>
      </c>
      <c r="M2351" s="29" t="str">
        <f>IF(A2351&lt;&gt;"",_xlfn.CONCAT("{",IF(ISERROR(FIND(",",A2351))=FALSE,LEFT(A2351,FIND(",",A2351)-1),A2351),", ",C2351," #",H2351,"}"),"")</f>
        <v>{Włodarczyk, 2021 #14100}</v>
      </c>
      <c r="N2351" s="4" t="s">
        <v>4</v>
      </c>
      <c r="O2351" s="18" t="str">
        <f>IF(J2351="Yes",IF(P2351&lt;&gt;"",HYPERLINK(_xlfn.CONCAT(VLOOKUP(P2351,AF:AG,2,FALSE),"\",IF(ISERROR(FIND(",",A2351))=FALSE,LEFT(A2351,FIND(",",A2351)-1),A2351),"-",C2351,"-",H2351,".pdf"),"PDF"),""),"")</f>
        <v>PDF</v>
      </c>
      <c r="P2351" s="11" t="s">
        <v>2</v>
      </c>
      <c r="Q2351" s="3" t="s">
        <v>46</v>
      </c>
      <c r="R2351" s="3" t="s">
        <v>77</v>
      </c>
      <c r="S2351" s="4" t="s">
        <v>316</v>
      </c>
      <c r="T2351" s="18" t="str">
        <f>IF(J2351="Yes",IF(U2351&lt;&gt;"",HYPERLINK(_xlfn.CONCAT(VLOOKUP(U2351,AF:AG,2,FALSE),"\",IF(ISERROR(FIND(",",A2351))=FALSE,LEFT(A2351,FIND(",",A2351)-1),A2351),"-",C2351,"-",H2351,".pdf"),"PDF"),""),"")</f>
        <v>PDF</v>
      </c>
      <c r="U2351" s="11" t="s">
        <v>50</v>
      </c>
      <c r="V2351" s="3" t="s">
        <v>46</v>
      </c>
      <c r="W2351" s="3" t="s">
        <v>77</v>
      </c>
      <c r="Y2351" s="12" t="str">
        <f>IF(R2351="Include","No",IF(V2351="Include","No",""))</f>
        <v/>
      </c>
      <c r="Z2351" s="33" t="str">
        <f>IF(J2351="Yes",IF(Q2351="","",IF(Q2351="Include",IF(V2351="",IF(Y2351="No","Check for supplement","Include"),IF(V2351="Exclude","Consensus required",IF(V2351="Include",IF(Y2351="No","Check for supplement","Include"),"Check required"))),IF(Q2351="Exclude",IF(V2351="","Check required",IF(V2351="Exclude","Exclude",IF(V2351="Include","Consensus required","Check required"))),"Check required"))),IF(L2351="","","Find PDF"))</f>
        <v>Exclude</v>
      </c>
      <c r="AA2351" s="31" t="str">
        <f>IF(Z2351="Exclude",R2351,"")</f>
        <v>5. Wrong study design</v>
      </c>
    </row>
    <row r="2352" spans="1:27" x14ac:dyDescent="0.25">
      <c r="A2352" s="25" t="s">
        <v>5825</v>
      </c>
      <c r="B2352" s="26" t="s">
        <v>5826</v>
      </c>
      <c r="C2352" s="26">
        <v>2022</v>
      </c>
      <c r="D2352" s="26" t="s">
        <v>5827</v>
      </c>
      <c r="E2352" s="26">
        <v>43</v>
      </c>
      <c r="F2352" s="26" t="s">
        <v>5249</v>
      </c>
      <c r="G2352" s="26" t="s">
        <v>5828</v>
      </c>
      <c r="H2352" s="26">
        <v>14101</v>
      </c>
      <c r="I2352" s="26" t="s">
        <v>5829</v>
      </c>
      <c r="J2352" s="11" t="s">
        <v>35</v>
      </c>
      <c r="K2352" s="18" t="str">
        <f>IF(LEFT(I2352,2)="10",HYPERLINK(_xlfn.CONCAT("https://doi.org/",I2352),"Link"),IF(I2352="","",HYPERLINK(I2352,"Link")))</f>
        <v>Link</v>
      </c>
      <c r="L2352" s="19" t="str">
        <f>IF(A2352&lt;&gt;"",IF(J2352="No",_xlfn.CONCAT(IF(ISERROR(FIND(",",A2352))=FALSE,LEFT(A2352,FIND(",",A2352)-1),A2352),"-",C2352,"-",H2352),""),"")</f>
        <v/>
      </c>
      <c r="M2352" s="29" t="str">
        <f>IF(A2352&lt;&gt;"",_xlfn.CONCAT("{",IF(ISERROR(FIND(",",A2352))=FALSE,LEFT(A2352,FIND(",",A2352)-1),A2352),", ",C2352," #",H2352,"}"),"")</f>
        <v>{Wlodarczyk, 2022 #14101}</v>
      </c>
      <c r="N2352" s="4" t="s">
        <v>4</v>
      </c>
      <c r="O2352" s="18" t="str">
        <f>IF(J2352="Yes",IF(P2352&lt;&gt;"",HYPERLINK(_xlfn.CONCAT(VLOOKUP(P2352,AF:AG,2,FALSE),"\",IF(ISERROR(FIND(",",A2352))=FALSE,LEFT(A2352,FIND(",",A2352)-1),A2352),"-",C2352,"-",H2352,".pdf"),"PDF"),""),"")</f>
        <v>PDF</v>
      </c>
      <c r="P2352" s="11" t="s">
        <v>2</v>
      </c>
      <c r="Q2352" s="3" t="s">
        <v>46</v>
      </c>
      <c r="R2352" s="3" t="s">
        <v>77</v>
      </c>
      <c r="S2352" s="4" t="s">
        <v>316</v>
      </c>
      <c r="T2352" s="18" t="str">
        <f>IF(J2352="Yes",IF(U2352&lt;&gt;"",HYPERLINK(_xlfn.CONCAT(VLOOKUP(U2352,AF:AG,2,FALSE),"\",IF(ISERROR(FIND(",",A2352))=FALSE,LEFT(A2352,FIND(",",A2352)-1),A2352),"-",C2352,"-",H2352,".pdf"),"PDF"),""),"")</f>
        <v>PDF</v>
      </c>
      <c r="U2352" s="11" t="s">
        <v>50</v>
      </c>
      <c r="V2352" s="3" t="s">
        <v>46</v>
      </c>
      <c r="W2352" s="3" t="s">
        <v>77</v>
      </c>
      <c r="Y2352" s="12" t="str">
        <f>IF(R2352="Include","No",IF(V2352="Include","No",""))</f>
        <v/>
      </c>
      <c r="Z2352" s="33" t="str">
        <f>IF(J2352="Yes",IF(Q2352="","",IF(Q2352="Include",IF(V2352="",IF(Y2352="No","Check for supplement","Include"),IF(V2352="Exclude","Consensus required",IF(V2352="Include",IF(Y2352="No","Check for supplement","Include"),"Check required"))),IF(Q2352="Exclude",IF(V2352="","Check required",IF(V2352="Exclude","Exclude",IF(V2352="Include","Consensus required","Check required"))),"Check required"))),IF(L2352="","","Find PDF"))</f>
        <v>Exclude</v>
      </c>
      <c r="AA2352" s="31" t="str">
        <f>IF(Z2352="Exclude",R2352,"")</f>
        <v>5. Wrong study design</v>
      </c>
    </row>
    <row r="2353" spans="1:27" x14ac:dyDescent="0.25">
      <c r="A2353" s="25" t="s">
        <v>5830</v>
      </c>
      <c r="B2353" s="26" t="s">
        <v>5831</v>
      </c>
      <c r="C2353" s="26">
        <v>2020</v>
      </c>
      <c r="D2353" s="26" t="s">
        <v>530</v>
      </c>
      <c r="E2353" s="26">
        <v>22</v>
      </c>
      <c r="F2353" s="26">
        <v>8</v>
      </c>
      <c r="G2353" s="26" t="s">
        <v>5832</v>
      </c>
      <c r="H2353" s="26">
        <v>14149</v>
      </c>
      <c r="I2353" s="26" t="s">
        <v>5833</v>
      </c>
      <c r="J2353" s="11" t="s">
        <v>35</v>
      </c>
      <c r="K2353" s="18" t="str">
        <f>IF(LEFT(I2353,2)="10",HYPERLINK(_xlfn.CONCAT("https://doi.org/",I2353),"Link"),IF(I2353="","",HYPERLINK(I2353,"Link")))</f>
        <v>Link</v>
      </c>
      <c r="L2353" s="19" t="str">
        <f>IF(A2353&lt;&gt;"",IF(J2353="No",_xlfn.CONCAT(IF(ISERROR(FIND(",",A2353))=FALSE,LEFT(A2353,FIND(",",A2353)-1),A2353),"-",C2353,"-",H2353),""),"")</f>
        <v/>
      </c>
      <c r="M2353" s="29" t="str">
        <f>IF(A2353&lt;&gt;"",_xlfn.CONCAT("{",IF(ISERROR(FIND(",",A2353))=FALSE,LEFT(A2353,FIND(",",A2353)-1),A2353),", ",C2353," #",H2353,"}"),"")</f>
        <v>{Woldaregay, 2020 #14149}</v>
      </c>
      <c r="N2353" s="4" t="s">
        <v>4</v>
      </c>
      <c r="O2353" s="18" t="str">
        <f>IF(J2353="Yes",IF(P2353&lt;&gt;"",HYPERLINK(_xlfn.CONCAT(VLOOKUP(P2353,AF:AG,2,FALSE),"\",IF(ISERROR(FIND(",",A2353))=FALSE,LEFT(A2353,FIND(",",A2353)-1),A2353),"-",C2353,"-",H2353,".pdf"),"PDF"),""),"")</f>
        <v>PDF</v>
      </c>
      <c r="P2353" s="11" t="s">
        <v>2</v>
      </c>
      <c r="Q2353" s="3" t="s">
        <v>46</v>
      </c>
      <c r="R2353" s="3" t="s">
        <v>77</v>
      </c>
      <c r="S2353" s="4" t="s">
        <v>316</v>
      </c>
      <c r="T2353" s="18" t="str">
        <f>IF(J2353="Yes",IF(U2353&lt;&gt;"",HYPERLINK(_xlfn.CONCAT(VLOOKUP(U2353,AF:AG,2,FALSE),"\",IF(ISERROR(FIND(",",A2353))=FALSE,LEFT(A2353,FIND(",",A2353)-1),A2353),"-",C2353,"-",H2353,".pdf"),"PDF"),""),"")</f>
        <v>PDF</v>
      </c>
      <c r="U2353" s="11" t="s">
        <v>50</v>
      </c>
      <c r="V2353" s="3" t="s">
        <v>46</v>
      </c>
      <c r="W2353" s="3" t="s">
        <v>77</v>
      </c>
      <c r="Y2353" s="12" t="str">
        <f>IF(R2353="Include","No",IF(V2353="Include","No",""))</f>
        <v/>
      </c>
      <c r="Z2353" s="33" t="str">
        <f>IF(J2353="Yes",IF(Q2353="","",IF(Q2353="Include",IF(V2353="",IF(Y2353="No","Check for supplement","Include"),IF(V2353="Exclude","Consensus required",IF(V2353="Include",IF(Y2353="No","Check for supplement","Include"),"Check required"))),IF(Q2353="Exclude",IF(V2353="","Check required",IF(V2353="Exclude","Exclude",IF(V2353="Include","Consensus required","Check required"))),"Check required"))),IF(L2353="","","Find PDF"))</f>
        <v>Exclude</v>
      </c>
      <c r="AA2353" s="31" t="str">
        <f>IF(Z2353="Exclude",R2353,"")</f>
        <v>5. Wrong study design</v>
      </c>
    </row>
    <row r="2354" spans="1:27" x14ac:dyDescent="0.25">
      <c r="A2354" s="25" t="s">
        <v>4180</v>
      </c>
      <c r="B2354" s="26" t="s">
        <v>4181</v>
      </c>
      <c r="C2354" s="26">
        <v>2010</v>
      </c>
      <c r="D2354" s="26" t="s">
        <v>4182</v>
      </c>
      <c r="E2354" s="26">
        <v>36</v>
      </c>
      <c r="F2354" s="26">
        <v>4</v>
      </c>
      <c r="G2354" s="26" t="s">
        <v>4183</v>
      </c>
      <c r="H2354" s="26">
        <v>14009</v>
      </c>
      <c r="I2354" s="26" t="s">
        <v>4184</v>
      </c>
      <c r="J2354" s="11" t="s">
        <v>35</v>
      </c>
      <c r="K2354" s="18" t="str">
        <f>IF(LEFT(I2354,2)="10",HYPERLINK(_xlfn.CONCAT("https://doi.org/",I2354),"Link"),IF(I2354="","",HYPERLINK(I2354,"Link")))</f>
        <v>Link</v>
      </c>
      <c r="L2354" s="19" t="str">
        <f>IF(A2354&lt;&gt;"",IF(J2354="No",_xlfn.CONCAT(IF(ISERROR(FIND(",",A2354))=FALSE,LEFT(A2354,FIND(",",A2354)-1),A2354),"-",C2354,"-",H2354),""),"")</f>
        <v/>
      </c>
      <c r="M2354" s="29" t="str">
        <f>IF(A2354&lt;&gt;"",_xlfn.CONCAT("{",IF(ISERROR(FIND(",",A2354))=FALSE,LEFT(A2354,FIND(",",A2354)-1),A2354),", ",C2354," #",H2354,"}"),"")</f>
        <v>{Wolever, 2010 #14009}</v>
      </c>
      <c r="N2354" s="4" t="s">
        <v>1</v>
      </c>
      <c r="O2354" s="18" t="str">
        <f>IF(J2354="Yes",IF(P2354&lt;&gt;"",HYPERLINK(_xlfn.CONCAT(VLOOKUP(P2354,AF:AG,2,FALSE),"\",IF(ISERROR(FIND(",",A2354))=FALSE,LEFT(A2354,FIND(",",A2354)-1),A2354),"-",C2354,"-",H2354,".pdf"),"PDF"),""),"")</f>
        <v>PDF</v>
      </c>
      <c r="P2354" s="11" t="s">
        <v>2</v>
      </c>
      <c r="Q2354" s="3" t="s">
        <v>46</v>
      </c>
      <c r="R2354" s="3" t="s">
        <v>47</v>
      </c>
      <c r="S2354" s="4" t="s">
        <v>109</v>
      </c>
      <c r="T2354" s="18" t="str">
        <f>IF(J2354="Yes",IF(U2354&lt;&gt;"",HYPERLINK(_xlfn.CONCAT(VLOOKUP(U2354,AF:AG,2,FALSE),"\",IF(ISERROR(FIND(",",A2354))=FALSE,LEFT(A2354,FIND(",",A2354)-1),A2354),"-",C2354,"-",H2354,".pdf"),"PDF"),""),"")</f>
        <v>PDF</v>
      </c>
      <c r="U2354" s="11" t="s">
        <v>38</v>
      </c>
      <c r="V2354" s="3" t="s">
        <v>46</v>
      </c>
      <c r="W2354" s="3" t="s">
        <v>47</v>
      </c>
      <c r="Y2354" s="12" t="str">
        <f>IF(R2354="Include","No",IF(V2354="Include","No",""))</f>
        <v/>
      </c>
      <c r="Z2354" s="33" t="str">
        <f>IF(J2354="Yes",IF(Q2354="","",IF(Q2354="Include",IF(V2354="",IF(Y2354="No","Check for supplement","Include"),IF(V2354="Exclude","Consensus required",IF(V2354="Include",IF(Y2354="No","Check for supplement","Include"),"Check required"))),IF(Q2354="Exclude",IF(V2354="","Check required",IF(V2354="Exclude","Exclude",IF(V2354="Include","Consensus required","Check required"))),"Check required"))),IF(L2354="","","Find PDF"))</f>
        <v>Exclude</v>
      </c>
      <c r="AA2354" s="31" t="str">
        <f>IF(Z2354="Exclude",R2354,"")</f>
        <v>3. Wrong intervention</v>
      </c>
    </row>
    <row r="2355" spans="1:27" x14ac:dyDescent="0.25">
      <c r="A2355" s="25" t="s">
        <v>4185</v>
      </c>
      <c r="B2355" s="26" t="s">
        <v>4186</v>
      </c>
      <c r="C2355" s="26">
        <v>2019</v>
      </c>
      <c r="D2355" s="26" t="s">
        <v>396</v>
      </c>
      <c r="E2355" s="26">
        <v>34</v>
      </c>
      <c r="F2355" s="26">
        <v>1</v>
      </c>
      <c r="G2355" s="26" t="s">
        <v>759</v>
      </c>
      <c r="H2355" s="26">
        <v>14012</v>
      </c>
      <c r="I2355" s="26" t="s">
        <v>4187</v>
      </c>
      <c r="J2355" s="11" t="s">
        <v>35</v>
      </c>
      <c r="K2355" s="18" t="str">
        <f>IF(LEFT(I2355,2)="10",HYPERLINK(_xlfn.CONCAT("https://doi.org/",I2355),"Link"),IF(I2355="","",HYPERLINK(I2355,"Link")))</f>
        <v>Link</v>
      </c>
      <c r="L2355" s="19" t="str">
        <f>IF(A2355&lt;&gt;"",IF(J2355="No",_xlfn.CONCAT(IF(ISERROR(FIND(",",A2355))=FALSE,LEFT(A2355,FIND(",",A2355)-1),A2355),"-",C2355,"-",H2355),""),"")</f>
        <v/>
      </c>
      <c r="M2355" s="29" t="str">
        <f>IF(A2355&lt;&gt;"",_xlfn.CONCAT("{",IF(ISERROR(FIND(",",A2355))=FALSE,LEFT(A2355,FIND(",",A2355)-1),A2355),", ",C2355," #",H2355,"}"),"")</f>
        <v>{Wolfenden, 2019 #14012}</v>
      </c>
      <c r="N2355" s="4" t="s">
        <v>1</v>
      </c>
      <c r="O2355" s="18" t="str">
        <f>IF(J2355="Yes",IF(P2355&lt;&gt;"",HYPERLINK(_xlfn.CONCAT(VLOOKUP(P2355,AF:AG,2,FALSE),"\",IF(ISERROR(FIND(",",A2355))=FALSE,LEFT(A2355,FIND(",",A2355)-1),A2355),"-",C2355,"-",H2355,".pdf"),"PDF"),""),"")</f>
        <v>PDF</v>
      </c>
      <c r="P2355" s="11" t="s">
        <v>2</v>
      </c>
      <c r="Q2355" s="3" t="s">
        <v>46</v>
      </c>
      <c r="R2355" s="3" t="s">
        <v>47</v>
      </c>
      <c r="S2355" s="4" t="s">
        <v>109</v>
      </c>
      <c r="T2355" s="18" t="str">
        <f>IF(J2355="Yes",IF(U2355&lt;&gt;"",HYPERLINK(_xlfn.CONCAT(VLOOKUP(U2355,AF:AG,2,FALSE),"\",IF(ISERROR(FIND(",",A2355))=FALSE,LEFT(A2355,FIND(",",A2355)-1),A2355),"-",C2355,"-",H2355,".pdf"),"PDF"),""),"")</f>
        <v>PDF</v>
      </c>
      <c r="U2355" s="11" t="s">
        <v>38</v>
      </c>
      <c r="V2355" s="3" t="s">
        <v>46</v>
      </c>
      <c r="W2355" s="3" t="s">
        <v>47</v>
      </c>
      <c r="Y2355" s="12" t="str">
        <f>IF(R2355="Include","No",IF(V2355="Include","No",""))</f>
        <v/>
      </c>
      <c r="Z2355" s="33" t="str">
        <f>IF(J2355="Yes",IF(Q2355="","",IF(Q2355="Include",IF(V2355="",IF(Y2355="No","Check for supplement","Include"),IF(V2355="Exclude","Consensus required",IF(V2355="Include",IF(Y2355="No","Check for supplement","Include"),"Check required"))),IF(Q2355="Exclude",IF(V2355="","Check required",IF(V2355="Exclude","Exclude",IF(V2355="Include","Consensus required","Check required"))),"Check required"))),IF(L2355="","","Find PDF"))</f>
        <v>Exclude</v>
      </c>
      <c r="AA2355" s="31" t="str">
        <f>IF(Z2355="Exclude",R2355,"")</f>
        <v>3. Wrong intervention</v>
      </c>
    </row>
    <row r="2356" spans="1:27" x14ac:dyDescent="0.25">
      <c r="A2356" s="25" t="s">
        <v>4185</v>
      </c>
      <c r="B2356" s="26" t="s">
        <v>4186</v>
      </c>
      <c r="C2356" s="26">
        <v>2019</v>
      </c>
      <c r="D2356" s="26" t="s">
        <v>396</v>
      </c>
      <c r="E2356" s="26">
        <v>34</v>
      </c>
      <c r="F2356" s="26">
        <v>1</v>
      </c>
      <c r="G2356" s="26" t="s">
        <v>759</v>
      </c>
      <c r="H2356" s="26">
        <v>14013</v>
      </c>
      <c r="I2356" s="26" t="s">
        <v>4187</v>
      </c>
      <c r="J2356" s="11" t="s">
        <v>35</v>
      </c>
      <c r="K2356" s="18" t="str">
        <f>IF(LEFT(I2356,2)="10",HYPERLINK(_xlfn.CONCAT("https://doi.org/",I2356),"Link"),IF(I2356="","",HYPERLINK(I2356,"Link")))</f>
        <v>Link</v>
      </c>
      <c r="L2356" s="19" t="str">
        <f>IF(A2356&lt;&gt;"",IF(J2356="No",_xlfn.CONCAT(IF(ISERROR(FIND(",",A2356))=FALSE,LEFT(A2356,FIND(",",A2356)-1),A2356),"-",C2356,"-",H2356),""),"")</f>
        <v/>
      </c>
      <c r="M2356" s="29" t="str">
        <f>IF(A2356&lt;&gt;"",_xlfn.CONCAT("{",IF(ISERROR(FIND(",",A2356))=FALSE,LEFT(A2356,FIND(",",A2356)-1),A2356),", ",C2356," #",H2356,"}"),"")</f>
        <v>{Wolfenden, 2019 #14013}</v>
      </c>
      <c r="N2356" s="4" t="s">
        <v>1</v>
      </c>
      <c r="O2356" s="18" t="str">
        <f>IF(J2356="Yes",IF(P2356&lt;&gt;"",HYPERLINK(_xlfn.CONCAT(VLOOKUP(P2356,AF:AG,2,FALSE),"\",IF(ISERROR(FIND(",",A2356))=FALSE,LEFT(A2356,FIND(",",A2356)-1),A2356),"-",C2356,"-",H2356,".pdf"),"PDF"),""),"")</f>
        <v>PDF</v>
      </c>
      <c r="P2356" s="11" t="s">
        <v>2</v>
      </c>
      <c r="Q2356" s="3" t="s">
        <v>46</v>
      </c>
      <c r="R2356" s="3" t="s">
        <v>39</v>
      </c>
      <c r="T2356" s="18" t="str">
        <f>IF(J2356="Yes",IF(U2356&lt;&gt;"",HYPERLINK(_xlfn.CONCAT(VLOOKUP(U2356,AF:AG,2,FALSE),"\",IF(ISERROR(FIND(",",A2356))=FALSE,LEFT(A2356,FIND(",",A2356)-1),A2356),"-",C2356,"-",H2356,".pdf"),"PDF"),""),"")</f>
        <v>PDF</v>
      </c>
      <c r="U2356" s="11" t="str">
        <f>IF(R2356="0. Duplicate","SH","")</f>
        <v>SH</v>
      </c>
      <c r="V2356" s="3" t="str">
        <f>IF(R2356="0. Duplicate","Exclude","")</f>
        <v>Exclude</v>
      </c>
      <c r="W2356" s="3" t="str">
        <f>IF(R2356="0. Duplicate","0. Duplicate","")</f>
        <v>0. Duplicate</v>
      </c>
      <c r="Y2356" s="12" t="str">
        <f>IF(R2356="Include","No",IF(V2356="Include","No",""))</f>
        <v/>
      </c>
      <c r="Z2356" s="33" t="str">
        <f>IF(J2356="Yes",IF(Q2356="","",IF(Q2356="Include",IF(V2356="",IF(Y2356="No","Check for supplement","Include"),IF(V2356="Exclude","Consensus required",IF(V2356="Include",IF(Y2356="No","Check for supplement","Include"),"Check required"))),IF(Q2356="Exclude",IF(V2356="","Check required",IF(V2356="Exclude","Exclude",IF(V2356="Include","Consensus required","Check required"))),"Check required"))),IF(L2356="","","Find PDF"))</f>
        <v>Exclude</v>
      </c>
      <c r="AA2356" s="31" t="str">
        <f>IF(Z2356="Exclude",R2356,"")</f>
        <v>0. Duplicate</v>
      </c>
    </row>
    <row r="2357" spans="1:27" x14ac:dyDescent="0.25">
      <c r="A2357" s="25" t="s">
        <v>4185</v>
      </c>
      <c r="B2357" s="26" t="s">
        <v>4186</v>
      </c>
      <c r="C2357" s="26">
        <v>2019</v>
      </c>
      <c r="D2357" s="26" t="s">
        <v>396</v>
      </c>
      <c r="E2357" s="26">
        <v>34</v>
      </c>
      <c r="F2357" s="26">
        <v>1</v>
      </c>
      <c r="G2357" s="26" t="s">
        <v>759</v>
      </c>
      <c r="H2357" s="26">
        <v>14014</v>
      </c>
      <c r="I2357" s="26" t="s">
        <v>4187</v>
      </c>
      <c r="J2357" s="11" t="s">
        <v>35</v>
      </c>
      <c r="K2357" s="18" t="str">
        <f>IF(LEFT(I2357,2)="10",HYPERLINK(_xlfn.CONCAT("https://doi.org/",I2357),"Link"),IF(I2357="","",HYPERLINK(I2357,"Link")))</f>
        <v>Link</v>
      </c>
      <c r="L2357" s="19" t="str">
        <f>IF(A2357&lt;&gt;"",IF(J2357="No",_xlfn.CONCAT(IF(ISERROR(FIND(",",A2357))=FALSE,LEFT(A2357,FIND(",",A2357)-1),A2357),"-",C2357,"-",H2357),""),"")</f>
        <v/>
      </c>
      <c r="M2357" s="29" t="str">
        <f>IF(A2357&lt;&gt;"",_xlfn.CONCAT("{",IF(ISERROR(FIND(",",A2357))=FALSE,LEFT(A2357,FIND(",",A2357)-1),A2357),", ",C2357," #",H2357,"}"),"")</f>
        <v>{Wolfenden, 2019 #14014}</v>
      </c>
      <c r="N2357" s="4" t="s">
        <v>1</v>
      </c>
      <c r="O2357" s="18" t="str">
        <f>IF(J2357="Yes",IF(P2357&lt;&gt;"",HYPERLINK(_xlfn.CONCAT(VLOOKUP(P2357,AF:AG,2,FALSE),"\",IF(ISERROR(FIND(",",A2357))=FALSE,LEFT(A2357,FIND(",",A2357)-1),A2357),"-",C2357,"-",H2357,".pdf"),"PDF"),""),"")</f>
        <v>PDF</v>
      </c>
      <c r="P2357" s="11" t="s">
        <v>2</v>
      </c>
      <c r="Q2357" s="3" t="s">
        <v>46</v>
      </c>
      <c r="R2357" s="3" t="s">
        <v>39</v>
      </c>
      <c r="T2357" s="18" t="str">
        <f>IF(J2357="Yes",IF(U2357&lt;&gt;"",HYPERLINK(_xlfn.CONCAT(VLOOKUP(U2357,AF:AG,2,FALSE),"\",IF(ISERROR(FIND(",",A2357))=FALSE,LEFT(A2357,FIND(",",A2357)-1),A2357),"-",C2357,"-",H2357,".pdf"),"PDF"),""),"")</f>
        <v>PDF</v>
      </c>
      <c r="U2357" s="11" t="str">
        <f>IF(R2357="0. Duplicate","SH","")</f>
        <v>SH</v>
      </c>
      <c r="V2357" s="3" t="str">
        <f>IF(R2357="0. Duplicate","Exclude","")</f>
        <v>Exclude</v>
      </c>
      <c r="W2357" s="3" t="str">
        <f>IF(R2357="0. Duplicate","0. Duplicate","")</f>
        <v>0. Duplicate</v>
      </c>
      <c r="Y2357" s="12" t="str">
        <f>IF(R2357="Include","No",IF(V2357="Include","No",""))</f>
        <v/>
      </c>
      <c r="Z2357" s="33" t="str">
        <f>IF(J2357="Yes",IF(Q2357="","",IF(Q2357="Include",IF(V2357="",IF(Y2357="No","Check for supplement","Include"),IF(V2357="Exclude","Consensus required",IF(V2357="Include",IF(Y2357="No","Check for supplement","Include"),"Check required"))),IF(Q2357="Exclude",IF(V2357="","Check required",IF(V2357="Exclude","Exclude",IF(V2357="Include","Consensus required","Check required"))),"Check required"))),IF(L2357="","","Find PDF"))</f>
        <v>Exclude</v>
      </c>
      <c r="AA2357" s="31" t="str">
        <f>IF(Z2357="Exclude",R2357,"")</f>
        <v>0. Duplicate</v>
      </c>
    </row>
    <row r="2358" spans="1:27" x14ac:dyDescent="0.25">
      <c r="A2358" s="25" t="s">
        <v>4188</v>
      </c>
      <c r="B2358" s="26" t="s">
        <v>4189</v>
      </c>
      <c r="C2358" s="26">
        <v>2020</v>
      </c>
      <c r="D2358" s="26" t="s">
        <v>2491</v>
      </c>
      <c r="E2358" s="26">
        <v>2</v>
      </c>
      <c r="F2358" s="26">
        <v>2</v>
      </c>
      <c r="G2358" s="26" t="s">
        <v>4190</v>
      </c>
      <c r="H2358" s="26">
        <v>14010</v>
      </c>
      <c r="I2358" s="26" t="s">
        <v>4191</v>
      </c>
      <c r="J2358" s="11" t="s">
        <v>35</v>
      </c>
      <c r="K2358" s="18" t="str">
        <f>IF(LEFT(I2358,2)="10",HYPERLINK(_xlfn.CONCAT("https://doi.org/",I2358),"Link"),IF(I2358="","",HYPERLINK(I2358,"Link")))</f>
        <v>Link</v>
      </c>
      <c r="L2358" s="19" t="str">
        <f>IF(A2358&lt;&gt;"",IF(J2358="No",_xlfn.CONCAT(IF(ISERROR(FIND(",",A2358))=FALSE,LEFT(A2358,FIND(",",A2358)-1),A2358),"-",C2358,"-",H2358),""),"")</f>
        <v/>
      </c>
      <c r="M2358" s="29" t="str">
        <f>IF(A2358&lt;&gt;"",_xlfn.CONCAT("{",IF(ISERROR(FIND(",",A2358))=FALSE,LEFT(A2358,FIND(",",A2358)-1),A2358),", ",C2358," #",H2358,"}"),"")</f>
        <v>{Wolfenden, 2020 #14010}</v>
      </c>
      <c r="N2358" s="4" t="s">
        <v>1</v>
      </c>
      <c r="O2358" s="18" t="str">
        <f>IF(J2358="Yes",IF(P2358&lt;&gt;"",HYPERLINK(_xlfn.CONCAT(VLOOKUP(P2358,AF:AG,2,FALSE),"\",IF(ISERROR(FIND(",",A2358))=FALSE,LEFT(A2358,FIND(",",A2358)-1),A2358),"-",C2358,"-",H2358,".pdf"),"PDF"),""),"")</f>
        <v>PDF</v>
      </c>
      <c r="P2358" s="11" t="s">
        <v>2</v>
      </c>
      <c r="Q2358" s="3" t="s">
        <v>46</v>
      </c>
      <c r="R2358" s="3" t="s">
        <v>77</v>
      </c>
      <c r="S2358" s="4" t="s">
        <v>316</v>
      </c>
      <c r="T2358" s="18" t="str">
        <f>IF(J2358="Yes",IF(U2358&lt;&gt;"",HYPERLINK(_xlfn.CONCAT(VLOOKUP(U2358,AF:AG,2,FALSE),"\",IF(ISERROR(FIND(",",A2358))=FALSE,LEFT(A2358,FIND(",",A2358)-1),A2358),"-",C2358,"-",H2358,".pdf"),"PDF"),""),"")</f>
        <v>PDF</v>
      </c>
      <c r="U2358" s="11" t="s">
        <v>38</v>
      </c>
      <c r="V2358" s="3" t="s">
        <v>46</v>
      </c>
      <c r="W2358" s="3" t="s">
        <v>47</v>
      </c>
      <c r="Y2358" s="12" t="str">
        <f>IF(R2358="Include","No",IF(V2358="Include","No",""))</f>
        <v/>
      </c>
      <c r="Z2358" s="33" t="str">
        <f>IF(J2358="Yes",IF(Q2358="","",IF(Q2358="Include",IF(V2358="",IF(Y2358="No","Check for supplement","Include"),IF(V2358="Exclude","Consensus required",IF(V2358="Include",IF(Y2358="No","Check for supplement","Include"),"Check required"))),IF(Q2358="Exclude",IF(V2358="","Check required",IF(V2358="Exclude","Exclude",IF(V2358="Include","Consensus required","Check required"))),"Check required"))),IF(L2358="","","Find PDF"))</f>
        <v>Exclude</v>
      </c>
      <c r="AA2358" s="31" t="str">
        <f>IF(Z2358="Exclude",R2358,"")</f>
        <v>5. Wrong study design</v>
      </c>
    </row>
    <row r="2359" spans="1:27" x14ac:dyDescent="0.25">
      <c r="A2359" s="25" t="s">
        <v>4188</v>
      </c>
      <c r="B2359" s="26" t="s">
        <v>4189</v>
      </c>
      <c r="C2359" s="26">
        <v>2020</v>
      </c>
      <c r="D2359" s="26" t="s">
        <v>2491</v>
      </c>
      <c r="E2359" s="26">
        <v>2</v>
      </c>
      <c r="F2359" s="26">
        <v>2</v>
      </c>
      <c r="G2359" s="26" t="s">
        <v>4190</v>
      </c>
      <c r="H2359" s="26">
        <v>14011</v>
      </c>
      <c r="I2359" s="26" t="s">
        <v>4191</v>
      </c>
      <c r="J2359" s="11" t="s">
        <v>35</v>
      </c>
      <c r="K2359" s="18" t="str">
        <f>IF(LEFT(I2359,2)="10",HYPERLINK(_xlfn.CONCAT("https://doi.org/",I2359),"Link"),IF(I2359="","",HYPERLINK(I2359,"Link")))</f>
        <v>Link</v>
      </c>
      <c r="L2359" s="19" t="str">
        <f>IF(A2359&lt;&gt;"",IF(J2359="No",_xlfn.CONCAT(IF(ISERROR(FIND(",",A2359))=FALSE,LEFT(A2359,FIND(",",A2359)-1),A2359),"-",C2359,"-",H2359),""),"")</f>
        <v/>
      </c>
      <c r="M2359" s="29" t="str">
        <f>IF(A2359&lt;&gt;"",_xlfn.CONCAT("{",IF(ISERROR(FIND(",",A2359))=FALSE,LEFT(A2359,FIND(",",A2359)-1),A2359),", ",C2359," #",H2359,"}"),"")</f>
        <v>{Wolfenden, 2020 #14011}</v>
      </c>
      <c r="N2359" s="4" t="s">
        <v>1</v>
      </c>
      <c r="O2359" s="18" t="str">
        <f>IF(J2359="Yes",IF(P2359&lt;&gt;"",HYPERLINK(_xlfn.CONCAT(VLOOKUP(P2359,AF:AG,2,FALSE),"\",IF(ISERROR(FIND(",",A2359))=FALSE,LEFT(A2359,FIND(",",A2359)-1),A2359),"-",C2359,"-",H2359,".pdf"),"PDF"),""),"")</f>
        <v>PDF</v>
      </c>
      <c r="P2359" s="11" t="s">
        <v>2</v>
      </c>
      <c r="Q2359" s="3" t="s">
        <v>46</v>
      </c>
      <c r="R2359" s="3" t="s">
        <v>39</v>
      </c>
      <c r="T2359" s="18" t="str">
        <f>IF(J2359="Yes",IF(U2359&lt;&gt;"",HYPERLINK(_xlfn.CONCAT(VLOOKUP(U2359,AF:AG,2,FALSE),"\",IF(ISERROR(FIND(",",A2359))=FALSE,LEFT(A2359,FIND(",",A2359)-1),A2359),"-",C2359,"-",H2359,".pdf"),"PDF"),""),"")</f>
        <v>PDF</v>
      </c>
      <c r="U2359" s="11" t="str">
        <f>IF(R2359="0. Duplicate","SH","")</f>
        <v>SH</v>
      </c>
      <c r="V2359" s="3" t="str">
        <f>IF(R2359="0. Duplicate","Exclude","")</f>
        <v>Exclude</v>
      </c>
      <c r="W2359" s="3" t="str">
        <f>IF(R2359="0. Duplicate","0. Duplicate","")</f>
        <v>0. Duplicate</v>
      </c>
      <c r="Y2359" s="12" t="str">
        <f>IF(R2359="Include","No",IF(V2359="Include","No",""))</f>
        <v/>
      </c>
      <c r="Z2359" s="33" t="str">
        <f>IF(J2359="Yes",IF(Q2359="","",IF(Q2359="Include",IF(V2359="",IF(Y2359="No","Check for supplement","Include"),IF(V2359="Exclude","Consensus required",IF(V2359="Include",IF(Y2359="No","Check for supplement","Include"),"Check required"))),IF(Q2359="Exclude",IF(V2359="","Check required",IF(V2359="Exclude","Exclude",IF(V2359="Include","Consensus required","Check required"))),"Check required"))),IF(L2359="","","Find PDF"))</f>
        <v>Exclude</v>
      </c>
      <c r="AA2359" s="31" t="str">
        <f>IF(Z2359="Exclude",R2359,"")</f>
        <v>0. Duplicate</v>
      </c>
    </row>
    <row r="2360" spans="1:27" x14ac:dyDescent="0.25">
      <c r="A2360" s="25" t="s">
        <v>4192</v>
      </c>
      <c r="B2360" s="26" t="s">
        <v>4193</v>
      </c>
      <c r="C2360" s="26">
        <v>2019</v>
      </c>
      <c r="D2360" s="26" t="s">
        <v>4194</v>
      </c>
      <c r="E2360" s="26">
        <v>23</v>
      </c>
      <c r="F2360" s="26">
        <v>6</v>
      </c>
      <c r="G2360" s="26" t="s">
        <v>4195</v>
      </c>
      <c r="H2360" s="26">
        <v>15043</v>
      </c>
      <c r="I2360" s="26" t="s">
        <v>4196</v>
      </c>
      <c r="J2360" s="11" t="s">
        <v>35</v>
      </c>
      <c r="K2360" s="18" t="str">
        <f>IF(LEFT(I2360,2)="10",HYPERLINK(_xlfn.CONCAT("https://doi.org/",I2360),"Link"),IF(I2360="","",HYPERLINK(I2360,"Link")))</f>
        <v>Link</v>
      </c>
      <c r="L2360" s="19" t="str">
        <f>IF(A2360&lt;&gt;"",IF(J2360="No",_xlfn.CONCAT(IF(ISERROR(FIND(",",A2360))=FALSE,LEFT(A2360,FIND(",",A2360)-1),A2360),"-",C2360,"-",H2360),""),"")</f>
        <v/>
      </c>
      <c r="M2360" s="29" t="str">
        <f>IF(A2360&lt;&gt;"",_xlfn.CONCAT("{",IF(ISERROR(FIND(",",A2360))=FALSE,LEFT(A2360,FIND(",",A2360)-1),A2360),", ",C2360," #",H2360,"}"),"")</f>
        <v>{Wolk, 2019 #15043}</v>
      </c>
      <c r="N2360" s="4" t="s">
        <v>1</v>
      </c>
      <c r="O2360" s="18" t="str">
        <f>IF(J2360="Yes",IF(P2360&lt;&gt;"",HYPERLINK(_xlfn.CONCAT(VLOOKUP(P2360,AF:AG,2,FALSE),"\",IF(ISERROR(FIND(",",A2360))=FALSE,LEFT(A2360,FIND(",",A2360)-1),A2360),"-",C2360,"-",H2360,".pdf"),"PDF"),""),"")</f>
        <v>PDF</v>
      </c>
      <c r="P2360" s="11" t="s">
        <v>2</v>
      </c>
      <c r="Q2360" s="3" t="s">
        <v>46</v>
      </c>
      <c r="R2360" s="3" t="s">
        <v>47</v>
      </c>
      <c r="S2360" s="4" t="s">
        <v>109</v>
      </c>
      <c r="T2360" s="18" t="str">
        <f>IF(J2360="Yes",IF(U2360&lt;&gt;"",HYPERLINK(_xlfn.CONCAT(VLOOKUP(U2360,AF:AG,2,FALSE),"\",IF(ISERROR(FIND(",",A2360))=FALSE,LEFT(A2360,FIND(",",A2360)-1),A2360),"-",C2360,"-",H2360,".pdf"),"PDF"),""),"")</f>
        <v>PDF</v>
      </c>
      <c r="U2360" s="11" t="s">
        <v>38</v>
      </c>
      <c r="V2360" s="3" t="s">
        <v>46</v>
      </c>
      <c r="W2360" s="3" t="s">
        <v>47</v>
      </c>
      <c r="Y2360" s="12" t="str">
        <f>IF(R2360="Include","No",IF(V2360="Include","No",""))</f>
        <v/>
      </c>
      <c r="Z2360" s="33" t="str">
        <f>IF(J2360="Yes",IF(Q2360="","",IF(Q2360="Include",IF(V2360="",IF(Y2360="No","Check for supplement","Include"),IF(V2360="Exclude","Consensus required",IF(V2360="Include",IF(Y2360="No","Check for supplement","Include"),"Check required"))),IF(Q2360="Exclude",IF(V2360="","Check required",IF(V2360="Exclude","Exclude",IF(V2360="Include","Consensus required","Check required"))),"Check required"))),IF(L2360="","","Find PDF"))</f>
        <v>Exclude</v>
      </c>
      <c r="AA2360" s="31" t="str">
        <f>IF(Z2360="Exclude",R2360,"")</f>
        <v>3. Wrong intervention</v>
      </c>
    </row>
    <row r="2361" spans="1:27" x14ac:dyDescent="0.25">
      <c r="A2361" s="25" t="s">
        <v>4197</v>
      </c>
      <c r="B2361" s="26" t="s">
        <v>4198</v>
      </c>
      <c r="C2361" s="26">
        <v>2020</v>
      </c>
      <c r="D2361" s="26" t="s">
        <v>564</v>
      </c>
      <c r="E2361" s="26">
        <v>20</v>
      </c>
      <c r="F2361" s="26">
        <v>1</v>
      </c>
      <c r="G2361" s="26">
        <v>437</v>
      </c>
      <c r="H2361" s="26">
        <v>14015</v>
      </c>
      <c r="I2361" s="26" t="s">
        <v>4199</v>
      </c>
      <c r="J2361" s="11" t="s">
        <v>35</v>
      </c>
      <c r="K2361" s="18" t="str">
        <f>IF(LEFT(I2361,2)="10",HYPERLINK(_xlfn.CONCAT("https://doi.org/",I2361),"Link"),IF(I2361="","",HYPERLINK(I2361,"Link")))</f>
        <v>Link</v>
      </c>
      <c r="L2361" s="19" t="str">
        <f>IF(A2361&lt;&gt;"",IF(J2361="No",_xlfn.CONCAT(IF(ISERROR(FIND(",",A2361))=FALSE,LEFT(A2361,FIND(",",A2361)-1),A2361),"-",C2361,"-",H2361),""),"")</f>
        <v/>
      </c>
      <c r="M2361" s="29" t="str">
        <f>IF(A2361&lt;&gt;"",_xlfn.CONCAT("{",IF(ISERROR(FIND(",",A2361))=FALSE,LEFT(A2361,FIND(",",A2361)-1),A2361),", ",C2361," #",H2361,"}"),"")</f>
        <v>{Wollesen, 2020 #14015}</v>
      </c>
      <c r="N2361" s="4" t="s">
        <v>1</v>
      </c>
      <c r="O2361" s="18" t="str">
        <f>IF(J2361="Yes",IF(P2361&lt;&gt;"",HYPERLINK(_xlfn.CONCAT(VLOOKUP(P2361,AF:AG,2,FALSE),"\",IF(ISERROR(FIND(",",A2361))=FALSE,LEFT(A2361,FIND(",",A2361)-1),A2361),"-",C2361,"-",H2361,".pdf"),"PDF"),""),"")</f>
        <v>PDF</v>
      </c>
      <c r="P2361" s="11" t="s">
        <v>2</v>
      </c>
      <c r="Q2361" s="3" t="s">
        <v>46</v>
      </c>
      <c r="R2361" s="3" t="s">
        <v>47</v>
      </c>
      <c r="S2361" s="4" t="s">
        <v>109</v>
      </c>
      <c r="T2361" s="18" t="str">
        <f>IF(J2361="Yes",IF(U2361&lt;&gt;"",HYPERLINK(_xlfn.CONCAT(VLOOKUP(U2361,AF:AG,2,FALSE),"\",IF(ISERROR(FIND(",",A2361))=FALSE,LEFT(A2361,FIND(",",A2361)-1),A2361),"-",C2361,"-",H2361,".pdf"),"PDF"),""),"")</f>
        <v>PDF</v>
      </c>
      <c r="U2361" s="11" t="s">
        <v>38</v>
      </c>
      <c r="V2361" s="3" t="s">
        <v>46</v>
      </c>
      <c r="W2361" s="3" t="s">
        <v>47</v>
      </c>
      <c r="Y2361" s="12" t="str">
        <f>IF(R2361="Include","No",IF(V2361="Include","No",""))</f>
        <v/>
      </c>
      <c r="Z2361" s="33" t="str">
        <f>IF(J2361="Yes",IF(Q2361="","",IF(Q2361="Include",IF(V2361="",IF(Y2361="No","Check for supplement","Include"),IF(V2361="Exclude","Consensus required",IF(V2361="Include",IF(Y2361="No","Check for supplement","Include"),"Check required"))),IF(Q2361="Exclude",IF(V2361="","Check required",IF(V2361="Exclude","Exclude",IF(V2361="Include","Consensus required","Check required"))),"Check required"))),IF(L2361="","","Find PDF"))</f>
        <v>Exclude</v>
      </c>
      <c r="AA2361" s="31" t="str">
        <f>IF(Z2361="Exclude",R2361,"")</f>
        <v>3. Wrong intervention</v>
      </c>
    </row>
    <row r="2362" spans="1:27" x14ac:dyDescent="0.25">
      <c r="A2362" s="25" t="s">
        <v>4200</v>
      </c>
      <c r="B2362" s="26" t="s">
        <v>4201</v>
      </c>
      <c r="C2362" s="26">
        <v>2020</v>
      </c>
      <c r="D2362" s="26" t="s">
        <v>4202</v>
      </c>
      <c r="E2362" s="26">
        <v>17</v>
      </c>
      <c r="F2362" s="26">
        <v>4</v>
      </c>
      <c r="G2362" s="26" t="s">
        <v>4203</v>
      </c>
      <c r="H2362" s="26">
        <v>14016</v>
      </c>
      <c r="I2362" s="26" t="s">
        <v>4204</v>
      </c>
      <c r="J2362" s="11" t="s">
        <v>35</v>
      </c>
      <c r="K2362" s="18" t="str">
        <f>IF(LEFT(I2362,2)="10",HYPERLINK(_xlfn.CONCAT("https://doi.org/",I2362),"Link"),IF(I2362="","",HYPERLINK(I2362,"Link")))</f>
        <v>Link</v>
      </c>
      <c r="L2362" s="19" t="str">
        <f>IF(A2362&lt;&gt;"",IF(J2362="No",_xlfn.CONCAT(IF(ISERROR(FIND(",",A2362))=FALSE,LEFT(A2362,FIND(",",A2362)-1),A2362),"-",C2362,"-",H2362),""),"")</f>
        <v/>
      </c>
      <c r="M2362" s="29" t="str">
        <f>IF(A2362&lt;&gt;"",_xlfn.CONCAT("{",IF(ISERROR(FIND(",",A2362))=FALSE,LEFT(A2362,FIND(",",A2362)-1),A2362),", ",C2362," #",H2362,"}"),"")</f>
        <v>{Wong, 2020 #14016}</v>
      </c>
      <c r="N2362" s="4" t="s">
        <v>1</v>
      </c>
      <c r="O2362" s="18" t="str">
        <f>IF(J2362="Yes",IF(P2362&lt;&gt;"",HYPERLINK(_xlfn.CONCAT(VLOOKUP(P2362,AF:AG,2,FALSE),"\",IF(ISERROR(FIND(",",A2362))=FALSE,LEFT(A2362,FIND(",",A2362)-1),A2362),"-",C2362,"-",H2362,".pdf"),"PDF"),""),"")</f>
        <v>PDF</v>
      </c>
      <c r="P2362" s="11" t="s">
        <v>2</v>
      </c>
      <c r="Q2362" s="3" t="s">
        <v>46</v>
      </c>
      <c r="R2362" s="3" t="s">
        <v>47</v>
      </c>
      <c r="S2362" s="4" t="s">
        <v>109</v>
      </c>
      <c r="T2362" s="18" t="str">
        <f>IF(J2362="Yes",IF(U2362&lt;&gt;"",HYPERLINK(_xlfn.CONCAT(VLOOKUP(U2362,AF:AG,2,FALSE),"\",IF(ISERROR(FIND(",",A2362))=FALSE,LEFT(A2362,FIND(",",A2362)-1),A2362),"-",C2362,"-",H2362,".pdf"),"PDF"),""),"")</f>
        <v>PDF</v>
      </c>
      <c r="U2362" s="11" t="s">
        <v>38</v>
      </c>
      <c r="V2362" s="3" t="s">
        <v>46</v>
      </c>
      <c r="W2362" s="3" t="s">
        <v>47</v>
      </c>
      <c r="Y2362" s="12" t="str">
        <f>IF(R2362="Include","No",IF(V2362="Include","No",""))</f>
        <v/>
      </c>
      <c r="Z2362" s="33" t="str">
        <f>IF(J2362="Yes",IF(Q2362="","",IF(Q2362="Include",IF(V2362="",IF(Y2362="No","Check for supplement","Include"),IF(V2362="Exclude","Consensus required",IF(V2362="Include",IF(Y2362="No","Check for supplement","Include"),"Check required"))),IF(Q2362="Exclude",IF(V2362="","Check required",IF(V2362="Exclude","Exclude",IF(V2362="Include","Consensus required","Check required"))),"Check required"))),IF(L2362="","","Find PDF"))</f>
        <v>Exclude</v>
      </c>
      <c r="AA2362" s="31" t="str">
        <f>IF(Z2362="Exclude",R2362,"")</f>
        <v>3. Wrong intervention</v>
      </c>
    </row>
    <row r="2363" spans="1:27" x14ac:dyDescent="0.25">
      <c r="A2363" s="25" t="s">
        <v>4205</v>
      </c>
      <c r="B2363" s="26" t="s">
        <v>4206</v>
      </c>
      <c r="C2363" s="26">
        <v>2015</v>
      </c>
      <c r="D2363" s="26" t="s">
        <v>365</v>
      </c>
      <c r="E2363" s="26">
        <v>15</v>
      </c>
      <c r="F2363" s="26">
        <v>1</v>
      </c>
      <c r="G2363" s="26">
        <v>421</v>
      </c>
      <c r="H2363" s="26">
        <v>15045</v>
      </c>
      <c r="I2363" s="26" t="s">
        <v>4207</v>
      </c>
      <c r="J2363" s="11" t="s">
        <v>35</v>
      </c>
      <c r="K2363" s="18" t="str">
        <f>IF(LEFT(I2363,2)="10",HYPERLINK(_xlfn.CONCAT("https://doi.org/",I2363),"Link"),IF(I2363="","",HYPERLINK(I2363,"Link")))</f>
        <v>Link</v>
      </c>
      <c r="L2363" s="19" t="str">
        <f>IF(A2363&lt;&gt;"",IF(J2363="No",_xlfn.CONCAT(IF(ISERROR(FIND(",",A2363))=FALSE,LEFT(A2363,FIND(",",A2363)-1),A2363),"-",C2363,"-",H2363),""),"")</f>
        <v/>
      </c>
      <c r="M2363" s="29" t="str">
        <f>IF(A2363&lt;&gt;"",_xlfn.CONCAT("{",IF(ISERROR(FIND(",",A2363))=FALSE,LEFT(A2363,FIND(",",A2363)-1),A2363),", ",C2363," #",H2363,"}"),"")</f>
        <v>{Woodgate, 2015 #15045}</v>
      </c>
      <c r="N2363" s="4" t="s">
        <v>1</v>
      </c>
      <c r="O2363" s="18" t="str">
        <f>IF(J2363="Yes",IF(P2363&lt;&gt;"",HYPERLINK(_xlfn.CONCAT(VLOOKUP(P2363,AF:AG,2,FALSE),"\",IF(ISERROR(FIND(",",A2363))=FALSE,LEFT(A2363,FIND(",",A2363)-1),A2363),"-",C2363,"-",H2363,".pdf"),"PDF"),""),"")</f>
        <v>PDF</v>
      </c>
      <c r="P2363" s="11" t="s">
        <v>2</v>
      </c>
      <c r="Q2363" s="3" t="s">
        <v>46</v>
      </c>
      <c r="R2363" s="3" t="s">
        <v>77</v>
      </c>
      <c r="S2363" s="4" t="s">
        <v>316</v>
      </c>
      <c r="T2363" s="18" t="str">
        <f>IF(J2363="Yes",IF(U2363&lt;&gt;"",HYPERLINK(_xlfn.CONCAT(VLOOKUP(U2363,AF:AG,2,FALSE),"\",IF(ISERROR(FIND(",",A2363))=FALSE,LEFT(A2363,FIND(",",A2363)-1),A2363),"-",C2363,"-",H2363,".pdf"),"PDF"),""),"")</f>
        <v>PDF</v>
      </c>
      <c r="U2363" s="11" t="s">
        <v>38</v>
      </c>
      <c r="V2363" s="3" t="s">
        <v>46</v>
      </c>
      <c r="W2363" s="3" t="s">
        <v>47</v>
      </c>
      <c r="Y2363" s="12" t="str">
        <f>IF(R2363="Include","No",IF(V2363="Include","No",""))</f>
        <v/>
      </c>
      <c r="Z2363" s="33" t="str">
        <f>IF(J2363="Yes",IF(Q2363="","",IF(Q2363="Include",IF(V2363="",IF(Y2363="No","Check for supplement","Include"),IF(V2363="Exclude","Consensus required",IF(V2363="Include",IF(Y2363="No","Check for supplement","Include"),"Check required"))),IF(Q2363="Exclude",IF(V2363="","Check required",IF(V2363="Exclude","Exclude",IF(V2363="Include","Consensus required","Check required"))),"Check required"))),IF(L2363="","","Find PDF"))</f>
        <v>Exclude</v>
      </c>
      <c r="AA2363" s="31" t="str">
        <f>IF(Z2363="Exclude",R2363,"")</f>
        <v>5. Wrong study design</v>
      </c>
    </row>
    <row r="2364" spans="1:27" x14ac:dyDescent="0.25">
      <c r="A2364" s="25" t="s">
        <v>4208</v>
      </c>
      <c r="B2364" s="26" t="s">
        <v>4209</v>
      </c>
      <c r="C2364" s="26">
        <v>2017</v>
      </c>
      <c r="D2364" s="26" t="s">
        <v>344</v>
      </c>
      <c r="E2364" s="26">
        <v>132</v>
      </c>
      <c r="G2364" s="26" t="s">
        <v>4210</v>
      </c>
      <c r="H2364" s="26">
        <v>14017</v>
      </c>
      <c r="I2364" s="26" t="s">
        <v>4211</v>
      </c>
      <c r="J2364" s="11" t="s">
        <v>35</v>
      </c>
      <c r="K2364" s="18" t="str">
        <f>IF(LEFT(I2364,2)="10",HYPERLINK(_xlfn.CONCAT("https://doi.org/",I2364),"Link"),IF(I2364="","",HYPERLINK(I2364,"Link")))</f>
        <v>Link</v>
      </c>
      <c r="L2364" s="19" t="str">
        <f>IF(A2364&lt;&gt;"",IF(J2364="No",_xlfn.CONCAT(IF(ISERROR(FIND(",",A2364))=FALSE,LEFT(A2364,FIND(",",A2364)-1),A2364),"-",C2364,"-",H2364),""),"")</f>
        <v/>
      </c>
      <c r="M2364" s="29" t="str">
        <f>IF(A2364&lt;&gt;"",_xlfn.CONCAT("{",IF(ISERROR(FIND(",",A2364))=FALSE,LEFT(A2364,FIND(",",A2364)-1),A2364),", ",C2364," #",H2364,"}"),"")</f>
        <v>{Wootton, 2017 #14017}</v>
      </c>
      <c r="N2364" s="4" t="s">
        <v>1</v>
      </c>
      <c r="O2364" s="18" t="str">
        <f>IF(J2364="Yes",IF(P2364&lt;&gt;"",HYPERLINK(_xlfn.CONCAT(VLOOKUP(P2364,AF:AG,2,FALSE),"\",IF(ISERROR(FIND(",",A2364))=FALSE,LEFT(A2364,FIND(",",A2364)-1),A2364),"-",C2364,"-",H2364,".pdf"),"PDF"),""),"")</f>
        <v>PDF</v>
      </c>
      <c r="P2364" s="11" t="s">
        <v>2</v>
      </c>
      <c r="Q2364" s="3" t="s">
        <v>46</v>
      </c>
      <c r="R2364" s="3" t="s">
        <v>47</v>
      </c>
      <c r="S2364" s="4" t="s">
        <v>109</v>
      </c>
      <c r="T2364" s="18" t="str">
        <f>IF(J2364="Yes",IF(U2364&lt;&gt;"",HYPERLINK(_xlfn.CONCAT(VLOOKUP(U2364,AF:AG,2,FALSE),"\",IF(ISERROR(FIND(",",A2364))=FALSE,LEFT(A2364,FIND(",",A2364)-1),A2364),"-",C2364,"-",H2364,".pdf"),"PDF"),""),"")</f>
        <v>PDF</v>
      </c>
      <c r="U2364" s="11" t="s">
        <v>38</v>
      </c>
      <c r="V2364" s="3" t="s">
        <v>46</v>
      </c>
      <c r="W2364" s="3" t="s">
        <v>47</v>
      </c>
      <c r="Y2364" s="12" t="str">
        <f>IF(R2364="Include","No",IF(V2364="Include","No",""))</f>
        <v/>
      </c>
      <c r="Z2364" s="33" t="str">
        <f>IF(J2364="Yes",IF(Q2364="","",IF(Q2364="Include",IF(V2364="",IF(Y2364="No","Check for supplement","Include"),IF(V2364="Exclude","Consensus required",IF(V2364="Include",IF(Y2364="No","Check for supplement","Include"),"Check required"))),IF(Q2364="Exclude",IF(V2364="","Check required",IF(V2364="Exclude","Exclude",IF(V2364="Include","Consensus required","Check required"))),"Check required"))),IF(L2364="","","Find PDF"))</f>
        <v>Exclude</v>
      </c>
      <c r="AA2364" s="31" t="str">
        <f>IF(Z2364="Exclude",R2364,"")</f>
        <v>3. Wrong intervention</v>
      </c>
    </row>
    <row r="2365" spans="1:27" x14ac:dyDescent="0.25">
      <c r="A2365" s="25" t="s">
        <v>4212</v>
      </c>
      <c r="B2365" s="26" t="s">
        <v>4213</v>
      </c>
      <c r="C2365" s="26">
        <v>2019</v>
      </c>
      <c r="D2365" s="26" t="s">
        <v>4214</v>
      </c>
      <c r="E2365" s="26">
        <v>197</v>
      </c>
      <c r="F2365" s="26">
        <v>3</v>
      </c>
      <c r="G2365" s="26" t="s">
        <v>4215</v>
      </c>
      <c r="H2365" s="26">
        <v>14909</v>
      </c>
      <c r="I2365" s="26" t="s">
        <v>4216</v>
      </c>
      <c r="J2365" s="11" t="s">
        <v>35</v>
      </c>
      <c r="K2365" s="18" t="str">
        <f>IF(LEFT(I2365,2)="10",HYPERLINK(_xlfn.CONCAT("https://doi.org/",I2365),"Link"),IF(I2365="","",HYPERLINK(I2365,"Link")))</f>
        <v>Link</v>
      </c>
      <c r="L2365" s="19" t="str">
        <f>IF(A2365&lt;&gt;"",IF(J2365="No",_xlfn.CONCAT(IF(ISERROR(FIND(",",A2365))=FALSE,LEFT(A2365,FIND(",",A2365)-1),A2365),"-",C2365,"-",H2365),""),"")</f>
        <v/>
      </c>
      <c r="M2365" s="29" t="str">
        <f>IF(A2365&lt;&gt;"",_xlfn.CONCAT("{",IF(ISERROR(FIND(",",A2365))=FALSE,LEFT(A2365,FIND(",",A2365)-1),A2365),", ",C2365," #",H2365,"}"),"")</f>
        <v>{Wootton, 2019 #14909}</v>
      </c>
      <c r="N2365" s="4" t="s">
        <v>1</v>
      </c>
      <c r="O2365" s="18" t="str">
        <f>IF(J2365="Yes",IF(P2365&lt;&gt;"",HYPERLINK(_xlfn.CONCAT(VLOOKUP(P2365,AF:AG,2,FALSE),"\",IF(ISERROR(FIND(",",A2365))=FALSE,LEFT(A2365,FIND(",",A2365)-1),A2365),"-",C2365,"-",H2365,".pdf"),"PDF"),""),"")</f>
        <v>PDF</v>
      </c>
      <c r="P2365" s="11" t="s">
        <v>2</v>
      </c>
      <c r="Q2365" s="3" t="s">
        <v>46</v>
      </c>
      <c r="R2365" s="3" t="s">
        <v>47</v>
      </c>
      <c r="S2365" s="4" t="s">
        <v>109</v>
      </c>
      <c r="T2365" s="18" t="str">
        <f>IF(J2365="Yes",IF(U2365&lt;&gt;"",HYPERLINK(_xlfn.CONCAT(VLOOKUP(U2365,AF:AG,2,FALSE),"\",IF(ISERROR(FIND(",",A2365))=FALSE,LEFT(A2365,FIND(",",A2365)-1),A2365),"-",C2365,"-",H2365,".pdf"),"PDF"),""),"")</f>
        <v>PDF</v>
      </c>
      <c r="U2365" s="11" t="s">
        <v>38</v>
      </c>
      <c r="V2365" s="3" t="s">
        <v>46</v>
      </c>
      <c r="W2365" s="3" t="s">
        <v>47</v>
      </c>
      <c r="Y2365" s="12" t="str">
        <f>IF(R2365="Include","No",IF(V2365="Include","No",""))</f>
        <v/>
      </c>
      <c r="Z2365" s="33" t="str">
        <f>IF(J2365="Yes",IF(Q2365="","",IF(Q2365="Include",IF(V2365="",IF(Y2365="No","Check for supplement","Include"),IF(V2365="Exclude","Consensus required",IF(V2365="Include",IF(Y2365="No","Check for supplement","Include"),"Check required"))),IF(Q2365="Exclude",IF(V2365="","Check required",IF(V2365="Exclude","Exclude",IF(V2365="Include","Consensus required","Check required"))),"Check required"))),IF(L2365="","","Find PDF"))</f>
        <v>Exclude</v>
      </c>
      <c r="AA2365" s="31" t="str">
        <f>IF(Z2365="Exclude",R2365,"")</f>
        <v>3. Wrong intervention</v>
      </c>
    </row>
    <row r="2366" spans="1:27" x14ac:dyDescent="0.25">
      <c r="A2366" s="25" t="s">
        <v>7051</v>
      </c>
      <c r="B2366" s="26" t="s">
        <v>4213</v>
      </c>
      <c r="C2366" s="26">
        <v>2019</v>
      </c>
      <c r="D2366" s="26" t="s">
        <v>4214</v>
      </c>
      <c r="E2366" s="26">
        <v>197</v>
      </c>
      <c r="F2366" s="26">
        <v>3</v>
      </c>
      <c r="G2366" s="26" t="s">
        <v>7052</v>
      </c>
      <c r="H2366" s="26">
        <v>15046</v>
      </c>
      <c r="I2366" s="26" t="s">
        <v>4216</v>
      </c>
      <c r="J2366" s="11" t="s">
        <v>35</v>
      </c>
      <c r="K2366" s="18" t="str">
        <f>IF(LEFT(I2366,2)="10",HYPERLINK(_xlfn.CONCAT("https://doi.org/",I2366),"Link"),IF(I2366="","",HYPERLINK(I2366,"Link")))</f>
        <v>Link</v>
      </c>
      <c r="L2366" s="19" t="str">
        <f>IF(A2366&lt;&gt;"",IF(J2366="No",_xlfn.CONCAT(IF(ISERROR(FIND(",",A2366))=FALSE,LEFT(A2366,FIND(",",A2366)-1),A2366),"-",C2366,"-",H2366),""),"")</f>
        <v/>
      </c>
      <c r="M2366" s="29" t="str">
        <f>IF(A2366&lt;&gt;"",_xlfn.CONCAT("{",IF(ISERROR(FIND(",",A2366))=FALSE,LEFT(A2366,FIND(",",A2366)-1),A2366),", ",C2366," #",H2366,"}"),"")</f>
        <v>{Wootton, 2019 #15046}</v>
      </c>
      <c r="N2366" s="4" t="s">
        <v>1</v>
      </c>
      <c r="O2366" s="18" t="str">
        <f>IF(J2366="Yes",IF(P2366&lt;&gt;"",HYPERLINK(_xlfn.CONCAT(VLOOKUP(P2366,AF:AG,2,FALSE),"\",IF(ISERROR(FIND(",",A2366))=FALSE,LEFT(A2366,FIND(",",A2366)-1),A2366),"-",C2366,"-",H2366,".pdf"),"PDF"),""),"")</f>
        <v>PDF</v>
      </c>
      <c r="P2366" s="11" t="s">
        <v>2</v>
      </c>
      <c r="Q2366" s="3" t="s">
        <v>46</v>
      </c>
      <c r="R2366" s="3" t="s">
        <v>39</v>
      </c>
      <c r="T2366" s="18" t="str">
        <f>IF(J2366="Yes",IF(U2366&lt;&gt;"",HYPERLINK(_xlfn.CONCAT(VLOOKUP(U2366,AF:AG,2,FALSE),"\",IF(ISERROR(FIND(",",A2366))=FALSE,LEFT(A2366,FIND(",",A2366)-1),A2366),"-",C2366,"-",H2366,".pdf"),"PDF"),""),"")</f>
        <v>PDF</v>
      </c>
      <c r="U2366" s="11" t="str">
        <f>IF(R2366="0. Duplicate","SH","")</f>
        <v>SH</v>
      </c>
      <c r="V2366" s="3" t="str">
        <f>IF(R2366="0. Duplicate","Exclude","")</f>
        <v>Exclude</v>
      </c>
      <c r="W2366" s="3" t="str">
        <f>IF(R2366="0. Duplicate","0. Duplicate","")</f>
        <v>0. Duplicate</v>
      </c>
      <c r="Y2366" s="12" t="str">
        <f>IF(R2366="Include","No",IF(V2366="Include","No",""))</f>
        <v/>
      </c>
      <c r="Z2366" s="33" t="str">
        <f>IF(J2366="Yes",IF(Q2366="","",IF(Q2366="Include",IF(V2366="",IF(Y2366="No","Check for supplement","Include"),IF(V2366="Exclude","Consensus required",IF(V2366="Include",IF(Y2366="No","Check for supplement","Include"),"Check required"))),IF(Q2366="Exclude",IF(V2366="","Check required",IF(V2366="Exclude","Exclude",IF(V2366="Include","Consensus required","Check required"))),"Check required"))),IF(L2366="","","Find PDF"))</f>
        <v>Exclude</v>
      </c>
      <c r="AA2366" s="31" t="str">
        <f>IF(Z2366="Exclude",R2366,"")</f>
        <v>0. Duplicate</v>
      </c>
    </row>
    <row r="2367" spans="1:27" x14ac:dyDescent="0.25">
      <c r="A2367" s="25" t="s">
        <v>7051</v>
      </c>
      <c r="B2367" s="26" t="s">
        <v>4213</v>
      </c>
      <c r="C2367" s="26">
        <v>2019</v>
      </c>
      <c r="D2367" s="26" t="s">
        <v>4214</v>
      </c>
      <c r="E2367" s="26">
        <v>197</v>
      </c>
      <c r="F2367" s="26">
        <v>3</v>
      </c>
      <c r="G2367" s="26" t="s">
        <v>7052</v>
      </c>
      <c r="H2367" s="26">
        <v>15047</v>
      </c>
      <c r="I2367" s="26" t="s">
        <v>4216</v>
      </c>
      <c r="J2367" s="11" t="s">
        <v>35</v>
      </c>
      <c r="K2367" s="18" t="str">
        <f>IF(LEFT(I2367,2)="10",HYPERLINK(_xlfn.CONCAT("https://doi.org/",I2367),"Link"),IF(I2367="","",HYPERLINK(I2367,"Link")))</f>
        <v>Link</v>
      </c>
      <c r="L2367" s="19" t="str">
        <f>IF(A2367&lt;&gt;"",IF(J2367="No",_xlfn.CONCAT(IF(ISERROR(FIND(",",A2367))=FALSE,LEFT(A2367,FIND(",",A2367)-1),A2367),"-",C2367,"-",H2367),""),"")</f>
        <v/>
      </c>
      <c r="M2367" s="29" t="str">
        <f>IF(A2367&lt;&gt;"",_xlfn.CONCAT("{",IF(ISERROR(FIND(",",A2367))=FALSE,LEFT(A2367,FIND(",",A2367)-1),A2367),", ",C2367," #",H2367,"}"),"")</f>
        <v>{Wootton, 2019 #15047}</v>
      </c>
      <c r="N2367" s="4" t="s">
        <v>1</v>
      </c>
      <c r="O2367" s="18" t="str">
        <f>IF(J2367="Yes",IF(P2367&lt;&gt;"",HYPERLINK(_xlfn.CONCAT(VLOOKUP(P2367,AF:AG,2,FALSE),"\",IF(ISERROR(FIND(",",A2367))=FALSE,LEFT(A2367,FIND(",",A2367)-1),A2367),"-",C2367,"-",H2367,".pdf"),"PDF"),""),"")</f>
        <v>PDF</v>
      </c>
      <c r="P2367" s="11" t="s">
        <v>2</v>
      </c>
      <c r="Q2367" s="3" t="s">
        <v>46</v>
      </c>
      <c r="R2367" s="3" t="s">
        <v>39</v>
      </c>
      <c r="T2367" s="18" t="str">
        <f>IF(J2367="Yes",IF(U2367&lt;&gt;"",HYPERLINK(_xlfn.CONCAT(VLOOKUP(U2367,AF:AG,2,FALSE),"\",IF(ISERROR(FIND(",",A2367))=FALSE,LEFT(A2367,FIND(",",A2367)-1),A2367),"-",C2367,"-",H2367,".pdf"),"PDF"),""),"")</f>
        <v>PDF</v>
      </c>
      <c r="U2367" s="11" t="str">
        <f>IF(R2367="0. Duplicate","SH","")</f>
        <v>SH</v>
      </c>
      <c r="V2367" s="3" t="str">
        <f>IF(R2367="0. Duplicate","Exclude","")</f>
        <v>Exclude</v>
      </c>
      <c r="W2367" s="3" t="str">
        <f>IF(R2367="0. Duplicate","0. Duplicate","")</f>
        <v>0. Duplicate</v>
      </c>
      <c r="Y2367" s="12" t="str">
        <f>IF(R2367="Include","No",IF(V2367="Include","No",""))</f>
        <v/>
      </c>
      <c r="Z2367" s="33" t="str">
        <f>IF(J2367="Yes",IF(Q2367="","",IF(Q2367="Include",IF(V2367="",IF(Y2367="No","Check for supplement","Include"),IF(V2367="Exclude","Consensus required",IF(V2367="Include",IF(Y2367="No","Check for supplement","Include"),"Check required"))),IF(Q2367="Exclude",IF(V2367="","Check required",IF(V2367="Exclude","Exclude",IF(V2367="Include","Consensus required","Check required"))),"Check required"))),IF(L2367="","","Find PDF"))</f>
        <v>Exclude</v>
      </c>
      <c r="AA2367" s="31" t="str">
        <f>IF(Z2367="Exclude",R2367,"")</f>
        <v>0. Duplicate</v>
      </c>
    </row>
    <row r="2368" spans="1:27" x14ac:dyDescent="0.25">
      <c r="A2368" s="25" t="s">
        <v>4217</v>
      </c>
      <c r="B2368" s="26" t="s">
        <v>4218</v>
      </c>
      <c r="C2368" s="26">
        <v>2018</v>
      </c>
      <c r="D2368" s="26" t="s">
        <v>4219</v>
      </c>
      <c r="E2368" s="26">
        <v>56</v>
      </c>
      <c r="F2368" s="26">
        <v>10</v>
      </c>
      <c r="G2368" s="26" t="s">
        <v>4220</v>
      </c>
      <c r="H2368" s="26">
        <v>15048</v>
      </c>
      <c r="I2368" s="26" t="s">
        <v>4221</v>
      </c>
      <c r="J2368" s="11" t="s">
        <v>35</v>
      </c>
      <c r="K2368" s="18" t="str">
        <f>IF(LEFT(I2368,2)="10",HYPERLINK(_xlfn.CONCAT("https://doi.org/",I2368),"Link"),IF(I2368="","",HYPERLINK(I2368,"Link")))</f>
        <v>Link</v>
      </c>
      <c r="L2368" s="19" t="str">
        <f>IF(A2368&lt;&gt;"",IF(J2368="No",_xlfn.CONCAT(IF(ISERROR(FIND(",",A2368))=FALSE,LEFT(A2368,FIND(",",A2368)-1),A2368),"-",C2368,"-",H2368),""),"")</f>
        <v/>
      </c>
      <c r="M2368" s="29" t="str">
        <f>IF(A2368&lt;&gt;"",_xlfn.CONCAT("{",IF(ISERROR(FIND(",",A2368))=FALSE,LEFT(A2368,FIND(",",A2368)-1),A2368),", ",C2368," #",H2368,"}"),"")</f>
        <v>{Wouda, 2018 #15048}</v>
      </c>
      <c r="N2368" s="4" t="s">
        <v>1</v>
      </c>
      <c r="O2368" s="18" t="str">
        <f>IF(J2368="Yes",IF(P2368&lt;&gt;"",HYPERLINK(_xlfn.CONCAT(VLOOKUP(P2368,AF:AG,2,FALSE),"\",IF(ISERROR(FIND(",",A2368))=FALSE,LEFT(A2368,FIND(",",A2368)-1),A2368),"-",C2368,"-",H2368,".pdf"),"PDF"),""),"")</f>
        <v>PDF</v>
      </c>
      <c r="P2368" s="11" t="s">
        <v>2</v>
      </c>
      <c r="Q2368" s="3" t="s">
        <v>46</v>
      </c>
      <c r="R2368" s="3" t="s">
        <v>47</v>
      </c>
      <c r="S2368" s="4" t="s">
        <v>109</v>
      </c>
      <c r="T2368" s="18" t="str">
        <f>IF(J2368="Yes",IF(U2368&lt;&gt;"",HYPERLINK(_xlfn.CONCAT(VLOOKUP(U2368,AF:AG,2,FALSE),"\",IF(ISERROR(FIND(",",A2368))=FALSE,LEFT(A2368,FIND(",",A2368)-1),A2368),"-",C2368,"-",H2368,".pdf"),"PDF"),""),"")</f>
        <v>PDF</v>
      </c>
      <c r="U2368" s="11" t="s">
        <v>38</v>
      </c>
      <c r="V2368" s="3" t="s">
        <v>46</v>
      </c>
      <c r="W2368" s="3" t="s">
        <v>47</v>
      </c>
      <c r="Y2368" s="12" t="str">
        <f>IF(R2368="Include","No",IF(V2368="Include","No",""))</f>
        <v/>
      </c>
      <c r="Z2368" s="33" t="str">
        <f>IF(J2368="Yes",IF(Q2368="","",IF(Q2368="Include",IF(V2368="",IF(Y2368="No","Check for supplement","Include"),IF(V2368="Exclude","Consensus required",IF(V2368="Include",IF(Y2368="No","Check for supplement","Include"),"Check required"))),IF(Q2368="Exclude",IF(V2368="","Check required",IF(V2368="Exclude","Exclude",IF(V2368="Include","Consensus required","Check required"))),"Check required"))),IF(L2368="","","Find PDF"))</f>
        <v>Exclude</v>
      </c>
      <c r="AA2368" s="31" t="str">
        <f>IF(Z2368="Exclude",R2368,"")</f>
        <v>3. Wrong intervention</v>
      </c>
    </row>
    <row r="2369" spans="1:27" x14ac:dyDescent="0.25">
      <c r="A2369" s="25" t="s">
        <v>4217</v>
      </c>
      <c r="B2369" s="26" t="s">
        <v>4222</v>
      </c>
      <c r="C2369" s="26">
        <v>2021</v>
      </c>
      <c r="D2369" s="26" t="s">
        <v>4219</v>
      </c>
      <c r="E2369" s="26">
        <v>59</v>
      </c>
      <c r="F2369" s="26">
        <v>3</v>
      </c>
      <c r="G2369" s="26" t="s">
        <v>1794</v>
      </c>
      <c r="H2369" s="26">
        <v>15049</v>
      </c>
      <c r="I2369" s="26" t="s">
        <v>4223</v>
      </c>
      <c r="J2369" s="11" t="s">
        <v>35</v>
      </c>
      <c r="K2369" s="18" t="str">
        <f>IF(LEFT(I2369,2)="10",HYPERLINK(_xlfn.CONCAT("https://doi.org/",I2369),"Link"),IF(I2369="","",HYPERLINK(I2369,"Link")))</f>
        <v>Link</v>
      </c>
      <c r="L2369" s="19" t="str">
        <f>IF(A2369&lt;&gt;"",IF(J2369="No",_xlfn.CONCAT(IF(ISERROR(FIND(",",A2369))=FALSE,LEFT(A2369,FIND(",",A2369)-1),A2369),"-",C2369,"-",H2369),""),"")</f>
        <v/>
      </c>
      <c r="M2369" s="29" t="str">
        <f>IF(A2369&lt;&gt;"",_xlfn.CONCAT("{",IF(ISERROR(FIND(",",A2369))=FALSE,LEFT(A2369,FIND(",",A2369)-1),A2369),", ",C2369," #",H2369,"}"),"")</f>
        <v>{Wouda, 2021 #15049}</v>
      </c>
      <c r="N2369" s="4" t="s">
        <v>1</v>
      </c>
      <c r="O2369" s="18" t="str">
        <f>IF(J2369="Yes",IF(P2369&lt;&gt;"",HYPERLINK(_xlfn.CONCAT(VLOOKUP(P2369,AF:AG,2,FALSE),"\",IF(ISERROR(FIND(",",A2369))=FALSE,LEFT(A2369,FIND(",",A2369)-1),A2369),"-",C2369,"-",H2369,".pdf"),"PDF"),""),"")</f>
        <v>PDF</v>
      </c>
      <c r="P2369" s="11" t="s">
        <v>2</v>
      </c>
      <c r="Q2369" s="3" t="s">
        <v>46</v>
      </c>
      <c r="R2369" s="3" t="s">
        <v>47</v>
      </c>
      <c r="S2369" s="4" t="s">
        <v>109</v>
      </c>
      <c r="T2369" s="18" t="str">
        <f>IF(J2369="Yes",IF(U2369&lt;&gt;"",HYPERLINK(_xlfn.CONCAT(VLOOKUP(U2369,AF:AG,2,FALSE),"\",IF(ISERROR(FIND(",",A2369))=FALSE,LEFT(A2369,FIND(",",A2369)-1),A2369),"-",C2369,"-",H2369,".pdf"),"PDF"),""),"")</f>
        <v>PDF</v>
      </c>
      <c r="U2369" s="11" t="s">
        <v>38</v>
      </c>
      <c r="V2369" s="3" t="s">
        <v>46</v>
      </c>
      <c r="W2369" s="3" t="s">
        <v>47</v>
      </c>
      <c r="Y2369" s="12" t="str">
        <f>IF(R2369="Include","No",IF(V2369="Include","No",""))</f>
        <v/>
      </c>
      <c r="Z2369" s="33" t="str">
        <f>IF(J2369="Yes",IF(Q2369="","",IF(Q2369="Include",IF(V2369="",IF(Y2369="No","Check for supplement","Include"),IF(V2369="Exclude","Consensus required",IF(V2369="Include",IF(Y2369="No","Check for supplement","Include"),"Check required"))),IF(Q2369="Exclude",IF(V2369="","Check required",IF(V2369="Exclude","Exclude",IF(V2369="Include","Consensus required","Check required"))),"Check required"))),IF(L2369="","","Find PDF"))</f>
        <v>Exclude</v>
      </c>
      <c r="AA2369" s="31" t="str">
        <f>IF(Z2369="Exclude",R2369,"")</f>
        <v>3. Wrong intervention</v>
      </c>
    </row>
    <row r="2370" spans="1:27" x14ac:dyDescent="0.25">
      <c r="A2370" s="25" t="s">
        <v>4224</v>
      </c>
      <c r="B2370" s="26" t="s">
        <v>4225</v>
      </c>
      <c r="C2370" s="26">
        <v>2013</v>
      </c>
      <c r="D2370" s="26" t="s">
        <v>935</v>
      </c>
      <c r="E2370" s="26">
        <v>21</v>
      </c>
      <c r="F2370" s="26">
        <v>9</v>
      </c>
      <c r="G2370" s="26" t="s">
        <v>4226</v>
      </c>
      <c r="H2370" s="26">
        <v>15050</v>
      </c>
      <c r="I2370" s="26" t="s">
        <v>4227</v>
      </c>
      <c r="J2370" s="11" t="s">
        <v>35</v>
      </c>
      <c r="K2370" s="18" t="str">
        <f>IF(LEFT(I2370,2)="10",HYPERLINK(_xlfn.CONCAT("https://doi.org/",I2370),"Link"),IF(I2370="","",HYPERLINK(I2370,"Link")))</f>
        <v>Link</v>
      </c>
      <c r="L2370" s="19" t="str">
        <f>IF(A2370&lt;&gt;"",IF(J2370="No",_xlfn.CONCAT(IF(ISERROR(FIND(",",A2370))=FALSE,LEFT(A2370,FIND(",",A2370)-1),A2370),"-",C2370,"-",H2370),""),"")</f>
        <v/>
      </c>
      <c r="M2370" s="29" t="str">
        <f>IF(A2370&lt;&gt;"",_xlfn.CONCAT("{",IF(ISERROR(FIND(",",A2370))=FALSE,LEFT(A2370,FIND(",",A2370)-1),A2370),", ",C2370," #",H2370,"}"),"")</f>
        <v>{Wright, 2013 #15050}</v>
      </c>
      <c r="N2370" s="4" t="s">
        <v>1</v>
      </c>
      <c r="O2370" s="18" t="str">
        <f>IF(J2370="Yes",IF(P2370&lt;&gt;"",HYPERLINK(_xlfn.CONCAT(VLOOKUP(P2370,AF:AG,2,FALSE),"\",IF(ISERROR(FIND(",",A2370))=FALSE,LEFT(A2370,FIND(",",A2370)-1),A2370),"-",C2370,"-",H2370,".pdf"),"PDF"),""),"")</f>
        <v>PDF</v>
      </c>
      <c r="P2370" s="11" t="s">
        <v>2</v>
      </c>
      <c r="Q2370" s="3" t="s">
        <v>46</v>
      </c>
      <c r="R2370" s="3" t="s">
        <v>47</v>
      </c>
      <c r="S2370" s="4" t="s">
        <v>109</v>
      </c>
      <c r="T2370" s="18" t="str">
        <f>IF(J2370="Yes",IF(U2370&lt;&gt;"",HYPERLINK(_xlfn.CONCAT(VLOOKUP(U2370,AF:AG,2,FALSE),"\",IF(ISERROR(FIND(",",A2370))=FALSE,LEFT(A2370,FIND(",",A2370)-1),A2370),"-",C2370,"-",H2370,".pdf"),"PDF"),""),"")</f>
        <v>PDF</v>
      </c>
      <c r="U2370" s="11" t="s">
        <v>38</v>
      </c>
      <c r="V2370" s="3" t="s">
        <v>46</v>
      </c>
      <c r="W2370" s="3" t="s">
        <v>49</v>
      </c>
      <c r="Y2370" s="12" t="str">
        <f>IF(R2370="Include","No",IF(V2370="Include","No",""))</f>
        <v/>
      </c>
      <c r="Z2370" s="33" t="str">
        <f>IF(J2370="Yes",IF(Q2370="","",IF(Q2370="Include",IF(V2370="",IF(Y2370="No","Check for supplement","Include"),IF(V2370="Exclude","Consensus required",IF(V2370="Include",IF(Y2370="No","Check for supplement","Include"),"Check required"))),IF(Q2370="Exclude",IF(V2370="","Check required",IF(V2370="Exclude","Exclude",IF(V2370="Include","Consensus required","Check required"))),"Check required"))),IF(L2370="","","Find PDF"))</f>
        <v>Exclude</v>
      </c>
      <c r="AA2370" s="31" t="str">
        <f>IF(Z2370="Exclude",R2370,"")</f>
        <v>3. Wrong intervention</v>
      </c>
    </row>
    <row r="2371" spans="1:27" x14ac:dyDescent="0.25">
      <c r="A2371" s="25" t="s">
        <v>4228</v>
      </c>
      <c r="B2371" s="26" t="s">
        <v>4229</v>
      </c>
      <c r="C2371" s="26">
        <v>2013</v>
      </c>
      <c r="D2371" s="26" t="s">
        <v>777</v>
      </c>
      <c r="E2371" s="26">
        <v>50</v>
      </c>
      <c r="F2371" s="26">
        <v>6</v>
      </c>
      <c r="G2371" s="26" t="s">
        <v>4230</v>
      </c>
      <c r="H2371" s="26">
        <v>15051</v>
      </c>
      <c r="I2371" s="26" t="s">
        <v>4231</v>
      </c>
      <c r="J2371" s="11" t="s">
        <v>35</v>
      </c>
      <c r="K2371" s="18" t="str">
        <f>IF(LEFT(I2371,2)="10",HYPERLINK(_xlfn.CONCAT("https://doi.org/",I2371),"Link"),IF(I2371="","",HYPERLINK(I2371,"Link")))</f>
        <v>Link</v>
      </c>
      <c r="L2371" s="19" t="str">
        <f>IF(A2371&lt;&gt;"",IF(J2371="No",_xlfn.CONCAT(IF(ISERROR(FIND(",",A2371))=FALSE,LEFT(A2371,FIND(",",A2371)-1),A2371),"-",C2371,"-",H2371),""),"")</f>
        <v/>
      </c>
      <c r="M2371" s="29" t="str">
        <f>IF(A2371&lt;&gt;"",_xlfn.CONCAT("{",IF(ISERROR(FIND(",",A2371))=FALSE,LEFT(A2371,FIND(",",A2371)-1),A2371),", ",C2371," #",H2371,"}"),"")</f>
        <v>{Wright, 2013 #15051}</v>
      </c>
      <c r="N2371" s="4" t="s">
        <v>1</v>
      </c>
      <c r="O2371" s="18" t="str">
        <f>IF(J2371="Yes",IF(P2371&lt;&gt;"",HYPERLINK(_xlfn.CONCAT(VLOOKUP(P2371,AF:AG,2,FALSE),"\",IF(ISERROR(FIND(",",A2371))=FALSE,LEFT(A2371,FIND(",",A2371)-1),A2371),"-",C2371,"-",H2371,".pdf"),"PDF"),""),"")</f>
        <v>PDF</v>
      </c>
      <c r="P2371" s="11" t="s">
        <v>2</v>
      </c>
      <c r="Q2371" s="3" t="s">
        <v>46</v>
      </c>
      <c r="R2371" s="3" t="s">
        <v>47</v>
      </c>
      <c r="S2371" s="4" t="s">
        <v>109</v>
      </c>
      <c r="T2371" s="18" t="str">
        <f>IF(J2371="Yes",IF(U2371&lt;&gt;"",HYPERLINK(_xlfn.CONCAT(VLOOKUP(U2371,AF:AG,2,FALSE),"\",IF(ISERROR(FIND(",",A2371))=FALSE,LEFT(A2371,FIND(",",A2371)-1),A2371),"-",C2371,"-",H2371,".pdf"),"PDF"),""),"")</f>
        <v>PDF</v>
      </c>
      <c r="U2371" s="11" t="s">
        <v>38</v>
      </c>
      <c r="V2371" s="3" t="s">
        <v>46</v>
      </c>
      <c r="W2371" s="3" t="s">
        <v>47</v>
      </c>
      <c r="Y2371" s="12" t="str">
        <f>IF(R2371="Include","No",IF(V2371="Include","No",""))</f>
        <v/>
      </c>
      <c r="Z2371" s="33" t="str">
        <f>IF(J2371="Yes",IF(Q2371="","",IF(Q2371="Include",IF(V2371="",IF(Y2371="No","Check for supplement","Include"),IF(V2371="Exclude","Consensus required",IF(V2371="Include",IF(Y2371="No","Check for supplement","Include"),"Check required"))),IF(Q2371="Exclude",IF(V2371="","Check required",IF(V2371="Exclude","Exclude",IF(V2371="Include","Consensus required","Check required"))),"Check required"))),IF(L2371="","","Find PDF"))</f>
        <v>Exclude</v>
      </c>
      <c r="AA2371" s="31" t="str">
        <f>IF(Z2371="Exclude",R2371,"")</f>
        <v>3. Wrong intervention</v>
      </c>
    </row>
    <row r="2372" spans="1:27" x14ac:dyDescent="0.25">
      <c r="A2372" s="25" t="s">
        <v>4228</v>
      </c>
      <c r="B2372" s="26" t="s">
        <v>4229</v>
      </c>
      <c r="C2372" s="26">
        <v>2013</v>
      </c>
      <c r="D2372" s="26" t="s">
        <v>777</v>
      </c>
      <c r="E2372" s="26">
        <v>50</v>
      </c>
      <c r="F2372" s="26">
        <v>6</v>
      </c>
      <c r="G2372" s="26" t="s">
        <v>4230</v>
      </c>
      <c r="H2372" s="26">
        <v>15052</v>
      </c>
      <c r="I2372" s="26" t="s">
        <v>4231</v>
      </c>
      <c r="J2372" s="11" t="s">
        <v>35</v>
      </c>
      <c r="K2372" s="18" t="str">
        <f>IF(LEFT(I2372,2)="10",HYPERLINK(_xlfn.CONCAT("https://doi.org/",I2372),"Link"),IF(I2372="","",HYPERLINK(I2372,"Link")))</f>
        <v>Link</v>
      </c>
      <c r="L2372" s="19" t="str">
        <f>IF(A2372&lt;&gt;"",IF(J2372="No",_xlfn.CONCAT(IF(ISERROR(FIND(",",A2372))=FALSE,LEFT(A2372,FIND(",",A2372)-1),A2372),"-",C2372,"-",H2372),""),"")</f>
        <v/>
      </c>
      <c r="M2372" s="29" t="str">
        <f>IF(A2372&lt;&gt;"",_xlfn.CONCAT("{",IF(ISERROR(FIND(",",A2372))=FALSE,LEFT(A2372,FIND(",",A2372)-1),A2372),", ",C2372," #",H2372,"}"),"")</f>
        <v>{Wright, 2013 #15052}</v>
      </c>
      <c r="N2372" s="4" t="s">
        <v>1</v>
      </c>
      <c r="O2372" s="18" t="str">
        <f>IF(J2372="Yes",IF(P2372&lt;&gt;"",HYPERLINK(_xlfn.CONCAT(VLOOKUP(P2372,AF:AG,2,FALSE),"\",IF(ISERROR(FIND(",",A2372))=FALSE,LEFT(A2372,FIND(",",A2372)-1),A2372),"-",C2372,"-",H2372,".pdf"),"PDF"),""),"")</f>
        <v>PDF</v>
      </c>
      <c r="P2372" s="11" t="s">
        <v>2</v>
      </c>
      <c r="Q2372" s="3" t="s">
        <v>46</v>
      </c>
      <c r="R2372" s="3" t="s">
        <v>39</v>
      </c>
      <c r="T2372" s="18" t="str">
        <f>IF(J2372="Yes",IF(U2372&lt;&gt;"",HYPERLINK(_xlfn.CONCAT(VLOOKUP(U2372,AF:AG,2,FALSE),"\",IF(ISERROR(FIND(",",A2372))=FALSE,LEFT(A2372,FIND(",",A2372)-1),A2372),"-",C2372,"-",H2372,".pdf"),"PDF"),""),"")</f>
        <v>PDF</v>
      </c>
      <c r="U2372" s="11" t="str">
        <f>IF(R2372="0. Duplicate","SH","")</f>
        <v>SH</v>
      </c>
      <c r="V2372" s="3" t="str">
        <f>IF(R2372="0. Duplicate","Exclude","")</f>
        <v>Exclude</v>
      </c>
      <c r="W2372" s="3" t="str">
        <f>IF(R2372="0. Duplicate","0. Duplicate","")</f>
        <v>0. Duplicate</v>
      </c>
      <c r="Y2372" s="12" t="str">
        <f>IF(R2372="Include","No",IF(V2372="Include","No",""))</f>
        <v/>
      </c>
      <c r="Z2372" s="33" t="str">
        <f>IF(J2372="Yes",IF(Q2372="","",IF(Q2372="Include",IF(V2372="",IF(Y2372="No","Check for supplement","Include"),IF(V2372="Exclude","Consensus required",IF(V2372="Include",IF(Y2372="No","Check for supplement","Include"),"Check required"))),IF(Q2372="Exclude",IF(V2372="","Check required",IF(V2372="Exclude","Exclude",IF(V2372="Include","Consensus required","Check required"))),"Check required"))),IF(L2372="","","Find PDF"))</f>
        <v>Exclude</v>
      </c>
      <c r="AA2372" s="31" t="str">
        <f>IF(Z2372="Exclude",R2372,"")</f>
        <v>0. Duplicate</v>
      </c>
    </row>
    <row r="2373" spans="1:27" x14ac:dyDescent="0.25">
      <c r="A2373" s="25" t="s">
        <v>5834</v>
      </c>
      <c r="B2373" s="26" t="s">
        <v>5835</v>
      </c>
      <c r="C2373" s="26">
        <v>2023</v>
      </c>
      <c r="D2373" s="26" t="s">
        <v>5554</v>
      </c>
      <c r="E2373" s="26">
        <v>23</v>
      </c>
      <c r="F2373" s="26">
        <v>1</v>
      </c>
      <c r="G2373" s="26">
        <v>233</v>
      </c>
      <c r="H2373" s="26">
        <v>14234</v>
      </c>
      <c r="I2373" s="26" t="s">
        <v>5836</v>
      </c>
      <c r="J2373" s="11" t="s">
        <v>35</v>
      </c>
      <c r="K2373" s="18" t="str">
        <f>IF(LEFT(I2373,2)="10",HYPERLINK(_xlfn.CONCAT("https://doi.org/",I2373),"Link"),IF(I2373="","",HYPERLINK(I2373,"Link")))</f>
        <v>Link</v>
      </c>
      <c r="L2373" s="19" t="str">
        <f>IF(A2373&lt;&gt;"",IF(J2373="No",_xlfn.CONCAT(IF(ISERROR(FIND(",",A2373))=FALSE,LEFT(A2373,FIND(",",A2373)-1),A2373),"-",C2373,"-",H2373),""),"")</f>
        <v/>
      </c>
      <c r="M2373" s="29" t="str">
        <f>IF(A2373&lt;&gt;"",_xlfn.CONCAT("{",IF(ISERROR(FIND(",",A2373))=FALSE,LEFT(A2373,FIND(",",A2373)-1),A2373),", ",C2373," #",H2373,"}"),"")</f>
        <v>{Wu, 2023 #14234}</v>
      </c>
      <c r="N2373" s="4" t="s">
        <v>4</v>
      </c>
      <c r="O2373" s="18" t="str">
        <f>IF(J2373="Yes",IF(P2373&lt;&gt;"",HYPERLINK(_xlfn.CONCAT(VLOOKUP(P2373,AF:AG,2,FALSE),"\",IF(ISERROR(FIND(",",A2373))=FALSE,LEFT(A2373,FIND(",",A2373)-1),A2373),"-",C2373,"-",H2373,".pdf"),"PDF"),""),"")</f>
        <v>PDF</v>
      </c>
      <c r="P2373" s="11" t="s">
        <v>2</v>
      </c>
      <c r="Q2373" s="3" t="s">
        <v>46</v>
      </c>
      <c r="R2373" s="3" t="s">
        <v>56</v>
      </c>
      <c r="S2373" s="4" t="s">
        <v>2604</v>
      </c>
      <c r="T2373" s="18" t="str">
        <f>IF(J2373="Yes",IF(U2373&lt;&gt;"",HYPERLINK(_xlfn.CONCAT(VLOOKUP(U2373,AF:AG,2,FALSE),"\",IF(ISERROR(FIND(",",A2373))=FALSE,LEFT(A2373,FIND(",",A2373)-1),A2373),"-",C2373,"-",H2373,".pdf"),"PDF"),""),"")</f>
        <v>PDF</v>
      </c>
      <c r="U2373" s="11" t="s">
        <v>50</v>
      </c>
      <c r="V2373" s="3" t="s">
        <v>46</v>
      </c>
      <c r="W2373" s="3" t="s">
        <v>56</v>
      </c>
      <c r="Y2373" s="12" t="str">
        <f>IF(R2373="Include","No",IF(V2373="Include","No",""))</f>
        <v/>
      </c>
      <c r="Z2373" s="33" t="str">
        <f>IF(J2373="Yes",IF(Q2373="","",IF(Q2373="Include",IF(V2373="",IF(Y2373="No","Check for supplement","Include"),IF(V2373="Exclude","Consensus required",IF(V2373="Include",IF(Y2373="No","Check for supplement","Include"),"Check required"))),IF(Q2373="Exclude",IF(V2373="","Check required",IF(V2373="Exclude","Exclude",IF(V2373="Include","Consensus required","Check required"))),"Check required"))),IF(L2373="","","Find PDF"))</f>
        <v>Exclude</v>
      </c>
      <c r="AA2373" s="31" t="str">
        <f>IF(Z2373="Exclude",R2373,"")</f>
        <v>2. Wrong country</v>
      </c>
    </row>
    <row r="2374" spans="1:27" x14ac:dyDescent="0.25">
      <c r="A2374" s="25" t="s">
        <v>4232</v>
      </c>
      <c r="B2374" s="26" t="s">
        <v>4233</v>
      </c>
      <c r="C2374" s="26">
        <v>2024</v>
      </c>
      <c r="D2374" s="26" t="s">
        <v>4234</v>
      </c>
      <c r="E2374" s="26">
        <v>10</v>
      </c>
      <c r="G2374" s="26">
        <v>2.05520762412556E+16</v>
      </c>
      <c r="H2374" s="26">
        <v>15053</v>
      </c>
      <c r="I2374" s="26" t="s">
        <v>4235</v>
      </c>
      <c r="J2374" s="11" t="s">
        <v>35</v>
      </c>
      <c r="K2374" s="18" t="str">
        <f>IF(LEFT(I2374,2)="10",HYPERLINK(_xlfn.CONCAT("https://doi.org/",I2374),"Link"),IF(I2374="","",HYPERLINK(I2374,"Link")))</f>
        <v>Link</v>
      </c>
      <c r="L2374" s="19" t="str">
        <f>IF(A2374&lt;&gt;"",IF(J2374="No",_xlfn.CONCAT(IF(ISERROR(FIND(",",A2374))=FALSE,LEFT(A2374,FIND(",",A2374)-1),A2374),"-",C2374,"-",H2374),""),"")</f>
        <v/>
      </c>
      <c r="M2374" s="29" t="str">
        <f>IF(A2374&lt;&gt;"",_xlfn.CONCAT("{",IF(ISERROR(FIND(",",A2374))=FALSE,LEFT(A2374,FIND(",",A2374)-1),A2374),", ",C2374," #",H2374,"}"),"")</f>
        <v>{Wu, 2024 #15053}</v>
      </c>
      <c r="N2374" s="4" t="s">
        <v>1</v>
      </c>
      <c r="O2374" s="18" t="str">
        <f>IF(J2374="Yes",IF(P2374&lt;&gt;"",HYPERLINK(_xlfn.CONCAT(VLOOKUP(P2374,AF:AG,2,FALSE),"\",IF(ISERROR(FIND(",",A2374))=FALSE,LEFT(A2374,FIND(",",A2374)-1),A2374),"-",C2374,"-",H2374,".pdf"),"PDF"),""),"")</f>
        <v>PDF</v>
      </c>
      <c r="P2374" s="11" t="s">
        <v>2</v>
      </c>
      <c r="Q2374" s="3" t="s">
        <v>46</v>
      </c>
      <c r="R2374" s="3" t="s">
        <v>47</v>
      </c>
      <c r="S2374" s="4" t="s">
        <v>109</v>
      </c>
      <c r="T2374" s="18" t="str">
        <f>IF(J2374="Yes",IF(U2374&lt;&gt;"",HYPERLINK(_xlfn.CONCAT(VLOOKUP(U2374,AF:AG,2,FALSE),"\",IF(ISERROR(FIND(",",A2374))=FALSE,LEFT(A2374,FIND(",",A2374)-1),A2374),"-",C2374,"-",H2374,".pdf"),"PDF"),""),"")</f>
        <v>PDF</v>
      </c>
      <c r="U2374" s="11" t="s">
        <v>38</v>
      </c>
      <c r="V2374" s="3" t="s">
        <v>46</v>
      </c>
      <c r="W2374" s="3" t="s">
        <v>47</v>
      </c>
      <c r="Y2374" s="12" t="str">
        <f>IF(R2374="Include","No",IF(V2374="Include","No",""))</f>
        <v/>
      </c>
      <c r="Z2374" s="33" t="str">
        <f>IF(J2374="Yes",IF(Q2374="","",IF(Q2374="Include",IF(V2374="",IF(Y2374="No","Check for supplement","Include"),IF(V2374="Exclude","Consensus required",IF(V2374="Include",IF(Y2374="No","Check for supplement","Include"),"Check required"))),IF(Q2374="Exclude",IF(V2374="","Check required",IF(V2374="Exclude","Exclude",IF(V2374="Include","Consensus required","Check required"))),"Check required"))),IF(L2374="","","Find PDF"))</f>
        <v>Exclude</v>
      </c>
      <c r="AA2374" s="31" t="str">
        <f>IF(Z2374="Exclude",R2374,"")</f>
        <v>3. Wrong intervention</v>
      </c>
    </row>
    <row r="2375" spans="1:27" x14ac:dyDescent="0.25">
      <c r="A2375" s="25" t="s">
        <v>4236</v>
      </c>
      <c r="B2375" s="26" t="s">
        <v>4237</v>
      </c>
      <c r="C2375" s="26">
        <v>2019</v>
      </c>
      <c r="D2375" s="26" t="s">
        <v>237</v>
      </c>
      <c r="E2375" s="26">
        <v>5</v>
      </c>
      <c r="F2375" s="26">
        <v>1</v>
      </c>
      <c r="G2375" s="26">
        <v>154</v>
      </c>
      <c r="H2375" s="26">
        <v>15054</v>
      </c>
      <c r="I2375" s="26" t="s">
        <v>4238</v>
      </c>
      <c r="J2375" s="11" t="s">
        <v>35</v>
      </c>
      <c r="K2375" s="18" t="str">
        <f>IF(LEFT(I2375,2)="10",HYPERLINK(_xlfn.CONCAT("https://doi.org/",I2375),"Link"),IF(I2375="","",HYPERLINK(I2375,"Link")))</f>
        <v>Link</v>
      </c>
      <c r="L2375" s="19" t="str">
        <f>IF(A2375&lt;&gt;"",IF(J2375="No",_xlfn.CONCAT(IF(ISERROR(FIND(",",A2375))=FALSE,LEFT(A2375,FIND(",",A2375)-1),A2375),"-",C2375,"-",H2375),""),"")</f>
        <v/>
      </c>
      <c r="M2375" s="29" t="str">
        <f>IF(A2375&lt;&gt;"",_xlfn.CONCAT("{",IF(ISERROR(FIND(",",A2375))=FALSE,LEFT(A2375,FIND(",",A2375)-1),A2375),", ",C2375," #",H2375,"}"),"")</f>
        <v>{Wurz, 2019 #15054}</v>
      </c>
      <c r="N2375" s="4" t="s">
        <v>1</v>
      </c>
      <c r="O2375" s="18" t="str">
        <f>IF(J2375="Yes",IF(P2375&lt;&gt;"",HYPERLINK(_xlfn.CONCAT(VLOOKUP(P2375,AF:AG,2,FALSE),"\",IF(ISERROR(FIND(",",A2375))=FALSE,LEFT(A2375,FIND(",",A2375)-1),A2375),"-",C2375,"-",H2375,".pdf"),"PDF"),""),"")</f>
        <v>PDF</v>
      </c>
      <c r="P2375" s="11" t="s">
        <v>2</v>
      </c>
      <c r="Q2375" s="3" t="s">
        <v>46</v>
      </c>
      <c r="R2375" s="3" t="s">
        <v>47</v>
      </c>
      <c r="S2375" s="4" t="s">
        <v>109</v>
      </c>
      <c r="T2375" s="18" t="str">
        <f>IF(J2375="Yes",IF(U2375&lt;&gt;"",HYPERLINK(_xlfn.CONCAT(VLOOKUP(U2375,AF:AG,2,FALSE),"\",IF(ISERROR(FIND(",",A2375))=FALSE,LEFT(A2375,FIND(",",A2375)-1),A2375),"-",C2375,"-",H2375,".pdf"),"PDF"),""),"")</f>
        <v>PDF</v>
      </c>
      <c r="U2375" s="11" t="s">
        <v>38</v>
      </c>
      <c r="V2375" s="3" t="s">
        <v>46</v>
      </c>
      <c r="W2375" s="3" t="s">
        <v>47</v>
      </c>
      <c r="Y2375" s="12" t="str">
        <f>IF(R2375="Include","No",IF(V2375="Include","No",""))</f>
        <v/>
      </c>
      <c r="Z2375" s="33" t="str">
        <f>IF(J2375="Yes",IF(Q2375="","",IF(Q2375="Include",IF(V2375="",IF(Y2375="No","Check for supplement","Include"),IF(V2375="Exclude","Consensus required",IF(V2375="Include",IF(Y2375="No","Check for supplement","Include"),"Check required"))),IF(Q2375="Exclude",IF(V2375="","Check required",IF(V2375="Exclude","Exclude",IF(V2375="Include","Consensus required","Check required"))),"Check required"))),IF(L2375="","","Find PDF"))</f>
        <v>Exclude</v>
      </c>
      <c r="AA2375" s="31" t="str">
        <f>IF(Z2375="Exclude",R2375,"")</f>
        <v>3. Wrong intervention</v>
      </c>
    </row>
    <row r="2376" spans="1:27" x14ac:dyDescent="0.25">
      <c r="A2376" s="25" t="s">
        <v>4239</v>
      </c>
      <c r="B2376" s="26" t="s">
        <v>4240</v>
      </c>
      <c r="C2376" s="26">
        <v>2019</v>
      </c>
      <c r="D2376" s="26" t="s">
        <v>1039</v>
      </c>
      <c r="E2376" s="26">
        <v>16</v>
      </c>
      <c r="F2376" s="26">
        <v>2</v>
      </c>
      <c r="G2376" s="26" t="s">
        <v>4241</v>
      </c>
      <c r="H2376" s="26">
        <v>14018</v>
      </c>
      <c r="I2376" s="26" t="s">
        <v>4242</v>
      </c>
      <c r="J2376" s="11" t="s">
        <v>35</v>
      </c>
      <c r="K2376" s="18" t="str">
        <f>IF(LEFT(I2376,2)="10",HYPERLINK(_xlfn.CONCAT("https://doi.org/",I2376),"Link"),IF(I2376="","",HYPERLINK(I2376,"Link")))</f>
        <v>Link</v>
      </c>
      <c r="L2376" s="19" t="str">
        <f>IF(A2376&lt;&gt;"",IF(J2376="No",_xlfn.CONCAT(IF(ISERROR(FIND(",",A2376))=FALSE,LEFT(A2376,FIND(",",A2376)-1),A2376),"-",C2376,"-",H2376),""),"")</f>
        <v/>
      </c>
      <c r="M2376" s="29" t="str">
        <f>IF(A2376&lt;&gt;"",_xlfn.CONCAT("{",IF(ISERROR(FIND(",",A2376))=FALSE,LEFT(A2376,FIND(",",A2376)-1),A2376),", ",C2376," #",H2376,"}"),"")</f>
        <v>{Wyke, 2019 #14018}</v>
      </c>
      <c r="N2376" s="4" t="s">
        <v>1</v>
      </c>
      <c r="O2376" s="18" t="str">
        <f>IF(J2376="Yes",IF(P2376&lt;&gt;"",HYPERLINK(_xlfn.CONCAT(VLOOKUP(P2376,AF:AG,2,FALSE),"\",IF(ISERROR(FIND(",",A2376))=FALSE,LEFT(A2376,FIND(",",A2376)-1),A2376),"-",C2376,"-",H2376,".pdf"),"PDF"),""),"")</f>
        <v>PDF</v>
      </c>
      <c r="P2376" s="11" t="s">
        <v>2</v>
      </c>
      <c r="Q2376" s="3" t="s">
        <v>46</v>
      </c>
      <c r="R2376" s="3" t="s">
        <v>47</v>
      </c>
      <c r="S2376" s="4" t="s">
        <v>109</v>
      </c>
      <c r="T2376" s="18" t="str">
        <f>IF(J2376="Yes",IF(U2376&lt;&gt;"",HYPERLINK(_xlfn.CONCAT(VLOOKUP(U2376,AF:AG,2,FALSE),"\",IF(ISERROR(FIND(",",A2376))=FALSE,LEFT(A2376,FIND(",",A2376)-1),A2376),"-",C2376,"-",H2376,".pdf"),"PDF"),""),"")</f>
        <v>PDF</v>
      </c>
      <c r="U2376" s="11" t="s">
        <v>38</v>
      </c>
      <c r="V2376" s="3" t="s">
        <v>46</v>
      </c>
      <c r="W2376" s="3" t="s">
        <v>47</v>
      </c>
      <c r="Y2376" s="12" t="str">
        <f>IF(R2376="Include","No",IF(V2376="Include","No",""))</f>
        <v/>
      </c>
      <c r="Z2376" s="33" t="str">
        <f>IF(J2376="Yes",IF(Q2376="","",IF(Q2376="Include",IF(V2376="",IF(Y2376="No","Check for supplement","Include"),IF(V2376="Exclude","Consensus required",IF(V2376="Include",IF(Y2376="No","Check for supplement","Include"),"Check required"))),IF(Q2376="Exclude",IF(V2376="","Check required",IF(V2376="Exclude","Exclude",IF(V2376="Include","Consensus required","Check required"))),"Check required"))),IF(L2376="","","Find PDF"))</f>
        <v>Exclude</v>
      </c>
      <c r="AA2376" s="31" t="str">
        <f>IF(Z2376="Exclude",R2376,"")</f>
        <v>3. Wrong intervention</v>
      </c>
    </row>
    <row r="2377" spans="1:27" x14ac:dyDescent="0.25">
      <c r="A2377" s="25" t="s">
        <v>4243</v>
      </c>
      <c r="B2377" s="26" t="s">
        <v>4244</v>
      </c>
      <c r="C2377" s="26">
        <v>2025</v>
      </c>
      <c r="D2377" s="26" t="s">
        <v>4245</v>
      </c>
      <c r="E2377" s="26">
        <v>13</v>
      </c>
      <c r="F2377" s="26" t="s">
        <v>3</v>
      </c>
      <c r="G2377" s="26" t="s">
        <v>4246</v>
      </c>
      <c r="H2377" s="26">
        <v>26646</v>
      </c>
      <c r="I2377" s="26" t="s">
        <v>4247</v>
      </c>
      <c r="J2377" s="11" t="s">
        <v>35</v>
      </c>
      <c r="K2377" s="18" t="str">
        <f>IF(LEFT(I2377,2)="10",HYPERLINK(_xlfn.CONCAT("https://doi.org/",I2377),"Link"),IF(I2377="","",HYPERLINK(I2377,"Link")))</f>
        <v>Link</v>
      </c>
      <c r="L2377" s="19" t="str">
        <f>IF(A2377&lt;&gt;"",IF(J2377="No",_xlfn.CONCAT(IF(ISERROR(FIND(",",A2377))=FALSE,LEFT(A2377,FIND(",",A2377)-1),A2377),"-",C2377,"-",H2377),""),"")</f>
        <v/>
      </c>
      <c r="M2377" s="29" t="str">
        <f>IF(A2377&lt;&gt;"",_xlfn.CONCAT("{",IF(ISERROR(FIND(",",A2377))=FALSE,LEFT(A2377,FIND(",",A2377)-1),A2377),", ",C2377," #",H2377,"}"),"")</f>
        <v>{Xiao, 2025 #26646}</v>
      </c>
      <c r="N2377" s="4" t="s">
        <v>4248</v>
      </c>
      <c r="O2377" s="18" t="str">
        <f>IF(J2377="Yes",IF(P2377&lt;&gt;"",HYPERLINK(_xlfn.CONCAT(VLOOKUP(P2377,AF:AG,2,FALSE),"\",IF(ISERROR(FIND(",",A2377))=FALSE,LEFT(A2377,FIND(",",A2377)-1),A2377),"-",C2377,"-",H2377,".pdf"),"PDF"),""),"")</f>
        <v>PDF</v>
      </c>
      <c r="P2377" s="11" t="s">
        <v>2</v>
      </c>
      <c r="Q2377" s="3" t="s">
        <v>46</v>
      </c>
      <c r="R2377" s="3" t="s">
        <v>49</v>
      </c>
      <c r="S2377" s="4" t="s">
        <v>76</v>
      </c>
      <c r="T2377" s="18" t="str">
        <f>IF(J2377="Yes",IF(U2377&lt;&gt;"",HYPERLINK(_xlfn.CONCAT(VLOOKUP(U2377,AF:AG,2,FALSE),"\",IF(ISERROR(FIND(",",A2377))=FALSE,LEFT(A2377,FIND(",",A2377)-1),A2377),"-",C2377,"-",H2377,".pdf"),"PDF"),""),"")</f>
        <v>PDF</v>
      </c>
      <c r="U2377" s="11" t="s">
        <v>38</v>
      </c>
      <c r="V2377" s="3" t="s">
        <v>46</v>
      </c>
      <c r="W2377" s="3" t="s">
        <v>49</v>
      </c>
      <c r="Y2377" s="12" t="str">
        <f>IF(R2377="Include","No",IF(V2377="Include","No",""))</f>
        <v/>
      </c>
      <c r="Z2377" s="33" t="str">
        <f>IF(J2377="Yes",IF(Q2377="","",IF(Q2377="Include",IF(V2377="",IF(Y2377="No","Check for supplement","Include"),IF(V2377="Exclude","Consensus required",IF(V2377="Include",IF(Y2377="No","Check for supplement","Include"),"Check required"))),IF(Q2377="Exclude",IF(V2377="","Check required",IF(V2377="Exclude","Exclude",IF(V2377="Include","Consensus required","Check required"))),"Check required"))),IF(L2377="","","Find PDF"))</f>
        <v>Exclude</v>
      </c>
      <c r="AA2377" s="31" t="str">
        <f>IF(Z2377="Exclude",R2377,"")</f>
        <v>1. No relevant outcomes</v>
      </c>
    </row>
    <row r="2378" spans="1:27" x14ac:dyDescent="0.25">
      <c r="A2378" s="25" t="s">
        <v>4249</v>
      </c>
      <c r="B2378" s="26" t="s">
        <v>4250</v>
      </c>
      <c r="C2378" s="26">
        <v>2024</v>
      </c>
      <c r="D2378" s="26" t="s">
        <v>2228</v>
      </c>
      <c r="E2378" s="26">
        <v>30</v>
      </c>
      <c r="F2378" s="26">
        <v>9</v>
      </c>
      <c r="G2378" s="26" t="s">
        <v>4251</v>
      </c>
      <c r="H2378" s="26">
        <v>14019</v>
      </c>
      <c r="I2378" s="26" t="s">
        <v>4252</v>
      </c>
      <c r="J2378" s="11" t="s">
        <v>35</v>
      </c>
      <c r="K2378" s="18" t="str">
        <f>IF(LEFT(I2378,2)="10",HYPERLINK(_xlfn.CONCAT("https://doi.org/",I2378),"Link"),IF(I2378="","",HYPERLINK(I2378,"Link")))</f>
        <v>Link</v>
      </c>
      <c r="L2378" s="19" t="str">
        <f>IF(A2378&lt;&gt;"",IF(J2378="No",_xlfn.CONCAT(IF(ISERROR(FIND(",",A2378))=FALSE,LEFT(A2378,FIND(",",A2378)-1),A2378),"-",C2378,"-",H2378),""),"")</f>
        <v/>
      </c>
      <c r="M2378" s="29" t="str">
        <f>IF(A2378&lt;&gt;"",_xlfn.CONCAT("{",IF(ISERROR(FIND(",",A2378))=FALSE,LEFT(A2378,FIND(",",A2378)-1),A2378),", ",C2378," #",H2378,"}"),"")</f>
        <v>{Xu, 2024 #14019}</v>
      </c>
      <c r="N2378" s="4" t="s">
        <v>1</v>
      </c>
      <c r="O2378" s="18" t="str">
        <f>IF(J2378="Yes",IF(P2378&lt;&gt;"",HYPERLINK(_xlfn.CONCAT(VLOOKUP(P2378,AF:AG,2,FALSE),"\",IF(ISERROR(FIND(",",A2378))=FALSE,LEFT(A2378,FIND(",",A2378)-1),A2378),"-",C2378,"-",H2378,".pdf"),"PDF"),""),"")</f>
        <v>PDF</v>
      </c>
      <c r="P2378" s="11" t="s">
        <v>2</v>
      </c>
      <c r="Q2378" s="3" t="s">
        <v>46</v>
      </c>
      <c r="R2378" s="3" t="s">
        <v>47</v>
      </c>
      <c r="S2378" s="4" t="s">
        <v>109</v>
      </c>
      <c r="T2378" s="18" t="str">
        <f>IF(J2378="Yes",IF(U2378&lt;&gt;"",HYPERLINK(_xlfn.CONCAT(VLOOKUP(U2378,AF:AG,2,FALSE),"\",IF(ISERROR(FIND(",",A2378))=FALSE,LEFT(A2378,FIND(",",A2378)-1),A2378),"-",C2378,"-",H2378,".pdf"),"PDF"),""),"")</f>
        <v>PDF</v>
      </c>
      <c r="U2378" s="11" t="s">
        <v>38</v>
      </c>
      <c r="V2378" s="3" t="s">
        <v>46</v>
      </c>
      <c r="W2378" s="3" t="s">
        <v>47</v>
      </c>
      <c r="Y2378" s="12" t="str">
        <f>IF(R2378="Include","No",IF(V2378="Include","No",""))</f>
        <v/>
      </c>
      <c r="Z2378" s="33" t="str">
        <f>IF(J2378="Yes",IF(Q2378="","",IF(Q2378="Include",IF(V2378="",IF(Y2378="No","Check for supplement","Include"),IF(V2378="Exclude","Consensus required",IF(V2378="Include",IF(Y2378="No","Check for supplement","Include"),"Check required"))),IF(Q2378="Exclude",IF(V2378="","Check required",IF(V2378="Exclude","Exclude",IF(V2378="Include","Consensus required","Check required"))),"Check required"))),IF(L2378="","","Find PDF"))</f>
        <v>Exclude</v>
      </c>
      <c r="AA2378" s="31" t="str">
        <f>IF(Z2378="Exclude",R2378,"")</f>
        <v>3. Wrong intervention</v>
      </c>
    </row>
    <row r="2379" spans="1:27" x14ac:dyDescent="0.25">
      <c r="A2379" s="25" t="s">
        <v>5837</v>
      </c>
      <c r="B2379" s="26" t="s">
        <v>5838</v>
      </c>
      <c r="C2379" s="26">
        <v>2025</v>
      </c>
      <c r="D2379" s="26" t="s">
        <v>5839</v>
      </c>
      <c r="E2379" s="26">
        <v>195</v>
      </c>
      <c r="H2379" s="26">
        <v>14259</v>
      </c>
      <c r="I2379" s="26" t="s">
        <v>5840</v>
      </c>
      <c r="J2379" s="11" t="s">
        <v>35</v>
      </c>
      <c r="K2379" s="18" t="str">
        <f>IF(LEFT(I2379,2)="10",HYPERLINK(_xlfn.CONCAT("https://doi.org/",I2379),"Link"),IF(I2379="","",HYPERLINK(I2379,"Link")))</f>
        <v>Link</v>
      </c>
      <c r="L2379" s="19" t="str">
        <f>IF(A2379&lt;&gt;"",IF(J2379="No",_xlfn.CONCAT(IF(ISERROR(FIND(",",A2379))=FALSE,LEFT(A2379,FIND(",",A2379)-1),A2379),"-",C2379,"-",H2379),""),"")</f>
        <v/>
      </c>
      <c r="M2379" s="29" t="str">
        <f>IF(A2379&lt;&gt;"",_xlfn.CONCAT("{",IF(ISERROR(FIND(",",A2379))=FALSE,LEFT(A2379,FIND(",",A2379)-1),A2379),", ",C2379," #",H2379,"}"),"")</f>
        <v>{Xu, 2025 #14259}</v>
      </c>
      <c r="N2379" s="4" t="s">
        <v>4</v>
      </c>
      <c r="O2379" s="18" t="str">
        <f>IF(J2379="Yes",IF(P2379&lt;&gt;"",HYPERLINK(_xlfn.CONCAT(VLOOKUP(P2379,AF:AG,2,FALSE),"\",IF(ISERROR(FIND(",",A2379))=FALSE,LEFT(A2379,FIND(",",A2379)-1),A2379),"-",C2379,"-",H2379,".pdf"),"PDF"),""),"")</f>
        <v>PDF</v>
      </c>
      <c r="P2379" s="11" t="s">
        <v>2</v>
      </c>
      <c r="Q2379" s="3" t="s">
        <v>46</v>
      </c>
      <c r="R2379" s="3" t="s">
        <v>49</v>
      </c>
      <c r="S2379" s="4" t="s">
        <v>5841</v>
      </c>
      <c r="T2379" s="18" t="str">
        <f>IF(J2379="Yes",IF(U2379&lt;&gt;"",HYPERLINK(_xlfn.CONCAT(VLOOKUP(U2379,AF:AG,2,FALSE),"\",IF(ISERROR(FIND(",",A2379))=FALSE,LEFT(A2379,FIND(",",A2379)-1),A2379),"-",C2379,"-",H2379,".pdf"),"PDF"),""),"")</f>
        <v>PDF</v>
      </c>
      <c r="U2379" s="11" t="s">
        <v>50</v>
      </c>
      <c r="V2379" s="3" t="s">
        <v>46</v>
      </c>
      <c r="W2379" s="3" t="s">
        <v>49</v>
      </c>
      <c r="Y2379" s="12" t="str">
        <f>IF(R2379="Include","No",IF(V2379="Include","No",""))</f>
        <v/>
      </c>
      <c r="Z2379" s="33" t="str">
        <f>IF(J2379="Yes",IF(Q2379="","",IF(Q2379="Include",IF(V2379="",IF(Y2379="No","Check for supplement","Include"),IF(V2379="Exclude","Consensus required",IF(V2379="Include",IF(Y2379="No","Check for supplement","Include"),"Check required"))),IF(Q2379="Exclude",IF(V2379="","Check required",IF(V2379="Exclude","Exclude",IF(V2379="Include","Consensus required","Check required"))),"Check required"))),IF(L2379="","","Find PDF"))</f>
        <v>Exclude</v>
      </c>
      <c r="AA2379" s="31" t="str">
        <f>IF(Z2379="Exclude",R2379,"")</f>
        <v>1. No relevant outcomes</v>
      </c>
    </row>
    <row r="2380" spans="1:27" x14ac:dyDescent="0.25">
      <c r="A2380" s="25" t="s">
        <v>4253</v>
      </c>
      <c r="B2380" s="26" t="s">
        <v>4254</v>
      </c>
      <c r="C2380" s="26">
        <v>2012</v>
      </c>
      <c r="D2380" s="26" t="s">
        <v>4255</v>
      </c>
      <c r="E2380" s="26">
        <v>1</v>
      </c>
      <c r="F2380" s="26">
        <v>1</v>
      </c>
      <c r="G2380" s="26" t="s">
        <v>4256</v>
      </c>
      <c r="H2380" s="26">
        <v>14020</v>
      </c>
      <c r="I2380" s="26" t="s">
        <v>4257</v>
      </c>
      <c r="J2380" s="11" t="s">
        <v>35</v>
      </c>
      <c r="K2380" s="18" t="str">
        <f>IF(LEFT(I2380,2)="10",HYPERLINK(_xlfn.CONCAT("https://doi.org/",I2380),"Link"),IF(I2380="","",HYPERLINK(I2380,"Link")))</f>
        <v>Link</v>
      </c>
      <c r="L2380" s="19" t="str">
        <f>IF(A2380&lt;&gt;"",IF(J2380="No",_xlfn.CONCAT(IF(ISERROR(FIND(",",A2380))=FALSE,LEFT(A2380,FIND(",",A2380)-1),A2380),"-",C2380,"-",H2380),""),"")</f>
        <v/>
      </c>
      <c r="M2380" s="29" t="str">
        <f>IF(A2380&lt;&gt;"",_xlfn.CONCAT("{",IF(ISERROR(FIND(",",A2380))=FALSE,LEFT(A2380,FIND(",",A2380)-1),A2380),", ",C2380," #",H2380,"}"),"")</f>
        <v>{Yamada, 2012 #14020}</v>
      </c>
      <c r="N2380" s="4" t="s">
        <v>1</v>
      </c>
      <c r="O2380" s="18" t="str">
        <f>IF(J2380="Yes",IF(P2380&lt;&gt;"",HYPERLINK(_xlfn.CONCAT(VLOOKUP(P2380,AF:AG,2,FALSE),"\",IF(ISERROR(FIND(",",A2380))=FALSE,LEFT(A2380,FIND(",",A2380)-1),A2380),"-",C2380,"-",H2380,".pdf"),"PDF"),""),"")</f>
        <v>PDF</v>
      </c>
      <c r="P2380" s="11" t="s">
        <v>2</v>
      </c>
      <c r="Q2380" s="3" t="s">
        <v>46</v>
      </c>
      <c r="R2380" s="3" t="s">
        <v>47</v>
      </c>
      <c r="S2380" s="4" t="s">
        <v>109</v>
      </c>
      <c r="T2380" s="18" t="str">
        <f>IF(J2380="Yes",IF(U2380&lt;&gt;"",HYPERLINK(_xlfn.CONCAT(VLOOKUP(U2380,AF:AG,2,FALSE),"\",IF(ISERROR(FIND(",",A2380))=FALSE,LEFT(A2380,FIND(",",A2380)-1),A2380),"-",C2380,"-",H2380,".pdf"),"PDF"),""),"")</f>
        <v>PDF</v>
      </c>
      <c r="U2380" s="11" t="s">
        <v>38</v>
      </c>
      <c r="V2380" s="3" t="s">
        <v>46</v>
      </c>
      <c r="W2380" s="3" t="s">
        <v>47</v>
      </c>
      <c r="Y2380" s="12" t="str">
        <f>IF(R2380="Include","No",IF(V2380="Include","No",""))</f>
        <v/>
      </c>
      <c r="Z2380" s="33" t="str">
        <f>IF(J2380="Yes",IF(Q2380="","",IF(Q2380="Include",IF(V2380="",IF(Y2380="No","Check for supplement","Include"),IF(V2380="Exclude","Consensus required",IF(V2380="Include",IF(Y2380="No","Check for supplement","Include"),"Check required"))),IF(Q2380="Exclude",IF(V2380="","Check required",IF(V2380="Exclude","Exclude",IF(V2380="Include","Consensus required","Check required"))),"Check required"))),IF(L2380="","","Find PDF"))</f>
        <v>Exclude</v>
      </c>
      <c r="AA2380" s="31" t="str">
        <f>IF(Z2380="Exclude",R2380,"")</f>
        <v>3. Wrong intervention</v>
      </c>
    </row>
    <row r="2381" spans="1:27" x14ac:dyDescent="0.25">
      <c r="A2381" s="25" t="s">
        <v>4258</v>
      </c>
      <c r="B2381" s="26" t="s">
        <v>4259</v>
      </c>
      <c r="C2381" s="26">
        <v>2020</v>
      </c>
      <c r="D2381" s="26" t="s">
        <v>1406</v>
      </c>
      <c r="E2381" s="26">
        <v>62</v>
      </c>
      <c r="F2381" s="26">
        <v>1</v>
      </c>
      <c r="G2381" s="26" t="s">
        <v>4260</v>
      </c>
      <c r="H2381" s="26">
        <v>24707</v>
      </c>
      <c r="I2381" s="26" t="s">
        <v>4261</v>
      </c>
      <c r="J2381" s="11" t="s">
        <v>35</v>
      </c>
      <c r="K2381" s="18" t="str">
        <f>IF(LEFT(I2381,2)="10",HYPERLINK(_xlfn.CONCAT("https://doi.org/",I2381),"Link"),IF(I2381="","",HYPERLINK(I2381,"Link")))</f>
        <v>Link</v>
      </c>
      <c r="L2381" s="19" t="str">
        <f>IF(A2381&lt;&gt;"",IF(J2381="No",_xlfn.CONCAT(IF(ISERROR(FIND(",",A2381))=FALSE,LEFT(A2381,FIND(",",A2381)-1),A2381),"-",C2381,"-",H2381),""),"")</f>
        <v/>
      </c>
      <c r="M2381" s="29" t="str">
        <f>IF(A2381&lt;&gt;"",_xlfn.CONCAT("{",IF(ISERROR(FIND(",",A2381))=FALSE,LEFT(A2381,FIND(",",A2381)-1),A2381),", ",C2381," #",H2381,"}"),"")</f>
        <v>{Yamamoto, 2020 #24707}</v>
      </c>
      <c r="N2381" s="4" t="s">
        <v>75</v>
      </c>
      <c r="O2381" s="18" t="str">
        <f>IF(J2381="Yes",IF(P2381&lt;&gt;"",HYPERLINK(_xlfn.CONCAT(VLOOKUP(P2381,AF:AG,2,FALSE),"\",IF(ISERROR(FIND(",",A2381))=FALSE,LEFT(A2381,FIND(",",A2381)-1),A2381),"-",C2381,"-",H2381,".pdf"),"PDF"),""),"")</f>
        <v>PDF</v>
      </c>
      <c r="P2381" s="11" t="s">
        <v>2</v>
      </c>
      <c r="Q2381" s="3" t="s">
        <v>46</v>
      </c>
      <c r="R2381" s="3" t="s">
        <v>47</v>
      </c>
      <c r="S2381" s="4" t="s">
        <v>109</v>
      </c>
      <c r="T2381" s="18" t="str">
        <f>IF(J2381="Yes",IF(U2381&lt;&gt;"",HYPERLINK(_xlfn.CONCAT(VLOOKUP(U2381,AF:AG,2,FALSE),"\",IF(ISERROR(FIND(",",A2381))=FALSE,LEFT(A2381,FIND(",",A2381)-1),A2381),"-",C2381,"-",H2381,".pdf"),"PDF"),""),"")</f>
        <v>PDF</v>
      </c>
      <c r="U2381" s="11" t="s">
        <v>38</v>
      </c>
      <c r="V2381" s="3" t="s">
        <v>46</v>
      </c>
      <c r="W2381" s="3" t="s">
        <v>47</v>
      </c>
      <c r="Y2381" s="12" t="str">
        <f>IF(R2381="Include","No",IF(V2381="Include","No",""))</f>
        <v/>
      </c>
      <c r="Z2381" s="33" t="str">
        <f>IF(J2381="Yes",IF(Q2381="","",IF(Q2381="Include",IF(V2381="",IF(Y2381="No","Check for supplement","Include"),IF(V2381="Exclude","Consensus required",IF(V2381="Include",IF(Y2381="No","Check for supplement","Include"),"Check required"))),IF(Q2381="Exclude",IF(V2381="","Check required",IF(V2381="Exclude","Exclude",IF(V2381="Include","Consensus required","Check required"))),"Check required"))),IF(L2381="","","Find PDF"))</f>
        <v>Exclude</v>
      </c>
      <c r="AA2381" s="31" t="str">
        <f>IF(Z2381="Exclude",R2381,"")</f>
        <v>3. Wrong intervention</v>
      </c>
    </row>
    <row r="2382" spans="1:27" x14ac:dyDescent="0.25">
      <c r="A2382" s="25" t="s">
        <v>4262</v>
      </c>
      <c r="B2382" s="26" t="s">
        <v>4263</v>
      </c>
      <c r="C2382" s="26">
        <v>2021</v>
      </c>
      <c r="D2382" s="26" t="s">
        <v>365</v>
      </c>
      <c r="E2382" s="26">
        <v>21</v>
      </c>
      <c r="F2382" s="26">
        <v>1</v>
      </c>
      <c r="G2382" s="26">
        <v>188</v>
      </c>
      <c r="H2382" s="26">
        <v>14021</v>
      </c>
      <c r="I2382" s="26" t="s">
        <v>4264</v>
      </c>
      <c r="J2382" s="11" t="s">
        <v>35</v>
      </c>
      <c r="K2382" s="18" t="str">
        <f>IF(LEFT(I2382,2)="10",HYPERLINK(_xlfn.CONCAT("https://doi.org/",I2382),"Link"),IF(I2382="","",HYPERLINK(I2382,"Link")))</f>
        <v>Link</v>
      </c>
      <c r="L2382" s="19" t="str">
        <f>IF(A2382&lt;&gt;"",IF(J2382="No",_xlfn.CONCAT(IF(ISERROR(FIND(",",A2382))=FALSE,LEFT(A2382,FIND(",",A2382)-1),A2382),"-",C2382,"-",H2382),""),"")</f>
        <v/>
      </c>
      <c r="M2382" s="29" t="str">
        <f>IF(A2382&lt;&gt;"",_xlfn.CONCAT("{",IF(ISERROR(FIND(",",A2382))=FALSE,LEFT(A2382,FIND(",",A2382)-1),A2382),", ",C2382," #",H2382,"}"),"")</f>
        <v>{Yamashita, 2021 #14021}</v>
      </c>
      <c r="N2382" s="4" t="s">
        <v>1</v>
      </c>
      <c r="O2382" s="18" t="str">
        <f>IF(J2382="Yes",IF(P2382&lt;&gt;"",HYPERLINK(_xlfn.CONCAT(VLOOKUP(P2382,AF:AG,2,FALSE),"\",IF(ISERROR(FIND(",",A2382))=FALSE,LEFT(A2382,FIND(",",A2382)-1),A2382),"-",C2382,"-",H2382,".pdf"),"PDF"),""),"")</f>
        <v>PDF</v>
      </c>
      <c r="P2382" s="11" t="s">
        <v>2</v>
      </c>
      <c r="Q2382" s="3" t="s">
        <v>46</v>
      </c>
      <c r="R2382" s="3" t="s">
        <v>47</v>
      </c>
      <c r="S2382" s="4" t="s">
        <v>109</v>
      </c>
      <c r="T2382" s="18" t="str">
        <f>IF(J2382="Yes",IF(U2382&lt;&gt;"",HYPERLINK(_xlfn.CONCAT(VLOOKUP(U2382,AF:AG,2,FALSE),"\",IF(ISERROR(FIND(",",A2382))=FALSE,LEFT(A2382,FIND(",",A2382)-1),A2382),"-",C2382,"-",H2382,".pdf"),"PDF"),""),"")</f>
        <v>PDF</v>
      </c>
      <c r="U2382" s="11" t="s">
        <v>38</v>
      </c>
      <c r="V2382" s="3" t="s">
        <v>46</v>
      </c>
      <c r="W2382" s="3" t="s">
        <v>47</v>
      </c>
      <c r="Y2382" s="12" t="str">
        <f>IF(R2382="Include","No",IF(V2382="Include","No",""))</f>
        <v/>
      </c>
      <c r="Z2382" s="33" t="str">
        <f>IF(J2382="Yes",IF(Q2382="","",IF(Q2382="Include",IF(V2382="",IF(Y2382="No","Check for supplement","Include"),IF(V2382="Exclude","Consensus required",IF(V2382="Include",IF(Y2382="No","Check for supplement","Include"),"Check required"))),IF(Q2382="Exclude",IF(V2382="","Check required",IF(V2382="Exclude","Exclude",IF(V2382="Include","Consensus required","Check required"))),"Check required"))),IF(L2382="","","Find PDF"))</f>
        <v>Exclude</v>
      </c>
      <c r="AA2382" s="31" t="str">
        <f>IF(Z2382="Exclude",R2382,"")</f>
        <v>3. Wrong intervention</v>
      </c>
    </row>
    <row r="2383" spans="1:27" x14ac:dyDescent="0.25">
      <c r="A2383" s="25" t="s">
        <v>4265</v>
      </c>
      <c r="B2383" s="26" t="s">
        <v>4266</v>
      </c>
      <c r="C2383" s="26">
        <v>2023</v>
      </c>
      <c r="D2383" s="26" t="s">
        <v>560</v>
      </c>
      <c r="E2383" s="26">
        <v>15</v>
      </c>
      <c r="F2383" s="26">
        <v>5</v>
      </c>
      <c r="G2383" s="26" t="s">
        <v>4267</v>
      </c>
      <c r="H2383" s="26">
        <v>14022</v>
      </c>
      <c r="I2383" s="26" t="s">
        <v>4268</v>
      </c>
      <c r="J2383" s="11" t="s">
        <v>35</v>
      </c>
      <c r="K2383" s="18" t="str">
        <f>IF(LEFT(I2383,2)="10",HYPERLINK(_xlfn.CONCAT("https://doi.org/",I2383),"Link"),IF(I2383="","",HYPERLINK(I2383,"Link")))</f>
        <v>Link</v>
      </c>
      <c r="L2383" s="19" t="str">
        <f>IF(A2383&lt;&gt;"",IF(J2383="No",_xlfn.CONCAT(IF(ISERROR(FIND(",",A2383))=FALSE,LEFT(A2383,FIND(",",A2383)-1),A2383),"-",C2383,"-",H2383),""),"")</f>
        <v/>
      </c>
      <c r="M2383" s="29" t="str">
        <f>IF(A2383&lt;&gt;"",_xlfn.CONCAT("{",IF(ISERROR(FIND(",",A2383))=FALSE,LEFT(A2383,FIND(",",A2383)-1),A2383),", ",C2383," #",H2383,"}"),"")</f>
        <v>{Yan, 2023 #14022}</v>
      </c>
      <c r="N2383" s="4" t="s">
        <v>1</v>
      </c>
      <c r="O2383" s="18" t="str">
        <f>IF(J2383="Yes",IF(P2383&lt;&gt;"",HYPERLINK(_xlfn.CONCAT(VLOOKUP(P2383,AF:AG,2,FALSE),"\",IF(ISERROR(FIND(",",A2383))=FALSE,LEFT(A2383,FIND(",",A2383)-1),A2383),"-",C2383,"-",H2383,".pdf"),"PDF"),""),"")</f>
        <v>PDF</v>
      </c>
      <c r="P2383" s="11" t="s">
        <v>2</v>
      </c>
      <c r="Q2383" s="3" t="s">
        <v>46</v>
      </c>
      <c r="R2383" s="3" t="s">
        <v>47</v>
      </c>
      <c r="S2383" s="4" t="s">
        <v>109</v>
      </c>
      <c r="T2383" s="18" t="str">
        <f>IF(J2383="Yes",IF(U2383&lt;&gt;"",HYPERLINK(_xlfn.CONCAT(VLOOKUP(U2383,AF:AG,2,FALSE),"\",IF(ISERROR(FIND(",",A2383))=FALSE,LEFT(A2383,FIND(",",A2383)-1),A2383),"-",C2383,"-",H2383,".pdf"),"PDF"),""),"")</f>
        <v>PDF</v>
      </c>
      <c r="U2383" s="11" t="s">
        <v>38</v>
      </c>
      <c r="V2383" s="3" t="s">
        <v>46</v>
      </c>
      <c r="W2383" s="3" t="s">
        <v>47</v>
      </c>
      <c r="Y2383" s="12" t="str">
        <f>IF(R2383="Include","No",IF(V2383="Include","No",""))</f>
        <v/>
      </c>
      <c r="Z2383" s="33" t="str">
        <f>IF(J2383="Yes",IF(Q2383="","",IF(Q2383="Include",IF(V2383="",IF(Y2383="No","Check for supplement","Include"),IF(V2383="Exclude","Consensus required",IF(V2383="Include",IF(Y2383="No","Check for supplement","Include"),"Check required"))),IF(Q2383="Exclude",IF(V2383="","Check required",IF(V2383="Exclude","Exclude",IF(V2383="Include","Consensus required","Check required"))),"Check required"))),IF(L2383="","","Find PDF"))</f>
        <v>Exclude</v>
      </c>
      <c r="AA2383" s="31" t="str">
        <f>IF(Z2383="Exclude",R2383,"")</f>
        <v>3. Wrong intervention</v>
      </c>
    </row>
    <row r="2384" spans="1:27" x14ac:dyDescent="0.25">
      <c r="A2384" s="25" t="s">
        <v>4269</v>
      </c>
      <c r="B2384" s="26" t="s">
        <v>4270</v>
      </c>
      <c r="C2384" s="26">
        <v>2018</v>
      </c>
      <c r="D2384" s="26" t="s">
        <v>4271</v>
      </c>
      <c r="E2384" s="26">
        <v>8</v>
      </c>
      <c r="F2384" s="26">
        <v>1</v>
      </c>
      <c r="G2384" s="26">
        <v>33</v>
      </c>
      <c r="H2384" s="26">
        <v>14023</v>
      </c>
      <c r="I2384" s="26" t="s">
        <v>4272</v>
      </c>
      <c r="J2384" s="11" t="s">
        <v>35</v>
      </c>
      <c r="K2384" s="18" t="str">
        <f>IF(LEFT(I2384,2)="10",HYPERLINK(_xlfn.CONCAT("https://doi.org/",I2384),"Link"),IF(I2384="","",HYPERLINK(I2384,"Link")))</f>
        <v>Link</v>
      </c>
      <c r="L2384" s="19" t="str">
        <f>IF(A2384&lt;&gt;"",IF(J2384="No",_xlfn.CONCAT(IF(ISERROR(FIND(",",A2384))=FALSE,LEFT(A2384,FIND(",",A2384)-1),A2384),"-",C2384,"-",H2384),""),"")</f>
        <v/>
      </c>
      <c r="M2384" s="29" t="str">
        <f>IF(A2384&lt;&gt;"",_xlfn.CONCAT("{",IF(ISERROR(FIND(",",A2384))=FALSE,LEFT(A2384,FIND(",",A2384)-1),A2384),", ",C2384," #",H2384,"}"),"")</f>
        <v>{Yancy, 2018 #14023}</v>
      </c>
      <c r="N2384" s="4" t="s">
        <v>1</v>
      </c>
      <c r="O2384" s="18" t="str">
        <f>IF(J2384="Yes",IF(P2384&lt;&gt;"",HYPERLINK(_xlfn.CONCAT(VLOOKUP(P2384,AF:AG,2,FALSE),"\",IF(ISERROR(FIND(",",A2384))=FALSE,LEFT(A2384,FIND(",",A2384)-1),A2384),"-",C2384,"-",H2384,".pdf"),"PDF"),""),"")</f>
        <v>PDF</v>
      </c>
      <c r="P2384" s="11" t="s">
        <v>2</v>
      </c>
      <c r="Q2384" s="3" t="s">
        <v>46</v>
      </c>
      <c r="R2384" s="3" t="s">
        <v>47</v>
      </c>
      <c r="S2384" s="4" t="s">
        <v>109</v>
      </c>
      <c r="T2384" s="18" t="str">
        <f>IF(J2384="Yes",IF(U2384&lt;&gt;"",HYPERLINK(_xlfn.CONCAT(VLOOKUP(U2384,AF:AG,2,FALSE),"\",IF(ISERROR(FIND(",",A2384))=FALSE,LEFT(A2384,FIND(",",A2384)-1),A2384),"-",C2384,"-",H2384,".pdf"),"PDF"),""),"")</f>
        <v>PDF</v>
      </c>
      <c r="U2384" s="11" t="s">
        <v>38</v>
      </c>
      <c r="V2384" s="3" t="s">
        <v>46</v>
      </c>
      <c r="W2384" s="3" t="s">
        <v>47</v>
      </c>
      <c r="Y2384" s="12" t="str">
        <f>IF(R2384="Include","No",IF(V2384="Include","No",""))</f>
        <v/>
      </c>
      <c r="Z2384" s="33" t="str">
        <f>IF(J2384="Yes",IF(Q2384="","",IF(Q2384="Include",IF(V2384="",IF(Y2384="No","Check for supplement","Include"),IF(V2384="Exclude","Consensus required",IF(V2384="Include",IF(Y2384="No","Check for supplement","Include"),"Check required"))),IF(Q2384="Exclude",IF(V2384="","Check required",IF(V2384="Exclude","Exclude",IF(V2384="Include","Consensus required","Check required"))),"Check required"))),IF(L2384="","","Find PDF"))</f>
        <v>Exclude</v>
      </c>
      <c r="AA2384" s="31" t="str">
        <f>IF(Z2384="Exclude",R2384,"")</f>
        <v>3. Wrong intervention</v>
      </c>
    </row>
    <row r="2385" spans="1:27" x14ac:dyDescent="0.25">
      <c r="A2385" s="25" t="s">
        <v>4273</v>
      </c>
      <c r="B2385" s="26" t="s">
        <v>4274</v>
      </c>
      <c r="C2385" s="26">
        <v>2019</v>
      </c>
      <c r="D2385" s="26" t="s">
        <v>890</v>
      </c>
      <c r="E2385" s="26">
        <v>2</v>
      </c>
      <c r="F2385" s="26">
        <v>11</v>
      </c>
      <c r="G2385" s="26" t="s">
        <v>4275</v>
      </c>
      <c r="H2385" s="26">
        <v>15055</v>
      </c>
      <c r="I2385" s="26" t="s">
        <v>4276</v>
      </c>
      <c r="J2385" s="11" t="s">
        <v>35</v>
      </c>
      <c r="K2385" s="18" t="str">
        <f>IF(LEFT(I2385,2)="10",HYPERLINK(_xlfn.CONCAT("https://doi.org/",I2385),"Link"),IF(I2385="","",HYPERLINK(I2385,"Link")))</f>
        <v>Link</v>
      </c>
      <c r="L2385" s="19" t="str">
        <f>IF(A2385&lt;&gt;"",IF(J2385="No",_xlfn.CONCAT(IF(ISERROR(FIND(",",A2385))=FALSE,LEFT(A2385,FIND(",",A2385)-1),A2385),"-",C2385,"-",H2385),""),"")</f>
        <v/>
      </c>
      <c r="M2385" s="29" t="str">
        <f>IF(A2385&lt;&gt;"",_xlfn.CONCAT("{",IF(ISERROR(FIND(",",A2385))=FALSE,LEFT(A2385,FIND(",",A2385)-1),A2385),", ",C2385," #",H2385,"}"),"")</f>
        <v>{Yancy, 2019 #15055}</v>
      </c>
      <c r="N2385" s="4" t="s">
        <v>1</v>
      </c>
      <c r="O2385" s="18" t="str">
        <f>IF(J2385="Yes",IF(P2385&lt;&gt;"",HYPERLINK(_xlfn.CONCAT(VLOOKUP(P2385,AF:AG,2,FALSE),"\",IF(ISERROR(FIND(",",A2385))=FALSE,LEFT(A2385,FIND(",",A2385)-1),A2385),"-",C2385,"-",H2385,".pdf"),"PDF"),""),"")</f>
        <v>PDF</v>
      </c>
      <c r="P2385" s="11" t="s">
        <v>2</v>
      </c>
      <c r="Q2385" s="3" t="s">
        <v>46</v>
      </c>
      <c r="R2385" s="3" t="s">
        <v>47</v>
      </c>
      <c r="S2385" s="4" t="s">
        <v>109</v>
      </c>
      <c r="T2385" s="18" t="str">
        <f>IF(J2385="Yes",IF(U2385&lt;&gt;"",HYPERLINK(_xlfn.CONCAT(VLOOKUP(U2385,AF:AG,2,FALSE),"\",IF(ISERROR(FIND(",",A2385))=FALSE,LEFT(A2385,FIND(",",A2385)-1),A2385),"-",C2385,"-",H2385,".pdf"),"PDF"),""),"")</f>
        <v>PDF</v>
      </c>
      <c r="U2385" s="11" t="s">
        <v>38</v>
      </c>
      <c r="V2385" s="3" t="s">
        <v>46</v>
      </c>
      <c r="W2385" s="3" t="s">
        <v>47</v>
      </c>
      <c r="Y2385" s="12" t="str">
        <f>IF(R2385="Include","No",IF(V2385="Include","No",""))</f>
        <v/>
      </c>
      <c r="Z2385" s="33" t="str">
        <f>IF(J2385="Yes",IF(Q2385="","",IF(Q2385="Include",IF(V2385="",IF(Y2385="No","Check for supplement","Include"),IF(V2385="Exclude","Consensus required",IF(V2385="Include",IF(Y2385="No","Check for supplement","Include"),"Check required"))),IF(Q2385="Exclude",IF(V2385="","Check required",IF(V2385="Exclude","Exclude",IF(V2385="Include","Consensus required","Check required"))),"Check required"))),IF(L2385="","","Find PDF"))</f>
        <v>Exclude</v>
      </c>
      <c r="AA2385" s="31" t="str">
        <f>IF(Z2385="Exclude",R2385,"")</f>
        <v>3. Wrong intervention</v>
      </c>
    </row>
    <row r="2386" spans="1:27" x14ac:dyDescent="0.25">
      <c r="A2386" s="25" t="s">
        <v>4277</v>
      </c>
      <c r="B2386" s="26" t="s">
        <v>4278</v>
      </c>
      <c r="C2386" s="26">
        <v>2014</v>
      </c>
      <c r="D2386" s="26" t="s">
        <v>4279</v>
      </c>
      <c r="E2386" s="26">
        <v>7</v>
      </c>
      <c r="F2386" s="26">
        <v>4</v>
      </c>
      <c r="G2386" s="26" t="s">
        <v>3162</v>
      </c>
      <c r="H2386" s="26">
        <v>15056</v>
      </c>
      <c r="I2386" s="26" t="s">
        <v>4280</v>
      </c>
      <c r="J2386" s="11" t="s">
        <v>35</v>
      </c>
      <c r="K2386" s="18" t="str">
        <f>IF(LEFT(I2386,2)="10",HYPERLINK(_xlfn.CONCAT("https://doi.org/",I2386),"Link"),IF(I2386="","",HYPERLINK(I2386,"Link")))</f>
        <v>Link</v>
      </c>
      <c r="L2386" s="19" t="str">
        <f>IF(A2386&lt;&gt;"",IF(J2386="No",_xlfn.CONCAT(IF(ISERROR(FIND(",",A2386))=FALSE,LEFT(A2386,FIND(",",A2386)-1),A2386),"-",C2386,"-",H2386),""),"")</f>
        <v/>
      </c>
      <c r="M2386" s="29" t="str">
        <f>IF(A2386&lt;&gt;"",_xlfn.CONCAT("{",IF(ISERROR(FIND(",",A2386))=FALSE,LEFT(A2386,FIND(",",A2386)-1),A2386),", ",C2386," #",H2386,"}"),"")</f>
        <v>{Yang, 2014 #15056}</v>
      </c>
      <c r="N2386" s="4" t="s">
        <v>1</v>
      </c>
      <c r="O2386" s="18" t="str">
        <f>IF(J2386="Yes",IF(P2386&lt;&gt;"",HYPERLINK(_xlfn.CONCAT(VLOOKUP(P2386,AF:AG,2,FALSE),"\",IF(ISERROR(FIND(",",A2386))=FALSE,LEFT(A2386,FIND(",",A2386)-1),A2386),"-",C2386,"-",H2386,".pdf"),"PDF"),""),"")</f>
        <v>PDF</v>
      </c>
      <c r="P2386" s="11" t="s">
        <v>2</v>
      </c>
      <c r="Q2386" s="3" t="s">
        <v>46</v>
      </c>
      <c r="R2386" s="3" t="s">
        <v>77</v>
      </c>
      <c r="S2386" s="4" t="s">
        <v>316</v>
      </c>
      <c r="T2386" s="18" t="str">
        <f>IF(J2386="Yes",IF(U2386&lt;&gt;"",HYPERLINK(_xlfn.CONCAT(VLOOKUP(U2386,AF:AG,2,FALSE),"\",IF(ISERROR(FIND(",",A2386))=FALSE,LEFT(A2386,FIND(",",A2386)-1),A2386),"-",C2386,"-",H2386,".pdf"),"PDF"),""),"")</f>
        <v>PDF</v>
      </c>
      <c r="U2386" s="11" t="s">
        <v>38</v>
      </c>
      <c r="V2386" s="3" t="s">
        <v>46</v>
      </c>
      <c r="W2386" s="3" t="s">
        <v>47</v>
      </c>
      <c r="Y2386" s="12" t="str">
        <f>IF(R2386="Include","No",IF(V2386="Include","No",""))</f>
        <v/>
      </c>
      <c r="Z2386" s="33" t="str">
        <f>IF(J2386="Yes",IF(Q2386="","",IF(Q2386="Include",IF(V2386="",IF(Y2386="No","Check for supplement","Include"),IF(V2386="Exclude","Consensus required",IF(V2386="Include",IF(Y2386="No","Check for supplement","Include"),"Check required"))),IF(Q2386="Exclude",IF(V2386="","Check required",IF(V2386="Exclude","Exclude",IF(V2386="Include","Consensus required","Check required"))),"Check required"))),IF(L2386="","","Find PDF"))</f>
        <v>Exclude</v>
      </c>
      <c r="AA2386" s="31" t="str">
        <f>IF(Z2386="Exclude",R2386,"")</f>
        <v>5. Wrong study design</v>
      </c>
    </row>
    <row r="2387" spans="1:27" x14ac:dyDescent="0.25">
      <c r="A2387" s="25" t="s">
        <v>4281</v>
      </c>
      <c r="B2387" s="26" t="s">
        <v>4282</v>
      </c>
      <c r="C2387" s="26">
        <v>2022</v>
      </c>
      <c r="D2387" s="26" t="s">
        <v>4283</v>
      </c>
      <c r="E2387" s="26">
        <v>68</v>
      </c>
      <c r="F2387" s="26">
        <v>5</v>
      </c>
      <c r="G2387" s="26" t="s">
        <v>4284</v>
      </c>
      <c r="H2387" s="26">
        <v>15057</v>
      </c>
      <c r="I2387" s="26" t="s">
        <v>4285</v>
      </c>
      <c r="J2387" s="11" t="s">
        <v>35</v>
      </c>
      <c r="K2387" s="18" t="str">
        <f>IF(LEFT(I2387,2)="10",HYPERLINK(_xlfn.CONCAT("https://doi.org/",I2387),"Link"),IF(I2387="","",HYPERLINK(I2387,"Link")))</f>
        <v>Link</v>
      </c>
      <c r="L2387" s="19" t="str">
        <f>IF(A2387&lt;&gt;"",IF(J2387="No",_xlfn.CONCAT(IF(ISERROR(FIND(",",A2387))=FALSE,LEFT(A2387,FIND(",",A2387)-1),A2387),"-",C2387,"-",H2387),""),"")</f>
        <v/>
      </c>
      <c r="M2387" s="29" t="str">
        <f>IF(A2387&lt;&gt;"",_xlfn.CONCAT("{",IF(ISERROR(FIND(",",A2387))=FALSE,LEFT(A2387,FIND(",",A2387)-1),A2387),", ",C2387," #",H2387,"}"),"")</f>
        <v>{Yarimkaya, 2022 #15057}</v>
      </c>
      <c r="N2387" s="4" t="s">
        <v>1</v>
      </c>
      <c r="O2387" s="18" t="str">
        <f>IF(J2387="Yes",IF(P2387&lt;&gt;"",HYPERLINK(_xlfn.CONCAT(VLOOKUP(P2387,AF:AG,2,FALSE),"\",IF(ISERROR(FIND(",",A2387))=FALSE,LEFT(A2387,FIND(",",A2387)-1),A2387),"-",C2387,"-",H2387,".pdf"),"PDF"),""),"")</f>
        <v>PDF</v>
      </c>
      <c r="P2387" s="11" t="s">
        <v>2</v>
      </c>
      <c r="Q2387" s="3" t="s">
        <v>46</v>
      </c>
      <c r="R2387" s="3" t="s">
        <v>47</v>
      </c>
      <c r="S2387" s="4" t="s">
        <v>109</v>
      </c>
      <c r="T2387" s="18" t="str">
        <f>IF(J2387="Yes",IF(U2387&lt;&gt;"",HYPERLINK(_xlfn.CONCAT(VLOOKUP(U2387,AF:AG,2,FALSE),"\",IF(ISERROR(FIND(",",A2387))=FALSE,LEFT(A2387,FIND(",",A2387)-1),A2387),"-",C2387,"-",H2387,".pdf"),"PDF"),""),"")</f>
        <v>PDF</v>
      </c>
      <c r="U2387" s="11" t="s">
        <v>38</v>
      </c>
      <c r="V2387" s="3" t="s">
        <v>46</v>
      </c>
      <c r="W2387" s="3" t="s">
        <v>47</v>
      </c>
      <c r="Y2387" s="12" t="str">
        <f>IF(R2387="Include","No",IF(V2387="Include","No",""))</f>
        <v/>
      </c>
      <c r="Z2387" s="33" t="str">
        <f>IF(J2387="Yes",IF(Q2387="","",IF(Q2387="Include",IF(V2387="",IF(Y2387="No","Check for supplement","Include"),IF(V2387="Exclude","Consensus required",IF(V2387="Include",IF(Y2387="No","Check for supplement","Include"),"Check required"))),IF(Q2387="Exclude",IF(V2387="","Check required",IF(V2387="Exclude","Exclude",IF(V2387="Include","Consensus required","Check required"))),"Check required"))),IF(L2387="","","Find PDF"))</f>
        <v>Exclude</v>
      </c>
      <c r="AA2387" s="31" t="str">
        <f>IF(Z2387="Exclude",R2387,"")</f>
        <v>3. Wrong intervention</v>
      </c>
    </row>
    <row r="2388" spans="1:27" x14ac:dyDescent="0.25">
      <c r="A2388" s="25" t="s">
        <v>4281</v>
      </c>
      <c r="B2388" s="26" t="s">
        <v>4282</v>
      </c>
      <c r="C2388" s="26">
        <v>2022</v>
      </c>
      <c r="D2388" s="26" t="s">
        <v>4283</v>
      </c>
      <c r="E2388" s="26">
        <v>68</v>
      </c>
      <c r="F2388" s="26">
        <v>5</v>
      </c>
      <c r="G2388" s="26" t="s">
        <v>4284</v>
      </c>
      <c r="H2388" s="26">
        <v>15058</v>
      </c>
      <c r="I2388" s="26" t="s">
        <v>4285</v>
      </c>
      <c r="J2388" s="11" t="s">
        <v>35</v>
      </c>
      <c r="K2388" s="18" t="str">
        <f>IF(LEFT(I2388,2)="10",HYPERLINK(_xlfn.CONCAT("https://doi.org/",I2388),"Link"),IF(I2388="","",HYPERLINK(I2388,"Link")))</f>
        <v>Link</v>
      </c>
      <c r="L2388" s="19" t="str">
        <f>IF(A2388&lt;&gt;"",IF(J2388="No",_xlfn.CONCAT(IF(ISERROR(FIND(",",A2388))=FALSE,LEFT(A2388,FIND(",",A2388)-1),A2388),"-",C2388,"-",H2388),""),"")</f>
        <v/>
      </c>
      <c r="M2388" s="29" t="str">
        <f>IF(A2388&lt;&gt;"",_xlfn.CONCAT("{",IF(ISERROR(FIND(",",A2388))=FALSE,LEFT(A2388,FIND(",",A2388)-1),A2388),", ",C2388," #",H2388,"}"),"")</f>
        <v>{Yarimkaya, 2022 #15058}</v>
      </c>
      <c r="N2388" s="4" t="s">
        <v>1</v>
      </c>
      <c r="O2388" s="18" t="str">
        <f>IF(J2388="Yes",IF(P2388&lt;&gt;"",HYPERLINK(_xlfn.CONCAT(VLOOKUP(P2388,AF:AG,2,FALSE),"\",IF(ISERROR(FIND(",",A2388))=FALSE,LEFT(A2388,FIND(",",A2388)-1),A2388),"-",C2388,"-",H2388,".pdf"),"PDF"),""),"")</f>
        <v>PDF</v>
      </c>
      <c r="P2388" s="11" t="s">
        <v>2</v>
      </c>
      <c r="Q2388" s="3" t="s">
        <v>46</v>
      </c>
      <c r="R2388" s="3" t="s">
        <v>39</v>
      </c>
      <c r="T2388" s="18" t="str">
        <f>IF(J2388="Yes",IF(U2388&lt;&gt;"",HYPERLINK(_xlfn.CONCAT(VLOOKUP(U2388,AF:AG,2,FALSE),"\",IF(ISERROR(FIND(",",A2388))=FALSE,LEFT(A2388,FIND(",",A2388)-1),A2388),"-",C2388,"-",H2388,".pdf"),"PDF"),""),"")</f>
        <v>PDF</v>
      </c>
      <c r="U2388" s="11" t="str">
        <f>IF(R2388="0. Duplicate","SH","")</f>
        <v>SH</v>
      </c>
      <c r="V2388" s="3" t="str">
        <f>IF(R2388="0. Duplicate","Exclude","")</f>
        <v>Exclude</v>
      </c>
      <c r="W2388" s="3" t="str">
        <f>IF(R2388="0. Duplicate","0. Duplicate","")</f>
        <v>0. Duplicate</v>
      </c>
      <c r="Y2388" s="12" t="str">
        <f>IF(R2388="Include","No",IF(V2388="Include","No",""))</f>
        <v/>
      </c>
      <c r="Z2388" s="33" t="str">
        <f>IF(J2388="Yes",IF(Q2388="","",IF(Q2388="Include",IF(V2388="",IF(Y2388="No","Check for supplement","Include"),IF(V2388="Exclude","Consensus required",IF(V2388="Include",IF(Y2388="No","Check for supplement","Include"),"Check required"))),IF(Q2388="Exclude",IF(V2388="","Check required",IF(V2388="Exclude","Exclude",IF(V2388="Include","Consensus required","Check required"))),"Check required"))),IF(L2388="","","Find PDF"))</f>
        <v>Exclude</v>
      </c>
      <c r="AA2388" s="31" t="str">
        <f>IF(Z2388="Exclude",R2388,"")</f>
        <v>0. Duplicate</v>
      </c>
    </row>
    <row r="2389" spans="1:27" x14ac:dyDescent="0.25">
      <c r="A2389" s="25" t="s">
        <v>4286</v>
      </c>
      <c r="B2389" s="26" t="s">
        <v>4287</v>
      </c>
      <c r="C2389" s="26">
        <v>2023</v>
      </c>
      <c r="D2389" s="26" t="s">
        <v>4288</v>
      </c>
      <c r="E2389" s="26">
        <v>35</v>
      </c>
      <c r="F2389" s="26">
        <v>2</v>
      </c>
      <c r="G2389" s="26" t="s">
        <v>4289</v>
      </c>
      <c r="H2389" s="26">
        <v>15059</v>
      </c>
      <c r="I2389" s="26" t="s">
        <v>4290</v>
      </c>
      <c r="J2389" s="11" t="s">
        <v>35</v>
      </c>
      <c r="K2389" s="18" t="str">
        <f>IF(LEFT(I2389,2)="10",HYPERLINK(_xlfn.CONCAT("https://doi.org/",I2389),"Link"),IF(I2389="","",HYPERLINK(I2389,"Link")))</f>
        <v>Link</v>
      </c>
      <c r="L2389" s="19" t="str">
        <f>IF(A2389&lt;&gt;"",IF(J2389="No",_xlfn.CONCAT(IF(ISERROR(FIND(",",A2389))=FALSE,LEFT(A2389,FIND(",",A2389)-1),A2389),"-",C2389,"-",H2389),""),"")</f>
        <v/>
      </c>
      <c r="M2389" s="29" t="str">
        <f>IF(A2389&lt;&gt;"",_xlfn.CONCAT("{",IF(ISERROR(FIND(",",A2389))=FALSE,LEFT(A2389,FIND(",",A2389)-1),A2389),", ",C2389," #",H2389,"}"),"")</f>
        <v>{Yarimkaya, 2023 #15059}</v>
      </c>
      <c r="N2389" s="4" t="s">
        <v>1</v>
      </c>
      <c r="O2389" s="18" t="str">
        <f>IF(J2389="Yes",IF(P2389&lt;&gt;"",HYPERLINK(_xlfn.CONCAT(VLOOKUP(P2389,AF:AG,2,FALSE),"\",IF(ISERROR(FIND(",",A2389))=FALSE,LEFT(A2389,FIND(",",A2389)-1),A2389),"-",C2389,"-",H2389,".pdf"),"PDF"),""),"")</f>
        <v>PDF</v>
      </c>
      <c r="P2389" s="11" t="s">
        <v>2</v>
      </c>
      <c r="Q2389" s="3" t="s">
        <v>46</v>
      </c>
      <c r="R2389" s="3" t="s">
        <v>47</v>
      </c>
      <c r="S2389" s="4" t="s">
        <v>109</v>
      </c>
      <c r="T2389" s="18" t="str">
        <f>IF(J2389="Yes",IF(U2389&lt;&gt;"",HYPERLINK(_xlfn.CONCAT(VLOOKUP(U2389,AF:AG,2,FALSE),"\",IF(ISERROR(FIND(",",A2389))=FALSE,LEFT(A2389,FIND(",",A2389)-1),A2389),"-",C2389,"-",H2389,".pdf"),"PDF"),""),"")</f>
        <v>PDF</v>
      </c>
      <c r="U2389" s="11" t="s">
        <v>38</v>
      </c>
      <c r="V2389" s="3" t="s">
        <v>46</v>
      </c>
      <c r="W2389" s="3" t="s">
        <v>47</v>
      </c>
      <c r="Y2389" s="12" t="str">
        <f>IF(R2389="Include","No",IF(V2389="Include","No",""))</f>
        <v/>
      </c>
      <c r="Z2389" s="33" t="str">
        <f>IF(J2389="Yes",IF(Q2389="","",IF(Q2389="Include",IF(V2389="",IF(Y2389="No","Check for supplement","Include"),IF(V2389="Exclude","Consensus required",IF(V2389="Include",IF(Y2389="No","Check for supplement","Include"),"Check required"))),IF(Q2389="Exclude",IF(V2389="","Check required",IF(V2389="Exclude","Exclude",IF(V2389="Include","Consensus required","Check required"))),"Check required"))),IF(L2389="","","Find PDF"))</f>
        <v>Exclude</v>
      </c>
      <c r="AA2389" s="31" t="str">
        <f>IF(Z2389="Exclude",R2389,"")</f>
        <v>3. Wrong intervention</v>
      </c>
    </row>
    <row r="2390" spans="1:27" x14ac:dyDescent="0.25">
      <c r="A2390" s="25" t="s">
        <v>4291</v>
      </c>
      <c r="B2390" s="26" t="s">
        <v>4292</v>
      </c>
      <c r="C2390" s="26">
        <v>2015</v>
      </c>
      <c r="D2390" s="26" t="s">
        <v>2676</v>
      </c>
      <c r="E2390" s="26">
        <v>30</v>
      </c>
      <c r="F2390" s="26">
        <v>2</v>
      </c>
      <c r="G2390" s="26" t="s">
        <v>4293</v>
      </c>
      <c r="H2390" s="26">
        <v>15060</v>
      </c>
      <c r="I2390" s="26" t="s">
        <v>4294</v>
      </c>
      <c r="J2390" s="11" t="s">
        <v>35</v>
      </c>
      <c r="K2390" s="18" t="str">
        <f>IF(LEFT(I2390,2)="10",HYPERLINK(_xlfn.CONCAT("https://doi.org/",I2390),"Link"),IF(I2390="","",HYPERLINK(I2390,"Link")))</f>
        <v>Link</v>
      </c>
      <c r="L2390" s="19" t="str">
        <f>IF(A2390&lt;&gt;"",IF(J2390="No",_xlfn.CONCAT(IF(ISERROR(FIND(",",A2390))=FALSE,LEFT(A2390,FIND(",",A2390)-1),A2390),"-",C2390,"-",H2390),""),"")</f>
        <v/>
      </c>
      <c r="M2390" s="29" t="str">
        <f>IF(A2390&lt;&gt;"",_xlfn.CONCAT("{",IF(ISERROR(FIND(",",A2390))=FALSE,LEFT(A2390,FIND(",",A2390)-1),A2390),", ",C2390," #",H2390,"}"),"")</f>
        <v>{Yates, 2015 #15060}</v>
      </c>
      <c r="N2390" s="4" t="s">
        <v>1</v>
      </c>
      <c r="O2390" s="18" t="str">
        <f>IF(J2390="Yes",IF(P2390&lt;&gt;"",HYPERLINK(_xlfn.CONCAT(VLOOKUP(P2390,AF:AG,2,FALSE),"\",IF(ISERROR(FIND(",",A2390))=FALSE,LEFT(A2390,FIND(",",A2390)-1),A2390),"-",C2390,"-",H2390,".pdf"),"PDF"),""),"")</f>
        <v>PDF</v>
      </c>
      <c r="P2390" s="11" t="s">
        <v>2</v>
      </c>
      <c r="Q2390" s="3" t="s">
        <v>46</v>
      </c>
      <c r="R2390" s="3" t="s">
        <v>47</v>
      </c>
      <c r="S2390" s="4" t="s">
        <v>109</v>
      </c>
      <c r="T2390" s="18" t="str">
        <f>IF(J2390="Yes",IF(U2390&lt;&gt;"",HYPERLINK(_xlfn.CONCAT(VLOOKUP(U2390,AF:AG,2,FALSE),"\",IF(ISERROR(FIND(",",A2390))=FALSE,LEFT(A2390,FIND(",",A2390)-1),A2390),"-",C2390,"-",H2390,".pdf"),"PDF"),""),"")</f>
        <v>PDF</v>
      </c>
      <c r="U2390" s="11" t="s">
        <v>38</v>
      </c>
      <c r="V2390" s="3" t="s">
        <v>46</v>
      </c>
      <c r="W2390" s="3" t="s">
        <v>47</v>
      </c>
      <c r="Y2390" s="12" t="str">
        <f>IF(R2390="Include","No",IF(V2390="Include","No",""))</f>
        <v/>
      </c>
      <c r="Z2390" s="33" t="str">
        <f>IF(J2390="Yes",IF(Q2390="","",IF(Q2390="Include",IF(V2390="",IF(Y2390="No","Check for supplement","Include"),IF(V2390="Exclude","Consensus required",IF(V2390="Include",IF(Y2390="No","Check for supplement","Include"),"Check required"))),IF(Q2390="Exclude",IF(V2390="","Check required",IF(V2390="Exclude","Exclude",IF(V2390="Include","Consensus required","Check required"))),"Check required"))),IF(L2390="","","Find PDF"))</f>
        <v>Exclude</v>
      </c>
      <c r="AA2390" s="31" t="str">
        <f>IF(Z2390="Exclude",R2390,"")</f>
        <v>3. Wrong intervention</v>
      </c>
    </row>
    <row r="2391" spans="1:27" x14ac:dyDescent="0.25">
      <c r="A2391" s="25" t="s">
        <v>4295</v>
      </c>
      <c r="B2391" s="26" t="s">
        <v>4296</v>
      </c>
      <c r="C2391" s="26">
        <v>2017</v>
      </c>
      <c r="D2391" s="26" t="s">
        <v>4297</v>
      </c>
      <c r="E2391" s="26">
        <v>34</v>
      </c>
      <c r="F2391" s="26">
        <v>5</v>
      </c>
      <c r="G2391" s="26" t="s">
        <v>4298</v>
      </c>
      <c r="H2391" s="26">
        <v>14024</v>
      </c>
      <c r="I2391" s="26" t="s">
        <v>4299</v>
      </c>
      <c r="J2391" s="11" t="s">
        <v>35</v>
      </c>
      <c r="K2391" s="18" t="str">
        <f>IF(LEFT(I2391,2)="10",HYPERLINK(_xlfn.CONCAT("https://doi.org/",I2391),"Link"),IF(I2391="","",HYPERLINK(I2391,"Link")))</f>
        <v>Link</v>
      </c>
      <c r="L2391" s="19" t="str">
        <f>IF(A2391&lt;&gt;"",IF(J2391="No",_xlfn.CONCAT(IF(ISERROR(FIND(",",A2391))=FALSE,LEFT(A2391,FIND(",",A2391)-1),A2391),"-",C2391,"-",H2391),""),"")</f>
        <v/>
      </c>
      <c r="M2391" s="29" t="str">
        <f>IF(A2391&lt;&gt;"",_xlfn.CONCAT("{",IF(ISERROR(FIND(",",A2391))=FALSE,LEFT(A2391,FIND(",",A2391)-1),A2391),", ",C2391," #",H2391,"}"),"")</f>
        <v>{Yates, 2017 #14024}</v>
      </c>
      <c r="N2391" s="4" t="s">
        <v>1</v>
      </c>
      <c r="O2391" s="18" t="str">
        <f>IF(J2391="Yes",IF(P2391&lt;&gt;"",HYPERLINK(_xlfn.CONCAT(VLOOKUP(P2391,AF:AG,2,FALSE),"\",IF(ISERROR(FIND(",",A2391))=FALSE,LEFT(A2391,FIND(",",A2391)-1),A2391),"-",C2391,"-",H2391,".pdf"),"PDF"),""),"")</f>
        <v>PDF</v>
      </c>
      <c r="P2391" s="11" t="s">
        <v>2</v>
      </c>
      <c r="Q2391" s="3" t="s">
        <v>46</v>
      </c>
      <c r="R2391" s="3" t="s">
        <v>47</v>
      </c>
      <c r="S2391" s="4" t="s">
        <v>109</v>
      </c>
      <c r="T2391" s="18" t="str">
        <f>IF(J2391="Yes",IF(U2391&lt;&gt;"",HYPERLINK(_xlfn.CONCAT(VLOOKUP(U2391,AF:AG,2,FALSE),"\",IF(ISERROR(FIND(",",A2391))=FALSE,LEFT(A2391,FIND(",",A2391)-1),A2391),"-",C2391,"-",H2391,".pdf"),"PDF"),""),"")</f>
        <v>PDF</v>
      </c>
      <c r="U2391" s="11" t="s">
        <v>38</v>
      </c>
      <c r="V2391" s="3" t="s">
        <v>46</v>
      </c>
      <c r="W2391" s="3" t="s">
        <v>47</v>
      </c>
      <c r="Y2391" s="12" t="str">
        <f>IF(R2391="Include","No",IF(V2391="Include","No",""))</f>
        <v/>
      </c>
      <c r="Z2391" s="33" t="str">
        <f>IF(J2391="Yes",IF(Q2391="","",IF(Q2391="Include",IF(V2391="",IF(Y2391="No","Check for supplement","Include"),IF(V2391="Exclude","Consensus required",IF(V2391="Include",IF(Y2391="No","Check for supplement","Include"),"Check required"))),IF(Q2391="Exclude",IF(V2391="","Check required",IF(V2391="Exclude","Exclude",IF(V2391="Include","Consensus required","Check required"))),"Check required"))),IF(L2391="","","Find PDF"))</f>
        <v>Exclude</v>
      </c>
      <c r="AA2391" s="31" t="str">
        <f>IF(Z2391="Exclude",R2391,"")</f>
        <v>3. Wrong intervention</v>
      </c>
    </row>
    <row r="2392" spans="1:27" x14ac:dyDescent="0.25">
      <c r="A2392" s="25" t="s">
        <v>4295</v>
      </c>
      <c r="B2392" s="26" t="s">
        <v>4296</v>
      </c>
      <c r="C2392" s="26">
        <v>2017</v>
      </c>
      <c r="D2392" s="26" t="s">
        <v>4297</v>
      </c>
      <c r="E2392" s="26">
        <v>34</v>
      </c>
      <c r="F2392" s="26">
        <v>5</v>
      </c>
      <c r="G2392" s="26" t="s">
        <v>4298</v>
      </c>
      <c r="H2392" s="26">
        <v>14025</v>
      </c>
      <c r="I2392" s="26" t="s">
        <v>4299</v>
      </c>
      <c r="J2392" s="11" t="s">
        <v>35</v>
      </c>
      <c r="K2392" s="18" t="str">
        <f>IF(LEFT(I2392,2)="10",HYPERLINK(_xlfn.CONCAT("https://doi.org/",I2392),"Link"),IF(I2392="","",HYPERLINK(I2392,"Link")))</f>
        <v>Link</v>
      </c>
      <c r="L2392" s="19" t="str">
        <f>IF(A2392&lt;&gt;"",IF(J2392="No",_xlfn.CONCAT(IF(ISERROR(FIND(",",A2392))=FALSE,LEFT(A2392,FIND(",",A2392)-1),A2392),"-",C2392,"-",H2392),""),"")</f>
        <v/>
      </c>
      <c r="M2392" s="29" t="str">
        <f>IF(A2392&lt;&gt;"",_xlfn.CONCAT("{",IF(ISERROR(FIND(",",A2392))=FALSE,LEFT(A2392,FIND(",",A2392)-1),A2392),", ",C2392," #",H2392,"}"),"")</f>
        <v>{Yates, 2017 #14025}</v>
      </c>
      <c r="N2392" s="4" t="s">
        <v>1</v>
      </c>
      <c r="O2392" s="18" t="str">
        <f>IF(J2392="Yes",IF(P2392&lt;&gt;"",HYPERLINK(_xlfn.CONCAT(VLOOKUP(P2392,AF:AG,2,FALSE),"\",IF(ISERROR(FIND(",",A2392))=FALSE,LEFT(A2392,FIND(",",A2392)-1),A2392),"-",C2392,"-",H2392,".pdf"),"PDF"),""),"")</f>
        <v>PDF</v>
      </c>
      <c r="P2392" s="11" t="s">
        <v>2</v>
      </c>
      <c r="Q2392" s="3" t="s">
        <v>46</v>
      </c>
      <c r="R2392" s="3" t="s">
        <v>39</v>
      </c>
      <c r="T2392" s="18" t="str">
        <f>IF(J2392="Yes",IF(U2392&lt;&gt;"",HYPERLINK(_xlfn.CONCAT(VLOOKUP(U2392,AF:AG,2,FALSE),"\",IF(ISERROR(FIND(",",A2392))=FALSE,LEFT(A2392,FIND(",",A2392)-1),A2392),"-",C2392,"-",H2392,".pdf"),"PDF"),""),"")</f>
        <v>PDF</v>
      </c>
      <c r="U2392" s="11" t="str">
        <f>IF(R2392="0. Duplicate","SH","")</f>
        <v>SH</v>
      </c>
      <c r="V2392" s="3" t="str">
        <f>IF(R2392="0. Duplicate","Exclude","")</f>
        <v>Exclude</v>
      </c>
      <c r="W2392" s="3" t="str">
        <f>IF(R2392="0. Duplicate","0. Duplicate","")</f>
        <v>0. Duplicate</v>
      </c>
      <c r="Y2392" s="12" t="str">
        <f>IF(R2392="Include","No",IF(V2392="Include","No",""))</f>
        <v/>
      </c>
      <c r="Z2392" s="33" t="str">
        <f>IF(J2392="Yes",IF(Q2392="","",IF(Q2392="Include",IF(V2392="",IF(Y2392="No","Check for supplement","Include"),IF(V2392="Exclude","Consensus required",IF(V2392="Include",IF(Y2392="No","Check for supplement","Include"),"Check required"))),IF(Q2392="Exclude",IF(V2392="","Check required",IF(V2392="Exclude","Exclude",IF(V2392="Include","Consensus required","Check required"))),"Check required"))),IF(L2392="","","Find PDF"))</f>
        <v>Exclude</v>
      </c>
      <c r="AA2392" s="31" t="str">
        <f>IF(Z2392="Exclude",R2392,"")</f>
        <v>0. Duplicate</v>
      </c>
    </row>
    <row r="2393" spans="1:27" x14ac:dyDescent="0.25">
      <c r="A2393" s="25" t="s">
        <v>4295</v>
      </c>
      <c r="B2393" s="26" t="s">
        <v>4296</v>
      </c>
      <c r="C2393" s="26">
        <v>2017</v>
      </c>
      <c r="D2393" s="26" t="s">
        <v>4297</v>
      </c>
      <c r="E2393" s="26">
        <v>34</v>
      </c>
      <c r="F2393" s="26">
        <v>5</v>
      </c>
      <c r="G2393" s="26" t="s">
        <v>4298</v>
      </c>
      <c r="H2393" s="26">
        <v>14026</v>
      </c>
      <c r="I2393" s="26" t="s">
        <v>4299</v>
      </c>
      <c r="J2393" s="11" t="s">
        <v>35</v>
      </c>
      <c r="K2393" s="18" t="str">
        <f>IF(LEFT(I2393,2)="10",HYPERLINK(_xlfn.CONCAT("https://doi.org/",I2393),"Link"),IF(I2393="","",HYPERLINK(I2393,"Link")))</f>
        <v>Link</v>
      </c>
      <c r="L2393" s="19" t="str">
        <f>IF(A2393&lt;&gt;"",IF(J2393="No",_xlfn.CONCAT(IF(ISERROR(FIND(",",A2393))=FALSE,LEFT(A2393,FIND(",",A2393)-1),A2393),"-",C2393,"-",H2393),""),"")</f>
        <v/>
      </c>
      <c r="M2393" s="29" t="str">
        <f>IF(A2393&lt;&gt;"",_xlfn.CONCAT("{",IF(ISERROR(FIND(",",A2393))=FALSE,LEFT(A2393,FIND(",",A2393)-1),A2393),", ",C2393," #",H2393,"}"),"")</f>
        <v>{Yates, 2017 #14026}</v>
      </c>
      <c r="N2393" s="4" t="s">
        <v>1</v>
      </c>
      <c r="O2393" s="18" t="str">
        <f>IF(J2393="Yes",IF(P2393&lt;&gt;"",HYPERLINK(_xlfn.CONCAT(VLOOKUP(P2393,AF:AG,2,FALSE),"\",IF(ISERROR(FIND(",",A2393))=FALSE,LEFT(A2393,FIND(",",A2393)-1),A2393),"-",C2393,"-",H2393,".pdf"),"PDF"),""),"")</f>
        <v>PDF</v>
      </c>
      <c r="P2393" s="11" t="s">
        <v>2</v>
      </c>
      <c r="Q2393" s="3" t="s">
        <v>46</v>
      </c>
      <c r="R2393" s="3" t="s">
        <v>39</v>
      </c>
      <c r="T2393" s="18" t="str">
        <f>IF(J2393="Yes",IF(U2393&lt;&gt;"",HYPERLINK(_xlfn.CONCAT(VLOOKUP(U2393,AF:AG,2,FALSE),"\",IF(ISERROR(FIND(",",A2393))=FALSE,LEFT(A2393,FIND(",",A2393)-1),A2393),"-",C2393,"-",H2393,".pdf"),"PDF"),""),"")</f>
        <v>PDF</v>
      </c>
      <c r="U2393" s="11" t="str">
        <f>IF(R2393="0. Duplicate","SH","")</f>
        <v>SH</v>
      </c>
      <c r="V2393" s="3" t="str">
        <f>IF(R2393="0. Duplicate","Exclude","")</f>
        <v>Exclude</v>
      </c>
      <c r="W2393" s="3" t="str">
        <f>IF(R2393="0. Duplicate","0. Duplicate","")</f>
        <v>0. Duplicate</v>
      </c>
      <c r="Y2393" s="12" t="str">
        <f>IF(R2393="Include","No",IF(V2393="Include","No",""))</f>
        <v/>
      </c>
      <c r="Z2393" s="33" t="str">
        <f>IF(J2393="Yes",IF(Q2393="","",IF(Q2393="Include",IF(V2393="",IF(Y2393="No","Check for supplement","Include"),IF(V2393="Exclude","Consensus required",IF(V2393="Include",IF(Y2393="No","Check for supplement","Include"),"Check required"))),IF(Q2393="Exclude",IF(V2393="","Check required",IF(V2393="Exclude","Exclude",IF(V2393="Include","Consensus required","Check required"))),"Check required"))),IF(L2393="","","Find PDF"))</f>
        <v>Exclude</v>
      </c>
      <c r="AA2393" s="31" t="str">
        <f>IF(Z2393="Exclude",R2393,"")</f>
        <v>0. Duplicate</v>
      </c>
    </row>
    <row r="2394" spans="1:27" x14ac:dyDescent="0.25">
      <c r="A2394" s="25" t="s">
        <v>5842</v>
      </c>
      <c r="B2394" s="26" t="s">
        <v>5843</v>
      </c>
      <c r="C2394" s="26">
        <v>2022</v>
      </c>
      <c r="D2394" s="26" t="s">
        <v>277</v>
      </c>
      <c r="E2394" s="26">
        <v>23</v>
      </c>
      <c r="F2394" s="26">
        <v>1</v>
      </c>
      <c r="G2394" s="26">
        <v>930</v>
      </c>
      <c r="H2394" s="26">
        <v>14066</v>
      </c>
      <c r="I2394" s="26" t="s">
        <v>5844</v>
      </c>
      <c r="J2394" s="11" t="s">
        <v>35</v>
      </c>
      <c r="K2394" s="18" t="str">
        <f>IF(LEFT(I2394,2)="10",HYPERLINK(_xlfn.CONCAT("https://doi.org/",I2394),"Link"),IF(I2394="","",HYPERLINK(I2394,"Link")))</f>
        <v>Link</v>
      </c>
      <c r="L2394" s="19" t="str">
        <f>IF(A2394&lt;&gt;"",IF(J2394="No",_xlfn.CONCAT(IF(ISERROR(FIND(",",A2394))=FALSE,LEFT(A2394,FIND(",",A2394)-1),A2394),"-",C2394,"-",H2394),""),"")</f>
        <v/>
      </c>
      <c r="M2394" s="29" t="str">
        <f>IF(A2394&lt;&gt;"",_xlfn.CONCAT("{",IF(ISERROR(FIND(",",A2394))=FALSE,LEFT(A2394,FIND(",",A2394)-1),A2394),", ",C2394," #",H2394,"}"),"")</f>
        <v>{Yeo, 2022 #14066}</v>
      </c>
      <c r="N2394" s="4" t="s">
        <v>4</v>
      </c>
      <c r="O2394" s="18" t="str">
        <f>IF(J2394="Yes",IF(P2394&lt;&gt;"",HYPERLINK(_xlfn.CONCAT(VLOOKUP(P2394,AF:AG,2,FALSE),"\",IF(ISERROR(FIND(",",A2394))=FALSE,LEFT(A2394,FIND(",",A2394)-1),A2394),"-",C2394,"-",H2394,".pdf"),"PDF"),""),"")</f>
        <v>PDF</v>
      </c>
      <c r="P2394" s="11" t="s">
        <v>2</v>
      </c>
      <c r="Q2394" s="3" t="s">
        <v>46</v>
      </c>
      <c r="R2394" s="3" t="s">
        <v>47</v>
      </c>
      <c r="S2394" s="4" t="s">
        <v>109</v>
      </c>
      <c r="T2394" s="18" t="str">
        <f>IF(J2394="Yes",IF(U2394&lt;&gt;"",HYPERLINK(_xlfn.CONCAT(VLOOKUP(U2394,AF:AG,2,FALSE),"\",IF(ISERROR(FIND(",",A2394))=FALSE,LEFT(A2394,FIND(",",A2394)-1),A2394),"-",C2394,"-",H2394,".pdf"),"PDF"),""),"")</f>
        <v>PDF</v>
      </c>
      <c r="U2394" s="11" t="s">
        <v>50</v>
      </c>
      <c r="V2394" s="3" t="s">
        <v>46</v>
      </c>
      <c r="W2394" s="3" t="s">
        <v>47</v>
      </c>
      <c r="Y2394" s="12" t="str">
        <f>IF(R2394="Include","No",IF(V2394="Include","No",""))</f>
        <v/>
      </c>
      <c r="Z2394" s="33" t="str">
        <f>IF(J2394="Yes",IF(Q2394="","",IF(Q2394="Include",IF(V2394="",IF(Y2394="No","Check for supplement","Include"),IF(V2394="Exclude","Consensus required",IF(V2394="Include",IF(Y2394="No","Check for supplement","Include"),"Check required"))),IF(Q2394="Exclude",IF(V2394="","Check required",IF(V2394="Exclude","Exclude",IF(V2394="Include","Consensus required","Check required"))),"Check required"))),IF(L2394="","","Find PDF"))</f>
        <v>Exclude</v>
      </c>
      <c r="AA2394" s="31" t="str">
        <f>IF(Z2394="Exclude",R2394,"")</f>
        <v>3. Wrong intervention</v>
      </c>
    </row>
    <row r="2395" spans="1:27" x14ac:dyDescent="0.25">
      <c r="A2395" s="25" t="s">
        <v>4300</v>
      </c>
      <c r="B2395" s="26" t="s">
        <v>4301</v>
      </c>
      <c r="C2395" s="26">
        <v>2014</v>
      </c>
      <c r="D2395" s="26" t="s">
        <v>4302</v>
      </c>
      <c r="E2395" s="26">
        <v>36</v>
      </c>
      <c r="F2395" s="26">
        <v>6</v>
      </c>
      <c r="G2395" s="26" t="s">
        <v>4303</v>
      </c>
      <c r="H2395" s="26">
        <v>15061</v>
      </c>
      <c r="I2395" s="26" t="s">
        <v>4304</v>
      </c>
      <c r="J2395" s="11" t="s">
        <v>35</v>
      </c>
      <c r="K2395" s="18" t="str">
        <f>IF(LEFT(I2395,2)="10",HYPERLINK(_xlfn.CONCAT("https://doi.org/",I2395),"Link"),IF(I2395="","",HYPERLINK(I2395,"Link")))</f>
        <v>Link</v>
      </c>
      <c r="L2395" s="19" t="str">
        <f>IF(A2395&lt;&gt;"",IF(J2395="No",_xlfn.CONCAT(IF(ISERROR(FIND(",",A2395))=FALSE,LEFT(A2395,FIND(",",A2395)-1),A2395),"-",C2395,"-",H2395),""),"")</f>
        <v/>
      </c>
      <c r="M2395" s="29" t="str">
        <f>IF(A2395&lt;&gt;"",_xlfn.CONCAT("{",IF(ISERROR(FIND(",",A2395))=FALSE,LEFT(A2395,FIND(",",A2395)-1),A2395),", ",C2395," #",H2395,"}"),"")</f>
        <v>{Yeom, 2014 #15061}</v>
      </c>
      <c r="N2395" s="4" t="s">
        <v>1</v>
      </c>
      <c r="O2395" s="18" t="str">
        <f>IF(J2395="Yes",IF(P2395&lt;&gt;"",HYPERLINK(_xlfn.CONCAT(VLOOKUP(P2395,AF:AG,2,FALSE),"\",IF(ISERROR(FIND(",",A2395))=FALSE,LEFT(A2395,FIND(",",A2395)-1),A2395),"-",C2395,"-",H2395,".pdf"),"PDF"),""),"")</f>
        <v>PDF</v>
      </c>
      <c r="P2395" s="11" t="s">
        <v>2</v>
      </c>
      <c r="Q2395" s="3" t="s">
        <v>46</v>
      </c>
      <c r="R2395" s="3" t="s">
        <v>77</v>
      </c>
      <c r="S2395" s="4" t="s">
        <v>316</v>
      </c>
      <c r="T2395" s="18" t="str">
        <f>IF(J2395="Yes",IF(U2395&lt;&gt;"",HYPERLINK(_xlfn.CONCAT(VLOOKUP(U2395,AF:AG,2,FALSE),"\",IF(ISERROR(FIND(",",A2395))=FALSE,LEFT(A2395,FIND(",",A2395)-1),A2395),"-",C2395,"-",H2395,".pdf"),"PDF"),""),"")</f>
        <v>PDF</v>
      </c>
      <c r="U2395" s="11" t="s">
        <v>38</v>
      </c>
      <c r="V2395" s="3" t="s">
        <v>46</v>
      </c>
      <c r="W2395" s="3" t="s">
        <v>47</v>
      </c>
      <c r="Y2395" s="12" t="str">
        <f>IF(R2395="Include","No",IF(V2395="Include","No",""))</f>
        <v/>
      </c>
      <c r="Z2395" s="33" t="str">
        <f>IF(J2395="Yes",IF(Q2395="","",IF(Q2395="Include",IF(V2395="",IF(Y2395="No","Check for supplement","Include"),IF(V2395="Exclude","Consensus required",IF(V2395="Include",IF(Y2395="No","Check for supplement","Include"),"Check required"))),IF(Q2395="Exclude",IF(V2395="","Check required",IF(V2395="Exclude","Exclude",IF(V2395="Include","Consensus required","Check required"))),"Check required"))),IF(L2395="","","Find PDF"))</f>
        <v>Exclude</v>
      </c>
      <c r="AA2395" s="31" t="str">
        <f>IF(Z2395="Exclude",R2395,"")</f>
        <v>5. Wrong study design</v>
      </c>
    </row>
    <row r="2396" spans="1:27" x14ac:dyDescent="0.25">
      <c r="A2396" s="25" t="s">
        <v>4305</v>
      </c>
      <c r="B2396" s="26" t="s">
        <v>4306</v>
      </c>
      <c r="C2396" s="26">
        <v>2014</v>
      </c>
      <c r="D2396" s="26" t="s">
        <v>177</v>
      </c>
      <c r="E2396" s="26">
        <v>48</v>
      </c>
      <c r="F2396" s="26">
        <v>3</v>
      </c>
      <c r="G2396" s="26" t="s">
        <v>4307</v>
      </c>
      <c r="H2396" s="26">
        <v>14027</v>
      </c>
      <c r="I2396" s="26" t="s">
        <v>4308</v>
      </c>
      <c r="J2396" s="11" t="s">
        <v>35</v>
      </c>
      <c r="K2396" s="18" t="str">
        <f>IF(LEFT(I2396,2)="10",HYPERLINK(_xlfn.CONCAT("https://doi.org/",I2396),"Link"),IF(I2396="","",HYPERLINK(I2396,"Link")))</f>
        <v>Link</v>
      </c>
      <c r="L2396" s="19" t="str">
        <f>IF(A2396&lt;&gt;"",IF(J2396="No",_xlfn.CONCAT(IF(ISERROR(FIND(",",A2396))=FALSE,LEFT(A2396,FIND(",",A2396)-1),A2396),"-",C2396,"-",H2396),""),"")</f>
        <v/>
      </c>
      <c r="M2396" s="29" t="str">
        <f>IF(A2396&lt;&gt;"",_xlfn.CONCAT("{",IF(ISERROR(FIND(",",A2396))=FALSE,LEFT(A2396,FIND(",",A2396)-1),A2396),", ",C2396," #",H2396,"}"),"")</f>
        <v>{Yildirim, 2014 #14027}</v>
      </c>
      <c r="N2396" s="4" t="s">
        <v>1</v>
      </c>
      <c r="O2396" s="18" t="str">
        <f>IF(J2396="Yes",IF(P2396&lt;&gt;"",HYPERLINK(_xlfn.CONCAT(VLOOKUP(P2396,AF:AG,2,FALSE),"\",IF(ISERROR(FIND(",",A2396))=FALSE,LEFT(A2396,FIND(",",A2396)-1),A2396),"-",C2396,"-",H2396,".pdf"),"PDF"),""),"")</f>
        <v>PDF</v>
      </c>
      <c r="P2396" s="11" t="s">
        <v>2</v>
      </c>
      <c r="Q2396" s="3" t="s">
        <v>46</v>
      </c>
      <c r="R2396" s="3" t="s">
        <v>47</v>
      </c>
      <c r="S2396" s="4" t="s">
        <v>109</v>
      </c>
      <c r="T2396" s="18" t="str">
        <f>IF(J2396="Yes",IF(U2396&lt;&gt;"",HYPERLINK(_xlfn.CONCAT(VLOOKUP(U2396,AF:AG,2,FALSE),"\",IF(ISERROR(FIND(",",A2396))=FALSE,LEFT(A2396,FIND(",",A2396)-1),A2396),"-",C2396,"-",H2396,".pdf"),"PDF"),""),"")</f>
        <v>PDF</v>
      </c>
      <c r="U2396" s="11" t="s">
        <v>38</v>
      </c>
      <c r="V2396" s="3" t="s">
        <v>46</v>
      </c>
      <c r="W2396" s="3" t="s">
        <v>47</v>
      </c>
      <c r="Y2396" s="12" t="str">
        <f>IF(R2396="Include","No",IF(V2396="Include","No",""))</f>
        <v/>
      </c>
      <c r="Z2396" s="33" t="str">
        <f>IF(J2396="Yes",IF(Q2396="","",IF(Q2396="Include",IF(V2396="",IF(Y2396="No","Check for supplement","Include"),IF(V2396="Exclude","Consensus required",IF(V2396="Include",IF(Y2396="No","Check for supplement","Include"),"Check required"))),IF(Q2396="Exclude",IF(V2396="","Check required",IF(V2396="Exclude","Exclude",IF(V2396="Include","Consensus required","Check required"))),"Check required"))),IF(L2396="","","Find PDF"))</f>
        <v>Exclude</v>
      </c>
      <c r="AA2396" s="31" t="str">
        <f>IF(Z2396="Exclude",R2396,"")</f>
        <v>3. Wrong intervention</v>
      </c>
    </row>
    <row r="2397" spans="1:27" x14ac:dyDescent="0.25">
      <c r="A2397" s="25" t="s">
        <v>4309</v>
      </c>
      <c r="B2397" s="26" t="s">
        <v>4310</v>
      </c>
      <c r="C2397" s="26">
        <v>2012</v>
      </c>
      <c r="D2397" s="26" t="s">
        <v>1617</v>
      </c>
      <c r="E2397" s="26">
        <v>8</v>
      </c>
      <c r="F2397" s="26">
        <v>1</v>
      </c>
      <c r="G2397" s="26" t="s">
        <v>4311</v>
      </c>
      <c r="H2397" s="26">
        <v>15063</v>
      </c>
      <c r="I2397" s="26" t="s">
        <v>4312</v>
      </c>
      <c r="J2397" s="11" t="s">
        <v>35</v>
      </c>
      <c r="K2397" s="18" t="str">
        <f>IF(LEFT(I2397,2)="10",HYPERLINK(_xlfn.CONCAT("https://doi.org/",I2397),"Link"),IF(I2397="","",HYPERLINK(I2397,"Link")))</f>
        <v>Link</v>
      </c>
      <c r="L2397" s="19" t="str">
        <f>IF(A2397&lt;&gt;"",IF(J2397="No",_xlfn.CONCAT(IF(ISERROR(FIND(",",A2397))=FALSE,LEFT(A2397,FIND(",",A2397)-1),A2397),"-",C2397,"-",H2397),""),"")</f>
        <v/>
      </c>
      <c r="M2397" s="29" t="str">
        <f>IF(A2397&lt;&gt;"",_xlfn.CONCAT("{",IF(ISERROR(FIND(",",A2397))=FALSE,LEFT(A2397,FIND(",",A2397)-1),A2397),", ",C2397," #",H2397,"}"),"")</f>
        <v>{Yin, 2012 #15063}</v>
      </c>
      <c r="N2397" s="4" t="s">
        <v>1</v>
      </c>
      <c r="O2397" s="18" t="str">
        <f>IF(J2397="Yes",IF(P2397&lt;&gt;"",HYPERLINK(_xlfn.CONCAT(VLOOKUP(P2397,AF:AG,2,FALSE),"\",IF(ISERROR(FIND(",",A2397))=FALSE,LEFT(A2397,FIND(",",A2397)-1),A2397),"-",C2397,"-",H2397,".pdf"),"PDF"),""),"")</f>
        <v>PDF</v>
      </c>
      <c r="P2397" s="11" t="s">
        <v>2</v>
      </c>
      <c r="Q2397" s="3" t="s">
        <v>46</v>
      </c>
      <c r="R2397" s="3" t="s">
        <v>47</v>
      </c>
      <c r="S2397" s="4" t="s">
        <v>109</v>
      </c>
      <c r="T2397" s="18" t="str">
        <f>IF(J2397="Yes",IF(U2397&lt;&gt;"",HYPERLINK(_xlfn.CONCAT(VLOOKUP(U2397,AF:AG,2,FALSE),"\",IF(ISERROR(FIND(",",A2397))=FALSE,LEFT(A2397,FIND(",",A2397)-1),A2397),"-",C2397,"-",H2397,".pdf"),"PDF"),""),"")</f>
        <v>PDF</v>
      </c>
      <c r="U2397" s="11" t="s">
        <v>38</v>
      </c>
      <c r="V2397" s="3" t="s">
        <v>46</v>
      </c>
      <c r="W2397" s="3" t="s">
        <v>47</v>
      </c>
      <c r="Y2397" s="12" t="str">
        <f>IF(R2397="Include","No",IF(V2397="Include","No",""))</f>
        <v/>
      </c>
      <c r="Z2397" s="33" t="str">
        <f>IF(J2397="Yes",IF(Q2397="","",IF(Q2397="Include",IF(V2397="",IF(Y2397="No","Check for supplement","Include"),IF(V2397="Exclude","Consensus required",IF(V2397="Include",IF(Y2397="No","Check for supplement","Include"),"Check required"))),IF(Q2397="Exclude",IF(V2397="","Check required",IF(V2397="Exclude","Exclude",IF(V2397="Include","Consensus required","Check required"))),"Check required"))),IF(L2397="","","Find PDF"))</f>
        <v>Exclude</v>
      </c>
      <c r="AA2397" s="31" t="str">
        <f>IF(Z2397="Exclude",R2397,"")</f>
        <v>3. Wrong intervention</v>
      </c>
    </row>
    <row r="2398" spans="1:27" x14ac:dyDescent="0.25">
      <c r="A2398" s="25" t="s">
        <v>4313</v>
      </c>
      <c r="B2398" s="26" t="s">
        <v>4314</v>
      </c>
      <c r="C2398" s="26">
        <v>2019</v>
      </c>
      <c r="D2398" s="26" t="s">
        <v>1738</v>
      </c>
      <c r="E2398" s="26">
        <v>19</v>
      </c>
      <c r="F2398" s="26">
        <v>1</v>
      </c>
      <c r="G2398" s="26">
        <v>190</v>
      </c>
      <c r="H2398" s="26">
        <v>14028</v>
      </c>
      <c r="I2398" s="26" t="s">
        <v>4315</v>
      </c>
      <c r="J2398" s="11" t="s">
        <v>35</v>
      </c>
      <c r="K2398" s="18" t="str">
        <f>IF(LEFT(I2398,2)="10",HYPERLINK(_xlfn.CONCAT("https://doi.org/",I2398),"Link"),IF(I2398="","",HYPERLINK(I2398,"Link")))</f>
        <v>Link</v>
      </c>
      <c r="L2398" s="19" t="str">
        <f>IF(A2398&lt;&gt;"",IF(J2398="No",_xlfn.CONCAT(IF(ISERROR(FIND(",",A2398))=FALSE,LEFT(A2398,FIND(",",A2398)-1),A2398),"-",C2398,"-",H2398),""),"")</f>
        <v/>
      </c>
      <c r="M2398" s="29" t="str">
        <f>IF(A2398&lt;&gt;"",_xlfn.CONCAT("{",IF(ISERROR(FIND(",",A2398))=FALSE,LEFT(A2398,FIND(",",A2398)-1),A2398),", ",C2398," #",H2398,"}"),"")</f>
        <v>{Yin, 2019 #14028}</v>
      </c>
      <c r="N2398" s="4" t="s">
        <v>1</v>
      </c>
      <c r="O2398" s="18" t="str">
        <f>IF(J2398="Yes",IF(P2398&lt;&gt;"",HYPERLINK(_xlfn.CONCAT(VLOOKUP(P2398,AF:AG,2,FALSE),"\",IF(ISERROR(FIND(",",A2398))=FALSE,LEFT(A2398,FIND(",",A2398)-1),A2398),"-",C2398,"-",H2398,".pdf"),"PDF"),""),"")</f>
        <v>PDF</v>
      </c>
      <c r="P2398" s="11" t="s">
        <v>2</v>
      </c>
      <c r="Q2398" s="3" t="s">
        <v>46</v>
      </c>
      <c r="R2398" s="3" t="s">
        <v>47</v>
      </c>
      <c r="S2398" s="4" t="s">
        <v>109</v>
      </c>
      <c r="T2398" s="18" t="str">
        <f>IF(J2398="Yes",IF(U2398&lt;&gt;"",HYPERLINK(_xlfn.CONCAT(VLOOKUP(U2398,AF:AG,2,FALSE),"\",IF(ISERROR(FIND(",",A2398))=FALSE,LEFT(A2398,FIND(",",A2398)-1),A2398),"-",C2398,"-",H2398,".pdf"),"PDF"),""),"")</f>
        <v>PDF</v>
      </c>
      <c r="U2398" s="11" t="s">
        <v>38</v>
      </c>
      <c r="V2398" s="3" t="s">
        <v>46</v>
      </c>
      <c r="W2398" s="3" t="s">
        <v>47</v>
      </c>
      <c r="Y2398" s="12" t="str">
        <f>IF(R2398="Include","No",IF(V2398="Include","No",""))</f>
        <v/>
      </c>
      <c r="Z2398" s="33" t="str">
        <f>IF(J2398="Yes",IF(Q2398="","",IF(Q2398="Include",IF(V2398="",IF(Y2398="No","Check for supplement","Include"),IF(V2398="Exclude","Consensus required",IF(V2398="Include",IF(Y2398="No","Check for supplement","Include"),"Check required"))),IF(Q2398="Exclude",IF(V2398="","Check required",IF(V2398="Exclude","Exclude",IF(V2398="Include","Consensus required","Check required"))),"Check required"))),IF(L2398="","","Find PDF"))</f>
        <v>Exclude</v>
      </c>
      <c r="AA2398" s="31" t="str">
        <f>IF(Z2398="Exclude",R2398,"")</f>
        <v>3. Wrong intervention</v>
      </c>
    </row>
    <row r="2399" spans="1:27" x14ac:dyDescent="0.25">
      <c r="A2399" s="25" t="s">
        <v>7053</v>
      </c>
      <c r="B2399" s="26" t="s">
        <v>7054</v>
      </c>
      <c r="C2399" s="26">
        <v>2017</v>
      </c>
      <c r="D2399" s="26" t="s">
        <v>530</v>
      </c>
      <c r="E2399" s="26">
        <v>19</v>
      </c>
      <c r="F2399" s="26">
        <v>10</v>
      </c>
      <c r="G2399" s="26" t="s">
        <v>7055</v>
      </c>
      <c r="H2399" s="26">
        <v>15065</v>
      </c>
      <c r="I2399" s="26" t="s">
        <v>7056</v>
      </c>
      <c r="J2399" s="11" t="s">
        <v>35</v>
      </c>
      <c r="K2399" s="18" t="str">
        <f>IF(LEFT(I2399,2)="10",HYPERLINK(_xlfn.CONCAT("https://doi.org/",I2399),"Link"),IF(I2399="","",HYPERLINK(I2399,"Link")))</f>
        <v>Link</v>
      </c>
      <c r="L2399" s="19" t="str">
        <f>IF(A2399&lt;&gt;"",IF(J2399="No",_xlfn.CONCAT(IF(ISERROR(FIND(",",A2399))=FALSE,LEFT(A2399,FIND(",",A2399)-1),A2399),"-",C2399,"-",H2399),""),"")</f>
        <v/>
      </c>
      <c r="M2399" s="29" t="str">
        <f>IF(A2399&lt;&gt;"",_xlfn.CONCAT("{",IF(ISERROR(FIND(",",A2399))=FALSE,LEFT(A2399,FIND(",",A2399)-1),A2399),", ",C2399," #",H2399,"}"),"")</f>
        <v>{Yom-Tov, 2017 #15065}</v>
      </c>
      <c r="N2399" s="4" t="s">
        <v>1</v>
      </c>
      <c r="O2399" s="18" t="str">
        <f>IF(J2399="Yes",IF(P2399&lt;&gt;"",HYPERLINK(_xlfn.CONCAT(VLOOKUP(P2399,AF:AG,2,FALSE),"\",IF(ISERROR(FIND(",",A2399))=FALSE,LEFT(A2399,FIND(",",A2399)-1),A2399),"-",C2399,"-",H2399,".pdf"),"PDF"),""),"")</f>
        <v>PDF</v>
      </c>
      <c r="P2399" s="11" t="s">
        <v>2</v>
      </c>
      <c r="Q2399" s="3" t="s">
        <v>37</v>
      </c>
      <c r="S2399" s="4" t="s">
        <v>7190</v>
      </c>
      <c r="T2399" s="18" t="str">
        <f>IF(J2399="Yes",IF(U2399&lt;&gt;"",HYPERLINK(_xlfn.CONCAT(VLOOKUP(U2399,AF:AG,2,FALSE),"\",IF(ISERROR(FIND(",",A2399))=FALSE,LEFT(A2399,FIND(",",A2399)-1),A2399),"-",C2399,"-",H2399,".pdf"),"PDF"),""),"")</f>
        <v>PDF</v>
      </c>
      <c r="U2399" s="11" t="s">
        <v>38</v>
      </c>
      <c r="V2399" s="3" t="s">
        <v>37</v>
      </c>
      <c r="Y2399" s="12" t="s">
        <v>35</v>
      </c>
      <c r="Z2399" s="33" t="str">
        <f>IF(J2399="Yes",IF(Q2399="","",IF(Q2399="Include",IF(V2399="",IF(Y2399="No","Check for supplement","Include"),IF(V2399="Exclude","Consensus required",IF(V2399="Include",IF(Y2399="No","Check for supplement","Include"),"Check required"))),IF(Q2399="Exclude",IF(V2399="","Check required",IF(V2399="Exclude","Exclude",IF(V2399="Include","Consensus required","Check required"))),"Check required"))),IF(L2399="","","Find PDF"))</f>
        <v>Include</v>
      </c>
      <c r="AA2399" s="31" t="str">
        <f>IF(Z2399="Exclude",R2399,"")</f>
        <v/>
      </c>
    </row>
    <row r="2400" spans="1:27" x14ac:dyDescent="0.25">
      <c r="A2400" s="25" t="s">
        <v>7053</v>
      </c>
      <c r="B2400" s="26" t="s">
        <v>7054</v>
      </c>
      <c r="C2400" s="26">
        <v>2017</v>
      </c>
      <c r="D2400" s="26" t="s">
        <v>530</v>
      </c>
      <c r="E2400" s="26">
        <v>19</v>
      </c>
      <c r="F2400" s="26">
        <v>10</v>
      </c>
      <c r="G2400" s="26" t="s">
        <v>7055</v>
      </c>
      <c r="H2400" s="26">
        <v>15066</v>
      </c>
      <c r="I2400" s="26" t="s">
        <v>7056</v>
      </c>
      <c r="J2400" s="11" t="s">
        <v>35</v>
      </c>
      <c r="K2400" s="18" t="str">
        <f>IF(LEFT(I2400,2)="10",HYPERLINK(_xlfn.CONCAT("https://doi.org/",I2400),"Link"),IF(I2400="","",HYPERLINK(I2400,"Link")))</f>
        <v>Link</v>
      </c>
      <c r="L2400" s="19" t="str">
        <f>IF(A2400&lt;&gt;"",IF(J2400="No",_xlfn.CONCAT(IF(ISERROR(FIND(",",A2400))=FALSE,LEFT(A2400,FIND(",",A2400)-1),A2400),"-",C2400,"-",H2400),""),"")</f>
        <v/>
      </c>
      <c r="M2400" s="29" t="str">
        <f>IF(A2400&lt;&gt;"",_xlfn.CONCAT("{",IF(ISERROR(FIND(",",A2400))=FALSE,LEFT(A2400,FIND(",",A2400)-1),A2400),", ",C2400," #",H2400,"}"),"")</f>
        <v>{Yom-Tov, 2017 #15066}</v>
      </c>
      <c r="N2400" s="4" t="s">
        <v>1</v>
      </c>
      <c r="O2400" s="18" t="str">
        <f>IF(J2400="Yes",IF(P2400&lt;&gt;"",HYPERLINK(_xlfn.CONCAT(VLOOKUP(P2400,AF:AG,2,FALSE),"\",IF(ISERROR(FIND(",",A2400))=FALSE,LEFT(A2400,FIND(",",A2400)-1),A2400),"-",C2400,"-",H2400,".pdf"),"PDF"),""),"")</f>
        <v>PDF</v>
      </c>
      <c r="P2400" s="11" t="s">
        <v>2</v>
      </c>
      <c r="Q2400" s="3" t="s">
        <v>46</v>
      </c>
      <c r="R2400" s="3" t="s">
        <v>39</v>
      </c>
      <c r="T2400" s="18" t="str">
        <f>IF(J2400="Yes",IF(U2400&lt;&gt;"",HYPERLINK(_xlfn.CONCAT(VLOOKUP(U2400,AF:AG,2,FALSE),"\",IF(ISERROR(FIND(",",A2400))=FALSE,LEFT(A2400,FIND(",",A2400)-1),A2400),"-",C2400,"-",H2400,".pdf"),"PDF"),""),"")</f>
        <v>PDF</v>
      </c>
      <c r="U2400" s="11" t="str">
        <f>IF(R2400="0. Duplicate","SH","")</f>
        <v>SH</v>
      </c>
      <c r="V2400" s="3" t="str">
        <f>IF(R2400="0. Duplicate","Exclude","")</f>
        <v>Exclude</v>
      </c>
      <c r="W2400" s="3" t="str">
        <f>IF(R2400="0. Duplicate","0. Duplicate","")</f>
        <v>0. Duplicate</v>
      </c>
      <c r="Y2400" s="12" t="str">
        <f>IF(R2400="Include","No",IF(V2400="Include","No",""))</f>
        <v/>
      </c>
      <c r="Z2400" s="33" t="str">
        <f>IF(J2400="Yes",IF(Q2400="","",IF(Q2400="Include",IF(V2400="",IF(Y2400="No","Check for supplement","Include"),IF(V2400="Exclude","Consensus required",IF(V2400="Include",IF(Y2400="No","Check for supplement","Include"),"Check required"))),IF(Q2400="Exclude",IF(V2400="","Check required",IF(V2400="Exclude","Exclude",IF(V2400="Include","Consensus required","Check required"))),"Check required"))),IF(L2400="","","Find PDF"))</f>
        <v>Exclude</v>
      </c>
      <c r="AA2400" s="31" t="str">
        <f>IF(Z2400="Exclude",R2400,"")</f>
        <v>0. Duplicate</v>
      </c>
    </row>
    <row r="2401" spans="1:27" x14ac:dyDescent="0.25">
      <c r="A2401" s="25" t="s">
        <v>4316</v>
      </c>
      <c r="B2401" s="26" t="s">
        <v>4317</v>
      </c>
      <c r="C2401" s="26">
        <v>2021</v>
      </c>
      <c r="D2401" s="26" t="s">
        <v>4318</v>
      </c>
      <c r="E2401" s="26">
        <v>8</v>
      </c>
      <c r="F2401" s="26">
        <v>2</v>
      </c>
      <c r="G2401" s="26" t="s">
        <v>4319</v>
      </c>
      <c r="H2401" s="26">
        <v>15067</v>
      </c>
      <c r="I2401" s="26" t="s">
        <v>4320</v>
      </c>
      <c r="J2401" s="11" t="s">
        <v>35</v>
      </c>
      <c r="K2401" s="18" t="str">
        <f>IF(LEFT(I2401,2)="10",HYPERLINK(_xlfn.CONCAT("https://doi.org/",I2401),"Link"),IF(I2401="","",HYPERLINK(I2401,"Link")))</f>
        <v>Link</v>
      </c>
      <c r="L2401" s="19" t="str">
        <f>IF(A2401&lt;&gt;"",IF(J2401="No",_xlfn.CONCAT(IF(ISERROR(FIND(",",A2401))=FALSE,LEFT(A2401,FIND(",",A2401)-1),A2401),"-",C2401,"-",H2401),""),"")</f>
        <v/>
      </c>
      <c r="M2401" s="29" t="str">
        <f>IF(A2401&lt;&gt;"",_xlfn.CONCAT("{",IF(ISERROR(FIND(",",A2401))=FALSE,LEFT(A2401,FIND(",",A2401)-1),A2401),", ",C2401," #",H2401,"}"),"")</f>
        <v>{Yonchuk, 2021 #15067}</v>
      </c>
      <c r="N2401" s="4" t="s">
        <v>1</v>
      </c>
      <c r="O2401" s="18" t="str">
        <f>IF(J2401="Yes",IF(P2401&lt;&gt;"",HYPERLINK(_xlfn.CONCAT(VLOOKUP(P2401,AF:AG,2,FALSE),"\",IF(ISERROR(FIND(",",A2401))=FALSE,LEFT(A2401,FIND(",",A2401)-1),A2401),"-",C2401,"-",H2401,".pdf"),"PDF"),""),"")</f>
        <v>PDF</v>
      </c>
      <c r="P2401" s="11" t="s">
        <v>2</v>
      </c>
      <c r="Q2401" s="3" t="s">
        <v>46</v>
      </c>
      <c r="R2401" s="3" t="s">
        <v>47</v>
      </c>
      <c r="S2401" s="4" t="s">
        <v>109</v>
      </c>
      <c r="T2401" s="18" t="str">
        <f>IF(J2401="Yes",IF(U2401&lt;&gt;"",HYPERLINK(_xlfn.CONCAT(VLOOKUP(U2401,AF:AG,2,FALSE),"\",IF(ISERROR(FIND(",",A2401))=FALSE,LEFT(A2401,FIND(",",A2401)-1),A2401),"-",C2401,"-",H2401,".pdf"),"PDF"),""),"")</f>
        <v>PDF</v>
      </c>
      <c r="U2401" s="11" t="s">
        <v>38</v>
      </c>
      <c r="V2401" s="3" t="s">
        <v>46</v>
      </c>
      <c r="W2401" s="3" t="s">
        <v>47</v>
      </c>
      <c r="Y2401" s="12" t="str">
        <f>IF(R2401="Include","No",IF(V2401="Include","No",""))</f>
        <v/>
      </c>
      <c r="Z2401" s="33" t="str">
        <f>IF(J2401="Yes",IF(Q2401="","",IF(Q2401="Include",IF(V2401="",IF(Y2401="No","Check for supplement","Include"),IF(V2401="Exclude","Consensus required",IF(V2401="Include",IF(Y2401="No","Check for supplement","Include"),"Check required"))),IF(Q2401="Exclude",IF(V2401="","Check required",IF(V2401="Exclude","Exclude",IF(V2401="Include","Consensus required","Check required"))),"Check required"))),IF(L2401="","","Find PDF"))</f>
        <v>Exclude</v>
      </c>
      <c r="AA2401" s="31" t="str">
        <f>IF(Z2401="Exclude",R2401,"")</f>
        <v>3. Wrong intervention</v>
      </c>
    </row>
    <row r="2402" spans="1:27" x14ac:dyDescent="0.25">
      <c r="A2402" s="25" t="s">
        <v>4321</v>
      </c>
      <c r="B2402" s="26" t="s">
        <v>4322</v>
      </c>
      <c r="C2402" s="26">
        <v>2019</v>
      </c>
      <c r="D2402" s="26" t="s">
        <v>3323</v>
      </c>
      <c r="E2402" s="26">
        <v>14</v>
      </c>
      <c r="F2402" s="26">
        <v>4</v>
      </c>
      <c r="G2402" s="26" t="s">
        <v>4323</v>
      </c>
      <c r="H2402" s="26">
        <v>14029</v>
      </c>
      <c r="I2402" s="26" t="s">
        <v>4324</v>
      </c>
      <c r="J2402" s="11" t="s">
        <v>35</v>
      </c>
      <c r="K2402" s="18" t="str">
        <f>IF(LEFT(I2402,2)="10",HYPERLINK(_xlfn.CONCAT("https://doi.org/",I2402),"Link"),IF(I2402="","",HYPERLINK(I2402,"Link")))</f>
        <v>Link</v>
      </c>
      <c r="L2402" s="19" t="str">
        <f>IF(A2402&lt;&gt;"",IF(J2402="No",_xlfn.CONCAT(IF(ISERROR(FIND(",",A2402))=FALSE,LEFT(A2402,FIND(",",A2402)-1),A2402),"-",C2402,"-",H2402),""),"")</f>
        <v/>
      </c>
      <c r="M2402" s="29" t="str">
        <f>IF(A2402&lt;&gt;"",_xlfn.CONCAT("{",IF(ISERROR(FIND(",",A2402))=FALSE,LEFT(A2402,FIND(",",A2402)-1),A2402),", ",C2402," #",H2402,"}"),"")</f>
        <v>{Yoong, 2019 #14029}</v>
      </c>
      <c r="N2402" s="4" t="s">
        <v>1</v>
      </c>
      <c r="O2402" s="18" t="str">
        <f>IF(J2402="Yes",IF(P2402&lt;&gt;"",HYPERLINK(_xlfn.CONCAT(VLOOKUP(P2402,AF:AG,2,FALSE),"\",IF(ISERROR(FIND(",",A2402))=FALSE,LEFT(A2402,FIND(",",A2402)-1),A2402),"-",C2402,"-",H2402,".pdf"),"PDF"),""),"")</f>
        <v>PDF</v>
      </c>
      <c r="P2402" s="11" t="s">
        <v>2</v>
      </c>
      <c r="Q2402" s="3" t="s">
        <v>46</v>
      </c>
      <c r="R2402" s="3" t="s">
        <v>47</v>
      </c>
      <c r="S2402" s="4" t="s">
        <v>109</v>
      </c>
      <c r="T2402" s="18" t="str">
        <f>IF(J2402="Yes",IF(U2402&lt;&gt;"",HYPERLINK(_xlfn.CONCAT(VLOOKUP(U2402,AF:AG,2,FALSE),"\",IF(ISERROR(FIND(",",A2402))=FALSE,LEFT(A2402,FIND(",",A2402)-1),A2402),"-",C2402,"-",H2402,".pdf"),"PDF"),""),"")</f>
        <v>PDF</v>
      </c>
      <c r="U2402" s="11" t="s">
        <v>38</v>
      </c>
      <c r="V2402" s="3" t="s">
        <v>46</v>
      </c>
      <c r="W2402" s="3" t="s">
        <v>47</v>
      </c>
      <c r="Y2402" s="12" t="str">
        <f>IF(R2402="Include","No",IF(V2402="Include","No",""))</f>
        <v/>
      </c>
      <c r="Z2402" s="33" t="str">
        <f>IF(J2402="Yes",IF(Q2402="","",IF(Q2402="Include",IF(V2402="",IF(Y2402="No","Check for supplement","Include"),IF(V2402="Exclude","Consensus required",IF(V2402="Include",IF(Y2402="No","Check for supplement","Include"),"Check required"))),IF(Q2402="Exclude",IF(V2402="","Check required",IF(V2402="Exclude","Exclude",IF(V2402="Include","Consensus required","Check required"))),"Check required"))),IF(L2402="","","Find PDF"))</f>
        <v>Exclude</v>
      </c>
      <c r="AA2402" s="31" t="str">
        <f>IF(Z2402="Exclude",R2402,"")</f>
        <v>3. Wrong intervention</v>
      </c>
    </row>
    <row r="2403" spans="1:27" x14ac:dyDescent="0.25">
      <c r="A2403" s="25" t="s">
        <v>4325</v>
      </c>
      <c r="B2403" s="26" t="s">
        <v>4326</v>
      </c>
      <c r="C2403" s="26">
        <v>2022</v>
      </c>
      <c r="D2403" s="26" t="s">
        <v>100</v>
      </c>
      <c r="E2403" s="26">
        <v>10</v>
      </c>
      <c r="F2403" s="26">
        <v>10</v>
      </c>
      <c r="G2403" s="26" t="s">
        <v>4327</v>
      </c>
      <c r="H2403" s="26">
        <v>14030</v>
      </c>
      <c r="I2403" s="26" t="s">
        <v>4328</v>
      </c>
      <c r="J2403" s="11" t="s">
        <v>35</v>
      </c>
      <c r="K2403" s="18" t="str">
        <f>IF(LEFT(I2403,2)="10",HYPERLINK(_xlfn.CONCAT("https://doi.org/",I2403),"Link"),IF(I2403="","",HYPERLINK(I2403,"Link")))</f>
        <v>Link</v>
      </c>
      <c r="L2403" s="19" t="str">
        <f>IF(A2403&lt;&gt;"",IF(J2403="No",_xlfn.CONCAT(IF(ISERROR(FIND(",",A2403))=FALSE,LEFT(A2403,FIND(",",A2403)-1),A2403),"-",C2403,"-",H2403),""),"")</f>
        <v/>
      </c>
      <c r="M2403" s="29" t="str">
        <f>IF(A2403&lt;&gt;"",_xlfn.CONCAT("{",IF(ISERROR(FIND(",",A2403))=FALSE,LEFT(A2403,FIND(",",A2403)-1),A2403),", ",C2403," #",H2403,"}"),"")</f>
        <v>{Yoshimura, 2022 #14030}</v>
      </c>
      <c r="N2403" s="4" t="s">
        <v>1</v>
      </c>
      <c r="O2403" s="18" t="str">
        <f>IF(J2403="Yes",IF(P2403&lt;&gt;"",HYPERLINK(_xlfn.CONCAT(VLOOKUP(P2403,AF:AG,2,FALSE),"\",IF(ISERROR(FIND(",",A2403))=FALSE,LEFT(A2403,FIND(",",A2403)-1),A2403),"-",C2403,"-",H2403,".pdf"),"PDF"),""),"")</f>
        <v>PDF</v>
      </c>
      <c r="P2403" s="11" t="s">
        <v>2</v>
      </c>
      <c r="Q2403" s="3" t="s">
        <v>46</v>
      </c>
      <c r="R2403" s="3" t="s">
        <v>47</v>
      </c>
      <c r="S2403" s="4" t="s">
        <v>109</v>
      </c>
      <c r="T2403" s="18" t="str">
        <f>IF(J2403="Yes",IF(U2403&lt;&gt;"",HYPERLINK(_xlfn.CONCAT(VLOOKUP(U2403,AF:AG,2,FALSE),"\",IF(ISERROR(FIND(",",A2403))=FALSE,LEFT(A2403,FIND(",",A2403)-1),A2403),"-",C2403,"-",H2403,".pdf"),"PDF"),""),"")</f>
        <v>PDF</v>
      </c>
      <c r="U2403" s="11" t="s">
        <v>38</v>
      </c>
      <c r="V2403" s="3" t="s">
        <v>46</v>
      </c>
      <c r="W2403" s="3" t="s">
        <v>47</v>
      </c>
      <c r="Y2403" s="12" t="str">
        <f>IF(R2403="Include","No",IF(V2403="Include","No",""))</f>
        <v/>
      </c>
      <c r="Z2403" s="33" t="str">
        <f>IF(J2403="Yes",IF(Q2403="","",IF(Q2403="Include",IF(V2403="",IF(Y2403="No","Check for supplement","Include"),IF(V2403="Exclude","Consensus required",IF(V2403="Include",IF(Y2403="No","Check for supplement","Include"),"Check required"))),IF(Q2403="Exclude",IF(V2403="","Check required",IF(V2403="Exclude","Exclude",IF(V2403="Include","Consensus required","Check required"))),"Check required"))),IF(L2403="","","Find PDF"))</f>
        <v>Exclude</v>
      </c>
      <c r="AA2403" s="31" t="str">
        <f>IF(Z2403="Exclude",R2403,"")</f>
        <v>3. Wrong intervention</v>
      </c>
    </row>
    <row r="2404" spans="1:27" x14ac:dyDescent="0.25">
      <c r="A2404" s="25" t="s">
        <v>4329</v>
      </c>
      <c r="B2404" s="26" t="s">
        <v>4330</v>
      </c>
      <c r="C2404" s="26">
        <v>2016</v>
      </c>
      <c r="D2404" s="26" t="s">
        <v>4331</v>
      </c>
      <c r="E2404" s="26">
        <v>16</v>
      </c>
      <c r="F2404" s="26">
        <v>1</v>
      </c>
      <c r="G2404" s="26">
        <v>176</v>
      </c>
      <c r="H2404" s="26">
        <v>15069</v>
      </c>
      <c r="I2404" s="26" t="s">
        <v>4332</v>
      </c>
      <c r="J2404" s="11" t="s">
        <v>35</v>
      </c>
      <c r="K2404" s="18" t="str">
        <f>IF(LEFT(I2404,2)="10",HYPERLINK(_xlfn.CONCAT("https://doi.org/",I2404),"Link"),IF(I2404="","",HYPERLINK(I2404,"Link")))</f>
        <v>Link</v>
      </c>
      <c r="L2404" s="19" t="str">
        <f>IF(A2404&lt;&gt;"",IF(J2404="No",_xlfn.CONCAT(IF(ISERROR(FIND(",",A2404))=FALSE,LEFT(A2404,FIND(",",A2404)-1),A2404),"-",C2404,"-",H2404),""),"")</f>
        <v/>
      </c>
      <c r="M2404" s="29" t="str">
        <f>IF(A2404&lt;&gt;"",_xlfn.CONCAT("{",IF(ISERROR(FIND(",",A2404))=FALSE,LEFT(A2404,FIND(",",A2404)-1),A2404),", ",C2404," #",H2404,"}"),"")</f>
        <v>{Young, 2016 #15069}</v>
      </c>
      <c r="N2404" s="4" t="s">
        <v>1</v>
      </c>
      <c r="O2404" s="18" t="str">
        <f>IF(J2404="Yes",IF(P2404&lt;&gt;"",HYPERLINK(_xlfn.CONCAT(VLOOKUP(P2404,AF:AG,2,FALSE),"\",IF(ISERROR(FIND(",",A2404))=FALSE,LEFT(A2404,FIND(",",A2404)-1),A2404),"-",C2404,"-",H2404,".pdf"),"PDF"),""),"")</f>
        <v>PDF</v>
      </c>
      <c r="P2404" s="11" t="s">
        <v>2</v>
      </c>
      <c r="Q2404" s="3" t="s">
        <v>46</v>
      </c>
      <c r="R2404" s="3" t="s">
        <v>47</v>
      </c>
      <c r="S2404" s="4" t="s">
        <v>109</v>
      </c>
      <c r="T2404" s="18" t="str">
        <f>IF(J2404="Yes",IF(U2404&lt;&gt;"",HYPERLINK(_xlfn.CONCAT(VLOOKUP(U2404,AF:AG,2,FALSE),"\",IF(ISERROR(FIND(",",A2404))=FALSE,LEFT(A2404,FIND(",",A2404)-1),A2404),"-",C2404,"-",H2404,".pdf"),"PDF"),""),"")</f>
        <v>PDF</v>
      </c>
      <c r="U2404" s="11" t="s">
        <v>38</v>
      </c>
      <c r="V2404" s="3" t="s">
        <v>46</v>
      </c>
      <c r="W2404" s="3" t="s">
        <v>47</v>
      </c>
      <c r="Y2404" s="12" t="str">
        <f>IF(R2404="Include","No",IF(V2404="Include","No",""))</f>
        <v/>
      </c>
      <c r="Z2404" s="33" t="str">
        <f>IF(J2404="Yes",IF(Q2404="","",IF(Q2404="Include",IF(V2404="",IF(Y2404="No","Check for supplement","Include"),IF(V2404="Exclude","Consensus required",IF(V2404="Include",IF(Y2404="No","Check for supplement","Include"),"Check required"))),IF(Q2404="Exclude",IF(V2404="","Check required",IF(V2404="Exclude","Exclude",IF(V2404="Include","Consensus required","Check required"))),"Check required"))),IF(L2404="","","Find PDF"))</f>
        <v>Exclude</v>
      </c>
      <c r="AA2404" s="31" t="str">
        <f>IF(Z2404="Exclude",R2404,"")</f>
        <v>3. Wrong intervention</v>
      </c>
    </row>
    <row r="2405" spans="1:27" x14ac:dyDescent="0.25">
      <c r="A2405" s="25" t="s">
        <v>4333</v>
      </c>
      <c r="B2405" s="26" t="s">
        <v>4334</v>
      </c>
      <c r="C2405" s="26">
        <v>2019</v>
      </c>
      <c r="D2405" s="26" t="s">
        <v>237</v>
      </c>
      <c r="E2405" s="26">
        <v>5</v>
      </c>
      <c r="F2405" s="26">
        <v>1</v>
      </c>
      <c r="G2405" s="26">
        <v>6</v>
      </c>
      <c r="H2405" s="26">
        <v>14031</v>
      </c>
      <c r="I2405" s="26" t="s">
        <v>4335</v>
      </c>
      <c r="J2405" s="11" t="s">
        <v>35</v>
      </c>
      <c r="K2405" s="18" t="str">
        <f>IF(LEFT(I2405,2)="10",HYPERLINK(_xlfn.CONCAT("https://doi.org/",I2405),"Link"),IF(I2405="","",HYPERLINK(I2405,"Link")))</f>
        <v>Link</v>
      </c>
      <c r="L2405" s="19" t="str">
        <f>IF(A2405&lt;&gt;"",IF(J2405="No",_xlfn.CONCAT(IF(ISERROR(FIND(",",A2405))=FALSE,LEFT(A2405,FIND(",",A2405)-1),A2405),"-",C2405,"-",H2405),""),"")</f>
        <v/>
      </c>
      <c r="M2405" s="29" t="str">
        <f>IF(A2405&lt;&gt;"",_xlfn.CONCAT("{",IF(ISERROR(FIND(",",A2405))=FALSE,LEFT(A2405,FIND(",",A2405)-1),A2405),", ",C2405," #",H2405,"}"),"")</f>
        <v>{Young, 2019 #14031}</v>
      </c>
      <c r="N2405" s="4" t="s">
        <v>1</v>
      </c>
      <c r="O2405" s="18" t="str">
        <f>IF(J2405="Yes",IF(P2405&lt;&gt;"",HYPERLINK(_xlfn.CONCAT(VLOOKUP(P2405,AF:AG,2,FALSE),"\",IF(ISERROR(FIND(",",A2405))=FALSE,LEFT(A2405,FIND(",",A2405)-1),A2405),"-",C2405,"-",H2405,".pdf"),"PDF"),""),"")</f>
        <v>PDF</v>
      </c>
      <c r="P2405" s="11" t="s">
        <v>2</v>
      </c>
      <c r="Q2405" s="3" t="s">
        <v>46</v>
      </c>
      <c r="R2405" s="3" t="s">
        <v>47</v>
      </c>
      <c r="S2405" s="4" t="s">
        <v>109</v>
      </c>
      <c r="T2405" s="18" t="str">
        <f>IF(J2405="Yes",IF(U2405&lt;&gt;"",HYPERLINK(_xlfn.CONCAT(VLOOKUP(U2405,AF:AG,2,FALSE),"\",IF(ISERROR(FIND(",",A2405))=FALSE,LEFT(A2405,FIND(",",A2405)-1),A2405),"-",C2405,"-",H2405,".pdf"),"PDF"),""),"")</f>
        <v>PDF</v>
      </c>
      <c r="U2405" s="11" t="s">
        <v>38</v>
      </c>
      <c r="V2405" s="3" t="s">
        <v>46</v>
      </c>
      <c r="W2405" s="3" t="s">
        <v>47</v>
      </c>
      <c r="Y2405" s="12" t="str">
        <f>IF(R2405="Include","No",IF(V2405="Include","No",""))</f>
        <v/>
      </c>
      <c r="Z2405" s="33" t="str">
        <f>IF(J2405="Yes",IF(Q2405="","",IF(Q2405="Include",IF(V2405="",IF(Y2405="No","Check for supplement","Include"),IF(V2405="Exclude","Consensus required",IF(V2405="Include",IF(Y2405="No","Check for supplement","Include"),"Check required"))),IF(Q2405="Exclude",IF(V2405="","Check required",IF(V2405="Exclude","Exclude",IF(V2405="Include","Consensus required","Check required"))),"Check required"))),IF(L2405="","","Find PDF"))</f>
        <v>Exclude</v>
      </c>
      <c r="AA2405" s="31" t="str">
        <f>IF(Z2405="Exclude",R2405,"")</f>
        <v>3. Wrong intervention</v>
      </c>
    </row>
    <row r="2406" spans="1:27" x14ac:dyDescent="0.25">
      <c r="A2406" s="25" t="s">
        <v>4336</v>
      </c>
      <c r="B2406" s="26" t="s">
        <v>4337</v>
      </c>
      <c r="C2406" s="26">
        <v>2020</v>
      </c>
      <c r="D2406" s="26" t="s">
        <v>65</v>
      </c>
      <c r="E2406" s="26">
        <v>10</v>
      </c>
      <c r="F2406" s="26">
        <v>11</v>
      </c>
      <c r="G2406" s="26" t="s">
        <v>4338</v>
      </c>
      <c r="H2406" s="26">
        <v>15068</v>
      </c>
      <c r="I2406" s="26" t="s">
        <v>4339</v>
      </c>
      <c r="J2406" s="11" t="s">
        <v>35</v>
      </c>
      <c r="K2406" s="18" t="str">
        <f>IF(LEFT(I2406,2)="10",HYPERLINK(_xlfn.CONCAT("https://doi.org/",I2406),"Link"),IF(I2406="","",HYPERLINK(I2406,"Link")))</f>
        <v>Link</v>
      </c>
      <c r="L2406" s="19" t="str">
        <f>IF(A2406&lt;&gt;"",IF(J2406="No",_xlfn.CONCAT(IF(ISERROR(FIND(",",A2406))=FALSE,LEFT(A2406,FIND(",",A2406)-1),A2406),"-",C2406,"-",H2406),""),"")</f>
        <v/>
      </c>
      <c r="M2406" s="29" t="str">
        <f>IF(A2406&lt;&gt;"",_xlfn.CONCAT("{",IF(ISERROR(FIND(",",A2406))=FALSE,LEFT(A2406,FIND(",",A2406)-1),A2406),", ",C2406," #",H2406,"}"),"")</f>
        <v>{Young, 2020 #15068}</v>
      </c>
      <c r="N2406" s="4" t="s">
        <v>1</v>
      </c>
      <c r="O2406" s="18" t="str">
        <f>IF(J2406="Yes",IF(P2406&lt;&gt;"",HYPERLINK(_xlfn.CONCAT(VLOOKUP(P2406,AF:AG,2,FALSE),"\",IF(ISERROR(FIND(",",A2406))=FALSE,LEFT(A2406,FIND(",",A2406)-1),A2406),"-",C2406,"-",H2406,".pdf"),"PDF"),""),"")</f>
        <v>PDF</v>
      </c>
      <c r="P2406" s="11" t="s">
        <v>2</v>
      </c>
      <c r="Q2406" s="3" t="s">
        <v>46</v>
      </c>
      <c r="R2406" s="3" t="s">
        <v>47</v>
      </c>
      <c r="S2406" s="4" t="s">
        <v>109</v>
      </c>
      <c r="T2406" s="18" t="str">
        <f>IF(J2406="Yes",IF(U2406&lt;&gt;"",HYPERLINK(_xlfn.CONCAT(VLOOKUP(U2406,AF:AG,2,FALSE),"\",IF(ISERROR(FIND(",",A2406))=FALSE,LEFT(A2406,FIND(",",A2406)-1),A2406),"-",C2406,"-",H2406,".pdf"),"PDF"),""),"")</f>
        <v>PDF</v>
      </c>
      <c r="U2406" s="11" t="s">
        <v>38</v>
      </c>
      <c r="V2406" s="3" t="s">
        <v>46</v>
      </c>
      <c r="W2406" s="3" t="s">
        <v>47</v>
      </c>
      <c r="Y2406" s="12" t="str">
        <f>IF(R2406="Include","No",IF(V2406="Include","No",""))</f>
        <v/>
      </c>
      <c r="Z2406" s="33" t="str">
        <f>IF(J2406="Yes",IF(Q2406="","",IF(Q2406="Include",IF(V2406="",IF(Y2406="No","Check for supplement","Include"),IF(V2406="Exclude","Consensus required",IF(V2406="Include",IF(Y2406="No","Check for supplement","Include"),"Check required"))),IF(Q2406="Exclude",IF(V2406="","Check required",IF(V2406="Exclude","Exclude",IF(V2406="Include","Consensus required","Check required"))),"Check required"))),IF(L2406="","","Find PDF"))</f>
        <v>Exclude</v>
      </c>
      <c r="AA2406" s="31" t="str">
        <f>IF(Z2406="Exclude",R2406,"")</f>
        <v>3. Wrong intervention</v>
      </c>
    </row>
    <row r="2407" spans="1:27" x14ac:dyDescent="0.25">
      <c r="A2407" s="25" t="s">
        <v>5845</v>
      </c>
      <c r="B2407" s="26" t="s">
        <v>5846</v>
      </c>
      <c r="C2407" s="26">
        <v>2023</v>
      </c>
      <c r="D2407" s="26" t="s">
        <v>5847</v>
      </c>
      <c r="E2407" s="26">
        <v>12</v>
      </c>
      <c r="F2407" s="26">
        <v>4</v>
      </c>
      <c r="H2407" s="26">
        <v>14211</v>
      </c>
      <c r="I2407" s="26" t="s">
        <v>5848</v>
      </c>
      <c r="J2407" s="11" t="s">
        <v>35</v>
      </c>
      <c r="K2407" s="18" t="str">
        <f>IF(LEFT(I2407,2)="10",HYPERLINK(_xlfn.CONCAT("https://doi.org/",I2407),"Link"),IF(I2407="","",HYPERLINK(I2407,"Link")))</f>
        <v>Link</v>
      </c>
      <c r="L2407" s="19" t="str">
        <f>IF(A2407&lt;&gt;"",IF(J2407="No",_xlfn.CONCAT(IF(ISERROR(FIND(",",A2407))=FALSE,LEFT(A2407,FIND(",",A2407)-1),A2407),"-",C2407,"-",H2407),""),"")</f>
        <v/>
      </c>
      <c r="M2407" s="29" t="str">
        <f>IF(A2407&lt;&gt;"",_xlfn.CONCAT("{",IF(ISERROR(FIND(",",A2407))=FALSE,LEFT(A2407,FIND(",",A2407)-1),A2407),", ",C2407," #",H2407,"}"),"")</f>
        <v>{Yu, 2023 #14211}</v>
      </c>
      <c r="N2407" s="4" t="s">
        <v>4</v>
      </c>
      <c r="O2407" s="18" t="str">
        <f>IF(J2407="Yes",IF(P2407&lt;&gt;"",HYPERLINK(_xlfn.CONCAT(VLOOKUP(P2407,AF:AG,2,FALSE),"\",IF(ISERROR(FIND(",",A2407))=FALSE,LEFT(A2407,FIND(",",A2407)-1),A2407),"-",C2407,"-",H2407,".pdf"),"PDF"),""),"")</f>
        <v>PDF</v>
      </c>
      <c r="P2407" s="11" t="s">
        <v>2</v>
      </c>
      <c r="Q2407" s="3" t="s">
        <v>46</v>
      </c>
      <c r="R2407" s="3" t="s">
        <v>77</v>
      </c>
      <c r="S2407" s="4" t="s">
        <v>316</v>
      </c>
      <c r="T2407" s="18" t="str">
        <f>IF(J2407="Yes",IF(U2407&lt;&gt;"",HYPERLINK(_xlfn.CONCAT(VLOOKUP(U2407,AF:AG,2,FALSE),"\",IF(ISERROR(FIND(",",A2407))=FALSE,LEFT(A2407,FIND(",",A2407)-1),A2407),"-",C2407,"-",H2407,".pdf"),"PDF"),""),"")</f>
        <v>PDF</v>
      </c>
      <c r="U2407" s="11" t="s">
        <v>50</v>
      </c>
      <c r="V2407" s="3" t="s">
        <v>46</v>
      </c>
      <c r="Y2407" s="12" t="str">
        <f>IF(R2407="Include","No",IF(V2407="Include","No",""))</f>
        <v/>
      </c>
      <c r="Z2407" s="33" t="str">
        <f>IF(J2407="Yes",IF(Q2407="","",IF(Q2407="Include",IF(V2407="",IF(Y2407="No","Check for supplement","Include"),IF(V2407="Exclude","Consensus required",IF(V2407="Include",IF(Y2407="No","Check for supplement","Include"),"Check required"))),IF(Q2407="Exclude",IF(V2407="","Check required",IF(V2407="Exclude","Exclude",IF(V2407="Include","Consensus required","Check required"))),"Check required"))),IF(L2407="","","Find PDF"))</f>
        <v>Exclude</v>
      </c>
      <c r="AA2407" s="31" t="str">
        <f>IF(Z2407="Exclude",R2407,"")</f>
        <v>5. Wrong study design</v>
      </c>
    </row>
    <row r="2408" spans="1:27" x14ac:dyDescent="0.25">
      <c r="A2408" s="25" t="s">
        <v>4340</v>
      </c>
      <c r="B2408" s="26" t="s">
        <v>4341</v>
      </c>
      <c r="C2408" s="26">
        <v>2021</v>
      </c>
      <c r="D2408" s="26" t="s">
        <v>4342</v>
      </c>
      <c r="E2408" s="26">
        <v>32</v>
      </c>
      <c r="F2408" s="26">
        <v>5</v>
      </c>
      <c r="G2408" s="26" t="s">
        <v>4343</v>
      </c>
      <c r="H2408" s="26">
        <v>15070</v>
      </c>
      <c r="I2408" s="26" t="s">
        <v>4344</v>
      </c>
      <c r="J2408" s="11" t="s">
        <v>35</v>
      </c>
      <c r="K2408" s="18" t="str">
        <f>IF(LEFT(I2408,2)="10",HYPERLINK(_xlfn.CONCAT("https://doi.org/",I2408),"Link"),IF(I2408="","",HYPERLINK(I2408,"Link")))</f>
        <v>Link</v>
      </c>
      <c r="L2408" s="19" t="str">
        <f>IF(A2408&lt;&gt;"",IF(J2408="No",_xlfn.CONCAT(IF(ISERROR(FIND(",",A2408))=FALSE,LEFT(A2408,FIND(",",A2408)-1),A2408),"-",C2408,"-",H2408),""),"")</f>
        <v/>
      </c>
      <c r="M2408" s="29" t="str">
        <f>IF(A2408&lt;&gt;"",_xlfn.CONCAT("{",IF(ISERROR(FIND(",",A2408))=FALSE,LEFT(A2408,FIND(",",A2408)-1),A2408),", ",C2408," #",H2408,"}"),"")</f>
        <v>{Yudi, 2021 #15070}</v>
      </c>
      <c r="N2408" s="4" t="s">
        <v>1</v>
      </c>
      <c r="O2408" s="18" t="str">
        <f>IF(J2408="Yes",IF(P2408&lt;&gt;"",HYPERLINK(_xlfn.CONCAT(VLOOKUP(P2408,AF:AG,2,FALSE),"\",IF(ISERROR(FIND(",",A2408))=FALSE,LEFT(A2408,FIND(",",A2408)-1),A2408),"-",C2408,"-",H2408,".pdf"),"PDF"),""),"")</f>
        <v>PDF</v>
      </c>
      <c r="P2408" s="11" t="s">
        <v>2</v>
      </c>
      <c r="Q2408" s="3" t="s">
        <v>46</v>
      </c>
      <c r="R2408" s="3" t="s">
        <v>47</v>
      </c>
      <c r="S2408" s="4" t="s">
        <v>109</v>
      </c>
      <c r="T2408" s="18" t="str">
        <f>IF(J2408="Yes",IF(U2408&lt;&gt;"",HYPERLINK(_xlfn.CONCAT(VLOOKUP(U2408,AF:AG,2,FALSE),"\",IF(ISERROR(FIND(",",A2408))=FALSE,LEFT(A2408,FIND(",",A2408)-1),A2408),"-",C2408,"-",H2408,".pdf"),"PDF"),""),"")</f>
        <v>PDF</v>
      </c>
      <c r="U2408" s="11" t="s">
        <v>38</v>
      </c>
      <c r="V2408" s="3" t="s">
        <v>46</v>
      </c>
      <c r="W2408" s="3" t="s">
        <v>47</v>
      </c>
      <c r="Y2408" s="12" t="str">
        <f>IF(R2408="Include","No",IF(V2408="Include","No",""))</f>
        <v/>
      </c>
      <c r="Z2408" s="33" t="str">
        <f>IF(J2408="Yes",IF(Q2408="","",IF(Q2408="Include",IF(V2408="",IF(Y2408="No","Check for supplement","Include"),IF(V2408="Exclude","Consensus required",IF(V2408="Include",IF(Y2408="No","Check for supplement","Include"),"Check required"))),IF(Q2408="Exclude",IF(V2408="","Check required",IF(V2408="Exclude","Exclude",IF(V2408="Include","Consensus required","Check required"))),"Check required"))),IF(L2408="","","Find PDF"))</f>
        <v>Exclude</v>
      </c>
      <c r="AA2408" s="31" t="str">
        <f>IF(Z2408="Exclude",R2408,"")</f>
        <v>3. Wrong intervention</v>
      </c>
    </row>
    <row r="2409" spans="1:27" x14ac:dyDescent="0.25">
      <c r="A2409" s="25" t="s">
        <v>4345</v>
      </c>
      <c r="B2409" s="26" t="s">
        <v>4346</v>
      </c>
      <c r="C2409" s="26">
        <v>2020</v>
      </c>
      <c r="D2409" s="26" t="s">
        <v>851</v>
      </c>
      <c r="E2409" s="26">
        <v>29</v>
      </c>
      <c r="F2409" s="26">
        <v>7</v>
      </c>
      <c r="G2409" s="26" t="s">
        <v>4347</v>
      </c>
      <c r="H2409" s="26">
        <v>14032</v>
      </c>
      <c r="I2409" s="26" t="s">
        <v>4348</v>
      </c>
      <c r="J2409" s="11" t="s">
        <v>35</v>
      </c>
      <c r="K2409" s="18" t="str">
        <f>IF(LEFT(I2409,2)="10",HYPERLINK(_xlfn.CONCAT("https://doi.org/",I2409),"Link"),IF(I2409="","",HYPERLINK(I2409,"Link")))</f>
        <v>Link</v>
      </c>
      <c r="L2409" s="19" t="str">
        <f>IF(A2409&lt;&gt;"",IF(J2409="No",_xlfn.CONCAT(IF(ISERROR(FIND(",",A2409))=FALSE,LEFT(A2409,FIND(",",A2409)-1),A2409),"-",C2409,"-",H2409),""),"")</f>
        <v/>
      </c>
      <c r="M2409" s="29" t="str">
        <f>IF(A2409&lt;&gt;"",_xlfn.CONCAT("{",IF(ISERROR(FIND(",",A2409))=FALSE,LEFT(A2409,FIND(",",A2409)-1),A2409),", ",C2409," #",H2409,"}"),"")</f>
        <v>{Yun, 2020 #14032}</v>
      </c>
      <c r="N2409" s="4" t="s">
        <v>1</v>
      </c>
      <c r="O2409" s="18" t="str">
        <f>IF(J2409="Yes",IF(P2409&lt;&gt;"",HYPERLINK(_xlfn.CONCAT(VLOOKUP(P2409,AF:AG,2,FALSE),"\",IF(ISERROR(FIND(",",A2409))=FALSE,LEFT(A2409,FIND(",",A2409)-1),A2409),"-",C2409,"-",H2409,".pdf"),"PDF"),""),"")</f>
        <v>PDF</v>
      </c>
      <c r="P2409" s="11" t="s">
        <v>2</v>
      </c>
      <c r="Q2409" s="3" t="s">
        <v>46</v>
      </c>
      <c r="R2409" s="3" t="s">
        <v>47</v>
      </c>
      <c r="S2409" s="4" t="s">
        <v>109</v>
      </c>
      <c r="T2409" s="18" t="str">
        <f>IF(J2409="Yes",IF(U2409&lt;&gt;"",HYPERLINK(_xlfn.CONCAT(VLOOKUP(U2409,AF:AG,2,FALSE),"\",IF(ISERROR(FIND(",",A2409))=FALSE,LEFT(A2409,FIND(",",A2409)-1),A2409),"-",C2409,"-",H2409,".pdf"),"PDF"),""),"")</f>
        <v>PDF</v>
      </c>
      <c r="U2409" s="11" t="s">
        <v>38</v>
      </c>
      <c r="V2409" s="3" t="s">
        <v>46</v>
      </c>
      <c r="W2409" s="3" t="s">
        <v>47</v>
      </c>
      <c r="Y2409" s="12" t="str">
        <f>IF(R2409="Include","No",IF(V2409="Include","No",""))</f>
        <v/>
      </c>
      <c r="Z2409" s="33" t="str">
        <f>IF(J2409="Yes",IF(Q2409="","",IF(Q2409="Include",IF(V2409="",IF(Y2409="No","Check for supplement","Include"),IF(V2409="Exclude","Consensus required",IF(V2409="Include",IF(Y2409="No","Check for supplement","Include"),"Check required"))),IF(Q2409="Exclude",IF(V2409="","Check required",IF(V2409="Exclude","Exclude",IF(V2409="Include","Consensus required","Check required"))),"Check required"))),IF(L2409="","","Find PDF"))</f>
        <v>Exclude</v>
      </c>
      <c r="AA2409" s="31" t="str">
        <f>IF(Z2409="Exclude",R2409,"")</f>
        <v>3. Wrong intervention</v>
      </c>
    </row>
    <row r="2410" spans="1:27" x14ac:dyDescent="0.25">
      <c r="A2410" s="25" t="s">
        <v>4349</v>
      </c>
      <c r="B2410" s="26" t="s">
        <v>4350</v>
      </c>
      <c r="C2410" s="26">
        <v>2021</v>
      </c>
      <c r="D2410" s="26" t="s">
        <v>365</v>
      </c>
      <c r="E2410" s="26">
        <v>21</v>
      </c>
      <c r="F2410" s="26">
        <v>1</v>
      </c>
      <c r="G2410" s="26">
        <v>2208</v>
      </c>
      <c r="H2410" s="26">
        <v>14033</v>
      </c>
      <c r="I2410" s="26" t="s">
        <v>4351</v>
      </c>
      <c r="J2410" s="11" t="s">
        <v>35</v>
      </c>
      <c r="K2410" s="18" t="str">
        <f>IF(LEFT(I2410,2)="10",HYPERLINK(_xlfn.CONCAT("https://doi.org/",I2410),"Link"),IF(I2410="","",HYPERLINK(I2410,"Link")))</f>
        <v>Link</v>
      </c>
      <c r="L2410" s="19" t="str">
        <f>IF(A2410&lt;&gt;"",IF(J2410="No",_xlfn.CONCAT(IF(ISERROR(FIND(",",A2410))=FALSE,LEFT(A2410,FIND(",",A2410)-1),A2410),"-",C2410,"-",H2410),""),"")</f>
        <v/>
      </c>
      <c r="M2410" s="29" t="str">
        <f>IF(A2410&lt;&gt;"",_xlfn.CONCAT("{",IF(ISERROR(FIND(",",A2410))=FALSE,LEFT(A2410,FIND(",",A2410)-1),A2410),", ",C2410," #",H2410,"}"),"")</f>
        <v>{Zabaleta-Del-Olmo, 2021 #14033}</v>
      </c>
      <c r="N2410" s="4" t="s">
        <v>1</v>
      </c>
      <c r="O2410" s="18" t="str">
        <f>IF(J2410="Yes",IF(P2410&lt;&gt;"",HYPERLINK(_xlfn.CONCAT(VLOOKUP(P2410,AF:AG,2,FALSE),"\",IF(ISERROR(FIND(",",A2410))=FALSE,LEFT(A2410,FIND(",",A2410)-1),A2410),"-",C2410,"-",H2410,".pdf"),"PDF"),""),"")</f>
        <v>PDF</v>
      </c>
      <c r="P2410" s="11" t="s">
        <v>2</v>
      </c>
      <c r="Q2410" s="3" t="s">
        <v>46</v>
      </c>
      <c r="R2410" s="3" t="s">
        <v>47</v>
      </c>
      <c r="S2410" s="4" t="s">
        <v>109</v>
      </c>
      <c r="T2410" s="18" t="str">
        <f>IF(J2410="Yes",IF(U2410&lt;&gt;"",HYPERLINK(_xlfn.CONCAT(VLOOKUP(U2410,AF:AG,2,FALSE),"\",IF(ISERROR(FIND(",",A2410))=FALSE,LEFT(A2410,FIND(",",A2410)-1),A2410),"-",C2410,"-",H2410,".pdf"),"PDF"),""),"")</f>
        <v>PDF</v>
      </c>
      <c r="U2410" s="11" t="s">
        <v>38</v>
      </c>
      <c r="V2410" s="3" t="s">
        <v>46</v>
      </c>
      <c r="W2410" s="3" t="s">
        <v>47</v>
      </c>
      <c r="Y2410" s="12" t="str">
        <f>IF(R2410="Include","No",IF(V2410="Include","No",""))</f>
        <v/>
      </c>
      <c r="Z2410" s="33" t="str">
        <f>IF(J2410="Yes",IF(Q2410="","",IF(Q2410="Include",IF(V2410="",IF(Y2410="No","Check for supplement","Include"),IF(V2410="Exclude","Consensus required",IF(V2410="Include",IF(Y2410="No","Check for supplement","Include"),"Check required"))),IF(Q2410="Exclude",IF(V2410="","Check required",IF(V2410="Exclude","Exclude",IF(V2410="Include","Consensus required","Check required"))),"Check required"))),IF(L2410="","","Find PDF"))</f>
        <v>Exclude</v>
      </c>
      <c r="AA2410" s="31" t="str">
        <f>IF(Z2410="Exclude",R2410,"")</f>
        <v>3. Wrong intervention</v>
      </c>
    </row>
    <row r="2411" spans="1:27" x14ac:dyDescent="0.25">
      <c r="A2411" s="25" t="s">
        <v>4352</v>
      </c>
      <c r="B2411" s="26" t="s">
        <v>4353</v>
      </c>
      <c r="C2411" s="26">
        <v>2023</v>
      </c>
      <c r="D2411" s="26" t="s">
        <v>1793</v>
      </c>
      <c r="E2411" s="26">
        <v>176</v>
      </c>
      <c r="G2411" s="26">
        <v>105103</v>
      </c>
      <c r="H2411" s="26">
        <v>14034</v>
      </c>
      <c r="I2411" s="26" t="s">
        <v>4354</v>
      </c>
      <c r="J2411" s="11" t="s">
        <v>35</v>
      </c>
      <c r="K2411" s="18" t="str">
        <f>IF(LEFT(I2411,2)="10",HYPERLINK(_xlfn.CONCAT("https://doi.org/",I2411),"Link"),IF(I2411="","",HYPERLINK(I2411,"Link")))</f>
        <v>Link</v>
      </c>
      <c r="L2411" s="19" t="str">
        <f>IF(A2411&lt;&gt;"",IF(J2411="No",_xlfn.CONCAT(IF(ISERROR(FIND(",",A2411))=FALSE,LEFT(A2411,FIND(",",A2411)-1),A2411),"-",C2411,"-",H2411),""),"")</f>
        <v/>
      </c>
      <c r="M2411" s="29" t="str">
        <f>IF(A2411&lt;&gt;"",_xlfn.CONCAT("{",IF(ISERROR(FIND(",",A2411))=FALSE,LEFT(A2411,FIND(",",A2411)-1),A2411),", ",C2411," #",H2411,"}"),"")</f>
        <v>{Zamanillo-Campos, 2023 #14034}</v>
      </c>
      <c r="N2411" s="4" t="s">
        <v>1</v>
      </c>
      <c r="O2411" s="18" t="str">
        <f>IF(J2411="Yes",IF(P2411&lt;&gt;"",HYPERLINK(_xlfn.CONCAT(VLOOKUP(P2411,AF:AG,2,FALSE),"\",IF(ISERROR(FIND(",",A2411))=FALSE,LEFT(A2411,FIND(",",A2411)-1),A2411),"-",C2411,"-",H2411,".pdf"),"PDF"),""),"")</f>
        <v>PDF</v>
      </c>
      <c r="P2411" s="11" t="s">
        <v>2</v>
      </c>
      <c r="Q2411" s="3" t="s">
        <v>46</v>
      </c>
      <c r="R2411" s="3" t="s">
        <v>47</v>
      </c>
      <c r="S2411" s="4" t="s">
        <v>109</v>
      </c>
      <c r="T2411" s="18" t="str">
        <f>IF(J2411="Yes",IF(U2411&lt;&gt;"",HYPERLINK(_xlfn.CONCAT(VLOOKUP(U2411,AF:AG,2,FALSE),"\",IF(ISERROR(FIND(",",A2411))=FALSE,LEFT(A2411,FIND(",",A2411)-1),A2411),"-",C2411,"-",H2411,".pdf"),"PDF"),""),"")</f>
        <v>PDF</v>
      </c>
      <c r="U2411" s="11" t="s">
        <v>38</v>
      </c>
      <c r="V2411" s="3" t="s">
        <v>46</v>
      </c>
      <c r="W2411" s="3" t="s">
        <v>47</v>
      </c>
      <c r="Y2411" s="12" t="str">
        <f>IF(R2411="Include","No",IF(V2411="Include","No",""))</f>
        <v/>
      </c>
      <c r="Z2411" s="33" t="str">
        <f>IF(J2411="Yes",IF(Q2411="","",IF(Q2411="Include",IF(V2411="",IF(Y2411="No","Check for supplement","Include"),IF(V2411="Exclude","Consensus required",IF(V2411="Include",IF(Y2411="No","Check for supplement","Include"),"Check required"))),IF(Q2411="Exclude",IF(V2411="","Check required",IF(V2411="Exclude","Exclude",IF(V2411="Include","Consensus required","Check required"))),"Check required"))),IF(L2411="","","Find PDF"))</f>
        <v>Exclude</v>
      </c>
      <c r="AA2411" s="31" t="str">
        <f>IF(Z2411="Exclude",R2411,"")</f>
        <v>3. Wrong intervention</v>
      </c>
    </row>
    <row r="2412" spans="1:27" x14ac:dyDescent="0.25">
      <c r="A2412" s="25" t="s">
        <v>4355</v>
      </c>
      <c r="B2412" s="26" t="s">
        <v>4356</v>
      </c>
      <c r="C2412" s="26">
        <v>2013</v>
      </c>
      <c r="D2412" s="26" t="s">
        <v>4357</v>
      </c>
      <c r="E2412" s="26">
        <v>10</v>
      </c>
      <c r="F2412" s="26">
        <v>2</v>
      </c>
      <c r="G2412" s="90">
        <v>45931</v>
      </c>
      <c r="H2412" s="26">
        <v>15071</v>
      </c>
      <c r="J2412" s="11" t="s">
        <v>35</v>
      </c>
      <c r="K2412" s="18" t="str">
        <f>IF(LEFT(I2412,2)="10",HYPERLINK(_xlfn.CONCAT("https://doi.org/",I2412),"Link"),IF(I2412="","",HYPERLINK(I2412,"Link")))</f>
        <v/>
      </c>
      <c r="L2412" s="19" t="str">
        <f>IF(A2412&lt;&gt;"",IF(J2412="No",_xlfn.CONCAT(IF(ISERROR(FIND(",",A2412))=FALSE,LEFT(A2412,FIND(",",A2412)-1),A2412),"-",C2412,"-",H2412),""),"")</f>
        <v/>
      </c>
      <c r="M2412" s="29" t="str">
        <f>IF(A2412&lt;&gt;"",_xlfn.CONCAT("{",IF(ISERROR(FIND(",",A2412))=FALSE,LEFT(A2412,FIND(",",A2412)-1),A2412),", ",C2412," #",H2412,"}"),"")</f>
        <v>{Zan, 2013 #15071}</v>
      </c>
      <c r="N2412" s="4" t="s">
        <v>1</v>
      </c>
      <c r="O2412" s="18" t="str">
        <f>IF(J2412="Yes",IF(P2412&lt;&gt;"",HYPERLINK(_xlfn.CONCAT(VLOOKUP(P2412,AF:AG,2,FALSE),"\",IF(ISERROR(FIND(",",A2412))=FALSE,LEFT(A2412,FIND(",",A2412)-1),A2412),"-",C2412,"-",H2412,".pdf"),"PDF"),""),"")</f>
        <v>PDF</v>
      </c>
      <c r="P2412" s="11" t="s">
        <v>2</v>
      </c>
      <c r="Q2412" s="3" t="s">
        <v>46</v>
      </c>
      <c r="R2412" s="3" t="s">
        <v>77</v>
      </c>
      <c r="S2412" s="4" t="s">
        <v>316</v>
      </c>
      <c r="T2412" s="18" t="str">
        <f>IF(J2412="Yes",IF(U2412&lt;&gt;"",HYPERLINK(_xlfn.CONCAT(VLOOKUP(U2412,AF:AG,2,FALSE),"\",IF(ISERROR(FIND(",",A2412))=FALSE,LEFT(A2412,FIND(",",A2412)-1),A2412),"-",C2412,"-",H2412,".pdf"),"PDF"),""),"")</f>
        <v>PDF</v>
      </c>
      <c r="U2412" s="11" t="s">
        <v>38</v>
      </c>
      <c r="V2412" s="3" t="s">
        <v>46</v>
      </c>
      <c r="W2412" s="3" t="s">
        <v>47</v>
      </c>
      <c r="Y2412" s="12" t="str">
        <f>IF(R2412="Include","No",IF(V2412="Include","No",""))</f>
        <v/>
      </c>
      <c r="Z2412" s="33" t="str">
        <f>IF(J2412="Yes",IF(Q2412="","",IF(Q2412="Include",IF(V2412="",IF(Y2412="No","Check for supplement","Include"),IF(V2412="Exclude","Consensus required",IF(V2412="Include",IF(Y2412="No","Check for supplement","Include"),"Check required"))),IF(Q2412="Exclude",IF(V2412="","Check required",IF(V2412="Exclude","Exclude",IF(V2412="Include","Consensus required","Check required"))),"Check required"))),IF(L2412="","","Find PDF"))</f>
        <v>Exclude</v>
      </c>
      <c r="AA2412" s="31" t="str">
        <f>IF(Z2412="Exclude",R2412,"")</f>
        <v>5. Wrong study design</v>
      </c>
    </row>
    <row r="2413" spans="1:27" x14ac:dyDescent="0.25">
      <c r="A2413" s="25" t="s">
        <v>4358</v>
      </c>
      <c r="B2413" s="26" t="s">
        <v>4359</v>
      </c>
      <c r="C2413" s="26">
        <v>2023</v>
      </c>
      <c r="D2413" s="26" t="s">
        <v>560</v>
      </c>
      <c r="E2413" s="26">
        <v>15</v>
      </c>
      <c r="F2413" s="26">
        <v>6</v>
      </c>
      <c r="G2413" s="26" t="s">
        <v>4360</v>
      </c>
      <c r="H2413" s="26">
        <v>15072</v>
      </c>
      <c r="I2413" s="26" t="s">
        <v>4361</v>
      </c>
      <c r="J2413" s="11" t="s">
        <v>35</v>
      </c>
      <c r="K2413" s="18" t="str">
        <f>IF(LEFT(I2413,2)="10",HYPERLINK(_xlfn.CONCAT("https://doi.org/",I2413),"Link"),IF(I2413="","",HYPERLINK(I2413,"Link")))</f>
        <v>Link</v>
      </c>
      <c r="L2413" s="19" t="str">
        <f>IF(A2413&lt;&gt;"",IF(J2413="No",_xlfn.CONCAT(IF(ISERROR(FIND(",",A2413))=FALSE,LEFT(A2413,FIND(",",A2413)-1),A2413),"-",C2413,"-",H2413),""),"")</f>
        <v/>
      </c>
      <c r="M2413" s="29" t="str">
        <f>IF(A2413&lt;&gt;"",_xlfn.CONCAT("{",IF(ISERROR(FIND(",",A2413))=FALSE,LEFT(A2413,FIND(",",A2413)-1),A2413),", ",C2413," #",H2413,"}"),"")</f>
        <v>{Zarkogianni, 2023 #15072}</v>
      </c>
      <c r="N2413" s="4" t="s">
        <v>1</v>
      </c>
      <c r="O2413" s="18" t="str">
        <f>IF(J2413="Yes",IF(P2413&lt;&gt;"",HYPERLINK(_xlfn.CONCAT(VLOOKUP(P2413,AF:AG,2,FALSE),"\",IF(ISERROR(FIND(",",A2413))=FALSE,LEFT(A2413,FIND(",",A2413)-1),A2413),"-",C2413,"-",H2413,".pdf"),"PDF"),""),"")</f>
        <v>PDF</v>
      </c>
      <c r="P2413" s="11" t="s">
        <v>2</v>
      </c>
      <c r="Q2413" s="3" t="s">
        <v>46</v>
      </c>
      <c r="R2413" s="3" t="s">
        <v>77</v>
      </c>
      <c r="S2413" s="4" t="s">
        <v>316</v>
      </c>
      <c r="T2413" s="18" t="str">
        <f>IF(J2413="Yes",IF(U2413&lt;&gt;"",HYPERLINK(_xlfn.CONCAT(VLOOKUP(U2413,AF:AG,2,FALSE),"\",IF(ISERROR(FIND(",",A2413))=FALSE,LEFT(A2413,FIND(",",A2413)-1),A2413),"-",C2413,"-",H2413,".pdf"),"PDF"),""),"")</f>
        <v>PDF</v>
      </c>
      <c r="U2413" s="11" t="s">
        <v>38</v>
      </c>
      <c r="V2413" s="3" t="s">
        <v>46</v>
      </c>
      <c r="W2413" s="3" t="s">
        <v>47</v>
      </c>
      <c r="Y2413" s="12" t="str">
        <f>IF(R2413="Include","No",IF(V2413="Include","No",""))</f>
        <v/>
      </c>
      <c r="Z2413" s="33" t="str">
        <f>IF(J2413="Yes",IF(Q2413="","",IF(Q2413="Include",IF(V2413="",IF(Y2413="No","Check for supplement","Include"),IF(V2413="Exclude","Consensus required",IF(V2413="Include",IF(Y2413="No","Check for supplement","Include"),"Check required"))),IF(Q2413="Exclude",IF(V2413="","Check required",IF(V2413="Exclude","Exclude",IF(V2413="Include","Consensus required","Check required"))),"Check required"))),IF(L2413="","","Find PDF"))</f>
        <v>Exclude</v>
      </c>
      <c r="AA2413" s="31" t="str">
        <f>IF(Z2413="Exclude",R2413,"")</f>
        <v>5. Wrong study design</v>
      </c>
    </row>
    <row r="2414" spans="1:27" x14ac:dyDescent="0.25">
      <c r="A2414" s="25" t="s">
        <v>4362</v>
      </c>
      <c r="B2414" s="26" t="s">
        <v>4363</v>
      </c>
      <c r="C2414" s="26">
        <v>2012</v>
      </c>
      <c r="D2414" s="26" t="s">
        <v>2727</v>
      </c>
      <c r="E2414" s="26">
        <v>23</v>
      </c>
      <c r="F2414" s="26">
        <v>1</v>
      </c>
      <c r="G2414" s="92">
        <v>42278</v>
      </c>
      <c r="H2414" s="26">
        <v>15073</v>
      </c>
      <c r="I2414" s="26" t="s">
        <v>4364</v>
      </c>
      <c r="J2414" s="11" t="s">
        <v>35</v>
      </c>
      <c r="K2414" s="18" t="str">
        <f>IF(LEFT(I2414,2)="10",HYPERLINK(_xlfn.CONCAT("https://doi.org/",I2414),"Link"),IF(I2414="","",HYPERLINK(I2414,"Link")))</f>
        <v>Link</v>
      </c>
      <c r="L2414" s="19" t="str">
        <f>IF(A2414&lt;&gt;"",IF(J2414="No",_xlfn.CONCAT(IF(ISERROR(FIND(",",A2414))=FALSE,LEFT(A2414,FIND(",",A2414)-1),A2414),"-",C2414,"-",H2414),""),"")</f>
        <v/>
      </c>
      <c r="M2414" s="29" t="str">
        <f>IF(A2414&lt;&gt;"",_xlfn.CONCAT("{",IF(ISERROR(FIND(",",A2414))=FALSE,LEFT(A2414,FIND(",",A2414)-1),A2414),", ",C2414," #",H2414,"}"),"")</f>
        <v>{Zask, 2012 #15073}</v>
      </c>
      <c r="N2414" s="4" t="s">
        <v>1</v>
      </c>
      <c r="O2414" s="18" t="str">
        <f>IF(J2414="Yes",IF(P2414&lt;&gt;"",HYPERLINK(_xlfn.CONCAT(VLOOKUP(P2414,AF:AG,2,FALSE),"\",IF(ISERROR(FIND(",",A2414))=FALSE,LEFT(A2414,FIND(",",A2414)-1),A2414),"-",C2414,"-",H2414,".pdf"),"PDF"),""),"")</f>
        <v>PDF</v>
      </c>
      <c r="P2414" s="11" t="s">
        <v>2</v>
      </c>
      <c r="Q2414" s="3" t="s">
        <v>46</v>
      </c>
      <c r="R2414" s="3" t="s">
        <v>47</v>
      </c>
      <c r="S2414" s="4" t="s">
        <v>109</v>
      </c>
      <c r="T2414" s="18" t="str">
        <f>IF(J2414="Yes",IF(U2414&lt;&gt;"",HYPERLINK(_xlfn.CONCAT(VLOOKUP(U2414,AF:AG,2,FALSE),"\",IF(ISERROR(FIND(",",A2414))=FALSE,LEFT(A2414,FIND(",",A2414)-1),A2414),"-",C2414,"-",H2414,".pdf"),"PDF"),""),"")</f>
        <v>PDF</v>
      </c>
      <c r="U2414" s="11" t="s">
        <v>38</v>
      </c>
      <c r="V2414" s="3" t="s">
        <v>46</v>
      </c>
      <c r="W2414" s="3" t="s">
        <v>47</v>
      </c>
      <c r="Y2414" s="12" t="str">
        <f>IF(R2414="Include","No",IF(V2414="Include","No",""))</f>
        <v/>
      </c>
      <c r="Z2414" s="33" t="str">
        <f>IF(J2414="Yes",IF(Q2414="","",IF(Q2414="Include",IF(V2414="",IF(Y2414="No","Check for supplement","Include"),IF(V2414="Exclude","Consensus required",IF(V2414="Include",IF(Y2414="No","Check for supplement","Include"),"Check required"))),IF(Q2414="Exclude",IF(V2414="","Check required",IF(V2414="Exclude","Exclude",IF(V2414="Include","Consensus required","Check required"))),"Check required"))),IF(L2414="","","Find PDF"))</f>
        <v>Exclude</v>
      </c>
      <c r="AA2414" s="31" t="str">
        <f>IF(Z2414="Exclude",R2414,"")</f>
        <v>3. Wrong intervention</v>
      </c>
    </row>
    <row r="2415" spans="1:27" x14ac:dyDescent="0.25">
      <c r="A2415" s="25" t="s">
        <v>4365</v>
      </c>
      <c r="B2415" s="26" t="s">
        <v>4366</v>
      </c>
      <c r="C2415" s="26">
        <v>2023</v>
      </c>
      <c r="D2415" s="26" t="s">
        <v>4367</v>
      </c>
      <c r="E2415" s="26">
        <v>1</v>
      </c>
      <c r="G2415" s="26" t="s">
        <v>4368</v>
      </c>
      <c r="H2415" s="26">
        <v>14035</v>
      </c>
      <c r="I2415" s="26" t="s">
        <v>4369</v>
      </c>
      <c r="J2415" s="11" t="s">
        <v>35</v>
      </c>
      <c r="K2415" s="18" t="str">
        <f>IF(LEFT(I2415,2)="10",HYPERLINK(_xlfn.CONCAT("https://doi.org/",I2415),"Link"),IF(I2415="","",HYPERLINK(I2415,"Link")))</f>
        <v>Link</v>
      </c>
      <c r="L2415" s="19" t="str">
        <f>IF(A2415&lt;&gt;"",IF(J2415="No",_xlfn.CONCAT(IF(ISERROR(FIND(",",A2415))=FALSE,LEFT(A2415,FIND(",",A2415)-1),A2415),"-",C2415,"-",H2415),""),"")</f>
        <v/>
      </c>
      <c r="M2415" s="29" t="str">
        <f>IF(A2415&lt;&gt;"",_xlfn.CONCAT("{",IF(ISERROR(FIND(",",A2415))=FALSE,LEFT(A2415,FIND(",",A2415)-1),A2415),", ",C2415," #",H2415,"}"),"")</f>
        <v>{Zeng, 2023 #14035}</v>
      </c>
      <c r="N2415" s="4" t="s">
        <v>1</v>
      </c>
      <c r="O2415" s="18" t="str">
        <f>IF(J2415="Yes",IF(P2415&lt;&gt;"",HYPERLINK(_xlfn.CONCAT(VLOOKUP(P2415,AF:AG,2,FALSE),"\",IF(ISERROR(FIND(",",A2415))=FALSE,LEFT(A2415,FIND(",",A2415)-1),A2415),"-",C2415,"-",H2415,".pdf"),"PDF"),""),"")</f>
        <v>PDF</v>
      </c>
      <c r="P2415" s="11" t="s">
        <v>2</v>
      </c>
      <c r="Q2415" s="3" t="s">
        <v>46</v>
      </c>
      <c r="R2415" s="3" t="s">
        <v>47</v>
      </c>
      <c r="S2415" s="4" t="s">
        <v>109</v>
      </c>
      <c r="T2415" s="18" t="str">
        <f>IF(J2415="Yes",IF(U2415&lt;&gt;"",HYPERLINK(_xlfn.CONCAT(VLOOKUP(U2415,AF:AG,2,FALSE),"\",IF(ISERROR(FIND(",",A2415))=FALSE,LEFT(A2415,FIND(",",A2415)-1),A2415),"-",C2415,"-",H2415,".pdf"),"PDF"),""),"")</f>
        <v>PDF</v>
      </c>
      <c r="U2415" s="11" t="s">
        <v>38</v>
      </c>
      <c r="V2415" s="3" t="s">
        <v>46</v>
      </c>
      <c r="W2415" s="3">
        <v>3</v>
      </c>
      <c r="Y2415" s="12" t="str">
        <f>IF(R2415="Include","No",IF(V2415="Include","No",""))</f>
        <v/>
      </c>
      <c r="Z2415" s="33" t="str">
        <f>IF(J2415="Yes",IF(Q2415="","",IF(Q2415="Include",IF(V2415="",IF(Y2415="No","Check for supplement","Include"),IF(V2415="Exclude","Consensus required",IF(V2415="Include",IF(Y2415="No","Check for supplement","Include"),"Check required"))),IF(Q2415="Exclude",IF(V2415="","Check required",IF(V2415="Exclude","Exclude",IF(V2415="Include","Consensus required","Check required"))),"Check required"))),IF(L2415="","","Find PDF"))</f>
        <v>Exclude</v>
      </c>
      <c r="AA2415" s="31" t="str">
        <f>IF(Z2415="Exclude",R2415,"")</f>
        <v>3. Wrong intervention</v>
      </c>
    </row>
    <row r="2416" spans="1:27" x14ac:dyDescent="0.25">
      <c r="A2416" s="25" t="s">
        <v>4370</v>
      </c>
      <c r="B2416" s="26" t="s">
        <v>4371</v>
      </c>
      <c r="C2416" s="26">
        <v>2022</v>
      </c>
      <c r="D2416" s="26" t="s">
        <v>4372</v>
      </c>
      <c r="E2416" s="26">
        <v>13</v>
      </c>
      <c r="F2416" s="26">
        <v>5</v>
      </c>
      <c r="G2416" s="26" t="s">
        <v>4373</v>
      </c>
      <c r="H2416" s="26">
        <v>14036</v>
      </c>
      <c r="I2416" s="26" t="s">
        <v>4374</v>
      </c>
      <c r="J2416" s="11" t="s">
        <v>35</v>
      </c>
      <c r="K2416" s="18" t="str">
        <f>IF(LEFT(I2416,2)="10",HYPERLINK(_xlfn.CONCAT("https://doi.org/",I2416),"Link"),IF(I2416="","",HYPERLINK(I2416,"Link")))</f>
        <v>Link</v>
      </c>
      <c r="L2416" s="19" t="str">
        <f>IF(A2416&lt;&gt;"",IF(J2416="No",_xlfn.CONCAT(IF(ISERROR(FIND(",",A2416))=FALSE,LEFT(A2416,FIND(",",A2416)-1),A2416),"-",C2416,"-",H2416),""),"")</f>
        <v/>
      </c>
      <c r="M2416" s="29" t="str">
        <f>IF(A2416&lt;&gt;"",_xlfn.CONCAT("{",IF(ISERROR(FIND(",",A2416))=FALSE,LEFT(A2416,FIND(",",A2416)-1),A2416),", ",C2416," #",H2416,"}"),"")</f>
        <v>{Zengin Alpozgen, 2022 #14036}</v>
      </c>
      <c r="N2416" s="4" t="s">
        <v>1</v>
      </c>
      <c r="O2416" s="18" t="str">
        <f>IF(J2416="Yes",IF(P2416&lt;&gt;"",HYPERLINK(_xlfn.CONCAT(VLOOKUP(P2416,AF:AG,2,FALSE),"\",IF(ISERROR(FIND(",",A2416))=FALSE,LEFT(A2416,FIND(",",A2416)-1),A2416),"-",C2416,"-",H2416,".pdf"),"PDF"),""),"")</f>
        <v>PDF</v>
      </c>
      <c r="P2416" s="11" t="s">
        <v>2</v>
      </c>
      <c r="Q2416" s="3" t="s">
        <v>46</v>
      </c>
      <c r="R2416" s="3" t="s">
        <v>47</v>
      </c>
      <c r="S2416" s="4" t="s">
        <v>109</v>
      </c>
      <c r="T2416" s="18" t="str">
        <f>IF(J2416="Yes",IF(U2416&lt;&gt;"",HYPERLINK(_xlfn.CONCAT(VLOOKUP(U2416,AF:AG,2,FALSE),"\",IF(ISERROR(FIND(",",A2416))=FALSE,LEFT(A2416,FIND(",",A2416)-1),A2416),"-",C2416,"-",H2416,".pdf"),"PDF"),""),"")</f>
        <v>PDF</v>
      </c>
      <c r="U2416" s="11" t="s">
        <v>38</v>
      </c>
      <c r="V2416" s="3" t="s">
        <v>46</v>
      </c>
      <c r="W2416" s="3" t="s">
        <v>47</v>
      </c>
      <c r="Y2416" s="12" t="str">
        <f>IF(R2416="Include","No",IF(V2416="Include","No",""))</f>
        <v/>
      </c>
      <c r="Z2416" s="33" t="str">
        <f>IF(J2416="Yes",IF(Q2416="","",IF(Q2416="Include",IF(V2416="",IF(Y2416="No","Check for supplement","Include"),IF(V2416="Exclude","Consensus required",IF(V2416="Include",IF(Y2416="No","Check for supplement","Include"),"Check required"))),IF(Q2416="Exclude",IF(V2416="","Check required",IF(V2416="Exclude","Exclude",IF(V2416="Include","Consensus required","Check required"))),"Check required"))),IF(L2416="","","Find PDF"))</f>
        <v>Exclude</v>
      </c>
      <c r="AA2416" s="31" t="str">
        <f>IF(Z2416="Exclude",R2416,"")</f>
        <v>3. Wrong intervention</v>
      </c>
    </row>
    <row r="2417" spans="1:27" x14ac:dyDescent="0.25">
      <c r="A2417" s="25" t="s">
        <v>4375</v>
      </c>
      <c r="B2417" s="26" t="s">
        <v>4376</v>
      </c>
      <c r="C2417" s="26">
        <v>2012</v>
      </c>
      <c r="D2417" s="26" t="s">
        <v>2390</v>
      </c>
      <c r="E2417" s="26">
        <v>95</v>
      </c>
      <c r="F2417" s="26">
        <v>2</v>
      </c>
      <c r="G2417" s="26" t="s">
        <v>4377</v>
      </c>
      <c r="H2417" s="26">
        <v>14043</v>
      </c>
      <c r="I2417" s="26" t="s">
        <v>4378</v>
      </c>
      <c r="J2417" s="11" t="s">
        <v>35</v>
      </c>
      <c r="K2417" s="18" t="str">
        <f>IF(LEFT(I2417,2)="10",HYPERLINK(_xlfn.CONCAT("https://doi.org/",I2417),"Link"),IF(I2417="","",HYPERLINK(I2417,"Link")))</f>
        <v>Link</v>
      </c>
      <c r="L2417" s="19" t="str">
        <f>IF(A2417&lt;&gt;"",IF(J2417="No",_xlfn.CONCAT(IF(ISERROR(FIND(",",A2417))=FALSE,LEFT(A2417,FIND(",",A2417)-1),A2417),"-",C2417,"-",H2417),""),"")</f>
        <v/>
      </c>
      <c r="M2417" s="29" t="str">
        <f>IF(A2417&lt;&gt;"",_xlfn.CONCAT("{",IF(ISERROR(FIND(",",A2417))=FALSE,LEFT(A2417,FIND(",",A2417)-1),A2417),", ",C2417," #",H2417,"}"),"")</f>
        <v>{Zhang, 2012 #14043}</v>
      </c>
      <c r="N2417" s="4" t="s">
        <v>1</v>
      </c>
      <c r="O2417" s="18" t="str">
        <f>IF(J2417="Yes",IF(P2417&lt;&gt;"",HYPERLINK(_xlfn.CONCAT(VLOOKUP(P2417,AF:AG,2,FALSE),"\",IF(ISERROR(FIND(",",A2417))=FALSE,LEFT(A2417,FIND(",",A2417)-1),A2417),"-",C2417,"-",H2417,".pdf"),"PDF"),""),"")</f>
        <v>PDF</v>
      </c>
      <c r="P2417" s="11" t="s">
        <v>2</v>
      </c>
      <c r="Q2417" s="3" t="s">
        <v>46</v>
      </c>
      <c r="R2417" s="3" t="s">
        <v>47</v>
      </c>
      <c r="S2417" s="4" t="s">
        <v>109</v>
      </c>
      <c r="T2417" s="18" t="str">
        <f>IF(J2417="Yes",IF(U2417&lt;&gt;"",HYPERLINK(_xlfn.CONCAT(VLOOKUP(U2417,AF:AG,2,FALSE),"\",IF(ISERROR(FIND(",",A2417))=FALSE,LEFT(A2417,FIND(",",A2417)-1),A2417),"-",C2417,"-",H2417,".pdf"),"PDF"),""),"")</f>
        <v>PDF</v>
      </c>
      <c r="U2417" s="11" t="s">
        <v>38</v>
      </c>
      <c r="V2417" s="3" t="s">
        <v>46</v>
      </c>
      <c r="W2417" s="3" t="s">
        <v>47</v>
      </c>
      <c r="Y2417" s="12" t="str">
        <f>IF(R2417="Include","No",IF(V2417="Include","No",""))</f>
        <v/>
      </c>
      <c r="Z2417" s="33" t="str">
        <f>IF(J2417="Yes",IF(Q2417="","",IF(Q2417="Include",IF(V2417="",IF(Y2417="No","Check for supplement","Include"),IF(V2417="Exclude","Consensus required",IF(V2417="Include",IF(Y2417="No","Check for supplement","Include"),"Check required"))),IF(Q2417="Exclude",IF(V2417="","Check required",IF(V2417="Exclude","Exclude",IF(V2417="Include","Consensus required","Check required"))),"Check required"))),IF(L2417="","","Find PDF"))</f>
        <v>Exclude</v>
      </c>
      <c r="AA2417" s="31" t="str">
        <f>IF(Z2417="Exclude",R2417,"")</f>
        <v>3. Wrong intervention</v>
      </c>
    </row>
    <row r="2418" spans="1:27" x14ac:dyDescent="0.25">
      <c r="A2418" s="25" t="s">
        <v>4379</v>
      </c>
      <c r="B2418" s="26" t="s">
        <v>4380</v>
      </c>
      <c r="C2418" s="26">
        <v>2015</v>
      </c>
      <c r="D2418" s="26" t="s">
        <v>232</v>
      </c>
      <c r="E2418" s="26">
        <v>2</v>
      </c>
      <c r="G2418" s="26" t="s">
        <v>4381</v>
      </c>
      <c r="H2418" s="26">
        <v>14037</v>
      </c>
      <c r="I2418" s="26" t="s">
        <v>4382</v>
      </c>
      <c r="J2418" s="11" t="s">
        <v>35</v>
      </c>
      <c r="K2418" s="18" t="str">
        <f>IF(LEFT(I2418,2)="10",HYPERLINK(_xlfn.CONCAT("https://doi.org/",I2418),"Link"),IF(I2418="","",HYPERLINK(I2418,"Link")))</f>
        <v>Link</v>
      </c>
      <c r="L2418" s="19" t="str">
        <f>IF(A2418&lt;&gt;"",IF(J2418="No",_xlfn.CONCAT(IF(ISERROR(FIND(",",A2418))=FALSE,LEFT(A2418,FIND(",",A2418)-1),A2418),"-",C2418,"-",H2418),""),"")</f>
        <v/>
      </c>
      <c r="M2418" s="29" t="str">
        <f>IF(A2418&lt;&gt;"",_xlfn.CONCAT("{",IF(ISERROR(FIND(",",A2418))=FALSE,LEFT(A2418,FIND(",",A2418)-1),A2418),", ",C2418," #",H2418,"}"),"")</f>
        <v>{Zhang, 2015 #14037}</v>
      </c>
      <c r="N2418" s="4" t="s">
        <v>1</v>
      </c>
      <c r="O2418" s="18" t="str">
        <f>IF(J2418="Yes",IF(P2418&lt;&gt;"",HYPERLINK(_xlfn.CONCAT(VLOOKUP(P2418,AF:AG,2,FALSE),"\",IF(ISERROR(FIND(",",A2418))=FALSE,LEFT(A2418,FIND(",",A2418)-1),A2418),"-",C2418,"-",H2418,".pdf"),"PDF"),""),"")</f>
        <v>PDF</v>
      </c>
      <c r="P2418" s="11" t="s">
        <v>2</v>
      </c>
      <c r="Q2418" s="3" t="s">
        <v>46</v>
      </c>
      <c r="R2418" s="3" t="s">
        <v>47</v>
      </c>
      <c r="S2418" s="4" t="s">
        <v>109</v>
      </c>
      <c r="T2418" s="18" t="str">
        <f>IF(J2418="Yes",IF(U2418&lt;&gt;"",HYPERLINK(_xlfn.CONCAT(VLOOKUP(U2418,AF:AG,2,FALSE),"\",IF(ISERROR(FIND(",",A2418))=FALSE,LEFT(A2418,FIND(",",A2418)-1),A2418),"-",C2418,"-",H2418,".pdf"),"PDF"),""),"")</f>
        <v>PDF</v>
      </c>
      <c r="U2418" s="11" t="s">
        <v>38</v>
      </c>
      <c r="V2418" s="3" t="s">
        <v>46</v>
      </c>
      <c r="W2418" s="3" t="s">
        <v>47</v>
      </c>
      <c r="Y2418" s="12" t="str">
        <f>IF(R2418="Include","No",IF(V2418="Include","No",""))</f>
        <v/>
      </c>
      <c r="Z2418" s="33" t="str">
        <f>IF(J2418="Yes",IF(Q2418="","",IF(Q2418="Include",IF(V2418="",IF(Y2418="No","Check for supplement","Include"),IF(V2418="Exclude","Consensus required",IF(V2418="Include",IF(Y2418="No","Check for supplement","Include"),"Check required"))),IF(Q2418="Exclude",IF(V2418="","Check required",IF(V2418="Exclude","Exclude",IF(V2418="Include","Consensus required","Check required"))),"Check required"))),IF(L2418="","","Find PDF"))</f>
        <v>Exclude</v>
      </c>
      <c r="AA2418" s="31" t="str">
        <f>IF(Z2418="Exclude",R2418,"")</f>
        <v>3. Wrong intervention</v>
      </c>
    </row>
    <row r="2419" spans="1:27" x14ac:dyDescent="0.25">
      <c r="A2419" s="25" t="s">
        <v>4383</v>
      </c>
      <c r="B2419" s="26" t="s">
        <v>4384</v>
      </c>
      <c r="C2419" s="26">
        <v>2017</v>
      </c>
      <c r="D2419" s="26" t="s">
        <v>95</v>
      </c>
      <c r="E2419" s="26">
        <v>51</v>
      </c>
      <c r="F2419" s="26">
        <v>1</v>
      </c>
      <c r="G2419" s="26" t="s">
        <v>4385</v>
      </c>
      <c r="H2419" s="26">
        <v>14042</v>
      </c>
      <c r="I2419" s="26" t="s">
        <v>4386</v>
      </c>
      <c r="J2419" s="11" t="s">
        <v>35</v>
      </c>
      <c r="K2419" s="18" t="str">
        <f>IF(LEFT(I2419,2)="10",HYPERLINK(_xlfn.CONCAT("https://doi.org/",I2419),"Link"),IF(I2419="","",HYPERLINK(I2419,"Link")))</f>
        <v>Link</v>
      </c>
      <c r="L2419" s="19" t="str">
        <f>IF(A2419&lt;&gt;"",IF(J2419="No",_xlfn.CONCAT(IF(ISERROR(FIND(",",A2419))=FALSE,LEFT(A2419,FIND(",",A2419)-1),A2419),"-",C2419,"-",H2419),""),"")</f>
        <v/>
      </c>
      <c r="M2419" s="29" t="str">
        <f>IF(A2419&lt;&gt;"",_xlfn.CONCAT("{",IF(ISERROR(FIND(",",A2419))=FALSE,LEFT(A2419,FIND(",",A2419)-1),A2419),", ",C2419," #",H2419,"}"),"")</f>
        <v>{Zhang, 2017 #14042}</v>
      </c>
      <c r="N2419" s="4" t="s">
        <v>1</v>
      </c>
      <c r="O2419" s="18" t="str">
        <f>IF(J2419="Yes",IF(P2419&lt;&gt;"",HYPERLINK(_xlfn.CONCAT(VLOOKUP(P2419,AF:AG,2,FALSE),"\",IF(ISERROR(FIND(",",A2419))=FALSE,LEFT(A2419,FIND(",",A2419)-1),A2419),"-",C2419,"-",H2419,".pdf"),"PDF"),""),"")</f>
        <v>PDF</v>
      </c>
      <c r="P2419" s="11" t="s">
        <v>2</v>
      </c>
      <c r="Q2419" s="3" t="s">
        <v>46</v>
      </c>
      <c r="R2419" s="3" t="s">
        <v>47</v>
      </c>
      <c r="S2419" s="4" t="s">
        <v>109</v>
      </c>
      <c r="T2419" s="18" t="str">
        <f>IF(J2419="Yes",IF(U2419&lt;&gt;"",HYPERLINK(_xlfn.CONCAT(VLOOKUP(U2419,AF:AG,2,FALSE),"\",IF(ISERROR(FIND(",",A2419))=FALSE,LEFT(A2419,FIND(",",A2419)-1),A2419),"-",C2419,"-",H2419,".pdf"),"PDF"),""),"")</f>
        <v>PDF</v>
      </c>
      <c r="U2419" s="11" t="s">
        <v>38</v>
      </c>
      <c r="V2419" s="3" t="s">
        <v>46</v>
      </c>
      <c r="W2419" s="3" t="s">
        <v>47</v>
      </c>
      <c r="Y2419" s="12" t="str">
        <f>IF(R2419="Include","No",IF(V2419="Include","No",""))</f>
        <v/>
      </c>
      <c r="Z2419" s="33" t="str">
        <f>IF(J2419="Yes",IF(Q2419="","",IF(Q2419="Include",IF(V2419="",IF(Y2419="No","Check for supplement","Include"),IF(V2419="Exclude","Consensus required",IF(V2419="Include",IF(Y2419="No","Check for supplement","Include"),"Check required"))),IF(Q2419="Exclude",IF(V2419="","Check required",IF(V2419="Exclude","Exclude",IF(V2419="Include","Consensus required","Check required"))),"Check required"))),IF(L2419="","","Find PDF"))</f>
        <v>Exclude</v>
      </c>
      <c r="AA2419" s="31" t="str">
        <f>IF(Z2419="Exclude",R2419,"")</f>
        <v>3. Wrong intervention</v>
      </c>
    </row>
    <row r="2420" spans="1:27" x14ac:dyDescent="0.25">
      <c r="A2420" s="25" t="s">
        <v>4387</v>
      </c>
      <c r="B2420" s="26" t="s">
        <v>4388</v>
      </c>
      <c r="C2420" s="26">
        <v>2019</v>
      </c>
      <c r="D2420" s="26" t="s">
        <v>4389</v>
      </c>
      <c r="E2420" s="26">
        <v>20</v>
      </c>
      <c r="F2420" s="26">
        <v>6</v>
      </c>
      <c r="G2420" s="26" t="s">
        <v>4390</v>
      </c>
      <c r="H2420" s="26">
        <v>14038</v>
      </c>
      <c r="I2420" s="26" t="s">
        <v>4391</v>
      </c>
      <c r="J2420" s="11" t="s">
        <v>35</v>
      </c>
      <c r="K2420" s="18" t="str">
        <f>IF(LEFT(I2420,2)="10",HYPERLINK(_xlfn.CONCAT("https://doi.org/",I2420),"Link"),IF(I2420="","",HYPERLINK(I2420,"Link")))</f>
        <v>Link</v>
      </c>
      <c r="L2420" s="19" t="str">
        <f>IF(A2420&lt;&gt;"",IF(J2420="No",_xlfn.CONCAT(IF(ISERROR(FIND(",",A2420))=FALSE,LEFT(A2420,FIND(",",A2420)-1),A2420),"-",C2420,"-",H2420),""),"")</f>
        <v/>
      </c>
      <c r="M2420" s="29" t="str">
        <f>IF(A2420&lt;&gt;"",_xlfn.CONCAT("{",IF(ISERROR(FIND(",",A2420))=FALSE,LEFT(A2420,FIND(",",A2420)-1),A2420),", ",C2420," #",H2420,"}"),"")</f>
        <v>{Zhang, 2019 #14038}</v>
      </c>
      <c r="N2420" s="4" t="s">
        <v>1</v>
      </c>
      <c r="O2420" s="18" t="str">
        <f>IF(J2420="Yes",IF(P2420&lt;&gt;"",HYPERLINK(_xlfn.CONCAT(VLOOKUP(P2420,AF:AG,2,FALSE),"\",IF(ISERROR(FIND(",",A2420))=FALSE,LEFT(A2420,FIND(",",A2420)-1),A2420),"-",C2420,"-",H2420,".pdf"),"PDF"),""),"")</f>
        <v>PDF</v>
      </c>
      <c r="P2420" s="11" t="s">
        <v>2</v>
      </c>
      <c r="Q2420" s="3" t="s">
        <v>46</v>
      </c>
      <c r="R2420" s="3" t="s">
        <v>47</v>
      </c>
      <c r="S2420" s="4" t="s">
        <v>109</v>
      </c>
      <c r="T2420" s="18" t="str">
        <f>IF(J2420="Yes",IF(U2420&lt;&gt;"",HYPERLINK(_xlfn.CONCAT(VLOOKUP(U2420,AF:AG,2,FALSE),"\",IF(ISERROR(FIND(",",A2420))=FALSE,LEFT(A2420,FIND(",",A2420)-1),A2420),"-",C2420,"-",H2420,".pdf"),"PDF"),""),"")</f>
        <v>PDF</v>
      </c>
      <c r="U2420" s="11" t="s">
        <v>38</v>
      </c>
      <c r="V2420" s="3" t="s">
        <v>46</v>
      </c>
      <c r="W2420" s="3" t="s">
        <v>47</v>
      </c>
      <c r="Y2420" s="12" t="str">
        <f>IF(R2420="Include","No",IF(V2420="Include","No",""))</f>
        <v/>
      </c>
      <c r="Z2420" s="33" t="str">
        <f>IF(J2420="Yes",IF(Q2420="","",IF(Q2420="Include",IF(V2420="",IF(Y2420="No","Check for supplement","Include"),IF(V2420="Exclude","Consensus required",IF(V2420="Include",IF(Y2420="No","Check for supplement","Include"),"Check required"))),IF(Q2420="Exclude",IF(V2420="","Check required",IF(V2420="Exclude","Exclude",IF(V2420="Include","Consensus required","Check required"))),"Check required"))),IF(L2420="","","Find PDF"))</f>
        <v>Exclude</v>
      </c>
      <c r="AA2420" s="31" t="str">
        <f>IF(Z2420="Exclude",R2420,"")</f>
        <v>3. Wrong intervention</v>
      </c>
    </row>
    <row r="2421" spans="1:27" x14ac:dyDescent="0.25">
      <c r="A2421" s="25" t="s">
        <v>4387</v>
      </c>
      <c r="B2421" s="26" t="s">
        <v>4388</v>
      </c>
      <c r="C2421" s="26">
        <v>2019</v>
      </c>
      <c r="D2421" s="26" t="s">
        <v>4389</v>
      </c>
      <c r="E2421" s="26">
        <v>20</v>
      </c>
      <c r="F2421" s="26">
        <v>6</v>
      </c>
      <c r="G2421" s="26" t="s">
        <v>4390</v>
      </c>
      <c r="H2421" s="26">
        <v>14039</v>
      </c>
      <c r="I2421" s="26" t="s">
        <v>4391</v>
      </c>
      <c r="J2421" s="11" t="s">
        <v>35</v>
      </c>
      <c r="K2421" s="18" t="str">
        <f>IF(LEFT(I2421,2)="10",HYPERLINK(_xlfn.CONCAT("https://doi.org/",I2421),"Link"),IF(I2421="","",HYPERLINK(I2421,"Link")))</f>
        <v>Link</v>
      </c>
      <c r="L2421" s="19" t="str">
        <f>IF(A2421&lt;&gt;"",IF(J2421="No",_xlfn.CONCAT(IF(ISERROR(FIND(",",A2421))=FALSE,LEFT(A2421,FIND(",",A2421)-1),A2421),"-",C2421,"-",H2421),""),"")</f>
        <v/>
      </c>
      <c r="M2421" s="29" t="str">
        <f>IF(A2421&lt;&gt;"",_xlfn.CONCAT("{",IF(ISERROR(FIND(",",A2421))=FALSE,LEFT(A2421,FIND(",",A2421)-1),A2421),", ",C2421," #",H2421,"}"),"")</f>
        <v>{Zhang, 2019 #14039}</v>
      </c>
      <c r="N2421" s="4" t="s">
        <v>1</v>
      </c>
      <c r="O2421" s="18" t="str">
        <f>IF(J2421="Yes",IF(P2421&lt;&gt;"",HYPERLINK(_xlfn.CONCAT(VLOOKUP(P2421,AF:AG,2,FALSE),"\",IF(ISERROR(FIND(",",A2421))=FALSE,LEFT(A2421,FIND(",",A2421)-1),A2421),"-",C2421,"-",H2421,".pdf"),"PDF"),""),"")</f>
        <v>PDF</v>
      </c>
      <c r="P2421" s="11" t="s">
        <v>2</v>
      </c>
      <c r="Q2421" s="3" t="s">
        <v>46</v>
      </c>
      <c r="R2421" s="3" t="s">
        <v>39</v>
      </c>
      <c r="T2421" s="18" t="str">
        <f>IF(J2421="Yes",IF(U2421&lt;&gt;"",HYPERLINK(_xlfn.CONCAT(VLOOKUP(U2421,AF:AG,2,FALSE),"\",IF(ISERROR(FIND(",",A2421))=FALSE,LEFT(A2421,FIND(",",A2421)-1),A2421),"-",C2421,"-",H2421,".pdf"),"PDF"),""),"")</f>
        <v>PDF</v>
      </c>
      <c r="U2421" s="11" t="str">
        <f>IF(R2421="0. Duplicate","SH","")</f>
        <v>SH</v>
      </c>
      <c r="V2421" s="3" t="str">
        <f>IF(R2421="0. Duplicate","Exclude","")</f>
        <v>Exclude</v>
      </c>
      <c r="W2421" s="3" t="str">
        <f>IF(R2421="0. Duplicate","0. Duplicate","")</f>
        <v>0. Duplicate</v>
      </c>
      <c r="Y2421" s="12" t="str">
        <f>IF(R2421="Include","No",IF(V2421="Include","No",""))</f>
        <v/>
      </c>
      <c r="Z2421" s="33" t="str">
        <f>IF(J2421="Yes",IF(Q2421="","",IF(Q2421="Include",IF(V2421="",IF(Y2421="No","Check for supplement","Include"),IF(V2421="Exclude","Consensus required",IF(V2421="Include",IF(Y2421="No","Check for supplement","Include"),"Check required"))),IF(Q2421="Exclude",IF(V2421="","Check required",IF(V2421="Exclude","Exclude",IF(V2421="Include","Consensus required","Check required"))),"Check required"))),IF(L2421="","","Find PDF"))</f>
        <v>Exclude</v>
      </c>
      <c r="AA2421" s="31" t="str">
        <f>IF(Z2421="Exclude",R2421,"")</f>
        <v>0. Duplicate</v>
      </c>
    </row>
    <row r="2422" spans="1:27" x14ac:dyDescent="0.25">
      <c r="A2422" s="25" t="s">
        <v>4387</v>
      </c>
      <c r="B2422" s="26" t="s">
        <v>4388</v>
      </c>
      <c r="C2422" s="26">
        <v>2019</v>
      </c>
      <c r="D2422" s="26" t="s">
        <v>4389</v>
      </c>
      <c r="E2422" s="26">
        <v>20</v>
      </c>
      <c r="F2422" s="26">
        <v>6</v>
      </c>
      <c r="G2422" s="26" t="s">
        <v>4390</v>
      </c>
      <c r="H2422" s="26">
        <v>14040</v>
      </c>
      <c r="I2422" s="26" t="s">
        <v>4391</v>
      </c>
      <c r="J2422" s="11" t="s">
        <v>35</v>
      </c>
      <c r="K2422" s="18" t="str">
        <f>IF(LEFT(I2422,2)="10",HYPERLINK(_xlfn.CONCAT("https://doi.org/",I2422),"Link"),IF(I2422="","",HYPERLINK(I2422,"Link")))</f>
        <v>Link</v>
      </c>
      <c r="L2422" s="19" t="str">
        <f>IF(A2422&lt;&gt;"",IF(J2422="No",_xlfn.CONCAT(IF(ISERROR(FIND(",",A2422))=FALSE,LEFT(A2422,FIND(",",A2422)-1),A2422),"-",C2422,"-",H2422),""),"")</f>
        <v/>
      </c>
      <c r="M2422" s="29" t="str">
        <f>IF(A2422&lt;&gt;"",_xlfn.CONCAT("{",IF(ISERROR(FIND(",",A2422))=FALSE,LEFT(A2422,FIND(",",A2422)-1),A2422),", ",C2422," #",H2422,"}"),"")</f>
        <v>{Zhang, 2019 #14040}</v>
      </c>
      <c r="N2422" s="4" t="s">
        <v>1</v>
      </c>
      <c r="O2422" s="18" t="str">
        <f>IF(J2422="Yes",IF(P2422&lt;&gt;"",HYPERLINK(_xlfn.CONCAT(VLOOKUP(P2422,AF:AG,2,FALSE),"\",IF(ISERROR(FIND(",",A2422))=FALSE,LEFT(A2422,FIND(",",A2422)-1),A2422),"-",C2422,"-",H2422,".pdf"),"PDF"),""),"")</f>
        <v>PDF</v>
      </c>
      <c r="P2422" s="11" t="s">
        <v>2</v>
      </c>
      <c r="Q2422" s="3" t="s">
        <v>46</v>
      </c>
      <c r="R2422" s="3" t="s">
        <v>39</v>
      </c>
      <c r="T2422" s="18" t="str">
        <f>IF(J2422="Yes",IF(U2422&lt;&gt;"",HYPERLINK(_xlfn.CONCAT(VLOOKUP(U2422,AF:AG,2,FALSE),"\",IF(ISERROR(FIND(",",A2422))=FALSE,LEFT(A2422,FIND(",",A2422)-1),A2422),"-",C2422,"-",H2422,".pdf"),"PDF"),""),"")</f>
        <v>PDF</v>
      </c>
      <c r="U2422" s="11" t="str">
        <f>IF(R2422="0. Duplicate","SH","")</f>
        <v>SH</v>
      </c>
      <c r="V2422" s="3" t="str">
        <f>IF(R2422="0. Duplicate","Exclude","")</f>
        <v>Exclude</v>
      </c>
      <c r="W2422" s="3" t="str">
        <f>IF(R2422="0. Duplicate","0. Duplicate","")</f>
        <v>0. Duplicate</v>
      </c>
      <c r="Y2422" s="12" t="str">
        <f>IF(R2422="Include","No",IF(V2422="Include","No",""))</f>
        <v/>
      </c>
      <c r="Z2422" s="33" t="str">
        <f>IF(J2422="Yes",IF(Q2422="","",IF(Q2422="Include",IF(V2422="",IF(Y2422="No","Check for supplement","Include"),IF(V2422="Exclude","Consensus required",IF(V2422="Include",IF(Y2422="No","Check for supplement","Include"),"Check required"))),IF(Q2422="Exclude",IF(V2422="","Check required",IF(V2422="Exclude","Exclude",IF(V2422="Include","Consensus required","Check required"))),"Check required"))),IF(L2422="","","Find PDF"))</f>
        <v>Exclude</v>
      </c>
      <c r="AA2422" s="31" t="str">
        <f>IF(Z2422="Exclude",R2422,"")</f>
        <v>0. Duplicate</v>
      </c>
    </row>
    <row r="2423" spans="1:27" x14ac:dyDescent="0.25">
      <c r="A2423" s="25" t="s">
        <v>4387</v>
      </c>
      <c r="B2423" s="26" t="s">
        <v>4388</v>
      </c>
      <c r="C2423" s="26">
        <v>2019</v>
      </c>
      <c r="D2423" s="26" t="s">
        <v>4389</v>
      </c>
      <c r="E2423" s="26">
        <v>20</v>
      </c>
      <c r="F2423" s="26">
        <v>6</v>
      </c>
      <c r="G2423" s="26" t="s">
        <v>4390</v>
      </c>
      <c r="H2423" s="26">
        <v>14041</v>
      </c>
      <c r="I2423" s="26" t="s">
        <v>4391</v>
      </c>
      <c r="J2423" s="11" t="s">
        <v>35</v>
      </c>
      <c r="K2423" s="18" t="str">
        <f>IF(LEFT(I2423,2)="10",HYPERLINK(_xlfn.CONCAT("https://doi.org/",I2423),"Link"),IF(I2423="","",HYPERLINK(I2423,"Link")))</f>
        <v>Link</v>
      </c>
      <c r="L2423" s="19" t="str">
        <f>IF(A2423&lt;&gt;"",IF(J2423="No",_xlfn.CONCAT(IF(ISERROR(FIND(",",A2423))=FALSE,LEFT(A2423,FIND(",",A2423)-1),A2423),"-",C2423,"-",H2423),""),"")</f>
        <v/>
      </c>
      <c r="M2423" s="29" t="str">
        <f>IF(A2423&lt;&gt;"",_xlfn.CONCAT("{",IF(ISERROR(FIND(",",A2423))=FALSE,LEFT(A2423,FIND(",",A2423)-1),A2423),", ",C2423," #",H2423,"}"),"")</f>
        <v>{Zhang, 2019 #14041}</v>
      </c>
      <c r="N2423" s="4" t="s">
        <v>1</v>
      </c>
      <c r="O2423" s="18" t="str">
        <f>IF(J2423="Yes",IF(P2423&lt;&gt;"",HYPERLINK(_xlfn.CONCAT(VLOOKUP(P2423,AF:AG,2,FALSE),"\",IF(ISERROR(FIND(",",A2423))=FALSE,LEFT(A2423,FIND(",",A2423)-1),A2423),"-",C2423,"-",H2423,".pdf"),"PDF"),""),"")</f>
        <v>PDF</v>
      </c>
      <c r="P2423" s="11" t="s">
        <v>2</v>
      </c>
      <c r="Q2423" s="3" t="s">
        <v>46</v>
      </c>
      <c r="R2423" s="3" t="s">
        <v>39</v>
      </c>
      <c r="T2423" s="18" t="str">
        <f>IF(J2423="Yes",IF(U2423&lt;&gt;"",HYPERLINK(_xlfn.CONCAT(VLOOKUP(U2423,AF:AG,2,FALSE),"\",IF(ISERROR(FIND(",",A2423))=FALSE,LEFT(A2423,FIND(",",A2423)-1),A2423),"-",C2423,"-",H2423,".pdf"),"PDF"),""),"")</f>
        <v>PDF</v>
      </c>
      <c r="U2423" s="11" t="str">
        <f>IF(R2423="0. Duplicate","SH","")</f>
        <v>SH</v>
      </c>
      <c r="V2423" s="3" t="str">
        <f>IF(R2423="0. Duplicate","Exclude","")</f>
        <v>Exclude</v>
      </c>
      <c r="W2423" s="3" t="str">
        <f>IF(R2423="0. Duplicate","0. Duplicate","")</f>
        <v>0. Duplicate</v>
      </c>
      <c r="Y2423" s="12" t="str">
        <f>IF(R2423="Include","No",IF(V2423="Include","No",""))</f>
        <v/>
      </c>
      <c r="Z2423" s="33" t="str">
        <f>IF(J2423="Yes",IF(Q2423="","",IF(Q2423="Include",IF(V2423="",IF(Y2423="No","Check for supplement","Include"),IF(V2423="Exclude","Consensus required",IF(V2423="Include",IF(Y2423="No","Check for supplement","Include"),"Check required"))),IF(Q2423="Exclude",IF(V2423="","Check required",IF(V2423="Exclude","Exclude",IF(V2423="Include","Consensus required","Check required"))),"Check required"))),IF(L2423="","","Find PDF"))</f>
        <v>Exclude</v>
      </c>
      <c r="AA2423" s="31" t="str">
        <f>IF(Z2423="Exclude",R2423,"")</f>
        <v>0. Duplicate</v>
      </c>
    </row>
    <row r="2424" spans="1:27" x14ac:dyDescent="0.25">
      <c r="A2424" s="25" t="s">
        <v>4392</v>
      </c>
      <c r="B2424" s="26" t="s">
        <v>4393</v>
      </c>
      <c r="C2424" s="26">
        <v>2020</v>
      </c>
      <c r="D2424" s="26" t="s">
        <v>530</v>
      </c>
      <c r="E2424" s="26">
        <v>22</v>
      </c>
      <c r="F2424" s="26">
        <v>9</v>
      </c>
      <c r="G2424" s="26" t="s">
        <v>4394</v>
      </c>
      <c r="H2424" s="26">
        <v>15088</v>
      </c>
      <c r="I2424" s="26" t="s">
        <v>4395</v>
      </c>
      <c r="J2424" s="11" t="s">
        <v>35</v>
      </c>
      <c r="K2424" s="18" t="str">
        <f>IF(LEFT(I2424,2)="10",HYPERLINK(_xlfn.CONCAT("https://doi.org/",I2424),"Link"),IF(I2424="","",HYPERLINK(I2424,"Link")))</f>
        <v>Link</v>
      </c>
      <c r="L2424" s="19" t="str">
        <f>IF(A2424&lt;&gt;"",IF(J2424="No",_xlfn.CONCAT(IF(ISERROR(FIND(",",A2424))=FALSE,LEFT(A2424,FIND(",",A2424)-1),A2424),"-",C2424,"-",H2424),""),"")</f>
        <v/>
      </c>
      <c r="M2424" s="29" t="str">
        <f>IF(A2424&lt;&gt;"",_xlfn.CONCAT("{",IF(ISERROR(FIND(",",A2424))=FALSE,LEFT(A2424,FIND(",",A2424)-1),A2424),", ",C2424," #",H2424,"}"),"")</f>
        <v>{Zhang, 2020 #15088}</v>
      </c>
      <c r="N2424" s="4" t="s">
        <v>1</v>
      </c>
      <c r="O2424" s="18" t="str">
        <f>IF(J2424="Yes",IF(P2424&lt;&gt;"",HYPERLINK(_xlfn.CONCAT(VLOOKUP(P2424,AF:AG,2,FALSE),"\",IF(ISERROR(FIND(",",A2424))=FALSE,LEFT(A2424,FIND(",",A2424)-1),A2424),"-",C2424,"-",H2424,".pdf"),"PDF"),""),"")</f>
        <v>PDF</v>
      </c>
      <c r="P2424" s="11" t="s">
        <v>2</v>
      </c>
      <c r="Q2424" s="3" t="s">
        <v>46</v>
      </c>
      <c r="R2424" s="3" t="s">
        <v>77</v>
      </c>
      <c r="S2424" s="4" t="s">
        <v>316</v>
      </c>
      <c r="T2424" s="18" t="str">
        <f>IF(J2424="Yes",IF(U2424&lt;&gt;"",HYPERLINK(_xlfn.CONCAT(VLOOKUP(U2424,AF:AG,2,FALSE),"\",IF(ISERROR(FIND(",",A2424))=FALSE,LEFT(A2424,FIND(",",A2424)-1),A2424),"-",C2424,"-",H2424,".pdf"),"PDF"),""),"")</f>
        <v>PDF</v>
      </c>
      <c r="U2424" s="11" t="s">
        <v>38</v>
      </c>
      <c r="V2424" s="3" t="s">
        <v>46</v>
      </c>
      <c r="W2424" s="3" t="s">
        <v>77</v>
      </c>
      <c r="Y2424" s="12" t="str">
        <f>IF(R2424="Include","No",IF(V2424="Include","No",""))</f>
        <v/>
      </c>
      <c r="Z2424" s="33" t="str">
        <f>IF(J2424="Yes",IF(Q2424="","",IF(Q2424="Include",IF(V2424="",IF(Y2424="No","Check for supplement","Include"),IF(V2424="Exclude","Consensus required",IF(V2424="Include",IF(Y2424="No","Check for supplement","Include"),"Check required"))),IF(Q2424="Exclude",IF(V2424="","Check required",IF(V2424="Exclude","Exclude",IF(V2424="Include","Consensus required","Check required"))),"Check required"))),IF(L2424="","","Find PDF"))</f>
        <v>Exclude</v>
      </c>
      <c r="AA2424" s="31" t="str">
        <f>IF(Z2424="Exclude",R2424,"")</f>
        <v>5. Wrong study design</v>
      </c>
    </row>
    <row r="2425" spans="1:27" x14ac:dyDescent="0.25">
      <c r="A2425" s="25" t="s">
        <v>5849</v>
      </c>
      <c r="B2425" s="26" t="s">
        <v>5850</v>
      </c>
      <c r="C2425" s="26">
        <v>2018</v>
      </c>
      <c r="D2425" s="26" t="s">
        <v>100</v>
      </c>
      <c r="E2425" s="26">
        <v>6</v>
      </c>
      <c r="F2425" s="26">
        <v>1</v>
      </c>
      <c r="G2425" s="26" t="s">
        <v>1068</v>
      </c>
      <c r="H2425" s="26">
        <v>14044</v>
      </c>
      <c r="I2425" s="26" t="s">
        <v>5851</v>
      </c>
      <c r="J2425" s="11" t="s">
        <v>35</v>
      </c>
      <c r="K2425" s="18" t="str">
        <f>IF(LEFT(I2425,2)="10",HYPERLINK(_xlfn.CONCAT("https://doi.org/",I2425),"Link"),IF(I2425="","",HYPERLINK(I2425,"Link")))</f>
        <v>Link</v>
      </c>
      <c r="L2425" s="19" t="str">
        <f>IF(A2425&lt;&gt;"",IF(J2425="No",_xlfn.CONCAT(IF(ISERROR(FIND(",",A2425))=FALSE,LEFT(A2425,FIND(",",A2425)-1),A2425),"-",C2425,"-",H2425),""),"")</f>
        <v/>
      </c>
      <c r="M2425" s="29" t="str">
        <f>IF(A2425&lt;&gt;"",_xlfn.CONCAT("{",IF(ISERROR(FIND(",",A2425))=FALSE,LEFT(A2425,FIND(",",A2425)-1),A2425),", ",C2425," #",H2425,"}"),"")</f>
        <v>{Zhou, 2018 #14044}</v>
      </c>
      <c r="N2425" s="4" t="s">
        <v>1</v>
      </c>
      <c r="O2425" s="18" t="str">
        <f>IF(J2425="Yes",IF(P2425&lt;&gt;"",HYPERLINK(_xlfn.CONCAT(VLOOKUP(P2425,AF:AG,2,FALSE),"\",IF(ISERROR(FIND(",",A2425))=FALSE,LEFT(A2425,FIND(",",A2425)-1),A2425),"-",C2425,"-",H2425,".pdf"),"PDF"),""),"")</f>
        <v>PDF</v>
      </c>
      <c r="P2425" s="11" t="s">
        <v>2</v>
      </c>
      <c r="Q2425" s="3" t="s">
        <v>37</v>
      </c>
      <c r="S2425" s="4" t="s">
        <v>7191</v>
      </c>
      <c r="T2425" s="18" t="str">
        <f>IF(J2425="Yes",IF(U2425&lt;&gt;"",HYPERLINK(_xlfn.CONCAT(VLOOKUP(U2425,AF:AG,2,FALSE),"\",IF(ISERROR(FIND(",",A2425))=FALSE,LEFT(A2425,FIND(",",A2425)-1),A2425),"-",C2425,"-",H2425,".pdf"),"PDF"),""),"")</f>
        <v>PDF</v>
      </c>
      <c r="U2425" s="11" t="s">
        <v>38</v>
      </c>
      <c r="V2425" s="3" t="s">
        <v>37</v>
      </c>
      <c r="Y2425" s="12" t="s">
        <v>35</v>
      </c>
      <c r="Z2425" s="33" t="str">
        <f>IF(J2425="Yes",IF(Q2425="","",IF(Q2425="Include",IF(V2425="",IF(Y2425="No","Check for supplement","Include"),IF(V2425="Exclude","Consensus required",IF(V2425="Include",IF(Y2425="No","Check for supplement","Include"),"Check required"))),IF(Q2425="Exclude",IF(V2425="","Check required",IF(V2425="Exclude","Exclude",IF(V2425="Include","Consensus required","Check required"))),"Check required"))),IF(L2425="","","Find PDF"))</f>
        <v>Include</v>
      </c>
      <c r="AA2425" s="31" t="str">
        <f>IF(Z2425="Exclude",R2425,"")</f>
        <v/>
      </c>
    </row>
    <row r="2426" spans="1:27" x14ac:dyDescent="0.25">
      <c r="A2426" s="25" t="s">
        <v>5849</v>
      </c>
      <c r="B2426" s="26" t="s">
        <v>5850</v>
      </c>
      <c r="C2426" s="26">
        <v>2018</v>
      </c>
      <c r="D2426" s="26" t="s">
        <v>100</v>
      </c>
      <c r="E2426" s="26">
        <v>6</v>
      </c>
      <c r="F2426" s="26">
        <v>1</v>
      </c>
      <c r="G2426" s="26" t="s">
        <v>1068</v>
      </c>
      <c r="H2426" s="26">
        <v>14045</v>
      </c>
      <c r="I2426" s="26" t="s">
        <v>5851</v>
      </c>
      <c r="J2426" s="11" t="s">
        <v>35</v>
      </c>
      <c r="K2426" s="18" t="str">
        <f>IF(LEFT(I2426,2)="10",HYPERLINK(_xlfn.CONCAT("https://doi.org/",I2426),"Link"),IF(I2426="","",HYPERLINK(I2426,"Link")))</f>
        <v>Link</v>
      </c>
      <c r="L2426" s="19" t="str">
        <f>IF(A2426&lt;&gt;"",IF(J2426="No",_xlfn.CONCAT(IF(ISERROR(FIND(",",A2426))=FALSE,LEFT(A2426,FIND(",",A2426)-1),A2426),"-",C2426,"-",H2426),""),"")</f>
        <v/>
      </c>
      <c r="M2426" s="29" t="str">
        <f>IF(A2426&lt;&gt;"",_xlfn.CONCAT("{",IF(ISERROR(FIND(",",A2426))=FALSE,LEFT(A2426,FIND(",",A2426)-1),A2426),", ",C2426," #",H2426,"}"),"")</f>
        <v>{Zhou, 2018 #14045}</v>
      </c>
      <c r="N2426" s="4" t="s">
        <v>1</v>
      </c>
      <c r="O2426" s="18" t="str">
        <f>IF(J2426="Yes",IF(P2426&lt;&gt;"",HYPERLINK(_xlfn.CONCAT(VLOOKUP(P2426,AF:AG,2,FALSE),"\",IF(ISERROR(FIND(",",A2426))=FALSE,LEFT(A2426,FIND(",",A2426)-1),A2426),"-",C2426,"-",H2426,".pdf"),"PDF"),""),"")</f>
        <v>PDF</v>
      </c>
      <c r="P2426" s="11" t="s">
        <v>2</v>
      </c>
      <c r="Q2426" s="3" t="s">
        <v>46</v>
      </c>
      <c r="R2426" s="3" t="s">
        <v>39</v>
      </c>
      <c r="T2426" s="18" t="str">
        <f>IF(J2426="Yes",IF(U2426&lt;&gt;"",HYPERLINK(_xlfn.CONCAT(VLOOKUP(U2426,AF:AG,2,FALSE),"\",IF(ISERROR(FIND(",",A2426))=FALSE,LEFT(A2426,FIND(",",A2426)-1),A2426),"-",C2426,"-",H2426,".pdf"),"PDF"),""),"")</f>
        <v>PDF</v>
      </c>
      <c r="U2426" s="11" t="str">
        <f>IF(R2426="0. Duplicate","SH","")</f>
        <v>SH</v>
      </c>
      <c r="V2426" s="3" t="str">
        <f>IF(R2426="0. Duplicate","Exclude","")</f>
        <v>Exclude</v>
      </c>
      <c r="W2426" s="3" t="str">
        <f>IF(R2426="0. Duplicate","0. Duplicate","")</f>
        <v>0. Duplicate</v>
      </c>
      <c r="Y2426" s="12" t="str">
        <f>IF(R2426="Include","No",IF(V2426="Include","No",""))</f>
        <v/>
      </c>
      <c r="Z2426" s="33" t="str">
        <f>IF(J2426="Yes",IF(Q2426="","",IF(Q2426="Include",IF(V2426="",IF(Y2426="No","Check for supplement","Include"),IF(V2426="Exclude","Consensus required",IF(V2426="Include",IF(Y2426="No","Check for supplement","Include"),"Check required"))),IF(Q2426="Exclude",IF(V2426="","Check required",IF(V2426="Exclude","Exclude",IF(V2426="Include","Consensus required","Check required"))),"Check required"))),IF(L2426="","","Find PDF"))</f>
        <v>Exclude</v>
      </c>
      <c r="AA2426" s="31" t="str">
        <f>IF(Z2426="Exclude",R2426,"")</f>
        <v>0. Duplicate</v>
      </c>
    </row>
    <row r="2427" spans="1:27" x14ac:dyDescent="0.25">
      <c r="A2427" s="25" t="s">
        <v>5849</v>
      </c>
      <c r="B2427" s="26" t="s">
        <v>5850</v>
      </c>
      <c r="C2427" s="26">
        <v>2018</v>
      </c>
      <c r="D2427" s="26" t="s">
        <v>100</v>
      </c>
      <c r="E2427" s="26">
        <v>6</v>
      </c>
      <c r="F2427" s="26">
        <v>1</v>
      </c>
      <c r="G2427" s="26" t="s">
        <v>1068</v>
      </c>
      <c r="H2427" s="26">
        <v>14110</v>
      </c>
      <c r="I2427" s="26" t="s">
        <v>5851</v>
      </c>
      <c r="J2427" s="11" t="s">
        <v>35</v>
      </c>
      <c r="K2427" s="18" t="str">
        <f>IF(LEFT(I2427,2)="10",HYPERLINK(_xlfn.CONCAT("https://doi.org/",I2427),"Link"),IF(I2427="","",HYPERLINK(I2427,"Link")))</f>
        <v>Link</v>
      </c>
      <c r="L2427" s="19" t="str">
        <f>IF(A2427&lt;&gt;"",IF(J2427="No",_xlfn.CONCAT(IF(ISERROR(FIND(",",A2427))=FALSE,LEFT(A2427,FIND(",",A2427)-1),A2427),"-",C2427,"-",H2427),""),"")</f>
        <v/>
      </c>
      <c r="M2427" s="29" t="str">
        <f>IF(A2427&lt;&gt;"",_xlfn.CONCAT("{",IF(ISERROR(FIND(",",A2427))=FALSE,LEFT(A2427,FIND(",",A2427)-1),A2427),", ",C2427," #",H2427,"}"),"")</f>
        <v>{Zhou, 2018 #14110}</v>
      </c>
      <c r="N2427" s="4" t="s">
        <v>4</v>
      </c>
      <c r="O2427" s="18" t="str">
        <f>IF(J2427="Yes",IF(P2427&lt;&gt;"",HYPERLINK(_xlfn.CONCAT(VLOOKUP(P2427,AF:AG,2,FALSE),"\",IF(ISERROR(FIND(",",A2427))=FALSE,LEFT(A2427,FIND(",",A2427)-1),A2427),"-",C2427,"-",H2427,".pdf"),"PDF"),""),"")</f>
        <v>PDF</v>
      </c>
      <c r="P2427" s="11" t="s">
        <v>2</v>
      </c>
      <c r="Q2427" s="3" t="s">
        <v>46</v>
      </c>
      <c r="R2427" s="3" t="s">
        <v>39</v>
      </c>
      <c r="T2427" s="18" t="str">
        <f>IF(J2427="Yes",IF(U2427&lt;&gt;"",HYPERLINK(_xlfn.CONCAT(VLOOKUP(U2427,AF:AG,2,FALSE),"\",IF(ISERROR(FIND(",",A2427))=FALSE,LEFT(A2427,FIND(",",A2427)-1),A2427),"-",C2427,"-",H2427,".pdf"),"PDF"),""),"")</f>
        <v>PDF</v>
      </c>
      <c r="U2427" s="11" t="s">
        <v>50</v>
      </c>
      <c r="V2427" s="3" t="s">
        <v>46</v>
      </c>
      <c r="W2427" s="3" t="s">
        <v>39</v>
      </c>
      <c r="Y2427" s="12" t="str">
        <f>IF(R2427="Include","No",IF(V2427="Include","No",""))</f>
        <v/>
      </c>
      <c r="Z2427" s="33" t="str">
        <f>IF(J2427="Yes",IF(Q2427="","",IF(Q2427="Include",IF(V2427="",IF(Y2427="No","Check for supplement","Include"),IF(V2427="Exclude","Consensus required",IF(V2427="Include",IF(Y2427="No","Check for supplement","Include"),"Check required"))),IF(Q2427="Exclude",IF(V2427="","Check required",IF(V2427="Exclude","Exclude",IF(V2427="Include","Consensus required","Check required"))),"Check required"))),IF(L2427="","","Find PDF"))</f>
        <v>Exclude</v>
      </c>
      <c r="AA2427" s="31" t="str">
        <f>IF(Z2427="Exclude",R2427,"")</f>
        <v>0. Duplicate</v>
      </c>
    </row>
    <row r="2428" spans="1:27" x14ac:dyDescent="0.25">
      <c r="A2428" s="25" t="s">
        <v>7192</v>
      </c>
      <c r="B2428" s="26" t="s">
        <v>7193</v>
      </c>
      <c r="C2428" s="26">
        <v>2018</v>
      </c>
      <c r="E2428" s="26">
        <v>2068</v>
      </c>
      <c r="G2428" s="26" t="s">
        <v>1210</v>
      </c>
      <c r="H2428" s="26">
        <v>15074</v>
      </c>
      <c r="I2428" s="26" t="s">
        <v>7194</v>
      </c>
      <c r="J2428" s="11" t="s">
        <v>35</v>
      </c>
      <c r="K2428" s="18" t="str">
        <f>IF(LEFT(I2428,2)="10",HYPERLINK(_xlfn.CONCAT("https://doi.org/",I2428),"Link"),IF(I2428="","",HYPERLINK(I2428,"Link")))</f>
        <v>Link</v>
      </c>
      <c r="L2428" s="19" t="str">
        <f>IF(A2428&lt;&gt;"",IF(J2428="No",_xlfn.CONCAT(IF(ISERROR(FIND(",",A2428))=FALSE,LEFT(A2428,FIND(",",A2428)-1),A2428),"-",C2428,"-",H2428),""),"")</f>
        <v/>
      </c>
      <c r="M2428" s="29" t="str">
        <f>IF(A2428&lt;&gt;"",_xlfn.CONCAT("{",IF(ISERROR(FIND(",",A2428))=FALSE,LEFT(A2428,FIND(",",A2428)-1),A2428),", ",C2428," #",H2428,"}"),"")</f>
        <v>{Zhou, 2018 #15074}</v>
      </c>
      <c r="N2428" s="4" t="s">
        <v>1</v>
      </c>
      <c r="O2428" s="18" t="str">
        <f>IF(J2428="Yes",IF(P2428&lt;&gt;"",HYPERLINK(_xlfn.CONCAT(VLOOKUP(P2428,AF:AG,2,FALSE),"\",IF(ISERROR(FIND(",",A2428))=FALSE,LEFT(A2428,FIND(",",A2428)-1),A2428),"-",C2428,"-",H2428,".pdf"),"PDF"),""),"")</f>
        <v>PDF</v>
      </c>
      <c r="P2428" s="11" t="s">
        <v>2</v>
      </c>
      <c r="Q2428" s="3" t="s">
        <v>37</v>
      </c>
      <c r="S2428" s="4" t="s">
        <v>7190</v>
      </c>
      <c r="T2428" s="18" t="str">
        <f>IF(J2428="Yes",IF(U2428&lt;&gt;"",HYPERLINK(_xlfn.CONCAT(VLOOKUP(U2428,AF:AG,2,FALSE),"\",IF(ISERROR(FIND(",",A2428))=FALSE,LEFT(A2428,FIND(",",A2428)-1),A2428),"-",C2428,"-",H2428,".pdf"),"PDF"),""),"")</f>
        <v>PDF</v>
      </c>
      <c r="U2428" s="11" t="s">
        <v>38</v>
      </c>
      <c r="V2428" s="3" t="s">
        <v>37</v>
      </c>
      <c r="Y2428" s="12" t="s">
        <v>35</v>
      </c>
      <c r="Z2428" s="33" t="str">
        <f>IF(J2428="Yes",IF(Q2428="","",IF(Q2428="Include",IF(V2428="",IF(Y2428="No","Check for supplement","Include"),IF(V2428="Exclude","Consensus required",IF(V2428="Include",IF(Y2428="No","Check for supplement","Include"),"Check required"))),IF(Q2428="Exclude",IF(V2428="","Check required",IF(V2428="Exclude","Exclude",IF(V2428="Include","Consensus required","Check required"))),"Check required"))),IF(L2428="","","Find PDF"))</f>
        <v>Include</v>
      </c>
      <c r="AA2428" s="31" t="str">
        <f>IF(Z2428="Exclude",R2428,"")</f>
        <v/>
      </c>
    </row>
    <row r="2429" spans="1:27" x14ac:dyDescent="0.25">
      <c r="A2429" s="25" t="s">
        <v>4396</v>
      </c>
      <c r="B2429" s="26" t="s">
        <v>4397</v>
      </c>
      <c r="C2429" s="26">
        <v>2020</v>
      </c>
      <c r="D2429" s="26" t="s">
        <v>4398</v>
      </c>
      <c r="E2429" s="26">
        <v>13</v>
      </c>
      <c r="F2429" s="26">
        <v>11</v>
      </c>
      <c r="G2429" s="26" t="s">
        <v>4399</v>
      </c>
      <c r="H2429" s="26">
        <v>15075</v>
      </c>
      <c r="I2429" s="26" t="s">
        <v>4400</v>
      </c>
      <c r="J2429" s="11" t="s">
        <v>35</v>
      </c>
      <c r="K2429" s="18" t="str">
        <f>IF(LEFT(I2429,2)="10",HYPERLINK(_xlfn.CONCAT("https://doi.org/",I2429),"Link"),IF(I2429="","",HYPERLINK(I2429,"Link")))</f>
        <v>Link</v>
      </c>
      <c r="L2429" s="19" t="str">
        <f>IF(A2429&lt;&gt;"",IF(J2429="No",_xlfn.CONCAT(IF(ISERROR(FIND(",",A2429))=FALSE,LEFT(A2429,FIND(",",A2429)-1),A2429),"-",C2429,"-",H2429),""),"")</f>
        <v/>
      </c>
      <c r="M2429" s="29" t="str">
        <f>IF(A2429&lt;&gt;"",_xlfn.CONCAT("{",IF(ISERROR(FIND(",",A2429))=FALSE,LEFT(A2429,FIND(",",A2429)-1),A2429),", ",C2429," #",H2429,"}"),"")</f>
        <v>{Zhou, 2020 #15075}</v>
      </c>
      <c r="N2429" s="4" t="s">
        <v>1</v>
      </c>
      <c r="O2429" s="18" t="str">
        <f>IF(J2429="Yes",IF(P2429&lt;&gt;"",HYPERLINK(_xlfn.CONCAT(VLOOKUP(P2429,AF:AG,2,FALSE),"\",IF(ISERROR(FIND(",",A2429))=FALSE,LEFT(A2429,FIND(",",A2429)-1),A2429),"-",C2429,"-",H2429,".pdf"),"PDF"),""),"")</f>
        <v>PDF</v>
      </c>
      <c r="P2429" s="11" t="s">
        <v>2</v>
      </c>
      <c r="Q2429" s="3" t="s">
        <v>46</v>
      </c>
      <c r="R2429" s="3" t="s">
        <v>47</v>
      </c>
      <c r="S2429" s="4" t="s">
        <v>109</v>
      </c>
      <c r="T2429" s="18" t="str">
        <f>IF(J2429="Yes",IF(U2429&lt;&gt;"",HYPERLINK(_xlfn.CONCAT(VLOOKUP(U2429,AF:AG,2,FALSE),"\",IF(ISERROR(FIND(",",A2429))=FALSE,LEFT(A2429,FIND(",",A2429)-1),A2429),"-",C2429,"-",H2429,".pdf"),"PDF"),""),"")</f>
        <v>PDF</v>
      </c>
      <c r="U2429" s="11" t="s">
        <v>38</v>
      </c>
      <c r="V2429" s="3" t="s">
        <v>46</v>
      </c>
      <c r="W2429" s="3" t="s">
        <v>47</v>
      </c>
      <c r="Y2429" s="12" t="str">
        <f>IF(R2429="Include","No",IF(V2429="Include","No",""))</f>
        <v/>
      </c>
      <c r="Z2429" s="33" t="str">
        <f>IF(J2429="Yes",IF(Q2429="","",IF(Q2429="Include",IF(V2429="",IF(Y2429="No","Check for supplement","Include"),IF(V2429="Exclude","Consensus required",IF(V2429="Include",IF(Y2429="No","Check for supplement","Include"),"Check required"))),IF(Q2429="Exclude",IF(V2429="","Check required",IF(V2429="Exclude","Exclude",IF(V2429="Include","Consensus required","Check required"))),"Check required"))),IF(L2429="","","Find PDF"))</f>
        <v>Exclude</v>
      </c>
      <c r="AA2429" s="31" t="str">
        <f>IF(Z2429="Exclude",R2429,"")</f>
        <v>3. Wrong intervention</v>
      </c>
    </row>
    <row r="2430" spans="1:27" x14ac:dyDescent="0.25">
      <c r="A2430" s="25" t="s">
        <v>5852</v>
      </c>
      <c r="B2430" s="26" t="s">
        <v>5853</v>
      </c>
      <c r="C2430" s="26">
        <v>2019</v>
      </c>
      <c r="D2430" s="26" t="s">
        <v>5854</v>
      </c>
      <c r="E2430" s="26">
        <v>25</v>
      </c>
      <c r="F2430" s="26" t="s">
        <v>5855</v>
      </c>
      <c r="G2430" s="26" t="s">
        <v>5856</v>
      </c>
      <c r="H2430" s="26">
        <v>14156</v>
      </c>
      <c r="I2430" s="26" t="s">
        <v>5857</v>
      </c>
      <c r="J2430" s="11" t="s">
        <v>35</v>
      </c>
      <c r="K2430" s="18" t="str">
        <f>IF(LEFT(I2430,2)="10",HYPERLINK(_xlfn.CONCAT("https://doi.org/",I2430),"Link"),IF(I2430="","",HYPERLINK(I2430,"Link")))</f>
        <v>Link</v>
      </c>
      <c r="L2430" s="19" t="str">
        <f>IF(A2430&lt;&gt;"",IF(J2430="No",_xlfn.CONCAT(IF(ISERROR(FIND(",",A2430))=FALSE,LEFT(A2430,FIND(",",A2430)-1),A2430),"-",C2430,"-",H2430),""),"")</f>
        <v/>
      </c>
      <c r="M2430" s="29" t="str">
        <f>IF(A2430&lt;&gt;"",_xlfn.CONCAT("{",IF(ISERROR(FIND(",",A2430))=FALSE,LEFT(A2430,FIND(",",A2430)-1),A2430),", ",C2430," #",H2430,"}"),"")</f>
        <v>{Zia, 2019 #14156}</v>
      </c>
      <c r="N2430" s="4" t="s">
        <v>4</v>
      </c>
      <c r="O2430" s="18" t="str">
        <f>IF(J2430="Yes",IF(P2430&lt;&gt;"",HYPERLINK(_xlfn.CONCAT(VLOOKUP(P2430,AF:AG,2,FALSE),"\",IF(ISERROR(FIND(",",A2430))=FALSE,LEFT(A2430,FIND(",",A2430)-1),A2430),"-",C2430,"-",H2430,".pdf"),"PDF"),""),"")</f>
        <v>PDF</v>
      </c>
      <c r="P2430" s="11" t="s">
        <v>2</v>
      </c>
      <c r="Q2430" s="3" t="s">
        <v>46</v>
      </c>
      <c r="R2430" s="3" t="s">
        <v>77</v>
      </c>
      <c r="S2430" s="4" t="s">
        <v>316</v>
      </c>
      <c r="T2430" s="18" t="str">
        <f>IF(J2430="Yes",IF(U2430&lt;&gt;"",HYPERLINK(_xlfn.CONCAT(VLOOKUP(U2430,AF:AG,2,FALSE),"\",IF(ISERROR(FIND(",",A2430))=FALSE,LEFT(A2430,FIND(",",A2430)-1),A2430),"-",C2430,"-",H2430,".pdf"),"PDF"),""),"")</f>
        <v>PDF</v>
      </c>
      <c r="U2430" s="11" t="s">
        <v>50</v>
      </c>
      <c r="V2430" s="3" t="s">
        <v>46</v>
      </c>
      <c r="W2430" s="3" t="s">
        <v>77</v>
      </c>
      <c r="Y2430" s="12" t="str">
        <f>IF(R2430="Include","No",IF(V2430="Include","No",""))</f>
        <v/>
      </c>
      <c r="Z2430" s="33" t="str">
        <f>IF(J2430="Yes",IF(Q2430="","",IF(Q2430="Include",IF(V2430="",IF(Y2430="No","Check for supplement","Include"),IF(V2430="Exclude","Consensus required",IF(V2430="Include",IF(Y2430="No","Check for supplement","Include"),"Check required"))),IF(Q2430="Exclude",IF(V2430="","Check required",IF(V2430="Exclude","Exclude",IF(V2430="Include","Consensus required","Check required"))),"Check required"))),IF(L2430="","","Find PDF"))</f>
        <v>Exclude</v>
      </c>
      <c r="AA2430" s="31" t="str">
        <f>IF(Z2430="Exclude",R2430,"")</f>
        <v>5. Wrong study design</v>
      </c>
    </row>
    <row r="2431" spans="1:27" x14ac:dyDescent="0.25">
      <c r="A2431" s="25" t="s">
        <v>5858</v>
      </c>
      <c r="B2431" s="26" t="s">
        <v>5859</v>
      </c>
      <c r="C2431" s="26">
        <v>2021</v>
      </c>
      <c r="D2431" s="26" t="s">
        <v>647</v>
      </c>
      <c r="E2431" s="26">
        <v>24</v>
      </c>
      <c r="G2431" s="26">
        <v>100817</v>
      </c>
      <c r="H2431" s="26">
        <v>14173</v>
      </c>
      <c r="I2431" s="26" t="s">
        <v>5860</v>
      </c>
      <c r="J2431" s="11" t="s">
        <v>35</v>
      </c>
      <c r="K2431" s="18" t="str">
        <f>IF(LEFT(I2431,2)="10",HYPERLINK(_xlfn.CONCAT("https://doi.org/",I2431),"Link"),IF(I2431="","",HYPERLINK(I2431,"Link")))</f>
        <v>Link</v>
      </c>
      <c r="L2431" s="19" t="str">
        <f>IF(A2431&lt;&gt;"",IF(J2431="No",_xlfn.CONCAT(IF(ISERROR(FIND(",",A2431))=FALSE,LEFT(A2431,FIND(",",A2431)-1),A2431),"-",C2431,"-",H2431),""),"")</f>
        <v/>
      </c>
      <c r="M2431" s="29" t="str">
        <f>IF(A2431&lt;&gt;"",_xlfn.CONCAT("{",IF(ISERROR(FIND(",",A2431))=FALSE,LEFT(A2431,FIND(",",A2431)-1),A2431),", ",C2431," #",H2431,"}"),"")</f>
        <v>{Zoetewei, 2021 #14173}</v>
      </c>
      <c r="N2431" s="4" t="s">
        <v>4</v>
      </c>
      <c r="O2431" s="18" t="str">
        <f>IF(J2431="Yes",IF(P2431&lt;&gt;"",HYPERLINK(_xlfn.CONCAT(VLOOKUP(P2431,AF:AG,2,FALSE),"\",IF(ISERROR(FIND(",",A2431))=FALSE,LEFT(A2431,FIND(",",A2431)-1),A2431),"-",C2431,"-",H2431,".pdf"),"PDF"),""),"")</f>
        <v>PDF</v>
      </c>
      <c r="P2431" s="11" t="s">
        <v>2</v>
      </c>
      <c r="Q2431" s="3" t="s">
        <v>46</v>
      </c>
      <c r="R2431" s="3" t="s">
        <v>47</v>
      </c>
      <c r="S2431" s="4" t="s">
        <v>109</v>
      </c>
      <c r="T2431" s="18" t="str">
        <f>IF(J2431="Yes",IF(U2431&lt;&gt;"",HYPERLINK(_xlfn.CONCAT(VLOOKUP(U2431,AF:AG,2,FALSE),"\",IF(ISERROR(FIND(",",A2431))=FALSE,LEFT(A2431,FIND(",",A2431)-1),A2431),"-",C2431,"-",H2431,".pdf"),"PDF"),""),"")</f>
        <v>PDF</v>
      </c>
      <c r="U2431" s="11" t="s">
        <v>50</v>
      </c>
      <c r="V2431" s="3" t="s">
        <v>46</v>
      </c>
      <c r="W2431" s="3" t="s">
        <v>47</v>
      </c>
      <c r="Y2431" s="12" t="str">
        <f>IF(R2431="Include","No",IF(V2431="Include","No",""))</f>
        <v/>
      </c>
      <c r="Z2431" s="33" t="str">
        <f>IF(J2431="Yes",IF(Q2431="","",IF(Q2431="Include",IF(V2431="",IF(Y2431="No","Check for supplement","Include"),IF(V2431="Exclude","Consensus required",IF(V2431="Include",IF(Y2431="No","Check for supplement","Include"),"Check required"))),IF(Q2431="Exclude",IF(V2431="","Check required",IF(V2431="Exclude","Exclude",IF(V2431="Include","Consensus required","Check required"))),"Check required"))),IF(L2431="","","Find PDF"))</f>
        <v>Exclude</v>
      </c>
      <c r="AA2431" s="31" t="str">
        <f>IF(Z2431="Exclude",R2431,"")</f>
        <v>3. Wrong intervention</v>
      </c>
    </row>
    <row r="2432" spans="1:27" x14ac:dyDescent="0.25">
      <c r="A2432" s="25" t="s">
        <v>4401</v>
      </c>
      <c r="B2432" s="26" t="s">
        <v>4402</v>
      </c>
      <c r="C2432" s="26">
        <v>2015</v>
      </c>
      <c r="D2432" s="26" t="s">
        <v>4403</v>
      </c>
      <c r="E2432" s="26">
        <v>291</v>
      </c>
      <c r="F2432" s="26">
        <v>3</v>
      </c>
      <c r="G2432" s="26" t="s">
        <v>4404</v>
      </c>
      <c r="H2432" s="26">
        <v>15076</v>
      </c>
      <c r="I2432" s="26" t="s">
        <v>4405</v>
      </c>
      <c r="J2432" s="11" t="s">
        <v>35</v>
      </c>
      <c r="K2432" s="18" t="str">
        <f>IF(LEFT(I2432,2)="10",HYPERLINK(_xlfn.CONCAT("https://doi.org/",I2432),"Link"),IF(I2432="","",HYPERLINK(I2432,"Link")))</f>
        <v>Link</v>
      </c>
      <c r="L2432" s="19" t="str">
        <f>IF(A2432&lt;&gt;"",IF(J2432="No",_xlfn.CONCAT(IF(ISERROR(FIND(",",A2432))=FALSE,LEFT(A2432,FIND(",",A2432)-1),A2432),"-",C2432,"-",H2432),""),"")</f>
        <v/>
      </c>
      <c r="M2432" s="29" t="str">
        <f>IF(A2432&lt;&gt;"",_xlfn.CONCAT("{",IF(ISERROR(FIND(",",A2432))=FALSE,LEFT(A2432,FIND(",",A2432)-1),A2432),", ",C2432," #",H2432,"}"),"")</f>
        <v>{Zourladani, 2015 #15076}</v>
      </c>
      <c r="N2432" s="4" t="s">
        <v>1</v>
      </c>
      <c r="O2432" s="18" t="str">
        <f>IF(J2432="Yes",IF(P2432&lt;&gt;"",HYPERLINK(_xlfn.CONCAT(VLOOKUP(P2432,AF:AG,2,FALSE),"\",IF(ISERROR(FIND(",",A2432))=FALSE,LEFT(A2432,FIND(",",A2432)-1),A2432),"-",C2432,"-",H2432,".pdf"),"PDF"),""),"")</f>
        <v>PDF</v>
      </c>
      <c r="P2432" s="11" t="s">
        <v>2</v>
      </c>
      <c r="Q2432" s="3" t="s">
        <v>46</v>
      </c>
      <c r="R2432" s="3" t="s">
        <v>47</v>
      </c>
      <c r="S2432" s="4" t="s">
        <v>109</v>
      </c>
      <c r="T2432" s="18" t="str">
        <f>IF(J2432="Yes",IF(U2432&lt;&gt;"",HYPERLINK(_xlfn.CONCAT(VLOOKUP(U2432,AF:AG,2,FALSE),"\",IF(ISERROR(FIND(",",A2432))=FALSE,LEFT(A2432,FIND(",",A2432)-1),A2432),"-",C2432,"-",H2432,".pdf"),"PDF"),""),"")</f>
        <v>PDF</v>
      </c>
      <c r="U2432" s="11" t="s">
        <v>38</v>
      </c>
      <c r="V2432" s="3" t="s">
        <v>46</v>
      </c>
      <c r="W2432" s="3" t="s">
        <v>47</v>
      </c>
      <c r="Y2432" s="12" t="str">
        <f>IF(R2432="Include","No",IF(V2432="Include","No",""))</f>
        <v/>
      </c>
      <c r="Z2432" s="33" t="str">
        <f>IF(J2432="Yes",IF(Q2432="","",IF(Q2432="Include",IF(V2432="",IF(Y2432="No","Check for supplement","Include"),IF(V2432="Exclude","Consensus required",IF(V2432="Include",IF(Y2432="No","Check for supplement","Include"),"Check required"))),IF(Q2432="Exclude",IF(V2432="","Check required",IF(V2432="Exclude","Exclude",IF(V2432="Include","Consensus required","Check required"))),"Check required"))),IF(L2432="","","Find PDF"))</f>
        <v>Exclude</v>
      </c>
      <c r="AA2432" s="31" t="str">
        <f>IF(Z2432="Exclude",R2432,"")</f>
        <v>3. Wrong intervention</v>
      </c>
    </row>
    <row r="2433" spans="11:25" x14ac:dyDescent="0.25">
      <c r="K2433" s="18"/>
      <c r="O2433" s="18"/>
      <c r="T2433" s="18"/>
      <c r="Y2433" s="12"/>
    </row>
  </sheetData>
  <sortState xmlns:xlrd2="http://schemas.microsoft.com/office/spreadsheetml/2017/richdata2" ref="A2:AB2432">
    <sortCondition ref="M7:M2432"/>
  </sortState>
  <conditionalFormatting sqref="J1:J1048576 L1:L1048576 Y1:Y1048576">
    <cfRule type="cellIs" dxfId="194" priority="34" operator="equal">
      <formula>"Yes"</formula>
    </cfRule>
    <cfRule type="cellIs" dxfId="193" priority="35" operator="equal">
      <formula>"No"</formula>
    </cfRule>
  </conditionalFormatting>
  <conditionalFormatting sqref="P1:P1048576 U1:U1048576 AF1:AF1048576">
    <cfRule type="cellIs" dxfId="192" priority="11" operator="equal">
      <formula>"RE"</formula>
    </cfRule>
    <cfRule type="cellIs" dxfId="191" priority="25" operator="equal">
      <formula>"SH"</formula>
    </cfRule>
  </conditionalFormatting>
  <conditionalFormatting sqref="Q1:Q1048576 V1:V1048576 Z1:AB1048576 Y533 Y535">
    <cfRule type="cellIs" dxfId="190" priority="36" operator="equal">
      <formula>"Exclude"</formula>
    </cfRule>
    <cfRule type="cellIs" dxfId="189" priority="37" operator="equal">
      <formula>"Include"</formula>
    </cfRule>
  </conditionalFormatting>
  <conditionalFormatting sqref="U1:U1048576 AF1:AF1048576">
    <cfRule type="cellIs" dxfId="188" priority="7" operator="equal">
      <formula>"JK"</formula>
    </cfRule>
    <cfRule type="cellIs" dxfId="187" priority="8" operator="equal">
      <formula>"BH"</formula>
    </cfRule>
    <cfRule type="cellIs" dxfId="186" priority="9" operator="equal">
      <formula>"JA"</formula>
    </cfRule>
  </conditionalFormatting>
  <conditionalFormatting sqref="Z1:Z1048576">
    <cfRule type="cellIs" dxfId="185" priority="50" operator="equal">
      <formula>"Check for supplement"</formula>
    </cfRule>
  </conditionalFormatting>
  <conditionalFormatting sqref="Z1:AB1048576">
    <cfRule type="cellIs" dxfId="184" priority="1" operator="equal">
      <formula>"Find PDF"</formula>
    </cfRule>
    <cfRule type="cellIs" dxfId="183" priority="2" operator="equal">
      <formula>"Consensus required"</formula>
    </cfRule>
    <cfRule type="cellIs" dxfId="182" priority="3" operator="equal">
      <formula>"Check required"</formula>
    </cfRule>
  </conditionalFormatting>
  <dataValidations count="1">
    <dataValidation type="list" allowBlank="1" sqref="W119:W434 W2:W117 W436:W1048576 R2:R1048576" xr:uid="{9662B2F9-38B6-444B-A673-AA1E805A9318}">
      <formula1>$AD$2:$AD$7</formula1>
    </dataValidation>
  </dataValidations>
  <hyperlinks>
    <hyperlink ref="I424" r:id="rId1" xr:uid="{18F3EAC4-57FB-44BA-B9B7-35E803EC3069}"/>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C9319-D547-48F7-A40E-1FBE34365F6D}">
  <sheetPr>
    <tabColor theme="8" tint="-0.499984740745262"/>
  </sheetPr>
  <dimension ref="A1:U44"/>
  <sheetViews>
    <sheetView topLeftCell="B1" zoomScale="85" zoomScaleNormal="85" workbookViewId="0">
      <pane ySplit="1" topLeftCell="A2" activePane="bottomLeft" state="frozen"/>
      <selection pane="bottomLeft" activeCell="B1" sqref="B1"/>
    </sheetView>
  </sheetViews>
  <sheetFormatPr defaultColWidth="8.7109375" defaultRowHeight="15" x14ac:dyDescent="0.25"/>
  <cols>
    <col min="1" max="2" width="11.7109375" style="167" customWidth="1"/>
    <col min="3" max="3" width="22.28515625" style="230" bestFit="1" customWidth="1"/>
    <col min="4" max="4" width="18" style="230" bestFit="1" customWidth="1"/>
    <col min="5" max="5" width="10.42578125" style="292" customWidth="1"/>
    <col min="6" max="7" width="15.28515625" style="230" customWidth="1"/>
    <col min="8" max="8" width="15.28515625" style="293" customWidth="1"/>
    <col min="9" max="9" width="18" style="230" customWidth="1"/>
    <col min="10" max="10" width="20" style="230" customWidth="1"/>
    <col min="11" max="11" width="20" style="293" customWidth="1"/>
    <col min="12" max="17" width="20" style="230" customWidth="1"/>
    <col min="18" max="18" width="10.7109375" style="230" bestFit="1" customWidth="1"/>
    <col min="19" max="19" width="14" style="230" customWidth="1"/>
    <col min="21" max="16384" width="8.7109375" style="230"/>
  </cols>
  <sheetData>
    <row r="1" spans="1:21" s="223" customFormat="1" ht="49.5" customHeight="1" thickBot="1" x14ac:dyDescent="0.3">
      <c r="A1" s="211" t="s">
        <v>21</v>
      </c>
      <c r="B1" s="212" t="s">
        <v>24</v>
      </c>
      <c r="C1" s="214" t="s">
        <v>18</v>
      </c>
      <c r="D1" s="214" t="s">
        <v>9585</v>
      </c>
      <c r="E1" s="70" t="s">
        <v>9756</v>
      </c>
      <c r="F1" s="215" t="s">
        <v>9757</v>
      </c>
      <c r="G1" s="216" t="s">
        <v>9758</v>
      </c>
      <c r="H1" s="217" t="s">
        <v>9759</v>
      </c>
      <c r="I1" s="218" t="s">
        <v>9760</v>
      </c>
      <c r="J1" s="215" t="s">
        <v>9761</v>
      </c>
      <c r="K1" s="219" t="s">
        <v>9762</v>
      </c>
      <c r="L1" s="215" t="s">
        <v>9763</v>
      </c>
      <c r="M1" s="216" t="s">
        <v>9764</v>
      </c>
      <c r="N1" s="220" t="s">
        <v>9765</v>
      </c>
      <c r="O1" s="218" t="s">
        <v>9766</v>
      </c>
      <c r="P1" s="220" t="s">
        <v>9767</v>
      </c>
      <c r="Q1" s="459" t="s">
        <v>9768</v>
      </c>
      <c r="R1" s="466" t="s">
        <v>9285</v>
      </c>
      <c r="S1" s="221" t="s">
        <v>0</v>
      </c>
      <c r="T1" s="206"/>
      <c r="U1" s="222"/>
    </row>
    <row r="2" spans="1:21" s="285" customFormat="1" x14ac:dyDescent="0.25">
      <c r="A2" s="171" t="s">
        <v>2</v>
      </c>
      <c r="B2" s="172" t="s">
        <v>9286</v>
      </c>
      <c r="C2" s="279" t="s">
        <v>9181</v>
      </c>
      <c r="D2" s="288" t="s">
        <v>9595</v>
      </c>
      <c r="E2" s="177">
        <v>64</v>
      </c>
      <c r="F2" s="224" t="s">
        <v>9769</v>
      </c>
      <c r="G2" s="225" t="s">
        <v>9770</v>
      </c>
      <c r="H2" s="239">
        <v>0.56000000000000005</v>
      </c>
      <c r="I2" s="226" t="s">
        <v>9771</v>
      </c>
      <c r="J2" s="224" t="s">
        <v>9772</v>
      </c>
      <c r="K2" s="227" t="s">
        <v>9773</v>
      </c>
      <c r="L2" s="224" t="s">
        <v>9346</v>
      </c>
      <c r="M2" s="225" t="s">
        <v>9774</v>
      </c>
      <c r="N2" s="228" t="s">
        <v>9346</v>
      </c>
      <c r="O2" s="226" t="s">
        <v>9346</v>
      </c>
      <c r="P2" s="228" t="s">
        <v>9775</v>
      </c>
      <c r="Q2" s="460" t="s">
        <v>9346</v>
      </c>
      <c r="R2" s="467" t="s">
        <v>35</v>
      </c>
      <c r="S2" s="229"/>
      <c r="T2" s="284"/>
    </row>
    <row r="3" spans="1:21" s="256" customFormat="1" x14ac:dyDescent="0.25">
      <c r="A3" s="161" t="s">
        <v>2</v>
      </c>
      <c r="B3" s="162" t="s">
        <v>9286</v>
      </c>
      <c r="C3" s="186" t="s">
        <v>9181</v>
      </c>
      <c r="D3" s="289" t="s">
        <v>9602</v>
      </c>
      <c r="E3" s="43">
        <v>65</v>
      </c>
      <c r="F3" s="240" t="s">
        <v>9769</v>
      </c>
      <c r="G3" s="241" t="s">
        <v>9776</v>
      </c>
      <c r="H3" s="250">
        <v>0.68</v>
      </c>
      <c r="I3" s="245" t="s">
        <v>9777</v>
      </c>
      <c r="J3" s="240" t="s">
        <v>9778</v>
      </c>
      <c r="K3" s="251" t="s">
        <v>9779</v>
      </c>
      <c r="L3" s="240" t="s">
        <v>9346</v>
      </c>
      <c r="M3" s="241" t="s">
        <v>9780</v>
      </c>
      <c r="N3" s="252" t="s">
        <v>9346</v>
      </c>
      <c r="O3" s="245" t="s">
        <v>9346</v>
      </c>
      <c r="P3" s="252" t="s">
        <v>9781</v>
      </c>
      <c r="Q3" s="461" t="s">
        <v>9346</v>
      </c>
      <c r="R3" s="468" t="s">
        <v>35</v>
      </c>
      <c r="S3" s="546"/>
      <c r="T3" s="255"/>
    </row>
    <row r="4" spans="1:21" s="283" customFormat="1" ht="15.75" thickBot="1" x14ac:dyDescent="0.3">
      <c r="A4" s="165" t="s">
        <v>2</v>
      </c>
      <c r="B4" s="166" t="s">
        <v>9286</v>
      </c>
      <c r="C4" s="281" t="s">
        <v>9181</v>
      </c>
      <c r="D4" s="290" t="s">
        <v>9604</v>
      </c>
      <c r="E4" s="182">
        <v>66</v>
      </c>
      <c r="F4" s="231" t="s">
        <v>9769</v>
      </c>
      <c r="G4" s="232" t="s">
        <v>9782</v>
      </c>
      <c r="H4" s="248">
        <v>0.61</v>
      </c>
      <c r="I4" s="233" t="s">
        <v>9783</v>
      </c>
      <c r="J4" s="234" t="s">
        <v>9784</v>
      </c>
      <c r="K4" s="235" t="s">
        <v>9785</v>
      </c>
      <c r="L4" s="231" t="s">
        <v>9346</v>
      </c>
      <c r="M4" s="232" t="s">
        <v>9786</v>
      </c>
      <c r="N4" s="236" t="s">
        <v>9346</v>
      </c>
      <c r="O4" s="237" t="s">
        <v>9346</v>
      </c>
      <c r="P4" s="236" t="s">
        <v>9787</v>
      </c>
      <c r="Q4" s="462" t="s">
        <v>9346</v>
      </c>
      <c r="R4" s="469" t="s">
        <v>35</v>
      </c>
      <c r="S4" s="238"/>
      <c r="T4" s="282"/>
    </row>
    <row r="5" spans="1:21" s="285" customFormat="1" x14ac:dyDescent="0.25">
      <c r="A5" s="171" t="s">
        <v>2</v>
      </c>
      <c r="B5" s="172" t="s">
        <v>9286</v>
      </c>
      <c r="C5" s="111" t="s">
        <v>9190</v>
      </c>
      <c r="D5" s="288" t="s">
        <v>9607</v>
      </c>
      <c r="E5" s="177">
        <v>31</v>
      </c>
      <c r="F5" s="224" t="s">
        <v>9788</v>
      </c>
      <c r="G5" s="225" t="s">
        <v>9789</v>
      </c>
      <c r="H5" s="294">
        <v>0.51600000000000001</v>
      </c>
      <c r="I5" s="226" t="s">
        <v>9790</v>
      </c>
      <c r="J5" s="224" t="s">
        <v>9791</v>
      </c>
      <c r="K5" s="227" t="s">
        <v>9346</v>
      </c>
      <c r="L5" s="224" t="s">
        <v>9346</v>
      </c>
      <c r="M5" s="225" t="s">
        <v>9792</v>
      </c>
      <c r="N5" s="228" t="s">
        <v>9346</v>
      </c>
      <c r="O5" s="226" t="s">
        <v>9346</v>
      </c>
      <c r="P5" s="228" t="s">
        <v>9346</v>
      </c>
      <c r="Q5" s="460" t="s">
        <v>9793</v>
      </c>
      <c r="R5" s="467" t="s">
        <v>35</v>
      </c>
      <c r="S5" s="556"/>
      <c r="T5" s="284"/>
    </row>
    <row r="6" spans="1:21" s="256" customFormat="1" x14ac:dyDescent="0.25">
      <c r="A6" s="163" t="s">
        <v>2</v>
      </c>
      <c r="B6" s="164" t="s">
        <v>9286</v>
      </c>
      <c r="C6" s="115" t="s">
        <v>9190</v>
      </c>
      <c r="D6" s="291" t="s">
        <v>9613</v>
      </c>
      <c r="E6" s="45">
        <v>30</v>
      </c>
      <c r="F6" s="244" t="s">
        <v>9794</v>
      </c>
      <c r="G6" s="241" t="s">
        <v>9795</v>
      </c>
      <c r="H6" s="254">
        <v>0.73299999999999998</v>
      </c>
      <c r="I6" s="242" t="s">
        <v>9796</v>
      </c>
      <c r="J6" s="240" t="s">
        <v>9797</v>
      </c>
      <c r="K6" s="251" t="s">
        <v>9346</v>
      </c>
      <c r="L6" s="244" t="s">
        <v>9346</v>
      </c>
      <c r="M6" s="241" t="s">
        <v>9798</v>
      </c>
      <c r="N6" s="252" t="s">
        <v>9346</v>
      </c>
      <c r="O6" s="245" t="s">
        <v>9346</v>
      </c>
      <c r="P6" s="252" t="s">
        <v>9346</v>
      </c>
      <c r="Q6" s="461" t="s">
        <v>9799</v>
      </c>
      <c r="R6" s="470" t="s">
        <v>35</v>
      </c>
      <c r="S6" s="557"/>
      <c r="T6" s="255"/>
    </row>
    <row r="7" spans="1:21" s="256" customFormat="1" x14ac:dyDescent="0.25">
      <c r="A7" s="163" t="s">
        <v>2</v>
      </c>
      <c r="B7" s="164" t="s">
        <v>9286</v>
      </c>
      <c r="C7" s="115" t="s">
        <v>9190</v>
      </c>
      <c r="D7" s="291" t="s">
        <v>9615</v>
      </c>
      <c r="E7" s="45">
        <v>30</v>
      </c>
      <c r="F7" s="244" t="s">
        <v>9794</v>
      </c>
      <c r="G7" s="241" t="s">
        <v>9795</v>
      </c>
      <c r="H7" s="254">
        <v>0.56599999999999995</v>
      </c>
      <c r="I7" s="242" t="s">
        <v>9800</v>
      </c>
      <c r="J7" s="240" t="s">
        <v>9801</v>
      </c>
      <c r="K7" s="251" t="s">
        <v>9346</v>
      </c>
      <c r="L7" s="244" t="s">
        <v>9346</v>
      </c>
      <c r="M7" s="241" t="s">
        <v>9802</v>
      </c>
      <c r="N7" s="252" t="s">
        <v>9346</v>
      </c>
      <c r="O7" s="245" t="s">
        <v>9346</v>
      </c>
      <c r="P7" s="252" t="s">
        <v>9346</v>
      </c>
      <c r="Q7" s="461" t="s">
        <v>9803</v>
      </c>
      <c r="R7" s="470" t="s">
        <v>35</v>
      </c>
      <c r="S7" s="557"/>
      <c r="T7" s="255"/>
    </row>
    <row r="8" spans="1:21" s="283" customFormat="1" ht="15.75" thickBot="1" x14ac:dyDescent="0.3">
      <c r="A8" s="173" t="s">
        <v>2</v>
      </c>
      <c r="B8" s="166" t="s">
        <v>9286</v>
      </c>
      <c r="C8" s="122" t="s">
        <v>9190</v>
      </c>
      <c r="D8" s="290" t="s">
        <v>9604</v>
      </c>
      <c r="E8" s="182">
        <v>31</v>
      </c>
      <c r="F8" s="231" t="s">
        <v>9804</v>
      </c>
      <c r="G8" s="232" t="s">
        <v>9805</v>
      </c>
      <c r="H8" s="295">
        <v>0.61299999999999999</v>
      </c>
      <c r="I8" s="233" t="s">
        <v>9806</v>
      </c>
      <c r="J8" s="234" t="s">
        <v>9807</v>
      </c>
      <c r="K8" s="235" t="s">
        <v>9346</v>
      </c>
      <c r="L8" s="231" t="s">
        <v>9346</v>
      </c>
      <c r="M8" s="232" t="s">
        <v>9808</v>
      </c>
      <c r="N8" s="236" t="s">
        <v>9346</v>
      </c>
      <c r="O8" s="237" t="s">
        <v>9346</v>
      </c>
      <c r="P8" s="236" t="s">
        <v>9346</v>
      </c>
      <c r="Q8" s="462" t="s">
        <v>9809</v>
      </c>
      <c r="R8" s="469" t="s">
        <v>35</v>
      </c>
      <c r="S8" s="546"/>
      <c r="T8" s="282"/>
    </row>
    <row r="9" spans="1:21" s="285" customFormat="1" x14ac:dyDescent="0.25">
      <c r="A9" s="171" t="s">
        <v>2</v>
      </c>
      <c r="B9" s="172" t="s">
        <v>9286</v>
      </c>
      <c r="C9" s="288" t="s">
        <v>9192</v>
      </c>
      <c r="D9" s="301" t="s">
        <v>9618</v>
      </c>
      <c r="E9" s="177">
        <v>120</v>
      </c>
      <c r="F9" s="224" t="s">
        <v>9810</v>
      </c>
      <c r="G9" s="225" t="s">
        <v>9811</v>
      </c>
      <c r="H9" s="294">
        <v>0.54200000000000004</v>
      </c>
      <c r="I9" s="226" t="s">
        <v>9812</v>
      </c>
      <c r="J9" s="224" t="s">
        <v>9346</v>
      </c>
      <c r="K9" s="227" t="s">
        <v>9813</v>
      </c>
      <c r="L9" s="224" t="s">
        <v>9346</v>
      </c>
      <c r="M9" s="225" t="s">
        <v>9346</v>
      </c>
      <c r="N9" s="228" t="s">
        <v>9814</v>
      </c>
      <c r="O9" s="226" t="s">
        <v>9346</v>
      </c>
      <c r="P9" s="228" t="s">
        <v>9346</v>
      </c>
      <c r="Q9" s="460" t="s">
        <v>9815</v>
      </c>
      <c r="R9" s="467" t="s">
        <v>35</v>
      </c>
      <c r="S9" s="229"/>
      <c r="T9" s="284"/>
    </row>
    <row r="10" spans="1:21" s="283" customFormat="1" ht="15.75" thickBot="1" x14ac:dyDescent="0.3">
      <c r="A10" s="173" t="s">
        <v>2</v>
      </c>
      <c r="B10" s="166" t="s">
        <v>9286</v>
      </c>
      <c r="C10" s="290" t="s">
        <v>9192</v>
      </c>
      <c r="D10" s="302" t="s">
        <v>9625</v>
      </c>
      <c r="E10" s="182">
        <v>120</v>
      </c>
      <c r="F10" s="231" t="s">
        <v>9816</v>
      </c>
      <c r="G10" s="232" t="s">
        <v>9817</v>
      </c>
      <c r="H10" s="295">
        <v>0.433</v>
      </c>
      <c r="I10" s="237" t="s">
        <v>9818</v>
      </c>
      <c r="J10" s="234" t="s">
        <v>9346</v>
      </c>
      <c r="K10" s="235" t="s">
        <v>9819</v>
      </c>
      <c r="L10" s="234" t="s">
        <v>9346</v>
      </c>
      <c r="M10" s="232" t="s">
        <v>9346</v>
      </c>
      <c r="N10" s="236" t="s">
        <v>9820</v>
      </c>
      <c r="O10" s="237" t="s">
        <v>9346</v>
      </c>
      <c r="P10" s="236" t="s">
        <v>9346</v>
      </c>
      <c r="Q10" s="462" t="s">
        <v>9821</v>
      </c>
      <c r="R10" s="469" t="s">
        <v>35</v>
      </c>
      <c r="S10" s="238"/>
      <c r="T10" s="282"/>
    </row>
    <row r="11" spans="1:21" s="285" customFormat="1" x14ac:dyDescent="0.25">
      <c r="A11" s="171" t="s">
        <v>2</v>
      </c>
      <c r="B11" s="172" t="s">
        <v>9286</v>
      </c>
      <c r="C11" s="111" t="s">
        <v>9197</v>
      </c>
      <c r="D11" s="111" t="s">
        <v>9629</v>
      </c>
      <c r="E11" s="177">
        <v>43</v>
      </c>
      <c r="F11" s="224" t="s">
        <v>9822</v>
      </c>
      <c r="G11" s="225" t="s">
        <v>9823</v>
      </c>
      <c r="H11" s="294">
        <v>0.73499999999999999</v>
      </c>
      <c r="I11" s="226" t="s">
        <v>9824</v>
      </c>
      <c r="J11" s="224" t="s">
        <v>9346</v>
      </c>
      <c r="K11" s="227" t="s">
        <v>9825</v>
      </c>
      <c r="L11" s="224" t="s">
        <v>9825</v>
      </c>
      <c r="M11" s="225" t="s">
        <v>9825</v>
      </c>
      <c r="N11" s="228" t="s">
        <v>9346</v>
      </c>
      <c r="O11" s="226" t="s">
        <v>9346</v>
      </c>
      <c r="P11" s="228" t="s">
        <v>9826</v>
      </c>
      <c r="Q11" s="460" t="s">
        <v>9346</v>
      </c>
      <c r="R11" s="467" t="s">
        <v>35</v>
      </c>
      <c r="S11" s="229" t="s">
        <v>9827</v>
      </c>
      <c r="T11" s="284"/>
    </row>
    <row r="12" spans="1:21" s="256" customFormat="1" x14ac:dyDescent="0.25">
      <c r="A12" s="163" t="s">
        <v>2</v>
      </c>
      <c r="B12" s="164" t="s">
        <v>9286</v>
      </c>
      <c r="C12" s="115" t="s">
        <v>9197</v>
      </c>
      <c r="D12" s="115" t="s">
        <v>9635</v>
      </c>
      <c r="E12" s="45">
        <v>42</v>
      </c>
      <c r="F12" s="244" t="s">
        <v>9828</v>
      </c>
      <c r="G12" s="241" t="s">
        <v>9829</v>
      </c>
      <c r="H12" s="254" t="s">
        <v>9830</v>
      </c>
      <c r="I12" s="242" t="s">
        <v>9830</v>
      </c>
      <c r="J12" s="240" t="s">
        <v>9346</v>
      </c>
      <c r="K12" s="251" t="s">
        <v>9825</v>
      </c>
      <c r="L12" s="244" t="s">
        <v>9825</v>
      </c>
      <c r="M12" s="241" t="s">
        <v>9825</v>
      </c>
      <c r="N12" s="252" t="s">
        <v>9346</v>
      </c>
      <c r="O12" s="245" t="s">
        <v>9346</v>
      </c>
      <c r="P12" s="252" t="s">
        <v>9831</v>
      </c>
      <c r="Q12" s="461" t="s">
        <v>9346</v>
      </c>
      <c r="R12" s="470" t="s">
        <v>35</v>
      </c>
      <c r="S12" s="246" t="s">
        <v>9827</v>
      </c>
      <c r="T12" s="255"/>
    </row>
    <row r="13" spans="1:21" s="256" customFormat="1" x14ac:dyDescent="0.25">
      <c r="A13" s="163" t="s">
        <v>2</v>
      </c>
      <c r="B13" s="164" t="s">
        <v>9286</v>
      </c>
      <c r="C13" s="115" t="s">
        <v>9197</v>
      </c>
      <c r="D13" s="115" t="s">
        <v>9637</v>
      </c>
      <c r="E13" s="45">
        <v>43</v>
      </c>
      <c r="F13" s="244" t="s">
        <v>9822</v>
      </c>
      <c r="G13" s="241" t="s">
        <v>9823</v>
      </c>
      <c r="H13" s="254" t="s">
        <v>9830</v>
      </c>
      <c r="I13" s="242" t="s">
        <v>9830</v>
      </c>
      <c r="J13" s="240" t="s">
        <v>9346</v>
      </c>
      <c r="K13" s="251" t="s">
        <v>9825</v>
      </c>
      <c r="L13" s="244" t="s">
        <v>9825</v>
      </c>
      <c r="M13" s="241" t="s">
        <v>9825</v>
      </c>
      <c r="N13" s="252" t="s">
        <v>9346</v>
      </c>
      <c r="O13" s="245" t="s">
        <v>9346</v>
      </c>
      <c r="P13" s="252" t="s">
        <v>9832</v>
      </c>
      <c r="Q13" s="461" t="s">
        <v>9346</v>
      </c>
      <c r="R13" s="470" t="s">
        <v>35</v>
      </c>
      <c r="S13" s="246" t="s">
        <v>9827</v>
      </c>
      <c r="T13" s="255"/>
    </row>
    <row r="14" spans="1:21" s="283" customFormat="1" ht="15.75" thickBot="1" x14ac:dyDescent="0.3">
      <c r="A14" s="173" t="s">
        <v>2</v>
      </c>
      <c r="B14" s="166" t="s">
        <v>9286</v>
      </c>
      <c r="C14" s="122" t="s">
        <v>9197</v>
      </c>
      <c r="D14" s="122" t="s">
        <v>9604</v>
      </c>
      <c r="E14" s="182">
        <v>43</v>
      </c>
      <c r="F14" s="231" t="s">
        <v>9833</v>
      </c>
      <c r="G14" s="232" t="s">
        <v>9834</v>
      </c>
      <c r="H14" s="295" t="s">
        <v>9830</v>
      </c>
      <c r="I14" s="233" t="s">
        <v>9830</v>
      </c>
      <c r="J14" s="234" t="s">
        <v>9346</v>
      </c>
      <c r="K14" s="235" t="s">
        <v>9825</v>
      </c>
      <c r="L14" s="231" t="s">
        <v>9825</v>
      </c>
      <c r="M14" s="232" t="s">
        <v>9825</v>
      </c>
      <c r="N14" s="236" t="s">
        <v>9346</v>
      </c>
      <c r="O14" s="237" t="s">
        <v>9346</v>
      </c>
      <c r="P14" s="236" t="s">
        <v>9835</v>
      </c>
      <c r="Q14" s="462" t="s">
        <v>9346</v>
      </c>
      <c r="R14" s="469" t="s">
        <v>35</v>
      </c>
      <c r="S14" s="238" t="s">
        <v>9827</v>
      </c>
      <c r="T14" s="282"/>
    </row>
    <row r="15" spans="1:21" x14ac:dyDescent="0.25">
      <c r="A15" s="171" t="s">
        <v>2</v>
      </c>
      <c r="B15" s="172" t="s">
        <v>9286</v>
      </c>
      <c r="C15" s="111" t="s">
        <v>9199</v>
      </c>
      <c r="D15" s="111" t="s">
        <v>9640</v>
      </c>
      <c r="E15" s="177">
        <f>199+30</f>
        <v>229</v>
      </c>
      <c r="F15" s="224" t="s">
        <v>9836</v>
      </c>
      <c r="G15" s="225" t="s">
        <v>9837</v>
      </c>
      <c r="H15" s="294">
        <v>0.86899999999999999</v>
      </c>
      <c r="I15" s="226" t="s">
        <v>9838</v>
      </c>
      <c r="J15" s="224" t="s">
        <v>9346</v>
      </c>
      <c r="K15" s="227" t="s">
        <v>9346</v>
      </c>
      <c r="L15" s="224" t="s">
        <v>9346</v>
      </c>
      <c r="M15" s="225" t="s">
        <v>9839</v>
      </c>
      <c r="N15" s="224" t="s">
        <v>9346</v>
      </c>
      <c r="O15" s="227" t="s">
        <v>9346</v>
      </c>
      <c r="P15" s="457" t="s">
        <v>9840</v>
      </c>
      <c r="Q15" s="460" t="s">
        <v>9841</v>
      </c>
      <c r="R15" s="467" t="s">
        <v>35</v>
      </c>
      <c r="S15" s="229" t="s">
        <v>9842</v>
      </c>
    </row>
    <row r="16" spans="1:21" x14ac:dyDescent="0.25">
      <c r="A16" s="163" t="s">
        <v>2</v>
      </c>
      <c r="B16" s="164" t="s">
        <v>9286</v>
      </c>
      <c r="C16" s="115" t="s">
        <v>9199</v>
      </c>
      <c r="D16" s="115" t="s">
        <v>9647</v>
      </c>
      <c r="E16" s="45">
        <v>246</v>
      </c>
      <c r="F16" s="244" t="s">
        <v>9843</v>
      </c>
      <c r="G16" s="441" t="s">
        <v>9844</v>
      </c>
      <c r="H16" s="254">
        <v>0.85799999999999998</v>
      </c>
      <c r="I16" s="242" t="s">
        <v>9845</v>
      </c>
      <c r="J16" s="244" t="s">
        <v>9346</v>
      </c>
      <c r="K16" s="243" t="s">
        <v>9346</v>
      </c>
      <c r="L16" s="244" t="s">
        <v>9346</v>
      </c>
      <c r="M16" s="441" t="s">
        <v>9846</v>
      </c>
      <c r="N16" s="244" t="s">
        <v>9346</v>
      </c>
      <c r="O16" s="243" t="s">
        <v>9346</v>
      </c>
      <c r="P16" s="458" t="s">
        <v>9847</v>
      </c>
      <c r="Q16" s="463" t="s">
        <v>9848</v>
      </c>
      <c r="R16" s="470" t="s">
        <v>35</v>
      </c>
      <c r="S16" s="246" t="s">
        <v>9849</v>
      </c>
    </row>
    <row r="17" spans="1:20" x14ac:dyDescent="0.25">
      <c r="A17" s="163" t="s">
        <v>2</v>
      </c>
      <c r="B17" s="164" t="s">
        <v>9286</v>
      </c>
      <c r="C17" s="115" t="s">
        <v>9199</v>
      </c>
      <c r="D17" s="115" t="s">
        <v>9651</v>
      </c>
      <c r="E17" s="45">
        <v>248</v>
      </c>
      <c r="F17" s="244" t="s">
        <v>9850</v>
      </c>
      <c r="G17" s="441" t="s">
        <v>9851</v>
      </c>
      <c r="H17" s="254">
        <v>0.89500000000000002</v>
      </c>
      <c r="I17" s="242" t="s">
        <v>9852</v>
      </c>
      <c r="J17" s="244" t="s">
        <v>9346</v>
      </c>
      <c r="K17" s="243" t="s">
        <v>9346</v>
      </c>
      <c r="L17" s="244" t="s">
        <v>9346</v>
      </c>
      <c r="M17" s="441" t="s">
        <v>9853</v>
      </c>
      <c r="N17" s="244" t="s">
        <v>9346</v>
      </c>
      <c r="O17" s="243" t="s">
        <v>9346</v>
      </c>
      <c r="P17" s="458" t="s">
        <v>9854</v>
      </c>
      <c r="Q17" s="463" t="s">
        <v>9855</v>
      </c>
      <c r="R17" s="470" t="s">
        <v>35</v>
      </c>
      <c r="S17" s="246" t="s">
        <v>9856</v>
      </c>
    </row>
    <row r="18" spans="1:20" ht="15.75" thickBot="1" x14ac:dyDescent="0.3">
      <c r="A18" s="447" t="s">
        <v>2</v>
      </c>
      <c r="B18" s="384" t="s">
        <v>9286</v>
      </c>
      <c r="C18" s="142" t="s">
        <v>9199</v>
      </c>
      <c r="D18" s="142" t="s">
        <v>9604</v>
      </c>
      <c r="E18" s="385">
        <v>231</v>
      </c>
      <c r="F18" s="448" t="s">
        <v>9857</v>
      </c>
      <c r="G18" s="449" t="s">
        <v>9858</v>
      </c>
      <c r="H18" s="450">
        <v>0.83099999999999996</v>
      </c>
      <c r="I18" s="451" t="s">
        <v>9859</v>
      </c>
      <c r="J18" s="448" t="s">
        <v>9346</v>
      </c>
      <c r="K18" s="452" t="s">
        <v>9346</v>
      </c>
      <c r="L18" s="448" t="s">
        <v>9346</v>
      </c>
      <c r="M18" s="449" t="s">
        <v>9860</v>
      </c>
      <c r="N18" s="448" t="s">
        <v>9346</v>
      </c>
      <c r="O18" s="452" t="s">
        <v>9346</v>
      </c>
      <c r="P18" s="493" t="s">
        <v>9861</v>
      </c>
      <c r="Q18" s="465" t="s">
        <v>9862</v>
      </c>
      <c r="R18" s="471" t="s">
        <v>35</v>
      </c>
      <c r="S18" s="453" t="s">
        <v>9863</v>
      </c>
    </row>
    <row r="19" spans="1:20" s="454" customFormat="1" x14ac:dyDescent="0.25">
      <c r="A19" s="171" t="s">
        <v>2</v>
      </c>
      <c r="B19" s="172" t="s">
        <v>9286</v>
      </c>
      <c r="C19" s="288" t="s">
        <v>9207</v>
      </c>
      <c r="D19" s="288" t="s">
        <v>9658</v>
      </c>
      <c r="E19" s="177">
        <v>44</v>
      </c>
      <c r="F19" s="224" t="s">
        <v>9864</v>
      </c>
      <c r="G19" s="225" t="s">
        <v>9865</v>
      </c>
      <c r="H19" s="294" t="s">
        <v>9346</v>
      </c>
      <c r="I19" s="226" t="s">
        <v>9866</v>
      </c>
      <c r="J19" s="224" t="s">
        <v>9346</v>
      </c>
      <c r="K19" s="227" t="s">
        <v>9346</v>
      </c>
      <c r="L19" s="224" t="s">
        <v>9346</v>
      </c>
      <c r="M19" s="225" t="s">
        <v>9346</v>
      </c>
      <c r="N19" s="228" t="s">
        <v>9346</v>
      </c>
      <c r="O19" s="226" t="s">
        <v>9346</v>
      </c>
      <c r="P19" s="228" t="s">
        <v>9867</v>
      </c>
      <c r="Q19" s="460" t="s">
        <v>9346</v>
      </c>
      <c r="R19" s="467" t="s">
        <v>35</v>
      </c>
      <c r="S19" s="229" t="s">
        <v>9868</v>
      </c>
      <c r="T19" s="280"/>
    </row>
    <row r="20" spans="1:20" s="283" customFormat="1" ht="15.75" thickBot="1" x14ac:dyDescent="0.3">
      <c r="A20" s="173" t="s">
        <v>2</v>
      </c>
      <c r="B20" s="166" t="s">
        <v>9286</v>
      </c>
      <c r="C20" s="290" t="s">
        <v>9207</v>
      </c>
      <c r="D20" s="290" t="s">
        <v>9665</v>
      </c>
      <c r="E20" s="182">
        <v>37</v>
      </c>
      <c r="F20" s="231" t="s">
        <v>9869</v>
      </c>
      <c r="G20" s="443" t="s">
        <v>9870</v>
      </c>
      <c r="H20" s="295" t="s">
        <v>9346</v>
      </c>
      <c r="I20" s="233" t="s">
        <v>9866</v>
      </c>
      <c r="J20" s="231" t="s">
        <v>9346</v>
      </c>
      <c r="K20" s="249" t="s">
        <v>9346</v>
      </c>
      <c r="L20" s="231" t="s">
        <v>9346</v>
      </c>
      <c r="M20" s="443" t="s">
        <v>9346</v>
      </c>
      <c r="N20" s="444" t="s">
        <v>9346</v>
      </c>
      <c r="O20" s="233" t="s">
        <v>9346</v>
      </c>
      <c r="P20" s="444" t="s">
        <v>9871</v>
      </c>
      <c r="Q20" s="464" t="s">
        <v>9346</v>
      </c>
      <c r="R20" s="469" t="s">
        <v>35</v>
      </c>
      <c r="S20" s="238" t="s">
        <v>9868</v>
      </c>
      <c r="T20" s="282"/>
    </row>
    <row r="21" spans="1:20" s="454" customFormat="1" x14ac:dyDescent="0.25">
      <c r="A21" s="171" t="s">
        <v>2</v>
      </c>
      <c r="B21" s="172" t="s">
        <v>9286</v>
      </c>
      <c r="C21" s="288" t="s">
        <v>9209</v>
      </c>
      <c r="D21" s="288" t="s">
        <v>9667</v>
      </c>
      <c r="E21" s="177">
        <v>43</v>
      </c>
      <c r="F21" s="224" t="s">
        <v>9872</v>
      </c>
      <c r="G21" s="225" t="s">
        <v>9873</v>
      </c>
      <c r="H21" s="294" t="s">
        <v>9346</v>
      </c>
      <c r="I21" s="226" t="s">
        <v>9346</v>
      </c>
      <c r="J21" s="224" t="s">
        <v>9346</v>
      </c>
      <c r="K21" s="227" t="s">
        <v>9346</v>
      </c>
      <c r="L21" s="224" t="s">
        <v>9346</v>
      </c>
      <c r="M21" s="225" t="s">
        <v>9346</v>
      </c>
      <c r="N21" s="228" t="s">
        <v>9346</v>
      </c>
      <c r="O21" s="226" t="s">
        <v>9346</v>
      </c>
      <c r="P21" s="228" t="s">
        <v>9346</v>
      </c>
      <c r="Q21" s="460" t="s">
        <v>9346</v>
      </c>
      <c r="R21" s="467" t="s">
        <v>35</v>
      </c>
      <c r="S21" s="229"/>
      <c r="T21" s="280"/>
    </row>
    <row r="22" spans="1:20" s="283" customFormat="1" ht="15.75" thickBot="1" x14ac:dyDescent="0.3">
      <c r="A22" s="173" t="s">
        <v>2</v>
      </c>
      <c r="B22" s="166" t="s">
        <v>9286</v>
      </c>
      <c r="C22" s="290" t="s">
        <v>9209</v>
      </c>
      <c r="D22" s="290" t="s">
        <v>9669</v>
      </c>
      <c r="E22" s="182">
        <v>45</v>
      </c>
      <c r="F22" s="231" t="s">
        <v>9874</v>
      </c>
      <c r="G22" s="443" t="s">
        <v>9865</v>
      </c>
      <c r="H22" s="295" t="s">
        <v>9346</v>
      </c>
      <c r="I22" s="233" t="s">
        <v>9346</v>
      </c>
      <c r="J22" s="231" t="s">
        <v>9346</v>
      </c>
      <c r="K22" s="249" t="s">
        <v>9346</v>
      </c>
      <c r="L22" s="231" t="s">
        <v>9346</v>
      </c>
      <c r="M22" s="443" t="s">
        <v>9346</v>
      </c>
      <c r="N22" s="444" t="s">
        <v>9346</v>
      </c>
      <c r="O22" s="233" t="s">
        <v>9346</v>
      </c>
      <c r="P22" s="444" t="s">
        <v>9346</v>
      </c>
      <c r="Q22" s="464" t="s">
        <v>9346</v>
      </c>
      <c r="R22" s="469" t="s">
        <v>35</v>
      </c>
      <c r="S22" s="238"/>
      <c r="T22" s="282"/>
    </row>
    <row r="23" spans="1:20" s="285" customFormat="1" x14ac:dyDescent="0.25">
      <c r="A23" s="171" t="s">
        <v>2</v>
      </c>
      <c r="B23" s="172" t="s">
        <v>9286</v>
      </c>
      <c r="C23" s="301" t="s">
        <v>9211</v>
      </c>
      <c r="D23" s="301" t="s">
        <v>9672</v>
      </c>
      <c r="E23" s="177">
        <v>16</v>
      </c>
      <c r="F23" s="224" t="s">
        <v>9875</v>
      </c>
      <c r="G23" s="225" t="s">
        <v>9876</v>
      </c>
      <c r="H23" s="239">
        <v>0.93</v>
      </c>
      <c r="I23" s="226" t="s">
        <v>9877</v>
      </c>
      <c r="J23" s="224" t="s">
        <v>9878</v>
      </c>
      <c r="K23" s="227" t="s">
        <v>9346</v>
      </c>
      <c r="L23" s="224" t="s">
        <v>9346</v>
      </c>
      <c r="M23" s="225" t="s">
        <v>9346</v>
      </c>
      <c r="N23" s="228" t="s">
        <v>9346</v>
      </c>
      <c r="O23" s="226" t="s">
        <v>9346</v>
      </c>
      <c r="P23" s="228" t="s">
        <v>9879</v>
      </c>
      <c r="Q23" s="460" t="s">
        <v>9880</v>
      </c>
      <c r="R23" s="467" t="s">
        <v>35</v>
      </c>
      <c r="S23" s="229" t="s">
        <v>9881</v>
      </c>
      <c r="T23" s="284"/>
    </row>
    <row r="24" spans="1:20" s="256" customFormat="1" x14ac:dyDescent="0.25">
      <c r="A24" s="163" t="s">
        <v>2</v>
      </c>
      <c r="B24" s="164" t="s">
        <v>9286</v>
      </c>
      <c r="C24" s="253" t="s">
        <v>9211</v>
      </c>
      <c r="D24" s="253" t="s">
        <v>9679</v>
      </c>
      <c r="E24" s="45">
        <v>14</v>
      </c>
      <c r="F24" s="244" t="s">
        <v>9882</v>
      </c>
      <c r="G24" s="241" t="s">
        <v>5</v>
      </c>
      <c r="H24" s="303">
        <v>0.79</v>
      </c>
      <c r="I24" s="242" t="s">
        <v>9883</v>
      </c>
      <c r="J24" s="240" t="s">
        <v>9884</v>
      </c>
      <c r="K24" s="251" t="s">
        <v>9346</v>
      </c>
      <c r="L24" s="244" t="s">
        <v>9346</v>
      </c>
      <c r="M24" s="241" t="s">
        <v>9346</v>
      </c>
      <c r="N24" s="252" t="s">
        <v>9346</v>
      </c>
      <c r="O24" s="245" t="s">
        <v>9346</v>
      </c>
      <c r="P24" s="252" t="s">
        <v>9885</v>
      </c>
      <c r="Q24" s="461" t="s">
        <v>9886</v>
      </c>
      <c r="R24" s="470" t="s">
        <v>35</v>
      </c>
      <c r="S24" s="246" t="s">
        <v>9881</v>
      </c>
      <c r="T24" s="255"/>
    </row>
    <row r="25" spans="1:20" s="283" customFormat="1" ht="15.75" thickBot="1" x14ac:dyDescent="0.3">
      <c r="A25" s="173" t="s">
        <v>2</v>
      </c>
      <c r="B25" s="166" t="s">
        <v>9286</v>
      </c>
      <c r="C25" s="302" t="s">
        <v>9211</v>
      </c>
      <c r="D25" s="302" t="s">
        <v>9604</v>
      </c>
      <c r="E25" s="182">
        <v>15</v>
      </c>
      <c r="F25" s="231" t="s">
        <v>9887</v>
      </c>
      <c r="G25" s="232" t="s">
        <v>9888</v>
      </c>
      <c r="H25" s="248">
        <v>1</v>
      </c>
      <c r="I25" s="233" t="s">
        <v>9889</v>
      </c>
      <c r="J25" s="234" t="s">
        <v>9890</v>
      </c>
      <c r="K25" s="235" t="s">
        <v>9346</v>
      </c>
      <c r="L25" s="231" t="s">
        <v>9346</v>
      </c>
      <c r="M25" s="232" t="s">
        <v>9346</v>
      </c>
      <c r="N25" s="236" t="s">
        <v>9346</v>
      </c>
      <c r="O25" s="237" t="s">
        <v>9346</v>
      </c>
      <c r="P25" s="236" t="s">
        <v>9891</v>
      </c>
      <c r="Q25" s="462" t="s">
        <v>9892</v>
      </c>
      <c r="R25" s="469" t="s">
        <v>35</v>
      </c>
      <c r="S25" s="238" t="s">
        <v>9881</v>
      </c>
      <c r="T25" s="282"/>
    </row>
    <row r="26" spans="1:20" s="591" customFormat="1" x14ac:dyDescent="0.25">
      <c r="A26" s="171" t="s">
        <v>2</v>
      </c>
      <c r="B26" s="172" t="s">
        <v>9286</v>
      </c>
      <c r="C26" s="572" t="s">
        <v>9215</v>
      </c>
      <c r="D26" s="572" t="s">
        <v>9687</v>
      </c>
      <c r="E26" s="318">
        <v>99</v>
      </c>
      <c r="F26" s="583" t="s">
        <v>9893</v>
      </c>
      <c r="G26" s="584" t="s">
        <v>9346</v>
      </c>
      <c r="H26" s="585">
        <v>0.60599999999999998</v>
      </c>
      <c r="I26" s="586" t="s">
        <v>9894</v>
      </c>
      <c r="J26" s="583" t="s">
        <v>9346</v>
      </c>
      <c r="K26" s="587" t="s">
        <v>9895</v>
      </c>
      <c r="L26" s="583" t="s">
        <v>9346</v>
      </c>
      <c r="M26" s="584" t="s">
        <v>9896</v>
      </c>
      <c r="N26" s="531" t="s">
        <v>9346</v>
      </c>
      <c r="O26" s="586" t="s">
        <v>9346</v>
      </c>
      <c r="P26" s="531" t="s">
        <v>9346</v>
      </c>
      <c r="Q26" s="588" t="s">
        <v>9897</v>
      </c>
      <c r="R26" s="589" t="s">
        <v>35</v>
      </c>
      <c r="S26" s="590"/>
      <c r="T26" s="167"/>
    </row>
    <row r="27" spans="1:20" s="591" customFormat="1" x14ac:dyDescent="0.25">
      <c r="A27" s="163" t="s">
        <v>2</v>
      </c>
      <c r="B27" s="164" t="s">
        <v>9286</v>
      </c>
      <c r="C27" s="575" t="s">
        <v>9215</v>
      </c>
      <c r="D27" s="575" t="s">
        <v>9691</v>
      </c>
      <c r="E27" s="318">
        <v>98</v>
      </c>
      <c r="F27" s="583" t="s">
        <v>9898</v>
      </c>
      <c r="G27" s="584" t="s">
        <v>9346</v>
      </c>
      <c r="H27" s="585">
        <v>0.56100000000000005</v>
      </c>
      <c r="I27" s="586" t="s">
        <v>9899</v>
      </c>
      <c r="J27" s="583" t="s">
        <v>9346</v>
      </c>
      <c r="K27" s="587" t="s">
        <v>9900</v>
      </c>
      <c r="L27" s="583" t="s">
        <v>9346</v>
      </c>
      <c r="M27" s="584" t="s">
        <v>9901</v>
      </c>
      <c r="N27" s="531" t="s">
        <v>9346</v>
      </c>
      <c r="O27" s="586" t="s">
        <v>9346</v>
      </c>
      <c r="P27" s="531" t="s">
        <v>9346</v>
      </c>
      <c r="Q27" s="588" t="s">
        <v>9902</v>
      </c>
      <c r="R27" s="589" t="s">
        <v>35</v>
      </c>
      <c r="S27" s="590"/>
      <c r="T27" s="167"/>
    </row>
    <row r="28" spans="1:20" s="591" customFormat="1" ht="15.75" thickBot="1" x14ac:dyDescent="0.3">
      <c r="A28" s="576" t="s">
        <v>2</v>
      </c>
      <c r="B28" s="577" t="s">
        <v>9286</v>
      </c>
      <c r="C28" s="578" t="s">
        <v>9215</v>
      </c>
      <c r="D28" s="578" t="s">
        <v>9693</v>
      </c>
      <c r="E28" s="579">
        <v>97</v>
      </c>
      <c r="F28" s="592" t="s">
        <v>9903</v>
      </c>
      <c r="G28" s="593" t="s">
        <v>9346</v>
      </c>
      <c r="H28" s="594">
        <v>0.59799999999999998</v>
      </c>
      <c r="I28" s="595" t="s">
        <v>9904</v>
      </c>
      <c r="J28" s="592" t="s">
        <v>9346</v>
      </c>
      <c r="K28" s="596" t="s">
        <v>9905</v>
      </c>
      <c r="L28" s="592" t="s">
        <v>9346</v>
      </c>
      <c r="M28" s="593" t="s">
        <v>9906</v>
      </c>
      <c r="N28" s="597" t="s">
        <v>9346</v>
      </c>
      <c r="O28" s="595" t="s">
        <v>9346</v>
      </c>
      <c r="P28" s="597" t="s">
        <v>9346</v>
      </c>
      <c r="Q28" s="598" t="s">
        <v>9907</v>
      </c>
      <c r="R28" s="599" t="s">
        <v>35</v>
      </c>
      <c r="S28" s="600"/>
      <c r="T28" s="167"/>
    </row>
    <row r="29" spans="1:20" s="454" customFormat="1" x14ac:dyDescent="0.25">
      <c r="A29" s="171" t="s">
        <v>2</v>
      </c>
      <c r="B29" s="172" t="s">
        <v>9286</v>
      </c>
      <c r="C29" s="288" t="s">
        <v>9218</v>
      </c>
      <c r="D29" s="288" t="s">
        <v>9695</v>
      </c>
      <c r="E29" s="177">
        <v>72</v>
      </c>
      <c r="F29" s="224" t="s">
        <v>9908</v>
      </c>
      <c r="G29" s="225" t="s">
        <v>9909</v>
      </c>
      <c r="H29" s="239">
        <v>0.26</v>
      </c>
      <c r="I29" s="226" t="s">
        <v>9910</v>
      </c>
      <c r="J29" s="224" t="s">
        <v>9346</v>
      </c>
      <c r="K29" s="227" t="s">
        <v>9911</v>
      </c>
      <c r="L29" s="224" t="s">
        <v>9912</v>
      </c>
      <c r="M29" s="225" t="s">
        <v>9913</v>
      </c>
      <c r="N29" s="228" t="s">
        <v>9914</v>
      </c>
      <c r="O29" s="226" t="s">
        <v>9346</v>
      </c>
      <c r="P29" s="228" t="s">
        <v>9915</v>
      </c>
      <c r="Q29" s="460" t="s">
        <v>9916</v>
      </c>
      <c r="R29" s="467" t="s">
        <v>35</v>
      </c>
      <c r="S29" s="229"/>
      <c r="T29" s="280"/>
    </row>
    <row r="30" spans="1:20" s="283" customFormat="1" ht="15.75" thickBot="1" x14ac:dyDescent="0.3">
      <c r="A30" s="173" t="s">
        <v>2</v>
      </c>
      <c r="B30" s="166" t="s">
        <v>9286</v>
      </c>
      <c r="C30" s="290" t="s">
        <v>9218</v>
      </c>
      <c r="D30" s="290" t="s">
        <v>9604</v>
      </c>
      <c r="E30" s="182">
        <v>69</v>
      </c>
      <c r="F30" s="231" t="s">
        <v>9882</v>
      </c>
      <c r="G30" s="443" t="s">
        <v>5</v>
      </c>
      <c r="H30" s="248">
        <v>0.26</v>
      </c>
      <c r="I30" s="233" t="s">
        <v>9917</v>
      </c>
      <c r="J30" s="231" t="s">
        <v>9346</v>
      </c>
      <c r="K30" s="249" t="s">
        <v>9918</v>
      </c>
      <c r="L30" s="231" t="s">
        <v>9919</v>
      </c>
      <c r="M30" s="443" t="s">
        <v>9920</v>
      </c>
      <c r="N30" s="444" t="s">
        <v>9921</v>
      </c>
      <c r="O30" s="233" t="s">
        <v>9346</v>
      </c>
      <c r="P30" s="444" t="s">
        <v>9922</v>
      </c>
      <c r="Q30" s="464" t="s">
        <v>9923</v>
      </c>
      <c r="R30" s="469" t="s">
        <v>35</v>
      </c>
      <c r="S30" s="238"/>
      <c r="T30" s="282"/>
    </row>
    <row r="31" spans="1:20" x14ac:dyDescent="0.25">
      <c r="A31" s="161" t="s">
        <v>2</v>
      </c>
      <c r="B31" s="162" t="s">
        <v>9286</v>
      </c>
      <c r="C31" s="289" t="s">
        <v>9221</v>
      </c>
      <c r="D31" s="289" t="s">
        <v>9704</v>
      </c>
      <c r="E31" s="43">
        <v>21</v>
      </c>
      <c r="F31" s="240" t="s">
        <v>9924</v>
      </c>
      <c r="G31" s="241" t="s">
        <v>9925</v>
      </c>
      <c r="H31" s="547">
        <v>0.76190000000000002</v>
      </c>
      <c r="I31" s="245" t="s">
        <v>9926</v>
      </c>
      <c r="J31" s="240" t="s">
        <v>9927</v>
      </c>
      <c r="K31" s="251" t="s">
        <v>9346</v>
      </c>
      <c r="L31" s="240" t="s">
        <v>9346</v>
      </c>
      <c r="M31" s="241" t="s">
        <v>9346</v>
      </c>
      <c r="N31" s="252" t="s">
        <v>9346</v>
      </c>
      <c r="O31" s="245" t="s">
        <v>9346</v>
      </c>
      <c r="P31" s="252" t="s">
        <v>9928</v>
      </c>
      <c r="Q31" s="461" t="s">
        <v>9346</v>
      </c>
      <c r="R31" s="468" t="s">
        <v>35</v>
      </c>
      <c r="S31" s="247"/>
    </row>
    <row r="32" spans="1:20" ht="15.75" thickBot="1" x14ac:dyDescent="0.3">
      <c r="A32" s="163" t="s">
        <v>2</v>
      </c>
      <c r="B32" s="164" t="s">
        <v>9286</v>
      </c>
      <c r="C32" s="291" t="s">
        <v>9221</v>
      </c>
      <c r="D32" s="291" t="s">
        <v>9709</v>
      </c>
      <c r="E32" s="45">
        <v>15</v>
      </c>
      <c r="F32" s="244" t="s">
        <v>9887</v>
      </c>
      <c r="G32" s="441" t="s">
        <v>9925</v>
      </c>
      <c r="H32" s="254">
        <v>0.73329999999999995</v>
      </c>
      <c r="I32" s="242" t="s">
        <v>9929</v>
      </c>
      <c r="J32" s="244" t="s">
        <v>9930</v>
      </c>
      <c r="K32" s="243" t="s">
        <v>9346</v>
      </c>
      <c r="L32" s="244" t="s">
        <v>9346</v>
      </c>
      <c r="M32" s="441" t="s">
        <v>9346</v>
      </c>
      <c r="N32" s="442" t="s">
        <v>9346</v>
      </c>
      <c r="O32" s="242" t="s">
        <v>9346</v>
      </c>
      <c r="P32" s="442" t="s">
        <v>9931</v>
      </c>
      <c r="Q32" s="463" t="s">
        <v>9346</v>
      </c>
      <c r="R32" s="470" t="s">
        <v>35</v>
      </c>
      <c r="S32" s="246"/>
    </row>
    <row r="33" spans="1:20" s="285" customFormat="1" x14ac:dyDescent="0.25">
      <c r="A33" s="171" t="s">
        <v>2</v>
      </c>
      <c r="B33" s="172" t="s">
        <v>9286</v>
      </c>
      <c r="C33" s="301" t="s">
        <v>9223</v>
      </c>
      <c r="D33" s="301" t="s">
        <v>9712</v>
      </c>
      <c r="E33" s="177">
        <v>166</v>
      </c>
      <c r="F33" s="224" t="s">
        <v>9932</v>
      </c>
      <c r="G33" s="225" t="s">
        <v>9933</v>
      </c>
      <c r="H33" s="294">
        <v>0.63200000000000001</v>
      </c>
      <c r="I33" s="226" t="s">
        <v>9934</v>
      </c>
      <c r="J33" s="224" t="s">
        <v>9935</v>
      </c>
      <c r="K33" s="227" t="s">
        <v>9346</v>
      </c>
      <c r="L33" s="224" t="s">
        <v>9346</v>
      </c>
      <c r="M33" s="225" t="s">
        <v>9936</v>
      </c>
      <c r="N33" s="228" t="s">
        <v>9937</v>
      </c>
      <c r="O33" s="226" t="s">
        <v>9346</v>
      </c>
      <c r="P33" s="228" t="s">
        <v>9938</v>
      </c>
      <c r="Q33" s="460" t="s">
        <v>9939</v>
      </c>
      <c r="R33" s="467" t="s">
        <v>35</v>
      </c>
      <c r="S33" s="229"/>
      <c r="T33" s="284"/>
    </row>
    <row r="34" spans="1:20" s="283" customFormat="1" ht="15.75" thickBot="1" x14ac:dyDescent="0.3">
      <c r="A34" s="173" t="s">
        <v>2</v>
      </c>
      <c r="B34" s="166" t="s">
        <v>9286</v>
      </c>
      <c r="C34" s="302" t="s">
        <v>9223</v>
      </c>
      <c r="D34" s="302" t="s">
        <v>9719</v>
      </c>
      <c r="E34" s="182">
        <v>167</v>
      </c>
      <c r="F34" s="231" t="s">
        <v>9940</v>
      </c>
      <c r="G34" s="232" t="s">
        <v>9941</v>
      </c>
      <c r="H34" s="295">
        <v>0.59499999999999997</v>
      </c>
      <c r="I34" s="233" t="s">
        <v>9942</v>
      </c>
      <c r="J34" s="234" t="s">
        <v>9943</v>
      </c>
      <c r="K34" s="235" t="s">
        <v>9346</v>
      </c>
      <c r="L34" s="231" t="s">
        <v>9346</v>
      </c>
      <c r="M34" s="232" t="s">
        <v>9944</v>
      </c>
      <c r="N34" s="236" t="s">
        <v>9945</v>
      </c>
      <c r="O34" s="237" t="s">
        <v>9346</v>
      </c>
      <c r="P34" s="236" t="s">
        <v>9946</v>
      </c>
      <c r="Q34" s="462" t="s">
        <v>9947</v>
      </c>
      <c r="R34" s="469" t="s">
        <v>35</v>
      </c>
      <c r="S34" s="238"/>
      <c r="T34" s="282"/>
    </row>
    <row r="35" spans="1:20" s="285" customFormat="1" x14ac:dyDescent="0.25">
      <c r="A35" s="171" t="s">
        <v>2</v>
      </c>
      <c r="B35" s="172" t="s">
        <v>9286</v>
      </c>
      <c r="C35" s="301" t="s">
        <v>9226</v>
      </c>
      <c r="D35" s="301" t="s">
        <v>9722</v>
      </c>
      <c r="E35" s="177">
        <v>9</v>
      </c>
      <c r="F35" s="224" t="s">
        <v>9882</v>
      </c>
      <c r="G35" s="225" t="s">
        <v>5</v>
      </c>
      <c r="H35" s="239">
        <v>0.47</v>
      </c>
      <c r="I35" s="226" t="s">
        <v>9948</v>
      </c>
      <c r="J35" s="224" t="s">
        <v>9346</v>
      </c>
      <c r="K35" s="227" t="s">
        <v>9346</v>
      </c>
      <c r="L35" s="224" t="s">
        <v>9346</v>
      </c>
      <c r="M35" s="225" t="s">
        <v>9346</v>
      </c>
      <c r="N35" s="228" t="s">
        <v>9346</v>
      </c>
      <c r="O35" s="226" t="s">
        <v>9346</v>
      </c>
      <c r="P35" s="228" t="s">
        <v>9949</v>
      </c>
      <c r="Q35" s="460" t="s">
        <v>9346</v>
      </c>
      <c r="R35" s="467" t="s">
        <v>35</v>
      </c>
      <c r="S35" s="229" t="s">
        <v>9827</v>
      </c>
      <c r="T35" s="284"/>
    </row>
    <row r="36" spans="1:20" s="283" customFormat="1" ht="15.75" thickBot="1" x14ac:dyDescent="0.3">
      <c r="A36" s="173" t="s">
        <v>2</v>
      </c>
      <c r="B36" s="166" t="s">
        <v>9286</v>
      </c>
      <c r="C36" s="302" t="s">
        <v>9226</v>
      </c>
      <c r="D36" s="302" t="s">
        <v>9730</v>
      </c>
      <c r="E36" s="182">
        <v>8</v>
      </c>
      <c r="F36" s="231" t="s">
        <v>9882</v>
      </c>
      <c r="G36" s="232" t="s">
        <v>5</v>
      </c>
      <c r="H36" s="295" t="s">
        <v>9830</v>
      </c>
      <c r="I36" s="233" t="s">
        <v>9830</v>
      </c>
      <c r="J36" s="234" t="s">
        <v>9346</v>
      </c>
      <c r="K36" s="235" t="s">
        <v>9346</v>
      </c>
      <c r="L36" s="231" t="s">
        <v>9346</v>
      </c>
      <c r="M36" s="232" t="s">
        <v>9346</v>
      </c>
      <c r="N36" s="236" t="s">
        <v>9346</v>
      </c>
      <c r="O36" s="237" t="s">
        <v>9346</v>
      </c>
      <c r="P36" s="236" t="s">
        <v>9949</v>
      </c>
      <c r="Q36" s="462" t="s">
        <v>9346</v>
      </c>
      <c r="R36" s="469" t="s">
        <v>35</v>
      </c>
      <c r="S36" s="238" t="s">
        <v>9827</v>
      </c>
      <c r="T36" s="282"/>
    </row>
    <row r="37" spans="1:20" s="285" customFormat="1" x14ac:dyDescent="0.25">
      <c r="A37" s="171" t="s">
        <v>2</v>
      </c>
      <c r="B37" s="172" t="s">
        <v>9286</v>
      </c>
      <c r="C37" s="111" t="s">
        <v>9228</v>
      </c>
      <c r="D37" s="111" t="s">
        <v>9687</v>
      </c>
      <c r="E37" s="177">
        <v>232</v>
      </c>
      <c r="F37" s="224" t="s">
        <v>9950</v>
      </c>
      <c r="G37" s="225" t="s">
        <v>9951</v>
      </c>
      <c r="H37" s="239">
        <v>0.52</v>
      </c>
      <c r="I37" s="226" t="s">
        <v>9952</v>
      </c>
      <c r="J37" s="224" t="s">
        <v>9346</v>
      </c>
      <c r="K37" s="227" t="s">
        <v>9953</v>
      </c>
      <c r="L37" s="224" t="s">
        <v>9346</v>
      </c>
      <c r="M37" s="225" t="s">
        <v>9954</v>
      </c>
      <c r="N37" s="228" t="s">
        <v>9346</v>
      </c>
      <c r="O37" s="226" t="s">
        <v>9346</v>
      </c>
      <c r="P37" s="228" t="s">
        <v>9955</v>
      </c>
      <c r="Q37" s="460" t="s">
        <v>9346</v>
      </c>
      <c r="R37" s="467" t="s">
        <v>35</v>
      </c>
      <c r="S37" s="229"/>
      <c r="T37" s="284"/>
    </row>
    <row r="38" spans="1:20" s="283" customFormat="1" ht="15.75" thickBot="1" x14ac:dyDescent="0.3">
      <c r="A38" s="173" t="s">
        <v>2</v>
      </c>
      <c r="B38" s="166" t="s">
        <v>9286</v>
      </c>
      <c r="C38" s="122" t="s">
        <v>9228</v>
      </c>
      <c r="D38" s="122" t="s">
        <v>9693</v>
      </c>
      <c r="E38" s="182">
        <v>229</v>
      </c>
      <c r="F38" s="231" t="s">
        <v>9956</v>
      </c>
      <c r="G38" s="232" t="s">
        <v>9957</v>
      </c>
      <c r="H38" s="248">
        <v>0.59</v>
      </c>
      <c r="I38" s="233" t="s">
        <v>9958</v>
      </c>
      <c r="J38" s="234" t="s">
        <v>9346</v>
      </c>
      <c r="K38" s="235" t="s">
        <v>9959</v>
      </c>
      <c r="L38" s="231" t="s">
        <v>9346</v>
      </c>
      <c r="M38" s="232" t="s">
        <v>9960</v>
      </c>
      <c r="N38" s="236" t="s">
        <v>9346</v>
      </c>
      <c r="O38" s="237" t="s">
        <v>9346</v>
      </c>
      <c r="P38" s="236" t="s">
        <v>9961</v>
      </c>
      <c r="Q38" s="462" t="s">
        <v>9346</v>
      </c>
      <c r="R38" s="469" t="s">
        <v>35</v>
      </c>
      <c r="S38" s="238"/>
      <c r="T38" s="282"/>
    </row>
    <row r="39" spans="1:20" s="285" customFormat="1" x14ac:dyDescent="0.25">
      <c r="A39" s="171" t="s">
        <v>2</v>
      </c>
      <c r="B39" s="172" t="s">
        <v>9286</v>
      </c>
      <c r="C39" s="301" t="s">
        <v>9253</v>
      </c>
      <c r="D39" s="301" t="s">
        <v>9737</v>
      </c>
      <c r="E39" s="177">
        <v>20</v>
      </c>
      <c r="F39" s="224" t="s">
        <v>9346</v>
      </c>
      <c r="G39" s="225" t="s">
        <v>9346</v>
      </c>
      <c r="H39" s="294">
        <f>8/20</f>
        <v>0.4</v>
      </c>
      <c r="I39" s="226" t="s">
        <v>9962</v>
      </c>
      <c r="J39" s="224" t="s">
        <v>9346</v>
      </c>
      <c r="K39" s="227" t="s">
        <v>9346</v>
      </c>
      <c r="L39" s="224" t="s">
        <v>9346</v>
      </c>
      <c r="M39" s="225" t="s">
        <v>9346</v>
      </c>
      <c r="N39" s="228" t="s">
        <v>9346</v>
      </c>
      <c r="O39" s="226" t="s">
        <v>9346</v>
      </c>
      <c r="P39" s="228" t="s">
        <v>9963</v>
      </c>
      <c r="Q39" s="460" t="s">
        <v>9346</v>
      </c>
      <c r="R39" s="467" t="s">
        <v>35</v>
      </c>
      <c r="S39" s="229"/>
      <c r="T39" s="284"/>
    </row>
    <row r="40" spans="1:20" s="283" customFormat="1" ht="15.75" thickBot="1" x14ac:dyDescent="0.3">
      <c r="A40" s="173" t="s">
        <v>2</v>
      </c>
      <c r="B40" s="166" t="s">
        <v>9286</v>
      </c>
      <c r="C40" s="302" t="s">
        <v>9253</v>
      </c>
      <c r="D40" s="302" t="s">
        <v>9604</v>
      </c>
      <c r="E40" s="182">
        <v>7</v>
      </c>
      <c r="F40" s="231" t="s">
        <v>9346</v>
      </c>
      <c r="G40" s="232" t="s">
        <v>9346</v>
      </c>
      <c r="H40" s="295">
        <f>1/7</f>
        <v>0.14285714285714285</v>
      </c>
      <c r="I40" s="233" t="s">
        <v>9964</v>
      </c>
      <c r="J40" s="234" t="s">
        <v>9346</v>
      </c>
      <c r="K40" s="235" t="s">
        <v>9346</v>
      </c>
      <c r="L40" s="231" t="s">
        <v>9346</v>
      </c>
      <c r="M40" s="232" t="s">
        <v>9346</v>
      </c>
      <c r="N40" s="236" t="s">
        <v>9346</v>
      </c>
      <c r="O40" s="237" t="s">
        <v>9346</v>
      </c>
      <c r="P40" s="236" t="s">
        <v>9963</v>
      </c>
      <c r="Q40" s="462" t="s">
        <v>9346</v>
      </c>
      <c r="R40" s="469" t="s">
        <v>35</v>
      </c>
      <c r="S40" s="238"/>
      <c r="T40" s="282"/>
    </row>
    <row r="41" spans="1:20" s="285" customFormat="1" x14ac:dyDescent="0.25">
      <c r="A41" s="171" t="s">
        <v>2</v>
      </c>
      <c r="B41" s="172" t="s">
        <v>9286</v>
      </c>
      <c r="C41" s="111" t="s">
        <v>9257</v>
      </c>
      <c r="D41" s="111" t="s">
        <v>9745</v>
      </c>
      <c r="E41" s="177">
        <v>34</v>
      </c>
      <c r="F41" s="224" t="s">
        <v>9965</v>
      </c>
      <c r="G41" s="225" t="s">
        <v>9966</v>
      </c>
      <c r="H41" s="239">
        <v>0.85</v>
      </c>
      <c r="I41" s="226" t="s">
        <v>9967</v>
      </c>
      <c r="J41" s="224" t="s">
        <v>9968</v>
      </c>
      <c r="K41" s="227" t="s">
        <v>9969</v>
      </c>
      <c r="L41" s="224" t="s">
        <v>9346</v>
      </c>
      <c r="M41" s="225" t="s">
        <v>9970</v>
      </c>
      <c r="N41" s="228" t="s">
        <v>9346</v>
      </c>
      <c r="O41" s="226" t="s">
        <v>9346</v>
      </c>
      <c r="P41" s="228" t="s">
        <v>9971</v>
      </c>
      <c r="Q41" s="460" t="s">
        <v>9972</v>
      </c>
      <c r="R41" s="467" t="s">
        <v>35</v>
      </c>
      <c r="S41" s="229"/>
      <c r="T41" s="284"/>
    </row>
    <row r="42" spans="1:20" s="283" customFormat="1" ht="15.75" thickBot="1" x14ac:dyDescent="0.3">
      <c r="A42" s="173" t="s">
        <v>2</v>
      </c>
      <c r="B42" s="166" t="s">
        <v>9286</v>
      </c>
      <c r="C42" s="122" t="s">
        <v>9257</v>
      </c>
      <c r="D42" s="122" t="s">
        <v>9752</v>
      </c>
      <c r="E42" s="182">
        <v>30</v>
      </c>
      <c r="F42" s="231" t="s">
        <v>9973</v>
      </c>
      <c r="G42" s="232" t="s">
        <v>9966</v>
      </c>
      <c r="H42" s="248">
        <v>0.8</v>
      </c>
      <c r="I42" s="233" t="s">
        <v>9974</v>
      </c>
      <c r="J42" s="234" t="s">
        <v>9975</v>
      </c>
      <c r="K42" s="235" t="s">
        <v>9976</v>
      </c>
      <c r="L42" s="234" t="s">
        <v>9346</v>
      </c>
      <c r="M42" s="232" t="s">
        <v>9977</v>
      </c>
      <c r="N42" s="236" t="s">
        <v>9346</v>
      </c>
      <c r="O42" s="237" t="s">
        <v>9346</v>
      </c>
      <c r="P42" s="236" t="s">
        <v>9978</v>
      </c>
      <c r="Q42" s="462" t="s">
        <v>9979</v>
      </c>
      <c r="R42" s="469" t="s">
        <v>35</v>
      </c>
      <c r="S42" s="238"/>
      <c r="T42" s="282"/>
    </row>
    <row r="43" spans="1:20" s="285" customFormat="1" x14ac:dyDescent="0.25">
      <c r="A43" s="171" t="s">
        <v>2</v>
      </c>
      <c r="B43" s="172" t="s">
        <v>9286</v>
      </c>
      <c r="C43" s="111" t="s">
        <v>9259</v>
      </c>
      <c r="D43" s="111" t="s">
        <v>9745</v>
      </c>
      <c r="E43" s="177">
        <v>6</v>
      </c>
      <c r="F43" s="224" t="s">
        <v>9882</v>
      </c>
      <c r="G43" s="225" t="s">
        <v>5</v>
      </c>
      <c r="H43" s="294">
        <v>0.66600000000000004</v>
      </c>
      <c r="I43" s="226" t="s">
        <v>9980</v>
      </c>
      <c r="J43" s="224" t="s">
        <v>9981</v>
      </c>
      <c r="K43" s="227" t="s">
        <v>9825</v>
      </c>
      <c r="L43" s="224" t="s">
        <v>9825</v>
      </c>
      <c r="M43" s="225" t="s">
        <v>9825</v>
      </c>
      <c r="N43" s="228" t="s">
        <v>9346</v>
      </c>
      <c r="O43" s="226" t="s">
        <v>9346</v>
      </c>
      <c r="P43" s="228" t="s">
        <v>9982</v>
      </c>
      <c r="Q43" s="460" t="s">
        <v>9346</v>
      </c>
      <c r="R43" s="467" t="s">
        <v>35</v>
      </c>
      <c r="S43" s="229"/>
      <c r="T43" s="284"/>
    </row>
    <row r="44" spans="1:20" s="283" customFormat="1" ht="15.75" thickBot="1" x14ac:dyDescent="0.3">
      <c r="A44" s="173" t="s">
        <v>2</v>
      </c>
      <c r="B44" s="166" t="s">
        <v>9286</v>
      </c>
      <c r="C44" s="122" t="s">
        <v>9259</v>
      </c>
      <c r="D44" s="122" t="s">
        <v>9752</v>
      </c>
      <c r="E44" s="182">
        <v>7</v>
      </c>
      <c r="F44" s="231" t="s">
        <v>9882</v>
      </c>
      <c r="G44" s="232" t="s">
        <v>5</v>
      </c>
      <c r="H44" s="295">
        <v>0.85699999999999998</v>
      </c>
      <c r="I44" s="233" t="s">
        <v>9983</v>
      </c>
      <c r="J44" s="234" t="s">
        <v>9984</v>
      </c>
      <c r="K44" s="235" t="s">
        <v>9825</v>
      </c>
      <c r="L44" s="234" t="s">
        <v>9825</v>
      </c>
      <c r="M44" s="232" t="s">
        <v>9825</v>
      </c>
      <c r="N44" s="236" t="s">
        <v>9346</v>
      </c>
      <c r="O44" s="237" t="s">
        <v>9346</v>
      </c>
      <c r="P44" s="236" t="s">
        <v>9985</v>
      </c>
      <c r="Q44" s="462" t="s">
        <v>9346</v>
      </c>
      <c r="R44" s="469" t="s">
        <v>35</v>
      </c>
      <c r="S44" s="238"/>
      <c r="T44" s="282"/>
    </row>
  </sheetData>
  <conditionalFormatting sqref="A1:B1048576">
    <cfRule type="cellIs" dxfId="145" priority="1" operator="equal">
      <formula>"GMT"</formula>
    </cfRule>
    <cfRule type="cellIs" dxfId="144" priority="2" operator="equal">
      <formula>"RE"</formula>
    </cfRule>
    <cfRule type="cellIs" dxfId="143" priority="3" operator="equal">
      <formula>"JK"</formula>
    </cfRule>
    <cfRule type="cellIs" dxfId="142" priority="4" operator="equal">
      <formula>"CT"</formula>
    </cfRule>
    <cfRule type="cellIs" dxfId="141" priority="5" operator="equal">
      <formula>"SH"</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E4608-16EE-4407-A307-319E3338CBDA}">
  <sheetPr>
    <tabColor theme="4"/>
  </sheetPr>
  <dimension ref="A1:AD121"/>
  <sheetViews>
    <sheetView zoomScale="85" zoomScaleNormal="85" workbookViewId="0">
      <pane ySplit="1" topLeftCell="A2" activePane="bottomLeft" state="frozen"/>
      <selection pane="bottomLeft"/>
    </sheetView>
  </sheetViews>
  <sheetFormatPr defaultColWidth="8.7109375" defaultRowHeight="15" x14ac:dyDescent="0.25"/>
  <cols>
    <col min="1" max="2" width="11.7109375" style="167" customWidth="1"/>
    <col min="3" max="3" width="20.28515625" customWidth="1"/>
    <col min="4" max="4" width="15.42578125" bestFit="1" customWidth="1"/>
    <col min="5" max="5" width="13" customWidth="1"/>
    <col min="6" max="6" width="23.28515625" customWidth="1"/>
    <col min="7" max="7" width="10.42578125" bestFit="1" customWidth="1"/>
    <col min="8" max="8" width="6.7109375" bestFit="1" customWidth="1"/>
    <col min="9" max="9" width="12.7109375" customWidth="1"/>
    <col min="10" max="10" width="5.42578125" customWidth="1"/>
    <col min="11" max="11" width="6.28515625" bestFit="1" customWidth="1"/>
    <col min="12" max="12" width="5.42578125" customWidth="1"/>
    <col min="13" max="13" width="8.42578125" bestFit="1" customWidth="1"/>
    <col min="14" max="15" width="6.28515625" customWidth="1"/>
    <col min="16" max="16" width="7.7109375" bestFit="1" customWidth="1"/>
    <col min="17" max="17" width="16.7109375" customWidth="1"/>
    <col min="18" max="18" width="6.28515625" customWidth="1"/>
    <col min="19" max="19" width="26.85546875" customWidth="1"/>
    <col min="20" max="20" width="10.7109375" customWidth="1"/>
    <col min="21" max="21" width="17.7109375" bestFit="1" customWidth="1"/>
    <col min="22" max="22" width="7.42578125" bestFit="1" customWidth="1"/>
    <col min="23" max="23" width="16.42578125" bestFit="1" customWidth="1"/>
    <col min="24" max="24" width="7.42578125" bestFit="1" customWidth="1"/>
    <col min="25" max="25" width="16.42578125" bestFit="1" customWidth="1"/>
    <col min="26" max="26" width="7.42578125" bestFit="1" customWidth="1"/>
    <col min="27" max="27" width="10.7109375" bestFit="1" customWidth="1"/>
    <col min="28" max="28" width="16.28515625" customWidth="1"/>
  </cols>
  <sheetData>
    <row r="1" spans="1:30" s="202" customFormat="1" ht="30.75" thickBot="1" x14ac:dyDescent="0.3">
      <c r="A1" s="211" t="s">
        <v>21</v>
      </c>
      <c r="B1" s="212" t="s">
        <v>24</v>
      </c>
      <c r="C1" s="205" t="s">
        <v>18</v>
      </c>
      <c r="D1" s="65" t="s">
        <v>9585</v>
      </c>
      <c r="E1" s="298" t="s">
        <v>9986</v>
      </c>
      <c r="F1" s="70" t="s">
        <v>9987</v>
      </c>
      <c r="G1" s="66" t="s">
        <v>9988</v>
      </c>
      <c r="H1" s="66" t="s">
        <v>9989</v>
      </c>
      <c r="I1" s="66" t="s">
        <v>9990</v>
      </c>
      <c r="J1" s="76" t="s">
        <v>9991</v>
      </c>
      <c r="K1" s="76" t="s">
        <v>9992</v>
      </c>
      <c r="L1" s="76" t="s">
        <v>9993</v>
      </c>
      <c r="M1" s="67" t="s">
        <v>9994</v>
      </c>
      <c r="N1" s="67" t="s">
        <v>9995</v>
      </c>
      <c r="O1" s="67" t="s">
        <v>9996</v>
      </c>
      <c r="P1" s="67" t="s">
        <v>9997</v>
      </c>
      <c r="Q1" s="67" t="s">
        <v>9998</v>
      </c>
      <c r="R1" s="67" t="s">
        <v>9996</v>
      </c>
      <c r="S1" s="67" t="s">
        <v>9999</v>
      </c>
      <c r="T1" s="67" t="s">
        <v>10000</v>
      </c>
      <c r="U1" s="78" t="s">
        <v>10001</v>
      </c>
      <c r="V1" s="78" t="s">
        <v>10000</v>
      </c>
      <c r="W1" s="68" t="s">
        <v>10002</v>
      </c>
      <c r="X1" s="68" t="s">
        <v>10000</v>
      </c>
      <c r="Y1" s="78" t="s">
        <v>10003</v>
      </c>
      <c r="Z1" s="85" t="s">
        <v>10000</v>
      </c>
      <c r="AA1" s="71" t="s">
        <v>9285</v>
      </c>
      <c r="AB1" s="69" t="s">
        <v>0</v>
      </c>
      <c r="AC1" s="206"/>
      <c r="AD1" s="206"/>
    </row>
    <row r="2" spans="1:30" x14ac:dyDescent="0.25">
      <c r="A2" s="171" t="s">
        <v>2</v>
      </c>
      <c r="B2" s="172" t="s">
        <v>9286</v>
      </c>
      <c r="C2" s="207" t="s">
        <v>9181</v>
      </c>
      <c r="D2" s="192" t="s">
        <v>9595</v>
      </c>
      <c r="E2" s="299"/>
      <c r="F2" s="177" t="s">
        <v>10004</v>
      </c>
      <c r="G2" s="208" t="s">
        <v>9601</v>
      </c>
      <c r="H2" s="208"/>
      <c r="I2" s="208"/>
      <c r="J2" s="178"/>
      <c r="K2" s="178">
        <v>55</v>
      </c>
      <c r="L2" s="178"/>
      <c r="M2" s="193">
        <v>3.6</v>
      </c>
      <c r="N2" s="193"/>
      <c r="O2" s="193"/>
      <c r="P2" s="193"/>
      <c r="Q2" s="193"/>
      <c r="R2" s="193"/>
      <c r="S2" s="193"/>
      <c r="T2" s="193"/>
      <c r="U2" s="178"/>
      <c r="V2" s="178"/>
      <c r="W2" s="193"/>
      <c r="X2" s="193"/>
      <c r="Y2" s="178"/>
      <c r="Z2" s="257"/>
      <c r="AA2" s="258" t="s">
        <v>35</v>
      </c>
      <c r="AB2" s="176"/>
    </row>
    <row r="3" spans="1:30" x14ac:dyDescent="0.25">
      <c r="A3" s="163" t="s">
        <v>2</v>
      </c>
      <c r="B3" s="164" t="s">
        <v>9286</v>
      </c>
      <c r="C3" s="63" t="s">
        <v>9181</v>
      </c>
      <c r="D3" s="29" t="s">
        <v>9602</v>
      </c>
      <c r="E3" s="169"/>
      <c r="F3" s="45" t="s">
        <v>10004</v>
      </c>
      <c r="G3" s="64" t="s">
        <v>9601</v>
      </c>
      <c r="H3" s="144"/>
      <c r="I3" s="64"/>
      <c r="J3" s="73"/>
      <c r="K3" s="73">
        <v>56</v>
      </c>
      <c r="L3" s="73"/>
      <c r="M3" s="46">
        <v>0.35</v>
      </c>
      <c r="N3" s="46"/>
      <c r="O3" s="46"/>
      <c r="P3" s="46"/>
      <c r="Q3" s="46"/>
      <c r="R3" s="46"/>
      <c r="S3" s="46"/>
      <c r="T3" s="46" t="s">
        <v>10005</v>
      </c>
      <c r="U3" s="73"/>
      <c r="V3" s="73"/>
      <c r="W3" s="46"/>
      <c r="X3" s="46"/>
      <c r="Y3" s="73"/>
      <c r="Z3" s="74"/>
      <c r="AA3" s="13" t="s">
        <v>35</v>
      </c>
      <c r="AB3" s="37" t="s">
        <v>10006</v>
      </c>
    </row>
    <row r="4" spans="1:30" x14ac:dyDescent="0.25">
      <c r="A4" s="163" t="s">
        <v>2</v>
      </c>
      <c r="B4" s="164" t="s">
        <v>9286</v>
      </c>
      <c r="C4" s="63" t="s">
        <v>9181</v>
      </c>
      <c r="D4" s="29" t="s">
        <v>9604</v>
      </c>
      <c r="E4" s="169"/>
      <c r="F4" s="45" t="s">
        <v>10004</v>
      </c>
      <c r="G4" s="64" t="s">
        <v>9601</v>
      </c>
      <c r="H4" s="144"/>
      <c r="I4" s="64"/>
      <c r="J4" s="73"/>
      <c r="K4" s="73">
        <v>57</v>
      </c>
      <c r="L4" s="73"/>
      <c r="M4" s="46">
        <v>0.81</v>
      </c>
      <c r="N4" s="46"/>
      <c r="O4" s="46"/>
      <c r="P4" s="46"/>
      <c r="Q4" s="46"/>
      <c r="R4" s="46"/>
      <c r="S4" s="46"/>
      <c r="T4" s="46">
        <v>1E-3</v>
      </c>
      <c r="U4" s="73"/>
      <c r="V4" s="73"/>
      <c r="W4" s="46"/>
      <c r="X4" s="46"/>
      <c r="Y4" s="73"/>
      <c r="Z4" s="74"/>
      <c r="AA4" s="13" t="s">
        <v>35</v>
      </c>
      <c r="AB4" s="37" t="s">
        <v>10007</v>
      </c>
    </row>
    <row r="5" spans="1:30" s="1" customFormat="1" x14ac:dyDescent="0.25">
      <c r="A5" s="325" t="s">
        <v>2</v>
      </c>
      <c r="B5" s="326" t="s">
        <v>9286</v>
      </c>
      <c r="C5" s="327" t="s">
        <v>9181</v>
      </c>
      <c r="D5" s="328" t="s">
        <v>9595</v>
      </c>
      <c r="E5" s="329"/>
      <c r="F5" s="330" t="s">
        <v>10008</v>
      </c>
      <c r="G5" s="331" t="s">
        <v>9601</v>
      </c>
      <c r="H5" s="331"/>
      <c r="I5" s="331"/>
      <c r="J5" s="332"/>
      <c r="K5" s="332">
        <v>55</v>
      </c>
      <c r="L5" s="332"/>
      <c r="M5" s="333">
        <v>606</v>
      </c>
      <c r="N5" s="333"/>
      <c r="O5" s="333"/>
      <c r="P5" s="333"/>
      <c r="Q5" s="333"/>
      <c r="R5" s="333"/>
      <c r="S5" s="333"/>
      <c r="T5" s="333"/>
      <c r="U5" s="332"/>
      <c r="V5" s="332"/>
      <c r="W5" s="333"/>
      <c r="X5" s="333"/>
      <c r="Y5" s="332"/>
      <c r="Z5" s="334"/>
      <c r="AA5" s="335" t="s">
        <v>35</v>
      </c>
      <c r="AB5" s="336"/>
    </row>
    <row r="6" spans="1:30" s="1" customFormat="1" x14ac:dyDescent="0.25">
      <c r="A6" s="337" t="s">
        <v>2</v>
      </c>
      <c r="B6" s="338" t="s">
        <v>9286</v>
      </c>
      <c r="C6" s="339" t="s">
        <v>9181</v>
      </c>
      <c r="D6" s="340" t="s">
        <v>9602</v>
      </c>
      <c r="E6" s="341"/>
      <c r="F6" s="330" t="s">
        <v>10008</v>
      </c>
      <c r="G6" s="342" t="s">
        <v>9601</v>
      </c>
      <c r="H6" s="331"/>
      <c r="I6" s="342"/>
      <c r="J6" s="343"/>
      <c r="K6" s="343">
        <v>56</v>
      </c>
      <c r="L6" s="343"/>
      <c r="M6" s="344">
        <v>59</v>
      </c>
      <c r="N6" s="344"/>
      <c r="O6" s="344"/>
      <c r="P6" s="344"/>
      <c r="Q6" s="344"/>
      <c r="R6" s="344"/>
      <c r="S6" s="344"/>
      <c r="T6" s="344"/>
      <c r="U6" s="343"/>
      <c r="V6" s="343"/>
      <c r="W6" s="344"/>
      <c r="X6" s="344"/>
      <c r="Y6" s="343"/>
      <c r="Z6" s="345"/>
      <c r="AA6" s="346" t="s">
        <v>35</v>
      </c>
      <c r="AB6" s="347"/>
    </row>
    <row r="7" spans="1:30" s="1" customFormat="1" x14ac:dyDescent="0.25">
      <c r="A7" s="337" t="s">
        <v>2</v>
      </c>
      <c r="B7" s="338" t="s">
        <v>9286</v>
      </c>
      <c r="C7" s="339" t="s">
        <v>9181</v>
      </c>
      <c r="D7" s="340" t="s">
        <v>9604</v>
      </c>
      <c r="E7" s="341"/>
      <c r="F7" s="330" t="s">
        <v>10008</v>
      </c>
      <c r="G7" s="342" t="s">
        <v>9601</v>
      </c>
      <c r="H7" s="331"/>
      <c r="I7" s="342"/>
      <c r="J7" s="343"/>
      <c r="K7" s="343">
        <v>57</v>
      </c>
      <c r="L7" s="343"/>
      <c r="M7" s="344">
        <v>136</v>
      </c>
      <c r="N7" s="344"/>
      <c r="O7" s="344"/>
      <c r="P7" s="344"/>
      <c r="Q7" s="344"/>
      <c r="R7" s="344"/>
      <c r="S7" s="344"/>
      <c r="T7" s="344"/>
      <c r="U7" s="343"/>
      <c r="V7" s="343"/>
      <c r="W7" s="344"/>
      <c r="X7" s="344"/>
      <c r="Y7" s="343"/>
      <c r="Z7" s="345"/>
      <c r="AA7" s="346" t="s">
        <v>35</v>
      </c>
      <c r="AB7" s="347"/>
    </row>
    <row r="8" spans="1:30" x14ac:dyDescent="0.25">
      <c r="A8" s="161" t="s">
        <v>2</v>
      </c>
      <c r="B8" s="162" t="s">
        <v>9286</v>
      </c>
      <c r="C8" s="259" t="s">
        <v>9181</v>
      </c>
      <c r="D8" s="28" t="s">
        <v>9595</v>
      </c>
      <c r="E8" s="168"/>
      <c r="F8" s="43" t="s">
        <v>10009</v>
      </c>
      <c r="G8" s="144" t="s">
        <v>9601</v>
      </c>
      <c r="H8" s="144"/>
      <c r="I8" s="144"/>
      <c r="J8" s="72"/>
      <c r="K8" s="72">
        <v>55</v>
      </c>
      <c r="L8" s="72"/>
      <c r="M8" s="286">
        <v>0.19</v>
      </c>
      <c r="N8" s="44"/>
      <c r="O8" s="44"/>
      <c r="P8" s="44"/>
      <c r="Q8" s="44"/>
      <c r="R8" s="44"/>
      <c r="S8" s="44"/>
      <c r="T8" s="44"/>
      <c r="U8" s="72"/>
      <c r="V8" s="72"/>
      <c r="W8" s="44"/>
      <c r="X8" s="44"/>
      <c r="Y8" s="72"/>
      <c r="Z8" s="260"/>
      <c r="AA8" s="12" t="s">
        <v>35</v>
      </c>
      <c r="AB8" s="36"/>
    </row>
    <row r="9" spans="1:30" x14ac:dyDescent="0.25">
      <c r="A9" s="163" t="s">
        <v>2</v>
      </c>
      <c r="B9" s="164" t="s">
        <v>9286</v>
      </c>
      <c r="C9" s="63" t="s">
        <v>9181</v>
      </c>
      <c r="D9" s="29" t="s">
        <v>9602</v>
      </c>
      <c r="E9" s="169"/>
      <c r="F9" s="43" t="s">
        <v>10009</v>
      </c>
      <c r="G9" s="64" t="s">
        <v>9601</v>
      </c>
      <c r="H9" s="144"/>
      <c r="I9" s="64"/>
      <c r="J9" s="73"/>
      <c r="K9" s="73">
        <v>56</v>
      </c>
      <c r="L9" s="73"/>
      <c r="M9" s="243">
        <v>1.6E-2</v>
      </c>
      <c r="N9" s="46"/>
      <c r="O9" s="46"/>
      <c r="P9" s="46"/>
      <c r="Q9" s="46"/>
      <c r="R9" s="46"/>
      <c r="S9" s="46"/>
      <c r="T9" s="46"/>
      <c r="U9" s="73"/>
      <c r="V9" s="73"/>
      <c r="W9" s="46"/>
      <c r="X9" s="46"/>
      <c r="Y9" s="73"/>
      <c r="Z9" s="74"/>
      <c r="AA9" s="13" t="s">
        <v>35</v>
      </c>
      <c r="AB9" s="37"/>
    </row>
    <row r="10" spans="1:30" ht="15.75" thickBot="1" x14ac:dyDescent="0.3">
      <c r="A10" s="173" t="s">
        <v>2</v>
      </c>
      <c r="B10" s="166" t="s">
        <v>9286</v>
      </c>
      <c r="C10" s="209" t="s">
        <v>9181</v>
      </c>
      <c r="D10" s="200" t="s">
        <v>9604</v>
      </c>
      <c r="E10" s="170"/>
      <c r="F10" s="203" t="s">
        <v>10009</v>
      </c>
      <c r="G10" s="155" t="s">
        <v>9601</v>
      </c>
      <c r="H10" s="261"/>
      <c r="I10" s="155"/>
      <c r="J10" s="156"/>
      <c r="K10" s="156">
        <v>57</v>
      </c>
      <c r="L10" s="156"/>
      <c r="M10" s="249">
        <v>3.9E-2</v>
      </c>
      <c r="N10" s="201"/>
      <c r="O10" s="201"/>
      <c r="P10" s="201"/>
      <c r="Q10" s="201"/>
      <c r="R10" s="201"/>
      <c r="S10" s="201"/>
      <c r="T10" s="201"/>
      <c r="U10" s="156"/>
      <c r="V10" s="156"/>
      <c r="W10" s="201"/>
      <c r="X10" s="201"/>
      <c r="Y10" s="156"/>
      <c r="Z10" s="262"/>
      <c r="AA10" s="154" t="s">
        <v>35</v>
      </c>
      <c r="AB10" s="181"/>
    </row>
    <row r="11" spans="1:30" s="1" customFormat="1" x14ac:dyDescent="0.25">
      <c r="A11" s="348" t="s">
        <v>2</v>
      </c>
      <c r="B11" s="349" t="s">
        <v>9286</v>
      </c>
      <c r="C11" s="350" t="s">
        <v>9190</v>
      </c>
      <c r="D11" s="351" t="s">
        <v>9607</v>
      </c>
      <c r="E11" s="352"/>
      <c r="F11" s="353" t="s">
        <v>10010</v>
      </c>
      <c r="G11" s="354" t="s">
        <v>9612</v>
      </c>
      <c r="H11" s="354"/>
      <c r="I11" s="354"/>
      <c r="J11" s="355"/>
      <c r="K11" s="355">
        <v>30</v>
      </c>
      <c r="L11" s="355"/>
      <c r="M11" s="356"/>
      <c r="N11" s="356"/>
      <c r="O11" s="356"/>
      <c r="P11" s="356"/>
      <c r="Q11" s="356" t="s">
        <v>10011</v>
      </c>
      <c r="R11" s="356">
        <v>9.1259999999999994</v>
      </c>
      <c r="S11" s="356">
        <v>9.2919999999999998</v>
      </c>
      <c r="T11" s="357">
        <f>_xlfn.T.DIST.2T(1.018,30+27-2)</f>
        <v>0.3131352357144061</v>
      </c>
      <c r="U11" s="355"/>
      <c r="V11" s="355"/>
      <c r="W11" s="356"/>
      <c r="X11" s="356"/>
      <c r="Y11" s="355"/>
      <c r="Z11" s="358"/>
      <c r="AA11" s="359" t="s">
        <v>35</v>
      </c>
      <c r="AB11" s="360" t="s">
        <v>10012</v>
      </c>
      <c r="AC11" s="93"/>
    </row>
    <row r="12" spans="1:30" s="1" customFormat="1" x14ac:dyDescent="0.25">
      <c r="A12" s="325" t="s">
        <v>2</v>
      </c>
      <c r="B12" s="326" t="s">
        <v>9286</v>
      </c>
      <c r="C12" s="327" t="s">
        <v>9190</v>
      </c>
      <c r="D12" s="328" t="s">
        <v>9613</v>
      </c>
      <c r="E12" s="329"/>
      <c r="F12" s="330" t="s">
        <v>10010</v>
      </c>
      <c r="G12" s="331" t="s">
        <v>9612</v>
      </c>
      <c r="H12" s="331"/>
      <c r="I12" s="331"/>
      <c r="J12" s="332"/>
      <c r="K12" s="332">
        <v>28</v>
      </c>
      <c r="L12" s="332"/>
      <c r="M12" s="361"/>
      <c r="N12" s="333"/>
      <c r="O12" s="333"/>
      <c r="P12" s="333"/>
      <c r="Q12" s="333" t="s">
        <v>10013</v>
      </c>
      <c r="R12" s="333">
        <v>9.2289999999999992</v>
      </c>
      <c r="S12" s="333">
        <v>-7.5880000000000001</v>
      </c>
      <c r="T12" s="362">
        <f>_xlfn.T.DIST.2T(0.822,28+27-2)</f>
        <v>0.41475960927955013</v>
      </c>
      <c r="U12" s="332"/>
      <c r="V12" s="332"/>
      <c r="W12" s="333"/>
      <c r="X12" s="333"/>
      <c r="Y12" s="332"/>
      <c r="Z12" s="334"/>
      <c r="AA12" s="335" t="s">
        <v>35</v>
      </c>
      <c r="AB12" s="336" t="s">
        <v>10014</v>
      </c>
      <c r="AC12" s="93"/>
    </row>
    <row r="13" spans="1:30" s="1" customFormat="1" x14ac:dyDescent="0.25">
      <c r="A13" s="325" t="s">
        <v>2</v>
      </c>
      <c r="B13" s="326" t="s">
        <v>9286</v>
      </c>
      <c r="C13" s="327" t="s">
        <v>9190</v>
      </c>
      <c r="D13" s="328" t="s">
        <v>9615</v>
      </c>
      <c r="E13" s="329"/>
      <c r="F13" s="330" t="s">
        <v>10010</v>
      </c>
      <c r="G13" s="331" t="s">
        <v>9612</v>
      </c>
      <c r="H13" s="331"/>
      <c r="I13" s="331"/>
      <c r="J13" s="332"/>
      <c r="K13" s="332">
        <v>28</v>
      </c>
      <c r="L13" s="332"/>
      <c r="M13" s="361"/>
      <c r="N13" s="333"/>
      <c r="O13" s="333"/>
      <c r="P13" s="333"/>
      <c r="Q13" s="333" t="s">
        <v>10015</v>
      </c>
      <c r="R13" s="333">
        <v>9.1920000000000002</v>
      </c>
      <c r="S13" s="333">
        <v>-16.062999999999999</v>
      </c>
      <c r="T13" s="362">
        <f>_xlfn.T.DIST.2T(1.747,28+27-2)</f>
        <v>8.6430102662772651E-2</v>
      </c>
      <c r="U13" s="332"/>
      <c r="V13" s="332"/>
      <c r="W13" s="333"/>
      <c r="X13" s="333"/>
      <c r="Y13" s="332"/>
      <c r="Z13" s="334"/>
      <c r="AA13" s="335" t="s">
        <v>35</v>
      </c>
      <c r="AB13" s="336" t="s">
        <v>10016</v>
      </c>
      <c r="AC13" s="93"/>
    </row>
    <row r="14" spans="1:30" s="1" customFormat="1" ht="15.75" thickBot="1" x14ac:dyDescent="0.3">
      <c r="A14" s="363" t="s">
        <v>2</v>
      </c>
      <c r="B14" s="364" t="s">
        <v>9286</v>
      </c>
      <c r="C14" s="365" t="s">
        <v>9190</v>
      </c>
      <c r="D14" s="366" t="s">
        <v>9604</v>
      </c>
      <c r="E14" s="367"/>
      <c r="F14" s="368" t="s">
        <v>10010</v>
      </c>
      <c r="G14" s="369" t="s">
        <v>9612</v>
      </c>
      <c r="H14" s="369"/>
      <c r="I14" s="370"/>
      <c r="J14" s="371"/>
      <c r="K14" s="371">
        <v>27</v>
      </c>
      <c r="L14" s="371"/>
      <c r="M14" s="372"/>
      <c r="N14" s="372"/>
      <c r="O14" s="372"/>
      <c r="P14" s="372"/>
      <c r="Q14" s="372"/>
      <c r="R14" s="372"/>
      <c r="S14" s="372"/>
      <c r="T14" s="372"/>
      <c r="U14" s="371"/>
      <c r="V14" s="371"/>
      <c r="W14" s="372"/>
      <c r="X14" s="372"/>
      <c r="Y14" s="371"/>
      <c r="Z14" s="373"/>
      <c r="AA14" s="374" t="s">
        <v>35</v>
      </c>
      <c r="AB14" s="375"/>
      <c r="AC14" s="93"/>
    </row>
    <row r="15" spans="1:30" x14ac:dyDescent="0.25">
      <c r="A15" s="171" t="s">
        <v>2</v>
      </c>
      <c r="B15" s="172" t="s">
        <v>9286</v>
      </c>
      <c r="C15" s="207" t="s">
        <v>9192</v>
      </c>
      <c r="D15" s="192" t="s">
        <v>9618</v>
      </c>
      <c r="E15" s="299"/>
      <c r="F15" s="177" t="s">
        <v>10017</v>
      </c>
      <c r="G15" s="208" t="s">
        <v>9325</v>
      </c>
      <c r="H15" s="208"/>
      <c r="I15" s="208"/>
      <c r="J15" s="178">
        <v>6</v>
      </c>
      <c r="K15" s="178">
        <v>47</v>
      </c>
      <c r="L15" s="178">
        <v>12.8</v>
      </c>
      <c r="M15" s="193"/>
      <c r="N15" s="193"/>
      <c r="O15" s="193"/>
      <c r="P15" s="193"/>
      <c r="Q15" s="193"/>
      <c r="R15" s="193"/>
      <c r="S15" s="193"/>
      <c r="T15" s="296">
        <v>0.47</v>
      </c>
      <c r="U15" s="178"/>
      <c r="V15" s="178"/>
      <c r="W15" s="193"/>
      <c r="X15" s="193"/>
      <c r="Y15" s="178"/>
      <c r="Z15" s="257"/>
      <c r="AA15" s="258" t="s">
        <v>35</v>
      </c>
      <c r="AB15" s="176" t="s">
        <v>10018</v>
      </c>
    </row>
    <row r="16" spans="1:30" x14ac:dyDescent="0.25">
      <c r="A16" s="161" t="s">
        <v>2</v>
      </c>
      <c r="B16" s="162" t="s">
        <v>9286</v>
      </c>
      <c r="C16" s="259" t="s">
        <v>9192</v>
      </c>
      <c r="D16" s="28" t="s">
        <v>9625</v>
      </c>
      <c r="E16" s="168"/>
      <c r="F16" s="43" t="s">
        <v>10017</v>
      </c>
      <c r="G16" s="144" t="s">
        <v>9325</v>
      </c>
      <c r="H16" s="144"/>
      <c r="I16" s="144"/>
      <c r="J16" s="72">
        <v>6</v>
      </c>
      <c r="K16" s="72">
        <v>41</v>
      </c>
      <c r="L16" s="72">
        <v>14.6</v>
      </c>
      <c r="M16" s="286"/>
      <c r="N16" s="44"/>
      <c r="O16" s="44"/>
      <c r="P16" s="44"/>
      <c r="Q16" s="44"/>
      <c r="R16" s="44"/>
      <c r="S16" s="44"/>
      <c r="T16" s="297"/>
      <c r="U16" s="72"/>
      <c r="V16" s="72"/>
      <c r="W16" s="44"/>
      <c r="X16" s="44"/>
      <c r="Y16" s="72"/>
      <c r="Z16" s="260"/>
      <c r="AA16" s="12" t="s">
        <v>35</v>
      </c>
      <c r="AB16" s="36" t="s">
        <v>9314</v>
      </c>
    </row>
    <row r="17" spans="1:28" x14ac:dyDescent="0.25">
      <c r="A17" s="161" t="s">
        <v>2</v>
      </c>
      <c r="B17" s="162" t="s">
        <v>9286</v>
      </c>
      <c r="C17" s="259" t="s">
        <v>9192</v>
      </c>
      <c r="D17" s="28" t="s">
        <v>9618</v>
      </c>
      <c r="E17" s="168"/>
      <c r="F17" s="43" t="s">
        <v>10019</v>
      </c>
      <c r="G17" s="144" t="s">
        <v>9325</v>
      </c>
      <c r="H17" s="144"/>
      <c r="I17" s="144"/>
      <c r="J17" s="72">
        <v>34</v>
      </c>
      <c r="K17" s="72">
        <v>47</v>
      </c>
      <c r="L17" s="72">
        <v>72.3</v>
      </c>
      <c r="M17" s="286"/>
      <c r="N17" s="44"/>
      <c r="O17" s="44"/>
      <c r="P17" s="44"/>
      <c r="Q17" s="44"/>
      <c r="R17" s="44"/>
      <c r="S17" s="44"/>
      <c r="T17" s="297"/>
      <c r="U17" s="72"/>
      <c r="V17" s="72"/>
      <c r="W17" s="44"/>
      <c r="X17" s="44"/>
      <c r="Y17" s="72"/>
      <c r="Z17" s="260"/>
      <c r="AA17" s="12" t="s">
        <v>35</v>
      </c>
      <c r="AB17" s="36" t="s">
        <v>9314</v>
      </c>
    </row>
    <row r="18" spans="1:28" x14ac:dyDescent="0.25">
      <c r="A18" s="161" t="s">
        <v>2</v>
      </c>
      <c r="B18" s="162" t="s">
        <v>9286</v>
      </c>
      <c r="C18" s="259" t="s">
        <v>9192</v>
      </c>
      <c r="D18" s="28" t="s">
        <v>9625</v>
      </c>
      <c r="E18" s="168"/>
      <c r="F18" s="43" t="s">
        <v>10019</v>
      </c>
      <c r="G18" s="144" t="s">
        <v>9325</v>
      </c>
      <c r="H18" s="144"/>
      <c r="I18" s="144"/>
      <c r="J18" s="72">
        <v>25</v>
      </c>
      <c r="K18" s="72">
        <v>41</v>
      </c>
      <c r="L18" s="72">
        <v>61</v>
      </c>
      <c r="M18" s="286"/>
      <c r="N18" s="44"/>
      <c r="O18" s="44"/>
      <c r="P18" s="44"/>
      <c r="Q18" s="44"/>
      <c r="R18" s="44"/>
      <c r="S18" s="44"/>
      <c r="T18" s="297"/>
      <c r="U18" s="72"/>
      <c r="V18" s="72"/>
      <c r="W18" s="44"/>
      <c r="X18" s="44"/>
      <c r="Y18" s="72"/>
      <c r="Z18" s="260"/>
      <c r="AA18" s="12" t="s">
        <v>35</v>
      </c>
      <c r="AB18" s="36" t="s">
        <v>9314</v>
      </c>
    </row>
    <row r="19" spans="1:28" x14ac:dyDescent="0.25">
      <c r="A19" s="161" t="s">
        <v>2</v>
      </c>
      <c r="B19" s="162" t="s">
        <v>9286</v>
      </c>
      <c r="C19" s="259" t="s">
        <v>9192</v>
      </c>
      <c r="D19" s="28" t="s">
        <v>9618</v>
      </c>
      <c r="E19" s="168"/>
      <c r="F19" s="43" t="s">
        <v>10020</v>
      </c>
      <c r="G19" s="144" t="s">
        <v>9325</v>
      </c>
      <c r="H19" s="144"/>
      <c r="I19" s="144"/>
      <c r="J19" s="72">
        <v>7</v>
      </c>
      <c r="K19" s="72">
        <v>47</v>
      </c>
      <c r="L19" s="72">
        <v>14.9</v>
      </c>
      <c r="M19" s="286"/>
      <c r="N19" s="44"/>
      <c r="O19" s="44"/>
      <c r="P19" s="44"/>
      <c r="Q19" s="44"/>
      <c r="R19" s="44"/>
      <c r="S19" s="44"/>
      <c r="T19" s="297"/>
      <c r="U19" s="72"/>
      <c r="V19" s="72"/>
      <c r="W19" s="44"/>
      <c r="X19" s="44"/>
      <c r="Y19" s="72"/>
      <c r="Z19" s="260"/>
      <c r="AA19" s="12" t="s">
        <v>35</v>
      </c>
      <c r="AB19" s="36" t="s">
        <v>9314</v>
      </c>
    </row>
    <row r="20" spans="1:28" x14ac:dyDescent="0.25">
      <c r="A20" s="161" t="s">
        <v>2</v>
      </c>
      <c r="B20" s="162" t="s">
        <v>9286</v>
      </c>
      <c r="C20" s="259" t="s">
        <v>9192</v>
      </c>
      <c r="D20" s="28" t="s">
        <v>9625</v>
      </c>
      <c r="E20" s="168"/>
      <c r="F20" s="43" t="s">
        <v>10020</v>
      </c>
      <c r="G20" s="144" t="s">
        <v>9325</v>
      </c>
      <c r="H20" s="144"/>
      <c r="I20" s="144"/>
      <c r="J20" s="72">
        <v>10</v>
      </c>
      <c r="K20" s="72">
        <v>41</v>
      </c>
      <c r="L20" s="72">
        <v>24.4</v>
      </c>
      <c r="M20" s="286"/>
      <c r="N20" s="44"/>
      <c r="O20" s="44"/>
      <c r="P20" s="44"/>
      <c r="Q20" s="44"/>
      <c r="R20" s="44"/>
      <c r="S20" s="44"/>
      <c r="T20" s="297"/>
      <c r="U20" s="72"/>
      <c r="V20" s="72"/>
      <c r="W20" s="44"/>
      <c r="X20" s="44"/>
      <c r="Y20" s="72"/>
      <c r="Z20" s="260"/>
      <c r="AA20" s="12" t="s">
        <v>35</v>
      </c>
      <c r="AB20" s="36" t="s">
        <v>9314</v>
      </c>
    </row>
    <row r="21" spans="1:28" s="1" customFormat="1" x14ac:dyDescent="0.25">
      <c r="A21" s="325" t="s">
        <v>2</v>
      </c>
      <c r="B21" s="326" t="s">
        <v>9286</v>
      </c>
      <c r="C21" s="327" t="s">
        <v>9192</v>
      </c>
      <c r="D21" s="328" t="s">
        <v>9618</v>
      </c>
      <c r="E21" s="329"/>
      <c r="F21" s="330" t="s">
        <v>10017</v>
      </c>
      <c r="G21" s="331" t="s">
        <v>9292</v>
      </c>
      <c r="H21" s="331"/>
      <c r="I21" s="331"/>
      <c r="J21" s="332">
        <v>13</v>
      </c>
      <c r="K21" s="332">
        <v>51</v>
      </c>
      <c r="L21" s="332">
        <v>25.5</v>
      </c>
      <c r="M21" s="361"/>
      <c r="N21" s="333"/>
      <c r="O21" s="333"/>
      <c r="P21" s="333"/>
      <c r="Q21" s="333"/>
      <c r="R21" s="333"/>
      <c r="S21" s="333"/>
      <c r="T21" s="362">
        <v>0.73</v>
      </c>
      <c r="U21" s="332"/>
      <c r="V21" s="332"/>
      <c r="W21" s="333"/>
      <c r="X21" s="333"/>
      <c r="Y21" s="332"/>
      <c r="Z21" s="334"/>
      <c r="AA21" s="335" t="s">
        <v>35</v>
      </c>
      <c r="AB21" s="336" t="s">
        <v>10018</v>
      </c>
    </row>
    <row r="22" spans="1:28" s="1" customFormat="1" x14ac:dyDescent="0.25">
      <c r="A22" s="325" t="s">
        <v>2</v>
      </c>
      <c r="B22" s="326" t="s">
        <v>9286</v>
      </c>
      <c r="C22" s="327" t="s">
        <v>9192</v>
      </c>
      <c r="D22" s="328" t="s">
        <v>9625</v>
      </c>
      <c r="E22" s="329"/>
      <c r="F22" s="330" t="s">
        <v>10017</v>
      </c>
      <c r="G22" s="331" t="s">
        <v>9292</v>
      </c>
      <c r="H22" s="331"/>
      <c r="I22" s="331"/>
      <c r="J22" s="332">
        <v>11</v>
      </c>
      <c r="K22" s="332">
        <v>45</v>
      </c>
      <c r="L22" s="332">
        <v>24.4</v>
      </c>
      <c r="M22" s="361"/>
      <c r="N22" s="333"/>
      <c r="O22" s="333"/>
      <c r="P22" s="333"/>
      <c r="Q22" s="333"/>
      <c r="R22" s="333"/>
      <c r="S22" s="333"/>
      <c r="T22" s="362"/>
      <c r="U22" s="332"/>
      <c r="V22" s="332"/>
      <c r="W22" s="333"/>
      <c r="X22" s="333"/>
      <c r="Y22" s="332"/>
      <c r="Z22" s="334"/>
      <c r="AA22" s="335" t="s">
        <v>35</v>
      </c>
      <c r="AB22" s="336" t="s">
        <v>9314</v>
      </c>
    </row>
    <row r="23" spans="1:28" s="1" customFormat="1" x14ac:dyDescent="0.25">
      <c r="A23" s="325" t="s">
        <v>2</v>
      </c>
      <c r="B23" s="326" t="s">
        <v>9286</v>
      </c>
      <c r="C23" s="327" t="s">
        <v>9192</v>
      </c>
      <c r="D23" s="328" t="s">
        <v>9618</v>
      </c>
      <c r="E23" s="329"/>
      <c r="F23" s="330" t="s">
        <v>10019</v>
      </c>
      <c r="G23" s="331" t="s">
        <v>9292</v>
      </c>
      <c r="H23" s="331"/>
      <c r="I23" s="331"/>
      <c r="J23" s="332">
        <v>31</v>
      </c>
      <c r="K23" s="332">
        <v>51</v>
      </c>
      <c r="L23" s="332">
        <v>60.8</v>
      </c>
      <c r="M23" s="361"/>
      <c r="N23" s="333"/>
      <c r="O23" s="333"/>
      <c r="P23" s="333"/>
      <c r="Q23" s="333"/>
      <c r="R23" s="333"/>
      <c r="S23" s="333"/>
      <c r="T23" s="362"/>
      <c r="U23" s="332"/>
      <c r="V23" s="332"/>
      <c r="W23" s="333"/>
      <c r="X23" s="333"/>
      <c r="Y23" s="332"/>
      <c r="Z23" s="334"/>
      <c r="AA23" s="335" t="s">
        <v>35</v>
      </c>
      <c r="AB23" s="336" t="s">
        <v>9314</v>
      </c>
    </row>
    <row r="24" spans="1:28" s="1" customFormat="1" x14ac:dyDescent="0.25">
      <c r="A24" s="325" t="s">
        <v>2</v>
      </c>
      <c r="B24" s="326" t="s">
        <v>9286</v>
      </c>
      <c r="C24" s="327" t="s">
        <v>9192</v>
      </c>
      <c r="D24" s="328" t="s">
        <v>9625</v>
      </c>
      <c r="E24" s="329"/>
      <c r="F24" s="330" t="s">
        <v>10019</v>
      </c>
      <c r="G24" s="331" t="s">
        <v>9292</v>
      </c>
      <c r="H24" s="331"/>
      <c r="I24" s="331"/>
      <c r="J24" s="332">
        <v>30</v>
      </c>
      <c r="K24" s="332">
        <v>45</v>
      </c>
      <c r="L24" s="332">
        <v>66.7</v>
      </c>
      <c r="M24" s="361"/>
      <c r="N24" s="333"/>
      <c r="O24" s="333"/>
      <c r="P24" s="333"/>
      <c r="Q24" s="333"/>
      <c r="R24" s="333"/>
      <c r="S24" s="333"/>
      <c r="T24" s="362"/>
      <c r="U24" s="332"/>
      <c r="V24" s="332"/>
      <c r="W24" s="333"/>
      <c r="X24" s="333"/>
      <c r="Y24" s="332"/>
      <c r="Z24" s="334"/>
      <c r="AA24" s="335" t="s">
        <v>35</v>
      </c>
      <c r="AB24" s="336" t="s">
        <v>9314</v>
      </c>
    </row>
    <row r="25" spans="1:28" s="1" customFormat="1" x14ac:dyDescent="0.25">
      <c r="A25" s="325" t="s">
        <v>2</v>
      </c>
      <c r="B25" s="326" t="s">
        <v>9286</v>
      </c>
      <c r="C25" s="327" t="s">
        <v>9192</v>
      </c>
      <c r="D25" s="328" t="s">
        <v>9618</v>
      </c>
      <c r="E25" s="329"/>
      <c r="F25" s="330" t="s">
        <v>10020</v>
      </c>
      <c r="G25" s="331" t="s">
        <v>9292</v>
      </c>
      <c r="H25" s="331"/>
      <c r="I25" s="331"/>
      <c r="J25" s="332">
        <v>7</v>
      </c>
      <c r="K25" s="332">
        <v>51</v>
      </c>
      <c r="L25" s="332">
        <v>13.7</v>
      </c>
      <c r="M25" s="361"/>
      <c r="N25" s="333"/>
      <c r="O25" s="333"/>
      <c r="P25" s="333"/>
      <c r="Q25" s="333"/>
      <c r="R25" s="333"/>
      <c r="S25" s="333"/>
      <c r="T25" s="362"/>
      <c r="U25" s="332"/>
      <c r="V25" s="332"/>
      <c r="W25" s="333"/>
      <c r="X25" s="333"/>
      <c r="Y25" s="332"/>
      <c r="Z25" s="334"/>
      <c r="AA25" s="335" t="s">
        <v>35</v>
      </c>
      <c r="AB25" s="336" t="s">
        <v>9314</v>
      </c>
    </row>
    <row r="26" spans="1:28" s="1" customFormat="1" x14ac:dyDescent="0.25">
      <c r="A26" s="337" t="s">
        <v>2</v>
      </c>
      <c r="B26" s="338" t="s">
        <v>9286</v>
      </c>
      <c r="C26" s="339" t="s">
        <v>9192</v>
      </c>
      <c r="D26" s="340" t="s">
        <v>9625</v>
      </c>
      <c r="E26" s="341"/>
      <c r="F26" s="378" t="s">
        <v>10020</v>
      </c>
      <c r="G26" s="342" t="s">
        <v>9292</v>
      </c>
      <c r="H26" s="342"/>
      <c r="I26" s="342"/>
      <c r="J26" s="343">
        <v>4</v>
      </c>
      <c r="K26" s="343">
        <v>45</v>
      </c>
      <c r="L26" s="343">
        <v>8.9</v>
      </c>
      <c r="M26" s="344"/>
      <c r="N26" s="344"/>
      <c r="O26" s="344"/>
      <c r="P26" s="344"/>
      <c r="Q26" s="344"/>
      <c r="R26" s="344"/>
      <c r="S26" s="344"/>
      <c r="T26" s="344"/>
      <c r="U26" s="343"/>
      <c r="V26" s="343"/>
      <c r="W26" s="344"/>
      <c r="X26" s="344"/>
      <c r="Y26" s="343"/>
      <c r="Z26" s="345"/>
      <c r="AA26" s="346" t="s">
        <v>35</v>
      </c>
      <c r="AB26" s="347" t="s">
        <v>9314</v>
      </c>
    </row>
    <row r="27" spans="1:28" x14ac:dyDescent="0.25">
      <c r="A27" s="161" t="s">
        <v>2</v>
      </c>
      <c r="B27" s="162" t="s">
        <v>9286</v>
      </c>
      <c r="C27" s="259" t="s">
        <v>9192</v>
      </c>
      <c r="D27" s="28" t="s">
        <v>9618</v>
      </c>
      <c r="E27" s="168"/>
      <c r="F27" s="43" t="s">
        <v>10021</v>
      </c>
      <c r="G27" s="144" t="s">
        <v>9292</v>
      </c>
      <c r="H27" s="144"/>
      <c r="I27" s="144"/>
      <c r="J27" s="72">
        <v>19</v>
      </c>
      <c r="K27" s="72"/>
      <c r="L27" s="72"/>
      <c r="M27" s="44"/>
      <c r="N27" s="44"/>
      <c r="O27" s="44"/>
      <c r="P27" s="44"/>
      <c r="Q27" s="44"/>
      <c r="R27" s="44"/>
      <c r="S27" s="44"/>
      <c r="T27" s="44"/>
      <c r="U27" s="72"/>
      <c r="V27" s="72"/>
      <c r="W27" s="44"/>
      <c r="X27" s="44"/>
      <c r="Y27" s="72"/>
      <c r="Z27" s="260"/>
      <c r="AA27" s="12" t="s">
        <v>35</v>
      </c>
      <c r="AB27" s="36" t="s">
        <v>10022</v>
      </c>
    </row>
    <row r="28" spans="1:28" x14ac:dyDescent="0.25">
      <c r="A28" s="163" t="s">
        <v>2</v>
      </c>
      <c r="B28" s="164" t="s">
        <v>9286</v>
      </c>
      <c r="C28" s="63" t="s">
        <v>9192</v>
      </c>
      <c r="D28" s="29" t="s">
        <v>9625</v>
      </c>
      <c r="E28" s="168"/>
      <c r="F28" s="43" t="s">
        <v>10021</v>
      </c>
      <c r="G28" s="144" t="s">
        <v>9292</v>
      </c>
      <c r="H28" s="144"/>
      <c r="I28" s="144"/>
      <c r="J28" s="72">
        <v>23</v>
      </c>
      <c r="K28" s="72"/>
      <c r="L28" s="72"/>
      <c r="M28" s="44"/>
      <c r="N28" s="44"/>
      <c r="O28" s="44"/>
      <c r="P28" s="44"/>
      <c r="Q28" s="44"/>
      <c r="R28" s="44"/>
      <c r="S28" s="44"/>
      <c r="T28" s="44"/>
      <c r="U28" s="72"/>
      <c r="V28" s="72"/>
      <c r="W28" s="44"/>
      <c r="X28" s="44"/>
      <c r="Y28" s="72"/>
      <c r="Z28" s="260"/>
      <c r="AA28" s="12" t="s">
        <v>35</v>
      </c>
      <c r="AB28" s="36" t="s">
        <v>10022</v>
      </c>
    </row>
    <row r="29" spans="1:28" s="167" customFormat="1" ht="15.75" thickBot="1" x14ac:dyDescent="0.3">
      <c r="A29" s="161" t="s">
        <v>2</v>
      </c>
      <c r="B29" s="162" t="s">
        <v>9286</v>
      </c>
      <c r="C29" s="316" t="s">
        <v>9192</v>
      </c>
      <c r="D29" s="317" t="s">
        <v>9618</v>
      </c>
      <c r="E29" s="492"/>
      <c r="F29" s="318" t="s">
        <v>10023</v>
      </c>
      <c r="G29" s="319" t="s">
        <v>9292</v>
      </c>
      <c r="H29" s="319" t="s">
        <v>10024</v>
      </c>
      <c r="I29" s="319"/>
      <c r="J29" s="320"/>
      <c r="K29" s="320">
        <v>31</v>
      </c>
      <c r="L29" s="320"/>
      <c r="M29" s="321">
        <v>4.3499999999999996</v>
      </c>
      <c r="N29" s="321">
        <v>0.49</v>
      </c>
      <c r="O29" s="321"/>
      <c r="P29" s="321"/>
      <c r="Q29" s="321"/>
      <c r="R29" s="321"/>
      <c r="S29" s="321"/>
      <c r="T29" s="321"/>
      <c r="U29" s="320"/>
      <c r="V29" s="320"/>
      <c r="W29" s="321"/>
      <c r="X29" s="321"/>
      <c r="Y29" s="320"/>
      <c r="Z29" s="322"/>
      <c r="AA29" s="323" t="s">
        <v>35</v>
      </c>
      <c r="AB29" s="324" t="s">
        <v>10025</v>
      </c>
    </row>
    <row r="30" spans="1:28" s="1" customFormat="1" x14ac:dyDescent="0.25">
      <c r="A30" s="348" t="s">
        <v>2</v>
      </c>
      <c r="B30" s="349" t="s">
        <v>9286</v>
      </c>
      <c r="C30" s="376" t="s">
        <v>9197</v>
      </c>
      <c r="D30" s="351" t="s">
        <v>9629</v>
      </c>
      <c r="E30" s="352"/>
      <c r="F30" s="353" t="s">
        <v>10026</v>
      </c>
      <c r="G30" s="354" t="s">
        <v>9633</v>
      </c>
      <c r="H30" s="354" t="s">
        <v>10027</v>
      </c>
      <c r="I30" s="354"/>
      <c r="J30" s="355"/>
      <c r="K30" s="355">
        <v>39</v>
      </c>
      <c r="L30" s="355"/>
      <c r="M30" s="357">
        <v>6</v>
      </c>
      <c r="N30" s="356">
        <v>1.41</v>
      </c>
      <c r="O30" s="356"/>
      <c r="P30" s="356"/>
      <c r="Q30" s="356"/>
      <c r="R30" s="356"/>
      <c r="S30" s="356"/>
      <c r="T30" s="356">
        <v>0.03</v>
      </c>
      <c r="U30" s="355"/>
      <c r="V30" s="355"/>
      <c r="W30" s="356"/>
      <c r="X30" s="356"/>
      <c r="Y30" s="355"/>
      <c r="Z30" s="358"/>
      <c r="AA30" s="359" t="s">
        <v>35</v>
      </c>
      <c r="AB30" s="360" t="s">
        <v>10028</v>
      </c>
    </row>
    <row r="31" spans="1:28" s="1" customFormat="1" x14ac:dyDescent="0.25">
      <c r="A31" s="337" t="s">
        <v>2</v>
      </c>
      <c r="B31" s="338" t="s">
        <v>9286</v>
      </c>
      <c r="C31" s="377" t="s">
        <v>9197</v>
      </c>
      <c r="D31" s="340" t="s">
        <v>9635</v>
      </c>
      <c r="E31" s="341"/>
      <c r="F31" s="378" t="s">
        <v>10026</v>
      </c>
      <c r="G31" s="342" t="s">
        <v>9633</v>
      </c>
      <c r="H31" s="331" t="s">
        <v>10027</v>
      </c>
      <c r="I31" s="342"/>
      <c r="J31" s="343"/>
      <c r="K31" s="343">
        <v>37</v>
      </c>
      <c r="L31" s="343"/>
      <c r="M31" s="344"/>
      <c r="N31" s="344"/>
      <c r="O31" s="344"/>
      <c r="P31" s="344"/>
      <c r="Q31" s="344"/>
      <c r="R31" s="344"/>
      <c r="S31" s="344"/>
      <c r="T31" s="344" t="s">
        <v>10029</v>
      </c>
      <c r="U31" s="343"/>
      <c r="V31" s="343"/>
      <c r="W31" s="344"/>
      <c r="X31" s="344"/>
      <c r="Y31" s="343"/>
      <c r="Z31" s="345"/>
      <c r="AA31" s="346" t="s">
        <v>35</v>
      </c>
      <c r="AB31" s="347" t="s">
        <v>10030</v>
      </c>
    </row>
    <row r="32" spans="1:28" s="1" customFormat="1" x14ac:dyDescent="0.25">
      <c r="A32" s="337" t="s">
        <v>2</v>
      </c>
      <c r="B32" s="338" t="s">
        <v>9286</v>
      </c>
      <c r="C32" s="377" t="s">
        <v>9197</v>
      </c>
      <c r="D32" s="340" t="s">
        <v>9637</v>
      </c>
      <c r="E32" s="341"/>
      <c r="F32" s="378" t="s">
        <v>10026</v>
      </c>
      <c r="G32" s="342" t="s">
        <v>9633</v>
      </c>
      <c r="H32" s="331" t="s">
        <v>10027</v>
      </c>
      <c r="I32" s="342"/>
      <c r="J32" s="343"/>
      <c r="K32" s="343">
        <v>39</v>
      </c>
      <c r="L32" s="343"/>
      <c r="M32" s="344"/>
      <c r="N32" s="344"/>
      <c r="O32" s="344"/>
      <c r="P32" s="344"/>
      <c r="Q32" s="344"/>
      <c r="R32" s="344"/>
      <c r="S32" s="344"/>
      <c r="T32" s="344" t="s">
        <v>10029</v>
      </c>
      <c r="U32" s="343"/>
      <c r="V32" s="343"/>
      <c r="W32" s="344"/>
      <c r="X32" s="344"/>
      <c r="Y32" s="343"/>
      <c r="Z32" s="345"/>
      <c r="AA32" s="346" t="s">
        <v>35</v>
      </c>
      <c r="AB32" s="347" t="s">
        <v>10030</v>
      </c>
    </row>
    <row r="33" spans="1:28" s="1" customFormat="1" ht="15.75" thickBot="1" x14ac:dyDescent="0.3">
      <c r="A33" s="363" t="s">
        <v>2</v>
      </c>
      <c r="B33" s="364" t="s">
        <v>9286</v>
      </c>
      <c r="C33" s="379" t="s">
        <v>9197</v>
      </c>
      <c r="D33" s="366" t="s">
        <v>9604</v>
      </c>
      <c r="E33" s="367"/>
      <c r="F33" s="380" t="s">
        <v>10026</v>
      </c>
      <c r="G33" s="370" t="s">
        <v>9633</v>
      </c>
      <c r="H33" s="369" t="s">
        <v>10027</v>
      </c>
      <c r="I33" s="370"/>
      <c r="J33" s="371"/>
      <c r="K33" s="371">
        <v>41</v>
      </c>
      <c r="L33" s="371"/>
      <c r="M33" s="372">
        <v>5.07</v>
      </c>
      <c r="N33" s="372">
        <v>1.6</v>
      </c>
      <c r="O33" s="372"/>
      <c r="P33" s="372"/>
      <c r="Q33" s="372"/>
      <c r="R33" s="372"/>
      <c r="S33" s="372"/>
      <c r="T33" s="372"/>
      <c r="U33" s="371"/>
      <c r="V33" s="371"/>
      <c r="W33" s="372"/>
      <c r="X33" s="372"/>
      <c r="Y33" s="371"/>
      <c r="Z33" s="373"/>
      <c r="AA33" s="374" t="s">
        <v>35</v>
      </c>
      <c r="AB33" s="375"/>
    </row>
    <row r="34" spans="1:28" s="1" customFormat="1" x14ac:dyDescent="0.25">
      <c r="A34" s="348" t="s">
        <v>2</v>
      </c>
      <c r="B34" s="349" t="s">
        <v>9286</v>
      </c>
      <c r="C34" s="350" t="s">
        <v>9199</v>
      </c>
      <c r="D34" s="351" t="s">
        <v>9651</v>
      </c>
      <c r="E34" s="352"/>
      <c r="F34" s="353" t="s">
        <v>10031</v>
      </c>
      <c r="G34" s="356" t="s">
        <v>9325</v>
      </c>
      <c r="H34" s="354"/>
      <c r="I34" s="354"/>
      <c r="J34" s="355"/>
      <c r="K34" s="355"/>
      <c r="L34" s="355"/>
      <c r="M34" s="356">
        <v>348.96699999999998</v>
      </c>
      <c r="N34" s="356"/>
      <c r="O34" s="356">
        <v>18.373999999999999</v>
      </c>
      <c r="P34" s="356"/>
      <c r="Q34" s="356"/>
      <c r="R34" s="356"/>
      <c r="S34" s="356" t="s">
        <v>10032</v>
      </c>
      <c r="T34" s="356">
        <v>0.61499999999999999</v>
      </c>
      <c r="U34" s="355"/>
      <c r="V34" s="355"/>
      <c r="W34" s="356"/>
      <c r="X34" s="356"/>
      <c r="Y34" s="355"/>
      <c r="Z34" s="358"/>
      <c r="AA34" s="359"/>
      <c r="AB34" s="360" t="s">
        <v>9863</v>
      </c>
    </row>
    <row r="35" spans="1:28" s="1" customFormat="1" x14ac:dyDescent="0.25">
      <c r="A35" s="337" t="s">
        <v>2</v>
      </c>
      <c r="B35" s="338" t="s">
        <v>9286</v>
      </c>
      <c r="C35" s="339" t="s">
        <v>9199</v>
      </c>
      <c r="D35" s="340" t="s">
        <v>9604</v>
      </c>
      <c r="E35" s="341"/>
      <c r="F35" s="378" t="s">
        <v>10031</v>
      </c>
      <c r="G35" s="331" t="s">
        <v>9325</v>
      </c>
      <c r="H35" s="342"/>
      <c r="I35" s="342"/>
      <c r="J35" s="343"/>
      <c r="K35" s="343"/>
      <c r="L35" s="343"/>
      <c r="M35" s="344">
        <v>337.19799999999998</v>
      </c>
      <c r="N35" s="344"/>
      <c r="O35" s="344">
        <v>14.39</v>
      </c>
      <c r="P35" s="344"/>
      <c r="Q35" s="344"/>
      <c r="R35" s="344"/>
      <c r="S35" s="344"/>
      <c r="T35" s="344"/>
      <c r="U35" s="343"/>
      <c r="V35" s="343"/>
      <c r="W35" s="344"/>
      <c r="X35" s="344"/>
      <c r="Y35" s="343"/>
      <c r="Z35" s="345"/>
      <c r="AA35" s="346"/>
      <c r="AB35" s="347" t="s">
        <v>9863</v>
      </c>
    </row>
    <row r="36" spans="1:28" x14ac:dyDescent="0.25">
      <c r="A36" s="163" t="s">
        <v>2</v>
      </c>
      <c r="B36" s="164" t="s">
        <v>9286</v>
      </c>
      <c r="C36" s="63" t="s">
        <v>9199</v>
      </c>
      <c r="D36" s="29" t="s">
        <v>9651</v>
      </c>
      <c r="E36" s="169"/>
      <c r="F36" s="45" t="s">
        <v>10033</v>
      </c>
      <c r="G36" s="64" t="s">
        <v>9387</v>
      </c>
      <c r="H36" s="64"/>
      <c r="I36" s="64"/>
      <c r="J36" s="73"/>
      <c r="K36" s="73"/>
      <c r="L36" s="73"/>
      <c r="M36" s="46">
        <v>844.43200000000002</v>
      </c>
      <c r="N36" s="46"/>
      <c r="O36" s="46">
        <v>52.829000000000001</v>
      </c>
      <c r="P36" s="46"/>
      <c r="Q36" s="46"/>
      <c r="R36" s="46"/>
      <c r="S36" s="46" t="s">
        <v>10034</v>
      </c>
      <c r="T36" s="46">
        <v>0.64500000000000002</v>
      </c>
      <c r="U36" s="73"/>
      <c r="V36" s="73"/>
      <c r="W36" s="46"/>
      <c r="X36" s="46"/>
      <c r="Y36" s="73"/>
      <c r="Z36" s="74"/>
      <c r="AA36" s="13"/>
      <c r="AB36" s="37" t="s">
        <v>9863</v>
      </c>
    </row>
    <row r="37" spans="1:28" x14ac:dyDescent="0.25">
      <c r="A37" s="163" t="s">
        <v>2</v>
      </c>
      <c r="B37" s="164" t="s">
        <v>9286</v>
      </c>
      <c r="C37" s="63" t="s">
        <v>9199</v>
      </c>
      <c r="D37" s="29" t="s">
        <v>9604</v>
      </c>
      <c r="E37" s="169"/>
      <c r="F37" s="45" t="s">
        <v>10033</v>
      </c>
      <c r="G37" s="64" t="s">
        <v>9387</v>
      </c>
      <c r="H37" s="64"/>
      <c r="I37" s="64"/>
      <c r="J37" s="73"/>
      <c r="K37" s="73"/>
      <c r="L37" s="73"/>
      <c r="M37" s="46">
        <v>884.63199999999995</v>
      </c>
      <c r="N37" s="46"/>
      <c r="O37" s="46">
        <v>39.914000000000001</v>
      </c>
      <c r="P37" s="46"/>
      <c r="Q37" s="46"/>
      <c r="R37" s="46"/>
      <c r="S37" s="46"/>
      <c r="T37" s="46"/>
      <c r="U37" s="73"/>
      <c r="V37" s="73"/>
      <c r="W37" s="46"/>
      <c r="X37" s="46"/>
      <c r="Y37" s="73"/>
      <c r="Z37" s="74"/>
      <c r="AA37" s="13"/>
      <c r="AB37" s="37" t="s">
        <v>9863</v>
      </c>
    </row>
    <row r="38" spans="1:28" x14ac:dyDescent="0.25">
      <c r="A38" s="163" t="s">
        <v>2</v>
      </c>
      <c r="B38" s="164" t="s">
        <v>9286</v>
      </c>
      <c r="C38" s="63" t="s">
        <v>9199</v>
      </c>
      <c r="D38" s="29" t="s">
        <v>9651</v>
      </c>
      <c r="E38" s="169"/>
      <c r="F38" s="45" t="s">
        <v>10033</v>
      </c>
      <c r="G38" s="64" t="s">
        <v>9325</v>
      </c>
      <c r="H38" s="64"/>
      <c r="I38" s="64"/>
      <c r="J38" s="73"/>
      <c r="K38" s="73"/>
      <c r="L38" s="73"/>
      <c r="M38" s="46">
        <v>856.745</v>
      </c>
      <c r="N38" s="46"/>
      <c r="O38" s="46">
        <v>52.835999999999999</v>
      </c>
      <c r="P38" s="46"/>
      <c r="Q38" s="46"/>
      <c r="R38" s="46"/>
      <c r="S38" s="46" t="s">
        <v>10035</v>
      </c>
      <c r="T38" s="46">
        <v>0.2</v>
      </c>
      <c r="U38" s="73"/>
      <c r="V38" s="73"/>
      <c r="W38" s="46"/>
      <c r="X38" s="46"/>
      <c r="Y38" s="73"/>
      <c r="Z38" s="74"/>
      <c r="AA38" s="13"/>
      <c r="AB38" s="37" t="s">
        <v>9863</v>
      </c>
    </row>
    <row r="39" spans="1:28" x14ac:dyDescent="0.25">
      <c r="A39" s="163" t="s">
        <v>2</v>
      </c>
      <c r="B39" s="164" t="s">
        <v>9286</v>
      </c>
      <c r="C39" s="63" t="s">
        <v>9199</v>
      </c>
      <c r="D39" s="29" t="s">
        <v>9604</v>
      </c>
      <c r="E39" s="169"/>
      <c r="F39" s="45" t="s">
        <v>10033</v>
      </c>
      <c r="G39" s="64" t="s">
        <v>9325</v>
      </c>
      <c r="H39" s="64"/>
      <c r="I39" s="64"/>
      <c r="J39" s="73"/>
      <c r="K39" s="73"/>
      <c r="L39" s="73"/>
      <c r="M39" s="46">
        <v>743.76800000000003</v>
      </c>
      <c r="N39" s="46"/>
      <c r="O39" s="46">
        <v>39.914000000000001</v>
      </c>
      <c r="P39" s="46"/>
      <c r="Q39" s="46"/>
      <c r="R39" s="46"/>
      <c r="S39" s="46"/>
      <c r="T39" s="46"/>
      <c r="U39" s="73"/>
      <c r="V39" s="73"/>
      <c r="W39" s="46"/>
      <c r="X39" s="46"/>
      <c r="Y39" s="73"/>
      <c r="Z39" s="74"/>
      <c r="AA39" s="13"/>
      <c r="AB39" s="37" t="s">
        <v>9863</v>
      </c>
    </row>
    <row r="40" spans="1:28" x14ac:dyDescent="0.25">
      <c r="A40" s="163" t="s">
        <v>2</v>
      </c>
      <c r="B40" s="164" t="s">
        <v>9286</v>
      </c>
      <c r="C40" s="63" t="s">
        <v>9199</v>
      </c>
      <c r="D40" s="29" t="s">
        <v>10036</v>
      </c>
      <c r="E40" s="169"/>
      <c r="F40" s="45" t="s">
        <v>10031</v>
      </c>
      <c r="G40" s="64" t="s">
        <v>9325</v>
      </c>
      <c r="H40" s="64"/>
      <c r="I40" s="64"/>
      <c r="J40" s="73"/>
      <c r="K40" s="73"/>
      <c r="L40" s="73"/>
      <c r="M40" s="46">
        <v>407.738</v>
      </c>
      <c r="N40" s="46"/>
      <c r="O40" s="46">
        <v>16.510999999999999</v>
      </c>
      <c r="P40" s="46"/>
      <c r="Q40" s="46"/>
      <c r="R40" s="46"/>
      <c r="S40" s="46" t="s">
        <v>10037</v>
      </c>
      <c r="T40" s="46">
        <v>4.0000000000000001E-3</v>
      </c>
      <c r="U40" s="73"/>
      <c r="V40" s="73"/>
      <c r="W40" s="46"/>
      <c r="X40" s="46"/>
      <c r="Y40" s="73"/>
      <c r="Z40" s="74"/>
      <c r="AA40" s="13"/>
      <c r="AB40" s="37" t="s">
        <v>9863</v>
      </c>
    </row>
    <row r="41" spans="1:28" x14ac:dyDescent="0.25">
      <c r="A41" s="163" t="s">
        <v>2</v>
      </c>
      <c r="B41" s="164" t="s">
        <v>9286</v>
      </c>
      <c r="C41" s="63" t="s">
        <v>9199</v>
      </c>
      <c r="D41" s="29" t="s">
        <v>9604</v>
      </c>
      <c r="E41" s="169"/>
      <c r="F41" s="45" t="s">
        <v>10031</v>
      </c>
      <c r="G41" s="64" t="s">
        <v>9325</v>
      </c>
      <c r="H41" s="64"/>
      <c r="I41" s="64"/>
      <c r="J41" s="73"/>
      <c r="K41" s="73"/>
      <c r="L41" s="73"/>
      <c r="M41" s="46">
        <v>339.32400000000001</v>
      </c>
      <c r="N41" s="46"/>
      <c r="O41" s="46">
        <v>9.4429999999999996</v>
      </c>
      <c r="P41" s="46"/>
      <c r="Q41" s="46"/>
      <c r="R41" s="46"/>
      <c r="S41" s="46"/>
      <c r="T41" s="46"/>
      <c r="U41" s="73"/>
      <c r="V41" s="73"/>
      <c r="W41" s="46"/>
      <c r="X41" s="46"/>
      <c r="Y41" s="73"/>
      <c r="Z41" s="74"/>
      <c r="AA41" s="13"/>
      <c r="AB41" s="37" t="s">
        <v>9863</v>
      </c>
    </row>
    <row r="42" spans="1:28" x14ac:dyDescent="0.25">
      <c r="A42" s="163" t="s">
        <v>2</v>
      </c>
      <c r="B42" s="164" t="s">
        <v>9286</v>
      </c>
      <c r="C42" s="63" t="s">
        <v>9199</v>
      </c>
      <c r="D42" s="29" t="s">
        <v>10038</v>
      </c>
      <c r="E42" s="169"/>
      <c r="F42" s="45" t="s">
        <v>10031</v>
      </c>
      <c r="G42" s="64" t="s">
        <v>9325</v>
      </c>
      <c r="H42" s="64"/>
      <c r="I42" s="64"/>
      <c r="J42" s="73"/>
      <c r="K42" s="73"/>
      <c r="L42" s="73"/>
      <c r="M42" s="46">
        <v>285.125</v>
      </c>
      <c r="N42" s="46"/>
      <c r="O42" s="46">
        <v>17.658000000000001</v>
      </c>
      <c r="P42" s="46"/>
      <c r="Q42" s="46"/>
      <c r="R42" s="46"/>
      <c r="S42" s="46" t="s">
        <v>10039</v>
      </c>
      <c r="T42" s="46">
        <v>2.5000000000000001E-2</v>
      </c>
      <c r="U42" s="73"/>
      <c r="V42" s="73"/>
      <c r="W42" s="46"/>
      <c r="X42" s="46"/>
      <c r="Y42" s="73"/>
      <c r="Z42" s="74"/>
      <c r="AA42" s="13"/>
      <c r="AB42" s="37" t="s">
        <v>9863</v>
      </c>
    </row>
    <row r="43" spans="1:28" x14ac:dyDescent="0.25">
      <c r="A43" s="163" t="s">
        <v>2</v>
      </c>
      <c r="B43" s="164" t="s">
        <v>9286</v>
      </c>
      <c r="C43" s="63" t="s">
        <v>9199</v>
      </c>
      <c r="D43" s="29" t="s">
        <v>9604</v>
      </c>
      <c r="E43" s="169"/>
      <c r="F43" s="45" t="s">
        <v>10031</v>
      </c>
      <c r="G43" s="64" t="s">
        <v>9325</v>
      </c>
      <c r="H43" s="64"/>
      <c r="I43" s="64"/>
      <c r="J43" s="73"/>
      <c r="K43" s="73"/>
      <c r="L43" s="73"/>
      <c r="M43" s="46">
        <v>339.32400000000001</v>
      </c>
      <c r="N43" s="46"/>
      <c r="O43" s="46">
        <v>9.4429999999999996</v>
      </c>
      <c r="P43" s="46"/>
      <c r="Q43" s="46"/>
      <c r="R43" s="46"/>
      <c r="S43" s="46"/>
      <c r="T43" s="46"/>
      <c r="U43" s="73"/>
      <c r="V43" s="73"/>
      <c r="W43" s="46"/>
      <c r="X43" s="46"/>
      <c r="Y43" s="73"/>
      <c r="Z43" s="74"/>
      <c r="AA43" s="13"/>
      <c r="AB43" s="37" t="s">
        <v>9863</v>
      </c>
    </row>
    <row r="44" spans="1:28" x14ac:dyDescent="0.25">
      <c r="A44" s="163" t="s">
        <v>2</v>
      </c>
      <c r="B44" s="164" t="s">
        <v>9286</v>
      </c>
      <c r="C44" s="63" t="s">
        <v>9199</v>
      </c>
      <c r="D44" s="29" t="s">
        <v>10036</v>
      </c>
      <c r="E44" s="169"/>
      <c r="F44" s="45" t="s">
        <v>10033</v>
      </c>
      <c r="G44" s="64" t="s">
        <v>9387</v>
      </c>
      <c r="H44" s="64"/>
      <c r="I44" s="64"/>
      <c r="J44" s="73"/>
      <c r="K44" s="73"/>
      <c r="L44" s="73"/>
      <c r="M44" s="46">
        <v>988.03499999999997</v>
      </c>
      <c r="N44" s="46"/>
      <c r="O44" s="46">
        <v>71.278000000000006</v>
      </c>
      <c r="P44" s="46"/>
      <c r="Q44" s="46"/>
      <c r="R44" s="46"/>
      <c r="S44" s="46" t="s">
        <v>10040</v>
      </c>
      <c r="T44" s="46">
        <v>0.23499999999999999</v>
      </c>
      <c r="U44" s="73"/>
      <c r="V44" s="73"/>
      <c r="W44" s="46"/>
      <c r="X44" s="46"/>
      <c r="Y44" s="73"/>
      <c r="Z44" s="74"/>
      <c r="AA44" s="13"/>
      <c r="AB44" s="37" t="s">
        <v>9863</v>
      </c>
    </row>
    <row r="45" spans="1:28" x14ac:dyDescent="0.25">
      <c r="A45" s="163" t="s">
        <v>2</v>
      </c>
      <c r="B45" s="164" t="s">
        <v>9286</v>
      </c>
      <c r="C45" s="63" t="s">
        <v>9199</v>
      </c>
      <c r="D45" s="29" t="s">
        <v>9604</v>
      </c>
      <c r="E45" s="169"/>
      <c r="F45" s="45" t="s">
        <v>10033</v>
      </c>
      <c r="G45" s="64" t="s">
        <v>9387</v>
      </c>
      <c r="H45" s="64"/>
      <c r="I45" s="64"/>
      <c r="J45" s="73"/>
      <c r="K45" s="73"/>
      <c r="L45" s="73"/>
      <c r="M45" s="46">
        <v>884.59500000000003</v>
      </c>
      <c r="N45" s="46"/>
      <c r="O45" s="46">
        <v>39.765000000000001</v>
      </c>
      <c r="P45" s="46"/>
      <c r="Q45" s="46"/>
      <c r="R45" s="46"/>
      <c r="S45" s="46"/>
      <c r="T45" s="46"/>
      <c r="U45" s="73"/>
      <c r="V45" s="73"/>
      <c r="W45" s="46"/>
      <c r="X45" s="46"/>
      <c r="Y45" s="73"/>
      <c r="Z45" s="74"/>
      <c r="AA45" s="13"/>
      <c r="AB45" s="37" t="s">
        <v>9863</v>
      </c>
    </row>
    <row r="46" spans="1:28" x14ac:dyDescent="0.25">
      <c r="A46" s="163" t="s">
        <v>2</v>
      </c>
      <c r="B46" s="164" t="s">
        <v>9286</v>
      </c>
      <c r="C46" s="63" t="s">
        <v>9199</v>
      </c>
      <c r="D46" s="29" t="s">
        <v>10036</v>
      </c>
      <c r="E46" s="169"/>
      <c r="F46" s="45" t="s">
        <v>10033</v>
      </c>
      <c r="G46" s="64" t="s">
        <v>9325</v>
      </c>
      <c r="H46" s="64"/>
      <c r="I46" s="64"/>
      <c r="J46" s="73"/>
      <c r="K46" s="73"/>
      <c r="L46" s="73"/>
      <c r="M46" s="46">
        <v>884.09199999999998</v>
      </c>
      <c r="N46" s="46"/>
      <c r="O46" s="46">
        <v>72.02</v>
      </c>
      <c r="P46" s="46"/>
      <c r="Q46" s="46"/>
      <c r="R46" s="46"/>
      <c r="S46" s="46" t="s">
        <v>10041</v>
      </c>
      <c r="T46" s="46">
        <v>0.129</v>
      </c>
      <c r="U46" s="73"/>
      <c r="V46" s="73"/>
      <c r="W46" s="46"/>
      <c r="X46" s="46"/>
      <c r="Y46" s="73"/>
      <c r="Z46" s="74"/>
      <c r="AA46" s="13"/>
      <c r="AB46" s="37" t="s">
        <v>9863</v>
      </c>
    </row>
    <row r="47" spans="1:28" x14ac:dyDescent="0.25">
      <c r="A47" s="163" t="s">
        <v>2</v>
      </c>
      <c r="B47" s="164" t="s">
        <v>9286</v>
      </c>
      <c r="C47" s="63" t="s">
        <v>9199</v>
      </c>
      <c r="D47" s="29" t="s">
        <v>9604</v>
      </c>
      <c r="E47" s="169"/>
      <c r="F47" s="45" t="s">
        <v>10033</v>
      </c>
      <c r="G47" s="64" t="s">
        <v>9325</v>
      </c>
      <c r="H47" s="64"/>
      <c r="I47" s="64"/>
      <c r="J47" s="73"/>
      <c r="K47" s="73"/>
      <c r="L47" s="73"/>
      <c r="M47" s="46">
        <v>743.73099999999999</v>
      </c>
      <c r="N47" s="46"/>
      <c r="O47" s="46">
        <v>39.765000000000001</v>
      </c>
      <c r="P47" s="46"/>
      <c r="Q47" s="46"/>
      <c r="R47" s="46"/>
      <c r="S47" s="46"/>
      <c r="T47" s="46"/>
      <c r="U47" s="73"/>
      <c r="V47" s="73"/>
      <c r="W47" s="46"/>
      <c r="X47" s="46"/>
      <c r="Y47" s="73"/>
      <c r="Z47" s="74"/>
      <c r="AA47" s="13"/>
      <c r="AB47" s="37" t="s">
        <v>9863</v>
      </c>
    </row>
    <row r="48" spans="1:28" x14ac:dyDescent="0.25">
      <c r="A48" s="163" t="s">
        <v>2</v>
      </c>
      <c r="B48" s="164" t="s">
        <v>9286</v>
      </c>
      <c r="C48" s="63" t="s">
        <v>9199</v>
      </c>
      <c r="D48" s="29" t="s">
        <v>10038</v>
      </c>
      <c r="E48" s="169"/>
      <c r="F48" s="45" t="s">
        <v>10033</v>
      </c>
      <c r="G48" s="64" t="s">
        <v>9387</v>
      </c>
      <c r="H48" s="64"/>
      <c r="I48" s="64"/>
      <c r="J48" s="73"/>
      <c r="K48" s="73"/>
      <c r="L48" s="73"/>
      <c r="M48" s="46">
        <v>671.60199999999998</v>
      </c>
      <c r="N48" s="46"/>
      <c r="O48" s="46">
        <v>78.031000000000006</v>
      </c>
      <c r="P48" s="46"/>
      <c r="Q48" s="46"/>
      <c r="R48" s="46"/>
      <c r="S48" s="46" t="s">
        <v>10042</v>
      </c>
      <c r="T48" s="46">
        <v>3.5999999999999997E-2</v>
      </c>
      <c r="U48" s="73"/>
      <c r="V48" s="73"/>
      <c r="W48" s="46"/>
      <c r="X48" s="46"/>
      <c r="Y48" s="73"/>
      <c r="Z48" s="74"/>
      <c r="AA48" s="13"/>
      <c r="AB48" s="37" t="s">
        <v>9863</v>
      </c>
    </row>
    <row r="49" spans="1:28" x14ac:dyDescent="0.25">
      <c r="A49" s="163" t="s">
        <v>2</v>
      </c>
      <c r="B49" s="164" t="s">
        <v>9286</v>
      </c>
      <c r="C49" s="63" t="s">
        <v>9199</v>
      </c>
      <c r="D49" s="29" t="s">
        <v>9604</v>
      </c>
      <c r="E49" s="169"/>
      <c r="F49" s="45" t="s">
        <v>10033</v>
      </c>
      <c r="G49" s="64" t="s">
        <v>9387</v>
      </c>
      <c r="H49" s="64"/>
      <c r="I49" s="64"/>
      <c r="J49" s="73"/>
      <c r="K49" s="73"/>
      <c r="L49" s="73"/>
      <c r="M49" s="46">
        <v>884.59500000000003</v>
      </c>
      <c r="N49" s="46"/>
      <c r="O49" s="46">
        <v>39.765000000000001</v>
      </c>
      <c r="P49" s="46"/>
      <c r="Q49" s="46"/>
      <c r="R49" s="46"/>
      <c r="S49" s="46"/>
      <c r="T49" s="46"/>
      <c r="U49" s="73"/>
      <c r="V49" s="73"/>
      <c r="W49" s="46"/>
      <c r="X49" s="46"/>
      <c r="Y49" s="73"/>
      <c r="Z49" s="74"/>
      <c r="AA49" s="13"/>
      <c r="AB49" s="37" t="s">
        <v>9863</v>
      </c>
    </row>
    <row r="50" spans="1:28" x14ac:dyDescent="0.25">
      <c r="A50" s="163" t="s">
        <v>2</v>
      </c>
      <c r="B50" s="164" t="s">
        <v>9286</v>
      </c>
      <c r="C50" s="63" t="s">
        <v>9199</v>
      </c>
      <c r="D50" s="29" t="s">
        <v>10038</v>
      </c>
      <c r="E50" s="169"/>
      <c r="F50" s="45" t="s">
        <v>10033</v>
      </c>
      <c r="G50" s="64" t="s">
        <v>9325</v>
      </c>
      <c r="H50" s="64"/>
      <c r="I50" s="64"/>
      <c r="J50" s="73"/>
      <c r="K50" s="73"/>
      <c r="L50" s="73"/>
      <c r="M50" s="46">
        <v>824.58900000000006</v>
      </c>
      <c r="N50" s="46"/>
      <c r="O50" s="46">
        <v>77.108000000000004</v>
      </c>
      <c r="P50" s="46"/>
      <c r="Q50" s="46"/>
      <c r="R50" s="46"/>
      <c r="S50" s="46" t="s">
        <v>10043</v>
      </c>
      <c r="T50" s="46">
        <v>0.64300000000000002</v>
      </c>
      <c r="U50" s="73"/>
      <c r="V50" s="73"/>
      <c r="W50" s="46"/>
      <c r="X50" s="46"/>
      <c r="Y50" s="73"/>
      <c r="Z50" s="74"/>
      <c r="AA50" s="13"/>
      <c r="AB50" s="37" t="s">
        <v>9863</v>
      </c>
    </row>
    <row r="51" spans="1:28" x14ac:dyDescent="0.25">
      <c r="A51" s="163" t="s">
        <v>2</v>
      </c>
      <c r="B51" s="164" t="s">
        <v>9286</v>
      </c>
      <c r="C51" s="63" t="s">
        <v>9199</v>
      </c>
      <c r="D51" s="29" t="s">
        <v>9604</v>
      </c>
      <c r="E51" s="169"/>
      <c r="F51" s="45" t="s">
        <v>10033</v>
      </c>
      <c r="G51" s="64" t="s">
        <v>9325</v>
      </c>
      <c r="H51" s="64"/>
      <c r="I51" s="64"/>
      <c r="J51" s="73"/>
      <c r="K51" s="73"/>
      <c r="L51" s="73"/>
      <c r="M51" s="46">
        <v>743.73099999999999</v>
      </c>
      <c r="N51" s="46"/>
      <c r="O51" s="46">
        <v>39.765000000000001</v>
      </c>
      <c r="P51" s="46"/>
      <c r="Q51" s="46"/>
      <c r="R51" s="46"/>
      <c r="S51" s="46"/>
      <c r="T51" s="46"/>
      <c r="U51" s="73"/>
      <c r="V51" s="73"/>
      <c r="W51" s="46"/>
      <c r="X51" s="46"/>
      <c r="Y51" s="73"/>
      <c r="Z51" s="74"/>
      <c r="AA51" s="13"/>
      <c r="AB51" s="37" t="s">
        <v>9863</v>
      </c>
    </row>
    <row r="52" spans="1:28" x14ac:dyDescent="0.25">
      <c r="A52" s="163" t="s">
        <v>2</v>
      </c>
      <c r="B52" s="164" t="s">
        <v>9286</v>
      </c>
      <c r="C52" s="63" t="s">
        <v>9199</v>
      </c>
      <c r="D52" s="29" t="s">
        <v>10044</v>
      </c>
      <c r="E52" s="169"/>
      <c r="F52" s="45" t="s">
        <v>10031</v>
      </c>
      <c r="G52" s="64" t="s">
        <v>9325</v>
      </c>
      <c r="H52" s="64"/>
      <c r="I52" s="64"/>
      <c r="J52" s="73"/>
      <c r="K52" s="73"/>
      <c r="L52" s="73"/>
      <c r="M52" s="46"/>
      <c r="N52" s="46"/>
      <c r="O52" s="46"/>
      <c r="P52" s="46"/>
      <c r="Q52" s="46"/>
      <c r="R52" s="46"/>
      <c r="S52" s="46"/>
      <c r="T52" s="46">
        <v>0.39400000000000002</v>
      </c>
      <c r="U52" s="73"/>
      <c r="V52" s="73"/>
      <c r="W52" s="46"/>
      <c r="X52" s="46"/>
      <c r="Y52" s="73"/>
      <c r="Z52" s="74"/>
      <c r="AA52" s="13"/>
      <c r="AB52" s="37" t="s">
        <v>9863</v>
      </c>
    </row>
    <row r="53" spans="1:28" x14ac:dyDescent="0.25">
      <c r="A53" s="163" t="s">
        <v>2</v>
      </c>
      <c r="B53" s="164" t="s">
        <v>9286</v>
      </c>
      <c r="C53" s="63" t="s">
        <v>9199</v>
      </c>
      <c r="D53" s="29" t="s">
        <v>10045</v>
      </c>
      <c r="E53" s="169"/>
      <c r="F53" s="45" t="s">
        <v>10031</v>
      </c>
      <c r="G53" s="64" t="s">
        <v>9325</v>
      </c>
      <c r="H53" s="64"/>
      <c r="I53" s="64"/>
      <c r="J53" s="73"/>
      <c r="K53" s="73"/>
      <c r="L53" s="73"/>
      <c r="M53" s="46"/>
      <c r="N53" s="46"/>
      <c r="O53" s="46"/>
      <c r="P53" s="46"/>
      <c r="Q53" s="46"/>
      <c r="R53" s="46"/>
      <c r="S53" s="46"/>
      <c r="T53" s="46">
        <v>0.20899999999999999</v>
      </c>
      <c r="U53" s="73"/>
      <c r="V53" s="73"/>
      <c r="W53" s="46"/>
      <c r="X53" s="46"/>
      <c r="Y53" s="73"/>
      <c r="Z53" s="74"/>
      <c r="AA53" s="13"/>
      <c r="AB53" s="37" t="s">
        <v>9863</v>
      </c>
    </row>
    <row r="54" spans="1:28" x14ac:dyDescent="0.25">
      <c r="A54" s="163" t="s">
        <v>2</v>
      </c>
      <c r="B54" s="164" t="s">
        <v>9286</v>
      </c>
      <c r="C54" s="63" t="s">
        <v>9199</v>
      </c>
      <c r="D54" s="29" t="s">
        <v>10046</v>
      </c>
      <c r="E54" s="169"/>
      <c r="F54" s="45" t="s">
        <v>10031</v>
      </c>
      <c r="G54" s="64" t="s">
        <v>9325</v>
      </c>
      <c r="H54" s="64"/>
      <c r="I54" s="64"/>
      <c r="J54" s="73"/>
      <c r="K54" s="73"/>
      <c r="L54" s="73"/>
      <c r="M54" s="46"/>
      <c r="N54" s="46"/>
      <c r="O54" s="46"/>
      <c r="P54" s="46"/>
      <c r="Q54" s="46"/>
      <c r="R54" s="46"/>
      <c r="S54" s="46"/>
      <c r="T54" s="46">
        <v>0.74099999999999999</v>
      </c>
      <c r="U54" s="73"/>
      <c r="V54" s="73"/>
      <c r="W54" s="46"/>
      <c r="X54" s="46"/>
      <c r="Y54" s="73"/>
      <c r="Z54" s="74"/>
      <c r="AA54" s="13"/>
      <c r="AB54" s="37" t="s">
        <v>9863</v>
      </c>
    </row>
    <row r="55" spans="1:28" x14ac:dyDescent="0.25">
      <c r="A55" s="163" t="s">
        <v>2</v>
      </c>
      <c r="B55" s="164" t="s">
        <v>9286</v>
      </c>
      <c r="C55" s="63" t="s">
        <v>9205</v>
      </c>
      <c r="D55" s="29" t="s">
        <v>10036</v>
      </c>
      <c r="E55" s="169"/>
      <c r="F55" s="45" t="s">
        <v>10047</v>
      </c>
      <c r="G55" s="64" t="s">
        <v>9387</v>
      </c>
      <c r="H55" s="64" t="s">
        <v>10048</v>
      </c>
      <c r="I55" s="64"/>
      <c r="J55" s="73">
        <v>59</v>
      </c>
      <c r="K55" s="73"/>
      <c r="L55" s="73"/>
      <c r="M55" s="46">
        <v>3.2</v>
      </c>
      <c r="N55" s="46">
        <v>2.5</v>
      </c>
      <c r="O55" s="46"/>
      <c r="P55" s="46"/>
      <c r="Q55" s="46"/>
      <c r="R55" s="46"/>
      <c r="S55" s="46"/>
      <c r="T55" s="46"/>
      <c r="U55" s="73"/>
      <c r="V55" s="73"/>
      <c r="W55" s="46"/>
      <c r="X55" s="46"/>
      <c r="Y55" s="73"/>
      <c r="Z55" s="74"/>
      <c r="AA55" s="13"/>
      <c r="AB55" s="37"/>
    </row>
    <row r="56" spans="1:28" x14ac:dyDescent="0.25">
      <c r="A56" s="163" t="s">
        <v>2</v>
      </c>
      <c r="B56" s="164" t="s">
        <v>9286</v>
      </c>
      <c r="C56" s="63" t="s">
        <v>9205</v>
      </c>
      <c r="D56" s="29" t="s">
        <v>10038</v>
      </c>
      <c r="E56" s="169"/>
      <c r="F56" s="45" t="s">
        <v>10047</v>
      </c>
      <c r="G56" s="64" t="s">
        <v>9387</v>
      </c>
      <c r="H56" s="64" t="s">
        <v>10048</v>
      </c>
      <c r="I56" s="64"/>
      <c r="J56" s="73">
        <v>40</v>
      </c>
      <c r="K56" s="73"/>
      <c r="L56" s="73"/>
      <c r="M56" s="46">
        <v>3</v>
      </c>
      <c r="N56" s="46">
        <v>2.4</v>
      </c>
      <c r="O56" s="46"/>
      <c r="P56" s="46"/>
      <c r="Q56" s="46"/>
      <c r="R56" s="46"/>
      <c r="S56" s="46"/>
      <c r="T56" s="46"/>
      <c r="U56" s="73"/>
      <c r="V56" s="73"/>
      <c r="W56" s="46"/>
      <c r="X56" s="46"/>
      <c r="Y56" s="73"/>
      <c r="Z56" s="74"/>
      <c r="AA56" s="13"/>
      <c r="AB56" s="37"/>
    </row>
    <row r="57" spans="1:28" x14ac:dyDescent="0.25">
      <c r="A57" s="163" t="s">
        <v>2</v>
      </c>
      <c r="B57" s="164" t="s">
        <v>9286</v>
      </c>
      <c r="C57" s="63" t="s">
        <v>9205</v>
      </c>
      <c r="D57" s="29" t="s">
        <v>10036</v>
      </c>
      <c r="E57" s="169"/>
      <c r="F57" s="45" t="s">
        <v>10049</v>
      </c>
      <c r="G57" s="64" t="s">
        <v>9325</v>
      </c>
      <c r="H57" s="64" t="s">
        <v>10048</v>
      </c>
      <c r="I57" s="64"/>
      <c r="J57" s="73">
        <v>60</v>
      </c>
      <c r="K57" s="73"/>
      <c r="L57" s="73"/>
      <c r="M57" s="46">
        <v>4.8</v>
      </c>
      <c r="N57" s="46">
        <v>2.5</v>
      </c>
      <c r="O57" s="46"/>
      <c r="P57" s="46"/>
      <c r="Q57" s="46"/>
      <c r="R57" s="46"/>
      <c r="S57" s="46"/>
      <c r="T57" s="46"/>
      <c r="U57" s="73"/>
      <c r="V57" s="73"/>
      <c r="W57" s="46"/>
      <c r="X57" s="46"/>
      <c r="Y57" s="73"/>
      <c r="Z57" s="74"/>
      <c r="AA57" s="13"/>
      <c r="AB57" s="37"/>
    </row>
    <row r="58" spans="1:28" ht="15.75" thickBot="1" x14ac:dyDescent="0.3">
      <c r="A58" s="447" t="s">
        <v>2</v>
      </c>
      <c r="B58" s="384" t="s">
        <v>9286</v>
      </c>
      <c r="C58" s="494" t="s">
        <v>9205</v>
      </c>
      <c r="D58" s="495" t="s">
        <v>10038</v>
      </c>
      <c r="E58" s="496"/>
      <c r="F58" s="385" t="s">
        <v>10049</v>
      </c>
      <c r="G58" s="497" t="s">
        <v>9325</v>
      </c>
      <c r="H58" s="497" t="s">
        <v>10048</v>
      </c>
      <c r="I58" s="497"/>
      <c r="J58" s="386">
        <v>52</v>
      </c>
      <c r="K58" s="386"/>
      <c r="L58" s="386"/>
      <c r="M58" s="434">
        <v>4.5999999999999996</v>
      </c>
      <c r="N58" s="434">
        <v>2.2999999999999998</v>
      </c>
      <c r="O58" s="434"/>
      <c r="P58" s="434"/>
      <c r="Q58" s="434"/>
      <c r="R58" s="434"/>
      <c r="S58" s="434"/>
      <c r="T58" s="434"/>
      <c r="U58" s="386"/>
      <c r="V58" s="386"/>
      <c r="W58" s="434"/>
      <c r="X58" s="434"/>
      <c r="Y58" s="386"/>
      <c r="Z58" s="498"/>
      <c r="AA58" s="456"/>
      <c r="AB58" s="499"/>
    </row>
    <row r="59" spans="1:28" s="280" customFormat="1" x14ac:dyDescent="0.25">
      <c r="A59" s="171" t="s">
        <v>2</v>
      </c>
      <c r="B59" s="172" t="s">
        <v>9286</v>
      </c>
      <c r="C59" s="207" t="s">
        <v>9207</v>
      </c>
      <c r="D59" s="192" t="s">
        <v>9658</v>
      </c>
      <c r="E59" s="299"/>
      <c r="F59" s="177" t="s">
        <v>10050</v>
      </c>
      <c r="G59" s="208" t="s">
        <v>9662</v>
      </c>
      <c r="H59" s="208"/>
      <c r="I59" s="208"/>
      <c r="J59" s="178"/>
      <c r="K59" s="178"/>
      <c r="L59" s="178"/>
      <c r="M59" s="193"/>
      <c r="N59" s="193"/>
      <c r="O59" s="193"/>
      <c r="P59" s="193"/>
      <c r="Q59" s="193"/>
      <c r="R59" s="193"/>
      <c r="S59" s="193" t="s">
        <v>10051</v>
      </c>
      <c r="T59" s="193" t="s">
        <v>10029</v>
      </c>
      <c r="U59" s="178"/>
      <c r="V59" s="178"/>
      <c r="W59" s="193"/>
      <c r="X59" s="193"/>
      <c r="Y59" s="178"/>
      <c r="Z59" s="257"/>
      <c r="AA59" s="258"/>
      <c r="AB59" s="176"/>
    </row>
    <row r="60" spans="1:28" x14ac:dyDescent="0.25">
      <c r="A60" s="163" t="s">
        <v>2</v>
      </c>
      <c r="B60" s="164" t="s">
        <v>9286</v>
      </c>
      <c r="C60" s="63" t="s">
        <v>9207</v>
      </c>
      <c r="D60" s="29" t="s">
        <v>9665</v>
      </c>
      <c r="E60" s="169"/>
      <c r="F60" s="45" t="s">
        <v>10050</v>
      </c>
      <c r="G60" s="64" t="s">
        <v>9662</v>
      </c>
      <c r="H60" s="64"/>
      <c r="I60" s="64"/>
      <c r="J60" s="73"/>
      <c r="K60" s="73"/>
      <c r="L60" s="73"/>
      <c r="M60" s="46"/>
      <c r="N60" s="46"/>
      <c r="O60" s="46"/>
      <c r="P60" s="46"/>
      <c r="Q60" s="46"/>
      <c r="R60" s="46"/>
      <c r="S60" s="46"/>
      <c r="T60" s="46"/>
      <c r="U60" s="73"/>
      <c r="V60" s="73"/>
      <c r="W60" s="46"/>
      <c r="X60" s="46"/>
      <c r="Y60" s="73"/>
      <c r="Z60" s="74"/>
      <c r="AA60" s="13"/>
      <c r="AB60" s="37"/>
    </row>
    <row r="61" spans="1:28" s="1" customFormat="1" x14ac:dyDescent="0.25">
      <c r="A61" s="337" t="s">
        <v>2</v>
      </c>
      <c r="B61" s="338" t="s">
        <v>9286</v>
      </c>
      <c r="C61" s="339" t="s">
        <v>9207</v>
      </c>
      <c r="D61" s="340" t="s">
        <v>9658</v>
      </c>
      <c r="E61" s="341"/>
      <c r="F61" s="378" t="s">
        <v>10052</v>
      </c>
      <c r="G61" s="342" t="s">
        <v>9662</v>
      </c>
      <c r="H61" s="342"/>
      <c r="I61" s="342"/>
      <c r="J61" s="343"/>
      <c r="K61" s="343"/>
      <c r="L61" s="343"/>
      <c r="M61" s="344"/>
      <c r="N61" s="344"/>
      <c r="O61" s="344"/>
      <c r="P61" s="344"/>
      <c r="Q61" s="344"/>
      <c r="R61" s="344"/>
      <c r="S61" s="344" t="s">
        <v>10053</v>
      </c>
      <c r="T61" s="344" t="s">
        <v>10029</v>
      </c>
      <c r="U61" s="343"/>
      <c r="V61" s="343"/>
      <c r="W61" s="344"/>
      <c r="X61" s="344"/>
      <c r="Y61" s="343"/>
      <c r="Z61" s="345"/>
      <c r="AA61" s="346"/>
      <c r="AB61" s="347"/>
    </row>
    <row r="62" spans="1:28" s="1" customFormat="1" x14ac:dyDescent="0.25">
      <c r="A62" s="337" t="s">
        <v>2</v>
      </c>
      <c r="B62" s="338" t="s">
        <v>9286</v>
      </c>
      <c r="C62" s="339" t="s">
        <v>9207</v>
      </c>
      <c r="D62" s="340" t="s">
        <v>9665</v>
      </c>
      <c r="E62" s="341"/>
      <c r="F62" s="378" t="s">
        <v>10052</v>
      </c>
      <c r="G62" s="342" t="s">
        <v>9662</v>
      </c>
      <c r="H62" s="342"/>
      <c r="I62" s="342"/>
      <c r="J62" s="343"/>
      <c r="K62" s="343"/>
      <c r="L62" s="343"/>
      <c r="M62" s="344"/>
      <c r="N62" s="344"/>
      <c r="O62" s="344"/>
      <c r="P62" s="344"/>
      <c r="Q62" s="344"/>
      <c r="R62" s="344"/>
      <c r="S62" s="344"/>
      <c r="T62" s="344"/>
      <c r="U62" s="343"/>
      <c r="V62" s="343"/>
      <c r="W62" s="344"/>
      <c r="X62" s="344"/>
      <c r="Y62" s="343"/>
      <c r="Z62" s="345"/>
      <c r="AA62" s="346"/>
      <c r="AB62" s="347"/>
    </row>
    <row r="63" spans="1:28" x14ac:dyDescent="0.25">
      <c r="A63" s="163" t="s">
        <v>2</v>
      </c>
      <c r="B63" s="164" t="s">
        <v>9286</v>
      </c>
      <c r="C63" s="63" t="s">
        <v>9207</v>
      </c>
      <c r="D63" s="29" t="s">
        <v>9658</v>
      </c>
      <c r="E63" s="169"/>
      <c r="F63" s="45" t="s">
        <v>10050</v>
      </c>
      <c r="G63" s="64" t="s">
        <v>9325</v>
      </c>
      <c r="H63" s="64"/>
      <c r="I63" s="64"/>
      <c r="J63" s="73"/>
      <c r="K63" s="73"/>
      <c r="L63" s="73"/>
      <c r="M63" s="46"/>
      <c r="N63" s="46"/>
      <c r="O63" s="46"/>
      <c r="P63" s="46"/>
      <c r="Q63" s="46"/>
      <c r="R63" s="46"/>
      <c r="S63" s="46"/>
      <c r="T63" s="46" t="s">
        <v>10029</v>
      </c>
      <c r="U63" s="73"/>
      <c r="V63" s="73"/>
      <c r="W63" s="46"/>
      <c r="X63" s="46"/>
      <c r="Y63" s="73"/>
      <c r="Z63" s="74"/>
      <c r="AA63" s="13"/>
      <c r="AB63" s="37"/>
    </row>
    <row r="64" spans="1:28" x14ac:dyDescent="0.25">
      <c r="A64" s="163" t="s">
        <v>2</v>
      </c>
      <c r="B64" s="164" t="s">
        <v>9286</v>
      </c>
      <c r="C64" s="63" t="s">
        <v>9207</v>
      </c>
      <c r="D64" s="29" t="s">
        <v>9665</v>
      </c>
      <c r="E64" s="169"/>
      <c r="F64" s="45" t="s">
        <v>10050</v>
      </c>
      <c r="G64" s="64" t="s">
        <v>9325</v>
      </c>
      <c r="H64" s="64"/>
      <c r="I64" s="64"/>
      <c r="J64" s="73"/>
      <c r="K64" s="73"/>
      <c r="L64" s="73"/>
      <c r="M64" s="46"/>
      <c r="N64" s="46"/>
      <c r="O64" s="46"/>
      <c r="P64" s="46"/>
      <c r="Q64" s="46"/>
      <c r="R64" s="46"/>
      <c r="S64" s="46"/>
      <c r="T64" s="46"/>
      <c r="U64" s="73"/>
      <c r="V64" s="73"/>
      <c r="W64" s="46"/>
      <c r="X64" s="46"/>
      <c r="Y64" s="73"/>
      <c r="Z64" s="74"/>
      <c r="AA64" s="13"/>
      <c r="AB64" s="37"/>
    </row>
    <row r="65" spans="1:28" x14ac:dyDescent="0.25">
      <c r="A65" s="163" t="s">
        <v>2</v>
      </c>
      <c r="B65" s="164" t="s">
        <v>9286</v>
      </c>
      <c r="C65" s="63" t="s">
        <v>9207</v>
      </c>
      <c r="D65" s="29" t="s">
        <v>9658</v>
      </c>
      <c r="E65" s="169"/>
      <c r="F65" s="45" t="s">
        <v>10054</v>
      </c>
      <c r="G65" s="64" t="s">
        <v>9662</v>
      </c>
      <c r="H65" s="64"/>
      <c r="I65" s="64"/>
      <c r="J65" s="73"/>
      <c r="K65" s="73"/>
      <c r="L65" s="73"/>
      <c r="M65" s="46"/>
      <c r="N65" s="46"/>
      <c r="O65" s="46"/>
      <c r="P65" s="46"/>
      <c r="Q65" s="46"/>
      <c r="R65" s="46"/>
      <c r="S65" s="46"/>
      <c r="T65" s="46" t="s">
        <v>10029</v>
      </c>
      <c r="U65" s="73"/>
      <c r="V65" s="73"/>
      <c r="W65" s="46"/>
      <c r="X65" s="46"/>
      <c r="Y65" s="73"/>
      <c r="Z65" s="74"/>
      <c r="AA65" s="13"/>
      <c r="AB65" s="37"/>
    </row>
    <row r="66" spans="1:28" x14ac:dyDescent="0.25">
      <c r="A66" s="163" t="s">
        <v>2</v>
      </c>
      <c r="B66" s="164" t="s">
        <v>9286</v>
      </c>
      <c r="C66" s="63" t="s">
        <v>9207</v>
      </c>
      <c r="D66" s="29" t="s">
        <v>9665</v>
      </c>
      <c r="E66" s="169"/>
      <c r="F66" s="45" t="s">
        <v>10054</v>
      </c>
      <c r="G66" s="64" t="s">
        <v>9662</v>
      </c>
      <c r="H66" s="64"/>
      <c r="I66" s="64"/>
      <c r="J66" s="73"/>
      <c r="K66" s="73"/>
      <c r="L66" s="73"/>
      <c r="M66" s="46"/>
      <c r="N66" s="46"/>
      <c r="O66" s="46"/>
      <c r="P66" s="46"/>
      <c r="Q66" s="46"/>
      <c r="R66" s="46"/>
      <c r="S66" s="46"/>
      <c r="T66" s="46"/>
      <c r="U66" s="73"/>
      <c r="V66" s="73"/>
      <c r="W66" s="46"/>
      <c r="X66" s="46"/>
      <c r="Y66" s="73"/>
      <c r="Z66" s="74"/>
      <c r="AA66" s="13"/>
      <c r="AB66" s="37"/>
    </row>
    <row r="67" spans="1:28" x14ac:dyDescent="0.25">
      <c r="A67" s="163" t="s">
        <v>2</v>
      </c>
      <c r="B67" s="164" t="s">
        <v>9286</v>
      </c>
      <c r="C67" s="63" t="s">
        <v>9207</v>
      </c>
      <c r="D67" s="29" t="s">
        <v>9658</v>
      </c>
      <c r="E67" s="169"/>
      <c r="F67" s="45" t="s">
        <v>10054</v>
      </c>
      <c r="G67" s="64" t="s">
        <v>9325</v>
      </c>
      <c r="H67" s="64"/>
      <c r="I67" s="64"/>
      <c r="J67" s="73"/>
      <c r="K67" s="73"/>
      <c r="L67" s="73"/>
      <c r="M67" s="46"/>
      <c r="N67" s="46"/>
      <c r="O67" s="46"/>
      <c r="P67" s="46"/>
      <c r="Q67" s="46"/>
      <c r="R67" s="46"/>
      <c r="S67" s="46"/>
      <c r="T67" s="46" t="s">
        <v>10029</v>
      </c>
      <c r="U67" s="73"/>
      <c r="V67" s="73"/>
      <c r="W67" s="46"/>
      <c r="X67" s="46"/>
      <c r="Y67" s="73"/>
      <c r="Z67" s="74"/>
      <c r="AA67" s="13"/>
      <c r="AB67" s="37"/>
    </row>
    <row r="68" spans="1:28" s="282" customFormat="1" ht="15.75" thickBot="1" x14ac:dyDescent="0.3">
      <c r="A68" s="173" t="s">
        <v>2</v>
      </c>
      <c r="B68" s="166" t="s">
        <v>9286</v>
      </c>
      <c r="C68" s="209" t="s">
        <v>9207</v>
      </c>
      <c r="D68" s="200" t="s">
        <v>9665</v>
      </c>
      <c r="E68" s="170"/>
      <c r="F68" s="182" t="s">
        <v>10054</v>
      </c>
      <c r="G68" s="155" t="s">
        <v>9325</v>
      </c>
      <c r="H68" s="155"/>
      <c r="I68" s="155"/>
      <c r="J68" s="156"/>
      <c r="K68" s="156"/>
      <c r="L68" s="156"/>
      <c r="M68" s="201"/>
      <c r="N68" s="201"/>
      <c r="O68" s="201"/>
      <c r="P68" s="201"/>
      <c r="Q68" s="201"/>
      <c r="R68" s="201"/>
      <c r="S68" s="201"/>
      <c r="T68" s="201"/>
      <c r="U68" s="156"/>
      <c r="V68" s="156"/>
      <c r="W68" s="201"/>
      <c r="X68" s="201"/>
      <c r="Y68" s="156"/>
      <c r="Z68" s="262"/>
      <c r="AA68" s="154"/>
      <c r="AB68" s="181"/>
    </row>
    <row r="69" spans="1:28" x14ac:dyDescent="0.25">
      <c r="A69" s="161" t="s">
        <v>2</v>
      </c>
      <c r="B69" s="162" t="s">
        <v>9286</v>
      </c>
      <c r="C69" s="259" t="s">
        <v>9209</v>
      </c>
      <c r="D69" s="28" t="s">
        <v>9667</v>
      </c>
      <c r="E69" s="168"/>
      <c r="F69" s="43" t="s">
        <v>10052</v>
      </c>
      <c r="G69" s="144" t="s">
        <v>9662</v>
      </c>
      <c r="H69" s="144"/>
      <c r="I69" s="144"/>
      <c r="J69" s="72"/>
      <c r="K69" s="72"/>
      <c r="L69" s="72"/>
      <c r="M69" s="44"/>
      <c r="N69" s="44"/>
      <c r="O69" s="44"/>
      <c r="P69" s="44"/>
      <c r="Q69" s="44"/>
      <c r="R69" s="44"/>
      <c r="S69" s="44"/>
      <c r="T69" s="44" t="s">
        <v>10029</v>
      </c>
      <c r="U69" s="72"/>
      <c r="V69" s="72"/>
      <c r="W69" s="44"/>
      <c r="X69" s="44"/>
      <c r="Y69" s="72"/>
      <c r="Z69" s="260"/>
      <c r="AA69" s="12"/>
      <c r="AB69" s="36"/>
    </row>
    <row r="70" spans="1:28" x14ac:dyDescent="0.25">
      <c r="A70" s="163" t="s">
        <v>2</v>
      </c>
      <c r="B70" s="164" t="s">
        <v>9286</v>
      </c>
      <c r="C70" s="63" t="s">
        <v>9209</v>
      </c>
      <c r="D70" s="29" t="s">
        <v>9669</v>
      </c>
      <c r="E70" s="169"/>
      <c r="F70" s="45" t="s">
        <v>10052</v>
      </c>
      <c r="G70" s="64" t="s">
        <v>9662</v>
      </c>
      <c r="H70" s="64"/>
      <c r="I70" s="64"/>
      <c r="J70" s="73"/>
      <c r="K70" s="73"/>
      <c r="L70" s="73"/>
      <c r="M70" s="46"/>
      <c r="N70" s="46"/>
      <c r="O70" s="46"/>
      <c r="P70" s="46"/>
      <c r="Q70" s="46"/>
      <c r="R70" s="46"/>
      <c r="S70" s="46"/>
      <c r="T70" s="46"/>
      <c r="U70" s="73"/>
      <c r="V70" s="73"/>
      <c r="W70" s="46"/>
      <c r="X70" s="46"/>
      <c r="Y70" s="73"/>
      <c r="Z70" s="74"/>
      <c r="AA70" s="13"/>
      <c r="AB70" s="37"/>
    </row>
    <row r="71" spans="1:28" x14ac:dyDescent="0.25">
      <c r="A71" s="163" t="s">
        <v>2</v>
      </c>
      <c r="B71" s="164" t="s">
        <v>9286</v>
      </c>
      <c r="C71" s="63" t="s">
        <v>9209</v>
      </c>
      <c r="D71" s="29" t="s">
        <v>9667</v>
      </c>
      <c r="E71" s="169"/>
      <c r="F71" s="45" t="s">
        <v>10050</v>
      </c>
      <c r="G71" s="64" t="s">
        <v>9325</v>
      </c>
      <c r="H71" s="64"/>
      <c r="I71" s="64"/>
      <c r="J71" s="73"/>
      <c r="K71" s="73"/>
      <c r="L71" s="73"/>
      <c r="M71" s="46"/>
      <c r="N71" s="46"/>
      <c r="O71" s="46"/>
      <c r="P71" s="46"/>
      <c r="Q71" s="46"/>
      <c r="R71" s="46"/>
      <c r="S71" s="46"/>
      <c r="T71" s="46" t="s">
        <v>10029</v>
      </c>
      <c r="U71" s="73"/>
      <c r="V71" s="73"/>
      <c r="W71" s="46"/>
      <c r="X71" s="46"/>
      <c r="Y71" s="73"/>
      <c r="Z71" s="74"/>
      <c r="AA71" s="13"/>
      <c r="AB71" s="37"/>
    </row>
    <row r="72" spans="1:28" x14ac:dyDescent="0.25">
      <c r="A72" s="163" t="s">
        <v>2</v>
      </c>
      <c r="B72" s="164" t="s">
        <v>9286</v>
      </c>
      <c r="C72" s="63" t="s">
        <v>9209</v>
      </c>
      <c r="D72" s="29" t="s">
        <v>9669</v>
      </c>
      <c r="E72" s="169"/>
      <c r="F72" s="45" t="s">
        <v>10050</v>
      </c>
      <c r="G72" s="64" t="s">
        <v>9325</v>
      </c>
      <c r="H72" s="64"/>
      <c r="I72" s="64"/>
      <c r="J72" s="73"/>
      <c r="K72" s="73"/>
      <c r="L72" s="73"/>
      <c r="M72" s="46"/>
      <c r="N72" s="46"/>
      <c r="O72" s="46"/>
      <c r="P72" s="46"/>
      <c r="Q72" s="46"/>
      <c r="R72" s="46"/>
      <c r="S72" s="46"/>
      <c r="T72" s="46"/>
      <c r="U72" s="73"/>
      <c r="V72" s="73"/>
      <c r="W72" s="46"/>
      <c r="X72" s="46"/>
      <c r="Y72" s="73"/>
      <c r="Z72" s="74"/>
      <c r="AA72" s="13"/>
      <c r="AB72" s="37"/>
    </row>
    <row r="73" spans="1:28" s="1" customFormat="1" x14ac:dyDescent="0.25">
      <c r="A73" s="337" t="s">
        <v>2</v>
      </c>
      <c r="B73" s="338" t="s">
        <v>9286</v>
      </c>
      <c r="C73" s="339" t="s">
        <v>9209</v>
      </c>
      <c r="D73" s="340" t="s">
        <v>9667</v>
      </c>
      <c r="E73" s="341"/>
      <c r="F73" s="378" t="s">
        <v>10052</v>
      </c>
      <c r="G73" s="342" t="s">
        <v>9325</v>
      </c>
      <c r="H73" s="342"/>
      <c r="I73" s="342"/>
      <c r="J73" s="343"/>
      <c r="K73" s="343"/>
      <c r="L73" s="343"/>
      <c r="M73" s="344"/>
      <c r="N73" s="344"/>
      <c r="O73" s="344"/>
      <c r="P73" s="344"/>
      <c r="Q73" s="344"/>
      <c r="R73" s="344"/>
      <c r="S73" s="344"/>
      <c r="T73" s="344" t="s">
        <v>10029</v>
      </c>
      <c r="U73" s="343"/>
      <c r="V73" s="343"/>
      <c r="W73" s="344"/>
      <c r="X73" s="344"/>
      <c r="Y73" s="343"/>
      <c r="Z73" s="345"/>
      <c r="AA73" s="346"/>
      <c r="AB73" s="347"/>
    </row>
    <row r="74" spans="1:28" s="1" customFormat="1" ht="15.75" thickBot="1" x14ac:dyDescent="0.3">
      <c r="A74" s="337" t="s">
        <v>2</v>
      </c>
      <c r="B74" s="338" t="s">
        <v>9286</v>
      </c>
      <c r="C74" s="339" t="s">
        <v>9209</v>
      </c>
      <c r="D74" s="340" t="s">
        <v>9669</v>
      </c>
      <c r="E74" s="341"/>
      <c r="F74" s="378" t="s">
        <v>10052</v>
      </c>
      <c r="G74" s="342" t="s">
        <v>9325</v>
      </c>
      <c r="H74" s="342"/>
      <c r="I74" s="342"/>
      <c r="J74" s="343"/>
      <c r="K74" s="343"/>
      <c r="L74" s="343"/>
      <c r="M74" s="344"/>
      <c r="N74" s="344"/>
      <c r="O74" s="344"/>
      <c r="P74" s="344"/>
      <c r="Q74" s="344"/>
      <c r="R74" s="344"/>
      <c r="S74" s="344"/>
      <c r="T74" s="344"/>
      <c r="U74" s="343"/>
      <c r="V74" s="343"/>
      <c r="W74" s="344"/>
      <c r="X74" s="344"/>
      <c r="Y74" s="343"/>
      <c r="Z74" s="345"/>
      <c r="AA74" s="346"/>
      <c r="AB74" s="347"/>
    </row>
    <row r="75" spans="1:28" s="1" customFormat="1" x14ac:dyDescent="0.25">
      <c r="A75" s="348" t="s">
        <v>2</v>
      </c>
      <c r="B75" s="349" t="s">
        <v>9286</v>
      </c>
      <c r="C75" s="350" t="s">
        <v>9211</v>
      </c>
      <c r="D75" s="351" t="s">
        <v>9672</v>
      </c>
      <c r="E75" s="352"/>
      <c r="F75" s="353" t="s">
        <v>10055</v>
      </c>
      <c r="G75" s="354" t="s">
        <v>9678</v>
      </c>
      <c r="H75" s="354"/>
      <c r="I75" s="354"/>
      <c r="J75" s="355"/>
      <c r="K75" s="355">
        <v>14</v>
      </c>
      <c r="L75" s="355"/>
      <c r="M75" s="356">
        <v>3618.2</v>
      </c>
      <c r="N75" s="356"/>
      <c r="O75" s="356" t="s">
        <v>10056</v>
      </c>
      <c r="P75" s="356"/>
      <c r="Q75" s="356"/>
      <c r="R75" s="356"/>
      <c r="S75" s="356" t="s">
        <v>10057</v>
      </c>
      <c r="T75" s="356">
        <v>1E-3</v>
      </c>
      <c r="U75" s="355"/>
      <c r="V75" s="355"/>
      <c r="W75" s="356"/>
      <c r="X75" s="356"/>
      <c r="Y75" s="355"/>
      <c r="Z75" s="358"/>
      <c r="AA75" s="359" t="s">
        <v>35</v>
      </c>
      <c r="AB75" s="360" t="s">
        <v>10058</v>
      </c>
    </row>
    <row r="76" spans="1:28" s="1" customFormat="1" x14ac:dyDescent="0.25">
      <c r="A76" s="337" t="s">
        <v>2</v>
      </c>
      <c r="B76" s="338" t="s">
        <v>9286</v>
      </c>
      <c r="C76" s="339" t="s">
        <v>9211</v>
      </c>
      <c r="D76" s="340" t="s">
        <v>9679</v>
      </c>
      <c r="E76" s="341"/>
      <c r="F76" s="378" t="s">
        <v>10055</v>
      </c>
      <c r="G76" s="342" t="s">
        <v>9678</v>
      </c>
      <c r="H76" s="331"/>
      <c r="I76" s="342"/>
      <c r="J76" s="343"/>
      <c r="K76" s="343">
        <v>14</v>
      </c>
      <c r="L76" s="343"/>
      <c r="M76" s="344">
        <v>1619</v>
      </c>
      <c r="N76" s="344"/>
      <c r="O76" s="344" t="s">
        <v>10059</v>
      </c>
      <c r="P76" s="344"/>
      <c r="Q76" s="344"/>
      <c r="R76" s="344"/>
      <c r="S76" s="344" t="s">
        <v>10060</v>
      </c>
      <c r="T76" s="344">
        <v>0.3</v>
      </c>
      <c r="U76" s="343"/>
      <c r="V76" s="343"/>
      <c r="W76" s="344"/>
      <c r="X76" s="344"/>
      <c r="Y76" s="343"/>
      <c r="Z76" s="345"/>
      <c r="AA76" s="346" t="s">
        <v>35</v>
      </c>
      <c r="AB76" s="347" t="s">
        <v>10061</v>
      </c>
    </row>
    <row r="77" spans="1:28" s="1" customFormat="1" x14ac:dyDescent="0.25">
      <c r="A77" s="337" t="s">
        <v>2</v>
      </c>
      <c r="B77" s="338" t="s">
        <v>9286</v>
      </c>
      <c r="C77" s="339" t="s">
        <v>9211</v>
      </c>
      <c r="D77" s="340" t="s">
        <v>9604</v>
      </c>
      <c r="E77" s="341"/>
      <c r="F77" s="378" t="s">
        <v>10055</v>
      </c>
      <c r="G77" s="342" t="s">
        <v>9678</v>
      </c>
      <c r="H77" s="331"/>
      <c r="I77" s="342"/>
      <c r="J77" s="343"/>
      <c r="K77" s="343">
        <v>14</v>
      </c>
      <c r="L77" s="343"/>
      <c r="M77" s="344">
        <v>886.1</v>
      </c>
      <c r="N77" s="344"/>
      <c r="O77" s="344" t="s">
        <v>10062</v>
      </c>
      <c r="P77" s="344"/>
      <c r="Q77" s="344"/>
      <c r="R77" s="344"/>
      <c r="S77" s="344" t="s">
        <v>10063</v>
      </c>
      <c r="T77" s="344">
        <v>4.9000000000000002E-2</v>
      </c>
      <c r="U77" s="343"/>
      <c r="V77" s="343"/>
      <c r="W77" s="344"/>
      <c r="X77" s="344"/>
      <c r="Y77" s="343"/>
      <c r="Z77" s="345"/>
      <c r="AA77" s="346" t="s">
        <v>35</v>
      </c>
      <c r="AB77" s="347" t="s">
        <v>10064</v>
      </c>
    </row>
    <row r="78" spans="1:28" x14ac:dyDescent="0.25">
      <c r="A78" s="163" t="s">
        <v>2</v>
      </c>
      <c r="B78" s="164" t="s">
        <v>9286</v>
      </c>
      <c r="C78" s="63" t="s">
        <v>9211</v>
      </c>
      <c r="D78" s="29" t="s">
        <v>9672</v>
      </c>
      <c r="E78" s="169"/>
      <c r="F78" s="45" t="s">
        <v>10065</v>
      </c>
      <c r="G78" s="64" t="s">
        <v>9678</v>
      </c>
      <c r="H78" s="144"/>
      <c r="I78" s="64"/>
      <c r="J78" s="73"/>
      <c r="K78" s="73">
        <v>14</v>
      </c>
      <c r="L78" s="73"/>
      <c r="M78" s="46">
        <v>3585</v>
      </c>
      <c r="N78" s="46"/>
      <c r="O78" s="46" t="s">
        <v>10066</v>
      </c>
      <c r="P78" s="46"/>
      <c r="Q78" s="46"/>
      <c r="R78" s="46"/>
      <c r="S78" s="46" t="s">
        <v>10067</v>
      </c>
      <c r="T78" s="46">
        <v>3.0000000000000001E-3</v>
      </c>
      <c r="U78" s="73"/>
      <c r="V78" s="73"/>
      <c r="W78" s="46"/>
      <c r="X78" s="46"/>
      <c r="Y78" s="73"/>
      <c r="Z78" s="74"/>
      <c r="AA78" s="13" t="s">
        <v>35</v>
      </c>
      <c r="AB78" s="37" t="s">
        <v>10058</v>
      </c>
    </row>
    <row r="79" spans="1:28" x14ac:dyDescent="0.25">
      <c r="A79" s="163" t="s">
        <v>2</v>
      </c>
      <c r="B79" s="164" t="s">
        <v>9286</v>
      </c>
      <c r="C79" s="63" t="s">
        <v>9211</v>
      </c>
      <c r="D79" s="29" t="s">
        <v>9679</v>
      </c>
      <c r="E79" s="169"/>
      <c r="F79" s="45" t="s">
        <v>10065</v>
      </c>
      <c r="G79" s="64" t="s">
        <v>9678</v>
      </c>
      <c r="H79" s="144"/>
      <c r="I79" s="64"/>
      <c r="J79" s="73"/>
      <c r="K79" s="73">
        <v>14</v>
      </c>
      <c r="L79" s="73"/>
      <c r="M79" s="46">
        <v>1402.4</v>
      </c>
      <c r="N79" s="46"/>
      <c r="O79" s="46" t="s">
        <v>10068</v>
      </c>
      <c r="P79" s="46"/>
      <c r="Q79" s="46"/>
      <c r="R79" s="46"/>
      <c r="S79" s="46" t="s">
        <v>10069</v>
      </c>
      <c r="T79" s="46">
        <v>0.39</v>
      </c>
      <c r="U79" s="73"/>
      <c r="V79" s="73"/>
      <c r="W79" s="46"/>
      <c r="X79" s="46"/>
      <c r="Y79" s="73"/>
      <c r="Z79" s="74"/>
      <c r="AA79" s="13" t="s">
        <v>35</v>
      </c>
      <c r="AB79" s="37" t="s">
        <v>10061</v>
      </c>
    </row>
    <row r="80" spans="1:28" ht="15.75" thickBot="1" x14ac:dyDescent="0.3">
      <c r="A80" s="173" t="s">
        <v>2</v>
      </c>
      <c r="B80" s="166" t="s">
        <v>9286</v>
      </c>
      <c r="C80" s="209" t="s">
        <v>9211</v>
      </c>
      <c r="D80" s="200" t="s">
        <v>9604</v>
      </c>
      <c r="E80" s="170"/>
      <c r="F80" s="182" t="s">
        <v>10065</v>
      </c>
      <c r="G80" s="155" t="s">
        <v>9678</v>
      </c>
      <c r="H80" s="261"/>
      <c r="I80" s="155"/>
      <c r="J80" s="156"/>
      <c r="K80" s="156">
        <v>14</v>
      </c>
      <c r="L80" s="156"/>
      <c r="M80" s="201">
        <v>746.6</v>
      </c>
      <c r="N80" s="201"/>
      <c r="O80" s="201" t="s">
        <v>10070</v>
      </c>
      <c r="P80" s="201"/>
      <c r="Q80" s="201"/>
      <c r="R80" s="201"/>
      <c r="S80" s="201" t="s">
        <v>10071</v>
      </c>
      <c r="T80" s="201">
        <v>3.6999999999999998E-2</v>
      </c>
      <c r="U80" s="156"/>
      <c r="V80" s="156"/>
      <c r="W80" s="201"/>
      <c r="X80" s="201"/>
      <c r="Y80" s="156"/>
      <c r="Z80" s="262"/>
      <c r="AA80" s="154" t="s">
        <v>35</v>
      </c>
      <c r="AB80" s="181" t="s">
        <v>10064</v>
      </c>
    </row>
    <row r="81" spans="1:28" s="167" customFormat="1" x14ac:dyDescent="0.25">
      <c r="A81" s="171" t="s">
        <v>2</v>
      </c>
      <c r="B81" s="172" t="s">
        <v>9286</v>
      </c>
      <c r="C81" s="601" t="s">
        <v>9215</v>
      </c>
      <c r="D81" s="602" t="s">
        <v>9687</v>
      </c>
      <c r="E81" s="603"/>
      <c r="F81" s="573" t="s">
        <v>10072</v>
      </c>
      <c r="G81" s="604" t="s">
        <v>9387</v>
      </c>
      <c r="H81" s="604"/>
      <c r="I81" s="604" t="s">
        <v>10073</v>
      </c>
      <c r="J81" s="574">
        <v>22</v>
      </c>
      <c r="K81" s="574">
        <v>75</v>
      </c>
      <c r="L81" s="574">
        <f>J81*100/K81</f>
        <v>29.333333333333332</v>
      </c>
      <c r="M81" s="518"/>
      <c r="N81" s="518"/>
      <c r="O81" s="518"/>
      <c r="P81" s="518"/>
      <c r="Q81" s="518"/>
      <c r="R81" s="518"/>
      <c r="S81" s="518"/>
      <c r="T81" s="518"/>
      <c r="U81" s="574" t="s">
        <v>10074</v>
      </c>
      <c r="V81" s="574"/>
      <c r="W81" s="518"/>
      <c r="X81" s="518"/>
      <c r="Y81" s="574"/>
      <c r="Z81" s="605"/>
      <c r="AA81" s="541"/>
      <c r="AB81" s="606" t="s">
        <v>10075</v>
      </c>
    </row>
    <row r="82" spans="1:28" s="167" customFormat="1" x14ac:dyDescent="0.25">
      <c r="A82" s="163" t="s">
        <v>2</v>
      </c>
      <c r="B82" s="172" t="s">
        <v>9286</v>
      </c>
      <c r="C82" s="607" t="s">
        <v>9215</v>
      </c>
      <c r="D82" s="399" t="s">
        <v>9691</v>
      </c>
      <c r="E82" s="608"/>
      <c r="F82" s="569" t="s">
        <v>10072</v>
      </c>
      <c r="G82" s="609" t="s">
        <v>9387</v>
      </c>
      <c r="H82" s="319"/>
      <c r="I82" s="609" t="s">
        <v>10073</v>
      </c>
      <c r="J82" s="570">
        <v>23</v>
      </c>
      <c r="K82" s="570">
        <v>77</v>
      </c>
      <c r="L82" s="570">
        <f t="shared" ref="L82:L86" si="0">J82*100/K82</f>
        <v>29.870129870129869</v>
      </c>
      <c r="M82" s="519"/>
      <c r="N82" s="519"/>
      <c r="O82" s="519"/>
      <c r="P82" s="519"/>
      <c r="Q82" s="519"/>
      <c r="R82" s="519"/>
      <c r="S82" s="519"/>
      <c r="T82" s="519"/>
      <c r="U82" s="570" t="s">
        <v>10076</v>
      </c>
      <c r="V82" s="570"/>
      <c r="W82" s="519"/>
      <c r="X82" s="519"/>
      <c r="Y82" s="570"/>
      <c r="Z82" s="610"/>
      <c r="AA82" s="401"/>
      <c r="AB82" s="571" t="s">
        <v>10077</v>
      </c>
    </row>
    <row r="83" spans="1:28" s="167" customFormat="1" x14ac:dyDescent="0.25">
      <c r="A83" s="163" t="s">
        <v>2</v>
      </c>
      <c r="B83" s="172" t="s">
        <v>9286</v>
      </c>
      <c r="C83" s="607" t="s">
        <v>9215</v>
      </c>
      <c r="D83" s="399" t="s">
        <v>9693</v>
      </c>
      <c r="E83" s="608"/>
      <c r="F83" s="569" t="s">
        <v>10072</v>
      </c>
      <c r="G83" s="609" t="s">
        <v>9387</v>
      </c>
      <c r="H83" s="319"/>
      <c r="I83" s="609" t="s">
        <v>10073</v>
      </c>
      <c r="J83" s="570">
        <v>22</v>
      </c>
      <c r="K83" s="570">
        <v>84</v>
      </c>
      <c r="L83" s="570">
        <f t="shared" si="0"/>
        <v>26.19047619047619</v>
      </c>
      <c r="M83" s="519"/>
      <c r="N83" s="519"/>
      <c r="O83" s="519"/>
      <c r="P83" s="519"/>
      <c r="Q83" s="519"/>
      <c r="R83" s="519"/>
      <c r="S83" s="519"/>
      <c r="T83" s="519"/>
      <c r="U83" s="570"/>
      <c r="V83" s="570"/>
      <c r="W83" s="519"/>
      <c r="X83" s="519"/>
      <c r="Y83" s="570"/>
      <c r="Z83" s="610"/>
      <c r="AA83" s="401"/>
      <c r="AB83" s="571"/>
    </row>
    <row r="84" spans="1:28" s="622" customFormat="1" x14ac:dyDescent="0.25">
      <c r="A84" s="337" t="s">
        <v>2</v>
      </c>
      <c r="B84" s="172" t="s">
        <v>9286</v>
      </c>
      <c r="C84" s="611" t="s">
        <v>9215</v>
      </c>
      <c r="D84" s="612" t="s">
        <v>9687</v>
      </c>
      <c r="E84" s="613"/>
      <c r="F84" s="614" t="s">
        <v>10072</v>
      </c>
      <c r="G84" s="615" t="s">
        <v>9325</v>
      </c>
      <c r="H84" s="616"/>
      <c r="I84" s="615" t="s">
        <v>10073</v>
      </c>
      <c r="J84" s="617">
        <v>13</v>
      </c>
      <c r="K84" s="617">
        <v>52</v>
      </c>
      <c r="L84" s="617">
        <f t="shared" si="0"/>
        <v>25</v>
      </c>
      <c r="M84" s="618"/>
      <c r="N84" s="618"/>
      <c r="O84" s="618"/>
      <c r="P84" s="618"/>
      <c r="Q84" s="618"/>
      <c r="R84" s="618"/>
      <c r="S84" s="618"/>
      <c r="T84" s="618"/>
      <c r="U84" s="617" t="s">
        <v>10078</v>
      </c>
      <c r="V84" s="617"/>
      <c r="W84" s="618"/>
      <c r="X84" s="618"/>
      <c r="Y84" s="617"/>
      <c r="Z84" s="619"/>
      <c r="AA84" s="620"/>
      <c r="AB84" s="621" t="s">
        <v>10075</v>
      </c>
    </row>
    <row r="85" spans="1:28" s="622" customFormat="1" x14ac:dyDescent="0.25">
      <c r="A85" s="337" t="s">
        <v>2</v>
      </c>
      <c r="B85" s="172" t="s">
        <v>9286</v>
      </c>
      <c r="C85" s="611" t="s">
        <v>9215</v>
      </c>
      <c r="D85" s="612" t="s">
        <v>9691</v>
      </c>
      <c r="E85" s="613"/>
      <c r="F85" s="614" t="s">
        <v>10072</v>
      </c>
      <c r="G85" s="615" t="s">
        <v>9325</v>
      </c>
      <c r="H85" s="616"/>
      <c r="I85" s="615" t="s">
        <v>10073</v>
      </c>
      <c r="J85" s="617">
        <v>22</v>
      </c>
      <c r="K85" s="617">
        <v>60</v>
      </c>
      <c r="L85" s="617">
        <f t="shared" si="0"/>
        <v>36.666666666666664</v>
      </c>
      <c r="M85" s="618"/>
      <c r="N85" s="618"/>
      <c r="O85" s="618"/>
      <c r="P85" s="618"/>
      <c r="Q85" s="618"/>
      <c r="R85" s="618"/>
      <c r="S85" s="618"/>
      <c r="T85" s="618"/>
      <c r="U85" s="617" t="s">
        <v>10079</v>
      </c>
      <c r="V85" s="617"/>
      <c r="W85" s="618"/>
      <c r="X85" s="618"/>
      <c r="Y85" s="617"/>
      <c r="Z85" s="619"/>
      <c r="AA85" s="620"/>
      <c r="AB85" s="621" t="s">
        <v>10077</v>
      </c>
    </row>
    <row r="86" spans="1:28" s="622" customFormat="1" x14ac:dyDescent="0.25">
      <c r="A86" s="337" t="s">
        <v>2</v>
      </c>
      <c r="B86" s="172" t="s">
        <v>9286</v>
      </c>
      <c r="C86" s="611" t="s">
        <v>9215</v>
      </c>
      <c r="D86" s="612" t="s">
        <v>9693</v>
      </c>
      <c r="E86" s="613"/>
      <c r="F86" s="614" t="s">
        <v>10072</v>
      </c>
      <c r="G86" s="615" t="s">
        <v>9325</v>
      </c>
      <c r="H86" s="616"/>
      <c r="I86" s="615" t="s">
        <v>10073</v>
      </c>
      <c r="J86" s="617">
        <v>20</v>
      </c>
      <c r="K86" s="617">
        <v>59</v>
      </c>
      <c r="L86" s="617">
        <f t="shared" si="0"/>
        <v>33.898305084745765</v>
      </c>
      <c r="M86" s="618"/>
      <c r="N86" s="618"/>
      <c r="O86" s="618"/>
      <c r="P86" s="618"/>
      <c r="Q86" s="618"/>
      <c r="R86" s="618"/>
      <c r="S86" s="618"/>
      <c r="T86" s="618"/>
      <c r="U86" s="617"/>
      <c r="V86" s="617"/>
      <c r="W86" s="618"/>
      <c r="X86" s="618"/>
      <c r="Y86" s="617"/>
      <c r="Z86" s="619"/>
      <c r="AA86" s="620"/>
      <c r="AB86" s="621"/>
    </row>
    <row r="87" spans="1:28" s="280" customFormat="1" x14ac:dyDescent="0.25">
      <c r="A87" s="171" t="s">
        <v>2</v>
      </c>
      <c r="B87" s="172" t="s">
        <v>9286</v>
      </c>
      <c r="C87" s="207" t="s">
        <v>9218</v>
      </c>
      <c r="D87" s="192" t="s">
        <v>9695</v>
      </c>
      <c r="E87" s="299"/>
      <c r="F87" s="177" t="s">
        <v>10080</v>
      </c>
      <c r="G87" s="208" t="s">
        <v>9387</v>
      </c>
      <c r="H87" s="208"/>
      <c r="I87" s="208"/>
      <c r="J87" s="178"/>
      <c r="K87" s="178">
        <v>68</v>
      </c>
      <c r="L87" s="178"/>
      <c r="M87" s="193">
        <v>-401</v>
      </c>
      <c r="N87" s="193">
        <v>3613</v>
      </c>
      <c r="O87" s="193"/>
      <c r="P87" s="193"/>
      <c r="Q87" s="193"/>
      <c r="R87" s="193"/>
      <c r="S87" s="193" t="s">
        <v>10081</v>
      </c>
      <c r="T87" s="193">
        <v>5.5E-2</v>
      </c>
      <c r="U87" s="178"/>
      <c r="V87" s="178"/>
      <c r="W87" s="193"/>
      <c r="X87" s="193"/>
      <c r="Y87" s="178"/>
      <c r="Z87" s="257"/>
      <c r="AA87" s="258" t="s">
        <v>35</v>
      </c>
      <c r="AB87" s="176"/>
    </row>
    <row r="88" spans="1:28" x14ac:dyDescent="0.25">
      <c r="A88" s="163" t="s">
        <v>2</v>
      </c>
      <c r="B88" s="164" t="s">
        <v>9286</v>
      </c>
      <c r="C88" s="259" t="s">
        <v>9218</v>
      </c>
      <c r="D88" s="29" t="s">
        <v>9604</v>
      </c>
      <c r="E88" s="169"/>
      <c r="F88" s="45" t="s">
        <v>10080</v>
      </c>
      <c r="G88" s="64" t="s">
        <v>9387</v>
      </c>
      <c r="H88" s="64"/>
      <c r="I88" s="64"/>
      <c r="J88" s="73"/>
      <c r="K88" s="73">
        <v>64</v>
      </c>
      <c r="L88" s="73"/>
      <c r="M88" s="46">
        <v>-1271</v>
      </c>
      <c r="N88" s="46">
        <v>2391</v>
      </c>
      <c r="O88" s="46"/>
      <c r="P88" s="46"/>
      <c r="Q88" s="46"/>
      <c r="R88" s="46"/>
      <c r="S88" s="46"/>
      <c r="T88" s="46"/>
      <c r="U88" s="73"/>
      <c r="V88" s="73"/>
      <c r="W88" s="46"/>
      <c r="X88" s="46"/>
      <c r="Y88" s="73"/>
      <c r="Z88" s="74"/>
      <c r="AA88" s="13" t="s">
        <v>35</v>
      </c>
      <c r="AB88" s="36"/>
    </row>
    <row r="89" spans="1:28" s="1" customFormat="1" x14ac:dyDescent="0.25">
      <c r="A89" s="337" t="s">
        <v>2</v>
      </c>
      <c r="B89" s="338" t="s">
        <v>9286</v>
      </c>
      <c r="C89" s="327" t="s">
        <v>9218</v>
      </c>
      <c r="D89" s="340" t="s">
        <v>9695</v>
      </c>
      <c r="E89" s="341"/>
      <c r="F89" s="378" t="s">
        <v>10082</v>
      </c>
      <c r="G89" s="342" t="s">
        <v>9387</v>
      </c>
      <c r="H89" s="342"/>
      <c r="I89" s="342"/>
      <c r="J89" s="343"/>
      <c r="K89" s="343">
        <v>68</v>
      </c>
      <c r="L89" s="343"/>
      <c r="M89" s="344">
        <v>-2</v>
      </c>
      <c r="N89" s="344">
        <v>33.299999999999997</v>
      </c>
      <c r="O89" s="344"/>
      <c r="P89" s="344"/>
      <c r="Q89" s="344"/>
      <c r="R89" s="344"/>
      <c r="S89" s="344" t="s">
        <v>10083</v>
      </c>
      <c r="T89" s="344">
        <v>0.11</v>
      </c>
      <c r="U89" s="343"/>
      <c r="V89" s="343"/>
      <c r="W89" s="344"/>
      <c r="X89" s="344"/>
      <c r="Y89" s="343"/>
      <c r="Z89" s="345"/>
      <c r="AA89" s="346" t="s">
        <v>35</v>
      </c>
      <c r="AB89" s="336" t="s">
        <v>9863</v>
      </c>
    </row>
    <row r="90" spans="1:28" s="488" customFormat="1" ht="15.75" thickBot="1" x14ac:dyDescent="0.3">
      <c r="A90" s="363" t="s">
        <v>2</v>
      </c>
      <c r="B90" s="364" t="s">
        <v>9286</v>
      </c>
      <c r="C90" s="486" t="s">
        <v>9218</v>
      </c>
      <c r="D90" s="366" t="s">
        <v>9604</v>
      </c>
      <c r="E90" s="367"/>
      <c r="F90" s="380" t="s">
        <v>10082</v>
      </c>
      <c r="G90" s="370" t="s">
        <v>9387</v>
      </c>
      <c r="H90" s="370"/>
      <c r="I90" s="370"/>
      <c r="J90" s="371"/>
      <c r="K90" s="371">
        <v>64</v>
      </c>
      <c r="L90" s="371"/>
      <c r="M90" s="372">
        <v>-7.5</v>
      </c>
      <c r="N90" s="372">
        <v>20.2</v>
      </c>
      <c r="O90" s="372"/>
      <c r="P90" s="372"/>
      <c r="Q90" s="372"/>
      <c r="R90" s="372"/>
      <c r="S90" s="372"/>
      <c r="T90" s="372"/>
      <c r="U90" s="371"/>
      <c r="V90" s="371"/>
      <c r="W90" s="372"/>
      <c r="X90" s="372"/>
      <c r="Y90" s="371"/>
      <c r="Z90" s="373"/>
      <c r="AA90" s="374" t="s">
        <v>35</v>
      </c>
      <c r="AB90" s="487" t="s">
        <v>9863</v>
      </c>
    </row>
    <row r="91" spans="1:28" s="489" customFormat="1" x14ac:dyDescent="0.25">
      <c r="A91" s="348" t="s">
        <v>2</v>
      </c>
      <c r="B91" s="349" t="s">
        <v>9286</v>
      </c>
      <c r="C91" s="350" t="s">
        <v>9221</v>
      </c>
      <c r="D91" s="351" t="s">
        <v>9704</v>
      </c>
      <c r="E91" s="352"/>
      <c r="F91" s="353" t="s">
        <v>10010</v>
      </c>
      <c r="G91" s="354" t="s">
        <v>9506</v>
      </c>
      <c r="H91" s="354"/>
      <c r="I91" s="354"/>
      <c r="J91" s="355"/>
      <c r="K91" s="355">
        <v>20</v>
      </c>
      <c r="L91" s="355"/>
      <c r="M91" s="356"/>
      <c r="N91" s="356"/>
      <c r="O91" s="356"/>
      <c r="P91" s="356"/>
      <c r="Q91" s="356"/>
      <c r="R91" s="356"/>
      <c r="S91" s="356" t="s">
        <v>10084</v>
      </c>
      <c r="T91" s="356">
        <v>5.1999999999999998E-2</v>
      </c>
      <c r="U91" s="355"/>
      <c r="V91" s="355"/>
      <c r="W91" s="356"/>
      <c r="X91" s="356"/>
      <c r="Y91" s="355"/>
      <c r="Z91" s="358"/>
      <c r="AA91" s="359" t="s">
        <v>35</v>
      </c>
      <c r="AB91" s="360"/>
    </row>
    <row r="92" spans="1:28" s="488" customFormat="1" ht="15.75" thickBot="1" x14ac:dyDescent="0.3">
      <c r="A92" s="363" t="s">
        <v>2</v>
      </c>
      <c r="B92" s="364" t="s">
        <v>9286</v>
      </c>
      <c r="C92" s="486" t="s">
        <v>9221</v>
      </c>
      <c r="D92" s="366" t="s">
        <v>9709</v>
      </c>
      <c r="E92" s="367"/>
      <c r="F92" s="380" t="s">
        <v>10010</v>
      </c>
      <c r="G92" s="370" t="s">
        <v>9506</v>
      </c>
      <c r="H92" s="370"/>
      <c r="I92" s="370"/>
      <c r="J92" s="371"/>
      <c r="K92" s="371">
        <v>14</v>
      </c>
      <c r="L92" s="371"/>
      <c r="M92" s="372"/>
      <c r="N92" s="372"/>
      <c r="O92" s="372"/>
      <c r="P92" s="372"/>
      <c r="Q92" s="372"/>
      <c r="R92" s="372"/>
      <c r="S92" s="372"/>
      <c r="T92" s="372"/>
      <c r="U92" s="371"/>
      <c r="V92" s="371"/>
      <c r="W92" s="372"/>
      <c r="X92" s="372"/>
      <c r="Y92" s="371"/>
      <c r="Z92" s="373"/>
      <c r="AA92" s="374" t="s">
        <v>35</v>
      </c>
      <c r="AB92" s="487"/>
    </row>
    <row r="93" spans="1:28" s="1" customFormat="1" x14ac:dyDescent="0.25">
      <c r="A93" s="348" t="s">
        <v>2</v>
      </c>
      <c r="B93" s="349" t="s">
        <v>9286</v>
      </c>
      <c r="C93" s="350" t="s">
        <v>9223</v>
      </c>
      <c r="D93" s="351" t="s">
        <v>9712</v>
      </c>
      <c r="E93" s="352"/>
      <c r="F93" s="353" t="s">
        <v>10085</v>
      </c>
      <c r="G93" s="354" t="s">
        <v>9325</v>
      </c>
      <c r="H93" s="354"/>
      <c r="I93" s="354"/>
      <c r="J93" s="355"/>
      <c r="K93" s="355"/>
      <c r="L93" s="355"/>
      <c r="M93" s="356">
        <f>177.6-172.5</f>
        <v>5.0999999999999943</v>
      </c>
      <c r="N93" s="356"/>
      <c r="O93" s="356"/>
      <c r="P93" s="356"/>
      <c r="Q93" s="356"/>
      <c r="R93" s="356"/>
      <c r="S93" s="356" t="s">
        <v>10086</v>
      </c>
      <c r="T93" s="356">
        <v>0.1</v>
      </c>
      <c r="U93" s="355"/>
      <c r="V93" s="355"/>
      <c r="W93" s="356"/>
      <c r="X93" s="356"/>
      <c r="Y93" s="355"/>
      <c r="Z93" s="358"/>
      <c r="AA93" s="359" t="s">
        <v>35</v>
      </c>
      <c r="AB93" s="360"/>
    </row>
    <row r="94" spans="1:28" s="1" customFormat="1" ht="15.75" thickBot="1" x14ac:dyDescent="0.3">
      <c r="A94" s="363" t="s">
        <v>2</v>
      </c>
      <c r="B94" s="364" t="s">
        <v>9286</v>
      </c>
      <c r="C94" s="365" t="s">
        <v>9223</v>
      </c>
      <c r="D94" s="366" t="s">
        <v>9719</v>
      </c>
      <c r="E94" s="367"/>
      <c r="F94" s="368" t="s">
        <v>10085</v>
      </c>
      <c r="G94" s="370" t="s">
        <v>9325</v>
      </c>
      <c r="H94" s="369"/>
      <c r="I94" s="370"/>
      <c r="J94" s="371"/>
      <c r="K94" s="371"/>
      <c r="L94" s="371"/>
      <c r="M94" s="372">
        <f>143.1-159.1</f>
        <v>-16</v>
      </c>
      <c r="N94" s="372"/>
      <c r="O94" s="372"/>
      <c r="P94" s="372"/>
      <c r="Q94" s="372"/>
      <c r="R94" s="372"/>
      <c r="S94" s="372"/>
      <c r="T94" s="372"/>
      <c r="U94" s="371"/>
      <c r="V94" s="371"/>
      <c r="W94" s="372"/>
      <c r="X94" s="372"/>
      <c r="Y94" s="371"/>
      <c r="Z94" s="373"/>
      <c r="AA94" s="374" t="s">
        <v>35</v>
      </c>
      <c r="AB94" s="375"/>
    </row>
    <row r="95" spans="1:28" s="1" customFormat="1" x14ac:dyDescent="0.25">
      <c r="A95" s="348" t="s">
        <v>2</v>
      </c>
      <c r="B95" s="349" t="s">
        <v>9286</v>
      </c>
      <c r="C95" s="350" t="s">
        <v>9226</v>
      </c>
      <c r="D95" s="351" t="s">
        <v>9722</v>
      </c>
      <c r="E95" s="352"/>
      <c r="F95" s="353" t="s">
        <v>10087</v>
      </c>
      <c r="G95" s="354" t="s">
        <v>10088</v>
      </c>
      <c r="H95" s="354"/>
      <c r="I95" s="354"/>
      <c r="J95" s="355"/>
      <c r="K95" s="355">
        <v>9</v>
      </c>
      <c r="L95" s="355"/>
      <c r="M95" s="356"/>
      <c r="N95" s="356"/>
      <c r="O95" s="356"/>
      <c r="P95" s="356"/>
      <c r="Q95" s="356"/>
      <c r="R95" s="356"/>
      <c r="S95" s="356" t="s">
        <v>10089</v>
      </c>
      <c r="T95" s="356">
        <v>5.5E-2</v>
      </c>
      <c r="U95" s="355"/>
      <c r="V95" s="355"/>
      <c r="W95" s="356"/>
      <c r="X95" s="356"/>
      <c r="Y95" s="355"/>
      <c r="Z95" s="358"/>
      <c r="AA95" s="359" t="s">
        <v>35</v>
      </c>
      <c r="AB95" s="360" t="s">
        <v>10090</v>
      </c>
    </row>
    <row r="96" spans="1:28" s="1" customFormat="1" x14ac:dyDescent="0.25">
      <c r="A96" s="337" t="s">
        <v>2</v>
      </c>
      <c r="B96" s="338" t="s">
        <v>9286</v>
      </c>
      <c r="C96" s="339" t="s">
        <v>9226</v>
      </c>
      <c r="D96" s="340" t="s">
        <v>9730</v>
      </c>
      <c r="E96" s="341"/>
      <c r="F96" s="330" t="s">
        <v>10087</v>
      </c>
      <c r="G96" s="342" t="s">
        <v>10088</v>
      </c>
      <c r="H96" s="331"/>
      <c r="I96" s="342"/>
      <c r="J96" s="343"/>
      <c r="K96" s="343">
        <v>8</v>
      </c>
      <c r="L96" s="343"/>
      <c r="M96" s="344"/>
      <c r="N96" s="344"/>
      <c r="O96" s="344"/>
      <c r="P96" s="344"/>
      <c r="Q96" s="344"/>
      <c r="R96" s="344"/>
      <c r="S96" s="344"/>
      <c r="T96" s="344"/>
      <c r="U96" s="343"/>
      <c r="V96" s="343"/>
      <c r="W96" s="344"/>
      <c r="X96" s="344"/>
      <c r="Y96" s="343"/>
      <c r="Z96" s="345"/>
      <c r="AA96" s="346" t="s">
        <v>35</v>
      </c>
      <c r="AB96" s="347" t="s">
        <v>10090</v>
      </c>
    </row>
    <row r="97" spans="1:28" x14ac:dyDescent="0.25">
      <c r="A97" s="161" t="s">
        <v>2</v>
      </c>
      <c r="B97" s="162" t="s">
        <v>9286</v>
      </c>
      <c r="C97" s="259" t="s">
        <v>9226</v>
      </c>
      <c r="D97" s="28" t="s">
        <v>9722</v>
      </c>
      <c r="E97" s="168"/>
      <c r="F97" s="43" t="s">
        <v>10087</v>
      </c>
      <c r="G97" s="144" t="s">
        <v>10088</v>
      </c>
      <c r="H97" s="144"/>
      <c r="I97" s="144"/>
      <c r="J97" s="72"/>
      <c r="K97" s="72">
        <v>9</v>
      </c>
      <c r="L97" s="72"/>
      <c r="M97" s="44"/>
      <c r="N97" s="44"/>
      <c r="O97" s="44"/>
      <c r="P97" s="44"/>
      <c r="Q97" s="44"/>
      <c r="R97" s="44"/>
      <c r="S97" s="44" t="s">
        <v>10091</v>
      </c>
      <c r="T97" s="44"/>
      <c r="U97" s="72"/>
      <c r="V97" s="72"/>
      <c r="W97" s="44"/>
      <c r="X97" s="44"/>
      <c r="Y97" s="72"/>
      <c r="Z97" s="260"/>
      <c r="AA97" s="12" t="s">
        <v>35</v>
      </c>
      <c r="AB97" s="36" t="s">
        <v>10090</v>
      </c>
    </row>
    <row r="98" spans="1:28" ht="15.75" thickBot="1" x14ac:dyDescent="0.3">
      <c r="A98" s="173" t="s">
        <v>2</v>
      </c>
      <c r="B98" s="166" t="s">
        <v>9286</v>
      </c>
      <c r="C98" s="209" t="s">
        <v>9226</v>
      </c>
      <c r="D98" s="200" t="s">
        <v>9730</v>
      </c>
      <c r="E98" s="170"/>
      <c r="F98" s="203" t="s">
        <v>10087</v>
      </c>
      <c r="G98" s="155" t="s">
        <v>10088</v>
      </c>
      <c r="H98" s="261"/>
      <c r="I98" s="155"/>
      <c r="J98" s="156"/>
      <c r="K98" s="156">
        <v>8</v>
      </c>
      <c r="L98" s="156"/>
      <c r="M98" s="201"/>
      <c r="N98" s="201"/>
      <c r="O98" s="201"/>
      <c r="P98" s="201"/>
      <c r="Q98" s="201"/>
      <c r="R98" s="201"/>
      <c r="S98" s="201"/>
      <c r="T98" s="201"/>
      <c r="U98" s="156"/>
      <c r="V98" s="156"/>
      <c r="W98" s="201"/>
      <c r="X98" s="201"/>
      <c r="Y98" s="156"/>
      <c r="Z98" s="262"/>
      <c r="AA98" s="154" t="s">
        <v>35</v>
      </c>
      <c r="AB98" s="181" t="s">
        <v>10090</v>
      </c>
    </row>
    <row r="99" spans="1:28" x14ac:dyDescent="0.25">
      <c r="A99" s="171" t="s">
        <v>2</v>
      </c>
      <c r="B99" s="172" t="s">
        <v>9286</v>
      </c>
      <c r="C99" s="207" t="s">
        <v>9228</v>
      </c>
      <c r="D99" s="192" t="s">
        <v>9687</v>
      </c>
      <c r="E99" s="299"/>
      <c r="F99" s="177" t="s">
        <v>10072</v>
      </c>
      <c r="G99" s="208" t="s">
        <v>9387</v>
      </c>
      <c r="H99" s="208"/>
      <c r="I99" s="208" t="s">
        <v>10092</v>
      </c>
      <c r="J99" s="178">
        <v>72</v>
      </c>
      <c r="K99" s="178">
        <v>205</v>
      </c>
      <c r="L99" s="178">
        <f>J99*100/K99</f>
        <v>35.121951219512198</v>
      </c>
      <c r="M99" s="193"/>
      <c r="N99" s="193"/>
      <c r="O99" s="193"/>
      <c r="P99" s="193"/>
      <c r="Q99" s="193"/>
      <c r="R99" s="193"/>
      <c r="S99" s="193"/>
      <c r="T99" s="193"/>
      <c r="U99" s="178" t="s">
        <v>10093</v>
      </c>
      <c r="V99" s="178"/>
      <c r="W99" s="193"/>
      <c r="X99" s="193"/>
      <c r="Y99" s="178"/>
      <c r="Z99" s="257"/>
      <c r="AA99" s="258" t="s">
        <v>35</v>
      </c>
      <c r="AB99" s="176"/>
    </row>
    <row r="100" spans="1:28" x14ac:dyDescent="0.25">
      <c r="A100" s="163" t="s">
        <v>2</v>
      </c>
      <c r="B100" s="164" t="s">
        <v>9286</v>
      </c>
      <c r="C100" s="63" t="s">
        <v>9228</v>
      </c>
      <c r="D100" s="29" t="s">
        <v>9693</v>
      </c>
      <c r="E100" s="169"/>
      <c r="F100" s="43" t="s">
        <v>10072</v>
      </c>
      <c r="G100" s="144" t="s">
        <v>9387</v>
      </c>
      <c r="H100" s="144"/>
      <c r="I100" s="144" t="s">
        <v>10092</v>
      </c>
      <c r="J100" s="73">
        <v>94</v>
      </c>
      <c r="K100" s="73">
        <v>189</v>
      </c>
      <c r="L100" s="72">
        <f t="shared" ref="L100:L102" si="1">J100*100/K100</f>
        <v>49.735449735449734</v>
      </c>
      <c r="M100" s="46"/>
      <c r="N100" s="46"/>
      <c r="O100" s="46"/>
      <c r="P100" s="46"/>
      <c r="Q100" s="46"/>
      <c r="R100" s="46"/>
      <c r="S100" s="46"/>
      <c r="T100" s="46"/>
      <c r="U100" s="73"/>
      <c r="V100" s="73"/>
      <c r="W100" s="46"/>
      <c r="X100" s="46"/>
      <c r="Y100" s="73"/>
      <c r="Z100" s="74"/>
      <c r="AA100" s="13" t="s">
        <v>35</v>
      </c>
      <c r="AB100" s="37"/>
    </row>
    <row r="101" spans="1:28" s="1" customFormat="1" x14ac:dyDescent="0.25">
      <c r="A101" s="337" t="s">
        <v>2</v>
      </c>
      <c r="B101" s="338" t="s">
        <v>9286</v>
      </c>
      <c r="C101" s="327" t="s">
        <v>9228</v>
      </c>
      <c r="D101" s="328" t="s">
        <v>9687</v>
      </c>
      <c r="E101" s="341"/>
      <c r="F101" s="330" t="s">
        <v>10072</v>
      </c>
      <c r="G101" s="331" t="s">
        <v>9319</v>
      </c>
      <c r="H101" s="331"/>
      <c r="I101" s="331" t="s">
        <v>10092</v>
      </c>
      <c r="J101" s="343">
        <v>57</v>
      </c>
      <c r="K101" s="343">
        <v>169</v>
      </c>
      <c r="L101" s="332">
        <f t="shared" si="1"/>
        <v>33.727810650887577</v>
      </c>
      <c r="M101" s="344"/>
      <c r="N101" s="344"/>
      <c r="O101" s="344"/>
      <c r="P101" s="344"/>
      <c r="Q101" s="344"/>
      <c r="R101" s="344"/>
      <c r="S101" s="344"/>
      <c r="T101" s="344"/>
      <c r="U101" s="343" t="s">
        <v>10094</v>
      </c>
      <c r="V101" s="343"/>
      <c r="W101" s="344"/>
      <c r="X101" s="344"/>
      <c r="Y101" s="343"/>
      <c r="Z101" s="345"/>
      <c r="AA101" s="346" t="s">
        <v>35</v>
      </c>
      <c r="AB101" s="347"/>
    </row>
    <row r="102" spans="1:28" s="1" customFormat="1" x14ac:dyDescent="0.25">
      <c r="A102" s="337" t="s">
        <v>2</v>
      </c>
      <c r="B102" s="338" t="s">
        <v>9286</v>
      </c>
      <c r="C102" s="339" t="s">
        <v>9228</v>
      </c>
      <c r="D102" s="340" t="s">
        <v>9693</v>
      </c>
      <c r="E102" s="341"/>
      <c r="F102" s="378" t="s">
        <v>10072</v>
      </c>
      <c r="G102" s="342" t="s">
        <v>9319</v>
      </c>
      <c r="H102" s="342"/>
      <c r="I102" s="342" t="s">
        <v>10092</v>
      </c>
      <c r="J102" s="343">
        <v>85</v>
      </c>
      <c r="K102" s="343">
        <v>181</v>
      </c>
      <c r="L102" s="343">
        <f t="shared" si="1"/>
        <v>46.961325966850829</v>
      </c>
      <c r="M102" s="344"/>
      <c r="N102" s="344"/>
      <c r="O102" s="344"/>
      <c r="P102" s="344"/>
      <c r="Q102" s="344"/>
      <c r="R102" s="344"/>
      <c r="S102" s="344"/>
      <c r="T102" s="344"/>
      <c r="U102" s="343"/>
      <c r="V102" s="343"/>
      <c r="W102" s="344"/>
      <c r="X102" s="344"/>
      <c r="Y102" s="343"/>
      <c r="Z102" s="345"/>
      <c r="AA102" s="346" t="s">
        <v>35</v>
      </c>
      <c r="AB102" s="347"/>
    </row>
    <row r="103" spans="1:28" x14ac:dyDescent="0.25">
      <c r="A103" s="161" t="s">
        <v>2</v>
      </c>
      <c r="B103" s="162" t="s">
        <v>9286</v>
      </c>
      <c r="C103" s="259" t="s">
        <v>9241</v>
      </c>
      <c r="D103" s="28" t="s">
        <v>9687</v>
      </c>
      <c r="E103" s="168"/>
      <c r="F103" s="43" t="s">
        <v>10095</v>
      </c>
      <c r="G103" s="144" t="s">
        <v>9319</v>
      </c>
      <c r="H103" s="144" t="s">
        <v>10096</v>
      </c>
      <c r="I103" s="144" t="s">
        <v>10097</v>
      </c>
      <c r="J103" s="72"/>
      <c r="K103" s="72"/>
      <c r="L103" s="72"/>
      <c r="M103" s="44">
        <v>7336</v>
      </c>
      <c r="N103" s="44"/>
      <c r="O103" s="44"/>
      <c r="P103" s="44"/>
      <c r="Q103" s="44"/>
      <c r="R103" s="44"/>
      <c r="S103" s="44"/>
      <c r="T103" s="44"/>
      <c r="U103" s="72"/>
      <c r="V103" s="72"/>
      <c r="W103" s="44"/>
      <c r="X103" s="44"/>
      <c r="Y103" s="72"/>
      <c r="Z103" s="260"/>
      <c r="AA103" s="12" t="s">
        <v>35</v>
      </c>
      <c r="AB103" s="36" t="s">
        <v>10098</v>
      </c>
    </row>
    <row r="104" spans="1:28" x14ac:dyDescent="0.25">
      <c r="A104" s="163" t="s">
        <v>2</v>
      </c>
      <c r="B104" s="164" t="s">
        <v>9286</v>
      </c>
      <c r="C104" s="259" t="s">
        <v>9241</v>
      </c>
      <c r="D104" s="28" t="s">
        <v>9687</v>
      </c>
      <c r="E104" s="169"/>
      <c r="F104" s="45" t="s">
        <v>10099</v>
      </c>
      <c r="G104" s="144" t="s">
        <v>9319</v>
      </c>
      <c r="H104" s="144" t="s">
        <v>10096</v>
      </c>
      <c r="I104" s="144" t="s">
        <v>10097</v>
      </c>
      <c r="J104" s="73"/>
      <c r="K104" s="73"/>
      <c r="L104" s="73"/>
      <c r="M104" s="46">
        <v>1302</v>
      </c>
      <c r="N104" s="46"/>
      <c r="O104" s="46"/>
      <c r="P104" s="46"/>
      <c r="Q104" s="46"/>
      <c r="R104" s="46"/>
      <c r="S104" s="46"/>
      <c r="T104" s="46"/>
      <c r="U104" s="73"/>
      <c r="V104" s="73"/>
      <c r="W104" s="46"/>
      <c r="X104" s="46"/>
      <c r="Y104" s="73"/>
      <c r="Z104" s="74"/>
      <c r="AA104" s="13" t="s">
        <v>35</v>
      </c>
      <c r="AB104" s="37" t="s">
        <v>10100</v>
      </c>
    </row>
    <row r="105" spans="1:28" ht="15.75" thickBot="1" x14ac:dyDescent="0.3">
      <c r="A105" s="173" t="s">
        <v>2</v>
      </c>
      <c r="B105" s="166" t="s">
        <v>9286</v>
      </c>
      <c r="C105" s="445" t="s">
        <v>9241</v>
      </c>
      <c r="D105" s="446" t="s">
        <v>9687</v>
      </c>
      <c r="E105" s="170"/>
      <c r="F105" s="182" t="s">
        <v>10101</v>
      </c>
      <c r="G105" s="261" t="s">
        <v>9319</v>
      </c>
      <c r="H105" s="261" t="s">
        <v>10096</v>
      </c>
      <c r="I105" s="261" t="s">
        <v>10097</v>
      </c>
      <c r="J105" s="156"/>
      <c r="K105" s="156"/>
      <c r="L105" s="156"/>
      <c r="M105" s="201">
        <v>1634</v>
      </c>
      <c r="N105" s="201"/>
      <c r="O105" s="201"/>
      <c r="P105" s="201"/>
      <c r="Q105" s="201"/>
      <c r="R105" s="201"/>
      <c r="S105" s="201"/>
      <c r="T105" s="201"/>
      <c r="U105" s="156"/>
      <c r="V105" s="156"/>
      <c r="W105" s="201"/>
      <c r="X105" s="201"/>
      <c r="Y105" s="156"/>
      <c r="Z105" s="262"/>
      <c r="AA105" s="154" t="s">
        <v>35</v>
      </c>
      <c r="AB105" s="181" t="s">
        <v>10102</v>
      </c>
    </row>
    <row r="106" spans="1:28" s="1" customFormat="1" x14ac:dyDescent="0.25">
      <c r="A106" s="348" t="s">
        <v>2</v>
      </c>
      <c r="B106" s="349" t="s">
        <v>9286</v>
      </c>
      <c r="C106" s="350" t="s">
        <v>9253</v>
      </c>
      <c r="D106" s="351" t="s">
        <v>9737</v>
      </c>
      <c r="E106" s="352"/>
      <c r="F106" s="353" t="s">
        <v>10103</v>
      </c>
      <c r="G106" s="354" t="s">
        <v>9741</v>
      </c>
      <c r="H106" s="354"/>
      <c r="I106" s="354"/>
      <c r="J106" s="355"/>
      <c r="K106" s="355">
        <v>20</v>
      </c>
      <c r="L106" s="355"/>
      <c r="M106" s="381">
        <v>1.2E-2</v>
      </c>
      <c r="N106" s="381"/>
      <c r="O106" s="381">
        <v>2E-3</v>
      </c>
      <c r="P106" s="356"/>
      <c r="Q106" s="356"/>
      <c r="R106" s="356"/>
      <c r="S106" s="356"/>
      <c r="T106" s="356">
        <v>2.0000000000000002E-5</v>
      </c>
      <c r="U106" s="355"/>
      <c r="V106" s="355"/>
      <c r="W106" s="356"/>
      <c r="X106" s="356"/>
      <c r="Y106" s="355"/>
      <c r="Z106" s="358"/>
      <c r="AA106" s="359" t="s">
        <v>35</v>
      </c>
      <c r="AB106" s="360" t="s">
        <v>10104</v>
      </c>
    </row>
    <row r="107" spans="1:28" s="1" customFormat="1" ht="15.75" thickBot="1" x14ac:dyDescent="0.3">
      <c r="A107" s="472" t="s">
        <v>2</v>
      </c>
      <c r="B107" s="473" t="s">
        <v>9286</v>
      </c>
      <c r="C107" s="474" t="s">
        <v>9253</v>
      </c>
      <c r="D107" s="475" t="s">
        <v>9604</v>
      </c>
      <c r="E107" s="476"/>
      <c r="F107" s="477" t="s">
        <v>10103</v>
      </c>
      <c r="G107" s="478" t="s">
        <v>9741</v>
      </c>
      <c r="H107" s="479"/>
      <c r="I107" s="478"/>
      <c r="J107" s="480"/>
      <c r="K107" s="480">
        <v>7</v>
      </c>
      <c r="L107" s="480"/>
      <c r="M107" s="481">
        <v>-4.0000000000000001E-3</v>
      </c>
      <c r="N107" s="481"/>
      <c r="O107" s="481">
        <v>2E-3</v>
      </c>
      <c r="P107" s="482"/>
      <c r="Q107" s="482"/>
      <c r="R107" s="482"/>
      <c r="S107" s="482"/>
      <c r="T107" s="482"/>
      <c r="U107" s="480"/>
      <c r="V107" s="480"/>
      <c r="W107" s="482"/>
      <c r="X107" s="482"/>
      <c r="Y107" s="480"/>
      <c r="Z107" s="483"/>
      <c r="AA107" s="484" t="s">
        <v>35</v>
      </c>
      <c r="AB107" s="485" t="s">
        <v>10104</v>
      </c>
    </row>
    <row r="108" spans="1:28" s="1" customFormat="1" x14ac:dyDescent="0.25">
      <c r="A108" s="348" t="s">
        <v>2</v>
      </c>
      <c r="B108" s="349" t="s">
        <v>9286</v>
      </c>
      <c r="C108" s="350" t="s">
        <v>9257</v>
      </c>
      <c r="D108" s="351" t="s">
        <v>9745</v>
      </c>
      <c r="E108" s="352"/>
      <c r="F108" s="353" t="s">
        <v>10105</v>
      </c>
      <c r="G108" s="354" t="s">
        <v>9751</v>
      </c>
      <c r="H108" s="354"/>
      <c r="I108" s="354"/>
      <c r="J108" s="355"/>
      <c r="K108" s="355">
        <v>34</v>
      </c>
      <c r="L108" s="355"/>
      <c r="M108" s="356">
        <v>-390</v>
      </c>
      <c r="N108" s="356">
        <v>490</v>
      </c>
      <c r="O108" s="356"/>
      <c r="P108" s="356"/>
      <c r="Q108" s="356"/>
      <c r="R108" s="356"/>
      <c r="S108" s="356" t="s">
        <v>10106</v>
      </c>
      <c r="T108" s="356">
        <v>0.03</v>
      </c>
      <c r="U108" s="355"/>
      <c r="V108" s="355"/>
      <c r="W108" s="356"/>
      <c r="X108" s="356"/>
      <c r="Y108" s="355"/>
      <c r="Z108" s="358"/>
      <c r="AA108" s="359" t="s">
        <v>35</v>
      </c>
      <c r="AB108" s="360"/>
    </row>
    <row r="109" spans="1:28" s="1" customFormat="1" x14ac:dyDescent="0.25">
      <c r="A109" s="337" t="s">
        <v>2</v>
      </c>
      <c r="B109" s="338" t="s">
        <v>9286</v>
      </c>
      <c r="C109" s="339" t="s">
        <v>9257</v>
      </c>
      <c r="D109" s="340" t="s">
        <v>9752</v>
      </c>
      <c r="E109" s="341"/>
      <c r="F109" s="330" t="s">
        <v>10105</v>
      </c>
      <c r="G109" s="342" t="s">
        <v>9751</v>
      </c>
      <c r="H109" s="331"/>
      <c r="I109" s="342"/>
      <c r="J109" s="343"/>
      <c r="K109" s="343">
        <v>30</v>
      </c>
      <c r="L109" s="343"/>
      <c r="M109" s="344">
        <v>-1350</v>
      </c>
      <c r="N109" s="344">
        <v>420</v>
      </c>
      <c r="O109" s="344"/>
      <c r="P109" s="344"/>
      <c r="Q109" s="344"/>
      <c r="R109" s="344"/>
      <c r="S109" s="344"/>
      <c r="T109" s="344"/>
      <c r="U109" s="343"/>
      <c r="V109" s="343"/>
      <c r="W109" s="344"/>
      <c r="X109" s="344"/>
      <c r="Y109" s="343"/>
      <c r="Z109" s="345"/>
      <c r="AA109" s="346" t="s">
        <v>35</v>
      </c>
      <c r="AB109" s="336"/>
    </row>
    <row r="110" spans="1:28" x14ac:dyDescent="0.25">
      <c r="A110" s="161" t="s">
        <v>2</v>
      </c>
      <c r="B110" s="162" t="s">
        <v>9286</v>
      </c>
      <c r="C110" s="259" t="s">
        <v>9257</v>
      </c>
      <c r="D110" s="28" t="s">
        <v>9745</v>
      </c>
      <c r="E110" s="168" t="s">
        <v>10107</v>
      </c>
      <c r="F110" s="43" t="s">
        <v>10105</v>
      </c>
      <c r="G110" s="144" t="s">
        <v>9751</v>
      </c>
      <c r="H110" s="144"/>
      <c r="I110" s="144"/>
      <c r="J110" s="72"/>
      <c r="K110" s="72">
        <v>17</v>
      </c>
      <c r="L110" s="72"/>
      <c r="M110" s="44">
        <v>0</v>
      </c>
      <c r="N110" s="44">
        <v>420</v>
      </c>
      <c r="O110" s="44"/>
      <c r="P110" s="44"/>
      <c r="Q110" s="44"/>
      <c r="R110" s="44"/>
      <c r="S110" s="44" t="s">
        <v>10108</v>
      </c>
      <c r="T110" s="44">
        <v>0.03</v>
      </c>
      <c r="U110" s="72"/>
      <c r="V110" s="72"/>
      <c r="W110" s="44"/>
      <c r="X110" s="44"/>
      <c r="Y110" s="72"/>
      <c r="Z110" s="260"/>
      <c r="AA110" s="12" t="s">
        <v>35</v>
      </c>
      <c r="AB110" s="36" t="s">
        <v>10109</v>
      </c>
    </row>
    <row r="111" spans="1:28" x14ac:dyDescent="0.25">
      <c r="A111" s="163" t="s">
        <v>2</v>
      </c>
      <c r="B111" s="164" t="s">
        <v>9286</v>
      </c>
      <c r="C111" s="63" t="s">
        <v>9257</v>
      </c>
      <c r="D111" s="29" t="s">
        <v>9752</v>
      </c>
      <c r="E111" s="169" t="s">
        <v>10107</v>
      </c>
      <c r="F111" s="43" t="s">
        <v>10105</v>
      </c>
      <c r="G111" s="64" t="s">
        <v>9751</v>
      </c>
      <c r="H111" s="144"/>
      <c r="I111" s="64"/>
      <c r="J111" s="73"/>
      <c r="K111" s="73">
        <v>16</v>
      </c>
      <c r="L111" s="73"/>
      <c r="M111" s="46">
        <v>-1500</v>
      </c>
      <c r="N111" s="46">
        <v>550</v>
      </c>
      <c r="O111" s="46"/>
      <c r="P111" s="46"/>
      <c r="Q111" s="46"/>
      <c r="R111" s="46"/>
      <c r="S111" s="46"/>
      <c r="T111" s="46"/>
      <c r="U111" s="73"/>
      <c r="V111" s="73"/>
      <c r="W111" s="46"/>
      <c r="X111" s="46"/>
      <c r="Y111" s="73"/>
      <c r="Z111" s="74"/>
      <c r="AA111" s="13" t="s">
        <v>35</v>
      </c>
      <c r="AB111" s="36" t="s">
        <v>10109</v>
      </c>
    </row>
    <row r="112" spans="1:28" x14ac:dyDescent="0.25">
      <c r="A112" s="163" t="s">
        <v>2</v>
      </c>
      <c r="B112" s="164" t="s">
        <v>9286</v>
      </c>
      <c r="C112" s="259" t="s">
        <v>9257</v>
      </c>
      <c r="D112" s="28" t="s">
        <v>9745</v>
      </c>
      <c r="E112" s="169"/>
      <c r="F112" s="45" t="s">
        <v>10110</v>
      </c>
      <c r="G112" s="64" t="s">
        <v>9751</v>
      </c>
      <c r="H112" s="144"/>
      <c r="I112" s="64"/>
      <c r="J112" s="73"/>
      <c r="K112" s="73">
        <v>34</v>
      </c>
      <c r="L112" s="73"/>
      <c r="M112" s="46">
        <f>37.2-49.8</f>
        <v>-12.599999999999994</v>
      </c>
      <c r="N112" s="46"/>
      <c r="O112" s="46"/>
      <c r="P112" s="46"/>
      <c r="Q112" s="46"/>
      <c r="R112" s="46"/>
      <c r="S112" s="46">
        <f>M112-M113</f>
        <v>3.8000000000000114</v>
      </c>
      <c r="T112" s="46">
        <v>0.52</v>
      </c>
      <c r="U112" s="73"/>
      <c r="V112" s="73"/>
      <c r="W112" s="46"/>
      <c r="X112" s="46"/>
      <c r="Y112" s="73"/>
      <c r="Z112" s="74"/>
      <c r="AA112" s="13" t="s">
        <v>35</v>
      </c>
      <c r="AB112" s="37" t="s">
        <v>10111</v>
      </c>
    </row>
    <row r="113" spans="1:28" x14ac:dyDescent="0.25">
      <c r="A113" s="163" t="s">
        <v>2</v>
      </c>
      <c r="B113" s="164" t="s">
        <v>9286</v>
      </c>
      <c r="C113" s="63" t="s">
        <v>9257</v>
      </c>
      <c r="D113" s="29" t="s">
        <v>9752</v>
      </c>
      <c r="E113" s="169"/>
      <c r="F113" s="45" t="s">
        <v>10110</v>
      </c>
      <c r="G113" s="64" t="s">
        <v>9751</v>
      </c>
      <c r="H113" s="144"/>
      <c r="I113" s="64"/>
      <c r="J113" s="73"/>
      <c r="K113" s="73">
        <v>30</v>
      </c>
      <c r="L113" s="73"/>
      <c r="M113" s="46">
        <f>43.8-60.2</f>
        <v>-16.400000000000006</v>
      </c>
      <c r="N113" s="46"/>
      <c r="O113" s="46"/>
      <c r="P113" s="46"/>
      <c r="Q113" s="46"/>
      <c r="R113" s="46"/>
      <c r="S113" s="46"/>
      <c r="T113" s="46"/>
      <c r="U113" s="73"/>
      <c r="V113" s="73"/>
      <c r="W113" s="46"/>
      <c r="X113" s="46"/>
      <c r="Y113" s="73"/>
      <c r="Z113" s="74"/>
      <c r="AA113" s="13" t="s">
        <v>35</v>
      </c>
      <c r="AB113" s="37" t="s">
        <v>10111</v>
      </c>
    </row>
    <row r="114" spans="1:28" x14ac:dyDescent="0.25">
      <c r="A114" s="163" t="s">
        <v>2</v>
      </c>
      <c r="B114" s="164" t="s">
        <v>9286</v>
      </c>
      <c r="C114" s="259" t="s">
        <v>9257</v>
      </c>
      <c r="D114" s="28" t="s">
        <v>9745</v>
      </c>
      <c r="E114" s="169"/>
      <c r="F114" s="45" t="s">
        <v>10112</v>
      </c>
      <c r="G114" s="64" t="s">
        <v>9751</v>
      </c>
      <c r="H114" s="144"/>
      <c r="I114" s="64"/>
      <c r="J114" s="73"/>
      <c r="K114" s="73">
        <v>34</v>
      </c>
      <c r="L114" s="73"/>
      <c r="M114" s="46">
        <f>58.2-58</f>
        <v>0.20000000000000284</v>
      </c>
      <c r="N114" s="46"/>
      <c r="O114" s="46"/>
      <c r="P114" s="46"/>
      <c r="Q114" s="46"/>
      <c r="R114" s="46"/>
      <c r="S114" s="46">
        <f>M114-M115</f>
        <v>2.1000000000000014</v>
      </c>
      <c r="T114" s="46">
        <v>0.23</v>
      </c>
      <c r="U114" s="73"/>
      <c r="V114" s="73"/>
      <c r="W114" s="46"/>
      <c r="X114" s="46"/>
      <c r="Y114" s="73"/>
      <c r="Z114" s="74"/>
      <c r="AA114" s="13" t="s">
        <v>35</v>
      </c>
      <c r="AB114" s="37" t="s">
        <v>10111</v>
      </c>
    </row>
    <row r="115" spans="1:28" x14ac:dyDescent="0.25">
      <c r="A115" s="163" t="s">
        <v>2</v>
      </c>
      <c r="B115" s="164" t="s">
        <v>9286</v>
      </c>
      <c r="C115" s="63" t="s">
        <v>9257</v>
      </c>
      <c r="D115" s="29" t="s">
        <v>9752</v>
      </c>
      <c r="E115" s="169"/>
      <c r="F115" s="45" t="s">
        <v>10112</v>
      </c>
      <c r="G115" s="64" t="s">
        <v>9751</v>
      </c>
      <c r="H115" s="144"/>
      <c r="I115" s="64"/>
      <c r="J115" s="73"/>
      <c r="K115" s="73">
        <v>30</v>
      </c>
      <c r="L115" s="73"/>
      <c r="M115" s="46">
        <f>42.9-44.8</f>
        <v>-1.8999999999999986</v>
      </c>
      <c r="N115" s="46"/>
      <c r="O115" s="46"/>
      <c r="P115" s="46"/>
      <c r="Q115" s="46"/>
      <c r="R115" s="46"/>
      <c r="S115" s="46"/>
      <c r="T115" s="46"/>
      <c r="U115" s="73"/>
      <c r="V115" s="73"/>
      <c r="W115" s="46"/>
      <c r="X115" s="46"/>
      <c r="Y115" s="73"/>
      <c r="Z115" s="74"/>
      <c r="AA115" s="13" t="s">
        <v>35</v>
      </c>
      <c r="AB115" s="37" t="s">
        <v>10111</v>
      </c>
    </row>
    <row r="116" spans="1:28" x14ac:dyDescent="0.25">
      <c r="A116" s="163" t="s">
        <v>2</v>
      </c>
      <c r="B116" s="164" t="s">
        <v>9286</v>
      </c>
      <c r="C116" s="259" t="s">
        <v>9257</v>
      </c>
      <c r="D116" s="28" t="s">
        <v>9745</v>
      </c>
      <c r="E116" s="169"/>
      <c r="F116" s="45" t="s">
        <v>10113</v>
      </c>
      <c r="G116" s="64" t="s">
        <v>9751</v>
      </c>
      <c r="H116" s="144"/>
      <c r="I116" s="64"/>
      <c r="J116" s="73"/>
      <c r="K116" s="73">
        <v>34</v>
      </c>
      <c r="L116" s="73"/>
      <c r="M116" s="46">
        <f>57.1-42.9</f>
        <v>14.200000000000003</v>
      </c>
      <c r="N116" s="46"/>
      <c r="O116" s="46"/>
      <c r="P116" s="46"/>
      <c r="Q116" s="46"/>
      <c r="R116" s="46"/>
      <c r="S116" s="46">
        <f>M116-M117</f>
        <v>2.7000000000000028</v>
      </c>
      <c r="T116" s="46">
        <v>0.41</v>
      </c>
      <c r="U116" s="73"/>
      <c r="V116" s="73"/>
      <c r="W116" s="46"/>
      <c r="X116" s="46"/>
      <c r="Y116" s="73"/>
      <c r="Z116" s="74"/>
      <c r="AA116" s="13" t="s">
        <v>35</v>
      </c>
      <c r="AB116" s="37" t="s">
        <v>10111</v>
      </c>
    </row>
    <row r="117" spans="1:28" x14ac:dyDescent="0.25">
      <c r="A117" s="163" t="s">
        <v>2</v>
      </c>
      <c r="B117" s="164" t="s">
        <v>9286</v>
      </c>
      <c r="C117" s="63" t="s">
        <v>9257</v>
      </c>
      <c r="D117" s="29" t="s">
        <v>9752</v>
      </c>
      <c r="E117" s="169"/>
      <c r="F117" s="45" t="s">
        <v>10113</v>
      </c>
      <c r="G117" s="64" t="s">
        <v>9751</v>
      </c>
      <c r="H117" s="144"/>
      <c r="I117" s="64"/>
      <c r="J117" s="73"/>
      <c r="K117" s="73">
        <v>30</v>
      </c>
      <c r="L117" s="73"/>
      <c r="M117" s="46">
        <f>54.6-43.1</f>
        <v>11.5</v>
      </c>
      <c r="N117" s="46"/>
      <c r="O117" s="46"/>
      <c r="P117" s="46"/>
      <c r="Q117" s="46"/>
      <c r="R117" s="46"/>
      <c r="S117" s="46"/>
      <c r="T117" s="46"/>
      <c r="U117" s="73"/>
      <c r="V117" s="73"/>
      <c r="W117" s="46"/>
      <c r="X117" s="46"/>
      <c r="Y117" s="73"/>
      <c r="Z117" s="74"/>
      <c r="AA117" s="13" t="s">
        <v>35</v>
      </c>
      <c r="AB117" s="37" t="s">
        <v>10111</v>
      </c>
    </row>
    <row r="118" spans="1:28" x14ac:dyDescent="0.25">
      <c r="A118" s="163" t="s">
        <v>2</v>
      </c>
      <c r="B118" s="164" t="s">
        <v>9286</v>
      </c>
      <c r="C118" s="259" t="s">
        <v>9257</v>
      </c>
      <c r="D118" s="28" t="s">
        <v>9745</v>
      </c>
      <c r="E118" s="169"/>
      <c r="F118" s="45" t="s">
        <v>10114</v>
      </c>
      <c r="G118" s="64" t="s">
        <v>9751</v>
      </c>
      <c r="H118" s="144"/>
      <c r="I118" s="64"/>
      <c r="J118" s="73"/>
      <c r="K118" s="73">
        <v>34</v>
      </c>
      <c r="L118" s="73"/>
      <c r="M118" s="46">
        <v>0</v>
      </c>
      <c r="N118" s="46"/>
      <c r="O118" s="46"/>
      <c r="P118" s="46"/>
      <c r="Q118" s="46"/>
      <c r="R118" s="46"/>
      <c r="S118" s="46">
        <f>M118-M119</f>
        <v>1.1000000000000005</v>
      </c>
      <c r="T118" s="46">
        <v>0.32</v>
      </c>
      <c r="U118" s="73"/>
      <c r="V118" s="73"/>
      <c r="W118" s="46"/>
      <c r="X118" s="46"/>
      <c r="Y118" s="73"/>
      <c r="Z118" s="74"/>
      <c r="AA118" s="13" t="s">
        <v>35</v>
      </c>
      <c r="AB118" s="37" t="s">
        <v>10111</v>
      </c>
    </row>
    <row r="119" spans="1:28" ht="15.75" thickBot="1" x14ac:dyDescent="0.3">
      <c r="A119" s="173" t="s">
        <v>2</v>
      </c>
      <c r="B119" s="166" t="s">
        <v>9286</v>
      </c>
      <c r="C119" s="209" t="s">
        <v>9257</v>
      </c>
      <c r="D119" s="200" t="s">
        <v>9752</v>
      </c>
      <c r="E119" s="170"/>
      <c r="F119" s="182" t="s">
        <v>10114</v>
      </c>
      <c r="G119" s="155" t="s">
        <v>9751</v>
      </c>
      <c r="H119" s="261"/>
      <c r="I119" s="155"/>
      <c r="J119" s="156"/>
      <c r="K119" s="156">
        <v>30</v>
      </c>
      <c r="L119" s="156"/>
      <c r="M119" s="201">
        <f>7.7-8.8</f>
        <v>-1.1000000000000005</v>
      </c>
      <c r="N119" s="201"/>
      <c r="O119" s="201"/>
      <c r="P119" s="201"/>
      <c r="Q119" s="201"/>
      <c r="R119" s="201"/>
      <c r="S119" s="201"/>
      <c r="T119" s="201"/>
      <c r="U119" s="156"/>
      <c r="V119" s="156"/>
      <c r="W119" s="201"/>
      <c r="X119" s="201"/>
      <c r="Y119" s="156"/>
      <c r="Z119" s="262"/>
      <c r="AA119" s="154" t="s">
        <v>35</v>
      </c>
      <c r="AB119" s="181" t="s">
        <v>10111</v>
      </c>
    </row>
    <row r="120" spans="1:28" s="1" customFormat="1" x14ac:dyDescent="0.25">
      <c r="A120" s="348" t="s">
        <v>2</v>
      </c>
      <c r="B120" s="349" t="s">
        <v>9286</v>
      </c>
      <c r="C120" s="350" t="s">
        <v>9259</v>
      </c>
      <c r="D120" s="351" t="s">
        <v>9745</v>
      </c>
      <c r="E120" s="352"/>
      <c r="F120" s="353" t="s">
        <v>10105</v>
      </c>
      <c r="G120" s="354" t="s">
        <v>9751</v>
      </c>
      <c r="H120" s="354"/>
      <c r="I120" s="354"/>
      <c r="J120" s="355"/>
      <c r="K120" s="355">
        <v>6</v>
      </c>
      <c r="L120" s="355"/>
      <c r="M120" s="356">
        <v>700</v>
      </c>
      <c r="N120" s="356">
        <v>830</v>
      </c>
      <c r="O120" s="356"/>
      <c r="P120" s="356"/>
      <c r="Q120" s="356"/>
      <c r="R120" s="356"/>
      <c r="S120" s="356" t="s">
        <v>10115</v>
      </c>
      <c r="T120" s="356">
        <v>3.9E-2</v>
      </c>
      <c r="U120" s="355"/>
      <c r="V120" s="355"/>
      <c r="W120" s="356"/>
      <c r="X120" s="356"/>
      <c r="Y120" s="355"/>
      <c r="Z120" s="358"/>
      <c r="AA120" s="359" t="s">
        <v>35</v>
      </c>
      <c r="AB120" s="360"/>
    </row>
    <row r="121" spans="1:28" s="1" customFormat="1" ht="15.75" thickBot="1" x14ac:dyDescent="0.3">
      <c r="A121" s="363" t="s">
        <v>2</v>
      </c>
      <c r="B121" s="364" t="s">
        <v>9286</v>
      </c>
      <c r="C121" s="365" t="s">
        <v>9259</v>
      </c>
      <c r="D121" s="366" t="s">
        <v>9752</v>
      </c>
      <c r="E121" s="367"/>
      <c r="F121" s="368" t="s">
        <v>10105</v>
      </c>
      <c r="G121" s="370" t="s">
        <v>9751</v>
      </c>
      <c r="H121" s="369"/>
      <c r="I121" s="370"/>
      <c r="J121" s="371"/>
      <c r="K121" s="371">
        <v>7</v>
      </c>
      <c r="L121" s="371"/>
      <c r="M121" s="372">
        <v>-1520</v>
      </c>
      <c r="N121" s="372">
        <v>740</v>
      </c>
      <c r="O121" s="372"/>
      <c r="P121" s="372"/>
      <c r="Q121" s="372"/>
      <c r="R121" s="372"/>
      <c r="S121" s="372"/>
      <c r="T121" s="372"/>
      <c r="U121" s="371"/>
      <c r="V121" s="371"/>
      <c r="W121" s="372"/>
      <c r="X121" s="372"/>
      <c r="Y121" s="371"/>
      <c r="Z121" s="373"/>
      <c r="AA121" s="374" t="s">
        <v>35</v>
      </c>
      <c r="AB121" s="487"/>
    </row>
  </sheetData>
  <conditionalFormatting sqref="A1:B1048576">
    <cfRule type="cellIs" dxfId="140" priority="1" operator="equal">
      <formula>"GMT"</formula>
    </cfRule>
    <cfRule type="cellIs" dxfId="139" priority="2" operator="equal">
      <formula>"RE"</formula>
    </cfRule>
    <cfRule type="cellIs" dxfId="138" priority="3" operator="equal">
      <formula>"JK"</formula>
    </cfRule>
    <cfRule type="cellIs" dxfId="137" priority="4" operator="equal">
      <formula>"CT"</formula>
    </cfRule>
    <cfRule type="cellIs" dxfId="136" priority="5" operator="equal">
      <formula>"SH"</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EA086-B166-4FB1-B658-1CA58DF598AC}">
  <sheetPr>
    <tabColor rgb="FFFFC000"/>
  </sheetPr>
  <dimension ref="A1:I35"/>
  <sheetViews>
    <sheetView zoomScale="85" zoomScaleNormal="85" workbookViewId="0"/>
  </sheetViews>
  <sheetFormatPr defaultColWidth="8.7109375" defaultRowHeight="15" x14ac:dyDescent="0.25"/>
  <cols>
    <col min="1" max="2" width="11.7109375" customWidth="1"/>
    <col min="3" max="3" width="18.7109375" customWidth="1"/>
    <col min="4" max="4" width="16.42578125" bestFit="1" customWidth="1"/>
    <col min="5" max="5" width="27" customWidth="1"/>
    <col min="6" max="6" width="22.7109375" bestFit="1" customWidth="1"/>
    <col min="7" max="7" width="24.42578125" bestFit="1" customWidth="1"/>
    <col min="8" max="8" width="28" bestFit="1" customWidth="1"/>
    <col min="9" max="9" width="21.42578125" bestFit="1" customWidth="1"/>
  </cols>
  <sheetData>
    <row r="1" spans="1:9" ht="15" customHeight="1" x14ac:dyDescent="0.25">
      <c r="A1" s="263" t="s">
        <v>10116</v>
      </c>
      <c r="I1" s="263"/>
    </row>
    <row r="2" spans="1:9" ht="15" customHeight="1" x14ac:dyDescent="0.25">
      <c r="A2" s="264" t="s">
        <v>10117</v>
      </c>
      <c r="I2" s="263"/>
    </row>
    <row r="3" spans="1:9" ht="15" customHeight="1" thickBot="1" x14ac:dyDescent="0.3">
      <c r="I3" s="263"/>
    </row>
    <row r="4" spans="1:9" ht="30.75" thickBot="1" x14ac:dyDescent="0.3">
      <c r="A4" s="38" t="s">
        <v>21</v>
      </c>
      <c r="B4" s="8" t="s">
        <v>24</v>
      </c>
      <c r="C4" s="158" t="s">
        <v>18</v>
      </c>
      <c r="D4" s="9" t="s">
        <v>10118</v>
      </c>
      <c r="E4" s="152" t="s">
        <v>10119</v>
      </c>
      <c r="F4" s="7" t="s">
        <v>10120</v>
      </c>
      <c r="G4" s="7" t="s">
        <v>10121</v>
      </c>
      <c r="H4" s="8" t="s">
        <v>10122</v>
      </c>
      <c r="I4" s="265" t="s">
        <v>10123</v>
      </c>
    </row>
    <row r="5" spans="1:9" x14ac:dyDescent="0.25">
      <c r="A5" s="10" t="s">
        <v>2</v>
      </c>
      <c r="B5" s="6" t="s">
        <v>9286</v>
      </c>
      <c r="C5" s="168" t="s">
        <v>9181</v>
      </c>
      <c r="D5" s="10" t="str">
        <f>'Domain 1'!H5</f>
        <v>Some concerns</v>
      </c>
      <c r="E5" s="5" t="str">
        <f>IF(C5="","",IF(Preliminary!G5=Lists!$I$8,'Domain 2 ITT'!P5,IF(Preliminary!G5=Lists!$I$9,'Domain 2 PP'!N5,"Please select an aim in RoB2 - Preliminary")))</f>
        <v>High risk</v>
      </c>
      <c r="F5" s="5" t="str">
        <f>'Domain 3'!J5</f>
        <v>High risk</v>
      </c>
      <c r="G5" s="5" t="str">
        <f>'Domain 4'!L5</f>
        <v>Low risk</v>
      </c>
      <c r="H5" s="6" t="str">
        <f>'Domain 5'!H5</f>
        <v>Some concerns</v>
      </c>
      <c r="I5" s="36" t="str">
        <f t="shared" ref="I5:I35" si="0">IF(C5="","",IF(OR(D5="Incomplete",E5="Incomplete",F5="Incomplete",G5="Incomplete",H5="Incomplete"),"Incomplete",IF(OR(D5="High risk",E5="High risk",F5="High risk",G5="High risk",H5="High risk"),"High risk",IF(AND(D5="Low risk",E5="Low risk",F5="Low risk",G5="Low risk",H5="Low risk"),"Low risk","Some concerns - please check if this needs to be 'high risk' or 'some concerns'"))))</f>
        <v>High risk</v>
      </c>
    </row>
    <row r="6" spans="1:9" x14ac:dyDescent="0.25">
      <c r="A6" s="11" t="s">
        <v>2</v>
      </c>
      <c r="B6" s="4" t="s">
        <v>9286</v>
      </c>
      <c r="C6" s="169" t="s">
        <v>9190</v>
      </c>
      <c r="D6" s="11" t="str">
        <f>'Domain 1'!H6</f>
        <v>High risk</v>
      </c>
      <c r="E6" s="3" t="str">
        <f>IF(C6="","",IF(Preliminary!G6=Lists!$I$8,'Domain 2 ITT'!P6,IF(Preliminary!G6=Lists!$I$9,'Domain 2 PP'!N6,"Please select an aim in RoB2 - Preliminary")))</f>
        <v>Low risk</v>
      </c>
      <c r="F6" s="3" t="str">
        <f>'Domain 3'!J6</f>
        <v>High risk</v>
      </c>
      <c r="G6" s="3" t="str">
        <f>'Domain 4'!L6</f>
        <v>Low risk</v>
      </c>
      <c r="H6" s="4" t="str">
        <f>'Domain 5'!H6</f>
        <v>Some concerns</v>
      </c>
      <c r="I6" s="37" t="str">
        <f t="shared" si="0"/>
        <v>High risk</v>
      </c>
    </row>
    <row r="7" spans="1:9" x14ac:dyDescent="0.25">
      <c r="A7" s="11" t="s">
        <v>2</v>
      </c>
      <c r="B7" s="4" t="s">
        <v>9286</v>
      </c>
      <c r="C7" s="169" t="s">
        <v>9192</v>
      </c>
      <c r="D7" s="11" t="str">
        <f>'Domain 1'!H7</f>
        <v>High risk</v>
      </c>
      <c r="E7" s="3" t="str">
        <f>IF(C7="","",IF(Preliminary!G7=Lists!$I$8,'Domain 2 ITT'!P7,IF(Preliminary!G7=Lists!$I$9,'Domain 2 PP'!N7,"Please select an aim in RoB2 - Preliminary")))</f>
        <v>Some concerns</v>
      </c>
      <c r="F7" s="3" t="str">
        <f>'Domain 3'!J7</f>
        <v>High risk</v>
      </c>
      <c r="G7" s="3" t="str">
        <f>'Domain 4'!L7</f>
        <v>Low risk</v>
      </c>
      <c r="H7" s="4" t="str">
        <f>'Domain 5'!H7</f>
        <v>Some concerns</v>
      </c>
      <c r="I7" s="37" t="str">
        <f t="shared" ref="I7" si="1">IF(C7="","",IF(OR(D7="Incomplete",E7="Incomplete",F7="Incomplete",G7="Incomplete",H7="Incomplete"),"Incomplete",IF(OR(D7="High risk",E7="High risk",F7="High risk",G7="High risk",H7="High risk"),"High risk",IF(AND(D7="Low risk",E7="Low risk",F7="Low risk",G7="Low risk",H7="Low risk"),"Low risk","Some concerns - please check if this needs to be 'high risk' or 'some concerns'"))))</f>
        <v>High risk</v>
      </c>
    </row>
    <row r="8" spans="1:9" x14ac:dyDescent="0.25">
      <c r="A8" s="11" t="s">
        <v>2</v>
      </c>
      <c r="B8" s="4" t="s">
        <v>9286</v>
      </c>
      <c r="C8" s="169" t="s">
        <v>9197</v>
      </c>
      <c r="D8" s="11" t="str">
        <f>'Domain 1'!H8</f>
        <v>Some concerns</v>
      </c>
      <c r="E8" s="3" t="str">
        <f>IF(C8="","",IF(Preliminary!G8=Lists!$I$8,'Domain 2 ITT'!P8,IF(Preliminary!G8=Lists!$I$9,'Domain 2 PP'!N8,"Please select an aim in RoB2 - Preliminary")))</f>
        <v>Low risk</v>
      </c>
      <c r="F8" s="3" t="str">
        <f>'Domain 3'!J8</f>
        <v>Low risk</v>
      </c>
      <c r="G8" s="3" t="str">
        <f>'Domain 4'!L8</f>
        <v>High risk</v>
      </c>
      <c r="H8" s="4" t="str">
        <f>'Domain 5'!H8</f>
        <v>Some concerns</v>
      </c>
      <c r="I8" s="37" t="str">
        <f>IF(C8="","",IF(OR(D8="Incomplete",E8="Incomplete",F8="Incomplete",G8="Incomplete",H8="Incomplete"),"Incomplete",IF(OR(D8="High risk",E8="High risk",F8="High risk",G8="High risk",H8="High risk"),"High risk",IF(AND(D8="Low risk",E8="Low risk",F8="Low risk",G8="Low risk",H8="Low risk"),"Low risk","Some concerns - please check if this needs to be 'high risk' or 'some concerns'"))))</f>
        <v>High risk</v>
      </c>
    </row>
    <row r="9" spans="1:9" x14ac:dyDescent="0.25">
      <c r="A9" s="11" t="s">
        <v>2</v>
      </c>
      <c r="B9" s="4" t="s">
        <v>9286</v>
      </c>
      <c r="C9" s="169" t="s">
        <v>9199</v>
      </c>
      <c r="D9" s="11" t="str">
        <f>'Domain 1'!H9</f>
        <v>Low risk</v>
      </c>
      <c r="E9" s="3" t="str">
        <f>IF(C9="","",IF(Preliminary!G9=Lists!$I$8,'Domain 2 ITT'!P9,IF(Preliminary!G9=Lists!$I$9,'Domain 2 PP'!N9,"Please select an aim in RoB2 - Preliminary")))</f>
        <v>Low risk</v>
      </c>
      <c r="F9" s="3" t="str">
        <f>'Domain 3'!J9</f>
        <v>High risk</v>
      </c>
      <c r="G9" s="3" t="str">
        <f>'Domain 4'!L9</f>
        <v>Low risk</v>
      </c>
      <c r="H9" s="4" t="str">
        <f>'Domain 5'!H9</f>
        <v>Some concerns</v>
      </c>
      <c r="I9" s="37" t="str">
        <f t="shared" ref="I9:I11" si="2">IF(C9="","",IF(OR(D9="Incomplete",E9="Incomplete",F9="Incomplete",G9="Incomplete",H9="Incomplete"),"Incomplete",IF(OR(D9="High risk",E9="High risk",F9="High risk",G9="High risk",H9="High risk"),"High risk",IF(AND(D9="Low risk",E9="Low risk",F9="Low risk",G9="Low risk",H9="Low risk"),"Low risk","Some concerns - please check if this needs to be 'high risk' or 'some concerns'"))))</f>
        <v>High risk</v>
      </c>
    </row>
    <row r="10" spans="1:9" x14ac:dyDescent="0.25">
      <c r="A10" s="11" t="s">
        <v>2</v>
      </c>
      <c r="B10" s="4" t="s">
        <v>9286</v>
      </c>
      <c r="C10" s="169" t="s">
        <v>9207</v>
      </c>
      <c r="D10" s="11" t="str">
        <f>'Domain 1'!H10</f>
        <v>Some concerns</v>
      </c>
      <c r="E10" s="3" t="str">
        <f>IF(C10="","",IF(Preliminary!G10=Lists!$I$8,'Domain 2 ITT'!P10,IF(Preliminary!G10=Lists!$I$9,'Domain 2 PP'!N10,"Please select an aim in RoB2 - Preliminary")))</f>
        <v>Low risk</v>
      </c>
      <c r="F10" s="3" t="str">
        <f>'Domain 3'!J10</f>
        <v>High risk</v>
      </c>
      <c r="G10" s="3" t="str">
        <f>'Domain 4'!L10</f>
        <v>Low risk</v>
      </c>
      <c r="H10" s="4" t="str">
        <f>'Domain 5'!H10</f>
        <v>Some concerns</v>
      </c>
      <c r="I10" s="37" t="str">
        <f t="shared" si="2"/>
        <v>High risk</v>
      </c>
    </row>
    <row r="11" spans="1:9" x14ac:dyDescent="0.25">
      <c r="A11" s="11" t="s">
        <v>2</v>
      </c>
      <c r="B11" s="4" t="s">
        <v>9286</v>
      </c>
      <c r="C11" s="169" t="s">
        <v>9209</v>
      </c>
      <c r="D11" s="11" t="str">
        <f>'Domain 1'!H11</f>
        <v>High risk</v>
      </c>
      <c r="E11" s="3" t="str">
        <f>IF(C11="","",IF(Preliminary!G11=Lists!$I$8,'Domain 2 ITT'!P11,IF(Preliminary!G11=Lists!$I$9,'Domain 2 PP'!N11,"Please select an aim in RoB2 - Preliminary")))</f>
        <v>Low risk</v>
      </c>
      <c r="F11" s="3" t="str">
        <f>'Domain 3'!J11</f>
        <v>High risk</v>
      </c>
      <c r="G11" s="3" t="str">
        <f>'Domain 4'!L11</f>
        <v>Low risk</v>
      </c>
      <c r="H11" s="4" t="str">
        <f>'Domain 5'!H11</f>
        <v>Some concerns</v>
      </c>
      <c r="I11" s="37" t="str">
        <f t="shared" si="2"/>
        <v>High risk</v>
      </c>
    </row>
    <row r="12" spans="1:9" x14ac:dyDescent="0.25">
      <c r="A12" s="11" t="s">
        <v>2</v>
      </c>
      <c r="B12" s="4" t="s">
        <v>9286</v>
      </c>
      <c r="C12" s="169" t="s">
        <v>9211</v>
      </c>
      <c r="D12" s="11" t="str">
        <f>'Domain 1'!H12</f>
        <v>Low risk</v>
      </c>
      <c r="E12" s="3" t="str">
        <f>IF(C12="","",IF(Preliminary!G12=Lists!$I$8,'Domain 2 ITT'!P12,IF(Preliminary!G12=Lists!$I$9,'Domain 2 PP'!N12,"Please select an aim in RoB2 - Preliminary")))</f>
        <v>Low risk</v>
      </c>
      <c r="F12" s="3" t="str">
        <f>'Domain 3'!J12</f>
        <v>Low risk</v>
      </c>
      <c r="G12" s="3" t="str">
        <f>'Domain 4'!L12</f>
        <v>Low risk</v>
      </c>
      <c r="H12" s="4" t="str">
        <f>'Domain 5'!H12</f>
        <v>Some concerns</v>
      </c>
      <c r="I12" s="37" t="s">
        <v>10124</v>
      </c>
    </row>
    <row r="13" spans="1:9" s="167" customFormat="1" x14ac:dyDescent="0.25">
      <c r="A13" s="163" t="s">
        <v>2</v>
      </c>
      <c r="B13" s="164"/>
      <c r="C13" s="608" t="s">
        <v>9215</v>
      </c>
      <c r="D13" s="163" t="str">
        <f>'Domain 1'!H13</f>
        <v>Low risk</v>
      </c>
      <c r="E13" s="400" t="str">
        <f>IF(C13="","",IF(Preliminary!G13=Lists!$I$8,'Domain 2 ITT'!P13,IF(Preliminary!G13=Lists!$I$9,'Domain 2 PP'!N13,"Please select an aim in RoB2 - Preliminary")))</f>
        <v>Low risk</v>
      </c>
      <c r="F13" s="400" t="str">
        <f>'Domain 3'!J13</f>
        <v>High risk</v>
      </c>
      <c r="G13" s="400" t="str">
        <f>'Domain 4'!L13</f>
        <v>High risk</v>
      </c>
      <c r="H13" s="164" t="str">
        <f>'Domain 5'!H13</f>
        <v>Low risk</v>
      </c>
      <c r="I13" s="571" t="str">
        <f>IF(C13="","",IF(OR(D13="Incomplete",E13="Incomplete",F13="Incomplete",G13="Incomplete",H13="Incomplete"),"Incomplete",IF(OR(D13="High risk",E13="High risk",F13="High risk",G13="High risk",H13="High risk"),"High risk",IF(AND(D13="Low risk",E13="Low risk",F13="Low risk",G13="Low risk",H13="Low risk"),"Low risk","Some concerns - please check if this needs to be 'high risk' or 'some concerns'"))))</f>
        <v>High risk</v>
      </c>
    </row>
    <row r="14" spans="1:9" x14ac:dyDescent="0.25">
      <c r="A14" s="11" t="s">
        <v>2</v>
      </c>
      <c r="B14" s="4" t="s">
        <v>9286</v>
      </c>
      <c r="C14" s="169" t="s">
        <v>9218</v>
      </c>
      <c r="D14" s="11" t="str">
        <f>'Domain 1'!H14</f>
        <v>Low risk</v>
      </c>
      <c r="E14" s="3" t="str">
        <f>IF(C14="","",IF(Preliminary!G14=Lists!$I$8,'Domain 2 ITT'!P14,IF(Preliminary!G14=Lists!$I$9,'Domain 2 PP'!N14,"Please select an aim in RoB2 - Preliminary")))</f>
        <v>Low risk</v>
      </c>
      <c r="F14" s="3" t="str">
        <f>'Domain 3'!J14</f>
        <v>Low risk</v>
      </c>
      <c r="G14" s="3" t="str">
        <f>'Domain 4'!L14</f>
        <v>Low risk</v>
      </c>
      <c r="H14" s="4" t="str">
        <f>'Domain 5'!H14</f>
        <v>Some concerns</v>
      </c>
      <c r="I14" s="37" t="s">
        <v>10124</v>
      </c>
    </row>
    <row r="15" spans="1:9" x14ac:dyDescent="0.25">
      <c r="A15" s="11" t="s">
        <v>2</v>
      </c>
      <c r="B15" s="4" t="s">
        <v>9286</v>
      </c>
      <c r="C15" s="169" t="s">
        <v>9221</v>
      </c>
      <c r="D15" s="11" t="str">
        <f>'Domain 1'!H15</f>
        <v>Some concerns</v>
      </c>
      <c r="E15" s="3" t="str">
        <f>IF(C15="","",IF(Preliminary!G15=Lists!$I$8,'Domain 2 ITT'!P15,IF(Preliminary!G15=Lists!$I$9,'Domain 2 PP'!N15,"Please select an aim in RoB2 - Preliminary")))</f>
        <v>Low risk</v>
      </c>
      <c r="F15" s="3" t="str">
        <f>'Domain 3'!J15</f>
        <v>Low risk</v>
      </c>
      <c r="G15" s="3" t="str">
        <f>'Domain 4'!L15</f>
        <v>Low risk</v>
      </c>
      <c r="H15" s="4" t="str">
        <f>'Domain 5'!H15</f>
        <v>Some concerns</v>
      </c>
      <c r="I15" s="37" t="s">
        <v>10124</v>
      </c>
    </row>
    <row r="16" spans="1:9" x14ac:dyDescent="0.25">
      <c r="A16" s="11" t="s">
        <v>2</v>
      </c>
      <c r="B16" s="4" t="s">
        <v>9286</v>
      </c>
      <c r="C16" s="169" t="s">
        <v>9223</v>
      </c>
      <c r="D16" s="11" t="str">
        <f>'Domain 1'!H16</f>
        <v>Low risk</v>
      </c>
      <c r="E16" s="3" t="str">
        <f>IF(C16="","",IF(Preliminary!G16=Lists!$I$8,'Domain 2 ITT'!P16,IF(Preliminary!G16=Lists!$I$9,'Domain 2 PP'!N16,"Please select an aim in RoB2 - Preliminary")))</f>
        <v>Low risk</v>
      </c>
      <c r="F16" s="3" t="str">
        <f>'Domain 3'!J16</f>
        <v>High risk</v>
      </c>
      <c r="G16" s="3" t="str">
        <f>'Domain 4'!L16</f>
        <v>High risk</v>
      </c>
      <c r="H16" s="4" t="str">
        <f>'Domain 5'!H16</f>
        <v>Low risk</v>
      </c>
      <c r="I16" s="37" t="str">
        <f t="shared" ref="I16:I19" si="3">IF(C16="","",IF(OR(D16="Incomplete",E16="Incomplete",F16="Incomplete",G16="Incomplete",H16="Incomplete"),"Incomplete",IF(OR(D16="High risk",E16="High risk",F16="High risk",G16="High risk",H16="High risk"),"High risk",IF(AND(D16="Low risk",E16="Low risk",F16="Low risk",G16="Low risk",H16="Low risk"),"Low risk","Some concerns - please check if this needs to be 'high risk' or 'some concerns'"))))</f>
        <v>High risk</v>
      </c>
    </row>
    <row r="17" spans="1:9" x14ac:dyDescent="0.25">
      <c r="A17" s="11" t="s">
        <v>2</v>
      </c>
      <c r="B17" s="4" t="s">
        <v>9286</v>
      </c>
      <c r="C17" s="169" t="s">
        <v>9226</v>
      </c>
      <c r="D17" s="11" t="str">
        <f>'Domain 1'!H17</f>
        <v>Some concerns</v>
      </c>
      <c r="E17" s="3" t="str">
        <f>IF(C17="","",IF(Preliminary!G17=Lists!$I$8,'Domain 2 ITT'!P17,IF(Preliminary!G17=Lists!$I$9,'Domain 2 PP'!N17,"Please select an aim in RoB2 - Preliminary")))</f>
        <v>Low risk</v>
      </c>
      <c r="F17" s="3" t="str">
        <f>'Domain 3'!J17</f>
        <v>Low risk</v>
      </c>
      <c r="G17" s="3" t="str">
        <f>'Domain 4'!L17</f>
        <v>Low risk</v>
      </c>
      <c r="H17" s="4" t="str">
        <f>'Domain 5'!H17</f>
        <v>High risk</v>
      </c>
      <c r="I17" s="37" t="str">
        <f t="shared" si="3"/>
        <v>High risk</v>
      </c>
    </row>
    <row r="18" spans="1:9" x14ac:dyDescent="0.25">
      <c r="A18" s="11" t="s">
        <v>2</v>
      </c>
      <c r="B18" s="4" t="s">
        <v>9286</v>
      </c>
      <c r="C18" s="169" t="s">
        <v>9228</v>
      </c>
      <c r="D18" s="11" t="str">
        <f>'Domain 1'!H18</f>
        <v>Low risk</v>
      </c>
      <c r="E18" s="3" t="str">
        <f>IF(C18="","",IF(Preliminary!G18=Lists!$I$8,'Domain 2 ITT'!P18,IF(Preliminary!G18=Lists!$I$9,'Domain 2 PP'!N18,"Please select an aim in RoB2 - Preliminary")))</f>
        <v>Low risk</v>
      </c>
      <c r="F18" s="3" t="str">
        <f>'Domain 3'!J18</f>
        <v>High risk</v>
      </c>
      <c r="G18" s="3" t="str">
        <f>'Domain 4'!L18</f>
        <v>High risk</v>
      </c>
      <c r="H18" s="4" t="str">
        <f>'Domain 5'!H18</f>
        <v>Low risk</v>
      </c>
      <c r="I18" s="37" t="str">
        <f t="shared" si="3"/>
        <v>High risk</v>
      </c>
    </row>
    <row r="19" spans="1:9" x14ac:dyDescent="0.25">
      <c r="A19" s="11" t="s">
        <v>2</v>
      </c>
      <c r="B19" s="4" t="s">
        <v>9286</v>
      </c>
      <c r="C19" s="169" t="s">
        <v>9253</v>
      </c>
      <c r="D19" s="11" t="str">
        <f>'Domain 1'!H19</f>
        <v>Low risk</v>
      </c>
      <c r="E19" s="3" t="str">
        <f>IF(C19="","",IF(Preliminary!G19=Lists!$I$8,'Domain 2 ITT'!P19,IF(Preliminary!G19=Lists!$I$9,'Domain 2 PP'!N19,"Please select an aim in RoB2 - Preliminary")))</f>
        <v>Low risk</v>
      </c>
      <c r="F19" s="3" t="str">
        <f>'Domain 3'!J19</f>
        <v>High risk</v>
      </c>
      <c r="G19" s="3" t="str">
        <f>'Domain 4'!L19</f>
        <v>Low risk</v>
      </c>
      <c r="H19" s="4" t="str">
        <f>'Domain 5'!H19</f>
        <v>Some concerns</v>
      </c>
      <c r="I19" s="37" t="str">
        <f t="shared" si="3"/>
        <v>High risk</v>
      </c>
    </row>
    <row r="20" spans="1:9" x14ac:dyDescent="0.25">
      <c r="A20" s="11" t="s">
        <v>2</v>
      </c>
      <c r="B20" s="4" t="s">
        <v>9286</v>
      </c>
      <c r="C20" s="169" t="s">
        <v>9257</v>
      </c>
      <c r="D20" s="11" t="str">
        <f>'Domain 1'!H20</f>
        <v>Low risk</v>
      </c>
      <c r="E20" s="3" t="str">
        <f>IF(C20="","",IF(Preliminary!G20=Lists!$I$8,'Domain 2 ITT'!P20,IF(Preliminary!G20=Lists!$I$9,'Domain 2 PP'!N20,"Please select an aim in RoB2 - Preliminary")))</f>
        <v>Low risk</v>
      </c>
      <c r="F20" s="3" t="str">
        <f>'Domain 3'!J20</f>
        <v>Low risk</v>
      </c>
      <c r="G20" s="3" t="str">
        <f>'Domain 4'!L20</f>
        <v>Low risk</v>
      </c>
      <c r="H20" s="4" t="str">
        <f>'Domain 5'!H20</f>
        <v>Some concerns</v>
      </c>
      <c r="I20" s="37" t="s">
        <v>10124</v>
      </c>
    </row>
    <row r="21" spans="1:9" x14ac:dyDescent="0.25">
      <c r="A21" s="11" t="s">
        <v>2</v>
      </c>
      <c r="B21" s="4" t="s">
        <v>9286</v>
      </c>
      <c r="C21" s="169" t="s">
        <v>9259</v>
      </c>
      <c r="D21" s="11" t="str">
        <f>'Domain 1'!H21</f>
        <v>Some concerns</v>
      </c>
      <c r="E21" s="3" t="str">
        <f>IF(C21="","",IF(Preliminary!G21=Lists!$I$8,'Domain 2 ITT'!P21,IF(Preliminary!G21=Lists!$I$9,'Domain 2 PP'!N21,"Please select an aim in RoB2 - Preliminary")))</f>
        <v>Low risk</v>
      </c>
      <c r="F21" s="3" t="str">
        <f>'Domain 3'!J21</f>
        <v>Low risk</v>
      </c>
      <c r="G21" s="3" t="str">
        <f>'Domain 4'!L21</f>
        <v>Low risk</v>
      </c>
      <c r="H21" s="4" t="str">
        <f>'Domain 5'!H21</f>
        <v>Some concerns</v>
      </c>
      <c r="I21" s="37" t="s">
        <v>10124</v>
      </c>
    </row>
    <row r="22" spans="1:9" x14ac:dyDescent="0.25">
      <c r="A22" s="11"/>
      <c r="B22" s="4"/>
      <c r="C22" s="169"/>
      <c r="D22" s="11" t="str">
        <f>'Domain 1'!H22</f>
        <v/>
      </c>
      <c r="E22" s="3" t="str">
        <f>IF(C22="","",IF(Preliminary!G22=Lists!$I$8,'Domain 2 ITT'!P22,IF(Preliminary!G22=Lists!$I$9,'Domain 2 PP'!N22,"Please select an aim in RoB2 - Preliminary")))</f>
        <v/>
      </c>
      <c r="F22" s="3" t="str">
        <f>'Domain 3'!J22</f>
        <v/>
      </c>
      <c r="G22" s="3" t="str">
        <f>'Domain 4'!L22</f>
        <v/>
      </c>
      <c r="H22" s="4" t="str">
        <f>'Domain 5'!H22</f>
        <v/>
      </c>
      <c r="I22" s="37" t="str">
        <f t="shared" ref="I22" si="4">IF(C22="","",IF(OR(D22="Incomplete",E22="Incomplete",F22="Incomplete",G22="Incomplete",H22="Incomplete"),"Incomplete",IF(OR(D22="High risk",E22="High risk",F22="High risk",G22="High risk",H22="High risk"),"High risk",IF(AND(D22="Low risk",E22="Low risk",F22="Low risk",G22="Low risk",H22="Low risk"),"Low risk","Some concerns - please check if this needs to be 'high risk' or 'some concerns'"))))</f>
        <v/>
      </c>
    </row>
    <row r="23" spans="1:9" x14ac:dyDescent="0.25">
      <c r="A23" s="11"/>
      <c r="B23" s="4"/>
      <c r="C23" s="169"/>
      <c r="D23" s="11"/>
      <c r="E23" s="3"/>
      <c r="F23" s="3"/>
      <c r="G23" s="3"/>
      <c r="H23" s="4"/>
      <c r="I23" s="37"/>
    </row>
    <row r="24" spans="1:9" x14ac:dyDescent="0.25">
      <c r="A24" s="11"/>
      <c r="B24" s="4"/>
      <c r="C24" s="169"/>
      <c r="D24" s="11" t="str">
        <f>'Domain 1'!H24</f>
        <v/>
      </c>
      <c r="E24" s="3" t="str">
        <f>IF(C24="","",IF(Preliminary!G24=Lists!$I$8,'Domain 2 ITT'!P24,IF(Preliminary!G24=Lists!$I$9,'Domain 2 PP'!N24,"Please select an aim in RoB2 - Preliminary")))</f>
        <v/>
      </c>
      <c r="F24" s="3" t="str">
        <f>'Domain 3'!J24</f>
        <v/>
      </c>
      <c r="G24" s="3" t="str">
        <f>'Domain 4'!L24</f>
        <v/>
      </c>
      <c r="H24" s="4" t="str">
        <f>'Domain 5'!H24</f>
        <v/>
      </c>
      <c r="I24" s="37" t="str">
        <f t="shared" si="0"/>
        <v/>
      </c>
    </row>
    <row r="25" spans="1:9" x14ac:dyDescent="0.25">
      <c r="A25" s="11"/>
      <c r="B25" s="4"/>
      <c r="C25" s="169"/>
      <c r="D25" s="11" t="str">
        <f>'Domain 1'!H25</f>
        <v/>
      </c>
      <c r="E25" s="3" t="str">
        <f>IF(C25="","",IF(Preliminary!G25=Lists!$I$8,'Domain 2 ITT'!P25,IF(Preliminary!G25=Lists!$I$9,'Domain 2 PP'!N25,"Please select an aim in RoB2 - Preliminary")))</f>
        <v/>
      </c>
      <c r="F25" s="3" t="str">
        <f>'Domain 3'!J25</f>
        <v/>
      </c>
      <c r="G25" s="3" t="str">
        <f>'Domain 4'!L25</f>
        <v/>
      </c>
      <c r="H25" s="4" t="str">
        <f>'Domain 5'!H25</f>
        <v/>
      </c>
      <c r="I25" s="37" t="str">
        <f t="shared" si="0"/>
        <v/>
      </c>
    </row>
    <row r="26" spans="1:9" x14ac:dyDescent="0.25">
      <c r="A26" s="11"/>
      <c r="B26" s="4"/>
      <c r="C26" s="169"/>
      <c r="D26" s="11" t="str">
        <f>'Domain 1'!H26</f>
        <v/>
      </c>
      <c r="E26" s="3" t="str">
        <f>IF(C26="","",IF(Preliminary!G26=Lists!$I$8,'Domain 2 ITT'!P26,IF(Preliminary!G26=Lists!$I$9,'Domain 2 PP'!N26,"Please select an aim in RoB2 - Preliminary")))</f>
        <v/>
      </c>
      <c r="F26" s="3" t="str">
        <f>'Domain 3'!J26</f>
        <v/>
      </c>
      <c r="G26" s="3" t="str">
        <f>'Domain 4'!L26</f>
        <v/>
      </c>
      <c r="H26" s="4" t="str">
        <f>'Domain 5'!H26</f>
        <v/>
      </c>
      <c r="I26" s="37" t="str">
        <f t="shared" si="0"/>
        <v/>
      </c>
    </row>
    <row r="27" spans="1:9" x14ac:dyDescent="0.25">
      <c r="A27" s="11"/>
      <c r="B27" s="4"/>
      <c r="C27" s="169"/>
      <c r="D27" s="11" t="str">
        <f>'Domain 1'!H27</f>
        <v/>
      </c>
      <c r="E27" s="3" t="str">
        <f>IF(C27="","",IF(Preliminary!G27=Lists!$I$8,'Domain 2 ITT'!P27,IF(Preliminary!G27=Lists!$I$9,'Domain 2 PP'!N27,"Please select an aim in RoB2 - Preliminary")))</f>
        <v/>
      </c>
      <c r="F27" s="3" t="str">
        <f>'Domain 3'!J27</f>
        <v/>
      </c>
      <c r="G27" s="3" t="str">
        <f>'Domain 4'!L27</f>
        <v/>
      </c>
      <c r="H27" s="4" t="str">
        <f>'Domain 5'!H27</f>
        <v/>
      </c>
      <c r="I27" s="37" t="str">
        <f t="shared" si="0"/>
        <v/>
      </c>
    </row>
    <row r="28" spans="1:9" x14ac:dyDescent="0.25">
      <c r="A28" s="11"/>
      <c r="B28" s="4"/>
      <c r="C28" s="169"/>
      <c r="D28" s="11" t="str">
        <f>'Domain 1'!H28</f>
        <v/>
      </c>
      <c r="E28" s="3" t="str">
        <f>IF(C28="","",IF(Preliminary!G28=Lists!$I$8,'Domain 2 ITT'!P28,IF(Preliminary!G28=Lists!$I$9,'Domain 2 PP'!N28,"Please select an aim in RoB2 - Preliminary")))</f>
        <v/>
      </c>
      <c r="F28" s="3" t="str">
        <f>'Domain 3'!J28</f>
        <v/>
      </c>
      <c r="G28" s="3" t="str">
        <f>'Domain 4'!L28</f>
        <v/>
      </c>
      <c r="H28" s="4" t="str">
        <f>'Domain 5'!H28</f>
        <v/>
      </c>
      <c r="I28" s="37" t="str">
        <f t="shared" si="0"/>
        <v/>
      </c>
    </row>
    <row r="29" spans="1:9" x14ac:dyDescent="0.25">
      <c r="A29" s="11"/>
      <c r="B29" s="4"/>
      <c r="C29" s="169"/>
      <c r="D29" s="11" t="str">
        <f>'Domain 1'!H29</f>
        <v/>
      </c>
      <c r="E29" s="3" t="str">
        <f>IF(C29="","",IF(Preliminary!G29=Lists!$I$8,'Domain 2 ITT'!P29,IF(Preliminary!G29=Lists!$I$9,'Domain 2 PP'!N29,"Please select an aim in RoB2 - Preliminary")))</f>
        <v/>
      </c>
      <c r="F29" s="3" t="str">
        <f>'Domain 3'!J29</f>
        <v/>
      </c>
      <c r="G29" s="3" t="str">
        <f>'Domain 4'!L29</f>
        <v/>
      </c>
      <c r="H29" s="4" t="str">
        <f>'Domain 5'!H29</f>
        <v/>
      </c>
      <c r="I29" s="37" t="str">
        <f t="shared" si="0"/>
        <v/>
      </c>
    </row>
    <row r="30" spans="1:9" x14ac:dyDescent="0.25">
      <c r="A30" s="11"/>
      <c r="B30" s="4"/>
      <c r="C30" s="169"/>
      <c r="D30" s="11" t="str">
        <f>'Domain 1'!H30</f>
        <v/>
      </c>
      <c r="E30" s="3" t="str">
        <f>IF(C30="","",IF(Preliminary!G30=Lists!$I$8,'Domain 2 ITT'!P30,IF(Preliminary!G30=Lists!$I$9,'Domain 2 PP'!N30,"Please select an aim in RoB2 - Preliminary")))</f>
        <v/>
      </c>
      <c r="F30" s="3" t="str">
        <f>'Domain 3'!J30</f>
        <v/>
      </c>
      <c r="G30" s="3" t="str">
        <f>'Domain 4'!L30</f>
        <v/>
      </c>
      <c r="H30" s="4" t="str">
        <f>'Domain 5'!H30</f>
        <v/>
      </c>
      <c r="I30" s="37" t="str">
        <f t="shared" si="0"/>
        <v/>
      </c>
    </row>
    <row r="31" spans="1:9" x14ac:dyDescent="0.25">
      <c r="A31" s="11"/>
      <c r="B31" s="4"/>
      <c r="C31" s="169"/>
      <c r="D31" s="11" t="str">
        <f>'Domain 1'!H31</f>
        <v/>
      </c>
      <c r="E31" s="3" t="str">
        <f>IF(C31="","",IF(Preliminary!G31=Lists!$I$8,'Domain 2 ITT'!P31,IF(Preliminary!G31=Lists!$I$9,'Domain 2 PP'!N31,"Please select an aim in RoB2 - Preliminary")))</f>
        <v/>
      </c>
      <c r="F31" s="3" t="str">
        <f>'Domain 3'!J31</f>
        <v/>
      </c>
      <c r="G31" s="3" t="str">
        <f>'Domain 4'!L31</f>
        <v/>
      </c>
      <c r="H31" s="4" t="str">
        <f>'Domain 5'!H31</f>
        <v/>
      </c>
      <c r="I31" s="37" t="str">
        <f t="shared" si="0"/>
        <v/>
      </c>
    </row>
    <row r="32" spans="1:9" x14ac:dyDescent="0.25">
      <c r="A32" s="11"/>
      <c r="B32" s="4"/>
      <c r="C32" s="169"/>
      <c r="D32" s="11" t="str">
        <f>'Domain 1'!H32</f>
        <v/>
      </c>
      <c r="E32" s="3" t="str">
        <f>IF(C32="","",IF(Preliminary!G32=Lists!$I$8,'Domain 2 ITT'!P32,IF(Preliminary!G32=Lists!$I$9,'Domain 2 PP'!N32,"Please select an aim in RoB2 - Preliminary")))</f>
        <v/>
      </c>
      <c r="F32" s="3" t="str">
        <f>'Domain 3'!J32</f>
        <v/>
      </c>
      <c r="G32" s="3" t="str">
        <f>'Domain 4'!L32</f>
        <v/>
      </c>
      <c r="H32" s="4" t="str">
        <f>'Domain 5'!H32</f>
        <v/>
      </c>
      <c r="I32" s="37" t="str">
        <f t="shared" si="0"/>
        <v/>
      </c>
    </row>
    <row r="33" spans="1:9" x14ac:dyDescent="0.25">
      <c r="A33" s="11"/>
      <c r="B33" s="4"/>
      <c r="C33" s="169"/>
      <c r="D33" s="11" t="str">
        <f>'Domain 1'!H33</f>
        <v/>
      </c>
      <c r="E33" s="3" t="str">
        <f>IF(C33="","",IF(Preliminary!G33=Lists!$I$8,'Domain 2 ITT'!P33,IF(Preliminary!G33=Lists!$I$9,'Domain 2 PP'!N33,"Please select an aim in RoB2 - Preliminary")))</f>
        <v/>
      </c>
      <c r="F33" s="3" t="str">
        <f>'Domain 3'!J33</f>
        <v/>
      </c>
      <c r="G33" s="3" t="str">
        <f>'Domain 4'!L33</f>
        <v/>
      </c>
      <c r="H33" s="4" t="str">
        <f>'Domain 5'!H33</f>
        <v/>
      </c>
      <c r="I33" s="37" t="str">
        <f t="shared" si="0"/>
        <v/>
      </c>
    </row>
    <row r="34" spans="1:9" x14ac:dyDescent="0.25">
      <c r="A34" s="11"/>
      <c r="B34" s="4"/>
      <c r="C34" s="169"/>
      <c r="D34" s="11" t="str">
        <f>'Domain 1'!H34</f>
        <v/>
      </c>
      <c r="E34" s="3" t="str">
        <f>IF(C34="","",IF(Preliminary!G34=Lists!$I$8,'Domain 2 ITT'!P34,IF(Preliminary!G34=Lists!$I$9,'Domain 2 PP'!N34,"Please select an aim in RoB2 - Preliminary")))</f>
        <v/>
      </c>
      <c r="F34" s="3" t="str">
        <f>'Domain 3'!J34</f>
        <v/>
      </c>
      <c r="G34" s="3" t="str">
        <f>'Domain 4'!L34</f>
        <v/>
      </c>
      <c r="H34" s="4" t="str">
        <f>'Domain 5'!H34</f>
        <v/>
      </c>
      <c r="I34" s="37" t="str">
        <f t="shared" si="0"/>
        <v/>
      </c>
    </row>
    <row r="35" spans="1:9" ht="15.75" thickBot="1" x14ac:dyDescent="0.3">
      <c r="A35" s="153"/>
      <c r="B35" s="213"/>
      <c r="C35" s="170"/>
      <c r="D35" s="153" t="str">
        <f>'Domain 1'!H35</f>
        <v/>
      </c>
      <c r="E35" s="266" t="str">
        <f>IF(C35="","",IF(Preliminary!G35=Lists!$I$8,'Domain 2 ITT'!P35,IF(Preliminary!G35=Lists!$I$9,'Domain 2 PP'!N35,"Please select an aim in RoB2 - Preliminary")))</f>
        <v/>
      </c>
      <c r="F35" s="266" t="str">
        <f>'Domain 3'!J35</f>
        <v/>
      </c>
      <c r="G35" s="266" t="str">
        <f>'Domain 4'!L35</f>
        <v/>
      </c>
      <c r="H35" s="213" t="str">
        <f>'Domain 5'!H35</f>
        <v/>
      </c>
      <c r="I35" s="181" t="str">
        <f t="shared" si="0"/>
        <v/>
      </c>
    </row>
  </sheetData>
  <conditionalFormatting sqref="A1:B1048576">
    <cfRule type="cellIs" dxfId="135" priority="6" operator="equal">
      <formula>"GMT"</formula>
    </cfRule>
    <cfRule type="cellIs" dxfId="134" priority="7" operator="equal">
      <formula>"RE"</formula>
    </cfRule>
    <cfRule type="cellIs" dxfId="133" priority="8" operator="equal">
      <formula>"JK"</formula>
    </cfRule>
    <cfRule type="cellIs" dxfId="132" priority="9" operator="equal">
      <formula>"CT"</formula>
    </cfRule>
    <cfRule type="cellIs" dxfId="131" priority="10" operator="equal">
      <formula>"SH"</formula>
    </cfRule>
  </conditionalFormatting>
  <conditionalFormatting sqref="D1:I1048576">
    <cfRule type="cellIs" dxfId="130" priority="2" operator="equal">
      <formula>"Incomplete"</formula>
    </cfRule>
    <cfRule type="cellIs" dxfId="129" priority="3" operator="equal">
      <formula>"High risk"</formula>
    </cfRule>
    <cfRule type="cellIs" dxfId="128" priority="4" operator="equal">
      <formula>"Some concerns"</formula>
    </cfRule>
    <cfRule type="cellIs" dxfId="127" priority="5" operator="equal">
      <formula>"Low risk"</formula>
    </cfRule>
  </conditionalFormatting>
  <conditionalFormatting sqref="E1:E1048576">
    <cfRule type="cellIs" dxfId="126" priority="1" operator="equal">
      <formula>"Please select an aim in RoB2 - Preliminary"</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75598-F5EE-4C83-8FC1-EB1F17490182}">
  <sheetPr>
    <tabColor theme="5"/>
  </sheetPr>
  <dimension ref="A1:V35"/>
  <sheetViews>
    <sheetView topLeftCell="A4" zoomScale="85" zoomScaleNormal="85" workbookViewId="0">
      <selection activeCell="F4" sqref="F4"/>
    </sheetView>
  </sheetViews>
  <sheetFormatPr defaultColWidth="8.7109375" defaultRowHeight="15" x14ac:dyDescent="0.25"/>
  <cols>
    <col min="1" max="1" width="13.7109375" customWidth="1"/>
    <col min="2" max="2" width="16.7109375" bestFit="1" customWidth="1"/>
    <col min="3" max="3" width="15.28515625" bestFit="1" customWidth="1"/>
    <col min="4" max="4" width="14.7109375" bestFit="1" customWidth="1"/>
    <col min="5" max="5" width="12" bestFit="1" customWidth="1"/>
    <col min="6" max="6" width="8.7109375" bestFit="1" customWidth="1"/>
    <col min="7" max="7" width="9.28515625" customWidth="1"/>
    <col min="8" max="8" width="18.28515625" customWidth="1"/>
    <col min="9" max="10" width="21" customWidth="1"/>
    <col min="11" max="12" width="12.28515625" customWidth="1"/>
    <col min="13" max="18" width="13.28515625" customWidth="1"/>
    <col min="19" max="19" width="14.42578125" customWidth="1"/>
    <col min="20" max="20" width="18" customWidth="1"/>
    <col min="21" max="21" width="13.28515625" customWidth="1"/>
    <col min="22" max="22" width="15.42578125" customWidth="1"/>
  </cols>
  <sheetData>
    <row r="1" spans="1:22" ht="18.75" x14ac:dyDescent="0.3">
      <c r="A1" s="267" t="s">
        <v>10125</v>
      </c>
      <c r="I1" s="267"/>
    </row>
    <row r="2" spans="1:22" ht="15.75" thickBot="1" x14ac:dyDescent="0.3">
      <c r="A2" s="1"/>
    </row>
    <row r="3" spans="1:22" s="1" customFormat="1" ht="46.5" customHeight="1" x14ac:dyDescent="0.25">
      <c r="A3" s="626" t="s">
        <v>18</v>
      </c>
      <c r="B3" s="628" t="s">
        <v>10126</v>
      </c>
      <c r="C3" s="629"/>
      <c r="D3" s="629"/>
      <c r="E3" s="629"/>
      <c r="F3" s="629"/>
      <c r="G3" s="630"/>
      <c r="H3" s="631" t="s">
        <v>10127</v>
      </c>
      <c r="I3" s="624"/>
      <c r="J3" s="625"/>
      <c r="K3" s="623" t="s">
        <v>10128</v>
      </c>
      <c r="L3" s="624"/>
      <c r="M3" s="624"/>
      <c r="N3" s="624"/>
      <c r="O3" s="624"/>
      <c r="P3" s="624"/>
      <c r="Q3" s="624"/>
      <c r="R3" s="624"/>
      <c r="S3" s="624"/>
      <c r="T3" s="624"/>
      <c r="U3" s="624"/>
      <c r="V3" s="625"/>
    </row>
    <row r="4" spans="1:22" s="1" customFormat="1" ht="138.75" customHeight="1" thickBot="1" x14ac:dyDescent="0.3">
      <c r="A4" s="627"/>
      <c r="B4" s="268" t="s">
        <v>10129</v>
      </c>
      <c r="C4" s="269" t="s">
        <v>10130</v>
      </c>
      <c r="D4" s="269" t="s">
        <v>10131</v>
      </c>
      <c r="E4" s="269" t="s">
        <v>9987</v>
      </c>
      <c r="F4" s="269" t="s">
        <v>10132</v>
      </c>
      <c r="G4" s="270" t="s">
        <v>10133</v>
      </c>
      <c r="H4" s="271" t="s">
        <v>10134</v>
      </c>
      <c r="I4" s="272" t="s">
        <v>10135</v>
      </c>
      <c r="J4" s="149" t="s">
        <v>10136</v>
      </c>
      <c r="K4" s="150" t="s">
        <v>10137</v>
      </c>
      <c r="L4" s="272" t="s">
        <v>10138</v>
      </c>
      <c r="M4" s="272" t="s">
        <v>10139</v>
      </c>
      <c r="N4" s="272" t="s">
        <v>10140</v>
      </c>
      <c r="O4" s="272" t="s">
        <v>10141</v>
      </c>
      <c r="P4" s="272" t="s">
        <v>10142</v>
      </c>
      <c r="Q4" s="272" t="s">
        <v>10143</v>
      </c>
      <c r="R4" s="272" t="s">
        <v>10144</v>
      </c>
      <c r="S4" s="272" t="s">
        <v>10145</v>
      </c>
      <c r="T4" s="272" t="s">
        <v>10146</v>
      </c>
      <c r="U4" s="272" t="s">
        <v>10147</v>
      </c>
      <c r="V4" s="149" t="s">
        <v>10148</v>
      </c>
    </row>
    <row r="5" spans="1:22" x14ac:dyDescent="0.25">
      <c r="A5" s="259" t="str">
        <f>IF(Summary!C5="","",Summary!C5)</f>
        <v>{Aguilera, 2024 #14079}</v>
      </c>
      <c r="B5" s="10" t="s">
        <v>10149</v>
      </c>
      <c r="C5" s="5" t="s">
        <v>9595</v>
      </c>
      <c r="D5" s="5" t="s">
        <v>9602</v>
      </c>
      <c r="E5" s="5" t="s">
        <v>10010</v>
      </c>
      <c r="F5" s="5" t="s">
        <v>10150</v>
      </c>
      <c r="G5" s="6" t="s">
        <v>10151</v>
      </c>
      <c r="H5" s="10" t="str">
        <f>IF($G5=Lists!$I$8,"NA","")</f>
        <v>NA</v>
      </c>
      <c r="I5" s="5" t="str">
        <f>IF($G5=Lists!$I$8,"NA","")</f>
        <v>NA</v>
      </c>
      <c r="J5" s="6" t="str">
        <f>IF($G5=Lists!$I$8,"NA","")</f>
        <v>NA</v>
      </c>
      <c r="K5" s="151" t="s">
        <v>35</v>
      </c>
      <c r="L5" s="5" t="s">
        <v>35</v>
      </c>
      <c r="M5" s="5"/>
      <c r="N5" s="5" t="s">
        <v>35</v>
      </c>
      <c r="O5" s="5"/>
      <c r="P5" s="5"/>
      <c r="Q5" s="5"/>
      <c r="R5" s="5"/>
      <c r="S5" s="5"/>
      <c r="T5" s="5"/>
      <c r="U5" s="5"/>
      <c r="V5" s="6"/>
    </row>
    <row r="6" spans="1:22" x14ac:dyDescent="0.25">
      <c r="A6" s="63" t="str">
        <f>IF(Summary!C6="","",Summary!C6)</f>
        <v>{Bickmore, 2013 #12506}</v>
      </c>
      <c r="B6" s="11" t="s">
        <v>10149</v>
      </c>
      <c r="C6" s="3" t="s">
        <v>9607</v>
      </c>
      <c r="D6" s="3" t="s">
        <v>9617</v>
      </c>
      <c r="E6" s="3" t="s">
        <v>10010</v>
      </c>
      <c r="F6" s="3">
        <v>9.2919999999999998</v>
      </c>
      <c r="G6" s="6" t="s">
        <v>10151</v>
      </c>
      <c r="H6" s="11" t="str">
        <f>IF($G6=Lists!$I$8,"NA","")</f>
        <v>NA</v>
      </c>
      <c r="I6" s="3" t="str">
        <f>IF($G6=Lists!$I$8,"NA","")</f>
        <v>NA</v>
      </c>
      <c r="J6" s="4" t="str">
        <f>IF($G6=Lists!$I$8,"NA","")</f>
        <v>NA</v>
      </c>
      <c r="K6" s="143" t="s">
        <v>35</v>
      </c>
      <c r="L6" s="3"/>
      <c r="M6" s="3"/>
      <c r="N6" s="3"/>
      <c r="O6" s="3"/>
      <c r="P6" s="3"/>
      <c r="Q6" s="3"/>
      <c r="R6" s="3"/>
      <c r="S6" s="3"/>
      <c r="T6" s="3"/>
      <c r="U6" s="3"/>
      <c r="V6" s="4"/>
    </row>
    <row r="7" spans="1:22" x14ac:dyDescent="0.25">
      <c r="A7" s="63" t="str">
        <f>IF(Summary!C7="","",Summary!C7)</f>
        <v>{Carrasco-Hernandez, 2020 #14374}</v>
      </c>
      <c r="B7" s="11" t="s">
        <v>10149</v>
      </c>
      <c r="C7" s="3" t="s">
        <v>9618</v>
      </c>
      <c r="D7" s="3" t="s">
        <v>9625</v>
      </c>
      <c r="E7" s="3" t="s">
        <v>10152</v>
      </c>
      <c r="F7" s="3" t="s">
        <v>10153</v>
      </c>
      <c r="G7" s="6" t="s">
        <v>10151</v>
      </c>
      <c r="H7" s="11" t="str">
        <f>IF($G7=Lists!$I$8,"NA","")</f>
        <v>NA</v>
      </c>
      <c r="I7" s="3" t="str">
        <f>IF($G7=Lists!$I$8,"NA","")</f>
        <v>NA</v>
      </c>
      <c r="J7" s="4" t="str">
        <f>IF($G7=Lists!$I$8,"NA","")</f>
        <v>NA</v>
      </c>
      <c r="K7" s="143" t="s">
        <v>35</v>
      </c>
      <c r="L7" s="3"/>
      <c r="M7" s="3"/>
      <c r="N7" s="3" t="s">
        <v>35</v>
      </c>
      <c r="O7" s="3"/>
      <c r="P7" s="3"/>
      <c r="Q7" s="3"/>
      <c r="R7" s="3"/>
      <c r="S7" s="3"/>
      <c r="T7" s="3"/>
      <c r="U7" s="3"/>
      <c r="V7" s="4"/>
    </row>
    <row r="8" spans="1:22" x14ac:dyDescent="0.25">
      <c r="A8" s="63" t="str">
        <f>IF(Summary!C8="","",Summary!C8)</f>
        <v>{Caso, 2021 #12593}</v>
      </c>
      <c r="B8" s="11" t="s">
        <v>10149</v>
      </c>
      <c r="C8" s="3" t="s">
        <v>10154</v>
      </c>
      <c r="D8" s="3" t="s">
        <v>9617</v>
      </c>
      <c r="E8" s="3" t="s">
        <v>10155</v>
      </c>
      <c r="F8" s="3" t="s">
        <v>10156</v>
      </c>
      <c r="G8" s="6" t="s">
        <v>10151</v>
      </c>
      <c r="H8" s="11" t="str">
        <f>IF($G8=Lists!$I$8,"NA","")</f>
        <v>NA</v>
      </c>
      <c r="I8" s="3" t="str">
        <f>IF($G8=Lists!$I$8,"NA","")</f>
        <v>NA</v>
      </c>
      <c r="J8" s="4" t="str">
        <f>IF($G8=Lists!$I$8,"NA","")</f>
        <v>NA</v>
      </c>
      <c r="K8" s="143" t="s">
        <v>35</v>
      </c>
      <c r="L8" s="3"/>
      <c r="M8" s="3"/>
      <c r="N8" s="3"/>
      <c r="O8" s="3"/>
      <c r="P8" s="3"/>
      <c r="Q8" s="3"/>
      <c r="R8" s="3"/>
      <c r="S8" s="3"/>
      <c r="T8" s="3"/>
      <c r="U8" s="3"/>
      <c r="V8" s="4"/>
    </row>
    <row r="9" spans="1:22" x14ac:dyDescent="0.25">
      <c r="A9" s="63" t="str">
        <f>IF(Summary!C9="","",Summary!C9)</f>
        <v>{Collombon, 2024 #24737}</v>
      </c>
      <c r="B9" s="11" t="s">
        <v>10149</v>
      </c>
      <c r="C9" s="3" t="s">
        <v>9651</v>
      </c>
      <c r="D9" s="3" t="s">
        <v>9604</v>
      </c>
      <c r="E9" s="3" t="s">
        <v>10157</v>
      </c>
      <c r="F9" s="3" t="s">
        <v>10032</v>
      </c>
      <c r="G9" s="6" t="s">
        <v>10151</v>
      </c>
      <c r="H9" s="11" t="str">
        <f>IF($G9=Lists!$I$8,"NA","")</f>
        <v>NA</v>
      </c>
      <c r="I9" s="3" t="str">
        <f>IF($G9=Lists!$I$8,"NA","")</f>
        <v>NA</v>
      </c>
      <c r="J9" s="4" t="str">
        <f>IF($G9=Lists!$I$8,"NA","")</f>
        <v>NA</v>
      </c>
      <c r="K9" s="143" t="s">
        <v>35</v>
      </c>
      <c r="L9" s="3" t="s">
        <v>10158</v>
      </c>
      <c r="M9" s="3" t="s">
        <v>35</v>
      </c>
      <c r="N9" s="3"/>
      <c r="O9" s="3"/>
      <c r="P9" s="3"/>
      <c r="Q9" s="3"/>
      <c r="R9" s="3"/>
      <c r="S9" s="3"/>
      <c r="T9" s="3"/>
      <c r="U9" s="3"/>
      <c r="V9" s="4"/>
    </row>
    <row r="10" spans="1:22" x14ac:dyDescent="0.25">
      <c r="A10" s="63" t="str">
        <f>IF(Summary!C10="","",Summary!C10)</f>
        <v>{Coppens, 2024 #24723}</v>
      </c>
      <c r="B10" s="11" t="s">
        <v>10149</v>
      </c>
      <c r="C10" s="3" t="s">
        <v>9658</v>
      </c>
      <c r="D10" s="3" t="s">
        <v>9665</v>
      </c>
      <c r="E10" s="3" t="s">
        <v>10052</v>
      </c>
      <c r="F10" s="3" t="s">
        <v>10053</v>
      </c>
      <c r="G10" s="6" t="s">
        <v>10151</v>
      </c>
      <c r="H10" s="11" t="str">
        <f>IF($G10=Lists!$I$8,"NA","")</f>
        <v>NA</v>
      </c>
      <c r="I10" s="3" t="str">
        <f>IF($G10=Lists!$I$8,"NA","")</f>
        <v>NA</v>
      </c>
      <c r="J10" s="4" t="str">
        <f>IF($G10=Lists!$I$8,"NA","")</f>
        <v>NA</v>
      </c>
      <c r="K10" s="143" t="s">
        <v>35</v>
      </c>
      <c r="L10" s="3"/>
      <c r="M10" s="3"/>
      <c r="N10" s="3"/>
      <c r="O10" s="3"/>
      <c r="P10" s="3"/>
      <c r="Q10" s="3"/>
      <c r="R10" s="3"/>
      <c r="S10" s="3"/>
      <c r="T10" s="3"/>
      <c r="U10" s="3"/>
      <c r="V10" s="4"/>
    </row>
    <row r="11" spans="1:22" x14ac:dyDescent="0.25">
      <c r="A11" s="63" t="str">
        <f>IF(Summary!C11="","",Summary!C11)</f>
        <v>{Coppens, 2025 #25268}</v>
      </c>
      <c r="B11" s="11" t="s">
        <v>10149</v>
      </c>
      <c r="C11" s="3" t="s">
        <v>9667</v>
      </c>
      <c r="D11" s="3" t="s">
        <v>9669</v>
      </c>
      <c r="E11" s="3" t="s">
        <v>10052</v>
      </c>
      <c r="F11" s="3" t="s">
        <v>10159</v>
      </c>
      <c r="G11" s="6" t="s">
        <v>10151</v>
      </c>
      <c r="H11" s="11" t="str">
        <f>IF($G11=Lists!$I$8,"NA","")</f>
        <v>NA</v>
      </c>
      <c r="I11" s="3" t="str">
        <f>IF($G11=Lists!$I$8,"NA","")</f>
        <v>NA</v>
      </c>
      <c r="J11" s="4" t="str">
        <f>IF($G11=Lists!$I$8,"NA","")</f>
        <v>NA</v>
      </c>
      <c r="K11" s="143" t="s">
        <v>35</v>
      </c>
      <c r="L11" s="3"/>
      <c r="M11" s="3"/>
      <c r="N11" s="3"/>
      <c r="O11" s="3"/>
      <c r="P11" s="3"/>
      <c r="Q11" s="3"/>
      <c r="R11" s="3"/>
      <c r="S11" s="3"/>
      <c r="T11" s="3"/>
      <c r="U11" s="3"/>
      <c r="V11" s="4"/>
    </row>
    <row r="12" spans="1:22" x14ac:dyDescent="0.25">
      <c r="A12" s="63" t="str">
        <f>IF(Summary!C12="","",Summary!C12)</f>
        <v>{Hassoon, 2021 #12970}</v>
      </c>
      <c r="B12" s="11" t="s">
        <v>10149</v>
      </c>
      <c r="C12" s="3" t="s">
        <v>10160</v>
      </c>
      <c r="D12" s="3" t="s">
        <v>10161</v>
      </c>
      <c r="E12" s="3" t="s">
        <v>10055</v>
      </c>
      <c r="F12" s="3" t="s">
        <v>10162</v>
      </c>
      <c r="G12" s="6" t="s">
        <v>10151</v>
      </c>
      <c r="H12" s="11" t="str">
        <f>IF($G12=Lists!$I$8,"NA","")</f>
        <v>NA</v>
      </c>
      <c r="I12" s="3" t="str">
        <f>IF($G12=Lists!$I$8,"NA","")</f>
        <v>NA</v>
      </c>
      <c r="J12" s="4" t="str">
        <f>IF($G12=Lists!$I$8,"NA","")</f>
        <v>NA</v>
      </c>
      <c r="K12" s="143" t="s">
        <v>35</v>
      </c>
      <c r="L12" s="3"/>
      <c r="M12" s="3"/>
      <c r="N12" s="3" t="s">
        <v>35</v>
      </c>
      <c r="O12" s="3"/>
      <c r="P12" s="3"/>
      <c r="Q12" s="3"/>
      <c r="R12" s="3"/>
      <c r="S12" s="3"/>
      <c r="T12" s="3"/>
      <c r="U12" s="3"/>
      <c r="V12" s="4"/>
    </row>
    <row r="13" spans="1:22" x14ac:dyDescent="0.25">
      <c r="A13" s="63" t="str">
        <f>IF(Summary!C13="","",Summary!C13)</f>
        <v>{Marcuzzi, 2023 #26774}</v>
      </c>
      <c r="B13" s="11" t="s">
        <v>10149</v>
      </c>
      <c r="C13" s="3" t="s">
        <v>9687</v>
      </c>
      <c r="D13" s="3" t="s">
        <v>9691</v>
      </c>
      <c r="E13" s="3" t="s">
        <v>10072</v>
      </c>
      <c r="F13" s="3" t="s">
        <v>10163</v>
      </c>
      <c r="G13" s="6" t="s">
        <v>10151</v>
      </c>
      <c r="H13" s="11" t="str">
        <f>IF($G13=Lists!$I$8,"NA","")</f>
        <v>NA</v>
      </c>
      <c r="I13" s="3" t="str">
        <f>IF($G13=Lists!$I$8,"NA","")</f>
        <v>NA</v>
      </c>
      <c r="J13" s="4" t="str">
        <f>IF($G13=Lists!$I$8,"NA","")</f>
        <v>NA</v>
      </c>
      <c r="K13" s="143" t="s">
        <v>35</v>
      </c>
      <c r="L13" s="3" t="s">
        <v>35</v>
      </c>
      <c r="M13" s="3" t="s">
        <v>35</v>
      </c>
      <c r="N13" s="3" t="s">
        <v>35</v>
      </c>
      <c r="O13" s="3"/>
      <c r="P13" s="3"/>
      <c r="Q13" s="3"/>
      <c r="R13" s="3"/>
      <c r="S13" s="3"/>
      <c r="T13" s="3"/>
      <c r="U13" s="3"/>
      <c r="V13" s="4"/>
    </row>
    <row r="14" spans="1:22" x14ac:dyDescent="0.25">
      <c r="A14" s="63" t="str">
        <f>IF(Summary!C14="","",Summary!C14)</f>
        <v>{Nakata, 2022 #15082}</v>
      </c>
      <c r="B14" s="11" t="s">
        <v>10149</v>
      </c>
      <c r="C14" s="3" t="s">
        <v>9695</v>
      </c>
      <c r="D14" s="3" t="s">
        <v>9604</v>
      </c>
      <c r="E14" s="3" t="s">
        <v>10164</v>
      </c>
      <c r="F14" s="3" t="s">
        <v>10083</v>
      </c>
      <c r="G14" s="6" t="s">
        <v>10151</v>
      </c>
      <c r="H14" s="11" t="str">
        <f>IF($G14=Lists!$I$8,"NA","")</f>
        <v>NA</v>
      </c>
      <c r="I14" s="3" t="str">
        <f>IF($G14=Lists!$I$8,"NA","")</f>
        <v>NA</v>
      </c>
      <c r="J14" s="4" t="str">
        <f>IF($G14=Lists!$I$8,"NA","")</f>
        <v>NA</v>
      </c>
      <c r="K14" s="143" t="s">
        <v>35</v>
      </c>
      <c r="L14" s="3"/>
      <c r="M14" s="3" t="s">
        <v>10165</v>
      </c>
      <c r="N14" s="3" t="s">
        <v>35</v>
      </c>
      <c r="O14" s="3"/>
      <c r="P14" s="3"/>
      <c r="Q14" s="3"/>
      <c r="R14" s="3"/>
      <c r="S14" s="3"/>
      <c r="T14" s="3"/>
      <c r="U14" s="3"/>
      <c r="V14" s="4"/>
    </row>
    <row r="15" spans="1:22" x14ac:dyDescent="0.25">
      <c r="A15" s="63" t="str">
        <f>IF(Summary!C15="","",Summary!C15)</f>
        <v>{Oh, 2025 #24735}</v>
      </c>
      <c r="B15" s="11" t="s">
        <v>10149</v>
      </c>
      <c r="C15" s="3" t="s">
        <v>10166</v>
      </c>
      <c r="D15" s="3" t="s">
        <v>10167</v>
      </c>
      <c r="E15" s="3" t="s">
        <v>10168</v>
      </c>
      <c r="F15" s="3" t="s">
        <v>10084</v>
      </c>
      <c r="G15" s="6" t="s">
        <v>10151</v>
      </c>
      <c r="H15" s="11" t="str">
        <f>IF($G15=Lists!$I$8,"NA","")</f>
        <v>NA</v>
      </c>
      <c r="I15" s="3" t="str">
        <f>IF($G15=Lists!$I$8,"NA","")</f>
        <v>NA</v>
      </c>
      <c r="J15" s="4" t="str">
        <f>IF($G15=Lists!$I$8,"NA","")</f>
        <v>NA</v>
      </c>
      <c r="K15" s="143" t="s">
        <v>35</v>
      </c>
      <c r="L15" s="3"/>
      <c r="M15" s="3"/>
      <c r="N15" s="3" t="s">
        <v>35</v>
      </c>
      <c r="O15" s="3"/>
      <c r="P15" s="3"/>
      <c r="Q15" s="3"/>
      <c r="R15" s="3"/>
      <c r="S15" s="3"/>
      <c r="T15" s="3"/>
      <c r="U15" s="3"/>
      <c r="V15" s="4"/>
    </row>
    <row r="16" spans="1:22" x14ac:dyDescent="0.25">
      <c r="A16" s="63" t="str">
        <f>IF(Summary!C16="","",Summary!C16)</f>
        <v>{Persell, 2020 #13583}</v>
      </c>
      <c r="B16" s="11" t="s">
        <v>10149</v>
      </c>
      <c r="C16" s="3" t="s">
        <v>9712</v>
      </c>
      <c r="D16" s="3" t="s">
        <v>9719</v>
      </c>
      <c r="E16" s="3" t="s">
        <v>10169</v>
      </c>
      <c r="F16" s="3" t="s">
        <v>10086</v>
      </c>
      <c r="G16" s="6" t="s">
        <v>10151</v>
      </c>
      <c r="H16" s="11" t="str">
        <f>IF($G16=Lists!$I$8,"NA","")</f>
        <v>NA</v>
      </c>
      <c r="I16" s="3" t="str">
        <f>IF($G16=Lists!$I$8,"NA","")</f>
        <v>NA</v>
      </c>
      <c r="J16" s="4" t="str">
        <f>IF($G16=Lists!$I$8,"NA","")</f>
        <v>NA</v>
      </c>
      <c r="K16" s="143" t="s">
        <v>35</v>
      </c>
      <c r="L16" s="3" t="s">
        <v>35</v>
      </c>
      <c r="M16" s="3"/>
      <c r="N16" s="3" t="s">
        <v>35</v>
      </c>
      <c r="O16" s="3"/>
      <c r="P16" s="3"/>
      <c r="Q16" s="3"/>
      <c r="R16" s="3"/>
      <c r="S16" s="3"/>
      <c r="T16" s="3"/>
      <c r="U16" s="3"/>
      <c r="V16" s="4"/>
    </row>
    <row r="17" spans="1:22" x14ac:dyDescent="0.25">
      <c r="A17" s="63" t="str">
        <f>IF(Summary!C17="","",Summary!C17)</f>
        <v>{Rabbi, 2015 #13641}</v>
      </c>
      <c r="B17" s="11" t="s">
        <v>10149</v>
      </c>
      <c r="C17" s="3" t="s">
        <v>10170</v>
      </c>
      <c r="D17" s="3" t="s">
        <v>9730</v>
      </c>
      <c r="E17" s="3" t="s">
        <v>10087</v>
      </c>
      <c r="F17" s="3" t="s">
        <v>10089</v>
      </c>
      <c r="G17" s="6" t="s">
        <v>10151</v>
      </c>
      <c r="H17" s="11" t="str">
        <f>IF($G17=Lists!$I$8,"NA","")</f>
        <v>NA</v>
      </c>
      <c r="I17" s="3" t="str">
        <f>IF($G17=Lists!$I$8,"NA","")</f>
        <v>NA</v>
      </c>
      <c r="J17" s="4" t="str">
        <f>IF($G17=Lists!$I$8,"NA","")</f>
        <v>NA</v>
      </c>
      <c r="K17" s="143" t="s">
        <v>35</v>
      </c>
      <c r="L17" s="3"/>
      <c r="M17" s="3"/>
      <c r="N17" s="3" t="s">
        <v>35</v>
      </c>
      <c r="O17" s="3"/>
      <c r="P17" s="3"/>
      <c r="Q17" s="3"/>
      <c r="R17" s="3"/>
      <c r="S17" s="3"/>
      <c r="T17" s="3"/>
      <c r="U17" s="3"/>
      <c r="V17" s="4"/>
    </row>
    <row r="18" spans="1:22" x14ac:dyDescent="0.25">
      <c r="A18" s="63" t="str">
        <f>IF(Summary!C18="","",Summary!C18)</f>
        <v>{Sandal, 2021 #13734}</v>
      </c>
      <c r="B18" s="11" t="s">
        <v>10149</v>
      </c>
      <c r="C18" s="3" t="s">
        <v>9687</v>
      </c>
      <c r="D18" s="3" t="s">
        <v>9693</v>
      </c>
      <c r="E18" s="3" t="s">
        <v>10072</v>
      </c>
      <c r="F18" s="3" t="s">
        <v>10094</v>
      </c>
      <c r="G18" s="6" t="s">
        <v>10151</v>
      </c>
      <c r="H18" s="11" t="str">
        <f>IF($G18=Lists!$I$8,"NA","")</f>
        <v>NA</v>
      </c>
      <c r="I18" s="3" t="str">
        <f>IF($G18=Lists!$I$8,"NA","")</f>
        <v>NA</v>
      </c>
      <c r="J18" s="4" t="str">
        <f>IF($G18=Lists!$I$8,"NA","")</f>
        <v>NA</v>
      </c>
      <c r="K18" s="143" t="s">
        <v>35</v>
      </c>
      <c r="L18" s="3" t="s">
        <v>35</v>
      </c>
      <c r="M18" s="3" t="s">
        <v>35</v>
      </c>
      <c r="N18" s="3" t="s">
        <v>35</v>
      </c>
      <c r="O18" s="3"/>
      <c r="P18" s="3"/>
      <c r="Q18" s="3"/>
      <c r="R18" s="3"/>
      <c r="S18" s="3"/>
      <c r="T18" s="3"/>
      <c r="U18" s="3"/>
      <c r="V18" s="4"/>
    </row>
    <row r="19" spans="1:22" x14ac:dyDescent="0.25">
      <c r="A19" s="63" t="str">
        <f>IF(Summary!C19="","",Summary!C19)</f>
        <v>{Yom-Tov, 2017 #15065}</v>
      </c>
      <c r="B19" s="11" t="s">
        <v>10149</v>
      </c>
      <c r="C19" s="3" t="s">
        <v>10171</v>
      </c>
      <c r="D19" s="3" t="s">
        <v>10172</v>
      </c>
      <c r="E19" s="3" t="s">
        <v>10103</v>
      </c>
      <c r="F19" s="3" t="s">
        <v>10173</v>
      </c>
      <c r="G19" s="6" t="s">
        <v>10151</v>
      </c>
      <c r="H19" s="11" t="str">
        <f>IF($G19=Lists!$I$8,"NA","")</f>
        <v>NA</v>
      </c>
      <c r="I19" s="3" t="str">
        <f>IF($G19=Lists!$I$8,"NA","")</f>
        <v>NA</v>
      </c>
      <c r="J19" s="4" t="str">
        <f>IF($G19=Lists!$I$8,"NA","")</f>
        <v>NA</v>
      </c>
      <c r="K19" s="143" t="s">
        <v>35</v>
      </c>
      <c r="L19" s="3"/>
      <c r="M19" s="3"/>
      <c r="N19" s="3" t="s">
        <v>35</v>
      </c>
      <c r="O19" s="3"/>
      <c r="P19" s="3"/>
      <c r="Q19" s="3"/>
      <c r="R19" s="3"/>
      <c r="S19" s="3"/>
      <c r="T19" s="3"/>
      <c r="U19" s="3"/>
      <c r="V19" s="4"/>
    </row>
    <row r="20" spans="1:22" x14ac:dyDescent="0.25">
      <c r="A20" s="63" t="str">
        <f>IF(Summary!C20="","",Summary!C20)</f>
        <v>{Zhou, 2018 #14044}</v>
      </c>
      <c r="B20" s="11" t="s">
        <v>10149</v>
      </c>
      <c r="C20" s="3" t="s">
        <v>9745</v>
      </c>
      <c r="D20" s="3" t="s">
        <v>9752</v>
      </c>
      <c r="E20" s="3" t="s">
        <v>10174</v>
      </c>
      <c r="F20" s="3" t="s">
        <v>10106</v>
      </c>
      <c r="G20" s="6" t="s">
        <v>10151</v>
      </c>
      <c r="H20" s="11" t="str">
        <f>IF($G20=Lists!$I$8,"NA","")</f>
        <v>NA</v>
      </c>
      <c r="I20" s="3" t="str">
        <f>IF($G20=Lists!$I$8,"NA","")</f>
        <v>NA</v>
      </c>
      <c r="J20" s="4" t="str">
        <f>IF($G20=Lists!$I$8,"NA","")</f>
        <v>NA</v>
      </c>
      <c r="K20" s="143" t="s">
        <v>35</v>
      </c>
      <c r="L20" s="3"/>
      <c r="M20" s="3"/>
      <c r="N20" s="3" t="s">
        <v>35</v>
      </c>
      <c r="O20" s="3"/>
      <c r="P20" s="3"/>
      <c r="Q20" s="3"/>
      <c r="R20" s="3"/>
      <c r="S20" s="3"/>
      <c r="T20" s="3"/>
      <c r="U20" s="3"/>
      <c r="V20" s="4"/>
    </row>
    <row r="21" spans="1:22" x14ac:dyDescent="0.25">
      <c r="A21" s="63" t="str">
        <f>IF(Summary!C21="","",Summary!C21)</f>
        <v>{Zhou, 2018 #15074}</v>
      </c>
      <c r="B21" s="11" t="s">
        <v>10149</v>
      </c>
      <c r="C21" s="3" t="s">
        <v>9745</v>
      </c>
      <c r="D21" s="3" t="s">
        <v>9752</v>
      </c>
      <c r="E21" s="3" t="s">
        <v>10174</v>
      </c>
      <c r="F21" s="3" t="s">
        <v>10115</v>
      </c>
      <c r="G21" s="6" t="s">
        <v>10151</v>
      </c>
      <c r="H21" s="11" t="str">
        <f>IF($G21=Lists!$I$8,"NA","")</f>
        <v>NA</v>
      </c>
      <c r="I21" s="3" t="str">
        <f>IF($G21=Lists!$I$8,"NA","")</f>
        <v>NA</v>
      </c>
      <c r="J21" s="4" t="str">
        <f>IF($G21=Lists!$I$8,"NA","")</f>
        <v>NA</v>
      </c>
      <c r="K21" s="143" t="s">
        <v>35</v>
      </c>
      <c r="L21" s="3"/>
      <c r="M21" s="3"/>
      <c r="N21" s="3"/>
      <c r="O21" s="3"/>
      <c r="P21" s="3"/>
      <c r="Q21" s="3"/>
      <c r="R21" s="3"/>
      <c r="S21" s="3"/>
      <c r="T21" s="3"/>
      <c r="U21" s="3"/>
      <c r="V21" s="4"/>
    </row>
    <row r="22" spans="1:22" x14ac:dyDescent="0.25">
      <c r="A22" s="63" t="str">
        <f>IF(Summary!C22="","",Summary!C22)</f>
        <v/>
      </c>
      <c r="B22" s="11"/>
      <c r="C22" s="3"/>
      <c r="D22" s="3"/>
      <c r="E22" s="3"/>
      <c r="F22" s="3"/>
      <c r="G22" s="4"/>
      <c r="H22" s="11" t="str">
        <f>IF($G22=Lists!$I$8,"NA","")</f>
        <v/>
      </c>
      <c r="I22" s="3" t="str">
        <f>IF($G22=Lists!$I$8,"NA","")</f>
        <v/>
      </c>
      <c r="J22" s="4" t="str">
        <f>IF($G22=Lists!$I$8,"NA","")</f>
        <v/>
      </c>
      <c r="K22" s="143"/>
      <c r="L22" s="3"/>
      <c r="M22" s="3"/>
      <c r="N22" s="3"/>
      <c r="O22" s="3"/>
      <c r="P22" s="3"/>
      <c r="Q22" s="3"/>
      <c r="R22" s="3"/>
      <c r="S22" s="3"/>
      <c r="T22" s="3"/>
      <c r="U22" s="3"/>
      <c r="V22" s="4"/>
    </row>
    <row r="23" spans="1:22" x14ac:dyDescent="0.25">
      <c r="A23" s="63" t="str">
        <f>IF(Summary!C23="","",Summary!C23)</f>
        <v/>
      </c>
      <c r="B23" s="11"/>
      <c r="C23" s="3"/>
      <c r="D23" s="3"/>
      <c r="E23" s="3"/>
      <c r="F23" s="3"/>
      <c r="G23" s="4"/>
      <c r="H23" s="11" t="str">
        <f>IF($G23=Lists!$I$8,"NA","")</f>
        <v/>
      </c>
      <c r="I23" s="3" t="str">
        <f>IF($G23=Lists!$I$8,"NA","")</f>
        <v/>
      </c>
      <c r="J23" s="4" t="str">
        <f>IF($G23=Lists!$I$8,"NA","")</f>
        <v/>
      </c>
      <c r="K23" s="143"/>
      <c r="L23" s="3"/>
      <c r="M23" s="3"/>
      <c r="N23" s="3"/>
      <c r="O23" s="3"/>
      <c r="P23" s="3"/>
      <c r="Q23" s="3"/>
      <c r="R23" s="3"/>
      <c r="S23" s="3"/>
      <c r="T23" s="3"/>
      <c r="U23" s="3"/>
      <c r="V23" s="4"/>
    </row>
    <row r="24" spans="1:22" x14ac:dyDescent="0.25">
      <c r="A24" s="63" t="str">
        <f>IF(Summary!C24="","",Summary!C24)</f>
        <v/>
      </c>
      <c r="B24" s="11"/>
      <c r="C24" s="3"/>
      <c r="D24" s="3"/>
      <c r="E24" s="3"/>
      <c r="F24" s="3"/>
      <c r="G24" s="4"/>
      <c r="H24" s="11" t="str">
        <f>IF($G24=Lists!$I$8,"NA","")</f>
        <v/>
      </c>
      <c r="I24" s="3" t="str">
        <f>IF($G24=Lists!$I$8,"NA","")</f>
        <v/>
      </c>
      <c r="J24" s="4" t="str">
        <f>IF($G24=Lists!$I$8,"NA","")</f>
        <v/>
      </c>
      <c r="K24" s="143"/>
      <c r="L24" s="3"/>
      <c r="M24" s="3"/>
      <c r="N24" s="3"/>
      <c r="O24" s="3"/>
      <c r="P24" s="3"/>
      <c r="Q24" s="3"/>
      <c r="R24" s="3"/>
      <c r="S24" s="3"/>
      <c r="T24" s="3"/>
      <c r="U24" s="3"/>
      <c r="V24" s="4"/>
    </row>
    <row r="25" spans="1:22" x14ac:dyDescent="0.25">
      <c r="A25" s="63" t="str">
        <f>IF(Summary!C25="","",Summary!C25)</f>
        <v/>
      </c>
      <c r="B25" s="11"/>
      <c r="C25" s="3"/>
      <c r="D25" s="3"/>
      <c r="E25" s="3"/>
      <c r="F25" s="3"/>
      <c r="G25" s="4"/>
      <c r="H25" s="11" t="str">
        <f>IF($G25=Lists!$I$8,"NA","")</f>
        <v/>
      </c>
      <c r="I25" s="3" t="str">
        <f>IF($G25=Lists!$I$8,"NA","")</f>
        <v/>
      </c>
      <c r="J25" s="4" t="str">
        <f>IF($G25=Lists!$I$8,"NA","")</f>
        <v/>
      </c>
      <c r="K25" s="143"/>
      <c r="L25" s="3"/>
      <c r="M25" s="3"/>
      <c r="N25" s="3"/>
      <c r="O25" s="3"/>
      <c r="P25" s="3"/>
      <c r="Q25" s="3"/>
      <c r="R25" s="3"/>
      <c r="S25" s="3"/>
      <c r="T25" s="3"/>
      <c r="U25" s="3"/>
      <c r="V25" s="4"/>
    </row>
    <row r="26" spans="1:22" x14ac:dyDescent="0.25">
      <c r="A26" s="63" t="str">
        <f>IF(Summary!C26="","",Summary!C26)</f>
        <v/>
      </c>
      <c r="B26" s="11"/>
      <c r="C26" s="3"/>
      <c r="D26" s="3"/>
      <c r="E26" s="3"/>
      <c r="F26" s="3"/>
      <c r="G26" s="4"/>
      <c r="H26" s="11" t="str">
        <f>IF($G26=Lists!$I$8,"NA","")</f>
        <v/>
      </c>
      <c r="I26" s="3" t="str">
        <f>IF($G26=Lists!$I$8,"NA","")</f>
        <v/>
      </c>
      <c r="J26" s="4" t="str">
        <f>IF($G26=Lists!$I$8,"NA","")</f>
        <v/>
      </c>
      <c r="K26" s="143"/>
      <c r="L26" s="3"/>
      <c r="M26" s="3"/>
      <c r="N26" s="3"/>
      <c r="O26" s="3"/>
      <c r="P26" s="3"/>
      <c r="Q26" s="3"/>
      <c r="R26" s="3"/>
      <c r="S26" s="3"/>
      <c r="T26" s="3"/>
      <c r="U26" s="3"/>
      <c r="V26" s="4"/>
    </row>
    <row r="27" spans="1:22" x14ac:dyDescent="0.25">
      <c r="A27" s="63" t="str">
        <f>IF(Summary!C27="","",Summary!C27)</f>
        <v/>
      </c>
      <c r="B27" s="11"/>
      <c r="C27" s="3"/>
      <c r="D27" s="3"/>
      <c r="E27" s="3"/>
      <c r="F27" s="3"/>
      <c r="G27" s="4"/>
      <c r="H27" s="11" t="str">
        <f>IF($G27=Lists!$I$8,"NA","")</f>
        <v/>
      </c>
      <c r="I27" s="3" t="str">
        <f>IF($G27=Lists!$I$8,"NA","")</f>
        <v/>
      </c>
      <c r="J27" s="4" t="str">
        <f>IF($G27=Lists!$I$8,"NA","")</f>
        <v/>
      </c>
      <c r="K27" s="143"/>
      <c r="L27" s="3"/>
      <c r="M27" s="3"/>
      <c r="N27" s="3"/>
      <c r="O27" s="3"/>
      <c r="P27" s="3"/>
      <c r="Q27" s="3"/>
      <c r="R27" s="3"/>
      <c r="S27" s="3"/>
      <c r="T27" s="3"/>
      <c r="U27" s="3"/>
      <c r="V27" s="4"/>
    </row>
    <row r="28" spans="1:22" x14ac:dyDescent="0.25">
      <c r="A28" s="63" t="str">
        <f>IF(Summary!C28="","",Summary!C28)</f>
        <v/>
      </c>
      <c r="B28" s="11"/>
      <c r="C28" s="3"/>
      <c r="D28" s="3"/>
      <c r="E28" s="3"/>
      <c r="F28" s="3"/>
      <c r="G28" s="4"/>
      <c r="H28" s="11" t="str">
        <f>IF($G28=Lists!$I$8,"NA","")</f>
        <v/>
      </c>
      <c r="I28" s="3" t="str">
        <f>IF($G28=Lists!$I$8,"NA","")</f>
        <v/>
      </c>
      <c r="J28" s="4" t="str">
        <f>IF($G28=Lists!$I$8,"NA","")</f>
        <v/>
      </c>
      <c r="K28" s="143"/>
      <c r="L28" s="3"/>
      <c r="M28" s="3"/>
      <c r="N28" s="3"/>
      <c r="O28" s="3"/>
      <c r="P28" s="3"/>
      <c r="Q28" s="3"/>
      <c r="R28" s="3"/>
      <c r="S28" s="3"/>
      <c r="T28" s="3"/>
      <c r="U28" s="3"/>
      <c r="V28" s="4"/>
    </row>
    <row r="29" spans="1:22" x14ac:dyDescent="0.25">
      <c r="A29" s="63" t="str">
        <f>IF(Summary!C29="","",Summary!C29)</f>
        <v/>
      </c>
      <c r="B29" s="11"/>
      <c r="C29" s="3"/>
      <c r="D29" s="3"/>
      <c r="E29" s="3"/>
      <c r="F29" s="3"/>
      <c r="G29" s="4"/>
      <c r="H29" s="11" t="str">
        <f>IF($G29=Lists!$I$8,"NA","")</f>
        <v/>
      </c>
      <c r="I29" s="3" t="str">
        <f>IF($G29=Lists!$I$8,"NA","")</f>
        <v/>
      </c>
      <c r="J29" s="4" t="str">
        <f>IF($G29=Lists!$I$8,"NA","")</f>
        <v/>
      </c>
      <c r="K29" s="143"/>
      <c r="L29" s="3"/>
      <c r="M29" s="3"/>
      <c r="N29" s="3"/>
      <c r="O29" s="3"/>
      <c r="P29" s="3"/>
      <c r="Q29" s="3"/>
      <c r="R29" s="3"/>
      <c r="S29" s="3"/>
      <c r="T29" s="3"/>
      <c r="U29" s="3"/>
      <c r="V29" s="4"/>
    </row>
    <row r="30" spans="1:22" x14ac:dyDescent="0.25">
      <c r="A30" s="63" t="str">
        <f>IF(Summary!C30="","",Summary!C30)</f>
        <v/>
      </c>
      <c r="B30" s="11"/>
      <c r="C30" s="3"/>
      <c r="D30" s="3"/>
      <c r="E30" s="3"/>
      <c r="F30" s="3"/>
      <c r="G30" s="4"/>
      <c r="H30" s="11" t="str">
        <f>IF($G30=Lists!$I$8,"NA","")</f>
        <v/>
      </c>
      <c r="I30" s="3" t="str">
        <f>IF($G30=Lists!$I$8,"NA","")</f>
        <v/>
      </c>
      <c r="J30" s="4" t="str">
        <f>IF($G30=Lists!$I$8,"NA","")</f>
        <v/>
      </c>
      <c r="K30" s="143"/>
      <c r="L30" s="3"/>
      <c r="M30" s="3"/>
      <c r="N30" s="3"/>
      <c r="O30" s="3"/>
      <c r="P30" s="3"/>
      <c r="Q30" s="3"/>
      <c r="R30" s="3"/>
      <c r="S30" s="3"/>
      <c r="T30" s="3"/>
      <c r="U30" s="3"/>
      <c r="V30" s="4"/>
    </row>
    <row r="31" spans="1:22" x14ac:dyDescent="0.25">
      <c r="A31" s="63" t="str">
        <f>IF(Summary!C31="","",Summary!C31)</f>
        <v/>
      </c>
      <c r="B31" s="11"/>
      <c r="C31" s="3"/>
      <c r="D31" s="3"/>
      <c r="E31" s="3"/>
      <c r="F31" s="3"/>
      <c r="G31" s="4"/>
      <c r="H31" s="11" t="str">
        <f>IF($G31=Lists!$I$8,"NA","")</f>
        <v/>
      </c>
      <c r="I31" s="3" t="str">
        <f>IF($G31=Lists!$I$8,"NA","")</f>
        <v/>
      </c>
      <c r="J31" s="4" t="str">
        <f>IF($G31=Lists!$I$8,"NA","")</f>
        <v/>
      </c>
      <c r="K31" s="143"/>
      <c r="L31" s="3"/>
      <c r="M31" s="3"/>
      <c r="N31" s="3"/>
      <c r="O31" s="3"/>
      <c r="P31" s="3"/>
      <c r="Q31" s="3"/>
      <c r="R31" s="3"/>
      <c r="S31" s="3"/>
      <c r="T31" s="3"/>
      <c r="U31" s="3"/>
      <c r="V31" s="4"/>
    </row>
    <row r="32" spans="1:22" x14ac:dyDescent="0.25">
      <c r="A32" s="63" t="str">
        <f>IF(Summary!C32="","",Summary!C32)</f>
        <v/>
      </c>
      <c r="B32" s="11"/>
      <c r="C32" s="3"/>
      <c r="D32" s="3"/>
      <c r="E32" s="3"/>
      <c r="F32" s="3"/>
      <c r="G32" s="4"/>
      <c r="H32" s="11" t="str">
        <f>IF($G32=Lists!$I$8,"NA","")</f>
        <v/>
      </c>
      <c r="I32" s="3" t="str">
        <f>IF($G32=Lists!$I$8,"NA","")</f>
        <v/>
      </c>
      <c r="J32" s="4" t="str">
        <f>IF($G32=Lists!$I$8,"NA","")</f>
        <v/>
      </c>
      <c r="K32" s="143"/>
      <c r="L32" s="3"/>
      <c r="M32" s="3"/>
      <c r="N32" s="3"/>
      <c r="O32" s="3"/>
      <c r="P32" s="3"/>
      <c r="Q32" s="3"/>
      <c r="R32" s="3"/>
      <c r="S32" s="3"/>
      <c r="T32" s="3"/>
      <c r="U32" s="3"/>
      <c r="V32" s="4"/>
    </row>
    <row r="33" spans="1:22" x14ac:dyDescent="0.25">
      <c r="A33" s="63" t="str">
        <f>IF(Summary!C33="","",Summary!C33)</f>
        <v/>
      </c>
      <c r="B33" s="11"/>
      <c r="C33" s="3"/>
      <c r="D33" s="3"/>
      <c r="E33" s="3"/>
      <c r="F33" s="3"/>
      <c r="G33" s="4"/>
      <c r="H33" s="11" t="str">
        <f>IF($G33=Lists!$I$8,"NA","")</f>
        <v/>
      </c>
      <c r="I33" s="3" t="str">
        <f>IF($G33=Lists!$I$8,"NA","")</f>
        <v/>
      </c>
      <c r="J33" s="4" t="str">
        <f>IF($G33=Lists!$I$8,"NA","")</f>
        <v/>
      </c>
      <c r="K33" s="143"/>
      <c r="L33" s="3"/>
      <c r="M33" s="3"/>
      <c r="N33" s="3"/>
      <c r="O33" s="3"/>
      <c r="P33" s="3"/>
      <c r="Q33" s="3"/>
      <c r="R33" s="3"/>
      <c r="S33" s="3"/>
      <c r="T33" s="3"/>
      <c r="U33" s="3"/>
      <c r="V33" s="4"/>
    </row>
    <row r="34" spans="1:22" x14ac:dyDescent="0.25">
      <c r="A34" s="63" t="str">
        <f>IF(Summary!C34="","",Summary!C34)</f>
        <v/>
      </c>
      <c r="B34" s="11"/>
      <c r="C34" s="3"/>
      <c r="D34" s="3"/>
      <c r="E34" s="3"/>
      <c r="F34" s="3"/>
      <c r="G34" s="4"/>
      <c r="H34" s="11" t="str">
        <f>IF($G34=Lists!$I$8,"NA","")</f>
        <v/>
      </c>
      <c r="I34" s="3" t="str">
        <f>IF($G34=Lists!$I$8,"NA","")</f>
        <v/>
      </c>
      <c r="J34" s="4" t="str">
        <f>IF($G34=Lists!$I$8,"NA","")</f>
        <v/>
      </c>
      <c r="K34" s="143"/>
      <c r="L34" s="3"/>
      <c r="M34" s="3"/>
      <c r="N34" s="3"/>
      <c r="O34" s="3"/>
      <c r="P34" s="3"/>
      <c r="Q34" s="3"/>
      <c r="R34" s="3"/>
      <c r="S34" s="3"/>
      <c r="T34" s="3"/>
      <c r="U34" s="3"/>
      <c r="V34" s="4"/>
    </row>
    <row r="35" spans="1:22" ht="15.75" thickBot="1" x14ac:dyDescent="0.3">
      <c r="A35" s="209" t="str">
        <f>IF(Summary!C35="","",Summary!C35)</f>
        <v/>
      </c>
      <c r="B35" s="153"/>
      <c r="C35" s="266"/>
      <c r="D35" s="266"/>
      <c r="E35" s="266"/>
      <c r="F35" s="266"/>
      <c r="G35" s="213"/>
      <c r="H35" s="153" t="str">
        <f>IF($G35=Lists!$I$8,"NA","")</f>
        <v/>
      </c>
      <c r="I35" s="266" t="str">
        <f>IF($G35=Lists!$I$8,"NA","")</f>
        <v/>
      </c>
      <c r="J35" s="213" t="str">
        <f>IF($G35=Lists!$I$8,"NA","")</f>
        <v/>
      </c>
      <c r="K35" s="273"/>
      <c r="L35" s="266"/>
      <c r="M35" s="266"/>
      <c r="N35" s="266"/>
      <c r="O35" s="266"/>
      <c r="P35" s="266"/>
      <c r="Q35" s="266"/>
      <c r="R35" s="266"/>
      <c r="S35" s="266"/>
      <c r="T35" s="266"/>
      <c r="U35" s="266"/>
      <c r="V35" s="213"/>
    </row>
  </sheetData>
  <mergeCells count="4">
    <mergeCell ref="K3:V3"/>
    <mergeCell ref="A3:A4"/>
    <mergeCell ref="B3:G3"/>
    <mergeCell ref="H3:J3"/>
  </mergeCells>
  <conditionalFormatting sqref="H1:J1048576">
    <cfRule type="cellIs" dxfId="125" priority="2" operator="equal">
      <formula>"NA"</formula>
    </cfRule>
  </conditionalFormatting>
  <conditionalFormatting sqref="K1:V1048576">
    <cfRule type="cellIs" dxfId="124" priority="1" operator="equal">
      <formula>"Yes"</formula>
    </cfRule>
  </conditionalFormatting>
  <dataValidations count="1">
    <dataValidation type="list" allowBlank="1" sqref="H5:V35" xr:uid="{40527E96-C79D-456E-BA8F-71C8DFD1B554}">
      <formula1>"Yes"</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xr:uid="{18946247-AF68-4909-AE39-1667A6DE9CED}">
          <x14:formula1>
            <xm:f>Lists!$H$8:$H$10</xm:f>
          </x14:formula1>
          <xm:sqref>B5:B35</xm:sqref>
        </x14:dataValidation>
        <x14:dataValidation type="list" allowBlank="1" xr:uid="{371D1D62-6795-4065-88A1-8B8CD7900403}">
          <x14:formula1>
            <xm:f>Lists!$I$8:$I$9</xm:f>
          </x14:formula1>
          <xm:sqref>G5:G35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0C66F-8706-48A2-BF92-7F0AE6EF8918}">
  <sheetPr>
    <tabColor theme="5" tint="0.79998168889431442"/>
  </sheetPr>
  <dimension ref="A1:I35"/>
  <sheetViews>
    <sheetView zoomScale="115" zoomScaleNormal="115" workbookViewId="0">
      <selection activeCell="I3" sqref="I3:I4"/>
    </sheetView>
  </sheetViews>
  <sheetFormatPr defaultColWidth="8.7109375" defaultRowHeight="15" x14ac:dyDescent="0.25"/>
  <cols>
    <col min="1" max="1" width="18" customWidth="1"/>
    <col min="2" max="2" width="10.7109375" bestFit="1" customWidth="1"/>
    <col min="3" max="3" width="28.42578125" customWidth="1"/>
    <col min="4" max="4" width="10.7109375" bestFit="1" customWidth="1"/>
    <col min="5" max="5" width="28.42578125" customWidth="1"/>
    <col min="6" max="6" width="10.7109375" bestFit="1" customWidth="1"/>
    <col min="7" max="7" width="28.42578125" customWidth="1"/>
    <col min="8" max="8" width="15.7109375" customWidth="1"/>
    <col min="9" max="9" width="45.7109375" customWidth="1"/>
  </cols>
  <sheetData>
    <row r="1" spans="1:9" s="1" customFormat="1" ht="15.75" customHeight="1" x14ac:dyDescent="0.25">
      <c r="A1" s="263" t="s">
        <v>10175</v>
      </c>
      <c r="C1" s="263"/>
      <c r="D1" s="263"/>
      <c r="E1" s="263"/>
      <c r="F1" s="263"/>
      <c r="G1" s="263"/>
      <c r="H1" s="263"/>
    </row>
    <row r="2" spans="1:9" s="1" customFormat="1" ht="15.75" customHeight="1" thickBot="1" x14ac:dyDescent="0.3">
      <c r="C2" s="263"/>
      <c r="D2" s="263"/>
      <c r="E2" s="263"/>
      <c r="F2" s="263"/>
      <c r="G2" s="263"/>
      <c r="H2" s="263"/>
    </row>
    <row r="3" spans="1:9" s="206" customFormat="1" ht="48.75" customHeight="1" x14ac:dyDescent="0.25">
      <c r="A3" s="634" t="s">
        <v>18</v>
      </c>
      <c r="B3" s="631" t="s">
        <v>10176</v>
      </c>
      <c r="C3" s="625"/>
      <c r="D3" s="631" t="s">
        <v>10177</v>
      </c>
      <c r="E3" s="625"/>
      <c r="F3" s="631" t="s">
        <v>10178</v>
      </c>
      <c r="G3" s="625"/>
      <c r="H3" s="632" t="s">
        <v>10123</v>
      </c>
      <c r="I3" s="632" t="s">
        <v>10179</v>
      </c>
    </row>
    <row r="4" spans="1:9" s="1" customFormat="1" ht="15.75" thickBot="1" x14ac:dyDescent="0.3">
      <c r="A4" s="635"/>
      <c r="B4" s="268" t="s">
        <v>10180</v>
      </c>
      <c r="C4" s="270" t="s">
        <v>10181</v>
      </c>
      <c r="D4" s="268" t="s">
        <v>10180</v>
      </c>
      <c r="E4" s="270" t="s">
        <v>10181</v>
      </c>
      <c r="F4" s="268" t="s">
        <v>10180</v>
      </c>
      <c r="G4" s="270" t="s">
        <v>10181</v>
      </c>
      <c r="H4" s="633"/>
      <c r="I4" s="633"/>
    </row>
    <row r="5" spans="1:9" x14ac:dyDescent="0.25">
      <c r="A5" s="168" t="str">
        <f>IF(Summary!C5="","",Summary!C5)</f>
        <v>{Aguilera, 2024 #14079}</v>
      </c>
      <c r="B5" s="10" t="s">
        <v>10182</v>
      </c>
      <c r="C5" s="6" t="s">
        <v>10183</v>
      </c>
      <c r="D5" s="10" t="s">
        <v>10182</v>
      </c>
      <c r="E5" s="6" t="s">
        <v>10184</v>
      </c>
      <c r="F5" s="10" t="s">
        <v>10185</v>
      </c>
      <c r="G5" s="6" t="s">
        <v>10186</v>
      </c>
      <c r="H5" s="12" t="str">
        <f t="shared" ref="H5:H11" si="0">IF(A5&lt;&gt;"",IF(AND(OR(B5="N",B5="PN",B5="NI",B5="PY",B5="Y"),OR(D5="N",D5="PN",D5="NI",D5="PY",D5="Y"),OR(F5="N",F5="PN",F5="NI",F5="PY",F5="Y")),IF(OR(OR(D5="N",D5="PN"),AND(D5="NI",OR(F5="Y",F5="PY"))),"High risk",IF(OR(AND(D5="NI",OR(F5="N",F5="PN",F5="NI")),AND(OR(D5="Y",D5="PY"),OR(OR(B5="N",B5="PN"),OR(F5="Y",F5="PY")))),"Some concerns","Low risk")),"Incomplete"),"")</f>
        <v>Some concerns</v>
      </c>
      <c r="I5" s="12" t="s">
        <v>10187</v>
      </c>
    </row>
    <row r="6" spans="1:9" x14ac:dyDescent="0.25">
      <c r="A6" s="169" t="str">
        <f>IF(Summary!C6="","",Summary!C6)</f>
        <v>{Bickmore, 2013 #12506}</v>
      </c>
      <c r="B6" s="11" t="s">
        <v>10188</v>
      </c>
      <c r="C6" s="4" t="s">
        <v>9346</v>
      </c>
      <c r="D6" s="11" t="s">
        <v>10188</v>
      </c>
      <c r="E6" s="4" t="s">
        <v>9346</v>
      </c>
      <c r="F6" s="10" t="s">
        <v>10185</v>
      </c>
      <c r="G6" s="6" t="s">
        <v>10189</v>
      </c>
      <c r="H6" s="13" t="str">
        <f t="shared" si="0"/>
        <v>High risk</v>
      </c>
      <c r="I6" s="13" t="s">
        <v>10187</v>
      </c>
    </row>
    <row r="7" spans="1:9" x14ac:dyDescent="0.25">
      <c r="A7" s="169" t="str">
        <f>IF(Summary!C7="","",Summary!C7)</f>
        <v>{Carrasco-Hernandez, 2020 #14374}</v>
      </c>
      <c r="B7" s="11" t="s">
        <v>10182</v>
      </c>
      <c r="C7" s="4" t="s">
        <v>10190</v>
      </c>
      <c r="D7" s="11" t="s">
        <v>10188</v>
      </c>
      <c r="E7" s="6" t="s">
        <v>10191</v>
      </c>
      <c r="F7" s="10" t="s">
        <v>10185</v>
      </c>
      <c r="G7" s="6" t="s">
        <v>10192</v>
      </c>
      <c r="H7" s="13" t="str">
        <f t="shared" si="0"/>
        <v>High risk</v>
      </c>
      <c r="I7" s="13" t="s">
        <v>10187</v>
      </c>
    </row>
    <row r="8" spans="1:9" x14ac:dyDescent="0.25">
      <c r="A8" s="169" t="str">
        <f>IF(Summary!C8="","",Summary!C8)</f>
        <v>{Caso, 2021 #12593}</v>
      </c>
      <c r="B8" s="11" t="s">
        <v>10188</v>
      </c>
      <c r="C8" s="4" t="s">
        <v>10193</v>
      </c>
      <c r="D8" s="11" t="s">
        <v>10188</v>
      </c>
      <c r="E8" s="6" t="s">
        <v>9346</v>
      </c>
      <c r="F8" s="11" t="s">
        <v>10194</v>
      </c>
      <c r="G8" s="4" t="s">
        <v>10195</v>
      </c>
      <c r="H8" s="13" t="str">
        <f t="shared" si="0"/>
        <v>Some concerns</v>
      </c>
      <c r="I8" s="13" t="s">
        <v>10187</v>
      </c>
    </row>
    <row r="9" spans="1:9" x14ac:dyDescent="0.25">
      <c r="A9" s="169" t="str">
        <f>IF(Summary!C9="","",Summary!C9)</f>
        <v>{Collombon, 2024 #24737}</v>
      </c>
      <c r="B9" s="11" t="s">
        <v>10185</v>
      </c>
      <c r="C9" s="4" t="s">
        <v>10196</v>
      </c>
      <c r="D9" s="11" t="s">
        <v>10185</v>
      </c>
      <c r="E9" s="4" t="s">
        <v>10197</v>
      </c>
      <c r="F9" s="11" t="s">
        <v>9992</v>
      </c>
      <c r="G9" s="4" t="s">
        <v>10195</v>
      </c>
      <c r="H9" s="13" t="str">
        <f t="shared" si="0"/>
        <v>Low risk</v>
      </c>
      <c r="I9" s="13" t="s">
        <v>3</v>
      </c>
    </row>
    <row r="10" spans="1:9" x14ac:dyDescent="0.25">
      <c r="A10" s="169" t="str">
        <f>IF(Summary!C10="","",Summary!C10)</f>
        <v>{Coppens, 2024 #24723}</v>
      </c>
      <c r="B10" s="11" t="s">
        <v>10182</v>
      </c>
      <c r="C10" s="4" t="s">
        <v>9503</v>
      </c>
      <c r="D10" s="11" t="s">
        <v>10185</v>
      </c>
      <c r="E10" s="4" t="s">
        <v>10198</v>
      </c>
      <c r="F10" s="11" t="s">
        <v>10185</v>
      </c>
      <c r="G10" s="4" t="s">
        <v>10199</v>
      </c>
      <c r="H10" s="13" t="str">
        <f t="shared" si="0"/>
        <v>Some concerns</v>
      </c>
      <c r="I10" s="13" t="s">
        <v>10187</v>
      </c>
    </row>
    <row r="11" spans="1:9" x14ac:dyDescent="0.25">
      <c r="A11" s="169" t="str">
        <f>IF(Summary!C11="","",Summary!C11)</f>
        <v>{Coppens, 2025 #25268}</v>
      </c>
      <c r="B11" s="11" t="s">
        <v>9992</v>
      </c>
      <c r="C11" s="4" t="s">
        <v>10200</v>
      </c>
      <c r="D11" s="11" t="s">
        <v>10194</v>
      </c>
      <c r="E11" s="4" t="s">
        <v>10201</v>
      </c>
      <c r="F11" s="11" t="s">
        <v>10188</v>
      </c>
      <c r="G11" s="4" t="s">
        <v>10202</v>
      </c>
      <c r="H11" s="13" t="str">
        <f t="shared" si="0"/>
        <v>High risk</v>
      </c>
      <c r="I11" s="13" t="s">
        <v>10187</v>
      </c>
    </row>
    <row r="12" spans="1:9" x14ac:dyDescent="0.25">
      <c r="A12" s="169" t="str">
        <f>IF(Summary!C12="","",Summary!C12)</f>
        <v>{Hassoon, 2021 #12970}</v>
      </c>
      <c r="B12" s="11" t="s">
        <v>10185</v>
      </c>
      <c r="C12" s="4" t="s">
        <v>10203</v>
      </c>
      <c r="D12" s="11" t="s">
        <v>10182</v>
      </c>
      <c r="E12" s="6" t="s">
        <v>10184</v>
      </c>
      <c r="F12" s="11" t="s">
        <v>10194</v>
      </c>
      <c r="G12" s="4" t="s">
        <v>10195</v>
      </c>
      <c r="H12" s="13" t="str">
        <f t="shared" ref="H12:H35" si="1">IF(A12&lt;&gt;"",IF(AND(OR(B12="N",B12="PN",B12="NI",B12="PY",B12="Y"),OR(D12="N",D12="PN",D12="NI",D12="PY",D12="Y"),OR(F12="N",F12="PN",F12="NI",F12="PY",F12="Y")),IF(OR(OR(D12="N",D12="PN"),AND(D12="NI",OR(F12="Y",F12="PY"))),"High risk",IF(OR(AND(D12="NI",OR(F12="N",F12="PN",F12="NI")),AND(OR(D12="Y",D12="PY"),OR(OR(B12="N",B12="PN"),OR(F12="Y",F12="PY")))),"Some concerns","Low risk")),"Incomplete"),"")</f>
        <v>Low risk</v>
      </c>
      <c r="I12" s="13" t="s">
        <v>3</v>
      </c>
    </row>
    <row r="13" spans="1:9" x14ac:dyDescent="0.25">
      <c r="A13" s="169" t="str">
        <f>IF(Summary!C13="","",Summary!C13)</f>
        <v>{Marcuzzi, 2023 #26774}</v>
      </c>
      <c r="B13" s="11" t="s">
        <v>10182</v>
      </c>
      <c r="C13" s="4" t="s">
        <v>10204</v>
      </c>
      <c r="D13" s="11" t="s">
        <v>10182</v>
      </c>
      <c r="E13" s="6" t="s">
        <v>10205</v>
      </c>
      <c r="F13" s="11" t="s">
        <v>10194</v>
      </c>
      <c r="G13" s="4" t="s">
        <v>10195</v>
      </c>
      <c r="H13" s="13" t="str">
        <f t="shared" si="1"/>
        <v>Low risk</v>
      </c>
      <c r="I13" s="13" t="s">
        <v>3</v>
      </c>
    </row>
    <row r="14" spans="1:9" x14ac:dyDescent="0.25">
      <c r="A14" s="169" t="str">
        <f>IF(Summary!C14="","",Summary!C14)</f>
        <v>{Nakata, 2022 #15082}</v>
      </c>
      <c r="B14" s="11" t="s">
        <v>10185</v>
      </c>
      <c r="C14" s="4" t="s">
        <v>10206</v>
      </c>
      <c r="D14" s="11" t="s">
        <v>10185</v>
      </c>
      <c r="E14" s="4" t="s">
        <v>10207</v>
      </c>
      <c r="F14" s="11" t="s">
        <v>10194</v>
      </c>
      <c r="G14" s="4" t="s">
        <v>10208</v>
      </c>
      <c r="H14" s="13" t="str">
        <f t="shared" ref="H14:H15" si="2">IF(A14&lt;&gt;"",IF(AND(OR(B14="N",B14="PN",B14="NI",B14="PY",B14="Y"),OR(D14="N",D14="PN",D14="NI",D14="PY",D14="Y"),OR(F14="N",F14="PN",F14="NI",F14="PY",F14="Y")),IF(OR(OR(D14="N",D14="PN"),AND(D14="NI",OR(F14="Y",F14="PY"))),"High risk",IF(OR(AND(D14="NI",OR(F14="N",F14="PN",F14="NI")),AND(OR(D14="Y",D14="PY"),OR(OR(B14="N",B14="PN"),OR(F14="Y",F14="PY")))),"Some concerns","Low risk")),"Incomplete"),"")</f>
        <v>Low risk</v>
      </c>
      <c r="I14" s="13" t="s">
        <v>10187</v>
      </c>
    </row>
    <row r="15" spans="1:9" x14ac:dyDescent="0.25">
      <c r="A15" s="169" t="str">
        <f>IF(Summary!C15="","",Summary!C15)</f>
        <v>{Oh, 2025 #24735}</v>
      </c>
      <c r="B15" s="11" t="s">
        <v>10185</v>
      </c>
      <c r="C15" s="4" t="s">
        <v>9503</v>
      </c>
      <c r="D15" s="11" t="s">
        <v>10185</v>
      </c>
      <c r="E15" s="4" t="s">
        <v>10198</v>
      </c>
      <c r="F15" s="11" t="s">
        <v>10185</v>
      </c>
      <c r="G15" s="4" t="s">
        <v>10209</v>
      </c>
      <c r="H15" s="13" t="str">
        <f t="shared" si="2"/>
        <v>Some concerns</v>
      </c>
      <c r="I15" s="13" t="s">
        <v>10187</v>
      </c>
    </row>
    <row r="16" spans="1:9" x14ac:dyDescent="0.25">
      <c r="A16" s="169" t="str">
        <f>IF(Summary!C16="","",Summary!C16)</f>
        <v>{Persell, 2020 #13583}</v>
      </c>
      <c r="B16" s="11" t="s">
        <v>10182</v>
      </c>
      <c r="C16" s="4" t="s">
        <v>10210</v>
      </c>
      <c r="D16" s="11" t="s">
        <v>10182</v>
      </c>
      <c r="E16" s="4" t="s">
        <v>10184</v>
      </c>
      <c r="F16" s="11" t="s">
        <v>10194</v>
      </c>
      <c r="G16" s="4" t="s">
        <v>10195</v>
      </c>
      <c r="H16" s="13" t="str">
        <f t="shared" si="1"/>
        <v>Low risk</v>
      </c>
      <c r="I16" s="13" t="s">
        <v>3</v>
      </c>
    </row>
    <row r="17" spans="1:9" x14ac:dyDescent="0.25">
      <c r="A17" s="169" t="str">
        <f>IF(Summary!C17="","",Summary!C17)</f>
        <v>{Rabbi, 2015 #13641}</v>
      </c>
      <c r="B17" s="11" t="s">
        <v>10182</v>
      </c>
      <c r="C17" s="4" t="s">
        <v>10211</v>
      </c>
      <c r="D17" s="11" t="s">
        <v>10188</v>
      </c>
      <c r="E17" s="4" t="s">
        <v>9346</v>
      </c>
      <c r="F17" s="11" t="s">
        <v>10188</v>
      </c>
      <c r="G17" s="4" t="s">
        <v>10212</v>
      </c>
      <c r="H17" s="13" t="str">
        <f t="shared" si="1"/>
        <v>Some concerns</v>
      </c>
      <c r="I17" s="13" t="s">
        <v>10187</v>
      </c>
    </row>
    <row r="18" spans="1:9" x14ac:dyDescent="0.25">
      <c r="A18" s="169" t="str">
        <f>IF(Summary!C18="","",Summary!C18)</f>
        <v>{Sandal, 2021 #13734}</v>
      </c>
      <c r="B18" s="11" t="s">
        <v>10182</v>
      </c>
      <c r="C18" s="4" t="s">
        <v>10213</v>
      </c>
      <c r="D18" s="11" t="s">
        <v>10182</v>
      </c>
      <c r="E18" s="4" t="s">
        <v>10214</v>
      </c>
      <c r="F18" s="11" t="s">
        <v>9992</v>
      </c>
      <c r="G18" s="4" t="s">
        <v>10195</v>
      </c>
      <c r="H18" s="13" t="str">
        <f t="shared" si="1"/>
        <v>Low risk</v>
      </c>
      <c r="I18" s="13" t="s">
        <v>3</v>
      </c>
    </row>
    <row r="19" spans="1:9" x14ac:dyDescent="0.25">
      <c r="A19" s="169" t="str">
        <f>IF(Summary!C19="","",Summary!C19)</f>
        <v>{Yom-Tov, 2017 #15065}</v>
      </c>
      <c r="B19" s="11" t="s">
        <v>10188</v>
      </c>
      <c r="C19" s="4" t="s">
        <v>10215</v>
      </c>
      <c r="D19" s="11" t="s">
        <v>10185</v>
      </c>
      <c r="E19" s="6" t="s">
        <v>10216</v>
      </c>
      <c r="F19" s="11" t="s">
        <v>10188</v>
      </c>
      <c r="G19" s="4" t="s">
        <v>10217</v>
      </c>
      <c r="H19" s="13" t="str">
        <f>IF(A19&lt;&gt;"",IF(AND(OR(B19="N",B19="PN",B19="NI",B19="PY",B19="Y"),OR(D19="N",D19="PN",D19="NI",D19="PY",D19="Y"),OR(F19="N",F19="PN",F19="NI",F19="PY",F19="Y")),IF(OR(OR(D19="N",D19="PN"),AND(D19="NI",OR(F19="Y",F19="PY"))),"High risk",IF(OR(AND(D19="NI",OR(F19="N",F19="PN",F19="NI")),AND(OR(D19="Y",D19="PY"),OR(OR(B19="N",B19="PN"),OR(F19="Y",F19="PY")))),"Some concerns","Low risk")),"Incomplete"),"")</f>
        <v>Low risk</v>
      </c>
      <c r="I19" s="13" t="s">
        <v>3</v>
      </c>
    </row>
    <row r="20" spans="1:9" x14ac:dyDescent="0.25">
      <c r="A20" s="169" t="str">
        <f>IF(Summary!C20="","",Summary!C20)</f>
        <v>{Zhou, 2018 #14044}</v>
      </c>
      <c r="B20" s="11" t="s">
        <v>10182</v>
      </c>
      <c r="C20" s="4" t="s">
        <v>10218</v>
      </c>
      <c r="D20" s="11" t="s">
        <v>10182</v>
      </c>
      <c r="E20" s="4" t="s">
        <v>10219</v>
      </c>
      <c r="F20" s="11" t="s">
        <v>9992</v>
      </c>
      <c r="G20" s="4" t="s">
        <v>10195</v>
      </c>
      <c r="H20" s="13" t="str">
        <f t="shared" si="1"/>
        <v>Low risk</v>
      </c>
      <c r="I20" s="13" t="s">
        <v>3</v>
      </c>
    </row>
    <row r="21" spans="1:9" x14ac:dyDescent="0.25">
      <c r="A21" s="169" t="str">
        <f>IF(Summary!C21="","",Summary!C21)</f>
        <v>{Zhou, 2018 #15074}</v>
      </c>
      <c r="B21" s="11" t="s">
        <v>10188</v>
      </c>
      <c r="C21" s="4" t="s">
        <v>10215</v>
      </c>
      <c r="D21" s="11" t="s">
        <v>10188</v>
      </c>
      <c r="E21" s="4" t="s">
        <v>9346</v>
      </c>
      <c r="F21" s="11" t="s">
        <v>9992</v>
      </c>
      <c r="G21" s="4" t="s">
        <v>10220</v>
      </c>
      <c r="H21" s="13" t="str">
        <f t="shared" ref="H21" si="3">IF(A21&lt;&gt;"",IF(AND(OR(B21="N",B21="PN",B21="NI",B21="PY",B21="Y"),OR(D21="N",D21="PN",D21="NI",D21="PY",D21="Y"),OR(F21="N",F21="PN",F21="NI",F21="PY",F21="Y")),IF(OR(OR(D21="N",D21="PN"),AND(D21="NI",OR(F21="Y",F21="PY"))),"High risk",IF(OR(AND(D21="NI",OR(F21="N",F21="PN",F21="NI")),AND(OR(D21="Y",D21="PY"),OR(OR(B21="N",B21="PN"),OR(F21="Y",F21="PY")))),"Some concerns","Low risk")),"Incomplete"),"")</f>
        <v>Some concerns</v>
      </c>
      <c r="I21" s="13" t="s">
        <v>10187</v>
      </c>
    </row>
    <row r="22" spans="1:9" x14ac:dyDescent="0.25">
      <c r="A22" s="169" t="str">
        <f>IF(Summary!C22="","",Summary!C22)</f>
        <v/>
      </c>
      <c r="B22" s="11"/>
      <c r="C22" s="4"/>
      <c r="D22" s="11"/>
      <c r="E22" s="4"/>
      <c r="F22" s="11"/>
      <c r="G22" s="4"/>
      <c r="H22" s="13" t="str">
        <f t="shared" si="1"/>
        <v/>
      </c>
      <c r="I22" s="13"/>
    </row>
    <row r="23" spans="1:9" x14ac:dyDescent="0.25">
      <c r="A23" s="169" t="str">
        <f>IF(Summary!C23="","",Summary!C23)</f>
        <v/>
      </c>
      <c r="B23" s="11"/>
      <c r="C23" s="4"/>
      <c r="D23" s="11"/>
      <c r="E23" s="4"/>
      <c r="F23" s="11"/>
      <c r="G23" s="4"/>
      <c r="H23" s="13" t="str">
        <f t="shared" si="1"/>
        <v/>
      </c>
      <c r="I23" s="13"/>
    </row>
    <row r="24" spans="1:9" x14ac:dyDescent="0.25">
      <c r="A24" s="169" t="str">
        <f>IF(Summary!C24="","",Summary!C24)</f>
        <v/>
      </c>
      <c r="B24" s="11"/>
      <c r="C24" s="4"/>
      <c r="D24" s="11"/>
      <c r="E24" s="4"/>
      <c r="F24" s="11"/>
      <c r="G24" s="4"/>
      <c r="H24" s="13" t="str">
        <f t="shared" si="1"/>
        <v/>
      </c>
      <c r="I24" s="13"/>
    </row>
    <row r="25" spans="1:9" x14ac:dyDescent="0.25">
      <c r="A25" s="169" t="str">
        <f>IF(Summary!C25="","",Summary!C25)</f>
        <v/>
      </c>
      <c r="B25" s="11"/>
      <c r="C25" s="4"/>
      <c r="D25" s="11"/>
      <c r="E25" s="4"/>
      <c r="F25" s="11"/>
      <c r="G25" s="4"/>
      <c r="H25" s="13" t="str">
        <f t="shared" si="1"/>
        <v/>
      </c>
      <c r="I25" s="13"/>
    </row>
    <row r="26" spans="1:9" x14ac:dyDescent="0.25">
      <c r="A26" s="169" t="str">
        <f>IF(Summary!C26="","",Summary!C26)</f>
        <v/>
      </c>
      <c r="B26" s="11"/>
      <c r="C26" s="4"/>
      <c r="D26" s="11"/>
      <c r="E26" s="4"/>
      <c r="F26" s="11"/>
      <c r="G26" s="4"/>
      <c r="H26" s="13" t="str">
        <f t="shared" si="1"/>
        <v/>
      </c>
      <c r="I26" s="13"/>
    </row>
    <row r="27" spans="1:9" x14ac:dyDescent="0.25">
      <c r="A27" s="169" t="str">
        <f>IF(Summary!C27="","",Summary!C27)</f>
        <v/>
      </c>
      <c r="B27" s="11"/>
      <c r="C27" s="4"/>
      <c r="D27" s="11"/>
      <c r="E27" s="4"/>
      <c r="F27" s="11"/>
      <c r="G27" s="4"/>
      <c r="H27" s="13" t="str">
        <f t="shared" si="1"/>
        <v/>
      </c>
      <c r="I27" s="13"/>
    </row>
    <row r="28" spans="1:9" x14ac:dyDescent="0.25">
      <c r="A28" s="169" t="str">
        <f>IF(Summary!C28="","",Summary!C28)</f>
        <v/>
      </c>
      <c r="B28" s="11"/>
      <c r="C28" s="4"/>
      <c r="D28" s="11"/>
      <c r="E28" s="4"/>
      <c r="F28" s="11"/>
      <c r="G28" s="4"/>
      <c r="H28" s="13" t="str">
        <f t="shared" si="1"/>
        <v/>
      </c>
      <c r="I28" s="13"/>
    </row>
    <row r="29" spans="1:9" x14ac:dyDescent="0.25">
      <c r="A29" s="169" t="str">
        <f>IF(Summary!C29="","",Summary!C29)</f>
        <v/>
      </c>
      <c r="B29" s="11"/>
      <c r="C29" s="4"/>
      <c r="D29" s="11"/>
      <c r="E29" s="4"/>
      <c r="F29" s="11"/>
      <c r="G29" s="4"/>
      <c r="H29" s="13" t="str">
        <f t="shared" si="1"/>
        <v/>
      </c>
      <c r="I29" s="13"/>
    </row>
    <row r="30" spans="1:9" x14ac:dyDescent="0.25">
      <c r="A30" s="169" t="str">
        <f>IF(Summary!C30="","",Summary!C30)</f>
        <v/>
      </c>
      <c r="B30" s="11"/>
      <c r="C30" s="4"/>
      <c r="D30" s="11"/>
      <c r="E30" s="4"/>
      <c r="F30" s="11"/>
      <c r="G30" s="4"/>
      <c r="H30" s="13" t="str">
        <f t="shared" si="1"/>
        <v/>
      </c>
      <c r="I30" s="13"/>
    </row>
    <row r="31" spans="1:9" x14ac:dyDescent="0.25">
      <c r="A31" s="169" t="str">
        <f>IF(Summary!C31="","",Summary!C31)</f>
        <v/>
      </c>
      <c r="B31" s="11"/>
      <c r="C31" s="4"/>
      <c r="D31" s="11"/>
      <c r="E31" s="4"/>
      <c r="F31" s="11"/>
      <c r="G31" s="4"/>
      <c r="H31" s="13" t="str">
        <f t="shared" si="1"/>
        <v/>
      </c>
      <c r="I31" s="13"/>
    </row>
    <row r="32" spans="1:9" x14ac:dyDescent="0.25">
      <c r="A32" s="169" t="str">
        <f>IF(Summary!C32="","",Summary!C32)</f>
        <v/>
      </c>
      <c r="B32" s="11"/>
      <c r="C32" s="4"/>
      <c r="D32" s="11"/>
      <c r="E32" s="4"/>
      <c r="F32" s="11"/>
      <c r="G32" s="4"/>
      <c r="H32" s="13" t="str">
        <f t="shared" si="1"/>
        <v/>
      </c>
      <c r="I32" s="13"/>
    </row>
    <row r="33" spans="1:9" x14ac:dyDescent="0.25">
      <c r="A33" s="169" t="str">
        <f>IF(Summary!C33="","",Summary!C33)</f>
        <v/>
      </c>
      <c r="B33" s="11"/>
      <c r="C33" s="4"/>
      <c r="D33" s="11"/>
      <c r="E33" s="4"/>
      <c r="F33" s="11"/>
      <c r="G33" s="4"/>
      <c r="H33" s="13" t="str">
        <f t="shared" si="1"/>
        <v/>
      </c>
      <c r="I33" s="13"/>
    </row>
    <row r="34" spans="1:9" x14ac:dyDescent="0.25">
      <c r="A34" s="169" t="str">
        <f>IF(Summary!C34="","",Summary!C34)</f>
        <v/>
      </c>
      <c r="B34" s="11"/>
      <c r="C34" s="4"/>
      <c r="D34" s="11"/>
      <c r="E34" s="4"/>
      <c r="F34" s="11"/>
      <c r="G34" s="4"/>
      <c r="H34" s="13" t="str">
        <f t="shared" si="1"/>
        <v/>
      </c>
      <c r="I34" s="13"/>
    </row>
    <row r="35" spans="1:9" ht="15.75" thickBot="1" x14ac:dyDescent="0.3">
      <c r="A35" s="170" t="str">
        <f>IF(Summary!C35="","",Summary!C35)</f>
        <v/>
      </c>
      <c r="B35" s="153"/>
      <c r="C35" s="213"/>
      <c r="D35" s="153"/>
      <c r="E35" s="213"/>
      <c r="F35" s="153"/>
      <c r="G35" s="213"/>
      <c r="H35" s="154" t="str">
        <f t="shared" si="1"/>
        <v/>
      </c>
      <c r="I35" s="154"/>
    </row>
  </sheetData>
  <mergeCells count="6">
    <mergeCell ref="H3:H4"/>
    <mergeCell ref="I3:I4"/>
    <mergeCell ref="A3:A4"/>
    <mergeCell ref="B3:C3"/>
    <mergeCell ref="D3:E3"/>
    <mergeCell ref="F3:G3"/>
  </mergeCells>
  <conditionalFormatting sqref="A1">
    <cfRule type="cellIs" dxfId="123" priority="15" operator="equal">
      <formula>"GMT"</formula>
    </cfRule>
    <cfRule type="cellIs" dxfId="122" priority="16" operator="equal">
      <formula>"RE"</formula>
    </cfRule>
    <cfRule type="cellIs" dxfId="121" priority="17" operator="equal">
      <formula>"JK"</formula>
    </cfRule>
    <cfRule type="cellIs" dxfId="120" priority="18" operator="equal">
      <formula>"CT"</formula>
    </cfRule>
    <cfRule type="cellIs" dxfId="119" priority="19" operator="equal">
      <formula>"SH"</formula>
    </cfRule>
  </conditionalFormatting>
  <conditionalFormatting sqref="B1:B1048576 D1:D1048576">
    <cfRule type="cellIs" dxfId="118" priority="10" operator="equal">
      <formula>"NI"</formula>
    </cfRule>
    <cfRule type="cellIs" dxfId="117" priority="11" operator="equal">
      <formula>"N"</formula>
    </cfRule>
    <cfRule type="cellIs" dxfId="116" priority="12" operator="equal">
      <formula>"PN"</formula>
    </cfRule>
    <cfRule type="cellIs" dxfId="115" priority="13" operator="equal">
      <formula>"PY"</formula>
    </cfRule>
    <cfRule type="cellIs" dxfId="114" priority="14" operator="equal">
      <formula>"Y"</formula>
    </cfRule>
  </conditionalFormatting>
  <conditionalFormatting sqref="F1:F1048576">
    <cfRule type="cellIs" dxfId="113" priority="5" operator="equal">
      <formula>"N"</formula>
    </cfRule>
    <cfRule type="cellIs" dxfId="112" priority="6" operator="equal">
      <formula>"PN"</formula>
    </cfRule>
    <cfRule type="cellIs" dxfId="111" priority="7" operator="equal">
      <formula>"NI"</formula>
    </cfRule>
    <cfRule type="cellIs" dxfId="110" priority="8" operator="equal">
      <formula>"PY"</formula>
    </cfRule>
    <cfRule type="cellIs" dxfId="109" priority="9" operator="equal">
      <formula>"Y"</formula>
    </cfRule>
  </conditionalFormatting>
  <conditionalFormatting sqref="H1:H1048576">
    <cfRule type="cellIs" dxfId="108" priority="1" operator="equal">
      <formula>"Incomplete"</formula>
    </cfRule>
    <cfRule type="cellIs" dxfId="107" priority="2" operator="equal">
      <formula>"High risk"</formula>
    </cfRule>
    <cfRule type="cellIs" dxfId="106" priority="3" operator="equal">
      <formula>"Some concerns"</formula>
    </cfRule>
    <cfRule type="cellIs" dxfId="105" priority="4" operator="equal">
      <formula>"Low risk"</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3">
        <x14:dataValidation type="list" allowBlank="1" xr:uid="{6BF2C6E2-4204-4C6C-9F1A-397469E309E5}">
          <x14:formula1>
            <xm:f>Lists!$E$8:$E$12</xm:f>
          </x14:formula1>
          <xm:sqref>F5:F1048576 D5:D1048576 B5:B1048576</xm:sqref>
        </x14:dataValidation>
        <x14:dataValidation type="list" allowBlank="1" xr:uid="{2C49F188-C317-4D57-9016-C7A83034AF0F}">
          <x14:formula1>
            <xm:f>Lists!$F$8:$F$10</xm:f>
          </x14:formula1>
          <xm:sqref>H5:H1048576</xm:sqref>
        </x14:dataValidation>
        <x14:dataValidation type="list" allowBlank="1" xr:uid="{B718EC6C-8B10-4892-82AF-A7EECA1A6D79}">
          <x14:formula1>
            <xm:f>Lists!$G$8:$G$13</xm:f>
          </x14:formula1>
          <xm:sqref>I5:I1048576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F1A25-C729-43E8-AC1E-029F066B1746}">
  <sheetPr>
    <tabColor theme="5" tint="0.59999389629810485"/>
  </sheetPr>
  <dimension ref="A1:Q35"/>
  <sheetViews>
    <sheetView zoomScale="70" zoomScaleNormal="70" workbookViewId="0">
      <selection activeCell="Q3" sqref="Q3:Q4"/>
    </sheetView>
  </sheetViews>
  <sheetFormatPr defaultColWidth="8.7109375" defaultRowHeight="15" x14ac:dyDescent="0.25"/>
  <cols>
    <col min="1" max="1" width="17.7109375" bestFit="1" customWidth="1"/>
    <col min="2" max="2" width="14.7109375" customWidth="1"/>
    <col min="3" max="3" width="28" customWidth="1"/>
    <col min="4" max="4" width="14.7109375" customWidth="1"/>
    <col min="5" max="5" width="28" customWidth="1"/>
    <col min="6" max="6" width="14.7109375" customWidth="1"/>
    <col min="7" max="7" width="28" customWidth="1"/>
    <col min="8" max="8" width="14.7109375" customWidth="1"/>
    <col min="9" max="9" width="28" customWidth="1"/>
    <col min="10" max="10" width="14.7109375" customWidth="1"/>
    <col min="11" max="11" width="28" customWidth="1"/>
    <col min="12" max="12" width="14.7109375" customWidth="1"/>
    <col min="13" max="13" width="28" customWidth="1"/>
    <col min="14" max="14" width="14.7109375" customWidth="1"/>
    <col min="15" max="15" width="28" customWidth="1"/>
    <col min="16" max="16" width="16.7109375" customWidth="1"/>
    <col min="17" max="17" width="25.28515625" customWidth="1"/>
  </cols>
  <sheetData>
    <row r="1" spans="1:17" ht="15.75" x14ac:dyDescent="0.25">
      <c r="A1" s="263" t="s">
        <v>10221</v>
      </c>
      <c r="P1" s="263"/>
    </row>
    <row r="2" spans="1:17" ht="16.5" thickBot="1" x14ac:dyDescent="0.3">
      <c r="P2" s="263"/>
    </row>
    <row r="3" spans="1:17" s="202" customFormat="1" ht="84" customHeight="1" x14ac:dyDescent="0.25">
      <c r="A3" s="634" t="s">
        <v>18</v>
      </c>
      <c r="B3" s="631" t="s">
        <v>10222</v>
      </c>
      <c r="C3" s="625"/>
      <c r="D3" s="631" t="s">
        <v>10223</v>
      </c>
      <c r="E3" s="625"/>
      <c r="F3" s="631" t="s">
        <v>10224</v>
      </c>
      <c r="G3" s="625"/>
      <c r="H3" s="631" t="s">
        <v>10225</v>
      </c>
      <c r="I3" s="625"/>
      <c r="J3" s="631" t="s">
        <v>10226</v>
      </c>
      <c r="K3" s="625"/>
      <c r="L3" s="631" t="s">
        <v>10227</v>
      </c>
      <c r="M3" s="625"/>
      <c r="N3" s="631" t="s">
        <v>10228</v>
      </c>
      <c r="O3" s="625"/>
      <c r="P3" s="632" t="s">
        <v>10123</v>
      </c>
      <c r="Q3" s="636" t="s">
        <v>10229</v>
      </c>
    </row>
    <row r="4" spans="1:17" ht="15.75" thickBot="1" x14ac:dyDescent="0.3">
      <c r="A4" s="635"/>
      <c r="B4" s="268" t="s">
        <v>10180</v>
      </c>
      <c r="C4" s="270" t="s">
        <v>10181</v>
      </c>
      <c r="D4" s="268" t="s">
        <v>10180</v>
      </c>
      <c r="E4" s="270" t="s">
        <v>10181</v>
      </c>
      <c r="F4" s="268" t="s">
        <v>10180</v>
      </c>
      <c r="G4" s="270" t="s">
        <v>10181</v>
      </c>
      <c r="H4" s="268" t="s">
        <v>10180</v>
      </c>
      <c r="I4" s="270" t="s">
        <v>10181</v>
      </c>
      <c r="J4" s="268" t="s">
        <v>10180</v>
      </c>
      <c r="K4" s="270" t="s">
        <v>10181</v>
      </c>
      <c r="L4" s="268" t="s">
        <v>10180</v>
      </c>
      <c r="M4" s="270" t="s">
        <v>10181</v>
      </c>
      <c r="N4" s="268" t="s">
        <v>10180</v>
      </c>
      <c r="O4" s="270" t="s">
        <v>10181</v>
      </c>
      <c r="P4" s="633"/>
      <c r="Q4" s="637"/>
    </row>
    <row r="5" spans="1:17" x14ac:dyDescent="0.25">
      <c r="A5" s="168" t="str">
        <f>IF(Preliminary!$G5=Lists!$I$8,IF(Summary!C5="","",Summary!C5),IF(Preliminary!$G5=Lists!$I$9,"Use PP",""))</f>
        <v>{Aguilera, 2024 #14079}</v>
      </c>
      <c r="B5" s="10" t="s">
        <v>10182</v>
      </c>
      <c r="C5" s="6" t="s">
        <v>10230</v>
      </c>
      <c r="D5" s="10" t="s">
        <v>10182</v>
      </c>
      <c r="E5" s="6" t="s">
        <v>10231</v>
      </c>
      <c r="F5" s="10" t="s">
        <v>10194</v>
      </c>
      <c r="G5" s="6" t="s">
        <v>10232</v>
      </c>
      <c r="H5" s="10" t="str">
        <f t="shared" ref="H5:H10" si="0">IF(F5&lt;&gt;"",IF(OR(F5="N",F5="PN",F5="NI",F5="NA"),"NA",""),"")</f>
        <v>NA</v>
      </c>
      <c r="I5" s="6"/>
      <c r="J5" s="10" t="str">
        <f t="shared" ref="J5:J10" si="1">IF(H5&lt;&gt;"",IF(OR(H5="N",H5="PN",H5="NA"),"NA",""),"")</f>
        <v>NA</v>
      </c>
      <c r="K5" s="6"/>
      <c r="L5" s="10" t="s">
        <v>9992</v>
      </c>
      <c r="M5" s="6" t="s">
        <v>10233</v>
      </c>
      <c r="N5" s="10" t="s">
        <v>10188</v>
      </c>
      <c r="O5" s="6" t="s">
        <v>10234</v>
      </c>
      <c r="P5" s="12" t="str">
        <f t="shared" ref="P5:P11" si="2">IF(A5="","",IF(A5="Use PP","Use PP",IF(AND(B5&lt;&gt;"",D5&lt;&gt;"",F5&lt;&gt;"",H5&lt;&gt;"",J5&lt;&gt;"",L5&lt;&gt;"",N5&lt;&gt;""),IF(OR(AND(OR(B5="Y",B5="PY",B5="NI",D5="Y",D5="PY",D5="NI"),OR(F5="Y",F5="PY"),OR(H5="Y",H5="PY",H5="NI"),OR(J5="N",J5="PN",J5="NI")),AND(OR(L5="N",L5="PN",L5="NI"),OR(N5="Y",N5="PY",N5="NI"))),"High risk",IF(AND(OR(AND(OR(B5="N",B5="PN"),OR(D5="N",D5="PN")),OR(F5="N",F5="PN")),OR(L5="Y",L5="PY")),"Low risk","Some concerns")),"Incomplete")))</f>
        <v>High risk</v>
      </c>
      <c r="Q5" s="12" t="s">
        <v>10187</v>
      </c>
    </row>
    <row r="6" spans="1:17" x14ac:dyDescent="0.25">
      <c r="A6" s="169" t="str">
        <f>IF(Preliminary!$G6=Lists!$I$8,IF(Summary!C6="","",Summary!C6),IF(Preliminary!$G6=Lists!$I$9,"Use PP",""))</f>
        <v>{Bickmore, 2013 #12506}</v>
      </c>
      <c r="B6" s="11" t="s">
        <v>10188</v>
      </c>
      <c r="C6" s="4" t="s">
        <v>9346</v>
      </c>
      <c r="D6" s="11" t="s">
        <v>10188</v>
      </c>
      <c r="E6" s="4" t="s">
        <v>9346</v>
      </c>
      <c r="F6" s="11" t="s">
        <v>10194</v>
      </c>
      <c r="G6" s="4" t="s">
        <v>10232</v>
      </c>
      <c r="H6" s="11" t="str">
        <f t="shared" si="0"/>
        <v>NA</v>
      </c>
      <c r="I6" s="4"/>
      <c r="J6" s="11" t="str">
        <f t="shared" si="1"/>
        <v>NA</v>
      </c>
      <c r="K6" s="4"/>
      <c r="L6" s="11" t="s">
        <v>10185</v>
      </c>
      <c r="M6" s="4" t="s">
        <v>10235</v>
      </c>
      <c r="N6" s="11" t="str">
        <f t="shared" ref="N6:N11" si="3">IF(L6&lt;&gt;"",IF(OR(L6="Y",L6="PY"),"NA",""),"")</f>
        <v>NA</v>
      </c>
      <c r="O6" s="4"/>
      <c r="P6" s="13" t="str">
        <f t="shared" si="2"/>
        <v>Low risk</v>
      </c>
      <c r="Q6" s="13" t="s">
        <v>3</v>
      </c>
    </row>
    <row r="7" spans="1:17" x14ac:dyDescent="0.25">
      <c r="A7" s="169" t="str">
        <f>IF(Preliminary!$G7=Lists!$I$8,IF(Summary!C7="","",Summary!C7),IF(Preliminary!$G7=Lists!$I$9,"Use PP",""))</f>
        <v>{Carrasco-Hernandez, 2020 #14374}</v>
      </c>
      <c r="B7" s="11" t="s">
        <v>9992</v>
      </c>
      <c r="C7" s="4" t="s">
        <v>10236</v>
      </c>
      <c r="D7" s="11" t="s">
        <v>10188</v>
      </c>
      <c r="E7" s="4" t="s">
        <v>9346</v>
      </c>
      <c r="F7" s="11" t="s">
        <v>10194</v>
      </c>
      <c r="G7" s="4" t="s">
        <v>10237</v>
      </c>
      <c r="H7" s="11" t="s">
        <v>3</v>
      </c>
      <c r="I7" s="4"/>
      <c r="J7" s="11" t="s">
        <v>3</v>
      </c>
      <c r="K7" s="4"/>
      <c r="L7" s="11" t="s">
        <v>9992</v>
      </c>
      <c r="M7" s="4" t="s">
        <v>10238</v>
      </c>
      <c r="N7" s="11" t="s">
        <v>10194</v>
      </c>
      <c r="O7" s="4" t="s">
        <v>10239</v>
      </c>
      <c r="P7" s="13" t="str">
        <f t="shared" si="2"/>
        <v>Some concerns</v>
      </c>
      <c r="Q7" s="13" t="s">
        <v>3</v>
      </c>
    </row>
    <row r="8" spans="1:17" x14ac:dyDescent="0.25">
      <c r="A8" s="169" t="str">
        <f>IF(Preliminary!$G8=Lists!$I$8,IF(Summary!C8="","",Summary!C8),IF(Preliminary!$G8=Lists!$I$9,"Use PP",""))</f>
        <v>{Caso, 2021 #12593}</v>
      </c>
      <c r="B8" s="11" t="s">
        <v>10188</v>
      </c>
      <c r="C8" s="4" t="s">
        <v>9346</v>
      </c>
      <c r="D8" s="11" t="s">
        <v>10188</v>
      </c>
      <c r="E8" s="4" t="s">
        <v>9346</v>
      </c>
      <c r="F8" s="11" t="s">
        <v>10194</v>
      </c>
      <c r="G8" s="4" t="s">
        <v>10232</v>
      </c>
      <c r="H8" s="11" t="str">
        <f t="shared" si="0"/>
        <v>NA</v>
      </c>
      <c r="I8" s="4"/>
      <c r="J8" s="11" t="str">
        <f t="shared" si="1"/>
        <v>NA</v>
      </c>
      <c r="K8" s="4"/>
      <c r="L8" s="11" t="s">
        <v>10185</v>
      </c>
      <c r="M8" s="4" t="s">
        <v>10240</v>
      </c>
      <c r="N8" s="11" t="str">
        <f t="shared" si="3"/>
        <v>NA</v>
      </c>
      <c r="O8" s="4"/>
      <c r="P8" s="13" t="str">
        <f t="shared" si="2"/>
        <v>Low risk</v>
      </c>
      <c r="Q8" s="13" t="s">
        <v>3</v>
      </c>
    </row>
    <row r="9" spans="1:17" x14ac:dyDescent="0.25">
      <c r="A9" s="169" t="str">
        <f>IF(Preliminary!$G9=Lists!$I$8,IF(Summary!C9="","",Summary!C9),IF(Preliminary!$G9=Lists!$I$9,"Use PP",""))</f>
        <v>{Collombon, 2024 #24737}</v>
      </c>
      <c r="B9" s="11" t="s">
        <v>10188</v>
      </c>
      <c r="C9" s="4" t="s">
        <v>9346</v>
      </c>
      <c r="D9" s="11" t="s">
        <v>10188</v>
      </c>
      <c r="E9" s="4" t="s">
        <v>9346</v>
      </c>
      <c r="F9" s="11" t="s">
        <v>10194</v>
      </c>
      <c r="G9" s="4" t="s">
        <v>10232</v>
      </c>
      <c r="H9" s="11" t="str">
        <f t="shared" si="0"/>
        <v>NA</v>
      </c>
      <c r="I9" s="4"/>
      <c r="J9" s="11" t="str">
        <f t="shared" si="1"/>
        <v>NA</v>
      </c>
      <c r="K9" s="4"/>
      <c r="L9" s="11" t="s">
        <v>10185</v>
      </c>
      <c r="M9" s="4" t="s">
        <v>10241</v>
      </c>
      <c r="N9" s="11" t="str">
        <f t="shared" si="3"/>
        <v>NA</v>
      </c>
      <c r="O9" s="4"/>
      <c r="P9" s="13" t="str">
        <f t="shared" si="2"/>
        <v>Low risk</v>
      </c>
      <c r="Q9" s="13" t="s">
        <v>3</v>
      </c>
    </row>
    <row r="10" spans="1:17" x14ac:dyDescent="0.25">
      <c r="A10" s="169" t="str">
        <f>IF(Preliminary!$G10=Lists!$I$8,IF(Summary!C10="","",Summary!C10),IF(Preliminary!$G10=Lists!$I$9,"Use PP",""))</f>
        <v>{Coppens, 2024 #24723}</v>
      </c>
      <c r="B10" s="11" t="s">
        <v>10194</v>
      </c>
      <c r="C10" s="4" t="s">
        <v>10242</v>
      </c>
      <c r="D10" s="11" t="s">
        <v>10194</v>
      </c>
      <c r="E10" s="4" t="s">
        <v>10242</v>
      </c>
      <c r="F10" s="11" t="str">
        <f t="shared" ref="F10" si="4">IF(AND(OR(B10="N",B10="PN"),OR(D10="N",D10="PN")),"NA","")</f>
        <v>NA</v>
      </c>
      <c r="G10" s="4"/>
      <c r="H10" s="11" t="str">
        <f t="shared" si="0"/>
        <v>NA</v>
      </c>
      <c r="I10" s="4"/>
      <c r="J10" s="11" t="str">
        <f t="shared" si="1"/>
        <v>NA</v>
      </c>
      <c r="K10" s="4"/>
      <c r="L10" s="11" t="s">
        <v>10185</v>
      </c>
      <c r="M10" s="4" t="s">
        <v>10243</v>
      </c>
      <c r="N10" s="11" t="str">
        <f t="shared" si="3"/>
        <v>NA</v>
      </c>
      <c r="O10" s="4"/>
      <c r="P10" s="13" t="str">
        <f t="shared" si="2"/>
        <v>Low risk</v>
      </c>
      <c r="Q10" s="13" t="s">
        <v>3</v>
      </c>
    </row>
    <row r="11" spans="1:17" x14ac:dyDescent="0.25">
      <c r="A11" s="169" t="str">
        <f>IF(Preliminary!$G11=Lists!$I$8,IF(Summary!C11="","",Summary!C11),IF(Preliminary!$G11=Lists!$I$9,"Use PP",""))</f>
        <v>{Coppens, 2025 #25268}</v>
      </c>
      <c r="B11" s="11" t="s">
        <v>10194</v>
      </c>
      <c r="C11" s="4" t="s">
        <v>10242</v>
      </c>
      <c r="D11" s="11" t="s">
        <v>10194</v>
      </c>
      <c r="E11" s="4" t="s">
        <v>10242</v>
      </c>
      <c r="F11" s="11" t="str">
        <f t="shared" ref="F11" si="5">IF(AND(OR(B11="N",B11="PN"),OR(D11="N",D11="PN")),"NA","")</f>
        <v>NA</v>
      </c>
      <c r="G11" s="4"/>
      <c r="H11" s="11" t="str">
        <f t="shared" ref="H11" si="6">IF(F11&lt;&gt;"",IF(OR(F11="N",F11="PN",F11="NI",F11="NA"),"NA",""),"")</f>
        <v>NA</v>
      </c>
      <c r="I11" s="4"/>
      <c r="J11" s="11" t="str">
        <f t="shared" ref="J11" si="7">IF(H11&lt;&gt;"",IF(OR(H11="N",H11="PN",H11="NA"),"NA",""),"")</f>
        <v>NA</v>
      </c>
      <c r="K11" s="4"/>
      <c r="L11" s="11" t="s">
        <v>10185</v>
      </c>
      <c r="M11" s="4" t="s">
        <v>10235</v>
      </c>
      <c r="N11" s="11" t="str">
        <f t="shared" si="3"/>
        <v>NA</v>
      </c>
      <c r="O11" s="4"/>
      <c r="P11" s="13" t="str">
        <f t="shared" si="2"/>
        <v>Low risk</v>
      </c>
      <c r="Q11" s="13" t="s">
        <v>3</v>
      </c>
    </row>
    <row r="12" spans="1:17" x14ac:dyDescent="0.25">
      <c r="A12" s="169" t="str">
        <f>IF(Preliminary!$G12=Lists!$I$8,IF(Summary!C12="","",Summary!C12),IF(Preliminary!$G12=Lists!$I$9,"Use PP",""))</f>
        <v>{Hassoon, 2021 #12970}</v>
      </c>
      <c r="B12" s="11" t="s">
        <v>10182</v>
      </c>
      <c r="C12" s="4" t="s">
        <v>10230</v>
      </c>
      <c r="D12" s="11" t="s">
        <v>10188</v>
      </c>
      <c r="E12" s="4" t="s">
        <v>9346</v>
      </c>
      <c r="F12" s="11" t="s">
        <v>10194</v>
      </c>
      <c r="G12" s="4" t="s">
        <v>10232</v>
      </c>
      <c r="H12" s="11" t="str">
        <f t="shared" ref="H12:H35" si="8">IF(F12&lt;&gt;"",IF(OR(F12="N",F12="PN",F12="NI",F12="NA"),"NA",""),"")</f>
        <v>NA</v>
      </c>
      <c r="I12" s="4"/>
      <c r="J12" s="11" t="str">
        <f t="shared" ref="J12:J35" si="9">IF(H12&lt;&gt;"",IF(OR(H12="N",H12="PN",H12="NA"),"NA",""),"")</f>
        <v>NA</v>
      </c>
      <c r="K12" s="4"/>
      <c r="L12" s="11" t="s">
        <v>10182</v>
      </c>
      <c r="M12" s="4" t="s">
        <v>10244</v>
      </c>
      <c r="N12" s="11" t="str">
        <f t="shared" ref="N12:N35" si="10">IF(L12&lt;&gt;"",IF(OR(L12="Y",L12="PY"),"NA",""),"")</f>
        <v>NA</v>
      </c>
      <c r="O12" s="4"/>
      <c r="P12" s="13" t="str">
        <f t="shared" ref="P12:P35" si="11">IF(A12="","",IF(A12="Use PP","Use PP",IF(AND(B12&lt;&gt;"",D12&lt;&gt;"",F12&lt;&gt;"",H12&lt;&gt;"",J12&lt;&gt;"",L12&lt;&gt;"",N12&lt;&gt;""),IF(OR(AND(OR(B12="Y",B12="PY",B12="NI",D12="Y",D12="PY",D12="NI"),OR(F12="Y",F12="PY"),OR(H12="Y",H12="PY",H12="NI"),OR(J12="N",J12="PN",J12="NI")),AND(OR(L12="N",L12="PN",L12="NI"),OR(N12="Y",N12="PY",N12="NI"))),"High risk",IF(AND(OR(AND(OR(B12="N",B12="PN"),OR(D12="N",D12="PN")),OR(F12="N",F12="PN")),OR(L12="Y",L12="PY")),"Low risk","Some concerns")),"Incomplete")))</f>
        <v>Low risk</v>
      </c>
      <c r="Q12" s="13" t="s">
        <v>3</v>
      </c>
    </row>
    <row r="13" spans="1:17" x14ac:dyDescent="0.25">
      <c r="A13" s="169" t="str">
        <f>IF(Preliminary!$G13=Lists!$I$8,IF(Summary!C13="","",Summary!C13),IF(Preliminary!$G13=Lists!$I$9,"Use PP",""))</f>
        <v>{Marcuzzi, 2023 #26774}</v>
      </c>
      <c r="B13" s="11" t="s">
        <v>10182</v>
      </c>
      <c r="C13" s="4" t="s">
        <v>10230</v>
      </c>
      <c r="D13" s="11" t="s">
        <v>10188</v>
      </c>
      <c r="E13" s="4" t="s">
        <v>9346</v>
      </c>
      <c r="F13" s="11" t="s">
        <v>10194</v>
      </c>
      <c r="G13" s="4" t="s">
        <v>10232</v>
      </c>
      <c r="H13" s="11" t="str">
        <f t="shared" ref="H13" si="12">IF(F13&lt;&gt;"",IF(OR(F13="N",F13="PN",F13="NI",F13="NA"),"NA",""),"")</f>
        <v>NA</v>
      </c>
      <c r="I13" s="4"/>
      <c r="J13" s="11" t="str">
        <f t="shared" ref="J13" si="13">IF(H13&lt;&gt;"",IF(OR(H13="N",H13="PN",H13="NA"),"NA",""),"")</f>
        <v>NA</v>
      </c>
      <c r="K13" s="4"/>
      <c r="L13" s="11" t="s">
        <v>10182</v>
      </c>
      <c r="M13" s="4" t="s">
        <v>10245</v>
      </c>
      <c r="N13" s="11" t="str">
        <f t="shared" ref="N13" si="14">IF(L13&lt;&gt;"",IF(OR(L13="Y",L13="PY"),"NA",""),"")</f>
        <v>NA</v>
      </c>
      <c r="O13" s="4"/>
      <c r="P13" s="13" t="str">
        <f t="shared" ref="P13" si="15">IF(A13="","",IF(A13="Use PP","Use PP",IF(AND(B13&lt;&gt;"",D13&lt;&gt;"",F13&lt;&gt;"",H13&lt;&gt;"",J13&lt;&gt;"",L13&lt;&gt;"",N13&lt;&gt;""),IF(OR(AND(OR(B13="Y",B13="PY",B13="NI",D13="Y",D13="PY",D13="NI"),OR(F13="Y",F13="PY"),OR(H13="Y",H13="PY",H13="NI"),OR(J13="N",J13="PN",J13="NI")),AND(OR(L13="N",L13="PN",L13="NI"),OR(N13="Y",N13="PY",N13="NI"))),"High risk",IF(AND(OR(AND(OR(B13="N",B13="PN"),OR(D13="N",D13="PN")),OR(F13="N",F13="PN")),OR(L13="Y",L13="PY")),"Low risk","Some concerns")),"Incomplete")))</f>
        <v>Low risk</v>
      </c>
      <c r="Q13" s="13" t="s">
        <v>3</v>
      </c>
    </row>
    <row r="14" spans="1:17" x14ac:dyDescent="0.25">
      <c r="A14" s="169" t="str">
        <f>IF(Preliminary!$G14=Lists!$I$8,IF(Summary!C14="","",Summary!C14),IF(Preliminary!$G14=Lists!$I$9,"Use PP",""))</f>
        <v>{Nakata, 2022 #15082}</v>
      </c>
      <c r="B14" s="11" t="s">
        <v>10188</v>
      </c>
      <c r="C14" s="4" t="s">
        <v>9346</v>
      </c>
      <c r="D14" s="11" t="s">
        <v>10188</v>
      </c>
      <c r="E14" s="4" t="s">
        <v>9346</v>
      </c>
      <c r="F14" s="11" t="s">
        <v>10194</v>
      </c>
      <c r="G14" s="4" t="s">
        <v>10232</v>
      </c>
      <c r="H14" s="11" t="str">
        <f t="shared" ref="H14:H15" si="16">IF(F14&lt;&gt;"",IF(OR(F14="N",F14="PN",F14="NI",F14="NA"),"NA",""),"")</f>
        <v>NA</v>
      </c>
      <c r="I14" s="4"/>
      <c r="J14" s="11" t="str">
        <f t="shared" ref="J14:J15" si="17">IF(H14&lt;&gt;"",IF(OR(H14="N",H14="PN",H14="NA"),"NA",""),"")</f>
        <v>NA</v>
      </c>
      <c r="K14" s="4"/>
      <c r="L14" s="11" t="s">
        <v>10185</v>
      </c>
      <c r="M14" s="4" t="s">
        <v>10240</v>
      </c>
      <c r="N14" s="11" t="str">
        <f t="shared" ref="N14:N15" si="18">IF(L14&lt;&gt;"",IF(OR(L14="Y",L14="PY"),"NA",""),"")</f>
        <v>NA</v>
      </c>
      <c r="O14" s="4"/>
      <c r="P14" s="13" t="str">
        <f t="shared" ref="P14:P15" si="19">IF(A14="","",IF(A14="Use PP","Use PP",IF(AND(B14&lt;&gt;"",D14&lt;&gt;"",F14&lt;&gt;"",H14&lt;&gt;"",J14&lt;&gt;"",L14&lt;&gt;"",N14&lt;&gt;""),IF(OR(AND(OR(B14="Y",B14="PY",B14="NI",D14="Y",D14="PY",D14="NI"),OR(F14="Y",F14="PY"),OR(H14="Y",H14="PY",H14="NI"),OR(J14="N",J14="PN",J14="NI")),AND(OR(L14="N",L14="PN",L14="NI"),OR(N14="Y",N14="PY",N14="NI"))),"High risk",IF(AND(OR(AND(OR(B14="N",B14="PN"),OR(D14="N",D14="PN")),OR(F14="N",F14="PN")),OR(L14="Y",L14="PY")),"Low risk","Some concerns")),"Incomplete")))</f>
        <v>Low risk</v>
      </c>
      <c r="Q14" s="13" t="s">
        <v>3</v>
      </c>
    </row>
    <row r="15" spans="1:17" x14ac:dyDescent="0.25">
      <c r="A15" s="169" t="str">
        <f>IF(Preliminary!$G15=Lists!$I$8,IF(Summary!C15="","",Summary!C15),IF(Preliminary!$G15=Lists!$I$9,"Use PP",""))</f>
        <v>{Oh, 2025 #24735}</v>
      </c>
      <c r="B15" s="11" t="s">
        <v>9992</v>
      </c>
      <c r="C15" s="4" t="s">
        <v>10246</v>
      </c>
      <c r="D15" s="11" t="s">
        <v>9992</v>
      </c>
      <c r="E15" s="4" t="s">
        <v>10246</v>
      </c>
      <c r="F15" s="11" t="str">
        <f t="shared" ref="F15" si="20">IF(AND(OR(B15="N",B15="PN"),OR(D15="N",D15="PN")),"NA","")</f>
        <v>NA</v>
      </c>
      <c r="G15" s="4"/>
      <c r="H15" s="11" t="str">
        <f t="shared" si="16"/>
        <v>NA</v>
      </c>
      <c r="I15" s="4"/>
      <c r="J15" s="11" t="str">
        <f t="shared" si="17"/>
        <v>NA</v>
      </c>
      <c r="K15" s="4"/>
      <c r="L15" s="11" t="s">
        <v>10185</v>
      </c>
      <c r="M15" s="4" t="s">
        <v>10235</v>
      </c>
      <c r="N15" s="11" t="str">
        <f t="shared" si="18"/>
        <v>NA</v>
      </c>
      <c r="O15" s="4"/>
      <c r="P15" s="13" t="str">
        <f t="shared" si="19"/>
        <v>Low risk</v>
      </c>
      <c r="Q15" s="13" t="s">
        <v>3</v>
      </c>
    </row>
    <row r="16" spans="1:17" x14ac:dyDescent="0.25">
      <c r="A16" s="169" t="str">
        <f>IF(Preliminary!$G16=Lists!$I$8,IF(Summary!C16="","",Summary!C16),IF(Preliminary!$G16=Lists!$I$9,"Use PP",""))</f>
        <v>{Persell, 2020 #13583}</v>
      </c>
      <c r="B16" s="11" t="s">
        <v>10182</v>
      </c>
      <c r="C16" s="4" t="s">
        <v>10230</v>
      </c>
      <c r="D16" s="11" t="s">
        <v>10182</v>
      </c>
      <c r="E16" s="4" t="s">
        <v>10230</v>
      </c>
      <c r="F16" s="11" t="s">
        <v>10194</v>
      </c>
      <c r="G16" s="4" t="s">
        <v>10232</v>
      </c>
      <c r="H16" s="11" t="str">
        <f t="shared" si="8"/>
        <v>NA</v>
      </c>
      <c r="I16" s="4"/>
      <c r="J16" s="11" t="str">
        <f t="shared" si="9"/>
        <v>NA</v>
      </c>
      <c r="K16" s="4"/>
      <c r="L16" s="11" t="s">
        <v>10182</v>
      </c>
      <c r="M16" s="4" t="s">
        <v>9501</v>
      </c>
      <c r="N16" s="11" t="str">
        <f t="shared" si="10"/>
        <v>NA</v>
      </c>
      <c r="O16" s="4"/>
      <c r="P16" s="13" t="str">
        <f t="shared" si="11"/>
        <v>Low risk</v>
      </c>
      <c r="Q16" s="13" t="s">
        <v>3</v>
      </c>
    </row>
    <row r="17" spans="1:17" x14ac:dyDescent="0.25">
      <c r="A17" s="169" t="str">
        <f>IF(Preliminary!$G17=Lists!$I$8,IF(Summary!C17="","",Summary!C17),IF(Preliminary!$G17=Lists!$I$9,"Use PP",""))</f>
        <v>{Rabbi, 2015 #13641}</v>
      </c>
      <c r="B17" s="11" t="s">
        <v>9992</v>
      </c>
      <c r="C17" s="4" t="s">
        <v>10247</v>
      </c>
      <c r="D17" s="11" t="s">
        <v>10182</v>
      </c>
      <c r="E17" s="4" t="s">
        <v>10248</v>
      </c>
      <c r="F17" s="11" t="s">
        <v>10194</v>
      </c>
      <c r="G17" s="4" t="s">
        <v>10232</v>
      </c>
      <c r="H17" s="11" t="str">
        <f t="shared" si="8"/>
        <v>NA</v>
      </c>
      <c r="I17" s="4"/>
      <c r="J17" s="11" t="str">
        <f t="shared" si="9"/>
        <v>NA</v>
      </c>
      <c r="K17" s="4"/>
      <c r="L17" s="11" t="s">
        <v>10185</v>
      </c>
      <c r="M17" s="4" t="s">
        <v>10249</v>
      </c>
      <c r="N17" s="11" t="str">
        <f t="shared" si="10"/>
        <v>NA</v>
      </c>
      <c r="O17" s="4"/>
      <c r="P17" s="13" t="str">
        <f t="shared" si="11"/>
        <v>Low risk</v>
      </c>
      <c r="Q17" s="13" t="s">
        <v>3</v>
      </c>
    </row>
    <row r="18" spans="1:17" x14ac:dyDescent="0.25">
      <c r="A18" s="169" t="str">
        <f>IF(Preliminary!$G18=Lists!$I$8,IF(Summary!C18="","",Summary!C18),IF(Preliminary!$G18=Lists!$I$9,"Use PP",""))</f>
        <v>{Sandal, 2021 #13734}</v>
      </c>
      <c r="B18" s="11" t="s">
        <v>10182</v>
      </c>
      <c r="C18" s="4" t="s">
        <v>10230</v>
      </c>
      <c r="D18" s="11" t="s">
        <v>10188</v>
      </c>
      <c r="E18" s="4" t="s">
        <v>9346</v>
      </c>
      <c r="F18" s="11" t="s">
        <v>10194</v>
      </c>
      <c r="G18" s="4" t="s">
        <v>10232</v>
      </c>
      <c r="H18" s="11" t="str">
        <f t="shared" si="8"/>
        <v>NA</v>
      </c>
      <c r="I18" s="4"/>
      <c r="J18" s="11" t="str">
        <f t="shared" si="9"/>
        <v>NA</v>
      </c>
      <c r="K18" s="4"/>
      <c r="L18" s="11" t="s">
        <v>10182</v>
      </c>
      <c r="M18" s="4" t="s">
        <v>10245</v>
      </c>
      <c r="N18" s="11" t="str">
        <f t="shared" si="10"/>
        <v>NA</v>
      </c>
      <c r="O18" s="4"/>
      <c r="P18" s="13" t="str">
        <f t="shared" si="11"/>
        <v>Low risk</v>
      </c>
      <c r="Q18" s="13" t="s">
        <v>3</v>
      </c>
    </row>
    <row r="19" spans="1:17" x14ac:dyDescent="0.25">
      <c r="A19" s="169" t="str">
        <f>IF(Preliminary!$G19=Lists!$I$8,IF(Summary!C19="","",Summary!C19),IF(Preliminary!$G19=Lists!$I$9,"Use PP",""))</f>
        <v>{Yom-Tov, 2017 #15065}</v>
      </c>
      <c r="B19" s="11" t="s">
        <v>10188</v>
      </c>
      <c r="C19" s="4" t="s">
        <v>9346</v>
      </c>
      <c r="D19" s="11" t="s">
        <v>10188</v>
      </c>
      <c r="E19" s="4" t="s">
        <v>9346</v>
      </c>
      <c r="F19" s="11" t="s">
        <v>10194</v>
      </c>
      <c r="G19" s="4" t="s">
        <v>10232</v>
      </c>
      <c r="H19" s="11" t="str">
        <f>IF(F19&lt;&gt;"",IF(OR(F19="N",F19="PN",F19="NI",F19="NA"),"NA",""),"")</f>
        <v>NA</v>
      </c>
      <c r="I19" s="4"/>
      <c r="J19" s="11" t="str">
        <f>IF(H19&lt;&gt;"",IF(OR(H19="N",H19="PN",H19="NA"),"NA",""),"")</f>
        <v>NA</v>
      </c>
      <c r="K19" s="4"/>
      <c r="L19" s="11" t="s">
        <v>10185</v>
      </c>
      <c r="M19" s="4" t="s">
        <v>10250</v>
      </c>
      <c r="N19" s="11" t="str">
        <f>IF(L19&lt;&gt;"",IF(OR(L19="Y",L19="PY"),"NA",""),"")</f>
        <v>NA</v>
      </c>
      <c r="O19" s="4"/>
      <c r="P19" s="13" t="str">
        <f>IF(A19="","",IF(A19="Use PP","Use PP",IF(AND(B19&lt;&gt;"",D19&lt;&gt;"",F19&lt;&gt;"",H19&lt;&gt;"",J19&lt;&gt;"",L19&lt;&gt;"",N19&lt;&gt;""),IF(OR(AND(OR(B19="Y",B19="PY",B19="NI",D19="Y",D19="PY",D19="NI"),OR(F19="Y",F19="PY"),OR(H19="Y",H19="PY",H19="NI"),OR(J19="N",J19="PN",J19="NI")),AND(OR(L19="N",L19="PN",L19="NI"),OR(N19="Y",N19="PY",N19="NI"))),"High risk",IF(AND(OR(AND(OR(B19="N",B19="PN"),OR(D19="N",D19="PN")),OR(F19="N",F19="PN")),OR(L19="Y",L19="PY")),"Low risk","Some concerns")),"Incomplete")))</f>
        <v>Low risk</v>
      </c>
      <c r="Q19" s="13" t="s">
        <v>3</v>
      </c>
    </row>
    <row r="20" spans="1:17" x14ac:dyDescent="0.25">
      <c r="A20" s="169" t="str">
        <f>IF(Preliminary!$G20=Lists!$I$8,IF(Summary!C20="","",Summary!C20),IF(Preliminary!$G20=Lists!$I$9,"Use PP",""))</f>
        <v>{Zhou, 2018 #14044}</v>
      </c>
      <c r="B20" s="11" t="s">
        <v>10182</v>
      </c>
      <c r="C20" s="4" t="s">
        <v>10230</v>
      </c>
      <c r="D20" s="11" t="s">
        <v>10188</v>
      </c>
      <c r="E20" s="4" t="s">
        <v>9346</v>
      </c>
      <c r="F20" s="11" t="s">
        <v>10194</v>
      </c>
      <c r="G20" s="4" t="s">
        <v>10232</v>
      </c>
      <c r="H20" s="11" t="str">
        <f t="shared" si="8"/>
        <v>NA</v>
      </c>
      <c r="I20" s="4"/>
      <c r="J20" s="11" t="str">
        <f t="shared" si="9"/>
        <v>NA</v>
      </c>
      <c r="K20" s="4"/>
      <c r="L20" s="11" t="s">
        <v>10182</v>
      </c>
      <c r="M20" s="4" t="s">
        <v>9479</v>
      </c>
      <c r="N20" s="11" t="str">
        <f t="shared" si="10"/>
        <v>NA</v>
      </c>
      <c r="O20" s="4"/>
      <c r="P20" s="13" t="str">
        <f t="shared" si="11"/>
        <v>Low risk</v>
      </c>
      <c r="Q20" s="13" t="s">
        <v>3</v>
      </c>
    </row>
    <row r="21" spans="1:17" x14ac:dyDescent="0.25">
      <c r="A21" s="169" t="str">
        <f>IF(Preliminary!$G21=Lists!$I$8,IF(Summary!C21="","",Summary!C21),IF(Preliminary!$G21=Lists!$I$9,"Use PP",""))</f>
        <v>{Zhou, 2018 #15074}</v>
      </c>
      <c r="B21" s="11" t="s">
        <v>10182</v>
      </c>
      <c r="C21" s="4" t="s">
        <v>10230</v>
      </c>
      <c r="D21" s="11" t="s">
        <v>10188</v>
      </c>
      <c r="E21" s="4" t="s">
        <v>9346</v>
      </c>
      <c r="F21" s="11" t="s">
        <v>10194</v>
      </c>
      <c r="G21" s="4" t="s">
        <v>10232</v>
      </c>
      <c r="H21" s="11" t="str">
        <f t="shared" ref="H21" si="21">IF(F21&lt;&gt;"",IF(OR(F21="N",F21="PN",F21="NI",F21="NA"),"NA",""),"")</f>
        <v>NA</v>
      </c>
      <c r="I21" s="4"/>
      <c r="J21" s="11" t="str">
        <f t="shared" ref="J21" si="22">IF(H21&lt;&gt;"",IF(OR(H21="N",H21="PN",H21="NA"),"NA",""),"")</f>
        <v>NA</v>
      </c>
      <c r="K21" s="4"/>
      <c r="L21" s="11" t="s">
        <v>10182</v>
      </c>
      <c r="M21" s="4" t="s">
        <v>9479</v>
      </c>
      <c r="N21" s="11" t="str">
        <f t="shared" ref="N21" si="23">IF(L21&lt;&gt;"",IF(OR(L21="Y",L21="PY"),"NA",""),"")</f>
        <v>NA</v>
      </c>
      <c r="O21" s="4"/>
      <c r="P21" s="13" t="str">
        <f t="shared" ref="P21" si="24">IF(A21="","",IF(A21="Use PP","Use PP",IF(AND(B21&lt;&gt;"",D21&lt;&gt;"",F21&lt;&gt;"",H21&lt;&gt;"",J21&lt;&gt;"",L21&lt;&gt;"",N21&lt;&gt;""),IF(OR(AND(OR(B21="Y",B21="PY",B21="NI",D21="Y",D21="PY",D21="NI"),OR(F21="Y",F21="PY"),OR(H21="Y",H21="PY",H21="NI"),OR(J21="N",J21="PN",J21="NI")),AND(OR(L21="N",L21="PN",L21="NI"),OR(N21="Y",N21="PY",N21="NI"))),"High risk",IF(AND(OR(AND(OR(B21="N",B21="PN"),OR(D21="N",D21="PN")),OR(F21="N",F21="PN")),OR(L21="Y",L21="PY")),"Low risk","Some concerns")),"Incomplete")))</f>
        <v>Low risk</v>
      </c>
      <c r="Q21" s="13" t="s">
        <v>3</v>
      </c>
    </row>
    <row r="22" spans="1:17" x14ac:dyDescent="0.25">
      <c r="A22" s="169" t="str">
        <f>IF(Preliminary!$G22=Lists!$I$8,IF(Summary!C22="","",Summary!C22),IF(Preliminary!$G22=Lists!$I$9,"Use PP",""))</f>
        <v/>
      </c>
      <c r="B22" s="11"/>
      <c r="C22" s="4"/>
      <c r="D22" s="11"/>
      <c r="E22" s="4"/>
      <c r="F22" s="11" t="str">
        <f t="shared" ref="F22:F24" si="25">IF(AND(OR(B22="N",B22="PN"),OR(D22="N",D22="PN")),"NA","")</f>
        <v/>
      </c>
      <c r="G22" s="4"/>
      <c r="H22" s="11" t="str">
        <f t="shared" ref="H22:H24" si="26">IF(F22&lt;&gt;"",IF(OR(F22="N",F22="PN",F22="NI",F22="NA"),"NA",""),"")</f>
        <v/>
      </c>
      <c r="I22" s="4"/>
      <c r="J22" s="11" t="str">
        <f t="shared" ref="J22:J24" si="27">IF(H22&lt;&gt;"",IF(OR(H22="N",H22="PN",H22="NA"),"NA",""),"")</f>
        <v/>
      </c>
      <c r="K22" s="4"/>
      <c r="L22" s="11"/>
      <c r="M22" s="4"/>
      <c r="N22" s="11" t="str">
        <f t="shared" ref="N22:N24" si="28">IF(L22&lt;&gt;"",IF(OR(L22="Y",L22="PY"),"NA",""),"")</f>
        <v/>
      </c>
      <c r="O22" s="4"/>
      <c r="P22" s="13" t="str">
        <f t="shared" ref="P22:P24" si="29">IF(A22="","",IF(A22="Use PP","Use PP",IF(AND(B22&lt;&gt;"",D22&lt;&gt;"",F22&lt;&gt;"",H22&lt;&gt;"",J22&lt;&gt;"",L22&lt;&gt;"",N22&lt;&gt;""),IF(OR(AND(OR(B22="Y",B22="PY",B22="NI",D22="Y",D22="PY",D22="NI"),OR(F22="Y",F22="PY"),OR(H22="Y",H22="PY",H22="NI"),OR(J22="N",J22="PN",J22="NI")),AND(OR(L22="N",L22="PN",L22="NI"),OR(N22="Y",N22="PY",N22="NI"))),"High risk",IF(AND(OR(AND(OR(B22="N",B22="PN"),OR(D22="N",D22="PN")),OR(F22="N",F22="PN")),OR(L22="Y",L22="PY")),"Low risk","Some concerns")),"Incomplete")))</f>
        <v/>
      </c>
      <c r="Q22" s="13"/>
    </row>
    <row r="23" spans="1:17" x14ac:dyDescent="0.25">
      <c r="A23" s="169" t="str">
        <f>IF(Preliminary!$G23=Lists!$I$8,IF(Summary!C23="","",Summary!C23),IF(Preliminary!$G23=Lists!$I$9,"Use PP",""))</f>
        <v/>
      </c>
      <c r="B23" s="11"/>
      <c r="C23" s="4"/>
      <c r="D23" s="11"/>
      <c r="E23" s="4"/>
      <c r="F23" s="11" t="str">
        <f t="shared" si="25"/>
        <v/>
      </c>
      <c r="G23" s="4"/>
      <c r="H23" s="11" t="str">
        <f t="shared" si="26"/>
        <v/>
      </c>
      <c r="I23" s="4"/>
      <c r="J23" s="11" t="str">
        <f t="shared" si="27"/>
        <v/>
      </c>
      <c r="K23" s="4"/>
      <c r="L23" s="11"/>
      <c r="M23" s="4"/>
      <c r="N23" s="11" t="str">
        <f t="shared" si="28"/>
        <v/>
      </c>
      <c r="O23" s="4"/>
      <c r="P23" s="13" t="str">
        <f t="shared" si="29"/>
        <v/>
      </c>
      <c r="Q23" s="13"/>
    </row>
    <row r="24" spans="1:17" x14ac:dyDescent="0.25">
      <c r="A24" s="169" t="str">
        <f>IF(Preliminary!$G24=Lists!$I$8,IF(Summary!C24="","",Summary!C24),IF(Preliminary!$G24=Lists!$I$9,"Use PP",""))</f>
        <v/>
      </c>
      <c r="B24" s="11"/>
      <c r="C24" s="4"/>
      <c r="D24" s="11"/>
      <c r="E24" s="4"/>
      <c r="F24" s="11" t="str">
        <f t="shared" si="25"/>
        <v/>
      </c>
      <c r="G24" s="4"/>
      <c r="H24" s="11" t="str">
        <f t="shared" si="26"/>
        <v/>
      </c>
      <c r="I24" s="4"/>
      <c r="J24" s="11" t="str">
        <f t="shared" si="27"/>
        <v/>
      </c>
      <c r="K24" s="4"/>
      <c r="L24" s="11"/>
      <c r="M24" s="4"/>
      <c r="N24" s="11" t="str">
        <f t="shared" si="28"/>
        <v/>
      </c>
      <c r="O24" s="4"/>
      <c r="P24" s="13" t="str">
        <f t="shared" si="29"/>
        <v/>
      </c>
      <c r="Q24" s="13"/>
    </row>
    <row r="25" spans="1:17" x14ac:dyDescent="0.25">
      <c r="A25" s="169" t="str">
        <f>IF(Preliminary!$G25=Lists!$I$8,IF(Summary!C25="","",Summary!C25),IF(Preliminary!$G25=Lists!$I$9,"Use PP",""))</f>
        <v/>
      </c>
      <c r="B25" s="11"/>
      <c r="C25" s="4"/>
      <c r="D25" s="11"/>
      <c r="E25" s="4"/>
      <c r="F25" s="11" t="str">
        <f t="shared" ref="F25:F35" si="30">IF(AND(OR(B25="N",B25="PN"),OR(D25="N",D25="PN")),"NA","")</f>
        <v/>
      </c>
      <c r="G25" s="4"/>
      <c r="H25" s="11" t="str">
        <f t="shared" si="8"/>
        <v/>
      </c>
      <c r="I25" s="4"/>
      <c r="J25" s="11" t="str">
        <f t="shared" si="9"/>
        <v/>
      </c>
      <c r="K25" s="4"/>
      <c r="L25" s="11"/>
      <c r="M25" s="4"/>
      <c r="N25" s="11" t="str">
        <f t="shared" si="10"/>
        <v/>
      </c>
      <c r="O25" s="4"/>
      <c r="P25" s="13" t="str">
        <f t="shared" si="11"/>
        <v/>
      </c>
      <c r="Q25" s="13"/>
    </row>
    <row r="26" spans="1:17" x14ac:dyDescent="0.25">
      <c r="A26" s="169" t="str">
        <f>IF(Preliminary!$G26=Lists!$I$8,IF(Summary!C26="","",Summary!C26),IF(Preliminary!$G26=Lists!$I$9,"Use PP",""))</f>
        <v/>
      </c>
      <c r="B26" s="11"/>
      <c r="C26" s="4"/>
      <c r="D26" s="11"/>
      <c r="E26" s="4"/>
      <c r="F26" s="11" t="str">
        <f t="shared" si="30"/>
        <v/>
      </c>
      <c r="G26" s="4"/>
      <c r="H26" s="11" t="str">
        <f t="shared" si="8"/>
        <v/>
      </c>
      <c r="I26" s="4"/>
      <c r="J26" s="11" t="str">
        <f t="shared" si="9"/>
        <v/>
      </c>
      <c r="K26" s="4"/>
      <c r="L26" s="11"/>
      <c r="M26" s="4"/>
      <c r="N26" s="11" t="str">
        <f t="shared" si="10"/>
        <v/>
      </c>
      <c r="O26" s="4"/>
      <c r="P26" s="13" t="str">
        <f t="shared" si="11"/>
        <v/>
      </c>
      <c r="Q26" s="13"/>
    </row>
    <row r="27" spans="1:17" x14ac:dyDescent="0.25">
      <c r="A27" s="169" t="str">
        <f>IF(Preliminary!$G27=Lists!$I$8,IF(Summary!C27="","",Summary!C27),IF(Preliminary!$G27=Lists!$I$9,"Use PP",""))</f>
        <v/>
      </c>
      <c r="B27" s="11"/>
      <c r="C27" s="4"/>
      <c r="D27" s="11"/>
      <c r="E27" s="4"/>
      <c r="F27" s="11" t="str">
        <f t="shared" si="30"/>
        <v/>
      </c>
      <c r="G27" s="4"/>
      <c r="H27" s="11" t="str">
        <f t="shared" si="8"/>
        <v/>
      </c>
      <c r="I27" s="4"/>
      <c r="J27" s="11" t="str">
        <f t="shared" si="9"/>
        <v/>
      </c>
      <c r="K27" s="4"/>
      <c r="L27" s="11"/>
      <c r="M27" s="4"/>
      <c r="N27" s="11" t="str">
        <f t="shared" si="10"/>
        <v/>
      </c>
      <c r="O27" s="4"/>
      <c r="P27" s="13" t="str">
        <f t="shared" si="11"/>
        <v/>
      </c>
      <c r="Q27" s="13"/>
    </row>
    <row r="28" spans="1:17" x14ac:dyDescent="0.25">
      <c r="A28" s="169" t="str">
        <f>IF(Preliminary!$G28=Lists!$I$8,IF(Summary!C28="","",Summary!C28),IF(Preliminary!$G28=Lists!$I$9,"Use PP",""))</f>
        <v/>
      </c>
      <c r="B28" s="11"/>
      <c r="C28" s="4"/>
      <c r="D28" s="11"/>
      <c r="E28" s="4"/>
      <c r="F28" s="11" t="str">
        <f t="shared" si="30"/>
        <v/>
      </c>
      <c r="G28" s="4"/>
      <c r="H28" s="11" t="str">
        <f t="shared" si="8"/>
        <v/>
      </c>
      <c r="I28" s="4"/>
      <c r="J28" s="11" t="str">
        <f t="shared" si="9"/>
        <v/>
      </c>
      <c r="K28" s="4"/>
      <c r="L28" s="11"/>
      <c r="M28" s="4"/>
      <c r="N28" s="11" t="str">
        <f t="shared" si="10"/>
        <v/>
      </c>
      <c r="O28" s="4"/>
      <c r="P28" s="13" t="str">
        <f t="shared" si="11"/>
        <v/>
      </c>
      <c r="Q28" s="13"/>
    </row>
    <row r="29" spans="1:17" x14ac:dyDescent="0.25">
      <c r="A29" s="169" t="str">
        <f>IF(Preliminary!$G29=Lists!$I$8,IF(Summary!C29="","",Summary!C29),IF(Preliminary!$G29=Lists!$I$9,"Use PP",""))</f>
        <v/>
      </c>
      <c r="B29" s="11"/>
      <c r="C29" s="4"/>
      <c r="D29" s="11"/>
      <c r="E29" s="4"/>
      <c r="F29" s="11" t="str">
        <f t="shared" si="30"/>
        <v/>
      </c>
      <c r="G29" s="4"/>
      <c r="H29" s="11" t="str">
        <f t="shared" si="8"/>
        <v/>
      </c>
      <c r="I29" s="4"/>
      <c r="J29" s="11" t="str">
        <f t="shared" si="9"/>
        <v/>
      </c>
      <c r="K29" s="4"/>
      <c r="L29" s="11"/>
      <c r="M29" s="4"/>
      <c r="N29" s="11" t="str">
        <f t="shared" si="10"/>
        <v/>
      </c>
      <c r="O29" s="4"/>
      <c r="P29" s="13" t="str">
        <f t="shared" si="11"/>
        <v/>
      </c>
      <c r="Q29" s="13"/>
    </row>
    <row r="30" spans="1:17" x14ac:dyDescent="0.25">
      <c r="A30" s="169" t="str">
        <f>IF(Preliminary!$G30=Lists!$I$8,IF(Summary!C30="","",Summary!C30),IF(Preliminary!$G30=Lists!$I$9,"Use PP",""))</f>
        <v/>
      </c>
      <c r="B30" s="11"/>
      <c r="C30" s="4"/>
      <c r="D30" s="11"/>
      <c r="E30" s="4"/>
      <c r="F30" s="11" t="str">
        <f t="shared" si="30"/>
        <v/>
      </c>
      <c r="G30" s="4"/>
      <c r="H30" s="11" t="str">
        <f t="shared" si="8"/>
        <v/>
      </c>
      <c r="I30" s="4"/>
      <c r="J30" s="11" t="str">
        <f t="shared" si="9"/>
        <v/>
      </c>
      <c r="K30" s="4"/>
      <c r="L30" s="11"/>
      <c r="M30" s="4"/>
      <c r="N30" s="11" t="str">
        <f t="shared" si="10"/>
        <v/>
      </c>
      <c r="O30" s="4"/>
      <c r="P30" s="13" t="str">
        <f t="shared" si="11"/>
        <v/>
      </c>
      <c r="Q30" s="13"/>
    </row>
    <row r="31" spans="1:17" x14ac:dyDescent="0.25">
      <c r="A31" s="169" t="str">
        <f>IF(Preliminary!$G31=Lists!$I$8,IF(Summary!C31="","",Summary!C31),IF(Preliminary!$G31=Lists!$I$9,"Use PP",""))</f>
        <v/>
      </c>
      <c r="B31" s="11"/>
      <c r="C31" s="4"/>
      <c r="D31" s="11"/>
      <c r="E31" s="4"/>
      <c r="F31" s="11" t="str">
        <f t="shared" si="30"/>
        <v/>
      </c>
      <c r="G31" s="4"/>
      <c r="H31" s="11" t="str">
        <f t="shared" si="8"/>
        <v/>
      </c>
      <c r="I31" s="4"/>
      <c r="J31" s="11" t="str">
        <f t="shared" si="9"/>
        <v/>
      </c>
      <c r="K31" s="4"/>
      <c r="L31" s="11"/>
      <c r="M31" s="4"/>
      <c r="N31" s="11" t="str">
        <f t="shared" si="10"/>
        <v/>
      </c>
      <c r="O31" s="4"/>
      <c r="P31" s="13" t="str">
        <f t="shared" si="11"/>
        <v/>
      </c>
      <c r="Q31" s="13"/>
    </row>
    <row r="32" spans="1:17" x14ac:dyDescent="0.25">
      <c r="A32" s="169" t="str">
        <f>IF(Preliminary!$G32=Lists!$I$8,IF(Summary!C32="","",Summary!C32),IF(Preliminary!$G32=Lists!$I$9,"Use PP",""))</f>
        <v/>
      </c>
      <c r="B32" s="11"/>
      <c r="C32" s="4"/>
      <c r="D32" s="11"/>
      <c r="E32" s="4"/>
      <c r="F32" s="11" t="str">
        <f t="shared" si="30"/>
        <v/>
      </c>
      <c r="G32" s="4"/>
      <c r="H32" s="11" t="str">
        <f t="shared" si="8"/>
        <v/>
      </c>
      <c r="I32" s="4"/>
      <c r="J32" s="11" t="str">
        <f t="shared" si="9"/>
        <v/>
      </c>
      <c r="K32" s="4"/>
      <c r="L32" s="11"/>
      <c r="M32" s="4"/>
      <c r="N32" s="11" t="str">
        <f t="shared" si="10"/>
        <v/>
      </c>
      <c r="O32" s="4"/>
      <c r="P32" s="13" t="str">
        <f t="shared" si="11"/>
        <v/>
      </c>
      <c r="Q32" s="13"/>
    </row>
    <row r="33" spans="1:17" x14ac:dyDescent="0.25">
      <c r="A33" s="169" t="str">
        <f>IF(Preliminary!$G33=Lists!$I$8,IF(Summary!C33="","",Summary!C33),IF(Preliminary!$G33=Lists!$I$9,"Use PP",""))</f>
        <v/>
      </c>
      <c r="B33" s="11"/>
      <c r="C33" s="4"/>
      <c r="D33" s="11"/>
      <c r="E33" s="4"/>
      <c r="F33" s="11" t="str">
        <f t="shared" si="30"/>
        <v/>
      </c>
      <c r="G33" s="4"/>
      <c r="H33" s="11" t="str">
        <f t="shared" si="8"/>
        <v/>
      </c>
      <c r="I33" s="4"/>
      <c r="J33" s="11" t="str">
        <f t="shared" si="9"/>
        <v/>
      </c>
      <c r="K33" s="4"/>
      <c r="L33" s="11"/>
      <c r="M33" s="4"/>
      <c r="N33" s="11" t="str">
        <f t="shared" si="10"/>
        <v/>
      </c>
      <c r="O33" s="4"/>
      <c r="P33" s="13" t="str">
        <f t="shared" si="11"/>
        <v/>
      </c>
      <c r="Q33" s="13"/>
    </row>
    <row r="34" spans="1:17" x14ac:dyDescent="0.25">
      <c r="A34" s="169" t="str">
        <f>IF(Preliminary!$G34=Lists!$I$8,IF(Summary!C34="","",Summary!C34),IF(Preliminary!$G34=Lists!$I$9,"Use PP",""))</f>
        <v/>
      </c>
      <c r="B34" s="11"/>
      <c r="C34" s="4"/>
      <c r="D34" s="11"/>
      <c r="E34" s="4"/>
      <c r="F34" s="11" t="str">
        <f t="shared" si="30"/>
        <v/>
      </c>
      <c r="G34" s="4"/>
      <c r="H34" s="11" t="str">
        <f t="shared" si="8"/>
        <v/>
      </c>
      <c r="I34" s="4"/>
      <c r="J34" s="11" t="str">
        <f t="shared" si="9"/>
        <v/>
      </c>
      <c r="K34" s="4"/>
      <c r="L34" s="11"/>
      <c r="M34" s="4"/>
      <c r="N34" s="11" t="str">
        <f t="shared" si="10"/>
        <v/>
      </c>
      <c r="O34" s="4"/>
      <c r="P34" s="13" t="str">
        <f t="shared" si="11"/>
        <v/>
      </c>
      <c r="Q34" s="13"/>
    </row>
    <row r="35" spans="1:17" ht="15.75" thickBot="1" x14ac:dyDescent="0.3">
      <c r="A35" s="170" t="str">
        <f>IF(Preliminary!$G35=Lists!$I$8,IF(Summary!C35="","",Summary!C35),IF(Preliminary!$G35=Lists!$I$9,"Use PP",""))</f>
        <v/>
      </c>
      <c r="B35" s="153"/>
      <c r="C35" s="213"/>
      <c r="D35" s="153"/>
      <c r="E35" s="213"/>
      <c r="F35" s="153" t="str">
        <f t="shared" si="30"/>
        <v/>
      </c>
      <c r="G35" s="213"/>
      <c r="H35" s="153" t="str">
        <f t="shared" si="8"/>
        <v/>
      </c>
      <c r="I35" s="213"/>
      <c r="J35" s="153" t="str">
        <f t="shared" si="9"/>
        <v/>
      </c>
      <c r="K35" s="213"/>
      <c r="L35" s="153"/>
      <c r="M35" s="213"/>
      <c r="N35" s="153" t="str">
        <f t="shared" si="10"/>
        <v/>
      </c>
      <c r="O35" s="213"/>
      <c r="P35" s="154" t="str">
        <f t="shared" si="11"/>
        <v/>
      </c>
      <c r="Q35" s="154"/>
    </row>
  </sheetData>
  <mergeCells count="10">
    <mergeCell ref="Q3:Q4"/>
    <mergeCell ref="A3:A4"/>
    <mergeCell ref="B3:C3"/>
    <mergeCell ref="D3:E3"/>
    <mergeCell ref="F3:G3"/>
    <mergeCell ref="H3:I3"/>
    <mergeCell ref="J3:K3"/>
    <mergeCell ref="L3:M3"/>
    <mergeCell ref="N3:O3"/>
    <mergeCell ref="P3:P4"/>
  </mergeCells>
  <conditionalFormatting sqref="A1">
    <cfRule type="cellIs" dxfId="104" priority="2" operator="equal">
      <formula>"Please select an aim in RoB2 - Preliminary"</formula>
    </cfRule>
    <cfRule type="cellIs" dxfId="103" priority="3" operator="equal">
      <formula>"GMT"</formula>
    </cfRule>
    <cfRule type="cellIs" dxfId="102" priority="4" operator="equal">
      <formula>"RE"</formula>
    </cfRule>
    <cfRule type="cellIs" dxfId="101" priority="5" operator="equal">
      <formula>"JK"</formula>
    </cfRule>
    <cfRule type="cellIs" dxfId="100" priority="6" operator="equal">
      <formula>"CT"</formula>
    </cfRule>
    <cfRule type="cellIs" dxfId="99" priority="7" operator="equal">
      <formula>"SH"</formula>
    </cfRule>
  </conditionalFormatting>
  <conditionalFormatting sqref="A1:A1048576 P1:P1048576">
    <cfRule type="cellIs" dxfId="98" priority="1" operator="equal">
      <formula>"Use PP"</formula>
    </cfRule>
  </conditionalFormatting>
  <conditionalFormatting sqref="B1:B1048576 D1:D1048576 F1:F1048576 H1:H1048576 J1:J1048576 L1:L1048576 N1:N1048576">
    <cfRule type="cellIs" dxfId="97" priority="18" operator="equal">
      <formula>"NA"</formula>
    </cfRule>
  </conditionalFormatting>
  <conditionalFormatting sqref="B1:B1048576 D1:D1048576 F1:F1048576 H1:H1048576 N1:N1048576">
    <cfRule type="cellIs" dxfId="96" priority="13" operator="equal">
      <formula>"NI"</formula>
    </cfRule>
    <cfRule type="cellIs" dxfId="95" priority="14" operator="equal">
      <formula>"N"</formula>
    </cfRule>
    <cfRule type="cellIs" dxfId="94" priority="15" operator="equal">
      <formula>"PN"</formula>
    </cfRule>
    <cfRule type="cellIs" dxfId="93" priority="16" operator="equal">
      <formula>"PY"</formula>
    </cfRule>
    <cfRule type="cellIs" dxfId="92" priority="17" operator="equal">
      <formula>"Y"</formula>
    </cfRule>
  </conditionalFormatting>
  <conditionalFormatting sqref="J1:J1048576 L1:L1048576">
    <cfRule type="cellIs" dxfId="91" priority="8" operator="equal">
      <formula>"NI"</formula>
    </cfRule>
    <cfRule type="cellIs" dxfId="90" priority="9" operator="equal">
      <formula>"N"</formula>
    </cfRule>
    <cfRule type="cellIs" dxfId="89" priority="10" operator="equal">
      <formula>"PN"</formula>
    </cfRule>
    <cfRule type="cellIs" dxfId="88" priority="11" operator="equal">
      <formula>"PY"</formula>
    </cfRule>
    <cfRule type="cellIs" dxfId="87" priority="12" operator="equal">
      <formula>"Y"</formula>
    </cfRule>
  </conditionalFormatting>
  <conditionalFormatting sqref="P1:P1048576">
    <cfRule type="cellIs" dxfId="86" priority="19" operator="equal">
      <formula>"Incomplete"</formula>
    </cfRule>
    <cfRule type="cellIs" dxfId="85" priority="20" operator="equal">
      <formula>"High risk"</formula>
    </cfRule>
    <cfRule type="cellIs" dxfId="84" priority="21" operator="equal">
      <formula>"Some concerns"</formula>
    </cfRule>
    <cfRule type="cellIs" dxfId="83" priority="22" operator="equal">
      <formula>"Low risk"</formula>
    </cfRule>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xr:uid="{7F96EA8F-744B-4DB8-BB87-823042D80CC0}">
          <x14:formula1>
            <xm:f>Lists!$G$8:$G$13</xm:f>
          </x14:formula1>
          <xm:sqref>Q5:Q1048576</xm:sqref>
        </x14:dataValidation>
        <x14:dataValidation type="list" allowBlank="1" xr:uid="{6193410B-4F58-44B4-9365-04CCBD456F2B}">
          <x14:formula1>
            <xm:f>Lists!$E$8:$E$13</xm:f>
          </x14:formula1>
          <xm:sqref>F5:F1048576 H5:H1048576 J5:J1048576 N5:N1048576</xm:sqref>
        </x14:dataValidation>
        <x14:dataValidation type="list" allowBlank="1" xr:uid="{F44C2B36-EB33-4A1B-814B-71FA283B3FFC}">
          <x14:formula1>
            <xm:f>Lists!$E$8:$E$12</xm:f>
          </x14:formula1>
          <xm:sqref>D5:D1048576 B5:B1048576 L5:L1048576</xm:sqref>
        </x14:dataValidation>
        <x14:dataValidation type="list" allowBlank="1" xr:uid="{68AECBE5-31D6-468B-9BC5-BECF4CFAA1F4}">
          <x14:formula1>
            <xm:f>Lists!$F$8:$F$10</xm:f>
          </x14:formula1>
          <xm:sqref>P5:P1048576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4DDFE-F1BA-4896-93DD-B356EFBDCB39}">
  <sheetPr>
    <tabColor theme="5" tint="0.59999389629810485"/>
  </sheetPr>
  <dimension ref="A1:O35"/>
  <sheetViews>
    <sheetView zoomScale="85" zoomScaleNormal="85" workbookViewId="0">
      <selection activeCell="O3" sqref="O3:O4"/>
    </sheetView>
  </sheetViews>
  <sheetFormatPr defaultColWidth="8.7109375" defaultRowHeight="15" x14ac:dyDescent="0.25"/>
  <cols>
    <col min="1" max="1" width="17.7109375" bestFit="1" customWidth="1"/>
    <col min="2" max="2" width="14.7109375" customWidth="1"/>
    <col min="3" max="3" width="24.28515625" customWidth="1"/>
    <col min="4" max="4" width="14.7109375" customWidth="1"/>
    <col min="5" max="5" width="24.28515625" customWidth="1"/>
    <col min="6" max="6" width="14.7109375" customWidth="1"/>
    <col min="7" max="7" width="24.28515625" customWidth="1"/>
    <col min="8" max="8" width="14.7109375" customWidth="1"/>
    <col min="9" max="9" width="24.28515625" customWidth="1"/>
    <col min="10" max="10" width="14.7109375" customWidth="1"/>
    <col min="11" max="11" width="24.28515625" customWidth="1"/>
    <col min="12" max="12" width="14.7109375" customWidth="1"/>
    <col min="13" max="13" width="24.28515625" customWidth="1"/>
    <col min="14" max="14" width="16.7109375" customWidth="1"/>
    <col min="15" max="15" width="23" customWidth="1"/>
  </cols>
  <sheetData>
    <row r="1" spans="1:15" ht="15.75" x14ac:dyDescent="0.25">
      <c r="A1" s="263" t="s">
        <v>10251</v>
      </c>
      <c r="N1" s="263"/>
    </row>
    <row r="2" spans="1:15" ht="16.5" thickBot="1" x14ac:dyDescent="0.3">
      <c r="N2" s="263"/>
    </row>
    <row r="3" spans="1:15" s="202" customFormat="1" ht="81.75" customHeight="1" x14ac:dyDescent="0.25">
      <c r="A3" s="634" t="s">
        <v>18</v>
      </c>
      <c r="B3" s="631" t="s">
        <v>10222</v>
      </c>
      <c r="C3" s="625"/>
      <c r="D3" s="631" t="s">
        <v>10223</v>
      </c>
      <c r="E3" s="625"/>
      <c r="F3" s="631" t="s">
        <v>10252</v>
      </c>
      <c r="G3" s="625"/>
      <c r="H3" s="631" t="s">
        <v>10253</v>
      </c>
      <c r="I3" s="625"/>
      <c r="J3" s="631" t="s">
        <v>10254</v>
      </c>
      <c r="K3" s="625"/>
      <c r="L3" s="631" t="s">
        <v>10255</v>
      </c>
      <c r="M3" s="625"/>
      <c r="N3" s="632" t="s">
        <v>10123</v>
      </c>
      <c r="O3" s="632" t="s">
        <v>10229</v>
      </c>
    </row>
    <row r="4" spans="1:15" ht="15.75" thickBot="1" x14ac:dyDescent="0.3">
      <c r="A4" s="635"/>
      <c r="B4" s="268" t="s">
        <v>10180</v>
      </c>
      <c r="C4" s="270" t="s">
        <v>10181</v>
      </c>
      <c r="D4" s="268" t="s">
        <v>10180</v>
      </c>
      <c r="E4" s="270" t="s">
        <v>10181</v>
      </c>
      <c r="F4" s="268" t="s">
        <v>10180</v>
      </c>
      <c r="G4" s="270" t="s">
        <v>10181</v>
      </c>
      <c r="H4" s="268" t="s">
        <v>10180</v>
      </c>
      <c r="I4" s="270" t="s">
        <v>10181</v>
      </c>
      <c r="J4" s="268" t="s">
        <v>10180</v>
      </c>
      <c r="K4" s="270" t="s">
        <v>10181</v>
      </c>
      <c r="L4" s="268" t="s">
        <v>10180</v>
      </c>
      <c r="M4" s="270" t="s">
        <v>10181</v>
      </c>
      <c r="N4" s="633"/>
      <c r="O4" s="633"/>
    </row>
    <row r="5" spans="1:15" x14ac:dyDescent="0.25">
      <c r="A5" s="168" t="str">
        <f>IF(Preliminary!$G5=Lists!$I$9,IF(Summary!C5="","",Summary!C5),IF(Preliminary!$G5=Lists!$I$8,"Use ITT",""))</f>
        <v>Use ITT</v>
      </c>
      <c r="B5" s="10"/>
      <c r="C5" s="6"/>
      <c r="D5" s="10"/>
      <c r="E5" s="6"/>
      <c r="F5" s="10" t="str">
        <f>IF(AND(OR(B5="N",B5="PN"),OR(D5="N",D5="PN")),"NA","")</f>
        <v/>
      </c>
      <c r="G5" s="6"/>
      <c r="H5" s="10"/>
      <c r="I5" s="6"/>
      <c r="J5" s="10"/>
      <c r="K5" s="6"/>
      <c r="L5" s="10" t="str">
        <f>IF(AND(OR(F5="Y",F5="PY",F5="NA"),AND(OR(H5="N",H5="PN",H5="NA"),OR(J5="N",J5="PN",J5="NA"))),"NA","")</f>
        <v/>
      </c>
      <c r="M5" s="6"/>
      <c r="N5" s="12" t="str">
        <f>IF(A5="","",IF(A5="Use ITT","Use ITT",IF(OR(B5="",D5="",F5="",H5="",J5="",L5=""),"Incomplete",IF(AND(OR(F5="NA",F5="Y",F5="PY"),OR(H5="NA",H5="N",H5="PN"),OR(J5="NA",J5="N",J5="PN")),"Low risk",IF(OR(L5="Y",L5="PY"),"Some concerns","High risk")))))</f>
        <v>Use ITT</v>
      </c>
      <c r="O5" s="12"/>
    </row>
    <row r="6" spans="1:15" x14ac:dyDescent="0.25">
      <c r="A6" s="169" t="str">
        <f>IF(Preliminary!$G6=Lists!$I$9,IF(Summary!C6="","",Summary!C6),IF(Preliminary!$G6=Lists!$I$8,"Use ITT",""))</f>
        <v>Use ITT</v>
      </c>
      <c r="B6" s="11"/>
      <c r="C6" s="4"/>
      <c r="D6" s="11"/>
      <c r="E6" s="4"/>
      <c r="F6" s="11" t="str">
        <f t="shared" ref="F6:F35" si="0">IF(AND(OR(B6="N",B6="PN"),OR(D6="N",D6="PN")),"NA","")</f>
        <v/>
      </c>
      <c r="G6" s="4"/>
      <c r="H6" s="11"/>
      <c r="I6" s="4"/>
      <c r="J6" s="11"/>
      <c r="K6" s="4"/>
      <c r="L6" s="11" t="str">
        <f t="shared" ref="L6:L35" si="1">IF(AND(OR(F6="Y",F6="PY",F6="NA"),AND(OR(H6="N",H6="PN",H6="NA"),OR(J6="N",J6="PN",J6="NA"))),"NA","")</f>
        <v/>
      </c>
      <c r="M6" s="4"/>
      <c r="N6" s="13" t="str">
        <f t="shared" ref="N6:N35" si="2">IF(A6="","",IF(A6="Use ITT","Use ITT",IF(OR(B6="",D6="",F6="",H6="",J6="",L6=""),"Incomplete",IF(AND(OR(F6="NA",F6="Y",F6="PY"),OR(H6="NA",H6="N",H6="PN"),OR(J6="NA",J6="N",J6="PN")),"Low risk",IF(OR(L6="Y",L6="PY"),"Some concerns","High risk")))))</f>
        <v>Use ITT</v>
      </c>
      <c r="O6" s="13"/>
    </row>
    <row r="7" spans="1:15" x14ac:dyDescent="0.25">
      <c r="A7" s="169" t="str">
        <f>IF(Preliminary!$G7=Lists!$I$9,IF(Summary!C7="","",Summary!C7),IF(Preliminary!$G7=Lists!$I$8,"Use ITT",""))</f>
        <v>Use ITT</v>
      </c>
      <c r="B7" s="11"/>
      <c r="C7" s="4"/>
      <c r="D7" s="11"/>
      <c r="E7" s="4"/>
      <c r="F7" s="11" t="str">
        <f t="shared" ref="F7" si="3">IF(AND(OR(B7="N",B7="PN"),OR(D7="N",D7="PN")),"NA","")</f>
        <v/>
      </c>
      <c r="G7" s="4"/>
      <c r="H7" s="11"/>
      <c r="I7" s="4"/>
      <c r="J7" s="11"/>
      <c r="K7" s="4"/>
      <c r="L7" s="11" t="str">
        <f t="shared" ref="L7" si="4">IF(AND(OR(F7="Y",F7="PY",F7="NA"),AND(OR(H7="N",H7="PN",H7="NA"),OR(J7="N",J7="PN",J7="NA"))),"NA","")</f>
        <v/>
      </c>
      <c r="M7" s="4"/>
      <c r="N7" s="13" t="str">
        <f t="shared" ref="N7" si="5">IF(A7="","",IF(A7="Use ITT","Use ITT",IF(OR(B7="",D7="",F7="",H7="",J7="",L7=""),"Incomplete",IF(AND(OR(F7="NA",F7="Y",F7="PY"),OR(H7="NA",H7="N",H7="PN"),OR(J7="NA",J7="N",J7="PN")),"Low risk",IF(OR(L7="Y",L7="PY"),"Some concerns","High risk")))))</f>
        <v>Use ITT</v>
      </c>
      <c r="O7" s="13"/>
    </row>
    <row r="8" spans="1:15" x14ac:dyDescent="0.25">
      <c r="A8" s="169" t="str">
        <f>IF(Preliminary!$G8=Lists!$I$9,IF(Summary!C8="","",Summary!C8),IF(Preliminary!$G8=Lists!$I$8,"Use ITT",""))</f>
        <v>Use ITT</v>
      </c>
      <c r="B8" s="11"/>
      <c r="C8" s="4"/>
      <c r="D8" s="11"/>
      <c r="E8" s="4"/>
      <c r="F8" s="11" t="str">
        <f t="shared" si="0"/>
        <v/>
      </c>
      <c r="G8" s="4"/>
      <c r="H8" s="11"/>
      <c r="I8" s="4"/>
      <c r="J8" s="11"/>
      <c r="K8" s="4"/>
      <c r="L8" s="11" t="str">
        <f t="shared" si="1"/>
        <v/>
      </c>
      <c r="M8" s="4"/>
      <c r="N8" s="13" t="str">
        <f t="shared" si="2"/>
        <v>Use ITT</v>
      </c>
      <c r="O8" s="13"/>
    </row>
    <row r="9" spans="1:15" x14ac:dyDescent="0.25">
      <c r="A9" s="169" t="str">
        <f>IF(Preliminary!$G9=Lists!$I$9,IF(Summary!C9="","",Summary!C9),IF(Preliminary!$G9=Lists!$I$8,"Use ITT",""))</f>
        <v>Use ITT</v>
      </c>
      <c r="B9" s="11"/>
      <c r="C9" s="4"/>
      <c r="D9" s="11"/>
      <c r="E9" s="4"/>
      <c r="F9" s="11" t="str">
        <f t="shared" ref="F9:F23" si="6">IF(AND(OR(B9="N",B9="PN"),OR(D9="N",D9="PN")),"NA","")</f>
        <v/>
      </c>
      <c r="G9" s="4"/>
      <c r="H9" s="11"/>
      <c r="I9" s="4"/>
      <c r="J9" s="11"/>
      <c r="K9" s="4"/>
      <c r="L9" s="11" t="str">
        <f t="shared" ref="L9:L23" si="7">IF(AND(OR(F9="Y",F9="PY",F9="NA"),AND(OR(H9="N",H9="PN",H9="NA"),OR(J9="N",J9="PN",J9="NA"))),"NA","")</f>
        <v/>
      </c>
      <c r="M9" s="4"/>
      <c r="N9" s="13" t="str">
        <f t="shared" ref="N9:N23" si="8">IF(A9="","",IF(A9="Use ITT","Use ITT",IF(OR(B9="",D9="",F9="",H9="",J9="",L9=""),"Incomplete",IF(AND(OR(F9="NA",F9="Y",F9="PY"),OR(H9="NA",H9="N",H9="PN"),OR(J9="NA",J9="N",J9="PN")),"Low risk",IF(OR(L9="Y",L9="PY"),"Some concerns","High risk")))))</f>
        <v>Use ITT</v>
      </c>
      <c r="O9" s="13"/>
    </row>
    <row r="10" spans="1:15" x14ac:dyDescent="0.25">
      <c r="A10" s="169" t="str">
        <f>IF(Preliminary!$G10=Lists!$I$9,IF(Summary!C10="","",Summary!C10),IF(Preliminary!$G10=Lists!$I$8,"Use ITT",""))</f>
        <v>Use ITT</v>
      </c>
      <c r="B10" s="11"/>
      <c r="C10" s="4"/>
      <c r="D10" s="11"/>
      <c r="E10" s="4"/>
      <c r="F10" s="11" t="str">
        <f t="shared" si="6"/>
        <v/>
      </c>
      <c r="G10" s="4"/>
      <c r="H10" s="11"/>
      <c r="I10" s="4"/>
      <c r="J10" s="11"/>
      <c r="K10" s="4"/>
      <c r="L10" s="11" t="str">
        <f t="shared" si="7"/>
        <v/>
      </c>
      <c r="M10" s="4"/>
      <c r="N10" s="13" t="str">
        <f t="shared" si="8"/>
        <v>Use ITT</v>
      </c>
      <c r="O10" s="13"/>
    </row>
    <row r="11" spans="1:15" x14ac:dyDescent="0.25">
      <c r="A11" s="169" t="str">
        <f>IF(Preliminary!$G11=Lists!$I$9,IF(Summary!C11="","",Summary!C11),IF(Preliminary!$G11=Lists!$I$8,"Use ITT",""))</f>
        <v>Use ITT</v>
      </c>
      <c r="B11" s="11"/>
      <c r="C11" s="4"/>
      <c r="D11" s="11"/>
      <c r="E11" s="4"/>
      <c r="F11" s="11" t="str">
        <f t="shared" si="6"/>
        <v/>
      </c>
      <c r="G11" s="4"/>
      <c r="H11" s="11"/>
      <c r="I11" s="4"/>
      <c r="J11" s="11"/>
      <c r="K11" s="4"/>
      <c r="L11" s="11" t="str">
        <f t="shared" si="7"/>
        <v/>
      </c>
      <c r="M11" s="4"/>
      <c r="N11" s="13" t="str">
        <f t="shared" si="8"/>
        <v>Use ITT</v>
      </c>
      <c r="O11" s="13"/>
    </row>
    <row r="12" spans="1:15" x14ac:dyDescent="0.25">
      <c r="A12" s="169" t="str">
        <f>IF(Preliminary!$G12=Lists!$I$9,IF(Summary!C12="","",Summary!C12),IF(Preliminary!$G12=Lists!$I$8,"Use ITT",""))</f>
        <v>Use ITT</v>
      </c>
      <c r="B12" s="11"/>
      <c r="C12" s="4"/>
      <c r="D12" s="11"/>
      <c r="E12" s="4"/>
      <c r="F12" s="11" t="str">
        <f t="shared" si="6"/>
        <v/>
      </c>
      <c r="G12" s="4"/>
      <c r="H12" s="11"/>
      <c r="I12" s="4"/>
      <c r="J12" s="11"/>
      <c r="K12" s="4"/>
      <c r="L12" s="11" t="str">
        <f t="shared" si="7"/>
        <v/>
      </c>
      <c r="M12" s="4"/>
      <c r="N12" s="13" t="str">
        <f t="shared" si="8"/>
        <v>Use ITT</v>
      </c>
      <c r="O12" s="13"/>
    </row>
    <row r="13" spans="1:15" x14ac:dyDescent="0.25">
      <c r="A13" s="169" t="str">
        <f>IF(Preliminary!$G13=Lists!$I$9,IF(Summary!C13="","",Summary!C13),IF(Preliminary!$G13=Lists!$I$8,"Use ITT",""))</f>
        <v>Use ITT</v>
      </c>
      <c r="B13" s="11"/>
      <c r="C13" s="4"/>
      <c r="D13" s="11"/>
      <c r="E13" s="4"/>
      <c r="F13" s="11" t="str">
        <f t="shared" ref="F13" si="9">IF(AND(OR(B13="N",B13="PN"),OR(D13="N",D13="PN")),"NA","")</f>
        <v/>
      </c>
      <c r="G13" s="4"/>
      <c r="H13" s="11"/>
      <c r="I13" s="4"/>
      <c r="J13" s="11"/>
      <c r="K13" s="4"/>
      <c r="L13" s="11" t="str">
        <f t="shared" ref="L13" si="10">IF(AND(OR(F13="Y",F13="PY",F13="NA"),AND(OR(H13="N",H13="PN",H13="NA"),OR(J13="N",J13="PN",J13="NA"))),"NA","")</f>
        <v/>
      </c>
      <c r="M13" s="4"/>
      <c r="N13" s="13" t="str">
        <f t="shared" ref="N13" si="11">IF(A13="","",IF(A13="Use ITT","Use ITT",IF(OR(B13="",D13="",F13="",H13="",J13="",L13=""),"Incomplete",IF(AND(OR(F13="NA",F13="Y",F13="PY"),OR(H13="NA",H13="N",H13="PN"),OR(J13="NA",J13="N",J13="PN")),"Low risk",IF(OR(L13="Y",L13="PY"),"Some concerns","High risk")))))</f>
        <v>Use ITT</v>
      </c>
      <c r="O13" s="13"/>
    </row>
    <row r="14" spans="1:15" x14ac:dyDescent="0.25">
      <c r="A14" s="169" t="str">
        <f>IF(Preliminary!$G14=Lists!$I$9,IF(Summary!C14="","",Summary!C14),IF(Preliminary!$G14=Lists!$I$8,"Use ITT",""))</f>
        <v>Use ITT</v>
      </c>
      <c r="B14" s="11"/>
      <c r="C14" s="4"/>
      <c r="D14" s="11"/>
      <c r="E14" s="4"/>
      <c r="F14" s="11" t="str">
        <f t="shared" si="6"/>
        <v/>
      </c>
      <c r="G14" s="4"/>
      <c r="H14" s="11"/>
      <c r="I14" s="4"/>
      <c r="J14" s="11"/>
      <c r="K14" s="4"/>
      <c r="L14" s="11" t="str">
        <f t="shared" si="7"/>
        <v/>
      </c>
      <c r="M14" s="4"/>
      <c r="N14" s="13" t="str">
        <f t="shared" si="8"/>
        <v>Use ITT</v>
      </c>
      <c r="O14" s="13"/>
    </row>
    <row r="15" spans="1:15" x14ac:dyDescent="0.25">
      <c r="A15" s="169" t="str">
        <f>IF(Preliminary!$G15=Lists!$I$9,IF(Summary!C15="","",Summary!C15),IF(Preliminary!$G15=Lists!$I$8,"Use ITT",""))</f>
        <v>Use ITT</v>
      </c>
      <c r="B15" s="11"/>
      <c r="C15" s="4"/>
      <c r="D15" s="11"/>
      <c r="E15" s="4"/>
      <c r="F15" s="11" t="str">
        <f t="shared" si="6"/>
        <v/>
      </c>
      <c r="G15" s="4"/>
      <c r="H15" s="11"/>
      <c r="I15" s="4"/>
      <c r="J15" s="11"/>
      <c r="K15" s="4"/>
      <c r="L15" s="11" t="str">
        <f t="shared" si="7"/>
        <v/>
      </c>
      <c r="M15" s="4"/>
      <c r="N15" s="13" t="str">
        <f t="shared" si="8"/>
        <v>Use ITT</v>
      </c>
      <c r="O15" s="13"/>
    </row>
    <row r="16" spans="1:15" x14ac:dyDescent="0.25">
      <c r="A16" s="169" t="str">
        <f>IF(Preliminary!$G16=Lists!$I$9,IF(Summary!C16="","",Summary!C16),IF(Preliminary!$G16=Lists!$I$8,"Use ITT",""))</f>
        <v>Use ITT</v>
      </c>
      <c r="B16" s="11"/>
      <c r="C16" s="4"/>
      <c r="D16" s="11"/>
      <c r="E16" s="4"/>
      <c r="F16" s="11" t="str">
        <f t="shared" si="6"/>
        <v/>
      </c>
      <c r="G16" s="4"/>
      <c r="H16" s="11"/>
      <c r="I16" s="4"/>
      <c r="J16" s="11"/>
      <c r="K16" s="4"/>
      <c r="L16" s="11" t="str">
        <f t="shared" si="7"/>
        <v/>
      </c>
      <c r="M16" s="4"/>
      <c r="N16" s="13" t="str">
        <f t="shared" si="8"/>
        <v>Use ITT</v>
      </c>
      <c r="O16" s="13"/>
    </row>
    <row r="17" spans="1:15" x14ac:dyDescent="0.25">
      <c r="A17" s="169" t="str">
        <f>IF(Preliminary!$G17=Lists!$I$9,IF(Summary!C17="","",Summary!C17),IF(Preliminary!$G17=Lists!$I$8,"Use ITT",""))</f>
        <v>Use ITT</v>
      </c>
      <c r="B17" s="11"/>
      <c r="C17" s="4"/>
      <c r="D17" s="11"/>
      <c r="E17" s="4"/>
      <c r="F17" s="11" t="str">
        <f t="shared" si="6"/>
        <v/>
      </c>
      <c r="G17" s="4"/>
      <c r="H17" s="11"/>
      <c r="I17" s="4"/>
      <c r="J17" s="11"/>
      <c r="K17" s="4"/>
      <c r="L17" s="11" t="str">
        <f t="shared" si="7"/>
        <v/>
      </c>
      <c r="M17" s="4"/>
      <c r="N17" s="13" t="str">
        <f t="shared" si="8"/>
        <v>Use ITT</v>
      </c>
      <c r="O17" s="13"/>
    </row>
    <row r="18" spans="1:15" x14ac:dyDescent="0.25">
      <c r="A18" s="169" t="str">
        <f>IF(Preliminary!$G18=Lists!$I$9,IF(Summary!C18="","",Summary!C18),IF(Preliminary!$G18=Lists!$I$8,"Use ITT",""))</f>
        <v>Use ITT</v>
      </c>
      <c r="B18" s="11"/>
      <c r="C18" s="4"/>
      <c r="D18" s="11"/>
      <c r="E18" s="4"/>
      <c r="F18" s="11" t="str">
        <f t="shared" si="6"/>
        <v/>
      </c>
      <c r="G18" s="4"/>
      <c r="H18" s="11"/>
      <c r="I18" s="4"/>
      <c r="J18" s="11"/>
      <c r="K18" s="4"/>
      <c r="L18" s="11" t="str">
        <f t="shared" si="7"/>
        <v/>
      </c>
      <c r="M18" s="4"/>
      <c r="N18" s="13" t="str">
        <f t="shared" si="8"/>
        <v>Use ITT</v>
      </c>
      <c r="O18" s="13"/>
    </row>
    <row r="19" spans="1:15" x14ac:dyDescent="0.25">
      <c r="A19" s="169" t="str">
        <f>IF(Preliminary!$G19=Lists!$I$9,IF(Summary!C19="","",Summary!C19),IF(Preliminary!$G19=Lists!$I$8,"Use ITT",""))</f>
        <v>Use ITT</v>
      </c>
      <c r="B19" s="11"/>
      <c r="C19" s="4"/>
      <c r="D19" s="11"/>
      <c r="E19" s="4"/>
      <c r="F19" s="11" t="str">
        <f>IF(AND(OR(B19="N",B19="PN"),OR(D19="N",D19="PN")),"NA","")</f>
        <v/>
      </c>
      <c r="G19" s="4"/>
      <c r="H19" s="11"/>
      <c r="I19" s="4"/>
      <c r="J19" s="11"/>
      <c r="K19" s="4"/>
      <c r="L19" s="11" t="str">
        <f>IF(AND(OR(F19="Y",F19="PY",F19="NA"),AND(OR(H19="N",H19="PN",H19="NA"),OR(J19="N",J19="PN",J19="NA"))),"NA","")</f>
        <v/>
      </c>
      <c r="M19" s="4"/>
      <c r="N19" s="13" t="str">
        <f>IF(A19="","",IF(A19="Use ITT","Use ITT",IF(OR(B19="",D19="",F19="",H19="",J19="",L19=""),"Incomplete",IF(AND(OR(F19="NA",F19="Y",F19="PY"),OR(H19="NA",H19="N",H19="PN"),OR(J19="NA",J19="N",J19="PN")),"Low risk",IF(OR(L19="Y",L19="PY"),"Some concerns","High risk")))))</f>
        <v>Use ITT</v>
      </c>
      <c r="O19" s="13"/>
    </row>
    <row r="20" spans="1:15" x14ac:dyDescent="0.25">
      <c r="A20" s="169" t="str">
        <f>IF(Preliminary!$G20=Lists!$I$9,IF(Summary!C20="","",Summary!C20),IF(Preliminary!$G20=Lists!$I$8,"Use ITT",""))</f>
        <v>Use ITT</v>
      </c>
      <c r="B20" s="11"/>
      <c r="C20" s="4"/>
      <c r="D20" s="11"/>
      <c r="E20" s="4"/>
      <c r="F20" s="11" t="str">
        <f t="shared" si="6"/>
        <v/>
      </c>
      <c r="G20" s="4"/>
      <c r="H20" s="11"/>
      <c r="I20" s="4"/>
      <c r="J20" s="11"/>
      <c r="K20" s="4"/>
      <c r="L20" s="11" t="str">
        <f t="shared" si="7"/>
        <v/>
      </c>
      <c r="M20" s="4"/>
      <c r="N20" s="13" t="str">
        <f t="shared" si="8"/>
        <v>Use ITT</v>
      </c>
      <c r="O20" s="13"/>
    </row>
    <row r="21" spans="1:15" x14ac:dyDescent="0.25">
      <c r="A21" s="169" t="str">
        <f>IF(Preliminary!$G21=Lists!$I$9,IF(Summary!C21="","",Summary!C21),IF(Preliminary!$G21=Lists!$I$8,"Use ITT",""))</f>
        <v>Use ITT</v>
      </c>
      <c r="B21" s="11"/>
      <c r="C21" s="4"/>
      <c r="D21" s="11"/>
      <c r="E21" s="4"/>
      <c r="F21" s="11" t="str">
        <f t="shared" si="6"/>
        <v/>
      </c>
      <c r="G21" s="4"/>
      <c r="H21" s="11"/>
      <c r="I21" s="4"/>
      <c r="J21" s="11"/>
      <c r="K21" s="4"/>
      <c r="L21" s="11" t="str">
        <f t="shared" si="7"/>
        <v/>
      </c>
      <c r="M21" s="4"/>
      <c r="N21" s="13" t="str">
        <f t="shared" si="8"/>
        <v>Use ITT</v>
      </c>
      <c r="O21" s="13"/>
    </row>
    <row r="22" spans="1:15" x14ac:dyDescent="0.25">
      <c r="A22" s="169" t="str">
        <f>IF(Preliminary!$G22=Lists!$I$9,IF(Summary!C22="","",Summary!C22),IF(Preliminary!$G22=Lists!$I$8,"Use ITT",""))</f>
        <v/>
      </c>
      <c r="B22" s="11"/>
      <c r="C22" s="4"/>
      <c r="D22" s="11"/>
      <c r="E22" s="4"/>
      <c r="F22" s="11" t="str">
        <f t="shared" si="6"/>
        <v/>
      </c>
      <c r="G22" s="4"/>
      <c r="H22" s="11"/>
      <c r="I22" s="4"/>
      <c r="J22" s="11"/>
      <c r="K22" s="4"/>
      <c r="L22" s="11" t="str">
        <f t="shared" si="7"/>
        <v/>
      </c>
      <c r="M22" s="4"/>
      <c r="N22" s="13" t="str">
        <f t="shared" si="8"/>
        <v/>
      </c>
      <c r="O22" s="13"/>
    </row>
    <row r="23" spans="1:15" x14ac:dyDescent="0.25">
      <c r="A23" s="169" t="str">
        <f>IF(Preliminary!$G23=Lists!$I$9,IF(Summary!C23="","",Summary!C23),IF(Preliminary!$G23=Lists!$I$8,"Use ITT",""))</f>
        <v/>
      </c>
      <c r="B23" s="11"/>
      <c r="C23" s="4"/>
      <c r="D23" s="11"/>
      <c r="E23" s="4"/>
      <c r="F23" s="11" t="str">
        <f t="shared" si="6"/>
        <v/>
      </c>
      <c r="G23" s="4"/>
      <c r="H23" s="11"/>
      <c r="I23" s="4"/>
      <c r="J23" s="11"/>
      <c r="K23" s="4"/>
      <c r="L23" s="11" t="str">
        <f t="shared" si="7"/>
        <v/>
      </c>
      <c r="M23" s="4"/>
      <c r="N23" s="13" t="str">
        <f t="shared" si="8"/>
        <v/>
      </c>
      <c r="O23" s="13"/>
    </row>
    <row r="24" spans="1:15" x14ac:dyDescent="0.25">
      <c r="A24" s="169" t="str">
        <f>IF(Preliminary!$G24=Lists!$I$9,IF(Summary!C24="","",Summary!C24),IF(Preliminary!$G24=Lists!$I$8,"Use ITT",""))</f>
        <v/>
      </c>
      <c r="B24" s="11"/>
      <c r="C24" s="4"/>
      <c r="D24" s="11"/>
      <c r="E24" s="4"/>
      <c r="F24" s="11" t="str">
        <f t="shared" si="0"/>
        <v/>
      </c>
      <c r="G24" s="4"/>
      <c r="H24" s="11"/>
      <c r="I24" s="4"/>
      <c r="J24" s="11"/>
      <c r="K24" s="4"/>
      <c r="L24" s="11" t="str">
        <f t="shared" si="1"/>
        <v/>
      </c>
      <c r="M24" s="4"/>
      <c r="N24" s="13" t="str">
        <f t="shared" si="2"/>
        <v/>
      </c>
      <c r="O24" s="13"/>
    </row>
    <row r="25" spans="1:15" x14ac:dyDescent="0.25">
      <c r="A25" s="169" t="str">
        <f>IF(Preliminary!$G25=Lists!$I$9,IF(Summary!C25="","",Summary!C25),IF(Preliminary!$G25=Lists!$I$8,"Use ITT",""))</f>
        <v/>
      </c>
      <c r="B25" s="11"/>
      <c r="C25" s="4"/>
      <c r="D25" s="11"/>
      <c r="E25" s="4"/>
      <c r="F25" s="11" t="str">
        <f t="shared" si="0"/>
        <v/>
      </c>
      <c r="G25" s="4"/>
      <c r="H25" s="11"/>
      <c r="I25" s="4"/>
      <c r="J25" s="11"/>
      <c r="K25" s="4"/>
      <c r="L25" s="11" t="str">
        <f t="shared" si="1"/>
        <v/>
      </c>
      <c r="M25" s="4"/>
      <c r="N25" s="13" t="str">
        <f t="shared" si="2"/>
        <v/>
      </c>
      <c r="O25" s="13"/>
    </row>
    <row r="26" spans="1:15" x14ac:dyDescent="0.25">
      <c r="A26" s="169" t="str">
        <f>IF(Preliminary!$G26=Lists!$I$9,IF(Summary!C26="","",Summary!C26),IF(Preliminary!$G26=Lists!$I$8,"Use ITT",""))</f>
        <v/>
      </c>
      <c r="B26" s="11"/>
      <c r="C26" s="4"/>
      <c r="D26" s="11"/>
      <c r="E26" s="4"/>
      <c r="F26" s="11" t="str">
        <f t="shared" si="0"/>
        <v/>
      </c>
      <c r="G26" s="4"/>
      <c r="H26" s="11"/>
      <c r="I26" s="4"/>
      <c r="J26" s="11"/>
      <c r="K26" s="4"/>
      <c r="L26" s="11" t="str">
        <f t="shared" si="1"/>
        <v/>
      </c>
      <c r="M26" s="4"/>
      <c r="N26" s="13" t="str">
        <f t="shared" si="2"/>
        <v/>
      </c>
      <c r="O26" s="13"/>
    </row>
    <row r="27" spans="1:15" x14ac:dyDescent="0.25">
      <c r="A27" s="169" t="str">
        <f>IF(Preliminary!$G27=Lists!$I$9,IF(Summary!C27="","",Summary!C27),IF(Preliminary!$G27=Lists!$I$8,"Use ITT",""))</f>
        <v/>
      </c>
      <c r="B27" s="11"/>
      <c r="C27" s="4"/>
      <c r="D27" s="11"/>
      <c r="E27" s="4"/>
      <c r="F27" s="11" t="str">
        <f t="shared" si="0"/>
        <v/>
      </c>
      <c r="G27" s="4"/>
      <c r="H27" s="11"/>
      <c r="I27" s="4"/>
      <c r="J27" s="11"/>
      <c r="K27" s="4"/>
      <c r="L27" s="11" t="str">
        <f t="shared" si="1"/>
        <v/>
      </c>
      <c r="M27" s="4"/>
      <c r="N27" s="13" t="str">
        <f t="shared" si="2"/>
        <v/>
      </c>
      <c r="O27" s="13"/>
    </row>
    <row r="28" spans="1:15" x14ac:dyDescent="0.25">
      <c r="A28" s="169" t="str">
        <f>IF(Preliminary!$G28=Lists!$I$9,IF(Summary!C28="","",Summary!C28),IF(Preliminary!$G28=Lists!$I$8,"Use ITT",""))</f>
        <v/>
      </c>
      <c r="B28" s="11"/>
      <c r="C28" s="4"/>
      <c r="D28" s="11"/>
      <c r="E28" s="4"/>
      <c r="F28" s="11" t="str">
        <f t="shared" si="0"/>
        <v/>
      </c>
      <c r="G28" s="4"/>
      <c r="H28" s="11"/>
      <c r="I28" s="4"/>
      <c r="J28" s="11"/>
      <c r="K28" s="4"/>
      <c r="L28" s="11" t="str">
        <f t="shared" si="1"/>
        <v/>
      </c>
      <c r="M28" s="4"/>
      <c r="N28" s="13" t="str">
        <f t="shared" si="2"/>
        <v/>
      </c>
      <c r="O28" s="13"/>
    </row>
    <row r="29" spans="1:15" x14ac:dyDescent="0.25">
      <c r="A29" s="169" t="str">
        <f>IF(Preliminary!$G29=Lists!$I$9,IF(Summary!C29="","",Summary!C29),IF(Preliminary!$G29=Lists!$I$8,"Use ITT",""))</f>
        <v/>
      </c>
      <c r="B29" s="11"/>
      <c r="C29" s="4"/>
      <c r="D29" s="11"/>
      <c r="E29" s="4"/>
      <c r="F29" s="11" t="str">
        <f t="shared" si="0"/>
        <v/>
      </c>
      <c r="G29" s="4"/>
      <c r="H29" s="11"/>
      <c r="I29" s="4"/>
      <c r="J29" s="11"/>
      <c r="K29" s="4"/>
      <c r="L29" s="11" t="str">
        <f t="shared" si="1"/>
        <v/>
      </c>
      <c r="M29" s="4"/>
      <c r="N29" s="13" t="str">
        <f t="shared" si="2"/>
        <v/>
      </c>
      <c r="O29" s="13"/>
    </row>
    <row r="30" spans="1:15" x14ac:dyDescent="0.25">
      <c r="A30" s="169" t="str">
        <f>IF(Preliminary!$G30=Lists!$I$9,IF(Summary!C30="","",Summary!C30),IF(Preliminary!$G30=Lists!$I$8,"Use ITT",""))</f>
        <v/>
      </c>
      <c r="B30" s="11"/>
      <c r="C30" s="4"/>
      <c r="D30" s="11"/>
      <c r="E30" s="4"/>
      <c r="F30" s="11" t="str">
        <f t="shared" si="0"/>
        <v/>
      </c>
      <c r="G30" s="4"/>
      <c r="H30" s="11"/>
      <c r="I30" s="4"/>
      <c r="J30" s="11"/>
      <c r="K30" s="4"/>
      <c r="L30" s="11" t="str">
        <f t="shared" si="1"/>
        <v/>
      </c>
      <c r="M30" s="4"/>
      <c r="N30" s="13" t="str">
        <f t="shared" si="2"/>
        <v/>
      </c>
      <c r="O30" s="13"/>
    </row>
    <row r="31" spans="1:15" x14ac:dyDescent="0.25">
      <c r="A31" s="169" t="str">
        <f>IF(Preliminary!$G31=Lists!$I$9,IF(Summary!C31="","",Summary!C31),IF(Preliminary!$G31=Lists!$I$8,"Use ITT",""))</f>
        <v/>
      </c>
      <c r="B31" s="11"/>
      <c r="C31" s="4"/>
      <c r="D31" s="11"/>
      <c r="E31" s="4"/>
      <c r="F31" s="11" t="str">
        <f t="shared" si="0"/>
        <v/>
      </c>
      <c r="G31" s="4"/>
      <c r="H31" s="11"/>
      <c r="I31" s="4"/>
      <c r="J31" s="11"/>
      <c r="K31" s="4"/>
      <c r="L31" s="11" t="str">
        <f t="shared" si="1"/>
        <v/>
      </c>
      <c r="M31" s="4"/>
      <c r="N31" s="13" t="str">
        <f t="shared" si="2"/>
        <v/>
      </c>
      <c r="O31" s="13"/>
    </row>
    <row r="32" spans="1:15" x14ac:dyDescent="0.25">
      <c r="A32" s="169" t="str">
        <f>IF(Preliminary!$G32=Lists!$I$9,IF(Summary!C32="","",Summary!C32),IF(Preliminary!$G32=Lists!$I$8,"Use ITT",""))</f>
        <v/>
      </c>
      <c r="B32" s="11"/>
      <c r="C32" s="4"/>
      <c r="D32" s="11"/>
      <c r="E32" s="4"/>
      <c r="F32" s="11" t="str">
        <f t="shared" si="0"/>
        <v/>
      </c>
      <c r="G32" s="4"/>
      <c r="H32" s="11"/>
      <c r="I32" s="4"/>
      <c r="J32" s="11"/>
      <c r="K32" s="4"/>
      <c r="L32" s="11" t="str">
        <f t="shared" si="1"/>
        <v/>
      </c>
      <c r="M32" s="4"/>
      <c r="N32" s="13" t="str">
        <f t="shared" si="2"/>
        <v/>
      </c>
      <c r="O32" s="13"/>
    </row>
    <row r="33" spans="1:15" x14ac:dyDescent="0.25">
      <c r="A33" s="169" t="str">
        <f>IF(Preliminary!$G33=Lists!$I$9,IF(Summary!C33="","",Summary!C33),IF(Preliminary!$G33=Lists!$I$8,"Use ITT",""))</f>
        <v/>
      </c>
      <c r="B33" s="11"/>
      <c r="C33" s="4"/>
      <c r="D33" s="11"/>
      <c r="E33" s="4"/>
      <c r="F33" s="11" t="str">
        <f t="shared" si="0"/>
        <v/>
      </c>
      <c r="G33" s="4"/>
      <c r="H33" s="11"/>
      <c r="I33" s="4"/>
      <c r="J33" s="11"/>
      <c r="K33" s="4"/>
      <c r="L33" s="11" t="str">
        <f t="shared" si="1"/>
        <v/>
      </c>
      <c r="M33" s="4"/>
      <c r="N33" s="13" t="str">
        <f t="shared" si="2"/>
        <v/>
      </c>
      <c r="O33" s="13"/>
    </row>
    <row r="34" spans="1:15" x14ac:dyDescent="0.25">
      <c r="A34" s="169" t="str">
        <f>IF(Preliminary!$G34=Lists!$I$9,IF(Summary!C34="","",Summary!C34),IF(Preliminary!$G34=Lists!$I$8,"Use ITT",""))</f>
        <v/>
      </c>
      <c r="B34" s="11"/>
      <c r="C34" s="4"/>
      <c r="D34" s="11"/>
      <c r="E34" s="4"/>
      <c r="F34" s="11" t="str">
        <f t="shared" si="0"/>
        <v/>
      </c>
      <c r="G34" s="4"/>
      <c r="H34" s="11"/>
      <c r="I34" s="4"/>
      <c r="J34" s="11"/>
      <c r="K34" s="4"/>
      <c r="L34" s="11" t="str">
        <f t="shared" si="1"/>
        <v/>
      </c>
      <c r="M34" s="4"/>
      <c r="N34" s="13" t="str">
        <f t="shared" si="2"/>
        <v/>
      </c>
      <c r="O34" s="13"/>
    </row>
    <row r="35" spans="1:15" ht="15.75" thickBot="1" x14ac:dyDescent="0.3">
      <c r="A35" s="170" t="str">
        <f>IF(Preliminary!$G35=Lists!$I$9,IF(Summary!C35="","",Summary!C35),IF(Preliminary!$G35=Lists!$I$8,"Use ITT",""))</f>
        <v/>
      </c>
      <c r="B35" s="153"/>
      <c r="C35" s="213"/>
      <c r="D35" s="153"/>
      <c r="E35" s="213"/>
      <c r="F35" s="153" t="str">
        <f t="shared" si="0"/>
        <v/>
      </c>
      <c r="G35" s="213"/>
      <c r="H35" s="153"/>
      <c r="I35" s="213"/>
      <c r="J35" s="153"/>
      <c r="K35" s="213"/>
      <c r="L35" s="153" t="str">
        <f t="shared" si="1"/>
        <v/>
      </c>
      <c r="M35" s="213"/>
      <c r="N35" s="154" t="str">
        <f t="shared" si="2"/>
        <v/>
      </c>
      <c r="O35" s="154"/>
    </row>
  </sheetData>
  <mergeCells count="9">
    <mergeCell ref="L3:M3"/>
    <mergeCell ref="N3:N4"/>
    <mergeCell ref="O3:O4"/>
    <mergeCell ref="F3:G3"/>
    <mergeCell ref="A3:A4"/>
    <mergeCell ref="B3:C3"/>
    <mergeCell ref="D3:E3"/>
    <mergeCell ref="H3:I3"/>
    <mergeCell ref="J3:K3"/>
  </mergeCells>
  <conditionalFormatting sqref="A1">
    <cfRule type="cellIs" dxfId="82" priority="2" operator="equal">
      <formula>"Please select an aim in RoB2 - Preliminary"</formula>
    </cfRule>
    <cfRule type="cellIs" dxfId="81" priority="3" operator="equal">
      <formula>"GMT"</formula>
    </cfRule>
    <cfRule type="cellIs" dxfId="80" priority="4" operator="equal">
      <formula>"RE"</formula>
    </cfRule>
    <cfRule type="cellIs" dxfId="79" priority="5" operator="equal">
      <formula>"JK"</formula>
    </cfRule>
    <cfRule type="cellIs" dxfId="78" priority="6" operator="equal">
      <formula>"CT"</formula>
    </cfRule>
    <cfRule type="cellIs" dxfId="77" priority="7" operator="equal">
      <formula>"SH"</formula>
    </cfRule>
  </conditionalFormatting>
  <conditionalFormatting sqref="A1:A1048576 N1:N1048576">
    <cfRule type="cellIs" dxfId="76" priority="1" operator="equal">
      <formula>"Use ITT"</formula>
    </cfRule>
  </conditionalFormatting>
  <conditionalFormatting sqref="B1:B1048576 D1:D1048576 H1:H1048576 J1:J1048576">
    <cfRule type="cellIs" dxfId="75" priority="15" operator="equal">
      <formula>"N"</formula>
    </cfRule>
    <cfRule type="cellIs" dxfId="74" priority="16" operator="equal">
      <formula>"PN"</formula>
    </cfRule>
    <cfRule type="cellIs" dxfId="73" priority="17" operator="equal">
      <formula>"NI"</formula>
    </cfRule>
    <cfRule type="cellIs" dxfId="72" priority="18" operator="equal">
      <formula>"PY"</formula>
    </cfRule>
    <cfRule type="cellIs" dxfId="71" priority="19" operator="equal">
      <formula>"Y"</formula>
    </cfRule>
  </conditionalFormatting>
  <conditionalFormatting sqref="F1:F1048576 H1:H1048576 J1:J1048576 L1:L1048576">
    <cfRule type="cellIs" dxfId="70" priority="8" operator="equal">
      <formula>"NA"</formula>
    </cfRule>
  </conditionalFormatting>
  <conditionalFormatting sqref="F1:F1048576 L1:L1048576">
    <cfRule type="cellIs" dxfId="69" priority="9" operator="equal">
      <formula>"N"</formula>
    </cfRule>
    <cfRule type="cellIs" dxfId="68" priority="10" operator="equal">
      <formula>"PN"</formula>
    </cfRule>
    <cfRule type="cellIs" dxfId="67" priority="11" operator="equal">
      <formula>"NI"</formula>
    </cfRule>
    <cfRule type="cellIs" dxfId="66" priority="12" operator="equal">
      <formula>"PY"</formula>
    </cfRule>
    <cfRule type="cellIs" dxfId="65" priority="13" operator="equal">
      <formula>"Y"</formula>
    </cfRule>
    <cfRule type="cellIs" dxfId="64" priority="14" operator="equal">
      <formula>"OR(""Y"",""PY"")"</formula>
    </cfRule>
  </conditionalFormatting>
  <conditionalFormatting sqref="N1:N1048576">
    <cfRule type="cellIs" dxfId="63" priority="20" operator="equal">
      <formula>"Incomplete"</formula>
    </cfRule>
    <cfRule type="cellIs" dxfId="62" priority="21" operator="equal">
      <formula>"High risk"</formula>
    </cfRule>
    <cfRule type="cellIs" dxfId="61" priority="22" operator="equal">
      <formula>"Some concerns"</formula>
    </cfRule>
    <cfRule type="cellIs" dxfId="60" priority="23" operator="equal">
      <formula>"Low risk"</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4">
        <x14:dataValidation type="list" allowBlank="1" xr:uid="{59F65DDF-9F7C-4862-B033-E0A6DB378204}">
          <x14:formula1>
            <xm:f>Lists!$G$8:$G$13</xm:f>
          </x14:formula1>
          <xm:sqref>O5:O1048576</xm:sqref>
        </x14:dataValidation>
        <x14:dataValidation type="list" allowBlank="1" xr:uid="{395F6ECB-F310-47F4-97B8-08FD38E9623B}">
          <x14:formula1>
            <xm:f>Lists!$E$8:$E$13</xm:f>
          </x14:formula1>
          <xm:sqref>H5:H1048576 F5:F1048576 J5:J1048576 L5:L1048576</xm:sqref>
        </x14:dataValidation>
        <x14:dataValidation type="list" allowBlank="1" xr:uid="{38493E54-8A16-404E-9473-CA2062F8B33A}">
          <x14:formula1>
            <xm:f>Lists!$E$8:$E$12</xm:f>
          </x14:formula1>
          <xm:sqref>D5:D1048576 B5:B1048576</xm:sqref>
        </x14:dataValidation>
        <x14:dataValidation type="list" allowBlank="1" xr:uid="{2C3EFDBC-FE05-4E6F-92AD-58F493021FD4}">
          <x14:formula1>
            <xm:f>Lists!$F$8:$F$10</xm:f>
          </x14:formula1>
          <xm:sqref>N5:N1048576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6DD63-B921-4A32-B300-C64E6BB6F0FB}">
  <sheetPr>
    <tabColor theme="5" tint="0.39997558519241921"/>
  </sheetPr>
  <dimension ref="A1:K35"/>
  <sheetViews>
    <sheetView zoomScale="85" zoomScaleNormal="85" workbookViewId="0">
      <selection activeCell="K3" sqref="K3:K4"/>
    </sheetView>
  </sheetViews>
  <sheetFormatPr defaultColWidth="8.7109375" defaultRowHeight="15" x14ac:dyDescent="0.25"/>
  <cols>
    <col min="1" max="1" width="17.7109375" bestFit="1" customWidth="1"/>
    <col min="2" max="2" width="10.7109375" bestFit="1" customWidth="1"/>
    <col min="3" max="3" width="38.7109375" customWidth="1"/>
    <col min="4" max="4" width="10.7109375" bestFit="1" customWidth="1"/>
    <col min="5" max="5" width="38.7109375" customWidth="1"/>
    <col min="6" max="6" width="10.7109375" bestFit="1" customWidth="1"/>
    <col min="7" max="7" width="38.7109375" customWidth="1"/>
    <col min="8" max="8" width="10.7109375" bestFit="1" customWidth="1"/>
    <col min="9" max="9" width="38.7109375" customWidth="1"/>
    <col min="10" max="10" width="16.7109375" customWidth="1"/>
    <col min="11" max="11" width="39.28515625" customWidth="1"/>
  </cols>
  <sheetData>
    <row r="1" spans="1:11" ht="15.75" x14ac:dyDescent="0.25">
      <c r="A1" s="263" t="s">
        <v>10256</v>
      </c>
      <c r="J1" s="263"/>
    </row>
    <row r="2" spans="1:11" ht="16.5" thickBot="1" x14ac:dyDescent="0.3">
      <c r="J2" s="263"/>
    </row>
    <row r="3" spans="1:11" ht="34.5" customHeight="1" x14ac:dyDescent="0.25">
      <c r="A3" s="640" t="s">
        <v>18</v>
      </c>
      <c r="B3" s="631" t="s">
        <v>10257</v>
      </c>
      <c r="C3" s="625"/>
      <c r="D3" s="631" t="s">
        <v>10258</v>
      </c>
      <c r="E3" s="625"/>
      <c r="F3" s="631" t="s">
        <v>10259</v>
      </c>
      <c r="G3" s="625"/>
      <c r="H3" s="631" t="s">
        <v>10260</v>
      </c>
      <c r="I3" s="625"/>
      <c r="J3" s="638" t="s">
        <v>10123</v>
      </c>
      <c r="K3" s="632" t="s">
        <v>10261</v>
      </c>
    </row>
    <row r="4" spans="1:11" ht="15.75" thickBot="1" x14ac:dyDescent="0.3">
      <c r="A4" s="641"/>
      <c r="B4" s="268" t="s">
        <v>10180</v>
      </c>
      <c r="C4" s="270" t="s">
        <v>10181</v>
      </c>
      <c r="D4" s="268" t="s">
        <v>10180</v>
      </c>
      <c r="E4" s="270" t="s">
        <v>10181</v>
      </c>
      <c r="F4" s="268" t="s">
        <v>10180</v>
      </c>
      <c r="G4" s="270" t="s">
        <v>10181</v>
      </c>
      <c r="H4" s="268" t="s">
        <v>10180</v>
      </c>
      <c r="I4" s="270" t="s">
        <v>10181</v>
      </c>
      <c r="J4" s="639"/>
      <c r="K4" s="633"/>
    </row>
    <row r="5" spans="1:11" x14ac:dyDescent="0.25">
      <c r="A5" s="168" t="str">
        <f>IF(Summary!C5="","",Summary!C5)</f>
        <v>{Aguilera, 2024 #14079}</v>
      </c>
      <c r="B5" s="10" t="s">
        <v>10194</v>
      </c>
      <c r="C5" s="6" t="s">
        <v>10262</v>
      </c>
      <c r="D5" s="10" t="s">
        <v>9992</v>
      </c>
      <c r="E5" s="6" t="s">
        <v>10263</v>
      </c>
      <c r="F5" s="10" t="s">
        <v>10185</v>
      </c>
      <c r="G5" s="6" t="s">
        <v>10264</v>
      </c>
      <c r="H5" s="10" t="s">
        <v>10185</v>
      </c>
      <c r="I5" s="6" t="s">
        <v>10264</v>
      </c>
      <c r="J5" s="36" t="str">
        <f t="shared" ref="J5:J13" si="0">IF(A5="","",IF(OR(B5="",D5="",F5="",H5=""),"Incomplete",IF(OR(B5="Y",B5="PY",D5="Y",D5="PY",F5="N",F5="PN"),"Low risk",IF(OR(H5="N",H5="PN"),"Some concerns","High risk"))))</f>
        <v>High risk</v>
      </c>
      <c r="K5" s="12" t="s">
        <v>10187</v>
      </c>
    </row>
    <row r="6" spans="1:11" x14ac:dyDescent="0.25">
      <c r="A6" s="169" t="str">
        <f>IF(Summary!C6="","",Summary!C6)</f>
        <v>{Bickmore, 2013 #12506}</v>
      </c>
      <c r="B6" s="11" t="s">
        <v>10188</v>
      </c>
      <c r="C6" s="4" t="s">
        <v>10265</v>
      </c>
      <c r="D6" s="11" t="s">
        <v>9992</v>
      </c>
      <c r="E6" s="4" t="s">
        <v>10263</v>
      </c>
      <c r="F6" s="11" t="s">
        <v>10185</v>
      </c>
      <c r="G6" s="4" t="s">
        <v>10266</v>
      </c>
      <c r="H6" s="11" t="s">
        <v>10185</v>
      </c>
      <c r="I6" s="4" t="s">
        <v>10267</v>
      </c>
      <c r="J6" s="37" t="str">
        <f t="shared" si="0"/>
        <v>High risk</v>
      </c>
      <c r="K6" s="13" t="s">
        <v>10187</v>
      </c>
    </row>
    <row r="7" spans="1:11" x14ac:dyDescent="0.25">
      <c r="A7" s="169" t="str">
        <f>IF(Summary!C7="","",Summary!C7)</f>
        <v>{Carrasco-Hernandez, 2020 #14374}</v>
      </c>
      <c r="B7" s="11" t="s">
        <v>9992</v>
      </c>
      <c r="C7" s="4" t="s">
        <v>10268</v>
      </c>
      <c r="D7" s="11" t="s">
        <v>9992</v>
      </c>
      <c r="E7" s="4" t="s">
        <v>10269</v>
      </c>
      <c r="F7" s="11" t="s">
        <v>10182</v>
      </c>
      <c r="G7" s="4" t="s">
        <v>10270</v>
      </c>
      <c r="H7" s="11" t="s">
        <v>10188</v>
      </c>
      <c r="I7" s="4" t="s">
        <v>10271</v>
      </c>
      <c r="J7" s="37" t="str">
        <f t="shared" si="0"/>
        <v>High risk</v>
      </c>
      <c r="K7" s="13" t="s">
        <v>10187</v>
      </c>
    </row>
    <row r="8" spans="1:11" x14ac:dyDescent="0.25">
      <c r="A8" s="169" t="str">
        <f>IF(Summary!C8="","",Summary!C8)</f>
        <v>{Caso, 2021 #12593}</v>
      </c>
      <c r="B8" s="11" t="s">
        <v>10185</v>
      </c>
      <c r="C8" s="300" t="s">
        <v>10272</v>
      </c>
      <c r="D8" s="11" t="str">
        <f t="shared" ref="D8:D12" si="1">IF(B8="","",IF(OR(B8="N",B8="PN",B8="NI"),"","NA"))</f>
        <v>NA</v>
      </c>
      <c r="E8" s="4"/>
      <c r="F8" s="11" t="str">
        <f t="shared" ref="F8:F12" si="2">IF(D8="","",IF(OR(D8="N",D8="PN"),"","NA"))</f>
        <v>NA</v>
      </c>
      <c r="G8" s="4"/>
      <c r="H8" s="11" t="str">
        <f t="shared" ref="H8:H12" si="3">IF(F8="","",IF(OR(F8="Y",F8="PY",F8="NI"),"","NA"))</f>
        <v>NA</v>
      </c>
      <c r="I8" s="4"/>
      <c r="J8" s="37" t="str">
        <f t="shared" si="0"/>
        <v>Low risk</v>
      </c>
      <c r="K8" s="13" t="s">
        <v>3</v>
      </c>
    </row>
    <row r="9" spans="1:11" x14ac:dyDescent="0.25">
      <c r="A9" s="169" t="str">
        <f>IF(Summary!C9="","",Summary!C9)</f>
        <v>{Collombon, 2024 #24737}</v>
      </c>
      <c r="B9" s="11" t="s">
        <v>9992</v>
      </c>
      <c r="C9" s="4" t="s">
        <v>10273</v>
      </c>
      <c r="D9" s="11" t="s">
        <v>9992</v>
      </c>
      <c r="E9" s="4" t="s">
        <v>10274</v>
      </c>
      <c r="F9" s="11" t="s">
        <v>10182</v>
      </c>
      <c r="G9" s="4" t="s">
        <v>10275</v>
      </c>
      <c r="H9" s="11" t="s">
        <v>10185</v>
      </c>
      <c r="I9" s="4" t="s">
        <v>10267</v>
      </c>
      <c r="J9" s="37" t="str">
        <f t="shared" si="0"/>
        <v>High risk</v>
      </c>
      <c r="K9" s="13" t="s">
        <v>10187</v>
      </c>
    </row>
    <row r="10" spans="1:11" x14ac:dyDescent="0.25">
      <c r="A10" s="169" t="str">
        <f>IF(Summary!C10="","",Summary!C10)</f>
        <v>{Coppens, 2024 #24723}</v>
      </c>
      <c r="B10" s="11" t="s">
        <v>9992</v>
      </c>
      <c r="C10" s="4" t="s">
        <v>10276</v>
      </c>
      <c r="D10" s="11" t="s">
        <v>9992</v>
      </c>
      <c r="E10" s="4" t="s">
        <v>10263</v>
      </c>
      <c r="F10" s="11" t="s">
        <v>10182</v>
      </c>
      <c r="G10" s="4" t="s">
        <v>10275</v>
      </c>
      <c r="H10" s="11" t="s">
        <v>10185</v>
      </c>
      <c r="I10" s="4" t="s">
        <v>10267</v>
      </c>
      <c r="J10" s="37" t="str">
        <f t="shared" si="0"/>
        <v>High risk</v>
      </c>
      <c r="K10" s="13" t="s">
        <v>10187</v>
      </c>
    </row>
    <row r="11" spans="1:11" x14ac:dyDescent="0.25">
      <c r="A11" s="169" t="str">
        <f>IF(Summary!C11="","",Summary!C11)</f>
        <v>{Coppens, 2025 #25268}</v>
      </c>
      <c r="B11" s="11" t="s">
        <v>9992</v>
      </c>
      <c r="C11" s="4" t="s">
        <v>10277</v>
      </c>
      <c r="D11" s="11" t="s">
        <v>9992</v>
      </c>
      <c r="E11" s="4" t="s">
        <v>10263</v>
      </c>
      <c r="F11" s="11" t="s">
        <v>10182</v>
      </c>
      <c r="G11" s="4" t="s">
        <v>10275</v>
      </c>
      <c r="H11" s="11" t="s">
        <v>10185</v>
      </c>
      <c r="I11" s="4" t="s">
        <v>10267</v>
      </c>
      <c r="J11" s="37" t="str">
        <f t="shared" ref="J11" si="4">IF(A11="","",IF(OR(B11="",D11="",F11="",H11=""),"Incomplete",IF(OR(B11="Y",B11="PY",D11="Y",D11="PY",F11="N",F11="PN"),"Low risk",IF(OR(H11="N",H11="PN"),"Some concerns","High risk"))))</f>
        <v>High risk</v>
      </c>
      <c r="K11" s="13" t="s">
        <v>10187</v>
      </c>
    </row>
    <row r="12" spans="1:11" x14ac:dyDescent="0.25">
      <c r="A12" s="169" t="str">
        <f>IF(Summary!C12="","",Summary!C12)</f>
        <v>{Hassoon, 2021 #12970}</v>
      </c>
      <c r="B12" s="11" t="s">
        <v>10185</v>
      </c>
      <c r="C12" s="4" t="s">
        <v>10278</v>
      </c>
      <c r="D12" s="11" t="str">
        <f t="shared" si="1"/>
        <v>NA</v>
      </c>
      <c r="E12" s="4"/>
      <c r="F12" s="11" t="str">
        <f t="shared" si="2"/>
        <v>NA</v>
      </c>
      <c r="G12" s="4"/>
      <c r="H12" s="11" t="str">
        <f t="shared" si="3"/>
        <v>NA</v>
      </c>
      <c r="I12" s="4"/>
      <c r="J12" s="37" t="str">
        <f t="shared" si="0"/>
        <v>Low risk</v>
      </c>
      <c r="K12" s="13" t="s">
        <v>3</v>
      </c>
    </row>
    <row r="13" spans="1:11" x14ac:dyDescent="0.25">
      <c r="A13" s="169" t="str">
        <f>IF(Summary!C13="","",Summary!C13)</f>
        <v>{Marcuzzi, 2023 #26774}</v>
      </c>
      <c r="B13" s="11" t="s">
        <v>9992</v>
      </c>
      <c r="C13" s="4" t="s">
        <v>10279</v>
      </c>
      <c r="D13" s="11" t="s">
        <v>9992</v>
      </c>
      <c r="E13" s="4" t="s">
        <v>10280</v>
      </c>
      <c r="F13" s="11" t="s">
        <v>10182</v>
      </c>
      <c r="G13" s="4" t="s">
        <v>10281</v>
      </c>
      <c r="H13" s="11" t="s">
        <v>10185</v>
      </c>
      <c r="I13" s="4" t="s">
        <v>10267</v>
      </c>
      <c r="J13" s="37" t="str">
        <f t="shared" si="0"/>
        <v>High risk</v>
      </c>
      <c r="K13" s="13" t="s">
        <v>10187</v>
      </c>
    </row>
    <row r="14" spans="1:11" x14ac:dyDescent="0.25">
      <c r="A14" s="169" t="str">
        <f>IF(Summary!C14="","",Summary!C14)</f>
        <v>{Nakata, 2022 #15082}</v>
      </c>
      <c r="B14" s="11" t="s">
        <v>10182</v>
      </c>
      <c r="C14" s="4" t="s">
        <v>10282</v>
      </c>
      <c r="D14" s="11" t="str">
        <f t="shared" ref="D14:D15" si="5">IF(B14="","",IF(OR(B14="N",B14="PN",B14="NI"),"","NA"))</f>
        <v>NA</v>
      </c>
      <c r="E14" s="4"/>
      <c r="F14" s="11" t="str">
        <f t="shared" ref="F14:F15" si="6">IF(D14="","",IF(OR(D14="N",D14="PN"),"","NA"))</f>
        <v>NA</v>
      </c>
      <c r="G14" s="4"/>
      <c r="H14" s="11" t="str">
        <f t="shared" ref="H14:H15" si="7">IF(F14="","",IF(OR(F14="Y",F14="PY",F14="NI"),"","NA"))</f>
        <v>NA</v>
      </c>
      <c r="I14" s="4"/>
      <c r="J14" s="37" t="str">
        <f t="shared" ref="J14:J15" si="8">IF(A14="","",IF(OR(B14="",D14="",F14="",H14=""),"Incomplete",IF(OR(B14="Y",B14="PY",D14="Y",D14="PY",F14="N",F14="PN"),"Low risk",IF(OR(H14="N",H14="PN"),"Some concerns","High risk"))))</f>
        <v>Low risk</v>
      </c>
      <c r="K14" s="13" t="s">
        <v>3</v>
      </c>
    </row>
    <row r="15" spans="1:11" x14ac:dyDescent="0.25">
      <c r="A15" s="169" t="str">
        <f>IF(Summary!C15="","",Summary!C15)</f>
        <v>{Oh, 2025 #24735}</v>
      </c>
      <c r="B15" s="11" t="s">
        <v>10182</v>
      </c>
      <c r="C15" s="4" t="s">
        <v>10283</v>
      </c>
      <c r="D15" s="11" t="str">
        <f t="shared" si="5"/>
        <v>NA</v>
      </c>
      <c r="E15" s="4"/>
      <c r="F15" s="11" t="str">
        <f t="shared" si="6"/>
        <v>NA</v>
      </c>
      <c r="G15" s="4"/>
      <c r="H15" s="11" t="str">
        <f t="shared" si="7"/>
        <v>NA</v>
      </c>
      <c r="I15" s="4"/>
      <c r="J15" s="37" t="str">
        <f t="shared" si="8"/>
        <v>Low risk</v>
      </c>
      <c r="K15" s="13" t="s">
        <v>3</v>
      </c>
    </row>
    <row r="16" spans="1:11" x14ac:dyDescent="0.25">
      <c r="A16" s="169" t="str">
        <f>IF(Summary!C16="","",Summary!C16)</f>
        <v>{Persell, 2020 #13583}</v>
      </c>
      <c r="B16" s="11" t="s">
        <v>10194</v>
      </c>
      <c r="C16" s="4" t="s">
        <v>10284</v>
      </c>
      <c r="D16" s="11" t="s">
        <v>9992</v>
      </c>
      <c r="E16" s="4" t="s">
        <v>10263</v>
      </c>
      <c r="F16" s="11" t="s">
        <v>10182</v>
      </c>
      <c r="G16" s="4" t="s">
        <v>10275</v>
      </c>
      <c r="H16" s="11" t="s">
        <v>10185</v>
      </c>
      <c r="I16" s="4" t="s">
        <v>10267</v>
      </c>
      <c r="J16" s="37" t="str">
        <f t="shared" ref="J16:J35" si="9">IF(A16="","",IF(OR(B16="",D16="",F16="",H16=""),"Incomplete",IF(OR(B16="Y",B16="PY",D16="Y",D16="PY",F16="N",F16="PN"),"Low risk",IF(OR(H16="N",H16="PN"),"Some concerns","High risk"))))</f>
        <v>High risk</v>
      </c>
      <c r="K16" s="13" t="s">
        <v>10187</v>
      </c>
    </row>
    <row r="17" spans="1:11" x14ac:dyDescent="0.25">
      <c r="A17" s="169" t="str">
        <f>IF(Summary!C17="","",Summary!C17)</f>
        <v>{Rabbi, 2015 #13641}</v>
      </c>
      <c r="B17" s="11" t="s">
        <v>10182</v>
      </c>
      <c r="C17" s="4" t="s">
        <v>10285</v>
      </c>
      <c r="D17" s="11" t="str">
        <f t="shared" ref="D17:D35" si="10">IF(B17="","",IF(OR(B17="N",B17="PN",B17="NI"),"","NA"))</f>
        <v>NA</v>
      </c>
      <c r="E17" s="4"/>
      <c r="F17" s="11" t="str">
        <f t="shared" ref="F17:F35" si="11">IF(D17="","",IF(OR(D17="N",D17="PN"),"","NA"))</f>
        <v>NA</v>
      </c>
      <c r="G17" s="4"/>
      <c r="H17" s="11" t="str">
        <f t="shared" ref="H17:H35" si="12">IF(F17="","",IF(OR(F17="Y",F17="PY",F17="NI"),"","NA"))</f>
        <v>NA</v>
      </c>
      <c r="I17" s="4"/>
      <c r="J17" s="37" t="str">
        <f t="shared" si="9"/>
        <v>Low risk</v>
      </c>
      <c r="K17" s="13" t="s">
        <v>3</v>
      </c>
    </row>
    <row r="18" spans="1:11" x14ac:dyDescent="0.25">
      <c r="A18" s="169" t="str">
        <f>IF(Summary!C18="","",Summary!C18)</f>
        <v>{Sandal, 2021 #13734}</v>
      </c>
      <c r="B18" s="11" t="s">
        <v>9992</v>
      </c>
      <c r="C18" s="4" t="s">
        <v>10286</v>
      </c>
      <c r="D18" s="11" t="s">
        <v>9992</v>
      </c>
      <c r="E18" s="4" t="s">
        <v>10280</v>
      </c>
      <c r="F18" s="11" t="s">
        <v>10182</v>
      </c>
      <c r="G18" s="4" t="s">
        <v>10281</v>
      </c>
      <c r="H18" s="11" t="s">
        <v>10185</v>
      </c>
      <c r="I18" s="4" t="s">
        <v>10267</v>
      </c>
      <c r="J18" s="37" t="str">
        <f t="shared" si="9"/>
        <v>High risk</v>
      </c>
      <c r="K18" s="13" t="s">
        <v>10187</v>
      </c>
    </row>
    <row r="19" spans="1:11" x14ac:dyDescent="0.25">
      <c r="A19" s="169" t="str">
        <f>IF(Summary!C19="","",Summary!C19)</f>
        <v>{Yom-Tov, 2017 #15065}</v>
      </c>
      <c r="B19" s="11" t="s">
        <v>10188</v>
      </c>
      <c r="C19" s="4" t="s">
        <v>10287</v>
      </c>
      <c r="D19" s="11" t="s">
        <v>9992</v>
      </c>
      <c r="E19" s="4" t="s">
        <v>10263</v>
      </c>
      <c r="F19" s="11" t="s">
        <v>10182</v>
      </c>
      <c r="G19" s="4" t="s">
        <v>10281</v>
      </c>
      <c r="H19" s="11" t="s">
        <v>10185</v>
      </c>
      <c r="I19" s="4" t="s">
        <v>10267</v>
      </c>
      <c r="J19" s="37" t="str">
        <f>IF(A19="","",IF(OR(B19="",D19="",F19="",H19=""),"Incomplete",IF(OR(B19="Y",B19="PY",D19="Y",D19="PY",F19="N",F19="PN"),"Low risk",IF(OR(H19="N",H19="PN"),"Some concerns","High risk"))))</f>
        <v>High risk</v>
      </c>
      <c r="K19" s="13" t="s">
        <v>10187</v>
      </c>
    </row>
    <row r="20" spans="1:11" x14ac:dyDescent="0.25">
      <c r="A20" s="169" t="str">
        <f>IF(Summary!C20="","",Summary!C20)</f>
        <v>{Zhou, 2018 #14044}</v>
      </c>
      <c r="B20" s="11" t="s">
        <v>10185</v>
      </c>
      <c r="C20" s="4" t="s">
        <v>10288</v>
      </c>
      <c r="D20" s="11" t="str">
        <f t="shared" si="10"/>
        <v>NA</v>
      </c>
      <c r="E20" s="4"/>
      <c r="F20" s="11" t="str">
        <f t="shared" si="11"/>
        <v>NA</v>
      </c>
      <c r="G20" s="4"/>
      <c r="H20" s="11" t="str">
        <f t="shared" si="12"/>
        <v>NA</v>
      </c>
      <c r="I20" s="4"/>
      <c r="J20" s="37" t="str">
        <f t="shared" si="9"/>
        <v>Low risk</v>
      </c>
      <c r="K20" s="13" t="s">
        <v>3</v>
      </c>
    </row>
    <row r="21" spans="1:11" x14ac:dyDescent="0.25">
      <c r="A21" s="169" t="str">
        <f>IF(Summary!C21="","",Summary!C21)</f>
        <v>{Zhou, 2018 #15074}</v>
      </c>
      <c r="B21" s="11" t="s">
        <v>10182</v>
      </c>
      <c r="C21" s="4" t="s">
        <v>10285</v>
      </c>
      <c r="D21" s="11" t="str">
        <f t="shared" si="10"/>
        <v>NA</v>
      </c>
      <c r="E21" s="4"/>
      <c r="F21" s="11" t="str">
        <f t="shared" si="11"/>
        <v>NA</v>
      </c>
      <c r="G21" s="4"/>
      <c r="H21" s="11" t="str">
        <f t="shared" si="12"/>
        <v>NA</v>
      </c>
      <c r="I21" s="4"/>
      <c r="J21" s="37" t="str">
        <f t="shared" si="9"/>
        <v>Low risk</v>
      </c>
      <c r="K21" s="13" t="s">
        <v>3</v>
      </c>
    </row>
    <row r="22" spans="1:11" x14ac:dyDescent="0.25">
      <c r="A22" s="169" t="str">
        <f>IF(Summary!C22="","",Summary!C22)</f>
        <v/>
      </c>
      <c r="B22" s="11"/>
      <c r="C22" s="4"/>
      <c r="D22" s="11" t="str">
        <f t="shared" si="10"/>
        <v/>
      </c>
      <c r="E22" s="4"/>
      <c r="F22" s="11" t="str">
        <f t="shared" si="11"/>
        <v/>
      </c>
      <c r="G22" s="4"/>
      <c r="H22" s="11" t="str">
        <f t="shared" si="12"/>
        <v/>
      </c>
      <c r="I22" s="4"/>
      <c r="J22" s="37" t="str">
        <f t="shared" si="9"/>
        <v/>
      </c>
      <c r="K22" s="13"/>
    </row>
    <row r="23" spans="1:11" x14ac:dyDescent="0.25">
      <c r="A23" s="169" t="str">
        <f>IF(Summary!C23="","",Summary!C23)</f>
        <v/>
      </c>
      <c r="B23" s="11"/>
      <c r="C23" s="4"/>
      <c r="D23" s="11" t="str">
        <f t="shared" si="10"/>
        <v/>
      </c>
      <c r="E23" s="4"/>
      <c r="F23" s="11" t="str">
        <f t="shared" si="11"/>
        <v/>
      </c>
      <c r="G23" s="4"/>
      <c r="H23" s="11" t="str">
        <f t="shared" si="12"/>
        <v/>
      </c>
      <c r="I23" s="4"/>
      <c r="J23" s="37" t="str">
        <f t="shared" si="9"/>
        <v/>
      </c>
      <c r="K23" s="13"/>
    </row>
    <row r="24" spans="1:11" x14ac:dyDescent="0.25">
      <c r="A24" s="169" t="str">
        <f>IF(Summary!C24="","",Summary!C24)</f>
        <v/>
      </c>
      <c r="B24" s="11"/>
      <c r="C24" s="4"/>
      <c r="D24" s="11" t="str">
        <f t="shared" si="10"/>
        <v/>
      </c>
      <c r="E24" s="4"/>
      <c r="F24" s="11" t="str">
        <f t="shared" si="11"/>
        <v/>
      </c>
      <c r="G24" s="4"/>
      <c r="H24" s="11" t="str">
        <f t="shared" si="12"/>
        <v/>
      </c>
      <c r="I24" s="4"/>
      <c r="J24" s="37" t="str">
        <f t="shared" si="9"/>
        <v/>
      </c>
      <c r="K24" s="13"/>
    </row>
    <row r="25" spans="1:11" x14ac:dyDescent="0.25">
      <c r="A25" s="169" t="str">
        <f>IF(Summary!C25="","",Summary!C25)</f>
        <v/>
      </c>
      <c r="B25" s="11"/>
      <c r="C25" s="4"/>
      <c r="D25" s="11" t="str">
        <f t="shared" si="10"/>
        <v/>
      </c>
      <c r="E25" s="4"/>
      <c r="F25" s="11" t="str">
        <f t="shared" si="11"/>
        <v/>
      </c>
      <c r="G25" s="4"/>
      <c r="H25" s="11" t="str">
        <f t="shared" si="12"/>
        <v/>
      </c>
      <c r="I25" s="4"/>
      <c r="J25" s="37" t="str">
        <f t="shared" si="9"/>
        <v/>
      </c>
      <c r="K25" s="13"/>
    </row>
    <row r="26" spans="1:11" x14ac:dyDescent="0.25">
      <c r="A26" s="169" t="str">
        <f>IF(Summary!C26="","",Summary!C26)</f>
        <v/>
      </c>
      <c r="B26" s="11"/>
      <c r="C26" s="4"/>
      <c r="D26" s="11" t="str">
        <f t="shared" si="10"/>
        <v/>
      </c>
      <c r="E26" s="4"/>
      <c r="F26" s="11" t="str">
        <f t="shared" si="11"/>
        <v/>
      </c>
      <c r="G26" s="4"/>
      <c r="H26" s="11" t="str">
        <f t="shared" si="12"/>
        <v/>
      </c>
      <c r="I26" s="4"/>
      <c r="J26" s="37" t="str">
        <f t="shared" si="9"/>
        <v/>
      </c>
      <c r="K26" s="13"/>
    </row>
    <row r="27" spans="1:11" x14ac:dyDescent="0.25">
      <c r="A27" s="169" t="str">
        <f>IF(Summary!C27="","",Summary!C27)</f>
        <v/>
      </c>
      <c r="B27" s="11"/>
      <c r="C27" s="4"/>
      <c r="D27" s="11" t="str">
        <f t="shared" si="10"/>
        <v/>
      </c>
      <c r="E27" s="4"/>
      <c r="F27" s="11" t="str">
        <f t="shared" si="11"/>
        <v/>
      </c>
      <c r="G27" s="4"/>
      <c r="H27" s="11" t="str">
        <f t="shared" si="12"/>
        <v/>
      </c>
      <c r="I27" s="4"/>
      <c r="J27" s="37" t="str">
        <f t="shared" si="9"/>
        <v/>
      </c>
      <c r="K27" s="13"/>
    </row>
    <row r="28" spans="1:11" x14ac:dyDescent="0.25">
      <c r="A28" s="169" t="str">
        <f>IF(Summary!C28="","",Summary!C28)</f>
        <v/>
      </c>
      <c r="B28" s="11"/>
      <c r="C28" s="4"/>
      <c r="D28" s="11" t="str">
        <f t="shared" si="10"/>
        <v/>
      </c>
      <c r="E28" s="4"/>
      <c r="F28" s="11" t="str">
        <f t="shared" si="11"/>
        <v/>
      </c>
      <c r="G28" s="4"/>
      <c r="H28" s="11" t="str">
        <f t="shared" si="12"/>
        <v/>
      </c>
      <c r="I28" s="4"/>
      <c r="J28" s="37" t="str">
        <f t="shared" si="9"/>
        <v/>
      </c>
      <c r="K28" s="13"/>
    </row>
    <row r="29" spans="1:11" x14ac:dyDescent="0.25">
      <c r="A29" s="169" t="str">
        <f>IF(Summary!C29="","",Summary!C29)</f>
        <v/>
      </c>
      <c r="B29" s="11"/>
      <c r="C29" s="4"/>
      <c r="D29" s="11" t="str">
        <f t="shared" si="10"/>
        <v/>
      </c>
      <c r="E29" s="4"/>
      <c r="F29" s="11" t="str">
        <f t="shared" si="11"/>
        <v/>
      </c>
      <c r="G29" s="4"/>
      <c r="H29" s="11" t="str">
        <f t="shared" si="12"/>
        <v/>
      </c>
      <c r="I29" s="4"/>
      <c r="J29" s="37" t="str">
        <f t="shared" si="9"/>
        <v/>
      </c>
      <c r="K29" s="13"/>
    </row>
    <row r="30" spans="1:11" x14ac:dyDescent="0.25">
      <c r="A30" s="169" t="str">
        <f>IF(Summary!C30="","",Summary!C30)</f>
        <v/>
      </c>
      <c r="B30" s="11"/>
      <c r="C30" s="4"/>
      <c r="D30" s="11" t="str">
        <f t="shared" si="10"/>
        <v/>
      </c>
      <c r="E30" s="4"/>
      <c r="F30" s="11" t="str">
        <f t="shared" si="11"/>
        <v/>
      </c>
      <c r="G30" s="4"/>
      <c r="H30" s="11" t="str">
        <f t="shared" si="12"/>
        <v/>
      </c>
      <c r="I30" s="4"/>
      <c r="J30" s="37" t="str">
        <f t="shared" si="9"/>
        <v/>
      </c>
      <c r="K30" s="13"/>
    </row>
    <row r="31" spans="1:11" x14ac:dyDescent="0.25">
      <c r="A31" s="169" t="str">
        <f>IF(Summary!C31="","",Summary!C31)</f>
        <v/>
      </c>
      <c r="B31" s="11"/>
      <c r="C31" s="4"/>
      <c r="D31" s="11" t="str">
        <f t="shared" si="10"/>
        <v/>
      </c>
      <c r="E31" s="4"/>
      <c r="F31" s="11" t="str">
        <f t="shared" si="11"/>
        <v/>
      </c>
      <c r="G31" s="4"/>
      <c r="H31" s="11" t="str">
        <f t="shared" si="12"/>
        <v/>
      </c>
      <c r="I31" s="4"/>
      <c r="J31" s="37" t="str">
        <f t="shared" si="9"/>
        <v/>
      </c>
      <c r="K31" s="13"/>
    </row>
    <row r="32" spans="1:11" x14ac:dyDescent="0.25">
      <c r="A32" s="169" t="str">
        <f>IF(Summary!C32="","",Summary!C32)</f>
        <v/>
      </c>
      <c r="B32" s="11"/>
      <c r="C32" s="4"/>
      <c r="D32" s="11" t="str">
        <f t="shared" si="10"/>
        <v/>
      </c>
      <c r="E32" s="4"/>
      <c r="F32" s="11" t="str">
        <f t="shared" si="11"/>
        <v/>
      </c>
      <c r="G32" s="4"/>
      <c r="H32" s="11" t="str">
        <f t="shared" si="12"/>
        <v/>
      </c>
      <c r="I32" s="4"/>
      <c r="J32" s="37" t="str">
        <f t="shared" si="9"/>
        <v/>
      </c>
      <c r="K32" s="13"/>
    </row>
    <row r="33" spans="1:11" x14ac:dyDescent="0.25">
      <c r="A33" s="169" t="str">
        <f>IF(Summary!C33="","",Summary!C33)</f>
        <v/>
      </c>
      <c r="B33" s="11"/>
      <c r="C33" s="4"/>
      <c r="D33" s="11" t="str">
        <f t="shared" si="10"/>
        <v/>
      </c>
      <c r="E33" s="4"/>
      <c r="F33" s="11" t="str">
        <f t="shared" si="11"/>
        <v/>
      </c>
      <c r="G33" s="4"/>
      <c r="H33" s="11" t="str">
        <f t="shared" si="12"/>
        <v/>
      </c>
      <c r="I33" s="4"/>
      <c r="J33" s="37" t="str">
        <f t="shared" si="9"/>
        <v/>
      </c>
      <c r="K33" s="13"/>
    </row>
    <row r="34" spans="1:11" x14ac:dyDescent="0.25">
      <c r="A34" s="169" t="str">
        <f>IF(Summary!C34="","",Summary!C34)</f>
        <v/>
      </c>
      <c r="B34" s="11"/>
      <c r="C34" s="4"/>
      <c r="D34" s="11" t="str">
        <f t="shared" si="10"/>
        <v/>
      </c>
      <c r="E34" s="4"/>
      <c r="F34" s="11" t="str">
        <f t="shared" si="11"/>
        <v/>
      </c>
      <c r="G34" s="4"/>
      <c r="H34" s="11" t="str">
        <f t="shared" si="12"/>
        <v/>
      </c>
      <c r="I34" s="4"/>
      <c r="J34" s="37" t="str">
        <f t="shared" si="9"/>
        <v/>
      </c>
      <c r="K34" s="13"/>
    </row>
    <row r="35" spans="1:11" ht="15.75" thickBot="1" x14ac:dyDescent="0.3">
      <c r="A35" s="170" t="str">
        <f>IF(Summary!C35="","",Summary!C35)</f>
        <v/>
      </c>
      <c r="B35" s="153"/>
      <c r="C35" s="213"/>
      <c r="D35" s="153" t="str">
        <f t="shared" si="10"/>
        <v/>
      </c>
      <c r="E35" s="213"/>
      <c r="F35" s="153" t="str">
        <f t="shared" si="11"/>
        <v/>
      </c>
      <c r="G35" s="213"/>
      <c r="H35" s="153" t="str">
        <f t="shared" si="12"/>
        <v/>
      </c>
      <c r="I35" s="213"/>
      <c r="J35" s="181" t="str">
        <f t="shared" si="9"/>
        <v/>
      </c>
      <c r="K35" s="154"/>
    </row>
  </sheetData>
  <mergeCells count="7">
    <mergeCell ref="H3:I3"/>
    <mergeCell ref="J3:J4"/>
    <mergeCell ref="K3:K4"/>
    <mergeCell ref="A3:A4"/>
    <mergeCell ref="B3:C3"/>
    <mergeCell ref="D3:E3"/>
    <mergeCell ref="F3:G3"/>
  </mergeCells>
  <conditionalFormatting sqref="A1">
    <cfRule type="cellIs" dxfId="59" priority="1" operator="equal">
      <formula>"GMT"</formula>
    </cfRule>
    <cfRule type="cellIs" dxfId="58" priority="2" operator="equal">
      <formula>"RE"</formula>
    </cfRule>
    <cfRule type="cellIs" dxfId="57" priority="3" operator="equal">
      <formula>"JK"</formula>
    </cfRule>
    <cfRule type="cellIs" dxfId="56" priority="4" operator="equal">
      <formula>"CT"</formula>
    </cfRule>
    <cfRule type="cellIs" dxfId="55" priority="5" operator="equal">
      <formula>"SH"</formula>
    </cfRule>
  </conditionalFormatting>
  <conditionalFormatting sqref="B1:B1048576 D1:D1048576 F1:F1048576 H1:H1048576">
    <cfRule type="cellIs" dxfId="54" priority="10" operator="equal">
      <formula>"NA"</formula>
    </cfRule>
    <cfRule type="cellIs" dxfId="53" priority="11" operator="equal">
      <formula>"NI"</formula>
    </cfRule>
  </conditionalFormatting>
  <conditionalFormatting sqref="B1:B1048576 D1:D1048576">
    <cfRule type="cellIs" dxfId="52" priority="12" operator="equal">
      <formula>"PY"</formula>
    </cfRule>
    <cfRule type="cellIs" dxfId="51" priority="13" operator="equal">
      <formula>"Y"</formula>
    </cfRule>
    <cfRule type="cellIs" dxfId="50" priority="14" operator="equal">
      <formula>"N"</formula>
    </cfRule>
    <cfRule type="cellIs" dxfId="49" priority="15" operator="equal">
      <formula>"PN"</formula>
    </cfRule>
  </conditionalFormatting>
  <conditionalFormatting sqref="F1:F1048576 H1:H1048576">
    <cfRule type="cellIs" dxfId="48" priority="6" operator="equal">
      <formula>"PN"</formula>
    </cfRule>
    <cfRule type="cellIs" dxfId="47" priority="7" operator="equal">
      <formula>"N"</formula>
    </cfRule>
    <cfRule type="cellIs" dxfId="46" priority="8" operator="equal">
      <formula>"PY"</formula>
    </cfRule>
    <cfRule type="cellIs" dxfId="45" priority="9" operator="equal">
      <formula>"Y"</formula>
    </cfRule>
  </conditionalFormatting>
  <conditionalFormatting sqref="J1:J1048576">
    <cfRule type="cellIs" dxfId="44" priority="16" operator="equal">
      <formula>"Incomplete"</formula>
    </cfRule>
    <cfRule type="cellIs" dxfId="43" priority="17" operator="equal">
      <formula>"High risk"</formula>
    </cfRule>
    <cfRule type="cellIs" dxfId="42" priority="18" operator="equal">
      <formula>"Some concerns"</formula>
    </cfRule>
    <cfRule type="cellIs" dxfId="41" priority="19" operator="equal">
      <formula>"Low risk"</formula>
    </cfRule>
  </conditionalFormatting>
  <dataValidations count="1">
    <dataValidation allowBlank="1" sqref="B1:B4 H1:H4 D1:D4 F1:F4 I1:I1048576 G1:G1048576 E1:E1048576 C1:C1048576" xr:uid="{0D6F4301-600F-4E44-8486-EB43E8EF214F}"/>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4">
        <x14:dataValidation type="list" allowBlank="1" xr:uid="{7E143B67-A06C-403A-8E76-E265F8F5A154}">
          <x14:formula1>
            <xm:f>Lists!$G$8:$G$13</xm:f>
          </x14:formula1>
          <xm:sqref>K5:K1048576</xm:sqref>
        </x14:dataValidation>
        <x14:dataValidation type="list" allowBlank="1" xr:uid="{37EB078B-CC94-4293-9B35-CE8DC0A396B5}">
          <x14:formula1>
            <xm:f>Lists!$E$8:$E$13</xm:f>
          </x14:formula1>
          <xm:sqref>H5:H1048576 F5:F1048576 D5:D1048576</xm:sqref>
        </x14:dataValidation>
        <x14:dataValidation type="list" allowBlank="1" xr:uid="{46764979-2539-4A58-952F-03E23EE619E9}">
          <x14:formula1>
            <xm:f>Lists!$E$8:$E$12</xm:f>
          </x14:formula1>
          <xm:sqref>B5:B1048576</xm:sqref>
        </x14:dataValidation>
        <x14:dataValidation type="list" allowBlank="1" xr:uid="{B64B2061-DDD4-450D-AA81-41C19C3C77B2}">
          <x14:formula1>
            <xm:f>Lists!$F$8:$F$10</xm:f>
          </x14:formula1>
          <xm:sqref>J5:J1048576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94DF3-09A9-40B1-BD67-E1CB5B2B28F8}">
  <sheetPr>
    <tabColor theme="5" tint="-0.249977111117893"/>
  </sheetPr>
  <dimension ref="A1:M35"/>
  <sheetViews>
    <sheetView zoomScale="85" zoomScaleNormal="85" workbookViewId="0">
      <selection activeCell="M3" sqref="M3:M4"/>
    </sheetView>
  </sheetViews>
  <sheetFormatPr defaultColWidth="8.7109375" defaultRowHeight="15" x14ac:dyDescent="0.25"/>
  <cols>
    <col min="1" max="1" width="17.7109375" bestFit="1" customWidth="1"/>
    <col min="2" max="2" width="10.7109375" bestFit="1" customWidth="1"/>
    <col min="3" max="3" width="33.42578125" customWidth="1"/>
    <col min="4" max="4" width="10.7109375" bestFit="1" customWidth="1"/>
    <col min="5" max="5" width="33.42578125" customWidth="1"/>
    <col min="6" max="6" width="10.7109375" bestFit="1" customWidth="1"/>
    <col min="7" max="7" width="33.42578125" customWidth="1"/>
    <col min="8" max="8" width="10.7109375" bestFit="1" customWidth="1"/>
    <col min="9" max="9" width="33.42578125" customWidth="1"/>
    <col min="10" max="10" width="10.7109375" bestFit="1" customWidth="1"/>
    <col min="11" max="11" width="33.42578125" customWidth="1"/>
    <col min="12" max="12" width="16.7109375" customWidth="1"/>
    <col min="13" max="13" width="29.28515625" customWidth="1"/>
  </cols>
  <sheetData>
    <row r="1" spans="1:13" ht="15.75" x14ac:dyDescent="0.25">
      <c r="A1" s="263" t="s">
        <v>10289</v>
      </c>
      <c r="L1" s="263"/>
    </row>
    <row r="2" spans="1:13" ht="16.5" thickBot="1" x14ac:dyDescent="0.3">
      <c r="L2" s="263"/>
    </row>
    <row r="3" spans="1:13" ht="49.5" customHeight="1" x14ac:dyDescent="0.25">
      <c r="A3" s="640" t="s">
        <v>18</v>
      </c>
      <c r="B3" s="631" t="s">
        <v>10290</v>
      </c>
      <c r="C3" s="625"/>
      <c r="D3" s="631" t="s">
        <v>10291</v>
      </c>
      <c r="E3" s="625"/>
      <c r="F3" s="631" t="s">
        <v>10292</v>
      </c>
      <c r="G3" s="625"/>
      <c r="H3" s="631" t="s">
        <v>10293</v>
      </c>
      <c r="I3" s="625"/>
      <c r="J3" s="631" t="s">
        <v>10294</v>
      </c>
      <c r="K3" s="625"/>
      <c r="L3" s="638" t="s">
        <v>10123</v>
      </c>
      <c r="M3" s="632" t="s">
        <v>10295</v>
      </c>
    </row>
    <row r="4" spans="1:13" ht="15.75" thickBot="1" x14ac:dyDescent="0.3">
      <c r="A4" s="641"/>
      <c r="B4" s="268" t="s">
        <v>10180</v>
      </c>
      <c r="C4" s="270" t="s">
        <v>10181</v>
      </c>
      <c r="D4" s="268" t="s">
        <v>10180</v>
      </c>
      <c r="E4" s="270" t="s">
        <v>10181</v>
      </c>
      <c r="F4" s="268" t="s">
        <v>10180</v>
      </c>
      <c r="G4" s="270" t="s">
        <v>10181</v>
      </c>
      <c r="H4" s="268" t="s">
        <v>10180</v>
      </c>
      <c r="I4" s="270" t="s">
        <v>10181</v>
      </c>
      <c r="J4" s="268" t="s">
        <v>10180</v>
      </c>
      <c r="K4" s="270" t="s">
        <v>10181</v>
      </c>
      <c r="L4" s="639"/>
      <c r="M4" s="633"/>
    </row>
    <row r="5" spans="1:13" x14ac:dyDescent="0.25">
      <c r="A5" s="168" t="str">
        <f>IF(Summary!C5="","",Summary!C5)</f>
        <v>{Aguilera, 2024 #14079}</v>
      </c>
      <c r="B5" s="274" t="s">
        <v>9992</v>
      </c>
      <c r="C5" s="275" t="s">
        <v>9505</v>
      </c>
      <c r="D5" s="274" t="s">
        <v>9992</v>
      </c>
      <c r="E5" s="275" t="s">
        <v>10296</v>
      </c>
      <c r="F5" s="274" t="s">
        <v>9992</v>
      </c>
      <c r="G5" s="275" t="s">
        <v>10297</v>
      </c>
      <c r="H5" s="10" t="str">
        <f t="shared" ref="H5:H12" si="0">IF(OR(F5="NA",F5="PN",F5="N"),"NA","")</f>
        <v>NA</v>
      </c>
      <c r="I5" s="275"/>
      <c r="J5" s="274" t="str">
        <f t="shared" ref="J5:J12" si="1">IF(OR(H5="NA",H5="PN",H5="N"),"NA","")</f>
        <v>NA</v>
      </c>
      <c r="K5" s="275"/>
      <c r="L5" s="176" t="str">
        <f t="shared" ref="L5:L13" si="2">IF(A5="","",IF(OR(B5="",D5="",F5="",H5="",J5=""),"Incomplete",IF(OR(OR(B5="Y",B5="PY",D5="Y",D5="PY"),AND(OR(F5="Y",F5="PY",F5="NI"),OR(H5="Y",H5="PY",H5="NI"),OR(J5="Y",J5="PY",J5="NI"))),"High risk",IF(AND(OR(B5="N",B5="PN",B5="NI"),OR(D5="N",D5="PN"),OR(OR(F5="N",F5="PN"),AND(OR(F5="Y",F5="PY",F5="NI"),OR(H5="N",H5="PN")))),"Low risk","Some concerns"))))</f>
        <v>Low risk</v>
      </c>
      <c r="M5" s="258" t="s">
        <v>3</v>
      </c>
    </row>
    <row r="6" spans="1:13" x14ac:dyDescent="0.25">
      <c r="A6" s="169" t="str">
        <f>IF(Summary!C6="","",Summary!C6)</f>
        <v>{Bickmore, 2013 #12506}</v>
      </c>
      <c r="B6" s="11" t="s">
        <v>9992</v>
      </c>
      <c r="C6" s="4" t="s">
        <v>10298</v>
      </c>
      <c r="D6" s="11" t="s">
        <v>9992</v>
      </c>
      <c r="E6" s="4" t="s">
        <v>10299</v>
      </c>
      <c r="F6" s="11" t="s">
        <v>10188</v>
      </c>
      <c r="G6" s="4" t="s">
        <v>9346</v>
      </c>
      <c r="H6" s="10" t="s">
        <v>9992</v>
      </c>
      <c r="I6" s="6" t="s">
        <v>10300</v>
      </c>
      <c r="J6" s="10" t="str">
        <f t="shared" si="1"/>
        <v>NA</v>
      </c>
      <c r="K6" s="4"/>
      <c r="L6" s="37" t="str">
        <f t="shared" si="2"/>
        <v>Low risk</v>
      </c>
      <c r="M6" s="13" t="s">
        <v>3</v>
      </c>
    </row>
    <row r="7" spans="1:13" x14ac:dyDescent="0.25">
      <c r="A7" s="169" t="str">
        <f>IF(Summary!C7="","",Summary!C7)</f>
        <v>{Carrasco-Hernandez, 2020 #14374}</v>
      </c>
      <c r="B7" s="11" t="s">
        <v>10194</v>
      </c>
      <c r="C7" s="4" t="s">
        <v>10301</v>
      </c>
      <c r="D7" s="11" t="s">
        <v>10194</v>
      </c>
      <c r="E7" s="4" t="s">
        <v>10302</v>
      </c>
      <c r="F7" s="11" t="s">
        <v>9992</v>
      </c>
      <c r="G7" s="4" t="s">
        <v>10303</v>
      </c>
      <c r="H7" s="10" t="str">
        <f t="shared" ref="H7" si="3">IF(OR(F7="NA",F7="PN",F7="N"),"NA","")</f>
        <v>NA</v>
      </c>
      <c r="I7" s="6"/>
      <c r="J7" s="10" t="str">
        <f t="shared" si="1"/>
        <v>NA</v>
      </c>
      <c r="K7" s="4"/>
      <c r="L7" s="37" t="str">
        <f t="shared" si="2"/>
        <v>Low risk</v>
      </c>
      <c r="M7" s="13" t="s">
        <v>3</v>
      </c>
    </row>
    <row r="8" spans="1:13" x14ac:dyDescent="0.25">
      <c r="A8" s="169" t="str">
        <f>IF(Summary!C8="","",Summary!C8)</f>
        <v>{Caso, 2021 #12593}</v>
      </c>
      <c r="B8" s="11" t="s">
        <v>10182</v>
      </c>
      <c r="C8" s="4" t="s">
        <v>10304</v>
      </c>
      <c r="D8" s="11" t="str">
        <f>IF(OR(OR(B8="Y",B8="PY")),"NA","")</f>
        <v>NA</v>
      </c>
      <c r="E8" s="4"/>
      <c r="F8" s="11" t="str">
        <f t="shared" ref="F8" si="4">IF(OR(OR(B8="Y",B8="PY"),OR(D8="Y",D8="PY")),"NA","")</f>
        <v>NA</v>
      </c>
      <c r="G8" s="4"/>
      <c r="H8" s="10" t="str">
        <f t="shared" si="0"/>
        <v>NA</v>
      </c>
      <c r="I8" s="6"/>
      <c r="J8" s="10" t="str">
        <f t="shared" si="1"/>
        <v>NA</v>
      </c>
      <c r="K8" s="4"/>
      <c r="L8" s="37" t="str">
        <f t="shared" si="2"/>
        <v>High risk</v>
      </c>
      <c r="M8" s="13" t="s">
        <v>10187</v>
      </c>
    </row>
    <row r="9" spans="1:13" x14ac:dyDescent="0.25">
      <c r="A9" s="169" t="str">
        <f>IF(Summary!C9="","",Summary!C9)</f>
        <v>{Collombon, 2024 #24737}</v>
      </c>
      <c r="B9" s="11" t="s">
        <v>9992</v>
      </c>
      <c r="C9" s="4" t="s">
        <v>10305</v>
      </c>
      <c r="D9" s="11" t="s">
        <v>9992</v>
      </c>
      <c r="E9" s="4" t="s">
        <v>10306</v>
      </c>
      <c r="F9" s="11" t="s">
        <v>9992</v>
      </c>
      <c r="G9" s="4" t="s">
        <v>10307</v>
      </c>
      <c r="H9" s="10" t="str">
        <f t="shared" si="0"/>
        <v>NA</v>
      </c>
      <c r="I9" s="6"/>
      <c r="J9" s="10" t="str">
        <f t="shared" si="1"/>
        <v>NA</v>
      </c>
      <c r="K9" s="4"/>
      <c r="L9" s="37" t="str">
        <f t="shared" si="2"/>
        <v>Low risk</v>
      </c>
      <c r="M9" s="13" t="s">
        <v>3</v>
      </c>
    </row>
    <row r="10" spans="1:13" x14ac:dyDescent="0.25">
      <c r="A10" s="169" t="str">
        <f>IF(Summary!C10="","",Summary!C10)</f>
        <v>{Coppens, 2024 #24723}</v>
      </c>
      <c r="B10" s="11" t="s">
        <v>10194</v>
      </c>
      <c r="C10" s="4" t="s">
        <v>10308</v>
      </c>
      <c r="D10" s="11" t="s">
        <v>9992</v>
      </c>
      <c r="E10" s="4" t="s">
        <v>10302</v>
      </c>
      <c r="F10" s="11" t="s">
        <v>10194</v>
      </c>
      <c r="G10" s="4" t="s">
        <v>10309</v>
      </c>
      <c r="H10" s="10" t="str">
        <f t="shared" si="0"/>
        <v>NA</v>
      </c>
      <c r="I10" s="6"/>
      <c r="J10" s="10" t="str">
        <f t="shared" si="1"/>
        <v>NA</v>
      </c>
      <c r="K10" s="4"/>
      <c r="L10" s="37" t="str">
        <f t="shared" si="2"/>
        <v>Low risk</v>
      </c>
      <c r="M10" s="13" t="s">
        <v>3</v>
      </c>
    </row>
    <row r="11" spans="1:13" x14ac:dyDescent="0.25">
      <c r="A11" s="169" t="str">
        <f>IF(Summary!C11="","",Summary!C11)</f>
        <v>{Coppens, 2025 #25268}</v>
      </c>
      <c r="B11" s="11" t="s">
        <v>10194</v>
      </c>
      <c r="C11" s="4" t="s">
        <v>10308</v>
      </c>
      <c r="D11" s="11" t="s">
        <v>9992</v>
      </c>
      <c r="E11" s="4" t="s">
        <v>10302</v>
      </c>
      <c r="F11" s="11" t="s">
        <v>10194</v>
      </c>
      <c r="G11" s="4" t="s">
        <v>10309</v>
      </c>
      <c r="H11" s="10" t="str">
        <f t="shared" si="0"/>
        <v>NA</v>
      </c>
      <c r="I11" s="6"/>
      <c r="J11" s="10" t="str">
        <f t="shared" si="1"/>
        <v>NA</v>
      </c>
      <c r="K11" s="4"/>
      <c r="L11" s="37" t="str">
        <f t="shared" si="2"/>
        <v>Low risk</v>
      </c>
      <c r="M11" s="13" t="s">
        <v>3</v>
      </c>
    </row>
    <row r="12" spans="1:13" x14ac:dyDescent="0.25">
      <c r="A12" s="169" t="str">
        <f>IF(Summary!C12="","",Summary!C12)</f>
        <v>{Hassoon, 2021 #12970}</v>
      </c>
      <c r="B12" s="11" t="s">
        <v>10194</v>
      </c>
      <c r="C12" s="4" t="s">
        <v>10310</v>
      </c>
      <c r="D12" s="11" t="s">
        <v>9992</v>
      </c>
      <c r="E12" s="4" t="s">
        <v>10311</v>
      </c>
      <c r="F12" s="11" t="s">
        <v>9992</v>
      </c>
      <c r="G12" s="4" t="s">
        <v>10312</v>
      </c>
      <c r="H12" s="10" t="str">
        <f t="shared" si="0"/>
        <v>NA</v>
      </c>
      <c r="I12" s="6"/>
      <c r="J12" s="10" t="str">
        <f t="shared" si="1"/>
        <v>NA</v>
      </c>
      <c r="K12" s="4"/>
      <c r="L12" s="37" t="str">
        <f t="shared" si="2"/>
        <v>Low risk</v>
      </c>
      <c r="M12" s="13" t="s">
        <v>3</v>
      </c>
    </row>
    <row r="13" spans="1:13" x14ac:dyDescent="0.25">
      <c r="A13" s="169" t="str">
        <f>IF(Summary!C13="","",Summary!C13)</f>
        <v>{Marcuzzi, 2023 #26774}</v>
      </c>
      <c r="B13" s="11" t="s">
        <v>10194</v>
      </c>
      <c r="C13" s="4" t="s">
        <v>10313</v>
      </c>
      <c r="D13" s="11" t="s">
        <v>10194</v>
      </c>
      <c r="E13" s="4" t="s">
        <v>10302</v>
      </c>
      <c r="F13" s="11" t="s">
        <v>10182</v>
      </c>
      <c r="G13" s="4" t="s">
        <v>10314</v>
      </c>
      <c r="H13" s="10" t="s">
        <v>10182</v>
      </c>
      <c r="I13" s="6" t="s">
        <v>10315</v>
      </c>
      <c r="J13" s="10" t="s">
        <v>10185</v>
      </c>
      <c r="K13" s="6" t="s">
        <v>10316</v>
      </c>
      <c r="L13" s="37" t="str">
        <f t="shared" si="2"/>
        <v>High risk</v>
      </c>
      <c r="M13" s="13" t="s">
        <v>10187</v>
      </c>
    </row>
    <row r="14" spans="1:13" x14ac:dyDescent="0.25">
      <c r="A14" s="169" t="str">
        <f>IF(Summary!C14="","",Summary!C14)</f>
        <v>{Nakata, 2022 #15082}</v>
      </c>
      <c r="B14" s="11" t="s">
        <v>9992</v>
      </c>
      <c r="C14" s="4" t="s">
        <v>5880</v>
      </c>
      <c r="D14" s="11" t="s">
        <v>9992</v>
      </c>
      <c r="E14" s="4" t="s">
        <v>10306</v>
      </c>
      <c r="F14" s="11" t="s">
        <v>9992</v>
      </c>
      <c r="G14" s="4" t="s">
        <v>10312</v>
      </c>
      <c r="H14" s="10" t="str">
        <f t="shared" ref="H14:H15" si="5">IF(OR(F14="NA",F14="PN",F14="N"),"NA","")</f>
        <v>NA</v>
      </c>
      <c r="I14" s="6"/>
      <c r="J14" s="10" t="str">
        <f t="shared" ref="J14:J15" si="6">IF(OR(H14="NA",H14="PN",H14="N"),"NA","")</f>
        <v>NA</v>
      </c>
      <c r="K14" s="4"/>
      <c r="L14" s="37" t="str">
        <f t="shared" ref="L14:L15" si="7">IF(A14="","",IF(OR(B14="",D14="",F14="",H14="",J14=""),"Incomplete",IF(OR(OR(B14="Y",B14="PY",D14="Y",D14="PY"),AND(OR(F14="Y",F14="PY",F14="NI"),OR(H14="Y",H14="PY",H14="NI"),OR(J14="Y",J14="PY",J14="NI"))),"High risk",IF(AND(OR(B14="N",B14="PN",B14="NI"),OR(D14="N",D14="PN"),OR(OR(F14="N",F14="PN"),AND(OR(F14="Y",F14="PY",F14="NI"),OR(H14="N",H14="PN")))),"Low risk","Some concerns"))))</f>
        <v>Low risk</v>
      </c>
      <c r="M14" s="13" t="s">
        <v>3</v>
      </c>
    </row>
    <row r="15" spans="1:13" x14ac:dyDescent="0.25">
      <c r="A15" s="169" t="str">
        <f>IF(Summary!C15="","",Summary!C15)</f>
        <v>{Oh, 2025 #24735}</v>
      </c>
      <c r="B15" s="11" t="s">
        <v>9992</v>
      </c>
      <c r="C15" s="4" t="s">
        <v>9505</v>
      </c>
      <c r="D15" s="11" t="s">
        <v>9992</v>
      </c>
      <c r="E15" s="4" t="s">
        <v>10296</v>
      </c>
      <c r="F15" s="11" t="s">
        <v>9992</v>
      </c>
      <c r="G15" s="4" t="s">
        <v>10297</v>
      </c>
      <c r="H15" s="10" t="str">
        <f t="shared" si="5"/>
        <v>NA</v>
      </c>
      <c r="I15" s="6"/>
      <c r="J15" s="10" t="str">
        <f t="shared" si="6"/>
        <v>NA</v>
      </c>
      <c r="K15" s="4"/>
      <c r="L15" s="37" t="str">
        <f t="shared" si="7"/>
        <v>Low risk</v>
      </c>
      <c r="M15" s="13" t="s">
        <v>3</v>
      </c>
    </row>
    <row r="16" spans="1:13" x14ac:dyDescent="0.25">
      <c r="A16" s="169" t="str">
        <f>IF(Summary!C16="","",Summary!C16)</f>
        <v>{Persell, 2020 #13583}</v>
      </c>
      <c r="B16" s="11" t="s">
        <v>10185</v>
      </c>
      <c r="C16" s="4" t="s">
        <v>10317</v>
      </c>
      <c r="D16" s="11" t="str">
        <f>IF(OR(OR(B16="Y",B16="PY")),"NA","")</f>
        <v>NA</v>
      </c>
      <c r="E16" s="4"/>
      <c r="F16" s="11" t="str">
        <f t="shared" ref="F16:F35" si="8">IF(OR(OR(B16="Y",B16="PY"),OR(D16="Y",D16="PY")),"NA","")</f>
        <v>NA</v>
      </c>
      <c r="G16" s="4"/>
      <c r="H16" s="10" t="str">
        <f t="shared" ref="H16:H35" si="9">IF(OR(F16="NA",F16="PN",F16="N"),"NA","")</f>
        <v>NA</v>
      </c>
      <c r="I16" s="6"/>
      <c r="J16" s="10" t="str">
        <f t="shared" ref="J16:J35" si="10">IF(OR(H16="NA",H16="PN",H16="N"),"NA","")</f>
        <v>NA</v>
      </c>
      <c r="K16" s="4"/>
      <c r="L16" s="37" t="str">
        <f t="shared" ref="L16:L35" si="11">IF(A16="","",IF(OR(B16="",D16="",F16="",H16="",J16=""),"Incomplete",IF(OR(OR(B16="Y",B16="PY",D16="Y",D16="PY"),AND(OR(F16="Y",F16="PY",F16="NI"),OR(H16="Y",H16="PY",H16="NI"),OR(J16="Y",J16="PY",J16="NI"))),"High risk",IF(AND(OR(B16="N",B16="PN",B16="NI"),OR(D16="N",D16="PN"),OR(OR(F16="N",F16="PN"),AND(OR(F16="Y",F16="PY",F16="NI"),OR(H16="N",H16="PN")))),"Low risk","Some concerns"))))</f>
        <v>High risk</v>
      </c>
      <c r="M16" s="13" t="s">
        <v>10187</v>
      </c>
    </row>
    <row r="17" spans="1:13" x14ac:dyDescent="0.25">
      <c r="A17" s="169" t="str">
        <f>IF(Summary!C17="","",Summary!C17)</f>
        <v>{Rabbi, 2015 #13641}</v>
      </c>
      <c r="B17" s="11" t="s">
        <v>10194</v>
      </c>
      <c r="C17" s="4" t="s">
        <v>10318</v>
      </c>
      <c r="D17" s="11" t="s">
        <v>9992</v>
      </c>
      <c r="E17" s="4" t="s">
        <v>10319</v>
      </c>
      <c r="F17" s="11" t="s">
        <v>10185</v>
      </c>
      <c r="G17" s="4" t="s">
        <v>10320</v>
      </c>
      <c r="H17" s="10" t="s">
        <v>10194</v>
      </c>
      <c r="I17" s="6" t="s">
        <v>10321</v>
      </c>
      <c r="J17" s="10" t="str">
        <f t="shared" si="10"/>
        <v>NA</v>
      </c>
      <c r="K17" s="4"/>
      <c r="L17" s="37" t="str">
        <f t="shared" si="11"/>
        <v>Low risk</v>
      </c>
      <c r="M17" s="13" t="s">
        <v>3</v>
      </c>
    </row>
    <row r="18" spans="1:13" x14ac:dyDescent="0.25">
      <c r="A18" s="169" t="str">
        <f>IF(Summary!C18="","",Summary!C18)</f>
        <v>{Sandal, 2021 #13734}</v>
      </c>
      <c r="B18" s="11" t="s">
        <v>10194</v>
      </c>
      <c r="C18" s="4" t="s">
        <v>10322</v>
      </c>
      <c r="D18" s="11" t="s">
        <v>10194</v>
      </c>
      <c r="E18" s="4" t="s">
        <v>10302</v>
      </c>
      <c r="F18" s="11" t="s">
        <v>10182</v>
      </c>
      <c r="G18" s="4" t="s">
        <v>10314</v>
      </c>
      <c r="H18" s="10" t="s">
        <v>10182</v>
      </c>
      <c r="I18" s="6" t="s">
        <v>10315</v>
      </c>
      <c r="J18" s="10" t="s">
        <v>10185</v>
      </c>
      <c r="K18" s="6" t="s">
        <v>10323</v>
      </c>
      <c r="L18" s="37" t="str">
        <f t="shared" si="11"/>
        <v>High risk</v>
      </c>
      <c r="M18" s="13" t="s">
        <v>10187</v>
      </c>
    </row>
    <row r="19" spans="1:13" x14ac:dyDescent="0.25">
      <c r="A19" s="169" t="str">
        <f>IF(Summary!C19="","",Summary!C19)</f>
        <v>{Yom-Tov, 2017 #15065}</v>
      </c>
      <c r="B19" s="11" t="s">
        <v>9992</v>
      </c>
      <c r="C19" s="4" t="s">
        <v>9505</v>
      </c>
      <c r="D19" s="11" t="s">
        <v>9992</v>
      </c>
      <c r="E19" s="4" t="s">
        <v>10324</v>
      </c>
      <c r="F19" s="11" t="s">
        <v>9992</v>
      </c>
      <c r="G19" s="4" t="s">
        <v>10297</v>
      </c>
      <c r="H19" s="10" t="str">
        <f>IF(OR(F19="NA",F19="PN",F19="N"),"NA","")</f>
        <v>NA</v>
      </c>
      <c r="I19" s="6"/>
      <c r="J19" s="10" t="str">
        <f>IF(OR(H19="NA",H19="PN",H19="N"),"NA","")</f>
        <v>NA</v>
      </c>
      <c r="K19" s="4"/>
      <c r="L19" s="37" t="str">
        <f>IF(A19="","",IF(OR(B19="",D19="",F19="",H19="",J19=""),"Incomplete",IF(OR(OR(B19="Y",B19="PY",D19="Y",D19="PY"),AND(OR(F19="Y",F19="PY",F19="NI"),OR(H19="Y",H19="PY",H19="NI"),OR(J19="Y",J19="PY",J19="NI"))),"High risk",IF(AND(OR(B19="N",B19="PN",B19="NI"),OR(D19="N",D19="PN"),OR(OR(F19="N",F19="PN"),AND(OR(F19="Y",F19="PY",F19="NI"),OR(H19="N",H19="PN")))),"Low risk","Some concerns"))))</f>
        <v>Low risk</v>
      </c>
      <c r="M19" s="13" t="s">
        <v>3</v>
      </c>
    </row>
    <row r="20" spans="1:13" x14ac:dyDescent="0.25">
      <c r="A20" s="169" t="str">
        <f>IF(Summary!C20="","",Summary!C20)</f>
        <v>{Zhou, 2018 #14044}</v>
      </c>
      <c r="B20" s="11" t="s">
        <v>9992</v>
      </c>
      <c r="C20" s="4" t="s">
        <v>9505</v>
      </c>
      <c r="D20" s="11" t="s">
        <v>9992</v>
      </c>
      <c r="E20" s="4" t="s">
        <v>10296</v>
      </c>
      <c r="F20" s="11" t="s">
        <v>9992</v>
      </c>
      <c r="G20" s="4" t="s">
        <v>10297</v>
      </c>
      <c r="H20" s="10" t="str">
        <f t="shared" si="9"/>
        <v>NA</v>
      </c>
      <c r="I20" s="6"/>
      <c r="J20" s="10" t="str">
        <f t="shared" si="10"/>
        <v>NA</v>
      </c>
      <c r="K20" s="4"/>
      <c r="L20" s="37" t="str">
        <f t="shared" si="11"/>
        <v>Low risk</v>
      </c>
      <c r="M20" s="13" t="s">
        <v>3</v>
      </c>
    </row>
    <row r="21" spans="1:13" x14ac:dyDescent="0.25">
      <c r="A21" s="169" t="str">
        <f>IF(Summary!C21="","",Summary!C21)</f>
        <v>{Zhou, 2018 #15074}</v>
      </c>
      <c r="B21" s="11" t="s">
        <v>10194</v>
      </c>
      <c r="C21" s="4" t="s">
        <v>10325</v>
      </c>
      <c r="D21" s="11" t="s">
        <v>10194</v>
      </c>
      <c r="E21" s="4" t="s">
        <v>10326</v>
      </c>
      <c r="F21" s="11" t="s">
        <v>9992</v>
      </c>
      <c r="G21" s="4" t="s">
        <v>10327</v>
      </c>
      <c r="H21" s="10" t="str">
        <f t="shared" si="9"/>
        <v>NA</v>
      </c>
      <c r="I21" s="6"/>
      <c r="J21" s="10" t="str">
        <f t="shared" si="10"/>
        <v>NA</v>
      </c>
      <c r="K21" s="4"/>
      <c r="L21" s="37" t="str">
        <f t="shared" si="11"/>
        <v>Low risk</v>
      </c>
      <c r="M21" s="13" t="s">
        <v>3</v>
      </c>
    </row>
    <row r="22" spans="1:13" x14ac:dyDescent="0.25">
      <c r="A22" s="169" t="str">
        <f>IF(Summary!C22="","",Summary!C22)</f>
        <v/>
      </c>
      <c r="B22" s="11"/>
      <c r="C22" s="4"/>
      <c r="D22" s="11"/>
      <c r="E22" s="4"/>
      <c r="F22" s="11" t="str">
        <f t="shared" si="8"/>
        <v/>
      </c>
      <c r="G22" s="4"/>
      <c r="H22" s="10" t="str">
        <f t="shared" si="9"/>
        <v/>
      </c>
      <c r="I22" s="6"/>
      <c r="J22" s="10" t="str">
        <f t="shared" si="10"/>
        <v/>
      </c>
      <c r="K22" s="4"/>
      <c r="L22" s="37" t="str">
        <f t="shared" si="11"/>
        <v/>
      </c>
      <c r="M22" s="13"/>
    </row>
    <row r="23" spans="1:13" x14ac:dyDescent="0.25">
      <c r="A23" s="169" t="str">
        <f>IF(Summary!C23="","",Summary!C23)</f>
        <v/>
      </c>
      <c r="B23" s="11"/>
      <c r="C23" s="4"/>
      <c r="D23" s="11"/>
      <c r="E23" s="4"/>
      <c r="F23" s="11" t="str">
        <f t="shared" si="8"/>
        <v/>
      </c>
      <c r="G23" s="4"/>
      <c r="H23" s="10" t="str">
        <f t="shared" si="9"/>
        <v/>
      </c>
      <c r="I23" s="6"/>
      <c r="J23" s="10" t="str">
        <f t="shared" si="10"/>
        <v/>
      </c>
      <c r="K23" s="4"/>
      <c r="L23" s="37" t="str">
        <f t="shared" si="11"/>
        <v/>
      </c>
      <c r="M23" s="13"/>
    </row>
    <row r="24" spans="1:13" x14ac:dyDescent="0.25">
      <c r="A24" s="169" t="str">
        <f>IF(Summary!C24="","",Summary!C24)</f>
        <v/>
      </c>
      <c r="B24" s="11"/>
      <c r="C24" s="4"/>
      <c r="D24" s="11"/>
      <c r="E24" s="4"/>
      <c r="F24" s="11" t="str">
        <f t="shared" si="8"/>
        <v/>
      </c>
      <c r="G24" s="4"/>
      <c r="H24" s="10" t="str">
        <f t="shared" si="9"/>
        <v/>
      </c>
      <c r="I24" s="6"/>
      <c r="J24" s="10" t="str">
        <f t="shared" si="10"/>
        <v/>
      </c>
      <c r="K24" s="4"/>
      <c r="L24" s="37" t="str">
        <f t="shared" si="11"/>
        <v/>
      </c>
      <c r="M24" s="13"/>
    </row>
    <row r="25" spans="1:13" x14ac:dyDescent="0.25">
      <c r="A25" s="169" t="str">
        <f>IF(Summary!C25="","",Summary!C25)</f>
        <v/>
      </c>
      <c r="B25" s="11"/>
      <c r="C25" s="4"/>
      <c r="D25" s="11"/>
      <c r="E25" s="4"/>
      <c r="F25" s="11" t="str">
        <f t="shared" si="8"/>
        <v/>
      </c>
      <c r="G25" s="4"/>
      <c r="H25" s="10" t="str">
        <f t="shared" si="9"/>
        <v/>
      </c>
      <c r="I25" s="6"/>
      <c r="J25" s="10" t="str">
        <f t="shared" si="10"/>
        <v/>
      </c>
      <c r="K25" s="4"/>
      <c r="L25" s="37" t="str">
        <f t="shared" si="11"/>
        <v/>
      </c>
      <c r="M25" s="13"/>
    </row>
    <row r="26" spans="1:13" x14ac:dyDescent="0.25">
      <c r="A26" s="169" t="str">
        <f>IF(Summary!C26="","",Summary!C26)</f>
        <v/>
      </c>
      <c r="B26" s="11"/>
      <c r="C26" s="4"/>
      <c r="D26" s="11"/>
      <c r="E26" s="4"/>
      <c r="F26" s="11" t="str">
        <f t="shared" si="8"/>
        <v/>
      </c>
      <c r="G26" s="4"/>
      <c r="H26" s="10" t="str">
        <f t="shared" si="9"/>
        <v/>
      </c>
      <c r="I26" s="6"/>
      <c r="J26" s="10" t="str">
        <f t="shared" si="10"/>
        <v/>
      </c>
      <c r="K26" s="4"/>
      <c r="L26" s="37" t="str">
        <f t="shared" si="11"/>
        <v/>
      </c>
      <c r="M26" s="13"/>
    </row>
    <row r="27" spans="1:13" x14ac:dyDescent="0.25">
      <c r="A27" s="169" t="str">
        <f>IF(Summary!C27="","",Summary!C27)</f>
        <v/>
      </c>
      <c r="B27" s="11"/>
      <c r="C27" s="4"/>
      <c r="D27" s="11"/>
      <c r="E27" s="4"/>
      <c r="F27" s="11" t="str">
        <f t="shared" si="8"/>
        <v/>
      </c>
      <c r="G27" s="4"/>
      <c r="H27" s="10" t="str">
        <f t="shared" si="9"/>
        <v/>
      </c>
      <c r="I27" s="6"/>
      <c r="J27" s="10" t="str">
        <f t="shared" si="10"/>
        <v/>
      </c>
      <c r="K27" s="4"/>
      <c r="L27" s="37" t="str">
        <f t="shared" si="11"/>
        <v/>
      </c>
      <c r="M27" s="13"/>
    </row>
    <row r="28" spans="1:13" x14ac:dyDescent="0.25">
      <c r="A28" s="169" t="str">
        <f>IF(Summary!C28="","",Summary!C28)</f>
        <v/>
      </c>
      <c r="B28" s="11"/>
      <c r="C28" s="4"/>
      <c r="D28" s="11"/>
      <c r="E28" s="4"/>
      <c r="F28" s="11" t="str">
        <f t="shared" si="8"/>
        <v/>
      </c>
      <c r="G28" s="4"/>
      <c r="H28" s="10" t="str">
        <f t="shared" si="9"/>
        <v/>
      </c>
      <c r="I28" s="6"/>
      <c r="J28" s="10" t="str">
        <f t="shared" si="10"/>
        <v/>
      </c>
      <c r="K28" s="4"/>
      <c r="L28" s="37" t="str">
        <f t="shared" si="11"/>
        <v/>
      </c>
      <c r="M28" s="13"/>
    </row>
    <row r="29" spans="1:13" x14ac:dyDescent="0.25">
      <c r="A29" s="169" t="str">
        <f>IF(Summary!C29="","",Summary!C29)</f>
        <v/>
      </c>
      <c r="B29" s="11"/>
      <c r="C29" s="4"/>
      <c r="D29" s="11"/>
      <c r="E29" s="4"/>
      <c r="F29" s="11" t="str">
        <f t="shared" si="8"/>
        <v/>
      </c>
      <c r="G29" s="4"/>
      <c r="H29" s="10" t="str">
        <f t="shared" si="9"/>
        <v/>
      </c>
      <c r="I29" s="6"/>
      <c r="J29" s="10" t="str">
        <f t="shared" si="10"/>
        <v/>
      </c>
      <c r="K29" s="4"/>
      <c r="L29" s="37" t="str">
        <f t="shared" si="11"/>
        <v/>
      </c>
      <c r="M29" s="13"/>
    </row>
    <row r="30" spans="1:13" x14ac:dyDescent="0.25">
      <c r="A30" s="169" t="str">
        <f>IF(Summary!C30="","",Summary!C30)</f>
        <v/>
      </c>
      <c r="B30" s="11"/>
      <c r="C30" s="4"/>
      <c r="D30" s="11"/>
      <c r="E30" s="4"/>
      <c r="F30" s="11" t="str">
        <f t="shared" si="8"/>
        <v/>
      </c>
      <c r="G30" s="4"/>
      <c r="H30" s="10" t="str">
        <f t="shared" si="9"/>
        <v/>
      </c>
      <c r="I30" s="6"/>
      <c r="J30" s="10" t="str">
        <f t="shared" si="10"/>
        <v/>
      </c>
      <c r="K30" s="4"/>
      <c r="L30" s="37" t="str">
        <f t="shared" si="11"/>
        <v/>
      </c>
      <c r="M30" s="13"/>
    </row>
    <row r="31" spans="1:13" x14ac:dyDescent="0.25">
      <c r="A31" s="169" t="str">
        <f>IF(Summary!C31="","",Summary!C31)</f>
        <v/>
      </c>
      <c r="B31" s="11"/>
      <c r="C31" s="4"/>
      <c r="D31" s="11"/>
      <c r="E31" s="4"/>
      <c r="F31" s="11" t="str">
        <f t="shared" si="8"/>
        <v/>
      </c>
      <c r="G31" s="4"/>
      <c r="H31" s="10" t="str">
        <f t="shared" si="9"/>
        <v/>
      </c>
      <c r="I31" s="6"/>
      <c r="J31" s="10" t="str">
        <f t="shared" si="10"/>
        <v/>
      </c>
      <c r="K31" s="4"/>
      <c r="L31" s="37" t="str">
        <f t="shared" si="11"/>
        <v/>
      </c>
      <c r="M31" s="13"/>
    </row>
    <row r="32" spans="1:13" x14ac:dyDescent="0.25">
      <c r="A32" s="169" t="str">
        <f>IF(Summary!C32="","",Summary!C32)</f>
        <v/>
      </c>
      <c r="B32" s="11"/>
      <c r="C32" s="4"/>
      <c r="D32" s="11"/>
      <c r="E32" s="4"/>
      <c r="F32" s="11" t="str">
        <f t="shared" si="8"/>
        <v/>
      </c>
      <c r="G32" s="4"/>
      <c r="H32" s="10" t="str">
        <f t="shared" si="9"/>
        <v/>
      </c>
      <c r="I32" s="6"/>
      <c r="J32" s="10" t="str">
        <f t="shared" si="10"/>
        <v/>
      </c>
      <c r="K32" s="4"/>
      <c r="L32" s="37" t="str">
        <f t="shared" si="11"/>
        <v/>
      </c>
      <c r="M32" s="13"/>
    </row>
    <row r="33" spans="1:13" x14ac:dyDescent="0.25">
      <c r="A33" s="169" t="str">
        <f>IF(Summary!C33="","",Summary!C33)</f>
        <v/>
      </c>
      <c r="B33" s="11"/>
      <c r="C33" s="4"/>
      <c r="D33" s="11"/>
      <c r="E33" s="4"/>
      <c r="F33" s="11" t="str">
        <f t="shared" si="8"/>
        <v/>
      </c>
      <c r="G33" s="4"/>
      <c r="H33" s="10" t="str">
        <f t="shared" si="9"/>
        <v/>
      </c>
      <c r="I33" s="6"/>
      <c r="J33" s="10" t="str">
        <f t="shared" si="10"/>
        <v/>
      </c>
      <c r="K33" s="4"/>
      <c r="L33" s="37" t="str">
        <f t="shared" si="11"/>
        <v/>
      </c>
      <c r="M33" s="13"/>
    </row>
    <row r="34" spans="1:13" x14ac:dyDescent="0.25">
      <c r="A34" s="169" t="str">
        <f>IF(Summary!C34="","",Summary!C34)</f>
        <v/>
      </c>
      <c r="B34" s="11"/>
      <c r="C34" s="4"/>
      <c r="D34" s="11"/>
      <c r="E34" s="4"/>
      <c r="F34" s="11" t="str">
        <f t="shared" si="8"/>
        <v/>
      </c>
      <c r="G34" s="4"/>
      <c r="H34" s="10" t="str">
        <f t="shared" si="9"/>
        <v/>
      </c>
      <c r="I34" s="6"/>
      <c r="J34" s="10" t="str">
        <f t="shared" si="10"/>
        <v/>
      </c>
      <c r="K34" s="4"/>
      <c r="L34" s="37" t="str">
        <f t="shared" si="11"/>
        <v/>
      </c>
      <c r="M34" s="13"/>
    </row>
    <row r="35" spans="1:13" ht="15.75" thickBot="1" x14ac:dyDescent="0.3">
      <c r="A35" s="170" t="str">
        <f>IF(Summary!C35="","",Summary!C35)</f>
        <v/>
      </c>
      <c r="B35" s="153"/>
      <c r="C35" s="213"/>
      <c r="D35" s="153"/>
      <c r="E35" s="213"/>
      <c r="F35" s="153" t="str">
        <f t="shared" si="8"/>
        <v/>
      </c>
      <c r="G35" s="213"/>
      <c r="H35" s="276" t="str">
        <f t="shared" si="9"/>
        <v/>
      </c>
      <c r="I35" s="277"/>
      <c r="J35" s="276" t="str">
        <f t="shared" si="10"/>
        <v/>
      </c>
      <c r="K35" s="213"/>
      <c r="L35" s="181" t="str">
        <f t="shared" si="11"/>
        <v/>
      </c>
      <c r="M35" s="154"/>
    </row>
  </sheetData>
  <mergeCells count="8">
    <mergeCell ref="H3:I3"/>
    <mergeCell ref="J3:K3"/>
    <mergeCell ref="L3:L4"/>
    <mergeCell ref="M3:M4"/>
    <mergeCell ref="A3:A4"/>
    <mergeCell ref="B3:C3"/>
    <mergeCell ref="D3:E3"/>
    <mergeCell ref="F3:G3"/>
  </mergeCells>
  <conditionalFormatting sqref="A1">
    <cfRule type="cellIs" dxfId="40" priority="1" operator="equal">
      <formula>"GMT"</formula>
    </cfRule>
    <cfRule type="cellIs" dxfId="39" priority="2" operator="equal">
      <formula>"RE"</formula>
    </cfRule>
    <cfRule type="cellIs" dxfId="38" priority="3" operator="equal">
      <formula>"JK"</formula>
    </cfRule>
    <cfRule type="cellIs" dxfId="37" priority="4" operator="equal">
      <formula>"CT"</formula>
    </cfRule>
    <cfRule type="cellIs" dxfId="36" priority="5" operator="equal">
      <formula>"SH"</formula>
    </cfRule>
  </conditionalFormatting>
  <conditionalFormatting sqref="B1:K1048576">
    <cfRule type="cellIs" dxfId="35" priority="6" operator="equal">
      <formula>"NA"</formula>
    </cfRule>
    <cfRule type="cellIs" dxfId="34" priority="7" operator="equal">
      <formula>"N"</formula>
    </cfRule>
    <cfRule type="cellIs" dxfId="33" priority="8" operator="equal">
      <formula>"PN"</formula>
    </cfRule>
    <cfRule type="cellIs" dxfId="32" priority="9" operator="equal">
      <formula>"NI"</formula>
    </cfRule>
    <cfRule type="cellIs" dxfId="31" priority="10" operator="equal">
      <formula>"PY"</formula>
    </cfRule>
    <cfRule type="cellIs" dxfId="30" priority="11" operator="equal">
      <formula>"Y"</formula>
    </cfRule>
  </conditionalFormatting>
  <conditionalFormatting sqref="L1:L1048576">
    <cfRule type="cellIs" dxfId="29" priority="12" operator="equal">
      <formula>"Incomplete"</formula>
    </cfRule>
    <cfRule type="cellIs" dxfId="28" priority="13" operator="equal">
      <formula>"High risk"</formula>
    </cfRule>
    <cfRule type="cellIs" dxfId="27" priority="14" operator="equal">
      <formula>"Some concerns"</formula>
    </cfRule>
    <cfRule type="cellIs" dxfId="26" priority="15" operator="equal">
      <formula>"Low risk"</formula>
    </cfRule>
  </conditionalFormatting>
  <dataValidations count="1">
    <dataValidation allowBlank="1" sqref="B1:B4 J1:J4 H1:H4 F1:F4 D1:D4 G1:G1048576 E1:E1048576 C1:C1048576 I1:I1048576 K1:K1048576" xr:uid="{E8DF257C-1C40-4D75-A9A3-527F75669B09}"/>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4">
        <x14:dataValidation type="list" allowBlank="1" xr:uid="{9144FC3F-A41A-46D4-B6AD-29E10C519D72}">
          <x14:formula1>
            <xm:f>Lists!$G$8:$G$13</xm:f>
          </x14:formula1>
          <xm:sqref>M5:M1048576</xm:sqref>
        </x14:dataValidation>
        <x14:dataValidation type="list" allowBlank="1" xr:uid="{CBC64A92-57DD-436F-B774-0E03055FA7A1}">
          <x14:formula1>
            <xm:f>Lists!$E$8:$E$13</xm:f>
          </x14:formula1>
          <xm:sqref>D16 D8 F5:F1048576 H5:H1048576 J5:J1048576</xm:sqref>
        </x14:dataValidation>
        <x14:dataValidation type="list" allowBlank="1" xr:uid="{8278AB81-8087-4C27-839B-D68019759D59}">
          <x14:formula1>
            <xm:f>Lists!$E$8:$E$12</xm:f>
          </x14:formula1>
          <xm:sqref>D17:D1048576 D5:D7 D9:D15 B5:B1048576</xm:sqref>
        </x14:dataValidation>
        <x14:dataValidation type="list" allowBlank="1" xr:uid="{C3095FE5-97E0-44CF-B5AF-4AD2ABC5900B}">
          <x14:formula1>
            <xm:f>Lists!$F$8:$F$10</xm:f>
          </x14:formula1>
          <xm:sqref>L5:L1048576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E3B8D-F146-4CF2-8ACC-CEF4FD57F8EF}">
  <sheetPr>
    <tabColor theme="5" tint="-0.499984740745262"/>
  </sheetPr>
  <dimension ref="A1:I35"/>
  <sheetViews>
    <sheetView zoomScale="85" zoomScaleNormal="85" workbookViewId="0">
      <selection activeCell="I3" sqref="I3:I4"/>
    </sheetView>
  </sheetViews>
  <sheetFormatPr defaultColWidth="8.7109375" defaultRowHeight="15" x14ac:dyDescent="0.25"/>
  <cols>
    <col min="1" max="1" width="17.7109375" bestFit="1" customWidth="1"/>
    <col min="2" max="2" width="10.7109375" bestFit="1" customWidth="1"/>
    <col min="3" max="3" width="64.28515625" customWidth="1"/>
    <col min="4" max="4" width="10.7109375" bestFit="1" customWidth="1"/>
    <col min="5" max="5" width="64.28515625" customWidth="1"/>
    <col min="6" max="6" width="10.7109375" bestFit="1" customWidth="1"/>
    <col min="7" max="7" width="64.28515625" customWidth="1"/>
    <col min="8" max="8" width="16.7109375" customWidth="1"/>
    <col min="9" max="9" width="29.28515625" customWidth="1"/>
  </cols>
  <sheetData>
    <row r="1" spans="1:9" ht="15.75" x14ac:dyDescent="0.25">
      <c r="A1" s="263" t="s">
        <v>10328</v>
      </c>
      <c r="H1" s="263"/>
    </row>
    <row r="2" spans="1:9" ht="16.5" thickBot="1" x14ac:dyDescent="0.3">
      <c r="H2" s="263"/>
    </row>
    <row r="3" spans="1:9" ht="49.5" customHeight="1" x14ac:dyDescent="0.25">
      <c r="A3" s="640" t="s">
        <v>18</v>
      </c>
      <c r="B3" s="631" t="s">
        <v>10329</v>
      </c>
      <c r="C3" s="625"/>
      <c r="D3" s="631" t="s">
        <v>10330</v>
      </c>
      <c r="E3" s="625"/>
      <c r="F3" s="631" t="s">
        <v>10331</v>
      </c>
      <c r="G3" s="625"/>
      <c r="H3" s="638" t="s">
        <v>10123</v>
      </c>
      <c r="I3" s="632" t="s">
        <v>10332</v>
      </c>
    </row>
    <row r="4" spans="1:9" ht="15.75" thickBot="1" x14ac:dyDescent="0.3">
      <c r="A4" s="641"/>
      <c r="B4" s="268" t="s">
        <v>10180</v>
      </c>
      <c r="C4" s="270" t="s">
        <v>10181</v>
      </c>
      <c r="D4" s="268" t="s">
        <v>10180</v>
      </c>
      <c r="E4" s="270" t="s">
        <v>10181</v>
      </c>
      <c r="F4" s="268" t="s">
        <v>10180</v>
      </c>
      <c r="G4" s="270" t="s">
        <v>10181</v>
      </c>
      <c r="H4" s="639"/>
      <c r="I4" s="633"/>
    </row>
    <row r="5" spans="1:9" x14ac:dyDescent="0.25">
      <c r="A5" s="168" t="str">
        <f>IF(Summary!C5="","",Summary!C5)</f>
        <v>{Aguilera, 2024 #14079}</v>
      </c>
      <c r="B5" s="274" t="s">
        <v>9992</v>
      </c>
      <c r="C5" s="275" t="s">
        <v>10333</v>
      </c>
      <c r="D5" s="274" t="s">
        <v>9992</v>
      </c>
      <c r="E5" s="275" t="s">
        <v>10334</v>
      </c>
      <c r="F5" s="274" t="s">
        <v>10194</v>
      </c>
      <c r="G5" s="275" t="s">
        <v>10335</v>
      </c>
      <c r="H5" s="176" t="str">
        <f t="shared" ref="H5:H15" si="0">IF(A5="","",IF(OR(B5="",D5="",F5=""),"Incomplete",IF(OR(D5="Y",D5="PY",F5="Y",F5="PY"),"High risk",IF(AND(OR(D5="N",D5="PN"),OR(F5="N",F5="PN"),OR(B5="Y",B5="PY")),"Low risk","Some concerns"))))</f>
        <v>Some concerns</v>
      </c>
      <c r="I5" s="258" t="s">
        <v>10187</v>
      </c>
    </row>
    <row r="6" spans="1:9" x14ac:dyDescent="0.25">
      <c r="A6" s="169" t="str">
        <f>IF(Summary!C6="","",Summary!C6)</f>
        <v>{Bickmore, 2013 #12506}</v>
      </c>
      <c r="B6" s="11" t="s">
        <v>9992</v>
      </c>
      <c r="C6" s="4" t="s">
        <v>10336</v>
      </c>
      <c r="D6" s="11" t="s">
        <v>9992</v>
      </c>
      <c r="E6" s="4" t="s">
        <v>10334</v>
      </c>
      <c r="F6" s="11" t="s">
        <v>10194</v>
      </c>
      <c r="G6" s="4" t="s">
        <v>10335</v>
      </c>
      <c r="H6" s="37" t="str">
        <f t="shared" si="0"/>
        <v>Some concerns</v>
      </c>
      <c r="I6" s="13" t="s">
        <v>10187</v>
      </c>
    </row>
    <row r="7" spans="1:9" x14ac:dyDescent="0.25">
      <c r="A7" s="169" t="str">
        <f>IF(Summary!C7="","",Summary!C7)</f>
        <v>{Carrasco-Hernandez, 2020 #14374}</v>
      </c>
      <c r="B7" s="11" t="s">
        <v>9992</v>
      </c>
      <c r="C7" s="4" t="s">
        <v>10337</v>
      </c>
      <c r="D7" s="11" t="s">
        <v>10194</v>
      </c>
      <c r="E7" s="4" t="s">
        <v>10338</v>
      </c>
      <c r="F7" s="11" t="s">
        <v>10194</v>
      </c>
      <c r="G7" s="4" t="s">
        <v>10335</v>
      </c>
      <c r="H7" s="37" t="str">
        <f t="shared" si="0"/>
        <v>Some concerns</v>
      </c>
      <c r="I7" s="13" t="s">
        <v>10187</v>
      </c>
    </row>
    <row r="8" spans="1:9" x14ac:dyDescent="0.25">
      <c r="A8" s="169" t="str">
        <f>IF(Summary!C8="","",Summary!C8)</f>
        <v>{Caso, 2021 #12593}</v>
      </c>
      <c r="B8" s="11" t="s">
        <v>9992</v>
      </c>
      <c r="C8" s="4" t="s">
        <v>10336</v>
      </c>
      <c r="D8" s="11" t="s">
        <v>10188</v>
      </c>
      <c r="E8" s="4" t="s">
        <v>10339</v>
      </c>
      <c r="F8" s="11" t="s">
        <v>10194</v>
      </c>
      <c r="G8" s="4" t="s">
        <v>10335</v>
      </c>
      <c r="H8" s="37" t="str">
        <f t="shared" si="0"/>
        <v>Some concerns</v>
      </c>
      <c r="I8" s="13" t="s">
        <v>10187</v>
      </c>
    </row>
    <row r="9" spans="1:9" x14ac:dyDescent="0.25">
      <c r="A9" s="169" t="str">
        <f>IF(Summary!C9="","",Summary!C9)</f>
        <v>{Collombon, 2024 #24737}</v>
      </c>
      <c r="B9" s="11" t="s">
        <v>9992</v>
      </c>
      <c r="C9" s="4" t="s">
        <v>10340</v>
      </c>
      <c r="D9" s="11" t="s">
        <v>9992</v>
      </c>
      <c r="E9" s="4" t="s">
        <v>10341</v>
      </c>
      <c r="F9" s="11" t="s">
        <v>10194</v>
      </c>
      <c r="G9" s="4" t="s">
        <v>10335</v>
      </c>
      <c r="H9" s="37" t="str">
        <f t="shared" si="0"/>
        <v>Some concerns</v>
      </c>
      <c r="I9" s="13" t="s">
        <v>10187</v>
      </c>
    </row>
    <row r="10" spans="1:9" x14ac:dyDescent="0.25">
      <c r="A10" s="169" t="str">
        <f>IF(Summary!C10="","",Summary!C10)</f>
        <v>{Coppens, 2024 #24723}</v>
      </c>
      <c r="B10" s="11" t="s">
        <v>9992</v>
      </c>
      <c r="C10" s="4" t="s">
        <v>10336</v>
      </c>
      <c r="D10" s="11" t="s">
        <v>10194</v>
      </c>
      <c r="E10" s="4" t="s">
        <v>10342</v>
      </c>
      <c r="F10" s="11" t="s">
        <v>10194</v>
      </c>
      <c r="G10" s="4" t="s">
        <v>10335</v>
      </c>
      <c r="H10" s="37" t="str">
        <f t="shared" si="0"/>
        <v>Some concerns</v>
      </c>
      <c r="I10" s="13" t="s">
        <v>10187</v>
      </c>
    </row>
    <row r="11" spans="1:9" x14ac:dyDescent="0.25">
      <c r="A11" s="169" t="str">
        <f>IF(Summary!C11="","",Summary!C11)</f>
        <v>{Coppens, 2025 #25268}</v>
      </c>
      <c r="B11" s="11" t="s">
        <v>9992</v>
      </c>
      <c r="C11" s="4" t="s">
        <v>10336</v>
      </c>
      <c r="D11" s="11" t="s">
        <v>10188</v>
      </c>
      <c r="E11" s="4" t="s">
        <v>10343</v>
      </c>
      <c r="F11" s="11" t="s">
        <v>10188</v>
      </c>
      <c r="G11" s="4" t="s">
        <v>10343</v>
      </c>
      <c r="H11" s="37" t="str">
        <f t="shared" si="0"/>
        <v>Some concerns</v>
      </c>
      <c r="I11" s="13" t="s">
        <v>10187</v>
      </c>
    </row>
    <row r="12" spans="1:9" x14ac:dyDescent="0.25">
      <c r="A12" s="169" t="str">
        <f>IF(Summary!C12="","",Summary!C12)</f>
        <v>{Hassoon, 2021 #12970}</v>
      </c>
      <c r="B12" s="11" t="s">
        <v>9992</v>
      </c>
      <c r="C12" s="4" t="s">
        <v>10336</v>
      </c>
      <c r="D12" s="11" t="s">
        <v>9992</v>
      </c>
      <c r="E12" s="4" t="s">
        <v>10334</v>
      </c>
      <c r="F12" s="11" t="s">
        <v>10194</v>
      </c>
      <c r="G12" s="4" t="s">
        <v>10335</v>
      </c>
      <c r="H12" s="37" t="str">
        <f t="shared" si="0"/>
        <v>Some concerns</v>
      </c>
      <c r="I12" s="13" t="s">
        <v>10187</v>
      </c>
    </row>
    <row r="13" spans="1:9" x14ac:dyDescent="0.25">
      <c r="A13" s="169" t="str">
        <f>IF(Summary!C13="","",Summary!C13)</f>
        <v>{Marcuzzi, 2023 #26774}</v>
      </c>
      <c r="B13" s="11" t="s">
        <v>10182</v>
      </c>
      <c r="C13" s="4" t="s">
        <v>10344</v>
      </c>
      <c r="D13" s="11" t="s">
        <v>9992</v>
      </c>
      <c r="E13" s="4" t="s">
        <v>10345</v>
      </c>
      <c r="F13" s="11" t="s">
        <v>9992</v>
      </c>
      <c r="G13" s="4" t="s">
        <v>10335</v>
      </c>
      <c r="H13" s="37" t="str">
        <f t="shared" si="0"/>
        <v>Low risk</v>
      </c>
      <c r="I13" s="13" t="s">
        <v>3</v>
      </c>
    </row>
    <row r="14" spans="1:9" x14ac:dyDescent="0.25">
      <c r="A14" s="169" t="str">
        <f>IF(Summary!C14="","",Summary!C14)</f>
        <v>{Nakata, 2022 #15082}</v>
      </c>
      <c r="B14" s="11" t="s">
        <v>9992</v>
      </c>
      <c r="C14" s="4" t="s">
        <v>10336</v>
      </c>
      <c r="D14" s="11" t="s">
        <v>9992</v>
      </c>
      <c r="E14" s="4" t="s">
        <v>10334</v>
      </c>
      <c r="F14" s="11" t="s">
        <v>10194</v>
      </c>
      <c r="G14" s="4" t="s">
        <v>10335</v>
      </c>
      <c r="H14" s="37" t="str">
        <f t="shared" si="0"/>
        <v>Some concerns</v>
      </c>
      <c r="I14" s="13" t="s">
        <v>10187</v>
      </c>
    </row>
    <row r="15" spans="1:9" x14ac:dyDescent="0.25">
      <c r="A15" s="169" t="str">
        <f>IF(Summary!C15="","",Summary!C15)</f>
        <v>{Oh, 2025 #24735}</v>
      </c>
      <c r="B15" s="11" t="s">
        <v>9992</v>
      </c>
      <c r="C15" s="4" t="s">
        <v>10346</v>
      </c>
      <c r="D15" s="11" t="s">
        <v>9992</v>
      </c>
      <c r="E15" s="4" t="s">
        <v>10334</v>
      </c>
      <c r="F15" s="11" t="s">
        <v>10194</v>
      </c>
      <c r="G15" s="4" t="s">
        <v>10335</v>
      </c>
      <c r="H15" s="37" t="str">
        <f t="shared" si="0"/>
        <v>Some concerns</v>
      </c>
      <c r="I15" s="13" t="s">
        <v>10187</v>
      </c>
    </row>
    <row r="16" spans="1:9" x14ac:dyDescent="0.25">
      <c r="A16" s="169" t="str">
        <f>IF(Summary!C16="","",Summary!C16)</f>
        <v>{Persell, 2020 #13583}</v>
      </c>
      <c r="B16" s="11" t="s">
        <v>10182</v>
      </c>
      <c r="C16" s="4" t="s">
        <v>10347</v>
      </c>
      <c r="D16" s="11" t="s">
        <v>10194</v>
      </c>
      <c r="E16" s="4" t="s">
        <v>10348</v>
      </c>
      <c r="F16" s="11" t="s">
        <v>10194</v>
      </c>
      <c r="G16" s="4" t="s">
        <v>10335</v>
      </c>
      <c r="H16" s="37" t="str">
        <f t="shared" ref="H16:H35" si="1">IF(A16="","",IF(OR(B16="",D16="",F16=""),"Incomplete",IF(OR(D16="Y",D16="PY",F16="Y",F16="PY"),"High risk",IF(AND(OR(D16="N",D16="PN"),OR(F16="N",F16="PN"),OR(B16="Y",B16="PY")),"Low risk","Some concerns"))))</f>
        <v>Low risk</v>
      </c>
      <c r="I16" s="13" t="s">
        <v>3</v>
      </c>
    </row>
    <row r="17" spans="1:9" x14ac:dyDescent="0.25">
      <c r="A17" s="169" t="str">
        <f>IF(Summary!C17="","",Summary!C17)</f>
        <v>{Rabbi, 2015 #13641}</v>
      </c>
      <c r="B17" s="11" t="s">
        <v>9992</v>
      </c>
      <c r="C17" s="4" t="s">
        <v>10336</v>
      </c>
      <c r="D17" s="11" t="s">
        <v>10185</v>
      </c>
      <c r="E17" s="4" t="s">
        <v>10349</v>
      </c>
      <c r="F17" s="11" t="s">
        <v>10194</v>
      </c>
      <c r="G17" s="4" t="s">
        <v>10335</v>
      </c>
      <c r="H17" s="37" t="str">
        <f t="shared" si="1"/>
        <v>High risk</v>
      </c>
      <c r="I17" s="13" t="s">
        <v>10350</v>
      </c>
    </row>
    <row r="18" spans="1:9" x14ac:dyDescent="0.25">
      <c r="A18" s="169" t="str">
        <f>IF(Summary!C18="","",Summary!C18)</f>
        <v>{Sandal, 2021 #13734}</v>
      </c>
      <c r="B18" s="11" t="s">
        <v>10182</v>
      </c>
      <c r="C18" s="4" t="s">
        <v>10351</v>
      </c>
      <c r="D18" s="11" t="s">
        <v>9992</v>
      </c>
      <c r="E18" s="4" t="s">
        <v>10345</v>
      </c>
      <c r="F18" s="11" t="s">
        <v>9992</v>
      </c>
      <c r="G18" s="4" t="s">
        <v>10335</v>
      </c>
      <c r="H18" s="37" t="str">
        <f t="shared" si="1"/>
        <v>Low risk</v>
      </c>
      <c r="I18" s="13" t="s">
        <v>3</v>
      </c>
    </row>
    <row r="19" spans="1:9" x14ac:dyDescent="0.25">
      <c r="A19" s="169" t="str">
        <f>IF(Summary!C19="","",Summary!C19)</f>
        <v>{Yom-Tov, 2017 #15065}</v>
      </c>
      <c r="B19" s="11" t="s">
        <v>9992</v>
      </c>
      <c r="C19" s="4" t="s">
        <v>10336</v>
      </c>
      <c r="D19" s="11" t="s">
        <v>9992</v>
      </c>
      <c r="E19" s="4" t="s">
        <v>10352</v>
      </c>
      <c r="F19" s="10" t="s">
        <v>10194</v>
      </c>
      <c r="G19" s="4" t="s">
        <v>10335</v>
      </c>
      <c r="H19" s="37" t="str">
        <f>IF(A19="","",IF(OR(B19="",D19="",F19=""),"Incomplete",IF(OR(D19="Y",D19="PY",F19="Y",F19="PY"),"High risk",IF(AND(OR(D19="N",D19="PN"),OR(F19="N",F19="PN"),OR(B19="Y",B19="PY")),"Low risk","Some concerns"))))</f>
        <v>Some concerns</v>
      </c>
      <c r="I19" s="13" t="s">
        <v>10187</v>
      </c>
    </row>
    <row r="20" spans="1:9" x14ac:dyDescent="0.25">
      <c r="A20" s="169" t="str">
        <f>IF(Summary!C20="","",Summary!C20)</f>
        <v>{Zhou, 2018 #14044}</v>
      </c>
      <c r="B20" s="11" t="s">
        <v>9992</v>
      </c>
      <c r="C20" s="4" t="s">
        <v>10336</v>
      </c>
      <c r="D20" s="11" t="s">
        <v>9992</v>
      </c>
      <c r="E20" s="4" t="s">
        <v>10334</v>
      </c>
      <c r="F20" s="11" t="s">
        <v>10194</v>
      </c>
      <c r="G20" s="4" t="s">
        <v>10335</v>
      </c>
      <c r="H20" s="37" t="str">
        <f t="shared" si="1"/>
        <v>Some concerns</v>
      </c>
      <c r="I20" s="13" t="s">
        <v>10187</v>
      </c>
    </row>
    <row r="21" spans="1:9" x14ac:dyDescent="0.25">
      <c r="A21" s="169" t="str">
        <f>IF(Summary!C21="","",Summary!C21)</f>
        <v>{Zhou, 2018 #15074}</v>
      </c>
      <c r="B21" s="11" t="s">
        <v>9992</v>
      </c>
      <c r="C21" s="4" t="s">
        <v>10336</v>
      </c>
      <c r="D21" s="11" t="s">
        <v>9992</v>
      </c>
      <c r="E21" s="4" t="s">
        <v>10334</v>
      </c>
      <c r="F21" s="11" t="s">
        <v>10194</v>
      </c>
      <c r="G21" s="4" t="s">
        <v>10335</v>
      </c>
      <c r="H21" s="37" t="str">
        <f t="shared" si="1"/>
        <v>Some concerns</v>
      </c>
      <c r="I21" s="13" t="s">
        <v>10187</v>
      </c>
    </row>
    <row r="22" spans="1:9" x14ac:dyDescent="0.25">
      <c r="A22" s="169" t="str">
        <f>IF(Summary!C22="","",Summary!C22)</f>
        <v/>
      </c>
      <c r="B22" s="11"/>
      <c r="C22" s="4"/>
      <c r="D22" s="11"/>
      <c r="E22" s="4"/>
      <c r="F22" s="11"/>
      <c r="G22" s="4"/>
      <c r="H22" s="37" t="str">
        <f t="shared" si="1"/>
        <v/>
      </c>
      <c r="I22" s="13"/>
    </row>
    <row r="23" spans="1:9" x14ac:dyDescent="0.25">
      <c r="A23" s="169" t="str">
        <f>IF(Summary!C23="","",Summary!C23)</f>
        <v/>
      </c>
      <c r="B23" s="11"/>
      <c r="C23" s="4"/>
      <c r="D23" s="11"/>
      <c r="E23" s="4"/>
      <c r="F23" s="11"/>
      <c r="G23" s="4"/>
      <c r="H23" s="37" t="str">
        <f t="shared" si="1"/>
        <v/>
      </c>
      <c r="I23" s="13"/>
    </row>
    <row r="24" spans="1:9" x14ac:dyDescent="0.25">
      <c r="A24" s="169" t="str">
        <f>IF(Summary!C24="","",Summary!C24)</f>
        <v/>
      </c>
      <c r="B24" s="11"/>
      <c r="C24" s="4"/>
      <c r="D24" s="11"/>
      <c r="E24" s="4"/>
      <c r="F24" s="11"/>
      <c r="G24" s="4"/>
      <c r="H24" s="37" t="str">
        <f t="shared" si="1"/>
        <v/>
      </c>
      <c r="I24" s="13"/>
    </row>
    <row r="25" spans="1:9" x14ac:dyDescent="0.25">
      <c r="A25" s="169" t="str">
        <f>IF(Summary!C25="","",Summary!C25)</f>
        <v/>
      </c>
      <c r="B25" s="11"/>
      <c r="C25" s="4"/>
      <c r="D25" s="11"/>
      <c r="E25" s="4"/>
      <c r="F25" s="11"/>
      <c r="G25" s="4"/>
      <c r="H25" s="37" t="str">
        <f t="shared" si="1"/>
        <v/>
      </c>
      <c r="I25" s="13"/>
    </row>
    <row r="26" spans="1:9" x14ac:dyDescent="0.25">
      <c r="A26" s="169" t="str">
        <f>IF(Summary!C26="","",Summary!C26)</f>
        <v/>
      </c>
      <c r="B26" s="11"/>
      <c r="C26" s="4"/>
      <c r="D26" s="11"/>
      <c r="E26" s="4"/>
      <c r="F26" s="11"/>
      <c r="G26" s="4"/>
      <c r="H26" s="37" t="str">
        <f t="shared" si="1"/>
        <v/>
      </c>
      <c r="I26" s="13"/>
    </row>
    <row r="27" spans="1:9" x14ac:dyDescent="0.25">
      <c r="A27" s="169" t="str">
        <f>IF(Summary!C27="","",Summary!C27)</f>
        <v/>
      </c>
      <c r="B27" s="11"/>
      <c r="C27" s="4"/>
      <c r="D27" s="11"/>
      <c r="E27" s="4"/>
      <c r="F27" s="11"/>
      <c r="G27" s="4"/>
      <c r="H27" s="37" t="str">
        <f t="shared" si="1"/>
        <v/>
      </c>
      <c r="I27" s="13"/>
    </row>
    <row r="28" spans="1:9" x14ac:dyDescent="0.25">
      <c r="A28" s="169" t="str">
        <f>IF(Summary!C28="","",Summary!C28)</f>
        <v/>
      </c>
      <c r="B28" s="11"/>
      <c r="C28" s="4"/>
      <c r="D28" s="11"/>
      <c r="E28" s="4"/>
      <c r="F28" s="11"/>
      <c r="G28" s="4"/>
      <c r="H28" s="37" t="str">
        <f t="shared" si="1"/>
        <v/>
      </c>
      <c r="I28" s="13"/>
    </row>
    <row r="29" spans="1:9" x14ac:dyDescent="0.25">
      <c r="A29" s="169" t="str">
        <f>IF(Summary!C29="","",Summary!C29)</f>
        <v/>
      </c>
      <c r="B29" s="11"/>
      <c r="C29" s="4"/>
      <c r="D29" s="11"/>
      <c r="E29" s="4"/>
      <c r="F29" s="11"/>
      <c r="G29" s="4"/>
      <c r="H29" s="37" t="str">
        <f t="shared" si="1"/>
        <v/>
      </c>
      <c r="I29" s="13"/>
    </row>
    <row r="30" spans="1:9" x14ac:dyDescent="0.25">
      <c r="A30" s="169" t="str">
        <f>IF(Summary!C30="","",Summary!C30)</f>
        <v/>
      </c>
      <c r="B30" s="11"/>
      <c r="C30" s="4"/>
      <c r="D30" s="11"/>
      <c r="E30" s="4"/>
      <c r="F30" s="11"/>
      <c r="G30" s="4"/>
      <c r="H30" s="37" t="str">
        <f t="shared" si="1"/>
        <v/>
      </c>
      <c r="I30" s="13"/>
    </row>
    <row r="31" spans="1:9" x14ac:dyDescent="0.25">
      <c r="A31" s="169" t="str">
        <f>IF(Summary!C31="","",Summary!C31)</f>
        <v/>
      </c>
      <c r="B31" s="11"/>
      <c r="C31" s="4"/>
      <c r="D31" s="11"/>
      <c r="E31" s="4"/>
      <c r="F31" s="11"/>
      <c r="G31" s="4"/>
      <c r="H31" s="37" t="str">
        <f t="shared" si="1"/>
        <v/>
      </c>
      <c r="I31" s="13"/>
    </row>
    <row r="32" spans="1:9" x14ac:dyDescent="0.25">
      <c r="A32" s="169" t="str">
        <f>IF(Summary!C32="","",Summary!C32)</f>
        <v/>
      </c>
      <c r="B32" s="11"/>
      <c r="C32" s="4"/>
      <c r="D32" s="11"/>
      <c r="E32" s="4"/>
      <c r="F32" s="11"/>
      <c r="G32" s="4"/>
      <c r="H32" s="37" t="str">
        <f t="shared" si="1"/>
        <v/>
      </c>
      <c r="I32" s="13"/>
    </row>
    <row r="33" spans="1:9" x14ac:dyDescent="0.25">
      <c r="A33" s="169" t="str">
        <f>IF(Summary!C33="","",Summary!C33)</f>
        <v/>
      </c>
      <c r="B33" s="11"/>
      <c r="C33" s="4"/>
      <c r="D33" s="11"/>
      <c r="E33" s="4"/>
      <c r="F33" s="11"/>
      <c r="G33" s="4"/>
      <c r="H33" s="37" t="str">
        <f t="shared" si="1"/>
        <v/>
      </c>
      <c r="I33" s="13"/>
    </row>
    <row r="34" spans="1:9" x14ac:dyDescent="0.25">
      <c r="A34" s="169" t="str">
        <f>IF(Summary!C34="","",Summary!C34)</f>
        <v/>
      </c>
      <c r="B34" s="11"/>
      <c r="C34" s="4"/>
      <c r="D34" s="11"/>
      <c r="E34" s="4"/>
      <c r="F34" s="11"/>
      <c r="G34" s="4"/>
      <c r="H34" s="37" t="str">
        <f t="shared" si="1"/>
        <v/>
      </c>
      <c r="I34" s="13"/>
    </row>
    <row r="35" spans="1:9" ht="15.75" thickBot="1" x14ac:dyDescent="0.3">
      <c r="A35" s="170" t="str">
        <f>IF(Summary!C35="","",Summary!C35)</f>
        <v/>
      </c>
      <c r="B35" s="153"/>
      <c r="C35" s="213"/>
      <c r="D35" s="153"/>
      <c r="E35" s="213"/>
      <c r="F35" s="153"/>
      <c r="G35" s="213"/>
      <c r="H35" s="181" t="str">
        <f t="shared" si="1"/>
        <v/>
      </c>
      <c r="I35" s="154"/>
    </row>
  </sheetData>
  <mergeCells count="6">
    <mergeCell ref="H3:H4"/>
    <mergeCell ref="I3:I4"/>
    <mergeCell ref="A3:A4"/>
    <mergeCell ref="B3:C3"/>
    <mergeCell ref="D3:E3"/>
    <mergeCell ref="F3:G3"/>
  </mergeCells>
  <conditionalFormatting sqref="A1">
    <cfRule type="cellIs" dxfId="25" priority="1" operator="equal">
      <formula>"GMT"</formula>
    </cfRule>
    <cfRule type="cellIs" dxfId="24" priority="2" operator="equal">
      <formula>"RE"</formula>
    </cfRule>
    <cfRule type="cellIs" dxfId="23" priority="3" operator="equal">
      <formula>"JK"</formula>
    </cfRule>
    <cfRule type="cellIs" dxfId="22" priority="4" operator="equal">
      <formula>"CT"</formula>
    </cfRule>
    <cfRule type="cellIs" dxfId="21" priority="5" operator="equal">
      <formula>"SH"</formula>
    </cfRule>
  </conditionalFormatting>
  <conditionalFormatting sqref="B1:B1048576">
    <cfRule type="cellIs" dxfId="20" priority="6" operator="equal">
      <formula>"NI"</formula>
    </cfRule>
    <cfRule type="cellIs" dxfId="19" priority="7" operator="equal">
      <formula>"Y"</formula>
    </cfRule>
    <cfRule type="cellIs" dxfId="18" priority="8" operator="equal">
      <formula>"PY"</formula>
    </cfRule>
    <cfRule type="cellIs" dxfId="17" priority="9" operator="equal">
      <formula>"PN"</formula>
    </cfRule>
    <cfRule type="cellIs" dxfId="16" priority="10" operator="equal">
      <formula>"N"</formula>
    </cfRule>
  </conditionalFormatting>
  <conditionalFormatting sqref="D1:G1048576">
    <cfRule type="cellIs" dxfId="15" priority="11" operator="equal">
      <formula>"NA"</formula>
    </cfRule>
    <cfRule type="cellIs" dxfId="14" priority="12" operator="equal">
      <formula>"N"</formula>
    </cfRule>
    <cfRule type="cellIs" dxfId="13" priority="13" operator="equal">
      <formula>"PN"</formula>
    </cfRule>
    <cfRule type="cellIs" dxfId="12" priority="14" operator="equal">
      <formula>"NI"</formula>
    </cfRule>
    <cfRule type="cellIs" dxfId="11" priority="15" operator="equal">
      <formula>"PY"</formula>
    </cfRule>
    <cfRule type="cellIs" dxfId="10" priority="16" operator="equal">
      <formula>"Y"</formula>
    </cfRule>
  </conditionalFormatting>
  <conditionalFormatting sqref="H1:H1048576">
    <cfRule type="cellIs" dxfId="9" priority="17" operator="equal">
      <formula>"Incomplete"</formula>
    </cfRule>
    <cfRule type="cellIs" dxfId="8" priority="18" operator="equal">
      <formula>"High risk"</formula>
    </cfRule>
    <cfRule type="cellIs" dxfId="7" priority="19" operator="equal">
      <formula>"Some concerns"</formula>
    </cfRule>
    <cfRule type="cellIs" dxfId="6" priority="20" operator="equal">
      <formula>"Low risk"</formula>
    </cfRule>
  </conditionalFormatting>
  <dataValidations count="1">
    <dataValidation allowBlank="1" sqref="B1:B4 F1:F4 D1:D4 G1:G1048576 C1:C1048576 E1:E1048576" xr:uid="{5202C21E-5106-42C1-9441-C703CB5D4839}"/>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3">
        <x14:dataValidation type="list" allowBlank="1" xr:uid="{20C94CFA-8E0B-4574-88C8-041B04C71B85}">
          <x14:formula1>
            <xm:f>Lists!$E$8:$E$12</xm:f>
          </x14:formula1>
          <xm:sqref>B5:B1048576 D5:D1048576 F5:F1048576</xm:sqref>
        </x14:dataValidation>
        <x14:dataValidation type="list" allowBlank="1" xr:uid="{02A40058-66AD-4572-B0FF-26E675C2D4E5}">
          <x14:formula1>
            <xm:f>Lists!$F$8:$F$10</xm:f>
          </x14:formula1>
          <xm:sqref>H5:H1048576</xm:sqref>
        </x14:dataValidation>
        <x14:dataValidation type="list" allowBlank="1" xr:uid="{6408F4BC-8667-4E86-BCA1-85AA540D67DB}">
          <x14:formula1>
            <xm:f>Lists!$G$8:$G$13</xm:f>
          </x14:formula1>
          <xm:sqref>I5:I1048576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BD82E-1494-4D90-B7AF-2A5B581F1D5B}">
  <sheetPr>
    <tabColor theme="9" tint="0.59999389629810485"/>
  </sheetPr>
  <dimension ref="A1:T224"/>
  <sheetViews>
    <sheetView workbookViewId="0">
      <pane ySplit="1" topLeftCell="A2" activePane="bottomLeft" state="frozen"/>
      <selection pane="bottomLeft"/>
    </sheetView>
  </sheetViews>
  <sheetFormatPr defaultColWidth="8.7109375" defaultRowHeight="15" x14ac:dyDescent="0.25"/>
  <cols>
    <col min="1" max="1" width="8.42578125" style="25" customWidth="1"/>
    <col min="2" max="2" width="35.7109375" style="26" customWidth="1"/>
    <col min="3" max="3" width="5" style="26" bestFit="1" customWidth="1"/>
    <col min="4" max="6" width="5" style="26" customWidth="1"/>
    <col min="7" max="7" width="11.28515625" style="26" bestFit="1" customWidth="1"/>
    <col min="8" max="8" width="10.7109375" style="26" customWidth="1"/>
    <col min="9" max="9" width="5" style="26" customWidth="1"/>
    <col min="10" max="10" width="18" style="11" bestFit="1" customWidth="1"/>
    <col min="11" max="11" width="8.42578125" style="20" bestFit="1" customWidth="1"/>
    <col min="12" max="12" width="27" style="19" customWidth="1"/>
    <col min="13" max="13" width="29.28515625" style="29" bestFit="1" customWidth="1"/>
    <col min="14" max="14" width="5.42578125" style="20" bestFit="1" customWidth="1"/>
    <col min="15" max="15" width="10.7109375" style="11" bestFit="1" customWidth="1"/>
    <col min="16" max="16" width="16.28515625" style="3" bestFit="1" customWidth="1"/>
    <col min="17" max="17" width="37.28515625" style="4" bestFit="1" customWidth="1"/>
    <col min="19" max="19" width="9.42578125" bestFit="1" customWidth="1"/>
    <col min="22" max="22" width="16.7109375" bestFit="1" customWidth="1"/>
  </cols>
  <sheetData>
    <row r="1" spans="1:20" s="1" customFormat="1" ht="15.75" thickBot="1" x14ac:dyDescent="0.3">
      <c r="A1" s="21" t="s">
        <v>6</v>
      </c>
      <c r="B1" s="22" t="s">
        <v>7</v>
      </c>
      <c r="C1" s="22" t="s">
        <v>8</v>
      </c>
      <c r="D1" s="22" t="s">
        <v>9</v>
      </c>
      <c r="E1" s="22" t="s">
        <v>10</v>
      </c>
      <c r="F1" s="22" t="s">
        <v>11</v>
      </c>
      <c r="G1" s="22" t="s">
        <v>12</v>
      </c>
      <c r="H1" s="22" t="s">
        <v>13</v>
      </c>
      <c r="I1" s="22" t="s">
        <v>14</v>
      </c>
      <c r="J1" s="9" t="s">
        <v>15</v>
      </c>
      <c r="K1" s="14" t="s">
        <v>16</v>
      </c>
      <c r="L1" s="15" t="s">
        <v>17</v>
      </c>
      <c r="M1" s="27" t="s">
        <v>18</v>
      </c>
      <c r="N1" s="14" t="s">
        <v>20</v>
      </c>
      <c r="O1" s="9" t="s">
        <v>28</v>
      </c>
      <c r="P1" s="7" t="s">
        <v>7234</v>
      </c>
      <c r="Q1" s="8" t="str">
        <f>_xlfn.CONCAT("Notes: ",COUNTIF(P:P,"Yes")," done, ",COUNTIF(O:O,"SH")-COUNTIF(P:P,"Yes")," to go")</f>
        <v>Notes: 223 done, 0 to go</v>
      </c>
      <c r="S1" s="1" t="s">
        <v>28</v>
      </c>
      <c r="T1" s="1" t="s">
        <v>29</v>
      </c>
    </row>
    <row r="2" spans="1:20" x14ac:dyDescent="0.25">
      <c r="A2" s="23" t="s">
        <v>7235</v>
      </c>
      <c r="B2" s="24" t="s">
        <v>7236</v>
      </c>
      <c r="C2" s="24">
        <v>2025</v>
      </c>
      <c r="D2" s="24" t="s">
        <v>2712</v>
      </c>
      <c r="E2" s="24">
        <v>32</v>
      </c>
      <c r="F2" s="24">
        <v>2</v>
      </c>
      <c r="G2" s="24" t="s">
        <v>7237</v>
      </c>
      <c r="H2" s="24">
        <v>8</v>
      </c>
      <c r="I2" s="24" t="s">
        <v>7238</v>
      </c>
      <c r="J2" s="10" t="s">
        <v>35</v>
      </c>
      <c r="K2" s="18" t="str">
        <f t="shared" ref="K2:K65" si="0">IF(LEFT(I2,2)="10",HYPERLINK(_xlfn.CONCAT("https://doi.org/",I2),"Link"),IF(I2="","",HYPERLINK(I2,"Link")))</f>
        <v>Link</v>
      </c>
      <c r="L2" s="17" t="str">
        <f t="shared" ref="L2:L65" si="1">IF(A2&lt;&gt;"",IF(J2="No",_xlfn.CONCAT(IF(ISERROR(FIND(",",A2))=FALSE,LEFT(A2,FIND(",",A2)-1),A2),"-",C2,"-",H2),""),"")</f>
        <v/>
      </c>
      <c r="M2" s="28" t="str">
        <f t="shared" ref="M2:M65" si="2">IF(A2&lt;&gt;"",_xlfn.CONCAT("{",IF(ISERROR(FIND(",",A2))=FALSE,LEFT(A2,FIND(",",A2)-1),A2),", ",C2," #",H2,"}"),"")</f>
        <v>{Abaraogu, 2025 #8}</v>
      </c>
      <c r="N2" s="18" t="str">
        <f t="shared" ref="N2:N65" si="3">IF(J2="Yes",IF(O2&lt;&gt;"",HYPERLINK(_xlfn.CONCAT(VLOOKUP(O2,S:T,2,FALSE),"\",IF(ISERROR(FIND(",",A2))=FALSE,LEFT(A2,FIND(",",A2)-1),A2),"-",C2,"-",H2,".pdf"),"PDF"),""),"")</f>
        <v>PDF</v>
      </c>
      <c r="O2" s="10" t="s">
        <v>2</v>
      </c>
      <c r="P2" s="5" t="s">
        <v>35</v>
      </c>
      <c r="Q2" s="6" t="s">
        <v>7239</v>
      </c>
      <c r="S2" t="s">
        <v>2</v>
      </c>
      <c r="T2" t="s">
        <v>7240</v>
      </c>
    </row>
    <row r="3" spans="1:20" x14ac:dyDescent="0.25">
      <c r="A3" s="23" t="s">
        <v>7938</v>
      </c>
      <c r="B3" s="24" t="s">
        <v>7939</v>
      </c>
      <c r="C3" s="24">
        <v>2024</v>
      </c>
      <c r="D3" s="24" t="s">
        <v>3583</v>
      </c>
      <c r="E3" s="24">
        <v>226</v>
      </c>
      <c r="F3" s="24"/>
      <c r="G3" s="24" t="s">
        <v>7940</v>
      </c>
      <c r="H3" s="24">
        <v>100</v>
      </c>
      <c r="I3" s="24" t="s">
        <v>7941</v>
      </c>
      <c r="J3" s="10" t="s">
        <v>35</v>
      </c>
      <c r="K3" s="16" t="str">
        <f t="shared" si="0"/>
        <v>Link</v>
      </c>
      <c r="L3" s="17" t="str">
        <f t="shared" si="1"/>
        <v/>
      </c>
      <c r="M3" s="28" t="str">
        <f t="shared" si="2"/>
        <v>{Adhikari, 2024 #100}</v>
      </c>
      <c r="N3" s="18" t="str">
        <f t="shared" si="3"/>
        <v>PDF</v>
      </c>
      <c r="O3" s="10" t="s">
        <v>2</v>
      </c>
      <c r="P3" s="5" t="s">
        <v>35</v>
      </c>
      <c r="Q3" s="6" t="s">
        <v>7942</v>
      </c>
    </row>
    <row r="4" spans="1:20" x14ac:dyDescent="0.25">
      <c r="A4" s="23" t="s">
        <v>7871</v>
      </c>
      <c r="B4" s="24" t="s">
        <v>7872</v>
      </c>
      <c r="C4" s="24">
        <v>2023</v>
      </c>
      <c r="D4" s="24" t="s">
        <v>7873</v>
      </c>
      <c r="E4" s="24">
        <v>29</v>
      </c>
      <c r="F4" s="24" t="s">
        <v>7874</v>
      </c>
      <c r="G4" s="24" t="s">
        <v>7875</v>
      </c>
      <c r="H4" s="24">
        <v>178</v>
      </c>
      <c r="I4" s="24" t="s">
        <v>7876</v>
      </c>
      <c r="J4" s="10" t="s">
        <v>35</v>
      </c>
      <c r="K4" s="16" t="str">
        <f t="shared" si="0"/>
        <v>Link</v>
      </c>
      <c r="L4" s="17" t="str">
        <f t="shared" si="1"/>
        <v/>
      </c>
      <c r="M4" s="28" t="str">
        <f t="shared" si="2"/>
        <v>{Adnan, 2023 #178}</v>
      </c>
      <c r="N4" s="18" t="str">
        <f t="shared" si="3"/>
        <v>PDF</v>
      </c>
      <c r="O4" s="10" t="s">
        <v>2</v>
      </c>
      <c r="P4" s="5" t="s">
        <v>35</v>
      </c>
      <c r="Q4" s="6" t="s">
        <v>7877</v>
      </c>
    </row>
    <row r="5" spans="1:20" x14ac:dyDescent="0.25">
      <c r="A5" s="23" t="s">
        <v>7241</v>
      </c>
      <c r="B5" s="24" t="s">
        <v>7242</v>
      </c>
      <c r="C5" s="24">
        <v>2024</v>
      </c>
      <c r="D5" s="24" t="s">
        <v>7243</v>
      </c>
      <c r="E5" s="24">
        <v>15</v>
      </c>
      <c r="F5" s="24"/>
      <c r="G5" s="24">
        <v>1449519</v>
      </c>
      <c r="H5" s="24">
        <v>25</v>
      </c>
      <c r="I5" s="24" t="s">
        <v>7244</v>
      </c>
      <c r="J5" s="10" t="s">
        <v>35</v>
      </c>
      <c r="K5" s="16" t="str">
        <f t="shared" si="0"/>
        <v>Link</v>
      </c>
      <c r="L5" s="17" t="str">
        <f t="shared" si="1"/>
        <v/>
      </c>
      <c r="M5" s="28" t="str">
        <f t="shared" si="2"/>
        <v>{Adnan, 2024 #25}</v>
      </c>
      <c r="N5" s="18" t="str">
        <f t="shared" si="3"/>
        <v>PDF</v>
      </c>
      <c r="O5" s="10" t="s">
        <v>2</v>
      </c>
      <c r="P5" s="5" t="s">
        <v>35</v>
      </c>
      <c r="Q5" s="6" t="s">
        <v>7239</v>
      </c>
    </row>
    <row r="6" spans="1:20" x14ac:dyDescent="0.25">
      <c r="A6" s="23" t="s">
        <v>7245</v>
      </c>
      <c r="B6" s="24" t="s">
        <v>7246</v>
      </c>
      <c r="C6" s="24">
        <v>2023</v>
      </c>
      <c r="D6" s="24" t="s">
        <v>530</v>
      </c>
      <c r="E6" s="24">
        <v>25</v>
      </c>
      <c r="F6" s="24"/>
      <c r="G6" s="24" t="s">
        <v>7247</v>
      </c>
      <c r="H6" s="24">
        <v>1</v>
      </c>
      <c r="I6" s="24" t="s">
        <v>7248</v>
      </c>
      <c r="J6" s="10" t="s">
        <v>35</v>
      </c>
      <c r="K6" s="16" t="str">
        <f t="shared" si="0"/>
        <v>Link</v>
      </c>
      <c r="L6" s="17" t="str">
        <f t="shared" si="1"/>
        <v/>
      </c>
      <c r="M6" s="28" t="str">
        <f t="shared" si="2"/>
        <v>{Aggarwal, 2023 #1}</v>
      </c>
      <c r="N6" s="18" t="str">
        <f t="shared" si="3"/>
        <v>PDF</v>
      </c>
      <c r="O6" s="10" t="s">
        <v>2</v>
      </c>
      <c r="P6" s="5" t="s">
        <v>35</v>
      </c>
      <c r="Q6" s="6" t="s">
        <v>7239</v>
      </c>
    </row>
    <row r="7" spans="1:20" x14ac:dyDescent="0.25">
      <c r="A7" s="23" t="s">
        <v>7249</v>
      </c>
      <c r="B7" s="24" t="s">
        <v>7250</v>
      </c>
      <c r="C7" s="24">
        <v>2024</v>
      </c>
      <c r="D7" s="24" t="s">
        <v>296</v>
      </c>
      <c r="E7" s="24"/>
      <c r="F7" s="24"/>
      <c r="G7" s="24"/>
      <c r="H7" s="24">
        <v>15</v>
      </c>
      <c r="I7" s="24" t="s">
        <v>7251</v>
      </c>
      <c r="J7" s="10" t="s">
        <v>35</v>
      </c>
      <c r="K7" s="16" t="str">
        <f t="shared" si="0"/>
        <v>Link</v>
      </c>
      <c r="L7" s="17" t="str">
        <f t="shared" si="1"/>
        <v/>
      </c>
      <c r="M7" s="28" t="str">
        <f t="shared" si="2"/>
        <v>{Agirre-Elordui, 2024 #15}</v>
      </c>
      <c r="N7" s="18" t="str">
        <f t="shared" si="3"/>
        <v>PDF</v>
      </c>
      <c r="O7" s="10" t="s">
        <v>2</v>
      </c>
      <c r="P7" s="5" t="s">
        <v>35</v>
      </c>
      <c r="Q7" s="6" t="s">
        <v>7239</v>
      </c>
    </row>
    <row r="8" spans="1:20" x14ac:dyDescent="0.25">
      <c r="A8" s="23" t="s">
        <v>7252</v>
      </c>
      <c r="B8" s="24" t="s">
        <v>7253</v>
      </c>
      <c r="C8" s="24">
        <v>2024</v>
      </c>
      <c r="D8" s="24" t="s">
        <v>7254</v>
      </c>
      <c r="E8" s="24">
        <v>19</v>
      </c>
      <c r="F8" s="24">
        <v>5</v>
      </c>
      <c r="G8" s="24" t="s">
        <v>7255</v>
      </c>
      <c r="H8" s="24">
        <v>24</v>
      </c>
      <c r="I8" s="24" t="s">
        <v>7256</v>
      </c>
      <c r="J8" s="10" t="s">
        <v>35</v>
      </c>
      <c r="K8" s="16" t="str">
        <f t="shared" si="0"/>
        <v>Link</v>
      </c>
      <c r="L8" s="17" t="str">
        <f t="shared" si="1"/>
        <v/>
      </c>
      <c r="M8" s="28" t="str">
        <f t="shared" si="2"/>
        <v>{Agnes, 2024 #24}</v>
      </c>
      <c r="N8" s="18" t="str">
        <f t="shared" si="3"/>
        <v>PDF</v>
      </c>
      <c r="O8" s="10" t="s">
        <v>2</v>
      </c>
      <c r="P8" s="5" t="s">
        <v>35</v>
      </c>
      <c r="Q8" s="6" t="s">
        <v>7239</v>
      </c>
    </row>
    <row r="9" spans="1:20" x14ac:dyDescent="0.25">
      <c r="A9" s="23" t="s">
        <v>7257</v>
      </c>
      <c r="B9" s="24" t="s">
        <v>7258</v>
      </c>
      <c r="C9" s="24">
        <v>2024</v>
      </c>
      <c r="D9" s="24" t="s">
        <v>7259</v>
      </c>
      <c r="E9" s="24">
        <v>9</v>
      </c>
      <c r="F9" s="24">
        <v>1</v>
      </c>
      <c r="G9" s="24" t="s">
        <v>7260</v>
      </c>
      <c r="H9" s="24">
        <v>127</v>
      </c>
      <c r="I9" s="24" t="s">
        <v>7261</v>
      </c>
      <c r="J9" s="10" t="s">
        <v>35</v>
      </c>
      <c r="K9" s="16" t="str">
        <f t="shared" si="0"/>
        <v>Link</v>
      </c>
      <c r="L9" s="17" t="str">
        <f t="shared" si="1"/>
        <v/>
      </c>
      <c r="M9" s="28" t="str">
        <f t="shared" si="2"/>
        <v>{Ahern, 2024 #127}</v>
      </c>
      <c r="N9" s="18" t="str">
        <f t="shared" si="3"/>
        <v>PDF</v>
      </c>
      <c r="O9" s="10" t="s">
        <v>2</v>
      </c>
      <c r="P9" s="5" t="s">
        <v>35</v>
      </c>
      <c r="Q9" s="6" t="s">
        <v>7239</v>
      </c>
    </row>
    <row r="10" spans="1:20" x14ac:dyDescent="0.25">
      <c r="A10" s="23" t="s">
        <v>7262</v>
      </c>
      <c r="B10" s="24" t="s">
        <v>7263</v>
      </c>
      <c r="C10" s="24">
        <v>2024</v>
      </c>
      <c r="D10" s="24" t="s">
        <v>885</v>
      </c>
      <c r="E10" s="24">
        <v>32</v>
      </c>
      <c r="F10" s="24">
        <v>4</v>
      </c>
      <c r="G10" s="24" t="s">
        <v>7264</v>
      </c>
      <c r="H10" s="24">
        <v>34</v>
      </c>
      <c r="I10" s="24" t="s">
        <v>7265</v>
      </c>
      <c r="J10" s="10" t="s">
        <v>35</v>
      </c>
      <c r="K10" s="16" t="str">
        <f t="shared" si="0"/>
        <v>Link</v>
      </c>
      <c r="L10" s="17" t="str">
        <f t="shared" si="1"/>
        <v/>
      </c>
      <c r="M10" s="28" t="str">
        <f t="shared" si="2"/>
        <v>{Ahmed, 2024 #34}</v>
      </c>
      <c r="N10" s="18" t="str">
        <f t="shared" si="3"/>
        <v>PDF</v>
      </c>
      <c r="O10" s="10" t="s">
        <v>2</v>
      </c>
      <c r="P10" s="5" t="s">
        <v>35</v>
      </c>
      <c r="Q10" s="6" t="s">
        <v>7239</v>
      </c>
    </row>
    <row r="11" spans="1:20" x14ac:dyDescent="0.25">
      <c r="A11" s="23" t="s">
        <v>8036</v>
      </c>
      <c r="B11" s="24" t="s">
        <v>8037</v>
      </c>
      <c r="C11" s="24">
        <v>2024</v>
      </c>
      <c r="D11" s="24" t="s">
        <v>159</v>
      </c>
      <c r="E11" s="24">
        <v>19</v>
      </c>
      <c r="F11" s="24">
        <v>6</v>
      </c>
      <c r="G11" s="24" t="s">
        <v>8038</v>
      </c>
      <c r="H11" s="24">
        <v>85</v>
      </c>
      <c r="I11" s="24" t="s">
        <v>8039</v>
      </c>
      <c r="J11" s="10" t="s">
        <v>35</v>
      </c>
      <c r="K11" s="16" t="str">
        <f t="shared" si="0"/>
        <v>Link</v>
      </c>
      <c r="L11" s="17" t="str">
        <f t="shared" si="1"/>
        <v/>
      </c>
      <c r="M11" s="28" t="str">
        <f t="shared" si="2"/>
        <v>{Alalawi, 2024 #85}</v>
      </c>
      <c r="N11" s="18" t="str">
        <f t="shared" si="3"/>
        <v>PDF</v>
      </c>
      <c r="O11" s="10" t="s">
        <v>2</v>
      </c>
      <c r="P11" s="5" t="s">
        <v>35</v>
      </c>
      <c r="Q11" s="6" t="s">
        <v>8040</v>
      </c>
    </row>
    <row r="12" spans="1:20" x14ac:dyDescent="0.25">
      <c r="A12" s="23" t="s">
        <v>8027</v>
      </c>
      <c r="B12" s="24" t="s">
        <v>8028</v>
      </c>
      <c r="C12" s="24">
        <v>2023</v>
      </c>
      <c r="D12" s="24" t="s">
        <v>3998</v>
      </c>
      <c r="E12" s="24">
        <v>29</v>
      </c>
      <c r="F12" s="24">
        <v>7</v>
      </c>
      <c r="G12" s="24" t="s">
        <v>8029</v>
      </c>
      <c r="H12" s="24">
        <v>165</v>
      </c>
      <c r="I12" s="24" t="s">
        <v>8030</v>
      </c>
      <c r="J12" s="10" t="s">
        <v>2662</v>
      </c>
      <c r="K12" s="16" t="str">
        <f t="shared" si="0"/>
        <v>Link</v>
      </c>
      <c r="L12" s="17" t="str">
        <f t="shared" si="1"/>
        <v>Alam-2023-165</v>
      </c>
      <c r="M12" s="28" t="str">
        <f t="shared" si="2"/>
        <v>{Alam, 2023 #165}</v>
      </c>
      <c r="N12" s="18" t="str">
        <f t="shared" si="3"/>
        <v/>
      </c>
      <c r="O12" s="10" t="s">
        <v>2</v>
      </c>
      <c r="P12" s="5" t="s">
        <v>35</v>
      </c>
      <c r="Q12" s="6" t="s">
        <v>8031</v>
      </c>
    </row>
    <row r="13" spans="1:20" x14ac:dyDescent="0.25">
      <c r="A13" s="23" t="s">
        <v>7266</v>
      </c>
      <c r="B13" s="24" t="s">
        <v>7267</v>
      </c>
      <c r="C13" s="24">
        <v>2024</v>
      </c>
      <c r="D13" s="24" t="s">
        <v>286</v>
      </c>
      <c r="E13" s="24">
        <v>11</v>
      </c>
      <c r="F13" s="24">
        <v>6</v>
      </c>
      <c r="G13" s="24"/>
      <c r="H13" s="24">
        <v>123</v>
      </c>
      <c r="I13" s="24" t="s">
        <v>7268</v>
      </c>
      <c r="J13" s="10" t="s">
        <v>35</v>
      </c>
      <c r="K13" s="16" t="str">
        <f t="shared" si="0"/>
        <v>Link</v>
      </c>
      <c r="L13" s="17" t="str">
        <f t="shared" si="1"/>
        <v/>
      </c>
      <c r="M13" s="28" t="str">
        <f t="shared" si="2"/>
        <v>{Aleid, 2024 #123}</v>
      </c>
      <c r="N13" s="18" t="str">
        <f t="shared" si="3"/>
        <v>PDF</v>
      </c>
      <c r="O13" s="10" t="s">
        <v>2</v>
      </c>
      <c r="P13" s="5" t="s">
        <v>35</v>
      </c>
      <c r="Q13" s="6" t="s">
        <v>7239</v>
      </c>
    </row>
    <row r="14" spans="1:20" x14ac:dyDescent="0.25">
      <c r="A14" s="23" t="s">
        <v>8041</v>
      </c>
      <c r="B14" s="24" t="s">
        <v>8042</v>
      </c>
      <c r="C14" s="24">
        <v>2023</v>
      </c>
      <c r="D14" s="24" t="s">
        <v>8043</v>
      </c>
      <c r="E14" s="24">
        <v>13</v>
      </c>
      <c r="F14" s="24">
        <v>2</v>
      </c>
      <c r="G14" s="24" t="s">
        <v>8044</v>
      </c>
      <c r="H14" s="24">
        <v>139</v>
      </c>
      <c r="I14" s="24" t="s">
        <v>8045</v>
      </c>
      <c r="J14" s="10" t="s">
        <v>35</v>
      </c>
      <c r="K14" s="16" t="str">
        <f t="shared" si="0"/>
        <v>Link</v>
      </c>
      <c r="L14" s="17" t="str">
        <f t="shared" si="1"/>
        <v/>
      </c>
      <c r="M14" s="28" t="str">
        <f t="shared" si="2"/>
        <v>{Alessy, 2023 #139}</v>
      </c>
      <c r="N14" s="18" t="str">
        <f t="shared" si="3"/>
        <v>PDF</v>
      </c>
      <c r="O14" s="10" t="s">
        <v>2</v>
      </c>
      <c r="P14" s="5" t="s">
        <v>35</v>
      </c>
      <c r="Q14" s="6" t="s">
        <v>8040</v>
      </c>
    </row>
    <row r="15" spans="1:20" x14ac:dyDescent="0.25">
      <c r="A15" s="23" t="s">
        <v>8046</v>
      </c>
      <c r="B15" s="24" t="s">
        <v>8047</v>
      </c>
      <c r="C15" s="24">
        <v>2023</v>
      </c>
      <c r="D15" s="24" t="s">
        <v>8048</v>
      </c>
      <c r="E15" s="24">
        <v>16</v>
      </c>
      <c r="F15" s="24">
        <v>1</v>
      </c>
      <c r="G15" s="24">
        <v>2194715</v>
      </c>
      <c r="H15" s="24">
        <v>211</v>
      </c>
      <c r="I15" s="24" t="s">
        <v>8049</v>
      </c>
      <c r="J15" s="10" t="s">
        <v>35</v>
      </c>
      <c r="K15" s="16" t="str">
        <f t="shared" si="0"/>
        <v>Link</v>
      </c>
      <c r="L15" s="17" t="str">
        <f t="shared" si="1"/>
        <v/>
      </c>
      <c r="M15" s="28" t="str">
        <f t="shared" si="2"/>
        <v>{Alghannam, 2023 #211}</v>
      </c>
      <c r="N15" s="18" t="str">
        <f t="shared" si="3"/>
        <v>PDF</v>
      </c>
      <c r="O15" s="10" t="s">
        <v>2</v>
      </c>
      <c r="P15" s="5" t="s">
        <v>35</v>
      </c>
      <c r="Q15" s="6" t="s">
        <v>8040</v>
      </c>
    </row>
    <row r="16" spans="1:20" x14ac:dyDescent="0.25">
      <c r="A16" s="23" t="s">
        <v>7946</v>
      </c>
      <c r="B16" s="24" t="s">
        <v>7947</v>
      </c>
      <c r="C16" s="24">
        <v>2024</v>
      </c>
      <c r="D16" s="24" t="s">
        <v>7948</v>
      </c>
      <c r="E16" s="24">
        <v>16</v>
      </c>
      <c r="F16" s="24">
        <v>12</v>
      </c>
      <c r="G16" s="24" t="s">
        <v>7949</v>
      </c>
      <c r="H16" s="24">
        <v>22</v>
      </c>
      <c r="I16" s="24" t="s">
        <v>7950</v>
      </c>
      <c r="J16" s="10" t="s">
        <v>35</v>
      </c>
      <c r="K16" s="16" t="str">
        <f t="shared" si="0"/>
        <v>Link</v>
      </c>
      <c r="L16" s="17" t="str">
        <f t="shared" si="1"/>
        <v/>
      </c>
      <c r="M16" s="28" t="str">
        <f t="shared" si="2"/>
        <v>{Alhelal, 2024 #22}</v>
      </c>
      <c r="N16" s="18" t="str">
        <f t="shared" si="3"/>
        <v>PDF</v>
      </c>
      <c r="O16" s="10" t="s">
        <v>2</v>
      </c>
      <c r="P16" s="5" t="s">
        <v>35</v>
      </c>
      <c r="Q16" s="6" t="s">
        <v>7951</v>
      </c>
    </row>
    <row r="17" spans="1:18" x14ac:dyDescent="0.25">
      <c r="A17" s="23" t="s">
        <v>7269</v>
      </c>
      <c r="B17" s="24" t="s">
        <v>7270</v>
      </c>
      <c r="C17" s="24">
        <v>2023</v>
      </c>
      <c r="D17" s="24" t="s">
        <v>885</v>
      </c>
      <c r="E17" s="24">
        <v>31</v>
      </c>
      <c r="F17" s="24">
        <v>1</v>
      </c>
      <c r="G17" s="24" t="s">
        <v>7271</v>
      </c>
      <c r="H17" s="24">
        <v>217</v>
      </c>
      <c r="I17" s="24" t="s">
        <v>7272</v>
      </c>
      <c r="J17" s="10" t="s">
        <v>35</v>
      </c>
      <c r="K17" s="16" t="str">
        <f t="shared" si="0"/>
        <v>Link</v>
      </c>
      <c r="L17" s="17" t="str">
        <f t="shared" si="1"/>
        <v/>
      </c>
      <c r="M17" s="28" t="str">
        <f t="shared" si="2"/>
        <v>{Ali, 2023 #217}</v>
      </c>
      <c r="N17" s="18" t="str">
        <f t="shared" si="3"/>
        <v>PDF</v>
      </c>
      <c r="O17" s="10" t="s">
        <v>2</v>
      </c>
      <c r="P17" s="5" t="s">
        <v>35</v>
      </c>
      <c r="Q17" s="6" t="s">
        <v>7239</v>
      </c>
    </row>
    <row r="18" spans="1:18" x14ac:dyDescent="0.25">
      <c r="A18" s="23" t="s">
        <v>7900</v>
      </c>
      <c r="B18" s="24" t="s">
        <v>7901</v>
      </c>
      <c r="C18" s="24">
        <v>2024</v>
      </c>
      <c r="D18" s="24" t="s">
        <v>7902</v>
      </c>
      <c r="E18" s="24">
        <v>18</v>
      </c>
      <c r="F18" s="24">
        <v>1</v>
      </c>
      <c r="G18" s="24" t="s">
        <v>7903</v>
      </c>
      <c r="H18" s="24">
        <v>18</v>
      </c>
      <c r="I18" s="24" t="s">
        <v>7904</v>
      </c>
      <c r="J18" s="10" t="s">
        <v>35</v>
      </c>
      <c r="K18" s="16" t="str">
        <f t="shared" si="0"/>
        <v>Link</v>
      </c>
      <c r="L18" s="17" t="str">
        <f t="shared" si="1"/>
        <v/>
      </c>
      <c r="M18" s="28" t="str">
        <f t="shared" si="2"/>
        <v>{Allcott-Watson, 2024 #18}</v>
      </c>
      <c r="N18" s="18" t="str">
        <f t="shared" si="3"/>
        <v>PDF</v>
      </c>
      <c r="O18" s="10" t="s">
        <v>2</v>
      </c>
      <c r="P18" s="5" t="s">
        <v>35</v>
      </c>
      <c r="Q18" s="6" t="s">
        <v>7905</v>
      </c>
    </row>
    <row r="19" spans="1:18" x14ac:dyDescent="0.25">
      <c r="A19" s="23" t="s">
        <v>8050</v>
      </c>
      <c r="B19" s="24" t="s">
        <v>8051</v>
      </c>
      <c r="C19" s="24">
        <v>2024</v>
      </c>
      <c r="D19" s="24" t="s">
        <v>124</v>
      </c>
      <c r="E19" s="24">
        <v>21</v>
      </c>
      <c r="F19" s="24">
        <v>1</v>
      </c>
      <c r="G19" s="24">
        <v>144</v>
      </c>
      <c r="H19" s="24">
        <v>31</v>
      </c>
      <c r="I19" s="24" t="s">
        <v>8052</v>
      </c>
      <c r="J19" s="10" t="s">
        <v>35</v>
      </c>
      <c r="K19" s="16" t="str">
        <f t="shared" si="0"/>
        <v>Link</v>
      </c>
      <c r="L19" s="17" t="str">
        <f t="shared" si="1"/>
        <v/>
      </c>
      <c r="M19" s="28" t="str">
        <f t="shared" si="2"/>
        <v>{Alley, 2024 #31}</v>
      </c>
      <c r="N19" s="18" t="str">
        <f t="shared" si="3"/>
        <v>PDF</v>
      </c>
      <c r="O19" s="10" t="s">
        <v>2</v>
      </c>
      <c r="P19" s="5" t="s">
        <v>35</v>
      </c>
      <c r="Q19" s="6" t="s">
        <v>8040</v>
      </c>
    </row>
    <row r="20" spans="1:18" x14ac:dyDescent="0.25">
      <c r="A20" s="23" t="s">
        <v>7273</v>
      </c>
      <c r="B20" s="24" t="s">
        <v>7274</v>
      </c>
      <c r="C20" s="24">
        <v>2023</v>
      </c>
      <c r="D20" s="24" t="s">
        <v>365</v>
      </c>
      <c r="E20" s="24">
        <v>23</v>
      </c>
      <c r="F20" s="24">
        <v>1</v>
      </c>
      <c r="G20" s="24">
        <v>2013</v>
      </c>
      <c r="H20" s="24">
        <v>108</v>
      </c>
      <c r="I20" s="24" t="s">
        <v>7275</v>
      </c>
      <c r="J20" s="10" t="s">
        <v>35</v>
      </c>
      <c r="K20" s="16" t="str">
        <f t="shared" si="0"/>
        <v>Link</v>
      </c>
      <c r="L20" s="17" t="str">
        <f t="shared" si="1"/>
        <v/>
      </c>
      <c r="M20" s="28" t="str">
        <f t="shared" si="2"/>
        <v>{Al-Walah, 2023 #108}</v>
      </c>
      <c r="N20" s="18" t="str">
        <f t="shared" si="3"/>
        <v>PDF</v>
      </c>
      <c r="O20" s="10" t="s">
        <v>2</v>
      </c>
      <c r="P20" s="5" t="s">
        <v>35</v>
      </c>
      <c r="Q20" s="6" t="s">
        <v>7239</v>
      </c>
    </row>
    <row r="21" spans="1:18" x14ac:dyDescent="0.25">
      <c r="A21" s="23" t="s">
        <v>7276</v>
      </c>
      <c r="B21" s="24" t="s">
        <v>7277</v>
      </c>
      <c r="C21" s="24">
        <v>2024</v>
      </c>
      <c r="D21" s="24" t="s">
        <v>192</v>
      </c>
      <c r="E21" s="24">
        <v>189</v>
      </c>
      <c r="F21" s="24"/>
      <c r="G21" s="24">
        <v>108144</v>
      </c>
      <c r="H21" s="24">
        <v>36</v>
      </c>
      <c r="I21" s="24" t="s">
        <v>7278</v>
      </c>
      <c r="J21" s="10" t="s">
        <v>35</v>
      </c>
      <c r="K21" s="16" t="str">
        <f t="shared" si="0"/>
        <v>Link</v>
      </c>
      <c r="L21" s="17" t="str">
        <f t="shared" si="1"/>
        <v/>
      </c>
      <c r="M21" s="28" t="str">
        <f t="shared" si="2"/>
        <v>{Aminde, 2024 #36}</v>
      </c>
      <c r="N21" s="18" t="str">
        <f t="shared" si="3"/>
        <v>PDF</v>
      </c>
      <c r="O21" s="10" t="s">
        <v>2</v>
      </c>
      <c r="P21" s="5" t="s">
        <v>35</v>
      </c>
      <c r="Q21" s="6" t="s">
        <v>7239</v>
      </c>
    </row>
    <row r="22" spans="1:18" x14ac:dyDescent="0.25">
      <c r="A22" s="23" t="s">
        <v>7957</v>
      </c>
      <c r="B22" s="24" t="s">
        <v>7958</v>
      </c>
      <c r="C22" s="24">
        <v>2024</v>
      </c>
      <c r="D22" s="24" t="s">
        <v>4283</v>
      </c>
      <c r="E22" s="24">
        <v>70</v>
      </c>
      <c r="F22" s="24">
        <v>7</v>
      </c>
      <c r="G22" s="24" t="s">
        <v>7959</v>
      </c>
      <c r="H22" s="24">
        <v>23</v>
      </c>
      <c r="I22" s="24" t="s">
        <v>7960</v>
      </c>
      <c r="J22" s="10" t="s">
        <v>35</v>
      </c>
      <c r="K22" s="16" t="str">
        <f t="shared" si="0"/>
        <v>Link</v>
      </c>
      <c r="L22" s="17" t="str">
        <f t="shared" si="1"/>
        <v/>
      </c>
      <c r="M22" s="28" t="str">
        <f t="shared" si="2"/>
        <v>{An, 2024 #23}</v>
      </c>
      <c r="N22" s="18" t="str">
        <f t="shared" si="3"/>
        <v>PDF</v>
      </c>
      <c r="O22" s="10" t="s">
        <v>2</v>
      </c>
      <c r="P22" s="5" t="s">
        <v>35</v>
      </c>
      <c r="Q22" s="6" t="s">
        <v>7961</v>
      </c>
      <c r="R22" s="93"/>
    </row>
    <row r="23" spans="1:18" x14ac:dyDescent="0.25">
      <c r="A23" s="23" t="s">
        <v>7279</v>
      </c>
      <c r="B23" s="24" t="s">
        <v>7280</v>
      </c>
      <c r="C23" s="24">
        <v>2024</v>
      </c>
      <c r="D23" s="24" t="s">
        <v>1315</v>
      </c>
      <c r="E23" s="24">
        <v>13</v>
      </c>
      <c r="F23" s="24">
        <v>3</v>
      </c>
      <c r="G23" s="24" t="s">
        <v>7281</v>
      </c>
      <c r="H23" s="24">
        <v>64</v>
      </c>
      <c r="I23" s="24" t="s">
        <v>7282</v>
      </c>
      <c r="J23" s="10" t="s">
        <v>35</v>
      </c>
      <c r="K23" s="16" t="str">
        <f t="shared" si="0"/>
        <v>Link</v>
      </c>
      <c r="L23" s="17" t="str">
        <f t="shared" si="1"/>
        <v/>
      </c>
      <c r="M23" s="28" t="str">
        <f t="shared" si="2"/>
        <v>{An, 2024 #64}</v>
      </c>
      <c r="N23" s="18" t="str">
        <f t="shared" si="3"/>
        <v>PDF</v>
      </c>
      <c r="O23" s="10" t="s">
        <v>2</v>
      </c>
      <c r="P23" s="5" t="s">
        <v>35</v>
      </c>
      <c r="Q23" s="6" t="s">
        <v>7239</v>
      </c>
    </row>
    <row r="24" spans="1:18" x14ac:dyDescent="0.25">
      <c r="A24" s="23" t="s">
        <v>7283</v>
      </c>
      <c r="B24" s="24" t="s">
        <v>7284</v>
      </c>
      <c r="C24" s="24">
        <v>2022</v>
      </c>
      <c r="D24" s="24" t="s">
        <v>428</v>
      </c>
      <c r="E24" s="24">
        <v>40</v>
      </c>
      <c r="F24" s="24">
        <v>22</v>
      </c>
      <c r="G24" s="24" t="s">
        <v>7285</v>
      </c>
      <c r="H24" s="24">
        <v>220</v>
      </c>
      <c r="I24" s="24" t="s">
        <v>7286</v>
      </c>
      <c r="J24" s="10" t="s">
        <v>35</v>
      </c>
      <c r="K24" s="16" t="str">
        <f t="shared" si="0"/>
        <v>Link</v>
      </c>
      <c r="L24" s="17" t="str">
        <f t="shared" si="1"/>
        <v/>
      </c>
      <c r="M24" s="28" t="str">
        <f t="shared" si="2"/>
        <v>{Anico, 2022 #220}</v>
      </c>
      <c r="N24" s="18" t="str">
        <f t="shared" si="3"/>
        <v>PDF</v>
      </c>
      <c r="O24" s="10" t="s">
        <v>2</v>
      </c>
      <c r="P24" s="5" t="s">
        <v>35</v>
      </c>
      <c r="Q24" s="6" t="s">
        <v>7239</v>
      </c>
    </row>
    <row r="25" spans="1:18" x14ac:dyDescent="0.25">
      <c r="A25" s="23" t="s">
        <v>7287</v>
      </c>
      <c r="B25" s="24" t="s">
        <v>7288</v>
      </c>
      <c r="C25" s="24">
        <v>2023</v>
      </c>
      <c r="D25" s="24" t="s">
        <v>1996</v>
      </c>
      <c r="E25" s="24">
        <v>15</v>
      </c>
      <c r="F25" s="24">
        <v>8</v>
      </c>
      <c r="G25" s="86" t="s">
        <v>7289</v>
      </c>
      <c r="H25" s="24">
        <v>169</v>
      </c>
      <c r="I25" s="24" t="s">
        <v>7290</v>
      </c>
      <c r="J25" s="10" t="s">
        <v>35</v>
      </c>
      <c r="K25" s="16" t="str">
        <f t="shared" si="0"/>
        <v>Link</v>
      </c>
      <c r="L25" s="17" t="str">
        <f t="shared" si="1"/>
        <v/>
      </c>
      <c r="M25" s="28" t="str">
        <f t="shared" si="2"/>
        <v>{Ariie, 2023 #169}</v>
      </c>
      <c r="N25" s="18" t="str">
        <f t="shared" si="3"/>
        <v>PDF</v>
      </c>
      <c r="O25" s="10" t="s">
        <v>2</v>
      </c>
      <c r="P25" s="5" t="s">
        <v>35</v>
      </c>
      <c r="Q25" s="6" t="s">
        <v>7239</v>
      </c>
    </row>
    <row r="26" spans="1:18" x14ac:dyDescent="0.25">
      <c r="A26" s="23" t="s">
        <v>7291</v>
      </c>
      <c r="B26" s="24" t="s">
        <v>7292</v>
      </c>
      <c r="C26" s="24">
        <v>2023</v>
      </c>
      <c r="D26" s="24" t="s">
        <v>3524</v>
      </c>
      <c r="E26" s="24">
        <v>5</v>
      </c>
      <c r="F26" s="24"/>
      <c r="G26" s="24">
        <v>1162278</v>
      </c>
      <c r="H26" s="24">
        <v>124</v>
      </c>
      <c r="I26" s="24" t="s">
        <v>7293</v>
      </c>
      <c r="J26" s="10" t="s">
        <v>35</v>
      </c>
      <c r="K26" s="16" t="str">
        <f t="shared" si="0"/>
        <v>Link</v>
      </c>
      <c r="L26" s="17" t="str">
        <f t="shared" si="1"/>
        <v/>
      </c>
      <c r="M26" s="28" t="str">
        <f t="shared" si="2"/>
        <v>{Arntzen, 2023 #124}</v>
      </c>
      <c r="N26" s="18" t="str">
        <f t="shared" si="3"/>
        <v>PDF</v>
      </c>
      <c r="O26" s="10" t="s">
        <v>2</v>
      </c>
      <c r="P26" s="5" t="s">
        <v>35</v>
      </c>
      <c r="Q26" s="6" t="s">
        <v>7239</v>
      </c>
    </row>
    <row r="27" spans="1:18" x14ac:dyDescent="0.25">
      <c r="A27" s="23" t="s">
        <v>7962</v>
      </c>
      <c r="B27" s="24" t="s">
        <v>7963</v>
      </c>
      <c r="C27" s="24">
        <v>2023</v>
      </c>
      <c r="D27" s="24" t="s">
        <v>7964</v>
      </c>
      <c r="E27" s="24">
        <v>46</v>
      </c>
      <c r="F27" s="24">
        <v>12</v>
      </c>
      <c r="G27" s="24" t="s">
        <v>7965</v>
      </c>
      <c r="H27" s="24">
        <v>115</v>
      </c>
      <c r="I27" s="24" t="s">
        <v>7966</v>
      </c>
      <c r="J27" s="10" t="s">
        <v>35</v>
      </c>
      <c r="K27" s="16" t="str">
        <f t="shared" si="0"/>
        <v>Link</v>
      </c>
      <c r="L27" s="17" t="str">
        <f t="shared" si="1"/>
        <v/>
      </c>
      <c r="M27" s="28" t="str">
        <f t="shared" si="2"/>
        <v>{Arrieta-Leandro, 2023 #115}</v>
      </c>
      <c r="N27" s="18" t="str">
        <f t="shared" si="3"/>
        <v>PDF</v>
      </c>
      <c r="O27" s="10" t="s">
        <v>2</v>
      </c>
      <c r="P27" s="5" t="s">
        <v>35</v>
      </c>
      <c r="Q27" s="6" t="s">
        <v>7961</v>
      </c>
    </row>
    <row r="28" spans="1:18" x14ac:dyDescent="0.25">
      <c r="A28" s="23" t="s">
        <v>7294</v>
      </c>
      <c r="B28" s="24" t="s">
        <v>7295</v>
      </c>
      <c r="C28" s="24">
        <v>2024</v>
      </c>
      <c r="D28" s="24" t="s">
        <v>7296</v>
      </c>
      <c r="E28" s="24">
        <v>56</v>
      </c>
      <c r="F28" s="24"/>
      <c r="G28" s="24" t="s">
        <v>7297</v>
      </c>
      <c r="H28" s="24">
        <v>201</v>
      </c>
      <c r="I28" s="24" t="s">
        <v>7298</v>
      </c>
      <c r="J28" s="10" t="s">
        <v>35</v>
      </c>
      <c r="K28" s="16" t="str">
        <f t="shared" si="0"/>
        <v>Link</v>
      </c>
      <c r="L28" s="17" t="str">
        <f t="shared" si="1"/>
        <v/>
      </c>
      <c r="M28" s="28" t="str">
        <f t="shared" si="2"/>
        <v>{Atencia-Rodríguez, 2024 #201}</v>
      </c>
      <c r="N28" s="18" t="str">
        <f t="shared" si="3"/>
        <v>PDF</v>
      </c>
      <c r="O28" s="10" t="s">
        <v>2</v>
      </c>
      <c r="P28" s="5" t="s">
        <v>35</v>
      </c>
      <c r="Q28" s="6" t="s">
        <v>7239</v>
      </c>
    </row>
    <row r="29" spans="1:18" x14ac:dyDescent="0.25">
      <c r="A29" s="23" t="s">
        <v>7299</v>
      </c>
      <c r="B29" s="24" t="s">
        <v>7300</v>
      </c>
      <c r="C29" s="24">
        <v>2024</v>
      </c>
      <c r="D29" s="24" t="s">
        <v>5670</v>
      </c>
      <c r="E29" s="24">
        <v>6</v>
      </c>
      <c r="F29" s="24">
        <v>9</v>
      </c>
      <c r="G29" s="24" t="s">
        <v>7301</v>
      </c>
      <c r="H29" s="24">
        <v>51</v>
      </c>
      <c r="I29" s="24" t="s">
        <v>7302</v>
      </c>
      <c r="J29" s="10" t="s">
        <v>35</v>
      </c>
      <c r="K29" s="16" t="str">
        <f t="shared" si="0"/>
        <v>Link</v>
      </c>
      <c r="L29" s="17" t="str">
        <f t="shared" si="1"/>
        <v/>
      </c>
      <c r="M29" s="28" t="str">
        <f t="shared" si="2"/>
        <v>{Au, 2024 #51}</v>
      </c>
      <c r="N29" s="18" t="str">
        <f t="shared" si="3"/>
        <v>PDF</v>
      </c>
      <c r="O29" s="10" t="s">
        <v>2</v>
      </c>
      <c r="P29" s="5" t="s">
        <v>35</v>
      </c>
      <c r="Q29" s="6" t="s">
        <v>7239</v>
      </c>
    </row>
    <row r="30" spans="1:18" x14ac:dyDescent="0.25">
      <c r="A30" s="23" t="s">
        <v>7303</v>
      </c>
      <c r="B30" s="24" t="s">
        <v>7304</v>
      </c>
      <c r="C30" s="24">
        <v>2023</v>
      </c>
      <c r="D30" s="24" t="s">
        <v>7305</v>
      </c>
      <c r="E30" s="24">
        <v>7</v>
      </c>
      <c r="F30" s="24">
        <v>5</v>
      </c>
      <c r="G30" s="24" t="s">
        <v>7306</v>
      </c>
      <c r="H30" s="24">
        <v>210</v>
      </c>
      <c r="I30" s="24" t="s">
        <v>7307</v>
      </c>
      <c r="J30" s="10" t="s">
        <v>35</v>
      </c>
      <c r="K30" s="16" t="str">
        <f t="shared" si="0"/>
        <v>Link</v>
      </c>
      <c r="L30" s="17" t="str">
        <f t="shared" si="1"/>
        <v/>
      </c>
      <c r="M30" s="28" t="str">
        <f t="shared" si="2"/>
        <v>{Bailey, 2023 #210}</v>
      </c>
      <c r="N30" s="18" t="str">
        <f t="shared" si="3"/>
        <v>PDF</v>
      </c>
      <c r="O30" s="10" t="s">
        <v>2</v>
      </c>
      <c r="P30" s="5" t="s">
        <v>35</v>
      </c>
      <c r="Q30" s="6" t="s">
        <v>7239</v>
      </c>
    </row>
    <row r="31" spans="1:18" x14ac:dyDescent="0.25">
      <c r="A31" s="23" t="s">
        <v>7308</v>
      </c>
      <c r="B31" s="24" t="s">
        <v>7309</v>
      </c>
      <c r="C31" s="24">
        <v>2024</v>
      </c>
      <c r="D31" s="24" t="s">
        <v>2964</v>
      </c>
      <c r="E31" s="24">
        <v>39</v>
      </c>
      <c r="F31" s="24">
        <v>2</v>
      </c>
      <c r="G31" s="24"/>
      <c r="H31" s="24">
        <v>65</v>
      </c>
      <c r="I31" s="24" t="s">
        <v>7310</v>
      </c>
      <c r="J31" s="10" t="s">
        <v>35</v>
      </c>
      <c r="K31" s="16" t="str">
        <f t="shared" si="0"/>
        <v>Link</v>
      </c>
      <c r="L31" s="17" t="str">
        <f t="shared" si="1"/>
        <v/>
      </c>
      <c r="M31" s="28" t="str">
        <f t="shared" si="2"/>
        <v>{Balderas-Arteaga, 2024 #65}</v>
      </c>
      <c r="N31" s="18" t="str">
        <f t="shared" si="3"/>
        <v>PDF</v>
      </c>
      <c r="O31" s="10" t="s">
        <v>2</v>
      </c>
      <c r="P31" s="5" t="s">
        <v>35</v>
      </c>
      <c r="Q31" s="6" t="s">
        <v>7239</v>
      </c>
    </row>
    <row r="32" spans="1:18" x14ac:dyDescent="0.25">
      <c r="A32" s="23" t="s">
        <v>7311</v>
      </c>
      <c r="B32" s="24" t="s">
        <v>7312</v>
      </c>
      <c r="C32" s="24">
        <v>2024</v>
      </c>
      <c r="D32" s="24" t="s">
        <v>1714</v>
      </c>
      <c r="E32" s="24">
        <v>70</v>
      </c>
      <c r="F32" s="24">
        <v>2</v>
      </c>
      <c r="G32" s="24" t="s">
        <v>7313</v>
      </c>
      <c r="H32" s="24">
        <v>63</v>
      </c>
      <c r="I32" s="24" t="s">
        <v>7314</v>
      </c>
      <c r="J32" s="10" t="s">
        <v>35</v>
      </c>
      <c r="K32" s="16" t="str">
        <f t="shared" si="0"/>
        <v>Link</v>
      </c>
      <c r="L32" s="17" t="str">
        <f t="shared" si="1"/>
        <v/>
      </c>
      <c r="M32" s="28" t="str">
        <f t="shared" si="2"/>
        <v>{Barnet-Hepples, 2024 #63}</v>
      </c>
      <c r="N32" s="18" t="str">
        <f t="shared" si="3"/>
        <v>PDF</v>
      </c>
      <c r="O32" s="10" t="s">
        <v>2</v>
      </c>
      <c r="P32" s="5" t="s">
        <v>35</v>
      </c>
      <c r="Q32" s="6" t="s">
        <v>7239</v>
      </c>
    </row>
    <row r="33" spans="1:18" x14ac:dyDescent="0.25">
      <c r="A33" s="23" t="s">
        <v>7315</v>
      </c>
      <c r="B33" s="24" t="s">
        <v>7316</v>
      </c>
      <c r="C33" s="24">
        <v>2024</v>
      </c>
      <c r="D33" s="24" t="s">
        <v>124</v>
      </c>
      <c r="E33" s="24">
        <v>21</v>
      </c>
      <c r="F33" s="24">
        <v>1</v>
      </c>
      <c r="G33" s="24">
        <v>73</v>
      </c>
      <c r="H33" s="24">
        <v>60</v>
      </c>
      <c r="I33" s="24" t="s">
        <v>7317</v>
      </c>
      <c r="J33" s="10" t="s">
        <v>35</v>
      </c>
      <c r="K33" s="16" t="str">
        <f t="shared" si="0"/>
        <v>Link</v>
      </c>
      <c r="L33" s="17" t="str">
        <f t="shared" si="1"/>
        <v/>
      </c>
      <c r="M33" s="28" t="str">
        <f t="shared" si="2"/>
        <v>{Barrett, 2024 #60}</v>
      </c>
      <c r="N33" s="18" t="str">
        <f t="shared" si="3"/>
        <v>PDF</v>
      </c>
      <c r="O33" s="10" t="s">
        <v>2</v>
      </c>
      <c r="P33" s="5" t="s">
        <v>35</v>
      </c>
      <c r="Q33" s="6" t="s">
        <v>7239</v>
      </c>
    </row>
    <row r="34" spans="1:18" x14ac:dyDescent="0.25">
      <c r="A34" s="23" t="s">
        <v>7906</v>
      </c>
      <c r="B34" s="24" t="s">
        <v>7907</v>
      </c>
      <c r="C34" s="24">
        <v>2024</v>
      </c>
      <c r="D34" s="24" t="s">
        <v>159</v>
      </c>
      <c r="E34" s="24">
        <v>19</v>
      </c>
      <c r="F34" s="24">
        <v>3</v>
      </c>
      <c r="G34" s="24" t="s">
        <v>7908</v>
      </c>
      <c r="H34" s="24">
        <v>95</v>
      </c>
      <c r="I34" s="24" t="s">
        <v>7909</v>
      </c>
      <c r="J34" s="10" t="s">
        <v>35</v>
      </c>
      <c r="K34" s="16" t="str">
        <f t="shared" si="0"/>
        <v>Link</v>
      </c>
      <c r="L34" s="17" t="str">
        <f t="shared" si="1"/>
        <v/>
      </c>
      <c r="M34" s="28" t="str">
        <f t="shared" si="2"/>
        <v>{Bell, 2024 #95}</v>
      </c>
      <c r="N34" s="18" t="str">
        <f t="shared" si="3"/>
        <v>PDF</v>
      </c>
      <c r="O34" s="10" t="s">
        <v>2</v>
      </c>
      <c r="P34" s="5" t="s">
        <v>35</v>
      </c>
      <c r="Q34" s="6" t="s">
        <v>7905</v>
      </c>
    </row>
    <row r="35" spans="1:18" x14ac:dyDescent="0.25">
      <c r="A35" s="23" t="s">
        <v>7878</v>
      </c>
      <c r="B35" s="24" t="s">
        <v>7872</v>
      </c>
      <c r="C35" s="24">
        <v>2023</v>
      </c>
      <c r="D35" s="24" t="s">
        <v>7873</v>
      </c>
      <c r="E35" s="24">
        <v>29</v>
      </c>
      <c r="F35" s="24" t="s">
        <v>7874</v>
      </c>
      <c r="G35" s="24" t="s">
        <v>7875</v>
      </c>
      <c r="H35" s="24">
        <v>179</v>
      </c>
      <c r="I35" s="24" t="s">
        <v>7876</v>
      </c>
      <c r="J35" s="10" t="s">
        <v>35</v>
      </c>
      <c r="K35" s="16" t="str">
        <f t="shared" si="0"/>
        <v>Link</v>
      </c>
      <c r="L35" s="17" t="str">
        <f t="shared" si="1"/>
        <v/>
      </c>
      <c r="M35" s="28" t="str">
        <f t="shared" si="2"/>
        <v>{Beratto, 2023 #179}</v>
      </c>
      <c r="N35" s="18" t="str">
        <f t="shared" si="3"/>
        <v>PDF</v>
      </c>
      <c r="O35" s="10" t="s">
        <v>2</v>
      </c>
      <c r="P35" s="5" t="s">
        <v>35</v>
      </c>
      <c r="Q35" s="6" t="s">
        <v>7877</v>
      </c>
    </row>
    <row r="36" spans="1:18" x14ac:dyDescent="0.25">
      <c r="A36" s="23" t="s">
        <v>7318</v>
      </c>
      <c r="B36" s="24" t="s">
        <v>7319</v>
      </c>
      <c r="C36" s="24">
        <v>2024</v>
      </c>
      <c r="D36" s="24" t="s">
        <v>530</v>
      </c>
      <c r="E36" s="24">
        <v>26</v>
      </c>
      <c r="F36" s="24"/>
      <c r="G36" s="24" t="s">
        <v>7320</v>
      </c>
      <c r="H36" s="24">
        <v>39</v>
      </c>
      <c r="I36" s="24" t="s">
        <v>7321</v>
      </c>
      <c r="J36" s="10" t="s">
        <v>35</v>
      </c>
      <c r="K36" s="16" t="str">
        <f t="shared" si="0"/>
        <v>Link</v>
      </c>
      <c r="L36" s="17" t="str">
        <f t="shared" si="1"/>
        <v/>
      </c>
      <c r="M36" s="28" t="str">
        <f t="shared" si="2"/>
        <v>{Bi, 2024 #39}</v>
      </c>
      <c r="N36" s="18" t="str">
        <f t="shared" si="3"/>
        <v>PDF</v>
      </c>
      <c r="O36" s="10" t="s">
        <v>2</v>
      </c>
      <c r="P36" s="5" t="s">
        <v>35</v>
      </c>
      <c r="Q36" s="6" t="s">
        <v>7239</v>
      </c>
    </row>
    <row r="37" spans="1:18" x14ac:dyDescent="0.25">
      <c r="A37" s="23" t="s">
        <v>7322</v>
      </c>
      <c r="B37" s="24" t="s">
        <v>7323</v>
      </c>
      <c r="C37" s="24">
        <v>2023</v>
      </c>
      <c r="D37" s="24" t="s">
        <v>95</v>
      </c>
      <c r="E37" s="24">
        <v>57</v>
      </c>
      <c r="F37" s="24">
        <v>4</v>
      </c>
      <c r="G37" s="24" t="s">
        <v>7324</v>
      </c>
      <c r="H37" s="24">
        <v>143</v>
      </c>
      <c r="I37" s="24" t="s">
        <v>7325</v>
      </c>
      <c r="J37" s="10" t="s">
        <v>35</v>
      </c>
      <c r="K37" s="16" t="str">
        <f t="shared" si="0"/>
        <v>Link</v>
      </c>
      <c r="L37" s="17" t="str">
        <f t="shared" si="1"/>
        <v/>
      </c>
      <c r="M37" s="28" t="str">
        <f t="shared" si="2"/>
        <v>{Boonmanunt, 2023 #143}</v>
      </c>
      <c r="N37" s="18" t="str">
        <f t="shared" si="3"/>
        <v>PDF</v>
      </c>
      <c r="O37" s="10" t="s">
        <v>2</v>
      </c>
      <c r="P37" s="5" t="s">
        <v>35</v>
      </c>
      <c r="Q37" s="6" t="s">
        <v>7239</v>
      </c>
    </row>
    <row r="38" spans="1:18" x14ac:dyDescent="0.25">
      <c r="A38" s="23" t="s">
        <v>7326</v>
      </c>
      <c r="B38" s="24" t="s">
        <v>7327</v>
      </c>
      <c r="C38" s="24">
        <v>2024</v>
      </c>
      <c r="D38" s="24" t="s">
        <v>530</v>
      </c>
      <c r="E38" s="24">
        <v>26</v>
      </c>
      <c r="F38" s="24"/>
      <c r="G38" s="24" t="s">
        <v>7328</v>
      </c>
      <c r="H38" s="24">
        <v>41</v>
      </c>
      <c r="I38" s="24" t="s">
        <v>7329</v>
      </c>
      <c r="J38" s="10" t="s">
        <v>35</v>
      </c>
      <c r="K38" s="16" t="str">
        <f t="shared" si="0"/>
        <v>Link</v>
      </c>
      <c r="L38" s="17" t="str">
        <f t="shared" si="1"/>
        <v/>
      </c>
      <c r="M38" s="28" t="str">
        <f t="shared" si="2"/>
        <v>{Brons, 2024 #41}</v>
      </c>
      <c r="N38" s="18" t="str">
        <f t="shared" si="3"/>
        <v>PDF</v>
      </c>
      <c r="O38" s="10" t="s">
        <v>2</v>
      </c>
      <c r="P38" s="5" t="s">
        <v>35</v>
      </c>
      <c r="Q38" s="6" t="s">
        <v>7239</v>
      </c>
      <c r="R38" s="93"/>
    </row>
    <row r="39" spans="1:18" x14ac:dyDescent="0.25">
      <c r="A39" s="23" t="s">
        <v>7330</v>
      </c>
      <c r="B39" s="24" t="s">
        <v>7331</v>
      </c>
      <c r="C39" s="24">
        <v>2023</v>
      </c>
      <c r="D39" s="24" t="s">
        <v>168</v>
      </c>
      <c r="E39" s="24">
        <v>64</v>
      </c>
      <c r="F39" s="24">
        <v>3</v>
      </c>
      <c r="G39" s="24" t="s">
        <v>7332</v>
      </c>
      <c r="H39" s="24">
        <v>145</v>
      </c>
      <c r="I39" s="24" t="s">
        <v>7333</v>
      </c>
      <c r="J39" s="10" t="s">
        <v>35</v>
      </c>
      <c r="K39" s="16" t="str">
        <f t="shared" si="0"/>
        <v>Link</v>
      </c>
      <c r="L39" s="17" t="str">
        <f t="shared" si="1"/>
        <v/>
      </c>
      <c r="M39" s="28" t="str">
        <f t="shared" si="2"/>
        <v>{Buchanan, 2023 #145}</v>
      </c>
      <c r="N39" s="18" t="str">
        <f t="shared" si="3"/>
        <v>PDF</v>
      </c>
      <c r="O39" s="10" t="s">
        <v>2</v>
      </c>
      <c r="P39" s="5" t="s">
        <v>35</v>
      </c>
      <c r="Q39" s="6" t="s">
        <v>7239</v>
      </c>
    </row>
    <row r="40" spans="1:18" x14ac:dyDescent="0.25">
      <c r="A40" s="23" t="s">
        <v>7334</v>
      </c>
      <c r="B40" s="24" t="s">
        <v>7335</v>
      </c>
      <c r="C40" s="24">
        <v>2023</v>
      </c>
      <c r="D40" s="24" t="s">
        <v>168</v>
      </c>
      <c r="E40" s="24">
        <v>64</v>
      </c>
      <c r="F40" s="24">
        <v>5</v>
      </c>
      <c r="G40" s="24" t="s">
        <v>7336</v>
      </c>
      <c r="H40" s="24">
        <v>150</v>
      </c>
      <c r="I40" s="24" t="s">
        <v>7337</v>
      </c>
      <c r="J40" s="10" t="s">
        <v>35</v>
      </c>
      <c r="K40" s="16" t="str">
        <f t="shared" si="0"/>
        <v>Link</v>
      </c>
      <c r="L40" s="17" t="str">
        <f t="shared" si="1"/>
        <v/>
      </c>
      <c r="M40" s="28" t="str">
        <f t="shared" si="2"/>
        <v>{Buckler, 2023 #150}</v>
      </c>
      <c r="N40" s="18" t="str">
        <f t="shared" si="3"/>
        <v>PDF</v>
      </c>
      <c r="O40" s="10" t="s">
        <v>2</v>
      </c>
      <c r="P40" s="5" t="s">
        <v>35</v>
      </c>
      <c r="Q40" s="6" t="s">
        <v>7239</v>
      </c>
    </row>
    <row r="41" spans="1:18" x14ac:dyDescent="0.25">
      <c r="A41" s="23" t="s">
        <v>7910</v>
      </c>
      <c r="B41" s="24" t="s">
        <v>7911</v>
      </c>
      <c r="C41" s="24">
        <v>2024</v>
      </c>
      <c r="D41" s="24" t="s">
        <v>7850</v>
      </c>
      <c r="E41" s="24">
        <v>10</v>
      </c>
      <c r="F41" s="24"/>
      <c r="G41" s="24" t="s">
        <v>7912</v>
      </c>
      <c r="H41" s="24">
        <v>78</v>
      </c>
      <c r="I41" s="24" t="s">
        <v>7913</v>
      </c>
      <c r="J41" s="10" t="s">
        <v>35</v>
      </c>
      <c r="K41" s="16" t="str">
        <f t="shared" si="0"/>
        <v>Link</v>
      </c>
      <c r="L41" s="17" t="str">
        <f t="shared" si="1"/>
        <v/>
      </c>
      <c r="M41" s="28" t="str">
        <f t="shared" si="2"/>
        <v>{Buffey, 2024 #78}</v>
      </c>
      <c r="N41" s="18" t="str">
        <f t="shared" si="3"/>
        <v>PDF</v>
      </c>
      <c r="O41" s="10" t="s">
        <v>2</v>
      </c>
      <c r="P41" s="5" t="s">
        <v>35</v>
      </c>
      <c r="Q41" s="6" t="s">
        <v>7905</v>
      </c>
    </row>
    <row r="42" spans="1:18" x14ac:dyDescent="0.25">
      <c r="A42" s="23" t="s">
        <v>7338</v>
      </c>
      <c r="B42" s="24" t="s">
        <v>7339</v>
      </c>
      <c r="C42" s="24">
        <v>2024</v>
      </c>
      <c r="D42" s="24" t="s">
        <v>7340</v>
      </c>
      <c r="E42" s="24">
        <v>61</v>
      </c>
      <c r="F42" s="24"/>
      <c r="G42" s="24">
        <v>469580241248131</v>
      </c>
      <c r="H42" s="24">
        <v>92</v>
      </c>
      <c r="I42" s="24" t="s">
        <v>7341</v>
      </c>
      <c r="J42" s="10" t="s">
        <v>35</v>
      </c>
      <c r="K42" s="16" t="str">
        <f t="shared" si="0"/>
        <v>Link</v>
      </c>
      <c r="L42" s="17" t="str">
        <f t="shared" si="1"/>
        <v/>
      </c>
      <c r="M42" s="28" t="str">
        <f t="shared" si="2"/>
        <v>{Buja, 2024 #92}</v>
      </c>
      <c r="N42" s="18" t="str">
        <f t="shared" si="3"/>
        <v>PDF</v>
      </c>
      <c r="O42" s="10" t="s">
        <v>2</v>
      </c>
      <c r="P42" s="5" t="s">
        <v>35</v>
      </c>
      <c r="Q42" s="6" t="s">
        <v>7239</v>
      </c>
    </row>
    <row r="43" spans="1:18" x14ac:dyDescent="0.25">
      <c r="A43" s="23" t="s">
        <v>7342</v>
      </c>
      <c r="B43" s="24" t="s">
        <v>7343</v>
      </c>
      <c r="C43" s="24">
        <v>2023</v>
      </c>
      <c r="D43" s="24" t="s">
        <v>7344</v>
      </c>
      <c r="E43" s="24"/>
      <c r="F43" s="24">
        <v>50</v>
      </c>
      <c r="G43" s="24" t="s">
        <v>6365</v>
      </c>
      <c r="H43" s="24">
        <v>218</v>
      </c>
      <c r="I43" s="24" t="s">
        <v>7345</v>
      </c>
      <c r="J43" s="10" t="s">
        <v>35</v>
      </c>
      <c r="K43" s="16" t="str">
        <f t="shared" si="0"/>
        <v>Link</v>
      </c>
      <c r="L43" s="17" t="str">
        <f t="shared" si="1"/>
        <v/>
      </c>
      <c r="M43" s="28" t="str">
        <f t="shared" si="2"/>
        <v>{Bujosa-Quetglas, 2023 #218}</v>
      </c>
      <c r="N43" s="18" t="str">
        <f t="shared" si="3"/>
        <v>PDF</v>
      </c>
      <c r="O43" s="10" t="s">
        <v>2</v>
      </c>
      <c r="P43" s="5" t="s">
        <v>35</v>
      </c>
      <c r="Q43" s="6" t="s">
        <v>7239</v>
      </c>
    </row>
    <row r="44" spans="1:18" x14ac:dyDescent="0.25">
      <c r="A44" s="23" t="s">
        <v>7967</v>
      </c>
      <c r="B44" s="24" t="s">
        <v>7968</v>
      </c>
      <c r="C44" s="24">
        <v>2025</v>
      </c>
      <c r="D44" s="24" t="s">
        <v>7969</v>
      </c>
      <c r="E44" s="24">
        <v>7</v>
      </c>
      <c r="F44" s="24">
        <v>3</v>
      </c>
      <c r="G44" s="24">
        <v>101606</v>
      </c>
      <c r="H44" s="24">
        <v>4</v>
      </c>
      <c r="I44" s="24" t="s">
        <v>7970</v>
      </c>
      <c r="J44" s="10" t="s">
        <v>35</v>
      </c>
      <c r="K44" s="16" t="str">
        <f t="shared" si="0"/>
        <v>Link</v>
      </c>
      <c r="L44" s="17" t="str">
        <f t="shared" si="1"/>
        <v/>
      </c>
      <c r="M44" s="28" t="str">
        <f t="shared" si="2"/>
        <v>{Calancie, 2025 #4}</v>
      </c>
      <c r="N44" s="18" t="str">
        <f t="shared" si="3"/>
        <v>PDF</v>
      </c>
      <c r="O44" s="10" t="s">
        <v>2</v>
      </c>
      <c r="P44" s="5" t="s">
        <v>35</v>
      </c>
      <c r="Q44" s="6" t="s">
        <v>7961</v>
      </c>
    </row>
    <row r="45" spans="1:18" x14ac:dyDescent="0.25">
      <c r="A45" s="23" t="s">
        <v>7346</v>
      </c>
      <c r="B45" s="24" t="s">
        <v>7347</v>
      </c>
      <c r="C45" s="24">
        <v>2023</v>
      </c>
      <c r="D45" s="24" t="s">
        <v>60</v>
      </c>
      <c r="E45" s="24">
        <v>20</v>
      </c>
      <c r="F45" s="24">
        <v>2</v>
      </c>
      <c r="G45" s="24"/>
      <c r="H45" s="24">
        <v>161</v>
      </c>
      <c r="I45" s="24" t="s">
        <v>7348</v>
      </c>
      <c r="J45" s="10" t="s">
        <v>35</v>
      </c>
      <c r="K45" s="16" t="str">
        <f t="shared" si="0"/>
        <v>Link</v>
      </c>
      <c r="L45" s="17" t="str">
        <f t="shared" si="1"/>
        <v/>
      </c>
      <c r="M45" s="28" t="str">
        <f t="shared" si="2"/>
        <v>{Carrasco-Uribarren, 2023 #161}</v>
      </c>
      <c r="N45" s="18" t="str">
        <f t="shared" si="3"/>
        <v>PDF</v>
      </c>
      <c r="O45" s="10" t="s">
        <v>2</v>
      </c>
      <c r="P45" s="5" t="s">
        <v>35</v>
      </c>
      <c r="Q45" s="6" t="s">
        <v>7239</v>
      </c>
    </row>
    <row r="46" spans="1:18" x14ac:dyDescent="0.25">
      <c r="A46" s="23" t="s">
        <v>7349</v>
      </c>
      <c r="B46" s="24" t="s">
        <v>7350</v>
      </c>
      <c r="C46" s="24">
        <v>2024</v>
      </c>
      <c r="D46" s="24" t="s">
        <v>7351</v>
      </c>
      <c r="E46" s="24">
        <v>10</v>
      </c>
      <c r="F46" s="24">
        <v>4</v>
      </c>
      <c r="G46" s="24" t="s">
        <v>7352</v>
      </c>
      <c r="H46" s="24">
        <v>128</v>
      </c>
      <c r="I46" s="24" t="s">
        <v>7353</v>
      </c>
      <c r="J46" s="10" t="s">
        <v>35</v>
      </c>
      <c r="K46" s="16" t="str">
        <f t="shared" si="0"/>
        <v>Link</v>
      </c>
      <c r="L46" s="17" t="str">
        <f t="shared" si="1"/>
        <v/>
      </c>
      <c r="M46" s="28" t="str">
        <f t="shared" si="2"/>
        <v>{Chanpariyavatevong, 2024 #128}</v>
      </c>
      <c r="N46" s="18" t="str">
        <f t="shared" si="3"/>
        <v>PDF</v>
      </c>
      <c r="O46" s="10" t="s">
        <v>2</v>
      </c>
      <c r="P46" s="5" t="s">
        <v>35</v>
      </c>
      <c r="Q46" s="6" t="s">
        <v>7239</v>
      </c>
    </row>
    <row r="47" spans="1:18" x14ac:dyDescent="0.25">
      <c r="A47" s="23" t="s">
        <v>7354</v>
      </c>
      <c r="B47" s="24" t="s">
        <v>7355</v>
      </c>
      <c r="C47" s="24">
        <v>2023</v>
      </c>
      <c r="D47" s="24" t="s">
        <v>552</v>
      </c>
      <c r="E47" s="24">
        <v>11</v>
      </c>
      <c r="F47" s="24"/>
      <c r="G47" s="24">
        <v>1106206</v>
      </c>
      <c r="H47" s="24">
        <v>121</v>
      </c>
      <c r="I47" s="24" t="s">
        <v>7356</v>
      </c>
      <c r="J47" s="10" t="s">
        <v>35</v>
      </c>
      <c r="K47" s="16" t="str">
        <f t="shared" si="0"/>
        <v>Link</v>
      </c>
      <c r="L47" s="17" t="str">
        <f t="shared" si="1"/>
        <v/>
      </c>
      <c r="M47" s="28" t="str">
        <f t="shared" si="2"/>
        <v>{Cholley-Gomez, 2023 #121}</v>
      </c>
      <c r="N47" s="18" t="str">
        <f t="shared" si="3"/>
        <v>PDF</v>
      </c>
      <c r="O47" s="10" t="s">
        <v>2</v>
      </c>
      <c r="P47" s="5" t="s">
        <v>35</v>
      </c>
      <c r="Q47" s="6" t="s">
        <v>7239</v>
      </c>
    </row>
    <row r="48" spans="1:18" x14ac:dyDescent="0.25">
      <c r="A48" s="23" t="s">
        <v>7357</v>
      </c>
      <c r="B48" s="24" t="s">
        <v>7358</v>
      </c>
      <c r="C48" s="24">
        <v>2024</v>
      </c>
      <c r="D48" s="24" t="s">
        <v>7359</v>
      </c>
      <c r="E48" s="24">
        <v>16</v>
      </c>
      <c r="F48" s="24">
        <v>10</v>
      </c>
      <c r="G48" s="24" t="s">
        <v>7360</v>
      </c>
      <c r="H48" s="24">
        <v>46</v>
      </c>
      <c r="I48" s="24" t="s">
        <v>7361</v>
      </c>
      <c r="J48" s="10" t="s">
        <v>35</v>
      </c>
      <c r="K48" s="16" t="str">
        <f t="shared" si="0"/>
        <v>Link</v>
      </c>
      <c r="L48" s="17" t="str">
        <f t="shared" si="1"/>
        <v/>
      </c>
      <c r="M48" s="28" t="str">
        <f t="shared" si="2"/>
        <v>{Chua, 2024 #46}</v>
      </c>
      <c r="N48" s="18" t="str">
        <f t="shared" si="3"/>
        <v>PDF</v>
      </c>
      <c r="O48" s="10" t="s">
        <v>2</v>
      </c>
      <c r="P48" s="5" t="s">
        <v>35</v>
      </c>
      <c r="Q48" s="6" t="s">
        <v>7239</v>
      </c>
    </row>
    <row r="49" spans="1:17" x14ac:dyDescent="0.25">
      <c r="A49" s="23" t="s">
        <v>7362</v>
      </c>
      <c r="B49" s="24" t="s">
        <v>7363</v>
      </c>
      <c r="C49" s="24">
        <v>2024</v>
      </c>
      <c r="D49" s="24" t="s">
        <v>6428</v>
      </c>
      <c r="E49" s="24">
        <v>16</v>
      </c>
      <c r="F49" s="24">
        <v>3</v>
      </c>
      <c r="G49" s="24"/>
      <c r="H49" s="24">
        <v>197</v>
      </c>
      <c r="I49" s="24" t="s">
        <v>7364</v>
      </c>
      <c r="J49" s="10" t="s">
        <v>35</v>
      </c>
      <c r="K49" s="16" t="str">
        <f t="shared" si="0"/>
        <v>Link</v>
      </c>
      <c r="L49" s="17" t="str">
        <f t="shared" si="1"/>
        <v/>
      </c>
      <c r="M49" s="28" t="str">
        <f t="shared" si="2"/>
        <v>{Ciriminna, 2024 #197}</v>
      </c>
      <c r="N49" s="18" t="str">
        <f t="shared" si="3"/>
        <v>PDF</v>
      </c>
      <c r="O49" s="10" t="s">
        <v>2</v>
      </c>
      <c r="P49" s="5" t="s">
        <v>35</v>
      </c>
      <c r="Q49" s="6" t="s">
        <v>7239</v>
      </c>
    </row>
    <row r="50" spans="1:17" x14ac:dyDescent="0.25">
      <c r="A50" s="23" t="s">
        <v>7365</v>
      </c>
      <c r="B50" s="24" t="s">
        <v>7366</v>
      </c>
      <c r="C50" s="24">
        <v>2024</v>
      </c>
      <c r="D50" s="24" t="s">
        <v>4570</v>
      </c>
      <c r="E50" s="24">
        <v>10</v>
      </c>
      <c r="F50" s="24">
        <v>1</v>
      </c>
      <c r="G50" s="24">
        <v>25</v>
      </c>
      <c r="H50" s="24">
        <v>126</v>
      </c>
      <c r="I50" s="24" t="s">
        <v>7367</v>
      </c>
      <c r="J50" s="10" t="s">
        <v>35</v>
      </c>
      <c r="K50" s="16" t="str">
        <f t="shared" si="0"/>
        <v>Link</v>
      </c>
      <c r="L50" s="17" t="str">
        <f t="shared" si="1"/>
        <v/>
      </c>
      <c r="M50" s="28" t="str">
        <f t="shared" si="2"/>
        <v>{Contardo Ayala, 2024 #126}</v>
      </c>
      <c r="N50" s="18" t="str">
        <f t="shared" si="3"/>
        <v>PDF</v>
      </c>
      <c r="O50" s="10" t="s">
        <v>2</v>
      </c>
      <c r="P50" s="5" t="s">
        <v>35</v>
      </c>
      <c r="Q50" s="6" t="s">
        <v>7239</v>
      </c>
    </row>
    <row r="51" spans="1:17" x14ac:dyDescent="0.25">
      <c r="A51" s="23" t="s">
        <v>8020</v>
      </c>
      <c r="B51" s="24" t="s">
        <v>8021</v>
      </c>
      <c r="C51" s="24">
        <v>2023</v>
      </c>
      <c r="D51" s="24" t="s">
        <v>6917</v>
      </c>
      <c r="E51" s="24">
        <v>6</v>
      </c>
      <c r="F51" s="24">
        <v>2</v>
      </c>
      <c r="G51" s="24"/>
      <c r="H51" s="24">
        <v>135</v>
      </c>
      <c r="I51" s="24" t="s">
        <v>8022</v>
      </c>
      <c r="J51" s="10" t="s">
        <v>35</v>
      </c>
      <c r="K51" s="16" t="str">
        <f t="shared" si="0"/>
        <v>Link</v>
      </c>
      <c r="L51" s="17" t="str">
        <f t="shared" si="1"/>
        <v/>
      </c>
      <c r="M51" s="28" t="str">
        <f t="shared" si="2"/>
        <v>{Cousins, 2023 #135}</v>
      </c>
      <c r="N51" s="18" t="str">
        <f t="shared" si="3"/>
        <v>PDF</v>
      </c>
      <c r="O51" s="10" t="s">
        <v>2</v>
      </c>
      <c r="P51" s="5" t="s">
        <v>35</v>
      </c>
      <c r="Q51" s="6" t="s">
        <v>7205</v>
      </c>
    </row>
    <row r="52" spans="1:17" x14ac:dyDescent="0.25">
      <c r="A52" s="23" t="s">
        <v>7368</v>
      </c>
      <c r="B52" s="24" t="s">
        <v>7369</v>
      </c>
      <c r="C52" s="24">
        <v>2022</v>
      </c>
      <c r="D52" s="24" t="s">
        <v>60</v>
      </c>
      <c r="E52" s="24">
        <v>20</v>
      </c>
      <c r="F52" s="24">
        <v>1</v>
      </c>
      <c r="G52" s="24"/>
      <c r="H52" s="24">
        <v>212</v>
      </c>
      <c r="I52" s="24" t="s">
        <v>7370</v>
      </c>
      <c r="J52" s="10" t="s">
        <v>35</v>
      </c>
      <c r="K52" s="16" t="str">
        <f t="shared" si="0"/>
        <v>Link</v>
      </c>
      <c r="L52" s="17" t="str">
        <f t="shared" si="1"/>
        <v/>
      </c>
      <c r="M52" s="28" t="str">
        <f t="shared" si="2"/>
        <v>{Crane, 2022 #212}</v>
      </c>
      <c r="N52" s="18" t="str">
        <f t="shared" si="3"/>
        <v>PDF</v>
      </c>
      <c r="O52" s="10" t="s">
        <v>2</v>
      </c>
      <c r="P52" s="5" t="s">
        <v>35</v>
      </c>
      <c r="Q52" s="6" t="s">
        <v>7239</v>
      </c>
    </row>
    <row r="53" spans="1:17" x14ac:dyDescent="0.25">
      <c r="A53" s="23" t="s">
        <v>7371</v>
      </c>
      <c r="B53" s="24" t="s">
        <v>7372</v>
      </c>
      <c r="C53" s="24">
        <v>2024</v>
      </c>
      <c r="D53" s="24" t="s">
        <v>5395</v>
      </c>
      <c r="E53" s="24"/>
      <c r="F53" s="24"/>
      <c r="G53" s="24"/>
      <c r="H53" s="24">
        <v>175</v>
      </c>
      <c r="I53" s="24" t="s">
        <v>7373</v>
      </c>
      <c r="J53" s="10" t="s">
        <v>35</v>
      </c>
      <c r="K53" s="16" t="str">
        <f t="shared" si="0"/>
        <v>Link</v>
      </c>
      <c r="L53" s="17" t="str">
        <f t="shared" si="1"/>
        <v/>
      </c>
      <c r="M53" s="28" t="str">
        <f t="shared" si="2"/>
        <v>{Danso, 2024 #175}</v>
      </c>
      <c r="N53" s="18" t="str">
        <f t="shared" si="3"/>
        <v>PDF</v>
      </c>
      <c r="O53" s="10" t="s">
        <v>2</v>
      </c>
      <c r="P53" s="5" t="s">
        <v>35</v>
      </c>
      <c r="Q53" s="6" t="s">
        <v>7239</v>
      </c>
    </row>
    <row r="54" spans="1:17" x14ac:dyDescent="0.25">
      <c r="A54" s="23" t="s">
        <v>7374</v>
      </c>
      <c r="B54" s="24" t="s">
        <v>7375</v>
      </c>
      <c r="C54" s="24">
        <v>2023</v>
      </c>
      <c r="D54" s="24" t="s">
        <v>530</v>
      </c>
      <c r="E54" s="24">
        <v>25</v>
      </c>
      <c r="F54" s="24"/>
      <c r="G54" s="24" t="s">
        <v>7376</v>
      </c>
      <c r="H54" s="24">
        <v>116</v>
      </c>
      <c r="I54" s="24" t="s">
        <v>7377</v>
      </c>
      <c r="J54" s="10" t="s">
        <v>35</v>
      </c>
      <c r="K54" s="16" t="str">
        <f t="shared" si="0"/>
        <v>Link</v>
      </c>
      <c r="L54" s="17" t="str">
        <f t="shared" si="1"/>
        <v/>
      </c>
      <c r="M54" s="28" t="str">
        <f t="shared" si="2"/>
        <v>{Davergne, 2023 #116}</v>
      </c>
      <c r="N54" s="18" t="str">
        <f t="shared" si="3"/>
        <v>PDF</v>
      </c>
      <c r="O54" s="10" t="s">
        <v>2</v>
      </c>
      <c r="P54" s="5" t="s">
        <v>35</v>
      </c>
      <c r="Q54" s="6" t="s">
        <v>7239</v>
      </c>
    </row>
    <row r="55" spans="1:17" x14ac:dyDescent="0.25">
      <c r="A55" s="23" t="s">
        <v>7378</v>
      </c>
      <c r="B55" s="24" t="s">
        <v>7379</v>
      </c>
      <c r="C55" s="24">
        <v>2024</v>
      </c>
      <c r="D55" s="24" t="s">
        <v>7380</v>
      </c>
      <c r="E55" s="24">
        <v>95</v>
      </c>
      <c r="F55" s="24">
        <v>6</v>
      </c>
      <c r="G55" s="24" t="s">
        <v>7381</v>
      </c>
      <c r="H55" s="24">
        <v>181</v>
      </c>
      <c r="I55" s="24" t="s">
        <v>7382</v>
      </c>
      <c r="J55" s="10" t="s">
        <v>35</v>
      </c>
      <c r="K55" s="16" t="str">
        <f t="shared" si="0"/>
        <v>Link</v>
      </c>
      <c r="L55" s="17" t="str">
        <f t="shared" si="1"/>
        <v/>
      </c>
      <c r="M55" s="28" t="str">
        <f t="shared" si="2"/>
        <v>{Dederichs, 2024 #181}</v>
      </c>
      <c r="N55" s="18" t="str">
        <f t="shared" si="3"/>
        <v>PDF</v>
      </c>
      <c r="O55" s="10" t="s">
        <v>2</v>
      </c>
      <c r="P55" s="5" t="s">
        <v>35</v>
      </c>
      <c r="Q55" s="6" t="s">
        <v>7899</v>
      </c>
    </row>
    <row r="56" spans="1:17" x14ac:dyDescent="0.25">
      <c r="A56" s="23" t="s">
        <v>7378</v>
      </c>
      <c r="B56" s="24" t="s">
        <v>7379</v>
      </c>
      <c r="C56" s="24">
        <v>2024</v>
      </c>
      <c r="D56" s="24" t="s">
        <v>7380</v>
      </c>
      <c r="E56" s="24">
        <v>95</v>
      </c>
      <c r="F56" s="24">
        <v>6</v>
      </c>
      <c r="G56" s="24" t="s">
        <v>7381</v>
      </c>
      <c r="H56" s="24">
        <v>93</v>
      </c>
      <c r="I56" s="24" t="s">
        <v>7382</v>
      </c>
      <c r="J56" s="10" t="s">
        <v>35</v>
      </c>
      <c r="K56" s="16" t="str">
        <f t="shared" si="0"/>
        <v>Link</v>
      </c>
      <c r="L56" s="17" t="str">
        <f t="shared" si="1"/>
        <v/>
      </c>
      <c r="M56" s="28" t="str">
        <f t="shared" si="2"/>
        <v>{Dederichs, 2024 #93}</v>
      </c>
      <c r="N56" s="18" t="str">
        <f t="shared" si="3"/>
        <v>PDF</v>
      </c>
      <c r="O56" s="10" t="s">
        <v>2</v>
      </c>
      <c r="P56" s="5" t="s">
        <v>35</v>
      </c>
      <c r="Q56" s="6" t="s">
        <v>7239</v>
      </c>
    </row>
    <row r="57" spans="1:17" x14ac:dyDescent="0.25">
      <c r="A57" s="23" t="s">
        <v>7971</v>
      </c>
      <c r="B57" s="24" t="s">
        <v>7972</v>
      </c>
      <c r="C57" s="24">
        <v>2023</v>
      </c>
      <c r="D57" s="24" t="s">
        <v>552</v>
      </c>
      <c r="E57" s="24">
        <v>11</v>
      </c>
      <c r="F57" s="24"/>
      <c r="G57" s="24">
        <v>1268502</v>
      </c>
      <c r="H57" s="24">
        <v>94</v>
      </c>
      <c r="I57" s="24" t="s">
        <v>7973</v>
      </c>
      <c r="J57" s="10" t="s">
        <v>35</v>
      </c>
      <c r="K57" s="16" t="str">
        <f t="shared" si="0"/>
        <v>Link</v>
      </c>
      <c r="L57" s="17" t="str">
        <f t="shared" si="1"/>
        <v/>
      </c>
      <c r="M57" s="28" t="str">
        <f t="shared" si="2"/>
        <v>{Deng, 2023 #94}</v>
      </c>
      <c r="N57" s="18" t="str">
        <f t="shared" si="3"/>
        <v>PDF</v>
      </c>
      <c r="O57" s="10" t="s">
        <v>2</v>
      </c>
      <c r="P57" s="5" t="s">
        <v>35</v>
      </c>
      <c r="Q57" s="6" t="s">
        <v>7961</v>
      </c>
    </row>
    <row r="58" spans="1:17" x14ac:dyDescent="0.25">
      <c r="A58" s="23" t="s">
        <v>7383</v>
      </c>
      <c r="B58" s="24" t="s">
        <v>7384</v>
      </c>
      <c r="C58" s="24">
        <v>2023</v>
      </c>
      <c r="D58" s="24" t="s">
        <v>192</v>
      </c>
      <c r="E58" s="24">
        <v>173</v>
      </c>
      <c r="F58" s="24"/>
      <c r="G58" s="24">
        <v>107572</v>
      </c>
      <c r="H58" s="24">
        <v>188</v>
      </c>
      <c r="I58" s="24" t="s">
        <v>7385</v>
      </c>
      <c r="J58" s="10" t="s">
        <v>35</v>
      </c>
      <c r="K58" s="16" t="str">
        <f t="shared" si="0"/>
        <v>Link</v>
      </c>
      <c r="L58" s="17" t="str">
        <f t="shared" si="1"/>
        <v/>
      </c>
      <c r="M58" s="28" t="str">
        <f t="shared" si="2"/>
        <v>{Diamant, 2023 #188}</v>
      </c>
      <c r="N58" s="18" t="str">
        <f t="shared" si="3"/>
        <v>PDF</v>
      </c>
      <c r="O58" s="10" t="s">
        <v>2</v>
      </c>
      <c r="P58" s="5" t="s">
        <v>35</v>
      </c>
      <c r="Q58" s="6" t="s">
        <v>7239</v>
      </c>
    </row>
    <row r="59" spans="1:17" x14ac:dyDescent="0.25">
      <c r="A59" s="23" t="s">
        <v>7386</v>
      </c>
      <c r="B59" s="24" t="s">
        <v>7387</v>
      </c>
      <c r="C59" s="24">
        <v>2023</v>
      </c>
      <c r="D59" s="24" t="s">
        <v>53</v>
      </c>
      <c r="E59" s="24">
        <v>23</v>
      </c>
      <c r="F59" s="24">
        <v>5</v>
      </c>
      <c r="G59" s="24"/>
      <c r="H59" s="24">
        <v>155</v>
      </c>
      <c r="I59" s="24" t="s">
        <v>7388</v>
      </c>
      <c r="J59" s="10" t="s">
        <v>35</v>
      </c>
      <c r="K59" s="16" t="str">
        <f t="shared" si="0"/>
        <v>Link</v>
      </c>
      <c r="L59" s="17" t="str">
        <f t="shared" si="1"/>
        <v/>
      </c>
      <c r="M59" s="28" t="str">
        <f t="shared" si="2"/>
        <v>{Dore, 2023 #155}</v>
      </c>
      <c r="N59" s="18" t="str">
        <f t="shared" si="3"/>
        <v>PDF</v>
      </c>
      <c r="O59" s="10" t="s">
        <v>2</v>
      </c>
      <c r="P59" s="5" t="s">
        <v>35</v>
      </c>
      <c r="Q59" s="6" t="s">
        <v>7239</v>
      </c>
    </row>
    <row r="60" spans="1:17" x14ac:dyDescent="0.25">
      <c r="A60" s="23" t="s">
        <v>7389</v>
      </c>
      <c r="B60" s="24" t="s">
        <v>7390</v>
      </c>
      <c r="C60" s="24">
        <v>2023</v>
      </c>
      <c r="D60" s="24" t="s">
        <v>1086</v>
      </c>
      <c r="E60" s="24">
        <v>35</v>
      </c>
      <c r="F60" s="24">
        <v>1</v>
      </c>
      <c r="G60" s="24" t="s">
        <v>7391</v>
      </c>
      <c r="H60" s="24">
        <v>173</v>
      </c>
      <c r="I60" s="24" t="s">
        <v>7392</v>
      </c>
      <c r="J60" s="10" t="s">
        <v>35</v>
      </c>
      <c r="K60" s="16" t="str">
        <f t="shared" si="0"/>
        <v>Link</v>
      </c>
      <c r="L60" s="17" t="str">
        <f t="shared" si="1"/>
        <v/>
      </c>
      <c r="M60" s="28" t="str">
        <f t="shared" si="2"/>
        <v>{Dos Santos, 2023 #173}</v>
      </c>
      <c r="N60" s="18" t="str">
        <f t="shared" si="3"/>
        <v>PDF</v>
      </c>
      <c r="O60" s="10" t="s">
        <v>2</v>
      </c>
      <c r="P60" s="5" t="s">
        <v>35</v>
      </c>
      <c r="Q60" s="6" t="s">
        <v>7239</v>
      </c>
    </row>
    <row r="61" spans="1:17" x14ac:dyDescent="0.25">
      <c r="A61" s="23" t="s">
        <v>7393</v>
      </c>
      <c r="B61" s="24" t="s">
        <v>7394</v>
      </c>
      <c r="C61" s="24">
        <v>2024</v>
      </c>
      <c r="D61" s="24" t="s">
        <v>365</v>
      </c>
      <c r="E61" s="24">
        <v>24</v>
      </c>
      <c r="F61" s="24">
        <v>1</v>
      </c>
      <c r="G61" s="24">
        <v>2099</v>
      </c>
      <c r="H61" s="24">
        <v>55</v>
      </c>
      <c r="I61" s="24" t="s">
        <v>7395</v>
      </c>
      <c r="J61" s="10" t="s">
        <v>35</v>
      </c>
      <c r="K61" s="16" t="str">
        <f t="shared" si="0"/>
        <v>Link</v>
      </c>
      <c r="L61" s="17" t="str">
        <f t="shared" si="1"/>
        <v/>
      </c>
      <c r="M61" s="28" t="str">
        <f t="shared" si="2"/>
        <v>{El Kirat, 2024 #55}</v>
      </c>
      <c r="N61" s="18" t="str">
        <f t="shared" si="3"/>
        <v>PDF</v>
      </c>
      <c r="O61" s="10" t="s">
        <v>2</v>
      </c>
      <c r="P61" s="5" t="s">
        <v>35</v>
      </c>
      <c r="Q61" s="6" t="s">
        <v>7239</v>
      </c>
    </row>
    <row r="62" spans="1:17" x14ac:dyDescent="0.25">
      <c r="A62" s="23" t="s">
        <v>7396</v>
      </c>
      <c r="B62" s="24" t="s">
        <v>7397</v>
      </c>
      <c r="C62" s="24">
        <v>2023</v>
      </c>
      <c r="D62" s="24" t="s">
        <v>7398</v>
      </c>
      <c r="E62" s="24">
        <v>9</v>
      </c>
      <c r="F62" s="24"/>
      <c r="G62" s="24"/>
      <c r="H62" s="24">
        <v>208</v>
      </c>
      <c r="I62" s="24" t="s">
        <v>7399</v>
      </c>
      <c r="J62" s="10" t="s">
        <v>35</v>
      </c>
      <c r="K62" s="16" t="str">
        <f t="shared" si="0"/>
        <v>Link</v>
      </c>
      <c r="L62" s="17" t="str">
        <f t="shared" si="1"/>
        <v/>
      </c>
      <c r="M62" s="28" t="str">
        <f t="shared" si="2"/>
        <v>{Elaheebocus, 2023 #208}</v>
      </c>
      <c r="N62" s="18" t="str">
        <f t="shared" si="3"/>
        <v>PDF</v>
      </c>
      <c r="O62" s="10" t="s">
        <v>2</v>
      </c>
      <c r="P62" s="5" t="s">
        <v>35</v>
      </c>
      <c r="Q62" s="6" t="s">
        <v>7239</v>
      </c>
    </row>
    <row r="63" spans="1:17" x14ac:dyDescent="0.25">
      <c r="A63" s="23" t="s">
        <v>7400</v>
      </c>
      <c r="B63" s="24" t="s">
        <v>7401</v>
      </c>
      <c r="C63" s="24">
        <v>2024</v>
      </c>
      <c r="D63" s="24" t="s">
        <v>7402</v>
      </c>
      <c r="E63" s="24"/>
      <c r="F63" s="24"/>
      <c r="G63" s="24">
        <v>1.55982762412683E+16</v>
      </c>
      <c r="H63" s="24">
        <v>11</v>
      </c>
      <c r="I63" s="24" t="s">
        <v>7403</v>
      </c>
      <c r="J63" s="10" t="s">
        <v>35</v>
      </c>
      <c r="K63" s="16" t="str">
        <f t="shared" si="0"/>
        <v>Link</v>
      </c>
      <c r="L63" s="17" t="str">
        <f t="shared" si="1"/>
        <v/>
      </c>
      <c r="M63" s="28" t="str">
        <f t="shared" si="2"/>
        <v>{Emeran, 2024 #11}</v>
      </c>
      <c r="N63" s="18" t="str">
        <f t="shared" si="3"/>
        <v>PDF</v>
      </c>
      <c r="O63" s="10" t="s">
        <v>2</v>
      </c>
      <c r="P63" s="5" t="s">
        <v>35</v>
      </c>
      <c r="Q63" s="6" t="s">
        <v>7239</v>
      </c>
    </row>
    <row r="64" spans="1:17" x14ac:dyDescent="0.25">
      <c r="A64" s="23" t="s">
        <v>7404</v>
      </c>
      <c r="B64" s="24" t="s">
        <v>7405</v>
      </c>
      <c r="C64" s="24">
        <v>2023</v>
      </c>
      <c r="D64" s="24" t="s">
        <v>2141</v>
      </c>
      <c r="E64" s="24">
        <v>71</v>
      </c>
      <c r="F64" s="24">
        <v>9</v>
      </c>
      <c r="G64" s="24" t="s">
        <v>7406</v>
      </c>
      <c r="H64" s="24">
        <v>144</v>
      </c>
      <c r="I64" s="24" t="s">
        <v>7407</v>
      </c>
      <c r="J64" s="10" t="s">
        <v>35</v>
      </c>
      <c r="K64" s="16" t="str">
        <f t="shared" si="0"/>
        <v>Link</v>
      </c>
      <c r="L64" s="17" t="str">
        <f t="shared" si="1"/>
        <v/>
      </c>
      <c r="M64" s="28" t="str">
        <f t="shared" si="2"/>
        <v>{Favieri, 2023 #144}</v>
      </c>
      <c r="N64" s="18" t="str">
        <f t="shared" si="3"/>
        <v>PDF</v>
      </c>
      <c r="O64" s="10" t="s">
        <v>2</v>
      </c>
      <c r="P64" s="5" t="s">
        <v>35</v>
      </c>
      <c r="Q64" s="6" t="s">
        <v>7239</v>
      </c>
    </row>
    <row r="65" spans="1:18" x14ac:dyDescent="0.25">
      <c r="A65" s="23" t="s">
        <v>7408</v>
      </c>
      <c r="B65" s="24" t="s">
        <v>7409</v>
      </c>
      <c r="C65" s="24">
        <v>2025</v>
      </c>
      <c r="D65" s="24" t="s">
        <v>733</v>
      </c>
      <c r="E65" s="24"/>
      <c r="F65" s="24"/>
      <c r="G65" s="24"/>
      <c r="H65" s="24">
        <v>2</v>
      </c>
      <c r="I65" s="24" t="s">
        <v>7410</v>
      </c>
      <c r="J65" s="10" t="s">
        <v>2662</v>
      </c>
      <c r="K65" s="16" t="str">
        <f t="shared" si="0"/>
        <v>Link</v>
      </c>
      <c r="L65" s="17" t="str">
        <f t="shared" si="1"/>
        <v>Franca-2025-2</v>
      </c>
      <c r="M65" s="28" t="str">
        <f t="shared" si="2"/>
        <v>{Franca, 2025 #2}</v>
      </c>
      <c r="N65" s="18" t="str">
        <f t="shared" si="3"/>
        <v/>
      </c>
      <c r="O65" s="10" t="s">
        <v>2</v>
      </c>
      <c r="P65" s="5" t="s">
        <v>35</v>
      </c>
      <c r="Q65" s="6" t="s">
        <v>7239</v>
      </c>
    </row>
    <row r="66" spans="1:18" x14ac:dyDescent="0.25">
      <c r="A66" s="25" t="s">
        <v>7411</v>
      </c>
      <c r="B66" s="26" t="s">
        <v>7412</v>
      </c>
      <c r="C66" s="26">
        <v>2024</v>
      </c>
      <c r="D66" s="26" t="s">
        <v>2570</v>
      </c>
      <c r="E66" s="26">
        <v>11</v>
      </c>
      <c r="G66" s="26" t="s">
        <v>7413</v>
      </c>
      <c r="H66" s="26">
        <v>76</v>
      </c>
      <c r="I66" s="26" t="s">
        <v>7414</v>
      </c>
      <c r="J66" s="10" t="s">
        <v>35</v>
      </c>
      <c r="K66" s="16" t="str">
        <f t="shared" ref="K66:K129" si="4">IF(LEFT(I66,2)="10",HYPERLINK(_xlfn.CONCAT("https://doi.org/",I66),"Link"),IF(I66="","",HYPERLINK(I66,"Link")))</f>
        <v>Link</v>
      </c>
      <c r="L66" s="17" t="str">
        <f t="shared" ref="L66:L129" si="5">IF(A66&lt;&gt;"",IF(J66="No",_xlfn.CONCAT(IF(ISERROR(FIND(",",A66))=FALSE,LEFT(A66,FIND(",",A66)-1),A66),"-",C66,"-",H66),""),"")</f>
        <v/>
      </c>
      <c r="M66" s="28" t="str">
        <f t="shared" ref="M66:M129" si="6">IF(A66&lt;&gt;"",_xlfn.CONCAT("{",IF(ISERROR(FIND(",",A66))=FALSE,LEFT(A66,FIND(",",A66)-1),A66),", ",C66," #",H66,"}"),"")</f>
        <v>{Gabarron, 2024 #76}</v>
      </c>
      <c r="N66" s="18" t="str">
        <f t="shared" ref="N66:N129" si="7">IF(J66="Yes",IF(O66&lt;&gt;"",HYPERLINK(_xlfn.CONCAT(VLOOKUP(O66,S:T,2,FALSE),"\",IF(ISERROR(FIND(",",A66))=FALSE,LEFT(A66,FIND(",",A66)-1),A66),"-",C66,"-",H66,".pdf"),"PDF"),""),"")</f>
        <v>PDF</v>
      </c>
      <c r="O66" s="10" t="s">
        <v>2</v>
      </c>
      <c r="P66" s="5" t="s">
        <v>35</v>
      </c>
      <c r="Q66" s="6" t="s">
        <v>7239</v>
      </c>
      <c r="R66" s="93"/>
    </row>
    <row r="67" spans="1:18" x14ac:dyDescent="0.25">
      <c r="A67" s="25" t="s">
        <v>7415</v>
      </c>
      <c r="B67" s="26" t="s">
        <v>7416</v>
      </c>
      <c r="C67" s="26">
        <v>2024</v>
      </c>
      <c r="D67" s="26" t="s">
        <v>42</v>
      </c>
      <c r="E67" s="26">
        <v>21</v>
      </c>
      <c r="F67" s="26">
        <v>6</v>
      </c>
      <c r="G67" s="26" t="s">
        <v>7417</v>
      </c>
      <c r="H67" s="26">
        <v>90</v>
      </c>
      <c r="I67" s="26" t="s">
        <v>7418</v>
      </c>
      <c r="J67" s="10" t="s">
        <v>35</v>
      </c>
      <c r="K67" s="16" t="str">
        <f t="shared" si="4"/>
        <v>Link</v>
      </c>
      <c r="L67" s="17" t="str">
        <f t="shared" si="5"/>
        <v/>
      </c>
      <c r="M67" s="28" t="str">
        <f t="shared" si="6"/>
        <v>{Garstang, 2024 #90}</v>
      </c>
      <c r="N67" s="18" t="str">
        <f t="shared" si="7"/>
        <v>PDF</v>
      </c>
      <c r="O67" s="10" t="s">
        <v>2</v>
      </c>
      <c r="P67" s="5" t="s">
        <v>35</v>
      </c>
      <c r="Q67" s="6" t="s">
        <v>7239</v>
      </c>
    </row>
    <row r="68" spans="1:18" x14ac:dyDescent="0.25">
      <c r="A68" s="25" t="s">
        <v>7419</v>
      </c>
      <c r="B68" s="26" t="s">
        <v>7420</v>
      </c>
      <c r="C68" s="26">
        <v>2023</v>
      </c>
      <c r="D68" s="26" t="s">
        <v>365</v>
      </c>
      <c r="E68" s="26">
        <v>23</v>
      </c>
      <c r="F68" s="26">
        <v>1</v>
      </c>
      <c r="G68" s="26">
        <v>1697</v>
      </c>
      <c r="H68" s="26">
        <v>112</v>
      </c>
      <c r="I68" s="26" t="s">
        <v>7421</v>
      </c>
      <c r="J68" s="10" t="s">
        <v>35</v>
      </c>
      <c r="K68" s="16" t="str">
        <f t="shared" si="4"/>
        <v>Link</v>
      </c>
      <c r="L68" s="17" t="str">
        <f t="shared" si="5"/>
        <v/>
      </c>
      <c r="M68" s="28" t="str">
        <f t="shared" si="6"/>
        <v>{Gasana, 2023 #112}</v>
      </c>
      <c r="N68" s="18" t="str">
        <f t="shared" si="7"/>
        <v>PDF</v>
      </c>
      <c r="O68" s="10" t="s">
        <v>2</v>
      </c>
      <c r="P68" s="5" t="s">
        <v>35</v>
      </c>
      <c r="Q68" s="6" t="s">
        <v>7239</v>
      </c>
    </row>
    <row r="69" spans="1:18" x14ac:dyDescent="0.25">
      <c r="A69" s="25" t="s">
        <v>7879</v>
      </c>
      <c r="B69" s="26" t="s">
        <v>7880</v>
      </c>
      <c r="C69" s="26">
        <v>2023</v>
      </c>
      <c r="D69" s="26" t="s">
        <v>7881</v>
      </c>
      <c r="E69" s="26">
        <v>14</v>
      </c>
      <c r="G69" s="26" t="s">
        <v>7882</v>
      </c>
      <c r="H69" s="26">
        <v>189</v>
      </c>
      <c r="I69" s="26" t="s">
        <v>7883</v>
      </c>
      <c r="J69" s="10" t="s">
        <v>35</v>
      </c>
      <c r="K69" s="16" t="str">
        <f t="shared" si="4"/>
        <v>Link</v>
      </c>
      <c r="L69" s="17" t="str">
        <f t="shared" si="5"/>
        <v/>
      </c>
      <c r="M69" s="28" t="str">
        <f t="shared" si="6"/>
        <v>{Geohagen, 2023 #189}</v>
      </c>
      <c r="N69" s="18" t="str">
        <f t="shared" si="7"/>
        <v>PDF</v>
      </c>
      <c r="O69" s="10" t="s">
        <v>2</v>
      </c>
      <c r="P69" s="5" t="s">
        <v>35</v>
      </c>
      <c r="Q69" s="6" t="s">
        <v>7877</v>
      </c>
    </row>
    <row r="70" spans="1:18" x14ac:dyDescent="0.25">
      <c r="A70" s="25" t="s">
        <v>7422</v>
      </c>
      <c r="B70" s="26" t="s">
        <v>7423</v>
      </c>
      <c r="C70" s="26">
        <v>2023</v>
      </c>
      <c r="D70" s="26" t="s">
        <v>433</v>
      </c>
      <c r="E70" s="26">
        <v>31</v>
      </c>
      <c r="F70" s="26">
        <v>2</v>
      </c>
      <c r="G70" s="26">
        <v>130</v>
      </c>
      <c r="H70" s="26">
        <v>159</v>
      </c>
      <c r="I70" s="26" t="s">
        <v>7424</v>
      </c>
      <c r="J70" s="10" t="s">
        <v>35</v>
      </c>
      <c r="K70" s="16" t="str">
        <f t="shared" si="4"/>
        <v>Link</v>
      </c>
      <c r="L70" s="17" t="str">
        <f t="shared" si="5"/>
        <v/>
      </c>
      <c r="M70" s="28" t="str">
        <f t="shared" si="6"/>
        <v>{Goldschmidt, 2023 #159}</v>
      </c>
      <c r="N70" s="18" t="str">
        <f t="shared" si="7"/>
        <v>PDF</v>
      </c>
      <c r="O70" s="10" t="s">
        <v>2</v>
      </c>
      <c r="P70" s="5" t="s">
        <v>35</v>
      </c>
      <c r="Q70" s="6" t="s">
        <v>7239</v>
      </c>
    </row>
    <row r="71" spans="1:18" x14ac:dyDescent="0.25">
      <c r="A71" s="25" t="s">
        <v>7425</v>
      </c>
      <c r="B71" s="26" t="s">
        <v>7426</v>
      </c>
      <c r="C71" s="26">
        <v>2025</v>
      </c>
      <c r="D71" s="26" t="s">
        <v>1175</v>
      </c>
      <c r="E71" s="26">
        <v>26</v>
      </c>
      <c r="F71" s="26">
        <v>2</v>
      </c>
      <c r="G71" s="26" t="s">
        <v>7427</v>
      </c>
      <c r="H71" s="26">
        <v>199</v>
      </c>
      <c r="I71" s="26" t="s">
        <v>7428</v>
      </c>
      <c r="J71" s="10" t="s">
        <v>35</v>
      </c>
      <c r="K71" s="16" t="str">
        <f t="shared" si="4"/>
        <v>Link</v>
      </c>
      <c r="L71" s="17" t="str">
        <f t="shared" si="5"/>
        <v/>
      </c>
      <c r="M71" s="28" t="str">
        <f t="shared" si="6"/>
        <v>{Grady, 2025 #199}</v>
      </c>
      <c r="N71" s="18" t="str">
        <f t="shared" si="7"/>
        <v>PDF</v>
      </c>
      <c r="O71" s="10" t="s">
        <v>2</v>
      </c>
      <c r="P71" s="5" t="s">
        <v>35</v>
      </c>
      <c r="Q71" s="6" t="s">
        <v>7899</v>
      </c>
    </row>
    <row r="72" spans="1:18" x14ac:dyDescent="0.25">
      <c r="A72" s="25" t="s">
        <v>7425</v>
      </c>
      <c r="B72" s="26" t="s">
        <v>7426</v>
      </c>
      <c r="C72" s="26">
        <v>2025</v>
      </c>
      <c r="D72" s="26" t="s">
        <v>1175</v>
      </c>
      <c r="E72" s="26">
        <v>26</v>
      </c>
      <c r="F72" s="26">
        <v>2</v>
      </c>
      <c r="G72" s="26" t="s">
        <v>7427</v>
      </c>
      <c r="H72" s="26">
        <v>30</v>
      </c>
      <c r="I72" s="26" t="s">
        <v>7428</v>
      </c>
      <c r="J72" s="10" t="s">
        <v>35</v>
      </c>
      <c r="K72" s="16" t="str">
        <f t="shared" si="4"/>
        <v>Link</v>
      </c>
      <c r="L72" s="17" t="str">
        <f t="shared" si="5"/>
        <v/>
      </c>
      <c r="M72" s="28" t="str">
        <f t="shared" si="6"/>
        <v>{Grady, 2025 #30}</v>
      </c>
      <c r="N72" s="18" t="str">
        <f t="shared" si="7"/>
        <v>PDF</v>
      </c>
      <c r="O72" s="10" t="s">
        <v>2</v>
      </c>
      <c r="P72" s="5" t="s">
        <v>35</v>
      </c>
      <c r="Q72" s="6" t="s">
        <v>7239</v>
      </c>
    </row>
    <row r="73" spans="1:18" x14ac:dyDescent="0.25">
      <c r="A73" s="25" t="s">
        <v>7429</v>
      </c>
      <c r="B73" s="26" t="s">
        <v>7430</v>
      </c>
      <c r="C73" s="26">
        <v>2023</v>
      </c>
      <c r="D73" s="26" t="s">
        <v>7431</v>
      </c>
      <c r="E73" s="26">
        <v>2023</v>
      </c>
      <c r="G73" s="90">
        <v>45962</v>
      </c>
      <c r="H73" s="26">
        <v>209</v>
      </c>
      <c r="I73" s="26" t="s">
        <v>7432</v>
      </c>
      <c r="J73" s="10" t="s">
        <v>35</v>
      </c>
      <c r="K73" s="16" t="str">
        <f t="shared" si="4"/>
        <v>Link</v>
      </c>
      <c r="L73" s="17" t="str">
        <f t="shared" si="5"/>
        <v/>
      </c>
      <c r="M73" s="28" t="str">
        <f t="shared" si="6"/>
        <v>{Greco, 2023 #209}</v>
      </c>
      <c r="N73" s="18" t="str">
        <f t="shared" si="7"/>
        <v>PDF</v>
      </c>
      <c r="O73" s="10" t="s">
        <v>2</v>
      </c>
      <c r="P73" s="5" t="s">
        <v>35</v>
      </c>
      <c r="Q73" s="6" t="s">
        <v>7239</v>
      </c>
    </row>
    <row r="74" spans="1:18" x14ac:dyDescent="0.25">
      <c r="A74" s="25" t="s">
        <v>7943</v>
      </c>
      <c r="B74" s="26" t="s">
        <v>7944</v>
      </c>
      <c r="C74" s="26">
        <v>2023</v>
      </c>
      <c r="D74" s="26" t="s">
        <v>7585</v>
      </c>
      <c r="E74" s="26">
        <v>13</v>
      </c>
      <c r="F74" s="26">
        <v>6</v>
      </c>
      <c r="H74" s="26">
        <v>131</v>
      </c>
      <c r="I74" s="26" t="s">
        <v>7945</v>
      </c>
      <c r="J74" s="10" t="s">
        <v>35</v>
      </c>
      <c r="K74" s="16" t="str">
        <f t="shared" si="4"/>
        <v>Link</v>
      </c>
      <c r="L74" s="17" t="str">
        <f t="shared" si="5"/>
        <v/>
      </c>
      <c r="M74" s="28" t="str">
        <f t="shared" si="6"/>
        <v>{Guerra, 2023 #131}</v>
      </c>
      <c r="N74" s="18" t="str">
        <f t="shared" si="7"/>
        <v>PDF</v>
      </c>
      <c r="O74" s="10" t="s">
        <v>2</v>
      </c>
      <c r="P74" s="5" t="s">
        <v>35</v>
      </c>
      <c r="Q74" s="6" t="s">
        <v>7942</v>
      </c>
    </row>
    <row r="75" spans="1:18" x14ac:dyDescent="0.25">
      <c r="A75" s="25" t="s">
        <v>7914</v>
      </c>
      <c r="B75" s="26" t="s">
        <v>7915</v>
      </c>
      <c r="C75" s="26">
        <v>2023</v>
      </c>
      <c r="D75" s="26" t="s">
        <v>2570</v>
      </c>
      <c r="E75" s="26">
        <v>10</v>
      </c>
      <c r="G75" s="26" t="s">
        <v>7916</v>
      </c>
      <c r="H75" s="26">
        <v>133</v>
      </c>
      <c r="I75" s="26" t="s">
        <v>7917</v>
      </c>
      <c r="J75" s="10" t="s">
        <v>35</v>
      </c>
      <c r="K75" s="16" t="str">
        <f t="shared" si="4"/>
        <v>Link</v>
      </c>
      <c r="L75" s="17" t="str">
        <f t="shared" si="5"/>
        <v/>
      </c>
      <c r="M75" s="28" t="str">
        <f t="shared" si="6"/>
        <v>{Han, 2023 #133}</v>
      </c>
      <c r="N75" s="18" t="str">
        <f t="shared" si="7"/>
        <v>PDF</v>
      </c>
      <c r="O75" s="10" t="s">
        <v>2</v>
      </c>
      <c r="P75" s="5" t="s">
        <v>35</v>
      </c>
      <c r="Q75" s="6" t="s">
        <v>7905</v>
      </c>
    </row>
    <row r="76" spans="1:18" x14ac:dyDescent="0.25">
      <c r="A76" s="25" t="s">
        <v>7433</v>
      </c>
      <c r="B76" s="26" t="s">
        <v>7434</v>
      </c>
      <c r="C76" s="26">
        <v>2024</v>
      </c>
      <c r="D76" s="26" t="s">
        <v>7435</v>
      </c>
      <c r="E76" s="26">
        <v>85</v>
      </c>
      <c r="G76" s="26">
        <v>101068</v>
      </c>
      <c r="H76" s="26">
        <v>83</v>
      </c>
      <c r="I76" s="26" t="s">
        <v>7436</v>
      </c>
      <c r="J76" s="10" t="s">
        <v>35</v>
      </c>
      <c r="K76" s="16" t="str">
        <f t="shared" si="4"/>
        <v>Link</v>
      </c>
      <c r="L76" s="17" t="str">
        <f t="shared" si="5"/>
        <v/>
      </c>
      <c r="M76" s="28" t="str">
        <f t="shared" si="6"/>
        <v>{Hanrahan, 2024 #83}</v>
      </c>
      <c r="N76" s="18" t="str">
        <f t="shared" si="7"/>
        <v>PDF</v>
      </c>
      <c r="O76" s="10" t="s">
        <v>2</v>
      </c>
      <c r="P76" s="5" t="s">
        <v>35</v>
      </c>
      <c r="Q76" s="6" t="s">
        <v>7239</v>
      </c>
    </row>
    <row r="77" spans="1:18" x14ac:dyDescent="0.25">
      <c r="A77" s="25" t="s">
        <v>7437</v>
      </c>
      <c r="B77" s="26" t="s">
        <v>7438</v>
      </c>
      <c r="C77" s="26">
        <v>2023</v>
      </c>
      <c r="D77" s="26" t="s">
        <v>530</v>
      </c>
      <c r="E77" s="26">
        <v>25</v>
      </c>
      <c r="G77" s="92" t="s">
        <v>7439</v>
      </c>
      <c r="H77" s="26">
        <v>110</v>
      </c>
      <c r="I77" s="26" t="s">
        <v>7440</v>
      </c>
      <c r="J77" s="10" t="s">
        <v>35</v>
      </c>
      <c r="K77" s="16" t="str">
        <f t="shared" si="4"/>
        <v>Link</v>
      </c>
      <c r="L77" s="17" t="str">
        <f t="shared" si="5"/>
        <v/>
      </c>
      <c r="M77" s="28" t="str">
        <f t="shared" si="6"/>
        <v>{Hao, 2023 #110}</v>
      </c>
      <c r="N77" s="18" t="str">
        <f t="shared" si="7"/>
        <v>PDF</v>
      </c>
      <c r="O77" s="10" t="s">
        <v>2</v>
      </c>
      <c r="P77" s="5" t="s">
        <v>35</v>
      </c>
      <c r="Q77" s="6" t="s">
        <v>7239</v>
      </c>
    </row>
    <row r="78" spans="1:18" x14ac:dyDescent="0.25">
      <c r="A78" s="25" t="s">
        <v>7441</v>
      </c>
      <c r="B78" s="26" t="s">
        <v>7442</v>
      </c>
      <c r="C78" s="26">
        <v>2024</v>
      </c>
      <c r="D78" s="26" t="s">
        <v>222</v>
      </c>
      <c r="E78" s="26">
        <v>13</v>
      </c>
      <c r="F78" s="26">
        <v>3</v>
      </c>
      <c r="G78" s="26" t="s">
        <v>7443</v>
      </c>
      <c r="H78" s="26">
        <v>81</v>
      </c>
      <c r="I78" s="26" t="s">
        <v>7444</v>
      </c>
      <c r="J78" s="10" t="s">
        <v>2662</v>
      </c>
      <c r="K78" s="16" t="str">
        <f t="shared" si="4"/>
        <v>Link</v>
      </c>
      <c r="L78" s="17" t="str">
        <f t="shared" si="5"/>
        <v>Hawn-2024-81</v>
      </c>
      <c r="M78" s="28" t="str">
        <f t="shared" si="6"/>
        <v>{Hawn, 2024 #81}</v>
      </c>
      <c r="N78" s="18" t="str">
        <f t="shared" si="7"/>
        <v/>
      </c>
      <c r="O78" s="10" t="s">
        <v>2</v>
      </c>
      <c r="P78" s="5" t="s">
        <v>35</v>
      </c>
      <c r="Q78" s="6" t="s">
        <v>7239</v>
      </c>
    </row>
    <row r="79" spans="1:18" x14ac:dyDescent="0.25">
      <c r="A79" s="25" t="s">
        <v>7445</v>
      </c>
      <c r="B79" s="26" t="s">
        <v>7446</v>
      </c>
      <c r="C79" s="26">
        <v>2024</v>
      </c>
      <c r="D79" s="26" t="s">
        <v>65</v>
      </c>
      <c r="E79" s="26">
        <v>14</v>
      </c>
      <c r="F79" s="26">
        <v>11</v>
      </c>
      <c r="G79" s="26" t="s">
        <v>7447</v>
      </c>
      <c r="H79" s="26">
        <v>43</v>
      </c>
      <c r="I79" s="26" t="s">
        <v>7448</v>
      </c>
      <c r="J79" s="10" t="s">
        <v>35</v>
      </c>
      <c r="K79" s="16" t="str">
        <f t="shared" si="4"/>
        <v>Link</v>
      </c>
      <c r="L79" s="17" t="str">
        <f t="shared" si="5"/>
        <v/>
      </c>
      <c r="M79" s="28" t="str">
        <f t="shared" si="6"/>
        <v>{He, 2024 #43}</v>
      </c>
      <c r="N79" s="18" t="str">
        <f t="shared" si="7"/>
        <v>PDF</v>
      </c>
      <c r="O79" s="10" t="s">
        <v>2</v>
      </c>
      <c r="P79" s="5" t="s">
        <v>35</v>
      </c>
      <c r="Q79" s="6" t="s">
        <v>7239</v>
      </c>
    </row>
    <row r="80" spans="1:18" x14ac:dyDescent="0.25">
      <c r="A80" s="25" t="s">
        <v>7449</v>
      </c>
      <c r="B80" s="26" t="s">
        <v>7450</v>
      </c>
      <c r="C80" s="26">
        <v>2024</v>
      </c>
      <c r="D80" s="26" t="s">
        <v>159</v>
      </c>
      <c r="E80" s="26">
        <v>19</v>
      </c>
      <c r="F80" s="26">
        <v>4</v>
      </c>
      <c r="G80" s="26" t="s">
        <v>7451</v>
      </c>
      <c r="H80" s="26">
        <v>70</v>
      </c>
      <c r="I80" s="26" t="s">
        <v>7452</v>
      </c>
      <c r="J80" s="10" t="s">
        <v>35</v>
      </c>
      <c r="K80" s="16" t="str">
        <f t="shared" si="4"/>
        <v>Link</v>
      </c>
      <c r="L80" s="17" t="str">
        <f t="shared" si="5"/>
        <v/>
      </c>
      <c r="M80" s="28" t="str">
        <f t="shared" si="6"/>
        <v>{He, 2024 #70}</v>
      </c>
      <c r="N80" s="18" t="str">
        <f t="shared" si="7"/>
        <v>PDF</v>
      </c>
      <c r="O80" s="10" t="s">
        <v>2</v>
      </c>
      <c r="P80" s="5" t="s">
        <v>35</v>
      </c>
      <c r="Q80" s="6" t="s">
        <v>7239</v>
      </c>
    </row>
    <row r="81" spans="1:17" x14ac:dyDescent="0.25">
      <c r="A81" s="25" t="s">
        <v>7453</v>
      </c>
      <c r="B81" s="26" t="s">
        <v>7454</v>
      </c>
      <c r="C81" s="26">
        <v>2023</v>
      </c>
      <c r="D81" s="26" t="s">
        <v>65</v>
      </c>
      <c r="E81" s="26">
        <v>13</v>
      </c>
      <c r="F81" s="26">
        <v>7</v>
      </c>
      <c r="G81" s="26" t="s">
        <v>7455</v>
      </c>
      <c r="H81" s="26">
        <v>117</v>
      </c>
      <c r="I81" s="26" t="s">
        <v>7456</v>
      </c>
      <c r="J81" s="10" t="s">
        <v>35</v>
      </c>
      <c r="K81" s="16" t="str">
        <f t="shared" si="4"/>
        <v>Link</v>
      </c>
      <c r="L81" s="17" t="str">
        <f t="shared" si="5"/>
        <v/>
      </c>
      <c r="M81" s="28" t="str">
        <f t="shared" si="6"/>
        <v>{Heizmann, 2023 #117}</v>
      </c>
      <c r="N81" s="18" t="str">
        <f t="shared" si="7"/>
        <v>PDF</v>
      </c>
      <c r="O81" s="10" t="s">
        <v>2</v>
      </c>
      <c r="P81" s="5" t="s">
        <v>35</v>
      </c>
      <c r="Q81" s="6" t="s">
        <v>7239</v>
      </c>
    </row>
    <row r="82" spans="1:17" x14ac:dyDescent="0.25">
      <c r="A82" s="25" t="s">
        <v>7457</v>
      </c>
      <c r="B82" s="26" t="s">
        <v>7458</v>
      </c>
      <c r="C82" s="26">
        <v>2023</v>
      </c>
      <c r="D82" s="26" t="s">
        <v>7459</v>
      </c>
      <c r="F82" s="26">
        <v>401</v>
      </c>
      <c r="G82" s="26" t="s">
        <v>7460</v>
      </c>
      <c r="H82" s="26">
        <v>219</v>
      </c>
      <c r="I82" s="26" t="s">
        <v>7461</v>
      </c>
      <c r="J82" s="10" t="s">
        <v>35</v>
      </c>
      <c r="K82" s="16" t="str">
        <f t="shared" si="4"/>
        <v>Link</v>
      </c>
      <c r="L82" s="17" t="str">
        <f t="shared" si="5"/>
        <v/>
      </c>
      <c r="M82" s="28" t="str">
        <f t="shared" si="6"/>
        <v>{Hernaiz-Sánchez, 2023 #219}</v>
      </c>
      <c r="N82" s="18" t="str">
        <f t="shared" si="7"/>
        <v>PDF</v>
      </c>
      <c r="O82" s="10" t="s">
        <v>2</v>
      </c>
      <c r="P82" s="5" t="s">
        <v>35</v>
      </c>
      <c r="Q82" s="6" t="s">
        <v>7239</v>
      </c>
    </row>
    <row r="83" spans="1:17" x14ac:dyDescent="0.25">
      <c r="A83" s="25" t="s">
        <v>7974</v>
      </c>
      <c r="B83" s="26" t="s">
        <v>7975</v>
      </c>
      <c r="C83" s="26">
        <v>2023</v>
      </c>
      <c r="D83" s="26" t="s">
        <v>7976</v>
      </c>
      <c r="E83" s="26">
        <v>96</v>
      </c>
      <c r="F83" s="26">
        <v>6</v>
      </c>
      <c r="G83" s="26" t="s">
        <v>7977</v>
      </c>
      <c r="H83" s="26">
        <v>149</v>
      </c>
      <c r="I83" s="26" t="s">
        <v>7978</v>
      </c>
      <c r="J83" s="10" t="s">
        <v>35</v>
      </c>
      <c r="K83" s="16" t="str">
        <f t="shared" si="4"/>
        <v>Link</v>
      </c>
      <c r="L83" s="17" t="str">
        <f t="shared" si="5"/>
        <v/>
      </c>
      <c r="M83" s="28" t="str">
        <f t="shared" si="6"/>
        <v>{Hernandez, 2023 #149}</v>
      </c>
      <c r="N83" s="18" t="str">
        <f t="shared" si="7"/>
        <v>PDF</v>
      </c>
      <c r="O83" s="10" t="s">
        <v>2</v>
      </c>
      <c r="P83" s="5" t="s">
        <v>35</v>
      </c>
      <c r="Q83" s="6" t="s">
        <v>7961</v>
      </c>
    </row>
    <row r="84" spans="1:17" x14ac:dyDescent="0.25">
      <c r="A84" s="25" t="s">
        <v>7462</v>
      </c>
      <c r="B84" s="26" t="s">
        <v>7463</v>
      </c>
      <c r="C84" s="26">
        <v>2023</v>
      </c>
      <c r="D84" s="26" t="s">
        <v>885</v>
      </c>
      <c r="E84" s="26">
        <v>31</v>
      </c>
      <c r="F84" s="26">
        <v>2</v>
      </c>
      <c r="G84" s="26" t="s">
        <v>7464</v>
      </c>
      <c r="H84" s="26">
        <v>171</v>
      </c>
      <c r="I84" s="26" t="s">
        <v>7465</v>
      </c>
      <c r="J84" s="10" t="s">
        <v>35</v>
      </c>
      <c r="K84" s="16" t="str">
        <f t="shared" si="4"/>
        <v>Link</v>
      </c>
      <c r="L84" s="17" t="str">
        <f t="shared" si="5"/>
        <v/>
      </c>
      <c r="M84" s="28" t="str">
        <f t="shared" si="6"/>
        <v>{Hirohama, 2023 #171}</v>
      </c>
      <c r="N84" s="18" t="str">
        <f t="shared" si="7"/>
        <v>PDF</v>
      </c>
      <c r="O84" s="10" t="s">
        <v>2</v>
      </c>
      <c r="P84" s="5" t="s">
        <v>35</v>
      </c>
      <c r="Q84" s="6" t="s">
        <v>7239</v>
      </c>
    </row>
    <row r="85" spans="1:17" x14ac:dyDescent="0.25">
      <c r="A85" s="25" t="s">
        <v>7466</v>
      </c>
      <c r="B85" s="26" t="s">
        <v>7467</v>
      </c>
      <c r="C85" s="26">
        <v>2023</v>
      </c>
      <c r="D85" s="26" t="s">
        <v>7468</v>
      </c>
      <c r="E85" s="26">
        <v>15</v>
      </c>
      <c r="F85" s="26">
        <v>1</v>
      </c>
      <c r="G85" s="26" t="s">
        <v>7469</v>
      </c>
      <c r="H85" s="26">
        <v>136</v>
      </c>
      <c r="I85" s="26" t="s">
        <v>7470</v>
      </c>
      <c r="J85" s="10" t="s">
        <v>35</v>
      </c>
      <c r="K85" s="16" t="str">
        <f t="shared" si="4"/>
        <v>Link</v>
      </c>
      <c r="L85" s="17" t="str">
        <f t="shared" si="5"/>
        <v/>
      </c>
      <c r="M85" s="28" t="str">
        <f t="shared" si="6"/>
        <v>{Ikezawa, 2023 #136}</v>
      </c>
      <c r="N85" s="18" t="str">
        <f t="shared" si="7"/>
        <v>PDF</v>
      </c>
      <c r="O85" s="10" t="s">
        <v>2</v>
      </c>
      <c r="P85" s="5" t="s">
        <v>35</v>
      </c>
      <c r="Q85" s="6" t="s">
        <v>7239</v>
      </c>
    </row>
    <row r="86" spans="1:17" x14ac:dyDescent="0.25">
      <c r="A86" s="25" t="s">
        <v>7866</v>
      </c>
      <c r="B86" s="26" t="s">
        <v>7867</v>
      </c>
      <c r="C86" s="26">
        <v>2023</v>
      </c>
      <c r="D86" s="26" t="s">
        <v>5382</v>
      </c>
      <c r="E86" s="26">
        <v>52</v>
      </c>
      <c r="F86" s="26">
        <v>2</v>
      </c>
      <c r="G86" s="26" t="s">
        <v>7868</v>
      </c>
      <c r="H86" s="26">
        <v>157</v>
      </c>
      <c r="I86" s="26" t="s">
        <v>7869</v>
      </c>
      <c r="J86" s="10" t="s">
        <v>35</v>
      </c>
      <c r="K86" s="16" t="str">
        <f t="shared" si="4"/>
        <v>Link</v>
      </c>
      <c r="L86" s="17" t="str">
        <f t="shared" si="5"/>
        <v/>
      </c>
      <c r="M86" s="28" t="str">
        <f t="shared" si="6"/>
        <v>{Ilieva, 2023 #157}</v>
      </c>
      <c r="N86" s="18" t="str">
        <f t="shared" si="7"/>
        <v>PDF</v>
      </c>
      <c r="O86" s="10" t="s">
        <v>2</v>
      </c>
      <c r="P86" s="5" t="s">
        <v>35</v>
      </c>
      <c r="Q86" s="6" t="s">
        <v>7870</v>
      </c>
    </row>
    <row r="87" spans="1:17" x14ac:dyDescent="0.25">
      <c r="A87" s="25" t="s">
        <v>7471</v>
      </c>
      <c r="B87" s="26" t="s">
        <v>7472</v>
      </c>
      <c r="C87" s="26">
        <v>2023</v>
      </c>
      <c r="D87" s="26" t="s">
        <v>560</v>
      </c>
      <c r="E87" s="26">
        <v>15</v>
      </c>
      <c r="F87" s="26">
        <v>15</v>
      </c>
      <c r="H87" s="26">
        <v>206</v>
      </c>
      <c r="I87" s="26" t="s">
        <v>7473</v>
      </c>
      <c r="J87" s="10" t="s">
        <v>35</v>
      </c>
      <c r="K87" s="16" t="str">
        <f t="shared" si="4"/>
        <v>Link</v>
      </c>
      <c r="L87" s="17" t="str">
        <f t="shared" si="5"/>
        <v/>
      </c>
      <c r="M87" s="28" t="str">
        <f t="shared" si="6"/>
        <v>{Jayasinghe, 2023 #206}</v>
      </c>
      <c r="N87" s="18" t="str">
        <f t="shared" si="7"/>
        <v>PDF</v>
      </c>
      <c r="O87" s="10" t="s">
        <v>2</v>
      </c>
      <c r="P87" s="5" t="s">
        <v>35</v>
      </c>
      <c r="Q87" s="6" t="s">
        <v>7239</v>
      </c>
    </row>
    <row r="88" spans="1:17" x14ac:dyDescent="0.25">
      <c r="A88" s="25" t="s">
        <v>7474</v>
      </c>
      <c r="B88" s="26" t="s">
        <v>7475</v>
      </c>
      <c r="C88" s="26">
        <v>2024</v>
      </c>
      <c r="D88" s="26" t="s">
        <v>530</v>
      </c>
      <c r="E88" s="26">
        <v>26</v>
      </c>
      <c r="G88" s="92" t="s">
        <v>7476</v>
      </c>
      <c r="H88" s="26">
        <v>99</v>
      </c>
      <c r="I88" s="26" t="s">
        <v>7477</v>
      </c>
      <c r="J88" s="10" t="s">
        <v>35</v>
      </c>
      <c r="K88" s="16" t="str">
        <f t="shared" si="4"/>
        <v>Link</v>
      </c>
      <c r="L88" s="17" t="str">
        <f t="shared" si="5"/>
        <v/>
      </c>
      <c r="M88" s="28" t="str">
        <f t="shared" si="6"/>
        <v>{Jiang, 2024 #99}</v>
      </c>
      <c r="N88" s="18" t="str">
        <f t="shared" si="7"/>
        <v>PDF</v>
      </c>
      <c r="O88" s="10" t="s">
        <v>2</v>
      </c>
      <c r="P88" s="5" t="s">
        <v>35</v>
      </c>
      <c r="Q88" s="6" t="s">
        <v>7239</v>
      </c>
    </row>
    <row r="89" spans="1:17" x14ac:dyDescent="0.25">
      <c r="A89" s="25" t="s">
        <v>7979</v>
      </c>
      <c r="B89" s="26" t="s">
        <v>7980</v>
      </c>
      <c r="C89" s="26">
        <v>2024</v>
      </c>
      <c r="D89" s="26" t="s">
        <v>60</v>
      </c>
      <c r="E89" s="26">
        <v>21</v>
      </c>
      <c r="F89" s="26">
        <v>2</v>
      </c>
      <c r="H89" s="26">
        <v>17</v>
      </c>
      <c r="I89" s="26" t="s">
        <v>7981</v>
      </c>
      <c r="J89" s="10" t="s">
        <v>35</v>
      </c>
      <c r="K89" s="16" t="str">
        <f t="shared" si="4"/>
        <v>Link</v>
      </c>
      <c r="L89" s="17" t="str">
        <f t="shared" si="5"/>
        <v/>
      </c>
      <c r="M89" s="28" t="str">
        <f t="shared" si="6"/>
        <v>{Johannes, 2024 #17}</v>
      </c>
      <c r="N89" s="18" t="str">
        <f t="shared" si="7"/>
        <v>PDF</v>
      </c>
      <c r="O89" s="10" t="s">
        <v>2</v>
      </c>
      <c r="P89" s="5" t="s">
        <v>35</v>
      </c>
      <c r="Q89" s="6" t="s">
        <v>7961</v>
      </c>
    </row>
    <row r="90" spans="1:17" x14ac:dyDescent="0.25">
      <c r="A90" s="25" t="s">
        <v>7478</v>
      </c>
      <c r="B90" s="26" t="s">
        <v>7479</v>
      </c>
      <c r="C90" s="26">
        <v>2024</v>
      </c>
      <c r="D90" s="26" t="s">
        <v>354</v>
      </c>
      <c r="E90" s="26">
        <v>47</v>
      </c>
      <c r="F90" s="26">
        <v>3</v>
      </c>
      <c r="G90" s="26" t="s">
        <v>7480</v>
      </c>
      <c r="H90" s="26">
        <v>75</v>
      </c>
      <c r="I90" s="26" t="s">
        <v>7481</v>
      </c>
      <c r="J90" s="10" t="s">
        <v>35</v>
      </c>
      <c r="K90" s="16" t="str">
        <f t="shared" si="4"/>
        <v>Link</v>
      </c>
      <c r="L90" s="17" t="str">
        <f t="shared" si="5"/>
        <v/>
      </c>
      <c r="M90" s="28" t="str">
        <f t="shared" si="6"/>
        <v>{John, 2024 #75}</v>
      </c>
      <c r="N90" s="18" t="str">
        <f t="shared" si="7"/>
        <v>PDF</v>
      </c>
      <c r="O90" s="10" t="s">
        <v>2</v>
      </c>
      <c r="P90" s="5" t="s">
        <v>35</v>
      </c>
      <c r="Q90" s="6" t="s">
        <v>7239</v>
      </c>
    </row>
    <row r="91" spans="1:17" x14ac:dyDescent="0.25">
      <c r="A91" s="25" t="s">
        <v>8053</v>
      </c>
      <c r="B91" s="26" t="s">
        <v>8054</v>
      </c>
      <c r="C91" s="26">
        <v>2024</v>
      </c>
      <c r="D91" s="26" t="s">
        <v>498</v>
      </c>
      <c r="E91" s="26">
        <v>104</v>
      </c>
      <c r="F91" s="26">
        <v>7</v>
      </c>
      <c r="H91" s="26">
        <v>59</v>
      </c>
      <c r="I91" s="26" t="s">
        <v>8055</v>
      </c>
      <c r="J91" s="10" t="s">
        <v>35</v>
      </c>
      <c r="K91" s="16" t="str">
        <f t="shared" si="4"/>
        <v>Link</v>
      </c>
      <c r="L91" s="17" t="str">
        <f t="shared" si="5"/>
        <v/>
      </c>
      <c r="M91" s="28" t="str">
        <f t="shared" si="6"/>
        <v>{Jung, 2024 #59}</v>
      </c>
      <c r="N91" s="18" t="str">
        <f t="shared" si="7"/>
        <v>PDF</v>
      </c>
      <c r="O91" s="10" t="s">
        <v>2</v>
      </c>
      <c r="P91" s="5" t="s">
        <v>35</v>
      </c>
      <c r="Q91" s="6" t="s">
        <v>8040</v>
      </c>
    </row>
    <row r="92" spans="1:17" x14ac:dyDescent="0.25">
      <c r="A92" s="25" t="s">
        <v>7482</v>
      </c>
      <c r="B92" s="26" t="s">
        <v>7483</v>
      </c>
      <c r="C92" s="26">
        <v>2023</v>
      </c>
      <c r="D92" s="26" t="s">
        <v>60</v>
      </c>
      <c r="E92" s="26">
        <v>20</v>
      </c>
      <c r="F92" s="26">
        <v>6</v>
      </c>
      <c r="H92" s="26">
        <v>153</v>
      </c>
      <c r="I92" s="26" t="s">
        <v>7484</v>
      </c>
      <c r="J92" s="10" t="s">
        <v>35</v>
      </c>
      <c r="K92" s="16" t="str">
        <f t="shared" si="4"/>
        <v>Link</v>
      </c>
      <c r="L92" s="17" t="str">
        <f t="shared" si="5"/>
        <v/>
      </c>
      <c r="M92" s="28" t="str">
        <f t="shared" si="6"/>
        <v>{Keats, 2023 #153}</v>
      </c>
      <c r="N92" s="18" t="str">
        <f t="shared" si="7"/>
        <v>PDF</v>
      </c>
      <c r="O92" s="10" t="s">
        <v>2</v>
      </c>
      <c r="P92" s="5" t="s">
        <v>35</v>
      </c>
      <c r="Q92" s="6" t="s">
        <v>7239</v>
      </c>
    </row>
    <row r="93" spans="1:17" x14ac:dyDescent="0.25">
      <c r="A93" s="25" t="s">
        <v>7485</v>
      </c>
      <c r="B93" s="26" t="s">
        <v>7486</v>
      </c>
      <c r="C93" s="26">
        <v>2024</v>
      </c>
      <c r="D93" s="26" t="s">
        <v>7487</v>
      </c>
      <c r="E93" s="26">
        <v>32</v>
      </c>
      <c r="F93" s="26">
        <v>1</v>
      </c>
      <c r="H93" s="26">
        <v>203</v>
      </c>
      <c r="I93" s="26" t="s">
        <v>7488</v>
      </c>
      <c r="J93" s="10" t="s">
        <v>35</v>
      </c>
      <c r="K93" s="16" t="str">
        <f t="shared" si="4"/>
        <v>Link</v>
      </c>
      <c r="L93" s="17" t="str">
        <f t="shared" si="5"/>
        <v/>
      </c>
      <c r="M93" s="28" t="str">
        <f t="shared" si="6"/>
        <v>{Kelly, 2024 #203}</v>
      </c>
      <c r="N93" s="18" t="str">
        <f t="shared" si="7"/>
        <v>PDF</v>
      </c>
      <c r="O93" s="10" t="s">
        <v>2</v>
      </c>
      <c r="P93" s="5" t="s">
        <v>35</v>
      </c>
      <c r="Q93" s="6" t="s">
        <v>7239</v>
      </c>
    </row>
    <row r="94" spans="1:17" x14ac:dyDescent="0.25">
      <c r="A94" s="25" t="s">
        <v>7489</v>
      </c>
      <c r="B94" s="26" t="s">
        <v>7490</v>
      </c>
      <c r="C94" s="26">
        <v>2024</v>
      </c>
      <c r="D94" s="26" t="s">
        <v>1077</v>
      </c>
      <c r="H94" s="26">
        <v>9</v>
      </c>
      <c r="I94" s="26" t="s">
        <v>7491</v>
      </c>
      <c r="J94" s="10" t="s">
        <v>35</v>
      </c>
      <c r="K94" s="16" t="str">
        <f t="shared" si="4"/>
        <v>Link</v>
      </c>
      <c r="L94" s="17" t="str">
        <f t="shared" si="5"/>
        <v/>
      </c>
      <c r="M94" s="28" t="str">
        <f t="shared" si="6"/>
        <v>{Khudair, 2024 #9}</v>
      </c>
      <c r="N94" s="18" t="str">
        <f t="shared" si="7"/>
        <v>PDF</v>
      </c>
      <c r="O94" s="10" t="s">
        <v>2</v>
      </c>
      <c r="P94" s="5" t="s">
        <v>35</v>
      </c>
      <c r="Q94" s="6" t="s">
        <v>7239</v>
      </c>
    </row>
    <row r="95" spans="1:17" x14ac:dyDescent="0.25">
      <c r="A95" s="25" t="s">
        <v>7492</v>
      </c>
      <c r="B95" s="26" t="s">
        <v>7493</v>
      </c>
      <c r="C95" s="26">
        <v>2024</v>
      </c>
      <c r="D95" s="26" t="s">
        <v>7494</v>
      </c>
      <c r="E95" s="26">
        <v>94</v>
      </c>
      <c r="H95" s="26">
        <v>194</v>
      </c>
      <c r="I95" s="26" t="s">
        <v>7495</v>
      </c>
      <c r="J95" s="10" t="s">
        <v>35</v>
      </c>
      <c r="K95" s="16" t="str">
        <f t="shared" si="4"/>
        <v>Link</v>
      </c>
      <c r="L95" s="17" t="str">
        <f t="shared" si="5"/>
        <v/>
      </c>
      <c r="M95" s="28" t="str">
        <f t="shared" si="6"/>
        <v>{Kim, 2024 #194}</v>
      </c>
      <c r="N95" s="18" t="str">
        <f t="shared" si="7"/>
        <v>PDF</v>
      </c>
      <c r="O95" s="10" t="s">
        <v>2</v>
      </c>
      <c r="P95" s="5" t="s">
        <v>35</v>
      </c>
      <c r="Q95" s="6" t="s">
        <v>7239</v>
      </c>
    </row>
    <row r="96" spans="1:17" x14ac:dyDescent="0.25">
      <c r="A96" s="25" t="s">
        <v>8032</v>
      </c>
      <c r="B96" s="26" t="s">
        <v>8033</v>
      </c>
      <c r="C96" s="26">
        <v>2025</v>
      </c>
      <c r="D96" s="26" t="s">
        <v>2560</v>
      </c>
      <c r="E96" s="26">
        <v>8</v>
      </c>
      <c r="F96" s="26">
        <v>1</v>
      </c>
      <c r="G96" s="26">
        <v>11</v>
      </c>
      <c r="H96" s="26">
        <v>21</v>
      </c>
      <c r="I96" s="26" t="s">
        <v>8034</v>
      </c>
      <c r="J96" s="10" t="s">
        <v>35</v>
      </c>
      <c r="K96" s="16" t="str">
        <f t="shared" si="4"/>
        <v>Link</v>
      </c>
      <c r="L96" s="17" t="str">
        <f t="shared" si="5"/>
        <v/>
      </c>
      <c r="M96" s="28" t="str">
        <f t="shared" si="6"/>
        <v>{Konig, 2025 #21}</v>
      </c>
      <c r="N96" s="18" t="str">
        <f t="shared" si="7"/>
        <v>PDF</v>
      </c>
      <c r="O96" s="10" t="s">
        <v>2</v>
      </c>
      <c r="P96" s="5" t="s">
        <v>35</v>
      </c>
      <c r="Q96" s="6" t="s">
        <v>8035</v>
      </c>
    </row>
    <row r="97" spans="1:17" x14ac:dyDescent="0.25">
      <c r="A97" s="25" t="s">
        <v>7496</v>
      </c>
      <c r="B97" s="26" t="s">
        <v>7497</v>
      </c>
      <c r="C97" s="26">
        <v>2023</v>
      </c>
      <c r="D97" s="26" t="s">
        <v>1214</v>
      </c>
      <c r="E97" s="26">
        <v>9</v>
      </c>
      <c r="F97" s="26">
        <v>1</v>
      </c>
      <c r="G97" s="26" t="s">
        <v>7498</v>
      </c>
      <c r="H97" s="26">
        <v>137</v>
      </c>
      <c r="I97" s="26" t="s">
        <v>7499</v>
      </c>
      <c r="J97" s="10" t="s">
        <v>35</v>
      </c>
      <c r="K97" s="16" t="str">
        <f t="shared" si="4"/>
        <v>Link</v>
      </c>
      <c r="L97" s="17" t="str">
        <f t="shared" si="5"/>
        <v/>
      </c>
      <c r="M97" s="28" t="str">
        <f t="shared" si="6"/>
        <v>{Langworthy, 2023 #137}</v>
      </c>
      <c r="N97" s="18" t="str">
        <f t="shared" si="7"/>
        <v>PDF</v>
      </c>
      <c r="O97" s="10" t="s">
        <v>2</v>
      </c>
      <c r="P97" s="5" t="s">
        <v>35</v>
      </c>
      <c r="Q97" s="6" t="s">
        <v>7239</v>
      </c>
    </row>
    <row r="98" spans="1:17" x14ac:dyDescent="0.25">
      <c r="A98" s="25" t="s">
        <v>7500</v>
      </c>
      <c r="B98" s="26" t="s">
        <v>7501</v>
      </c>
      <c r="C98" s="26">
        <v>2024</v>
      </c>
      <c r="D98" s="26" t="s">
        <v>5321</v>
      </c>
      <c r="E98" s="26">
        <v>316</v>
      </c>
      <c r="G98" s="26" t="s">
        <v>7502</v>
      </c>
      <c r="H98" s="26">
        <v>53</v>
      </c>
      <c r="I98" s="26" t="s">
        <v>7503</v>
      </c>
      <c r="J98" s="10" t="s">
        <v>35</v>
      </c>
      <c r="K98" s="16" t="str">
        <f t="shared" si="4"/>
        <v>Link</v>
      </c>
      <c r="L98" s="17" t="str">
        <f t="shared" si="5"/>
        <v/>
      </c>
      <c r="M98" s="28" t="str">
        <f t="shared" si="6"/>
        <v>{Larbi, 2024 #53}</v>
      </c>
      <c r="N98" s="18" t="str">
        <f t="shared" si="7"/>
        <v>PDF</v>
      </c>
      <c r="O98" s="10" t="s">
        <v>2</v>
      </c>
      <c r="P98" s="5" t="s">
        <v>35</v>
      </c>
      <c r="Q98" s="6" t="s">
        <v>7239</v>
      </c>
    </row>
    <row r="99" spans="1:17" x14ac:dyDescent="0.25">
      <c r="A99" s="25" t="s">
        <v>7504</v>
      </c>
      <c r="B99" s="26" t="s">
        <v>7505</v>
      </c>
      <c r="C99" s="26">
        <v>2023</v>
      </c>
      <c r="D99" s="26" t="s">
        <v>560</v>
      </c>
      <c r="E99" s="26">
        <v>15</v>
      </c>
      <c r="F99" s="26">
        <v>12</v>
      </c>
      <c r="H99" s="26">
        <v>120</v>
      </c>
      <c r="I99" s="26" t="s">
        <v>7506</v>
      </c>
      <c r="J99" s="10" t="s">
        <v>35</v>
      </c>
      <c r="K99" s="16" t="str">
        <f t="shared" si="4"/>
        <v>Link</v>
      </c>
      <c r="L99" s="17" t="str">
        <f t="shared" si="5"/>
        <v/>
      </c>
      <c r="M99" s="28" t="str">
        <f t="shared" si="6"/>
        <v>{Lavelle, 2023 #120}</v>
      </c>
      <c r="N99" s="18" t="str">
        <f t="shared" si="7"/>
        <v>PDF</v>
      </c>
      <c r="O99" s="10" t="s">
        <v>2</v>
      </c>
      <c r="P99" s="5" t="s">
        <v>35</v>
      </c>
      <c r="Q99" s="6" t="s">
        <v>7239</v>
      </c>
    </row>
    <row r="100" spans="1:17" x14ac:dyDescent="0.25">
      <c r="A100" s="25" t="s">
        <v>7507</v>
      </c>
      <c r="B100" s="26" t="s">
        <v>7508</v>
      </c>
      <c r="C100" s="26">
        <v>2023</v>
      </c>
      <c r="D100" s="26" t="s">
        <v>5127</v>
      </c>
      <c r="E100" s="26">
        <v>49</v>
      </c>
      <c r="F100" s="26">
        <v>3</v>
      </c>
      <c r="G100" s="26" t="s">
        <v>7509</v>
      </c>
      <c r="H100" s="26">
        <v>138</v>
      </c>
      <c r="I100" s="26" t="s">
        <v>7510</v>
      </c>
      <c r="J100" s="10" t="s">
        <v>35</v>
      </c>
      <c r="K100" s="16" t="str">
        <f t="shared" si="4"/>
        <v>Link</v>
      </c>
      <c r="L100" s="17" t="str">
        <f t="shared" si="5"/>
        <v/>
      </c>
      <c r="M100" s="28" t="str">
        <f t="shared" si="6"/>
        <v>{Lee, 2023 #138}</v>
      </c>
      <c r="N100" s="18" t="str">
        <f t="shared" si="7"/>
        <v>PDF</v>
      </c>
      <c r="O100" s="10" t="s">
        <v>2</v>
      </c>
      <c r="P100" s="5" t="s">
        <v>35</v>
      </c>
      <c r="Q100" s="6" t="s">
        <v>7239</v>
      </c>
    </row>
    <row r="101" spans="1:17" x14ac:dyDescent="0.25">
      <c r="A101" s="25" t="s">
        <v>7511</v>
      </c>
      <c r="B101" s="26" t="s">
        <v>7512</v>
      </c>
      <c r="C101" s="26">
        <v>2025</v>
      </c>
      <c r="D101" s="26" t="s">
        <v>1175</v>
      </c>
      <c r="G101" s="26" t="s">
        <v>7513</v>
      </c>
      <c r="H101" s="26">
        <v>3</v>
      </c>
      <c r="I101" s="26" t="s">
        <v>7514</v>
      </c>
      <c r="J101" s="10" t="s">
        <v>35</v>
      </c>
      <c r="K101" s="16" t="str">
        <f t="shared" si="4"/>
        <v>Link</v>
      </c>
      <c r="L101" s="17" t="str">
        <f t="shared" si="5"/>
        <v/>
      </c>
      <c r="M101" s="28" t="str">
        <f t="shared" si="6"/>
        <v>{Lee, 2025 #3}</v>
      </c>
      <c r="N101" s="18" t="str">
        <f t="shared" si="7"/>
        <v>PDF</v>
      </c>
      <c r="O101" s="10" t="s">
        <v>2</v>
      </c>
      <c r="P101" s="5" t="s">
        <v>35</v>
      </c>
      <c r="Q101" s="6" t="s">
        <v>7239</v>
      </c>
    </row>
    <row r="102" spans="1:17" x14ac:dyDescent="0.25">
      <c r="A102" s="25" t="s">
        <v>7918</v>
      </c>
      <c r="B102" s="26" t="s">
        <v>7919</v>
      </c>
      <c r="C102" s="26">
        <v>2024</v>
      </c>
      <c r="D102" s="26" t="s">
        <v>7920</v>
      </c>
      <c r="E102" s="26">
        <v>48</v>
      </c>
      <c r="F102" s="26">
        <v>1</v>
      </c>
      <c r="G102" s="26">
        <v>63</v>
      </c>
      <c r="H102" s="26">
        <v>79</v>
      </c>
      <c r="I102" s="26" t="s">
        <v>7921</v>
      </c>
      <c r="J102" s="10" t="s">
        <v>35</v>
      </c>
      <c r="K102" s="16" t="str">
        <f t="shared" si="4"/>
        <v>Link</v>
      </c>
      <c r="L102" s="17" t="str">
        <f t="shared" si="5"/>
        <v/>
      </c>
      <c r="M102" s="28" t="str">
        <f t="shared" si="6"/>
        <v>{Letton, 2024 #79}</v>
      </c>
      <c r="N102" s="18" t="str">
        <f t="shared" si="7"/>
        <v>PDF</v>
      </c>
      <c r="O102" s="10" t="s">
        <v>2</v>
      </c>
      <c r="P102" s="5" t="s">
        <v>35</v>
      </c>
      <c r="Q102" s="6" t="s">
        <v>7905</v>
      </c>
    </row>
    <row r="103" spans="1:17" x14ac:dyDescent="0.25">
      <c r="A103" s="25" t="s">
        <v>7860</v>
      </c>
      <c r="B103" s="26" t="s">
        <v>7861</v>
      </c>
      <c r="C103" s="26">
        <v>2023</v>
      </c>
      <c r="D103" s="26" t="s">
        <v>7862</v>
      </c>
      <c r="E103" s="26">
        <v>55</v>
      </c>
      <c r="G103" s="26" t="s">
        <v>7863</v>
      </c>
      <c r="H103" s="26">
        <v>151</v>
      </c>
      <c r="I103" s="26" t="s">
        <v>7864</v>
      </c>
      <c r="J103" s="10" t="s">
        <v>35</v>
      </c>
      <c r="K103" s="16" t="str">
        <f t="shared" si="4"/>
        <v>Link</v>
      </c>
      <c r="L103" s="17" t="str">
        <f t="shared" si="5"/>
        <v/>
      </c>
      <c r="M103" s="28" t="str">
        <f t="shared" si="6"/>
        <v>{Levack, 2023 #151}</v>
      </c>
      <c r="N103" s="18" t="str">
        <f t="shared" si="7"/>
        <v>PDF</v>
      </c>
      <c r="O103" s="10" t="s">
        <v>2</v>
      </c>
      <c r="P103" s="5" t="s">
        <v>35</v>
      </c>
      <c r="Q103" s="6" t="s">
        <v>7865</v>
      </c>
    </row>
    <row r="104" spans="1:17" x14ac:dyDescent="0.25">
      <c r="A104" s="25" t="s">
        <v>7982</v>
      </c>
      <c r="B104" s="26" t="s">
        <v>7983</v>
      </c>
      <c r="C104" s="26">
        <v>2023</v>
      </c>
      <c r="D104" s="26" t="s">
        <v>530</v>
      </c>
      <c r="E104" s="26">
        <v>25</v>
      </c>
      <c r="G104" s="26" t="s">
        <v>7984</v>
      </c>
      <c r="H104" s="26">
        <v>106</v>
      </c>
      <c r="I104" s="26" t="s">
        <v>7985</v>
      </c>
      <c r="J104" s="10" t="s">
        <v>35</v>
      </c>
      <c r="K104" s="16" t="str">
        <f t="shared" si="4"/>
        <v>Link</v>
      </c>
      <c r="L104" s="17" t="str">
        <f t="shared" si="5"/>
        <v/>
      </c>
      <c r="M104" s="28" t="str">
        <f t="shared" si="6"/>
        <v>{Liang, 2023 #106}</v>
      </c>
      <c r="N104" s="18" t="str">
        <f t="shared" si="7"/>
        <v>PDF</v>
      </c>
      <c r="O104" s="10" t="s">
        <v>2</v>
      </c>
      <c r="P104" s="5" t="s">
        <v>35</v>
      </c>
      <c r="Q104" s="6" t="s">
        <v>7961</v>
      </c>
    </row>
    <row r="105" spans="1:17" x14ac:dyDescent="0.25">
      <c r="A105" s="25" t="s">
        <v>8056</v>
      </c>
      <c r="B105" s="26" t="s">
        <v>8057</v>
      </c>
      <c r="C105" s="26">
        <v>2024</v>
      </c>
      <c r="D105" s="26" t="s">
        <v>4570</v>
      </c>
      <c r="E105" s="26">
        <v>10</v>
      </c>
      <c r="F105" s="26">
        <v>1</v>
      </c>
      <c r="G105" s="26">
        <v>9</v>
      </c>
      <c r="H105" s="26">
        <v>129</v>
      </c>
      <c r="I105" s="26" t="s">
        <v>8058</v>
      </c>
      <c r="J105" s="10" t="s">
        <v>35</v>
      </c>
      <c r="K105" s="16" t="str">
        <f t="shared" si="4"/>
        <v>Link</v>
      </c>
      <c r="L105" s="17" t="str">
        <f t="shared" si="5"/>
        <v/>
      </c>
      <c r="M105" s="28" t="str">
        <f t="shared" si="6"/>
        <v>{Longhini, 2024 #129}</v>
      </c>
      <c r="N105" s="18" t="str">
        <f t="shared" si="7"/>
        <v>PDF</v>
      </c>
      <c r="O105" s="10" t="s">
        <v>2</v>
      </c>
      <c r="P105" s="5" t="s">
        <v>35</v>
      </c>
      <c r="Q105" s="6" t="s">
        <v>8040</v>
      </c>
    </row>
    <row r="106" spans="1:17" x14ac:dyDescent="0.25">
      <c r="A106" s="25" t="s">
        <v>7515</v>
      </c>
      <c r="B106" s="26" t="s">
        <v>7516</v>
      </c>
      <c r="C106" s="26">
        <v>2024</v>
      </c>
      <c r="D106" s="26" t="s">
        <v>5484</v>
      </c>
      <c r="E106" s="26">
        <v>22</v>
      </c>
      <c r="F106" s="26">
        <v>4</v>
      </c>
      <c r="G106" s="26" t="s">
        <v>7517</v>
      </c>
      <c r="H106" s="26">
        <v>27</v>
      </c>
      <c r="I106" s="26" t="s">
        <v>7518</v>
      </c>
      <c r="J106" s="10" t="s">
        <v>35</v>
      </c>
      <c r="K106" s="16" t="str">
        <f t="shared" si="4"/>
        <v>Link</v>
      </c>
      <c r="L106" s="17" t="str">
        <f t="shared" si="5"/>
        <v/>
      </c>
      <c r="M106" s="28" t="str">
        <f t="shared" si="6"/>
        <v>{Lu, 2024 #27}</v>
      </c>
      <c r="N106" s="18" t="str">
        <f t="shared" si="7"/>
        <v>PDF</v>
      </c>
      <c r="O106" s="10" t="s">
        <v>2</v>
      </c>
      <c r="P106" s="5" t="s">
        <v>35</v>
      </c>
      <c r="Q106" s="6" t="s">
        <v>7239</v>
      </c>
    </row>
    <row r="107" spans="1:17" x14ac:dyDescent="0.25">
      <c r="A107" s="25" t="s">
        <v>7519</v>
      </c>
      <c r="B107" s="26" t="s">
        <v>7520</v>
      </c>
      <c r="C107" s="26">
        <v>2024</v>
      </c>
      <c r="D107" s="26" t="s">
        <v>4234</v>
      </c>
      <c r="E107" s="26">
        <v>10</v>
      </c>
      <c r="G107" s="26">
        <v>2.05520762412866E+16</v>
      </c>
      <c r="H107" s="26">
        <v>26</v>
      </c>
      <c r="I107" s="26" t="s">
        <v>7521</v>
      </c>
      <c r="J107" s="10" t="s">
        <v>35</v>
      </c>
      <c r="K107" s="16" t="str">
        <f t="shared" si="4"/>
        <v>Link</v>
      </c>
      <c r="L107" s="17" t="str">
        <f t="shared" si="5"/>
        <v/>
      </c>
      <c r="M107" s="28" t="str">
        <f t="shared" si="6"/>
        <v>{Luijk, 2024 #26}</v>
      </c>
      <c r="N107" s="18" t="str">
        <f t="shared" si="7"/>
        <v>PDF</v>
      </c>
      <c r="O107" s="10" t="s">
        <v>2</v>
      </c>
      <c r="P107" s="5" t="s">
        <v>35</v>
      </c>
      <c r="Q107" s="6" t="s">
        <v>7239</v>
      </c>
    </row>
    <row r="108" spans="1:17" x14ac:dyDescent="0.25">
      <c r="A108" s="25" t="s">
        <v>7522</v>
      </c>
      <c r="B108" s="26" t="s">
        <v>7523</v>
      </c>
      <c r="C108" s="26">
        <v>2023</v>
      </c>
      <c r="D108" s="26" t="s">
        <v>2964</v>
      </c>
      <c r="E108" s="26">
        <v>38</v>
      </c>
      <c r="F108" s="26">
        <v>5</v>
      </c>
      <c r="H108" s="26">
        <v>107</v>
      </c>
      <c r="I108" s="26" t="s">
        <v>7524</v>
      </c>
      <c r="J108" s="10" t="s">
        <v>35</v>
      </c>
      <c r="K108" s="16" t="str">
        <f t="shared" si="4"/>
        <v>Link</v>
      </c>
      <c r="L108" s="17" t="str">
        <f t="shared" si="5"/>
        <v/>
      </c>
      <c r="M108" s="28" t="str">
        <f t="shared" si="6"/>
        <v>{Maite Marie Bernal, 2023 #107}</v>
      </c>
      <c r="N108" s="18" t="str">
        <f t="shared" si="7"/>
        <v>PDF</v>
      </c>
      <c r="O108" s="10" t="s">
        <v>2</v>
      </c>
      <c r="P108" s="5" t="s">
        <v>35</v>
      </c>
      <c r="Q108" s="6" t="s">
        <v>7239</v>
      </c>
    </row>
    <row r="109" spans="1:17" x14ac:dyDescent="0.25">
      <c r="A109" s="25" t="s">
        <v>7525</v>
      </c>
      <c r="B109" s="26" t="s">
        <v>7526</v>
      </c>
      <c r="C109" s="26">
        <v>2024</v>
      </c>
      <c r="D109" s="26" t="s">
        <v>6922</v>
      </c>
      <c r="E109" s="26">
        <v>43</v>
      </c>
      <c r="F109" s="26">
        <v>4</v>
      </c>
      <c r="G109" s="26" t="s">
        <v>7527</v>
      </c>
      <c r="H109" s="26">
        <v>216</v>
      </c>
      <c r="I109" s="26" t="s">
        <v>7528</v>
      </c>
      <c r="J109" s="10" t="s">
        <v>35</v>
      </c>
      <c r="K109" s="16" t="str">
        <f t="shared" si="4"/>
        <v>Link</v>
      </c>
      <c r="L109" s="17" t="str">
        <f t="shared" si="5"/>
        <v/>
      </c>
      <c r="M109" s="28" t="str">
        <f t="shared" si="6"/>
        <v>{Martinez-Merino, 2024 #216}</v>
      </c>
      <c r="N109" s="18" t="str">
        <f t="shared" si="7"/>
        <v>PDF</v>
      </c>
      <c r="O109" s="10" t="s">
        <v>2</v>
      </c>
      <c r="P109" s="5" t="s">
        <v>35</v>
      </c>
      <c r="Q109" s="6" t="s">
        <v>7239</v>
      </c>
    </row>
    <row r="110" spans="1:17" x14ac:dyDescent="0.25">
      <c r="A110" s="25" t="s">
        <v>7529</v>
      </c>
      <c r="B110" s="26" t="s">
        <v>7530</v>
      </c>
      <c r="C110" s="26">
        <v>2023</v>
      </c>
      <c r="D110" s="26" t="s">
        <v>1668</v>
      </c>
      <c r="E110" s="26">
        <v>46</v>
      </c>
      <c r="F110" s="26">
        <v>4</v>
      </c>
      <c r="G110" s="26" t="s">
        <v>2479</v>
      </c>
      <c r="H110" s="26">
        <v>160</v>
      </c>
      <c r="I110" s="26" t="s">
        <v>7531</v>
      </c>
      <c r="J110" s="10" t="s">
        <v>2662</v>
      </c>
      <c r="K110" s="16" t="str">
        <f t="shared" si="4"/>
        <v>Link</v>
      </c>
      <c r="L110" s="17" t="str">
        <f t="shared" si="5"/>
        <v>Martin-Nunez-2023-160</v>
      </c>
      <c r="M110" s="28" t="str">
        <f t="shared" si="6"/>
        <v>{Martin-Nunez, 2023 #160}</v>
      </c>
      <c r="N110" s="18" t="str">
        <f t="shared" si="7"/>
        <v/>
      </c>
      <c r="O110" s="10" t="s">
        <v>2</v>
      </c>
      <c r="P110" s="3" t="s">
        <v>35</v>
      </c>
      <c r="Q110" s="4" t="s">
        <v>7239</v>
      </c>
    </row>
    <row r="111" spans="1:17" x14ac:dyDescent="0.25">
      <c r="A111" s="25" t="s">
        <v>1260</v>
      </c>
      <c r="B111" s="26" t="s">
        <v>8059</v>
      </c>
      <c r="C111" s="26">
        <v>2024</v>
      </c>
      <c r="D111" s="26" t="s">
        <v>6936</v>
      </c>
      <c r="E111" s="26">
        <v>50</v>
      </c>
      <c r="F111" s="26">
        <v>1</v>
      </c>
      <c r="G111" s="26" t="s">
        <v>8060</v>
      </c>
      <c r="H111" s="26">
        <v>204</v>
      </c>
      <c r="I111" s="26" t="s">
        <v>8061</v>
      </c>
      <c r="J111" s="10" t="s">
        <v>35</v>
      </c>
      <c r="K111" s="16" t="str">
        <f t="shared" si="4"/>
        <v>Link</v>
      </c>
      <c r="L111" s="17" t="str">
        <f t="shared" si="5"/>
        <v/>
      </c>
      <c r="M111" s="28" t="str">
        <f t="shared" si="6"/>
        <v>{Mateo-Orcajada, 2024 #204}</v>
      </c>
      <c r="N111" s="18" t="str">
        <f t="shared" si="7"/>
        <v>PDF</v>
      </c>
      <c r="O111" s="10" t="s">
        <v>2</v>
      </c>
      <c r="P111" s="5" t="s">
        <v>35</v>
      </c>
      <c r="Q111" s="6" t="s">
        <v>8040</v>
      </c>
    </row>
    <row r="112" spans="1:17" x14ac:dyDescent="0.25">
      <c r="A112" s="25" t="s">
        <v>8009</v>
      </c>
      <c r="B112" s="26" t="s">
        <v>8010</v>
      </c>
      <c r="C112" s="26">
        <v>2024</v>
      </c>
      <c r="D112" s="26" t="s">
        <v>8011</v>
      </c>
      <c r="E112" s="26">
        <v>19</v>
      </c>
      <c r="F112" s="26">
        <v>59</v>
      </c>
      <c r="H112" s="26">
        <v>215</v>
      </c>
      <c r="J112" s="10" t="s">
        <v>35</v>
      </c>
      <c r="K112" s="16" t="str">
        <f t="shared" si="4"/>
        <v/>
      </c>
      <c r="L112" s="17" t="str">
        <f t="shared" si="5"/>
        <v/>
      </c>
      <c r="M112" s="28" t="str">
        <f t="shared" si="6"/>
        <v>{Mateo-Orcajada, 2024 #215}</v>
      </c>
      <c r="N112" s="18" t="str">
        <f t="shared" si="7"/>
        <v>PDF</v>
      </c>
      <c r="O112" s="10" t="s">
        <v>2</v>
      </c>
      <c r="P112" s="5" t="s">
        <v>35</v>
      </c>
      <c r="Q112" s="6" t="s">
        <v>8012</v>
      </c>
    </row>
    <row r="113" spans="1:17" x14ac:dyDescent="0.25">
      <c r="A113" s="25" t="s">
        <v>7922</v>
      </c>
      <c r="B113" s="26" t="s">
        <v>7923</v>
      </c>
      <c r="C113" s="26">
        <v>2023</v>
      </c>
      <c r="D113" s="26" t="s">
        <v>262</v>
      </c>
      <c r="E113" s="26">
        <v>9</v>
      </c>
      <c r="F113" s="26">
        <v>5</v>
      </c>
      <c r="H113" s="26">
        <v>28</v>
      </c>
      <c r="I113" s="26" t="s">
        <v>7924</v>
      </c>
      <c r="J113" s="10" t="s">
        <v>35</v>
      </c>
      <c r="K113" s="16" t="str">
        <f t="shared" si="4"/>
        <v>Link</v>
      </c>
      <c r="L113" s="17" t="str">
        <f t="shared" si="5"/>
        <v/>
      </c>
      <c r="M113" s="28" t="str">
        <f t="shared" si="6"/>
        <v>{Megaritis, 2023 #28}</v>
      </c>
      <c r="N113" s="18" t="str">
        <f t="shared" si="7"/>
        <v>PDF</v>
      </c>
      <c r="O113" s="10" t="s">
        <v>2</v>
      </c>
      <c r="P113" s="5" t="s">
        <v>35</v>
      </c>
      <c r="Q113" s="6" t="s">
        <v>7905</v>
      </c>
    </row>
    <row r="114" spans="1:17" x14ac:dyDescent="0.25">
      <c r="A114" s="25" t="s">
        <v>7532</v>
      </c>
      <c r="B114" s="26" t="s">
        <v>7533</v>
      </c>
      <c r="C114" s="26">
        <v>2024</v>
      </c>
      <c r="D114" s="26" t="s">
        <v>192</v>
      </c>
      <c r="E114" s="26">
        <v>186</v>
      </c>
      <c r="G114" s="26">
        <v>108099</v>
      </c>
      <c r="H114" s="26">
        <v>52</v>
      </c>
      <c r="I114" s="26" t="s">
        <v>7534</v>
      </c>
      <c r="J114" s="10" t="s">
        <v>35</v>
      </c>
      <c r="K114" s="16" t="str">
        <f t="shared" si="4"/>
        <v>Link</v>
      </c>
      <c r="L114" s="17" t="str">
        <f t="shared" si="5"/>
        <v/>
      </c>
      <c r="M114" s="28" t="str">
        <f t="shared" si="6"/>
        <v>{Mersha, 2024 #52}</v>
      </c>
      <c r="N114" s="18" t="str">
        <f t="shared" si="7"/>
        <v>PDF</v>
      </c>
      <c r="O114" s="10" t="s">
        <v>2</v>
      </c>
      <c r="P114" s="5" t="s">
        <v>35</v>
      </c>
      <c r="Q114" s="6" t="s">
        <v>7239</v>
      </c>
    </row>
    <row r="115" spans="1:17" x14ac:dyDescent="0.25">
      <c r="A115" s="25" t="s">
        <v>8023</v>
      </c>
      <c r="B115" s="26" t="s">
        <v>8024</v>
      </c>
      <c r="C115" s="26">
        <v>2024</v>
      </c>
      <c r="D115" s="26" t="s">
        <v>65</v>
      </c>
      <c r="E115" s="26">
        <v>14</v>
      </c>
      <c r="F115" s="26">
        <v>3</v>
      </c>
      <c r="G115" s="26" t="s">
        <v>8025</v>
      </c>
      <c r="H115" s="26">
        <v>62</v>
      </c>
      <c r="I115" s="26" t="s">
        <v>8026</v>
      </c>
      <c r="J115" s="10" t="s">
        <v>35</v>
      </c>
      <c r="K115" s="16" t="str">
        <f t="shared" si="4"/>
        <v>Link</v>
      </c>
      <c r="L115" s="17" t="str">
        <f t="shared" si="5"/>
        <v/>
      </c>
      <c r="M115" s="28" t="str">
        <f t="shared" si="6"/>
        <v>{Miki, 2024 #62}</v>
      </c>
      <c r="N115" s="18" t="str">
        <f t="shared" si="7"/>
        <v>PDF</v>
      </c>
      <c r="O115" s="10" t="s">
        <v>2</v>
      </c>
      <c r="P115" s="5" t="s">
        <v>35</v>
      </c>
      <c r="Q115" s="6" t="s">
        <v>7205</v>
      </c>
    </row>
    <row r="116" spans="1:17" x14ac:dyDescent="0.25">
      <c r="A116" s="25" t="s">
        <v>7535</v>
      </c>
      <c r="B116" s="26" t="s">
        <v>7536</v>
      </c>
      <c r="C116" s="26">
        <v>2024</v>
      </c>
      <c r="D116" s="26" t="s">
        <v>124</v>
      </c>
      <c r="E116" s="26">
        <v>21</v>
      </c>
      <c r="F116" s="26">
        <v>1</v>
      </c>
      <c r="G116" s="26">
        <v>82</v>
      </c>
      <c r="H116" s="26">
        <v>33</v>
      </c>
      <c r="I116" s="26" t="s">
        <v>7537</v>
      </c>
      <c r="J116" s="10" t="s">
        <v>35</v>
      </c>
      <c r="K116" s="16" t="str">
        <f t="shared" si="4"/>
        <v>Link</v>
      </c>
      <c r="L116" s="19" t="str">
        <f t="shared" si="5"/>
        <v/>
      </c>
      <c r="M116" s="28" t="str">
        <f t="shared" si="6"/>
        <v>{Mino, 2024 #33}</v>
      </c>
      <c r="N116" s="18" t="str">
        <f t="shared" si="7"/>
        <v>PDF</v>
      </c>
      <c r="O116" s="10" t="s">
        <v>2</v>
      </c>
      <c r="P116" s="5" t="s">
        <v>35</v>
      </c>
      <c r="Q116" s="6" t="s">
        <v>7239</v>
      </c>
    </row>
    <row r="117" spans="1:17" x14ac:dyDescent="0.25">
      <c r="A117" s="25" t="s">
        <v>7538</v>
      </c>
      <c r="B117" s="26" t="s">
        <v>7539</v>
      </c>
      <c r="C117" s="26">
        <v>2024</v>
      </c>
      <c r="D117" s="26" t="s">
        <v>4717</v>
      </c>
      <c r="E117" s="26">
        <v>15</v>
      </c>
      <c r="F117" s="26">
        <v>6</v>
      </c>
      <c r="G117" s="26" t="s">
        <v>7540</v>
      </c>
      <c r="H117" s="26">
        <v>38</v>
      </c>
      <c r="I117" s="26" t="s">
        <v>7541</v>
      </c>
      <c r="J117" s="10" t="s">
        <v>35</v>
      </c>
      <c r="K117" s="16" t="str">
        <f t="shared" si="4"/>
        <v>Link</v>
      </c>
      <c r="L117" s="19" t="str">
        <f t="shared" si="5"/>
        <v/>
      </c>
      <c r="M117" s="29" t="str">
        <f t="shared" si="6"/>
        <v>{Mo, 2024 #38}</v>
      </c>
      <c r="N117" s="18" t="str">
        <f t="shared" si="7"/>
        <v>PDF</v>
      </c>
      <c r="O117" s="10" t="s">
        <v>2</v>
      </c>
      <c r="P117" s="5" t="s">
        <v>35</v>
      </c>
      <c r="Q117" s="6" t="s">
        <v>7239</v>
      </c>
    </row>
    <row r="118" spans="1:17" x14ac:dyDescent="0.25">
      <c r="A118" s="25" t="s">
        <v>7542</v>
      </c>
      <c r="B118" s="26" t="s">
        <v>7543</v>
      </c>
      <c r="C118" s="26">
        <v>2024</v>
      </c>
      <c r="D118" s="26" t="s">
        <v>6489</v>
      </c>
      <c r="E118" s="26">
        <v>27</v>
      </c>
      <c r="F118" s="26">
        <v>5</v>
      </c>
      <c r="G118" s="26" t="s">
        <v>2523</v>
      </c>
      <c r="H118" s="26">
        <v>89</v>
      </c>
      <c r="I118" s="26" t="s">
        <v>7544</v>
      </c>
      <c r="J118" s="10" t="s">
        <v>2662</v>
      </c>
      <c r="K118" s="16" t="str">
        <f t="shared" si="4"/>
        <v>Link</v>
      </c>
      <c r="L118" s="19" t="str">
        <f t="shared" si="5"/>
        <v>Mocco-2024-89</v>
      </c>
      <c r="M118" s="29" t="str">
        <f t="shared" si="6"/>
        <v>{Mocco, 2024 #89}</v>
      </c>
      <c r="N118" s="18" t="str">
        <f t="shared" si="7"/>
        <v/>
      </c>
      <c r="O118" s="10" t="s">
        <v>2</v>
      </c>
      <c r="P118" s="3" t="s">
        <v>35</v>
      </c>
      <c r="Q118" s="4" t="s">
        <v>7239</v>
      </c>
    </row>
    <row r="119" spans="1:17" x14ac:dyDescent="0.25">
      <c r="A119" s="25" t="s">
        <v>7925</v>
      </c>
      <c r="B119" s="26" t="s">
        <v>7926</v>
      </c>
      <c r="C119" s="26">
        <v>2024</v>
      </c>
      <c r="D119" s="26" t="s">
        <v>2486</v>
      </c>
      <c r="E119" s="26">
        <v>89</v>
      </c>
      <c r="G119" s="26">
        <v>103333</v>
      </c>
      <c r="H119" s="26">
        <v>48</v>
      </c>
      <c r="I119" s="26" t="s">
        <v>7927</v>
      </c>
      <c r="J119" s="10" t="s">
        <v>35</v>
      </c>
      <c r="K119" s="16" t="str">
        <f t="shared" si="4"/>
        <v>Link</v>
      </c>
      <c r="L119" s="19" t="str">
        <f t="shared" si="5"/>
        <v/>
      </c>
      <c r="M119" s="29" t="str">
        <f t="shared" si="6"/>
        <v>{Moeller, 2024 #48}</v>
      </c>
      <c r="N119" s="18" t="str">
        <f t="shared" si="7"/>
        <v>PDF</v>
      </c>
      <c r="O119" s="10" t="s">
        <v>2</v>
      </c>
      <c r="P119" s="5" t="s">
        <v>35</v>
      </c>
      <c r="Q119" s="6" t="s">
        <v>7905</v>
      </c>
    </row>
    <row r="120" spans="1:17" x14ac:dyDescent="0.25">
      <c r="A120" s="25" t="s">
        <v>7545</v>
      </c>
      <c r="B120" s="26" t="s">
        <v>7546</v>
      </c>
      <c r="C120" s="26">
        <v>2023</v>
      </c>
      <c r="D120" s="26" t="s">
        <v>530</v>
      </c>
      <c r="E120" s="26">
        <v>25</v>
      </c>
      <c r="G120" s="26" t="s">
        <v>7547</v>
      </c>
      <c r="H120" s="26">
        <v>147</v>
      </c>
      <c r="I120" s="26" t="s">
        <v>7548</v>
      </c>
      <c r="J120" s="10" t="s">
        <v>35</v>
      </c>
      <c r="K120" s="16" t="str">
        <f t="shared" si="4"/>
        <v>Link</v>
      </c>
      <c r="L120" s="19" t="str">
        <f t="shared" si="5"/>
        <v/>
      </c>
      <c r="M120" s="29" t="str">
        <f t="shared" si="6"/>
        <v>{Moller, 2023 #147}</v>
      </c>
      <c r="N120" s="18" t="str">
        <f t="shared" si="7"/>
        <v>PDF</v>
      </c>
      <c r="O120" s="10" t="s">
        <v>2</v>
      </c>
      <c r="P120" s="3" t="s">
        <v>35</v>
      </c>
      <c r="Q120" s="4" t="s">
        <v>7239</v>
      </c>
    </row>
    <row r="121" spans="1:17" x14ac:dyDescent="0.25">
      <c r="A121" s="25" t="s">
        <v>7549</v>
      </c>
      <c r="B121" s="26" t="s">
        <v>7550</v>
      </c>
      <c r="C121" s="26">
        <v>2023</v>
      </c>
      <c r="D121" s="26" t="s">
        <v>7551</v>
      </c>
      <c r="E121" s="26">
        <v>12</v>
      </c>
      <c r="F121" s="26">
        <v>1</v>
      </c>
      <c r="G121" s="26">
        <v>59</v>
      </c>
      <c r="H121" s="26">
        <v>222</v>
      </c>
      <c r="I121" s="26" t="s">
        <v>7552</v>
      </c>
      <c r="J121" s="10" t="s">
        <v>35</v>
      </c>
      <c r="K121" s="16" t="str">
        <f t="shared" si="4"/>
        <v>Link</v>
      </c>
      <c r="L121" s="19" t="str">
        <f t="shared" si="5"/>
        <v/>
      </c>
      <c r="M121" s="29" t="str">
        <f t="shared" si="6"/>
        <v>{Myers-Ingram, 2023 #222}</v>
      </c>
      <c r="N121" s="18" t="str">
        <f t="shared" si="7"/>
        <v>PDF</v>
      </c>
      <c r="O121" s="10" t="s">
        <v>2</v>
      </c>
      <c r="P121" s="3" t="s">
        <v>35</v>
      </c>
      <c r="Q121" s="4" t="s">
        <v>7239</v>
      </c>
    </row>
    <row r="122" spans="1:17" x14ac:dyDescent="0.25">
      <c r="A122" s="25" t="s">
        <v>7553</v>
      </c>
      <c r="B122" s="26" t="s">
        <v>7554</v>
      </c>
      <c r="C122" s="26">
        <v>2023</v>
      </c>
      <c r="D122" s="26" t="s">
        <v>192</v>
      </c>
      <c r="E122" s="26">
        <v>173</v>
      </c>
      <c r="G122" s="26">
        <v>107606</v>
      </c>
      <c r="H122" s="26">
        <v>118</v>
      </c>
      <c r="I122" s="26" t="s">
        <v>7555</v>
      </c>
      <c r="J122" s="10" t="s">
        <v>35</v>
      </c>
      <c r="K122" s="16" t="str">
        <f t="shared" si="4"/>
        <v>Link</v>
      </c>
      <c r="L122" s="19" t="str">
        <f t="shared" si="5"/>
        <v/>
      </c>
      <c r="M122" s="29" t="str">
        <f t="shared" si="6"/>
        <v>{Neshteruk, 2023 #118}</v>
      </c>
      <c r="N122" s="18" t="str">
        <f t="shared" si="7"/>
        <v>PDF</v>
      </c>
      <c r="O122" s="10" t="s">
        <v>2</v>
      </c>
      <c r="P122" s="3" t="s">
        <v>35</v>
      </c>
      <c r="Q122" s="4" t="s">
        <v>7239</v>
      </c>
    </row>
    <row r="123" spans="1:17" x14ac:dyDescent="0.25">
      <c r="A123" s="25" t="s">
        <v>7556</v>
      </c>
      <c r="B123" s="26" t="s">
        <v>7557</v>
      </c>
      <c r="C123" s="26">
        <v>2022</v>
      </c>
      <c r="D123" s="26" t="s">
        <v>433</v>
      </c>
      <c r="E123" s="26">
        <v>31</v>
      </c>
      <c r="F123" s="26">
        <v>1</v>
      </c>
      <c r="G123" s="26">
        <v>92</v>
      </c>
      <c r="H123" s="26">
        <v>184</v>
      </c>
      <c r="I123" s="26" t="s">
        <v>7558</v>
      </c>
      <c r="J123" s="10" t="s">
        <v>35</v>
      </c>
      <c r="K123" s="16" t="str">
        <f t="shared" si="4"/>
        <v>Link</v>
      </c>
      <c r="L123" s="19" t="str">
        <f t="shared" si="5"/>
        <v/>
      </c>
      <c r="M123" s="29" t="str">
        <f t="shared" si="6"/>
        <v>{Ning, 2022 #184}</v>
      </c>
      <c r="N123" s="18" t="str">
        <f t="shared" si="7"/>
        <v>PDF</v>
      </c>
      <c r="O123" s="10" t="s">
        <v>2</v>
      </c>
      <c r="P123" s="3" t="s">
        <v>35</v>
      </c>
      <c r="Q123" s="4" t="s">
        <v>7239</v>
      </c>
    </row>
    <row r="124" spans="1:17" x14ac:dyDescent="0.25">
      <c r="A124" s="25" t="s">
        <v>5544</v>
      </c>
      <c r="B124" s="26" t="s">
        <v>5545</v>
      </c>
      <c r="C124" s="26">
        <v>2024</v>
      </c>
      <c r="D124" s="26" t="s">
        <v>5546</v>
      </c>
      <c r="E124" s="26">
        <v>76</v>
      </c>
      <c r="G124" s="26">
        <v>102798</v>
      </c>
      <c r="H124" s="26">
        <v>177</v>
      </c>
      <c r="I124" s="26" t="s">
        <v>5547</v>
      </c>
      <c r="J124" s="10" t="s">
        <v>35</v>
      </c>
      <c r="K124" s="16" t="str">
        <f t="shared" si="4"/>
        <v>Link</v>
      </c>
      <c r="L124" s="19" t="str">
        <f t="shared" si="5"/>
        <v/>
      </c>
      <c r="M124" s="29" t="str">
        <f t="shared" si="6"/>
        <v>{Nishi, 2024 #177}</v>
      </c>
      <c r="N124" s="18" t="str">
        <f t="shared" si="7"/>
        <v>PDF</v>
      </c>
      <c r="O124" s="10" t="s">
        <v>2</v>
      </c>
      <c r="P124" s="3" t="s">
        <v>35</v>
      </c>
      <c r="Q124" s="4" t="s">
        <v>7239</v>
      </c>
    </row>
    <row r="125" spans="1:17" x14ac:dyDescent="0.25">
      <c r="A125" s="25" t="s">
        <v>7884</v>
      </c>
      <c r="B125" s="26" t="s">
        <v>7885</v>
      </c>
      <c r="C125" s="26">
        <v>2024</v>
      </c>
      <c r="D125" s="26" t="s">
        <v>7886</v>
      </c>
      <c r="E125" s="26">
        <v>10</v>
      </c>
      <c r="G125" s="26" t="s">
        <v>7887</v>
      </c>
      <c r="H125" s="26">
        <v>183</v>
      </c>
      <c r="I125" s="26" t="s">
        <v>7888</v>
      </c>
      <c r="J125" s="10" t="s">
        <v>35</v>
      </c>
      <c r="K125" s="16" t="str">
        <f t="shared" si="4"/>
        <v>Link</v>
      </c>
      <c r="L125" s="19" t="str">
        <f t="shared" si="5"/>
        <v/>
      </c>
      <c r="M125" s="29" t="str">
        <f t="shared" si="6"/>
        <v>{Nohr, 2024 #183}</v>
      </c>
      <c r="N125" s="18" t="str">
        <f t="shared" si="7"/>
        <v>PDF</v>
      </c>
      <c r="O125" s="10" t="s">
        <v>2</v>
      </c>
      <c r="P125" s="3" t="s">
        <v>35</v>
      </c>
      <c r="Q125" s="4" t="s">
        <v>7877</v>
      </c>
    </row>
    <row r="126" spans="1:17" x14ac:dyDescent="0.25">
      <c r="A126" s="25" t="s">
        <v>7559</v>
      </c>
      <c r="B126" s="26" t="s">
        <v>7560</v>
      </c>
      <c r="C126" s="26">
        <v>2024</v>
      </c>
      <c r="D126" s="26" t="s">
        <v>7561</v>
      </c>
      <c r="E126" s="26">
        <v>81</v>
      </c>
      <c r="F126" s="26">
        <v>3</v>
      </c>
      <c r="G126" s="26" t="s">
        <v>7562</v>
      </c>
      <c r="H126" s="26">
        <v>82</v>
      </c>
      <c r="I126" s="26" t="s">
        <v>7563</v>
      </c>
      <c r="J126" s="10" t="s">
        <v>35</v>
      </c>
      <c r="K126" s="16" t="str">
        <f t="shared" si="4"/>
        <v>Link</v>
      </c>
      <c r="L126" s="19" t="str">
        <f t="shared" si="5"/>
        <v/>
      </c>
      <c r="M126" s="29" t="str">
        <f t="shared" si="6"/>
        <v>{O'Connor, 2024 #82}</v>
      </c>
      <c r="N126" s="18" t="str">
        <f t="shared" si="7"/>
        <v>PDF</v>
      </c>
      <c r="O126" s="10" t="s">
        <v>2</v>
      </c>
      <c r="P126" s="3" t="s">
        <v>35</v>
      </c>
      <c r="Q126" s="4" t="s">
        <v>7239</v>
      </c>
    </row>
    <row r="127" spans="1:17" x14ac:dyDescent="0.25">
      <c r="A127" s="25" t="s">
        <v>7564</v>
      </c>
      <c r="B127" s="26" t="s">
        <v>7565</v>
      </c>
      <c r="C127" s="26">
        <v>2023</v>
      </c>
      <c r="D127" s="26" t="s">
        <v>530</v>
      </c>
      <c r="E127" s="26">
        <v>25</v>
      </c>
      <c r="G127" s="26" t="s">
        <v>7566</v>
      </c>
      <c r="H127" s="26">
        <v>142</v>
      </c>
      <c r="I127" s="26" t="s">
        <v>7567</v>
      </c>
      <c r="J127" s="10" t="s">
        <v>35</v>
      </c>
      <c r="K127" s="16" t="str">
        <f t="shared" si="4"/>
        <v>Link</v>
      </c>
      <c r="L127" s="19" t="str">
        <f t="shared" si="5"/>
        <v/>
      </c>
      <c r="M127" s="29" t="str">
        <f t="shared" si="6"/>
        <v>{Oyibo, 2023 #142}</v>
      </c>
      <c r="N127" s="18" t="str">
        <f t="shared" si="7"/>
        <v>PDF</v>
      </c>
      <c r="O127" s="10" t="s">
        <v>2</v>
      </c>
      <c r="P127" s="5" t="s">
        <v>35</v>
      </c>
      <c r="Q127" s="6" t="s">
        <v>7239</v>
      </c>
    </row>
    <row r="128" spans="1:17" x14ac:dyDescent="0.25">
      <c r="A128" s="25" t="s">
        <v>7986</v>
      </c>
      <c r="B128" s="26" t="s">
        <v>7987</v>
      </c>
      <c r="C128" s="26">
        <v>2023</v>
      </c>
      <c r="D128" s="26" t="s">
        <v>7988</v>
      </c>
      <c r="E128" s="26">
        <v>11</v>
      </c>
      <c r="G128" s="26">
        <v>1015943</v>
      </c>
      <c r="H128" s="26">
        <v>134</v>
      </c>
      <c r="I128" s="26" t="s">
        <v>7989</v>
      </c>
      <c r="J128" s="10" t="s">
        <v>35</v>
      </c>
      <c r="K128" s="16" t="str">
        <f t="shared" si="4"/>
        <v>Link</v>
      </c>
      <c r="L128" s="19" t="str">
        <f t="shared" si="5"/>
        <v/>
      </c>
      <c r="M128" s="29" t="str">
        <f t="shared" si="6"/>
        <v>{Pang, 2023 #134}</v>
      </c>
      <c r="N128" s="18" t="str">
        <f t="shared" si="7"/>
        <v>PDF</v>
      </c>
      <c r="O128" s="10" t="s">
        <v>2</v>
      </c>
      <c r="P128" s="3" t="s">
        <v>35</v>
      </c>
      <c r="Q128" s="4" t="s">
        <v>7961</v>
      </c>
    </row>
    <row r="129" spans="1:17" x14ac:dyDescent="0.25">
      <c r="A129" s="25" t="s">
        <v>7568</v>
      </c>
      <c r="B129" s="26" t="s">
        <v>7569</v>
      </c>
      <c r="C129" s="26">
        <v>2024</v>
      </c>
      <c r="D129" s="26" t="s">
        <v>124</v>
      </c>
      <c r="E129" s="26">
        <v>21</v>
      </c>
      <c r="F129" s="26">
        <v>1</v>
      </c>
      <c r="G129" s="26">
        <v>41</v>
      </c>
      <c r="H129" s="26">
        <v>69</v>
      </c>
      <c r="I129" s="26" t="s">
        <v>7570</v>
      </c>
      <c r="J129" s="10" t="s">
        <v>35</v>
      </c>
      <c r="K129" s="16" t="str">
        <f t="shared" si="4"/>
        <v>Link</v>
      </c>
      <c r="L129" s="19" t="str">
        <f t="shared" si="5"/>
        <v/>
      </c>
      <c r="M129" s="29" t="str">
        <f t="shared" si="6"/>
        <v>{Pares-Salomon, 2024 #69}</v>
      </c>
      <c r="N129" s="18" t="str">
        <f t="shared" si="7"/>
        <v>PDF</v>
      </c>
      <c r="O129" s="10" t="s">
        <v>2</v>
      </c>
      <c r="P129" s="3" t="s">
        <v>35</v>
      </c>
      <c r="Q129" s="4" t="s">
        <v>7239</v>
      </c>
    </row>
    <row r="130" spans="1:17" x14ac:dyDescent="0.25">
      <c r="A130" s="25" t="s">
        <v>7571</v>
      </c>
      <c r="B130" s="26" t="s">
        <v>7572</v>
      </c>
      <c r="C130" s="26">
        <v>2023</v>
      </c>
      <c r="D130" s="26" t="s">
        <v>2370</v>
      </c>
      <c r="E130" s="26">
        <v>25</v>
      </c>
      <c r="G130" s="26">
        <v>100547</v>
      </c>
      <c r="H130" s="26">
        <v>186</v>
      </c>
      <c r="I130" s="26" t="s">
        <v>7573</v>
      </c>
      <c r="J130" s="10" t="s">
        <v>35</v>
      </c>
      <c r="K130" s="16" t="str">
        <f t="shared" ref="K130:K193" si="8">IF(LEFT(I130,2)="10",HYPERLINK(_xlfn.CONCAT("https://doi.org/",I130),"Link"),IF(I130="","",HYPERLINK(I130,"Link")))</f>
        <v>Link</v>
      </c>
      <c r="L130" s="19" t="str">
        <f t="shared" ref="L130:L193" si="9">IF(A130&lt;&gt;"",IF(J130="No",_xlfn.CONCAT(IF(ISERROR(FIND(",",A130))=FALSE,LEFT(A130,FIND(",",A130)-1),A130),"-",C130,"-",H130),""),"")</f>
        <v/>
      </c>
      <c r="M130" s="29" t="str">
        <f t="shared" ref="M130:M193" si="10">IF(A130&lt;&gt;"",_xlfn.CONCAT("{",IF(ISERROR(FIND(",",A130))=FALSE,LEFT(A130,FIND(",",A130)-1),A130),", ",C130," #",H130,"}"),"")</f>
        <v>{Peckham, 2023 #186}</v>
      </c>
      <c r="N130" s="18" t="str">
        <f t="shared" ref="N130:N193" si="11">IF(J130="Yes",IF(O130&lt;&gt;"",HYPERLINK(_xlfn.CONCAT(VLOOKUP(O130,S:T,2,FALSE),"\",IF(ISERROR(FIND(",",A130))=FALSE,LEFT(A130,FIND(",",A130)-1),A130),"-",C130,"-",H130,".pdf"),"PDF"),""),"")</f>
        <v>PDF</v>
      </c>
      <c r="O130" s="10" t="s">
        <v>2</v>
      </c>
      <c r="P130" s="3" t="s">
        <v>35</v>
      </c>
      <c r="Q130" s="4" t="s">
        <v>7239</v>
      </c>
    </row>
    <row r="131" spans="1:17" x14ac:dyDescent="0.25">
      <c r="A131" s="25" t="s">
        <v>7574</v>
      </c>
      <c r="B131" s="26" t="s">
        <v>7575</v>
      </c>
      <c r="C131" s="26">
        <v>2022</v>
      </c>
      <c r="D131" s="26" t="s">
        <v>60</v>
      </c>
      <c r="E131" s="26">
        <v>20</v>
      </c>
      <c r="F131" s="26">
        <v>1</v>
      </c>
      <c r="G131" s="26">
        <v>318</v>
      </c>
      <c r="H131" s="26">
        <v>185</v>
      </c>
      <c r="I131" s="26" t="s">
        <v>7576</v>
      </c>
      <c r="J131" s="10" t="s">
        <v>35</v>
      </c>
      <c r="K131" s="16" t="str">
        <f t="shared" si="8"/>
        <v>Link</v>
      </c>
      <c r="L131" s="19" t="str">
        <f t="shared" si="9"/>
        <v/>
      </c>
      <c r="M131" s="29" t="str">
        <f t="shared" si="10"/>
        <v>{Peng, 2022 #185}</v>
      </c>
      <c r="N131" s="18" t="str">
        <f t="shared" si="11"/>
        <v>PDF</v>
      </c>
      <c r="O131" s="10" t="s">
        <v>2</v>
      </c>
      <c r="P131" s="3" t="s">
        <v>35</v>
      </c>
      <c r="Q131" s="4" t="s">
        <v>7239</v>
      </c>
    </row>
    <row r="132" spans="1:17" x14ac:dyDescent="0.25">
      <c r="A132" s="25" t="s">
        <v>7577</v>
      </c>
      <c r="B132" s="26" t="s">
        <v>7578</v>
      </c>
      <c r="C132" s="26">
        <v>2023</v>
      </c>
      <c r="D132" s="26" t="s">
        <v>4234</v>
      </c>
      <c r="E132" s="26">
        <v>9</v>
      </c>
      <c r="G132" s="26">
        <v>2.05520762311882E+16</v>
      </c>
      <c r="H132" s="26">
        <v>130</v>
      </c>
      <c r="I132" s="26" t="s">
        <v>7579</v>
      </c>
      <c r="J132" s="10" t="s">
        <v>35</v>
      </c>
      <c r="K132" s="16" t="str">
        <f t="shared" si="8"/>
        <v>Link</v>
      </c>
      <c r="L132" s="19" t="str">
        <f t="shared" si="9"/>
        <v/>
      </c>
      <c r="M132" s="29" t="str">
        <f t="shared" si="10"/>
        <v>{Peng, 2023 #130}</v>
      </c>
      <c r="N132" s="18" t="str">
        <f t="shared" si="11"/>
        <v>PDF</v>
      </c>
      <c r="O132" s="10" t="s">
        <v>2</v>
      </c>
      <c r="P132" s="3" t="s">
        <v>35</v>
      </c>
      <c r="Q132" s="4" t="s">
        <v>7239</v>
      </c>
    </row>
    <row r="133" spans="1:17" x14ac:dyDescent="0.25">
      <c r="A133" s="25" t="s">
        <v>7580</v>
      </c>
      <c r="B133" s="26" t="s">
        <v>7581</v>
      </c>
      <c r="C133" s="26">
        <v>2023</v>
      </c>
      <c r="D133" s="26" t="s">
        <v>6428</v>
      </c>
      <c r="E133" s="26">
        <v>15</v>
      </c>
      <c r="F133" s="26">
        <v>16</v>
      </c>
      <c r="H133" s="26">
        <v>205</v>
      </c>
      <c r="I133" s="26" t="s">
        <v>7582</v>
      </c>
      <c r="J133" s="10" t="s">
        <v>35</v>
      </c>
      <c r="K133" s="16" t="str">
        <f t="shared" si="8"/>
        <v>Link</v>
      </c>
      <c r="L133" s="19" t="str">
        <f t="shared" si="9"/>
        <v/>
      </c>
      <c r="M133" s="29" t="str">
        <f t="shared" si="10"/>
        <v>{Peng, 2023 #205}</v>
      </c>
      <c r="N133" s="18" t="str">
        <f t="shared" si="11"/>
        <v>PDF</v>
      </c>
      <c r="O133" s="10" t="s">
        <v>2</v>
      </c>
      <c r="P133" s="3" t="s">
        <v>35</v>
      </c>
      <c r="Q133" s="4" t="s">
        <v>7239</v>
      </c>
    </row>
    <row r="134" spans="1:17" x14ac:dyDescent="0.25">
      <c r="A134" s="25" t="s">
        <v>7583</v>
      </c>
      <c r="B134" s="26" t="s">
        <v>7584</v>
      </c>
      <c r="C134" s="26">
        <v>2024</v>
      </c>
      <c r="D134" s="26" t="s">
        <v>7585</v>
      </c>
      <c r="E134" s="26">
        <v>14</v>
      </c>
      <c r="F134" s="26">
        <v>12</v>
      </c>
      <c r="H134" s="26">
        <v>20</v>
      </c>
      <c r="I134" s="26" t="s">
        <v>7586</v>
      </c>
      <c r="J134" s="10" t="s">
        <v>35</v>
      </c>
      <c r="K134" s="16" t="str">
        <f t="shared" si="8"/>
        <v>Link</v>
      </c>
      <c r="L134" s="19" t="str">
        <f t="shared" si="9"/>
        <v/>
      </c>
      <c r="M134" s="29" t="str">
        <f t="shared" si="10"/>
        <v>{Peng, 2024 #20}</v>
      </c>
      <c r="N134" s="18" t="str">
        <f t="shared" si="11"/>
        <v>PDF</v>
      </c>
      <c r="O134" s="10" t="s">
        <v>2</v>
      </c>
      <c r="P134" s="3" t="s">
        <v>35</v>
      </c>
      <c r="Q134" s="4" t="s">
        <v>7239</v>
      </c>
    </row>
    <row r="135" spans="1:17" x14ac:dyDescent="0.25">
      <c r="A135" s="25" t="s">
        <v>7587</v>
      </c>
      <c r="B135" s="26" t="s">
        <v>7588</v>
      </c>
      <c r="C135" s="26">
        <v>2024</v>
      </c>
      <c r="D135" s="26" t="s">
        <v>42</v>
      </c>
      <c r="E135" s="26">
        <v>21</v>
      </c>
      <c r="F135" s="26">
        <v>12</v>
      </c>
      <c r="G135" s="26" t="s">
        <v>7589</v>
      </c>
      <c r="H135" s="26">
        <v>44</v>
      </c>
      <c r="I135" s="26" t="s">
        <v>7590</v>
      </c>
      <c r="J135" s="10" t="s">
        <v>35</v>
      </c>
      <c r="K135" s="16" t="str">
        <f t="shared" si="8"/>
        <v>Link</v>
      </c>
      <c r="L135" s="19" t="str">
        <f t="shared" si="9"/>
        <v/>
      </c>
      <c r="M135" s="29" t="str">
        <f t="shared" si="10"/>
        <v>{Peterson, 2024 #44}</v>
      </c>
      <c r="N135" s="18" t="str">
        <f t="shared" si="11"/>
        <v>PDF</v>
      </c>
      <c r="O135" s="10" t="s">
        <v>2</v>
      </c>
      <c r="P135" s="3" t="s">
        <v>35</v>
      </c>
      <c r="Q135" s="4" t="s">
        <v>7239</v>
      </c>
    </row>
    <row r="136" spans="1:17" x14ac:dyDescent="0.25">
      <c r="A136" s="25" t="s">
        <v>7591</v>
      </c>
      <c r="B136" s="26" t="s">
        <v>7592</v>
      </c>
      <c r="C136" s="26">
        <v>2024</v>
      </c>
      <c r="D136" s="26" t="s">
        <v>365</v>
      </c>
      <c r="E136" s="26">
        <v>24</v>
      </c>
      <c r="F136" s="26">
        <v>1</v>
      </c>
      <c r="G136" s="26">
        <v>1101</v>
      </c>
      <c r="H136" s="26">
        <v>61</v>
      </c>
      <c r="I136" s="26" t="s">
        <v>7593</v>
      </c>
      <c r="J136" s="10" t="s">
        <v>35</v>
      </c>
      <c r="K136" s="16" t="str">
        <f t="shared" si="8"/>
        <v>Link</v>
      </c>
      <c r="L136" s="19" t="str">
        <f t="shared" si="9"/>
        <v/>
      </c>
      <c r="M136" s="29" t="str">
        <f t="shared" si="10"/>
        <v>{Petro-Petro, 2024 #61}</v>
      </c>
      <c r="N136" s="18" t="str">
        <f t="shared" si="11"/>
        <v>PDF</v>
      </c>
      <c r="O136" s="10" t="s">
        <v>2</v>
      </c>
      <c r="P136" s="3" t="s">
        <v>35</v>
      </c>
      <c r="Q136" s="4" t="s">
        <v>7239</v>
      </c>
    </row>
    <row r="137" spans="1:17" x14ac:dyDescent="0.25">
      <c r="A137" s="25" t="s">
        <v>7594</v>
      </c>
      <c r="B137" s="26" t="s">
        <v>7595</v>
      </c>
      <c r="C137" s="26">
        <v>2024</v>
      </c>
      <c r="D137" s="26" t="s">
        <v>7596</v>
      </c>
      <c r="E137" s="26">
        <v>2024</v>
      </c>
      <c r="G137" s="26" t="s">
        <v>7597</v>
      </c>
      <c r="H137" s="26">
        <v>200</v>
      </c>
      <c r="I137" s="26" t="s">
        <v>7598</v>
      </c>
      <c r="J137" s="10" t="s">
        <v>35</v>
      </c>
      <c r="K137" s="16" t="str">
        <f t="shared" si="8"/>
        <v>Link</v>
      </c>
      <c r="L137" s="19" t="str">
        <f t="shared" si="9"/>
        <v/>
      </c>
      <c r="M137" s="29" t="str">
        <f t="shared" si="10"/>
        <v>{Pinillos-Medina, 2024 #200}</v>
      </c>
      <c r="N137" s="18" t="str">
        <f t="shared" si="11"/>
        <v>PDF</v>
      </c>
      <c r="O137" s="10" t="s">
        <v>2</v>
      </c>
      <c r="P137" s="3" t="s">
        <v>35</v>
      </c>
      <c r="Q137" s="4" t="s">
        <v>7239</v>
      </c>
    </row>
    <row r="138" spans="1:17" x14ac:dyDescent="0.25">
      <c r="A138" s="25" t="s">
        <v>7599</v>
      </c>
      <c r="B138" s="26" t="s">
        <v>7600</v>
      </c>
      <c r="C138" s="26">
        <v>2024</v>
      </c>
      <c r="D138" s="26" t="s">
        <v>552</v>
      </c>
      <c r="E138" s="26">
        <v>12</v>
      </c>
      <c r="G138" s="26">
        <v>1321167</v>
      </c>
      <c r="H138" s="26">
        <v>72</v>
      </c>
      <c r="I138" s="26" t="s">
        <v>7601</v>
      </c>
      <c r="J138" s="10" t="s">
        <v>35</v>
      </c>
      <c r="K138" s="16" t="str">
        <f t="shared" si="8"/>
        <v>Link</v>
      </c>
      <c r="L138" s="19" t="str">
        <f t="shared" si="9"/>
        <v/>
      </c>
      <c r="M138" s="29" t="str">
        <f t="shared" si="10"/>
        <v>{Porter, 2024 #72}</v>
      </c>
      <c r="N138" s="18" t="str">
        <f t="shared" si="11"/>
        <v>PDF</v>
      </c>
      <c r="O138" s="10" t="s">
        <v>2</v>
      </c>
      <c r="P138" s="5" t="s">
        <v>35</v>
      </c>
      <c r="Q138" s="6" t="s">
        <v>7239</v>
      </c>
    </row>
    <row r="139" spans="1:17" x14ac:dyDescent="0.25">
      <c r="A139" s="25" t="s">
        <v>8062</v>
      </c>
      <c r="B139" s="26" t="s">
        <v>8063</v>
      </c>
      <c r="C139" s="26">
        <v>2023</v>
      </c>
      <c r="D139" s="26" t="s">
        <v>433</v>
      </c>
      <c r="E139" s="26">
        <v>31</v>
      </c>
      <c r="F139" s="26">
        <v>5</v>
      </c>
      <c r="G139" s="26">
        <v>301</v>
      </c>
      <c r="H139" s="26">
        <v>140</v>
      </c>
      <c r="I139" s="26" t="s">
        <v>8064</v>
      </c>
      <c r="J139" s="10" t="s">
        <v>35</v>
      </c>
      <c r="K139" s="16" t="str">
        <f t="shared" si="8"/>
        <v>Link</v>
      </c>
      <c r="L139" s="19" t="str">
        <f t="shared" si="9"/>
        <v/>
      </c>
      <c r="M139" s="29" t="str">
        <f t="shared" si="10"/>
        <v>{Qiu, 2023 #140}</v>
      </c>
      <c r="N139" s="18" t="str">
        <f t="shared" si="11"/>
        <v>PDF</v>
      </c>
      <c r="O139" s="10" t="s">
        <v>2</v>
      </c>
      <c r="P139" s="3" t="s">
        <v>35</v>
      </c>
      <c r="Q139" s="4" t="s">
        <v>8040</v>
      </c>
    </row>
    <row r="140" spans="1:17" x14ac:dyDescent="0.25">
      <c r="A140" s="25" t="s">
        <v>7602</v>
      </c>
      <c r="B140" s="26" t="s">
        <v>7603</v>
      </c>
      <c r="C140" s="26">
        <v>2023</v>
      </c>
      <c r="D140" s="26" t="s">
        <v>7604</v>
      </c>
      <c r="E140" s="26">
        <v>32</v>
      </c>
      <c r="F140" s="26">
        <v>167</v>
      </c>
      <c r="H140" s="26">
        <v>158</v>
      </c>
      <c r="I140" s="26" t="s">
        <v>7605</v>
      </c>
      <c r="J140" s="10" t="s">
        <v>35</v>
      </c>
      <c r="K140" s="16" t="str">
        <f t="shared" si="8"/>
        <v>Link</v>
      </c>
      <c r="L140" s="19" t="str">
        <f t="shared" si="9"/>
        <v/>
      </c>
      <c r="M140" s="29" t="str">
        <f t="shared" si="10"/>
        <v>{Reilly, 2023 #158}</v>
      </c>
      <c r="N140" s="18" t="str">
        <f t="shared" si="11"/>
        <v>PDF</v>
      </c>
      <c r="O140" s="10" t="s">
        <v>2</v>
      </c>
      <c r="P140" s="3" t="s">
        <v>35</v>
      </c>
      <c r="Q140" s="4" t="s">
        <v>7239</v>
      </c>
    </row>
    <row r="141" spans="1:17" x14ac:dyDescent="0.25">
      <c r="A141" s="25" t="s">
        <v>7606</v>
      </c>
      <c r="B141" s="26" t="s">
        <v>7607</v>
      </c>
      <c r="C141" s="26">
        <v>2023</v>
      </c>
      <c r="D141" s="26" t="s">
        <v>4958</v>
      </c>
      <c r="E141" s="26">
        <v>338</v>
      </c>
      <c r="G141" s="26">
        <v>116341</v>
      </c>
      <c r="H141" s="26">
        <v>12</v>
      </c>
      <c r="I141" s="26" t="s">
        <v>7608</v>
      </c>
      <c r="J141" s="10" t="s">
        <v>35</v>
      </c>
      <c r="K141" s="16" t="str">
        <f t="shared" si="8"/>
        <v>Link</v>
      </c>
      <c r="L141" s="19" t="str">
        <f t="shared" si="9"/>
        <v/>
      </c>
      <c r="M141" s="29" t="str">
        <f t="shared" si="10"/>
        <v>{Reisgies, 2023 #12}</v>
      </c>
      <c r="N141" s="18" t="str">
        <f t="shared" si="11"/>
        <v>PDF</v>
      </c>
      <c r="O141" s="10" t="s">
        <v>2</v>
      </c>
      <c r="P141" s="3" t="s">
        <v>35</v>
      </c>
      <c r="Q141" s="4" t="s">
        <v>7239</v>
      </c>
    </row>
    <row r="142" spans="1:17" x14ac:dyDescent="0.25">
      <c r="A142" s="25" t="s">
        <v>7609</v>
      </c>
      <c r="B142" s="26" t="s">
        <v>7610</v>
      </c>
      <c r="C142" s="26">
        <v>2024</v>
      </c>
      <c r="D142" s="26" t="s">
        <v>7611</v>
      </c>
      <c r="E142" s="26">
        <v>63</v>
      </c>
      <c r="F142" s="26">
        <v>1</v>
      </c>
      <c r="G142" s="26" t="s">
        <v>7612</v>
      </c>
      <c r="H142" s="26">
        <v>87</v>
      </c>
      <c r="I142" s="26" t="s">
        <v>7613</v>
      </c>
      <c r="J142" s="10" t="s">
        <v>35</v>
      </c>
      <c r="K142" s="16" t="str">
        <f t="shared" si="8"/>
        <v>Link</v>
      </c>
      <c r="L142" s="19" t="str">
        <f t="shared" si="9"/>
        <v/>
      </c>
      <c r="M142" s="29" t="str">
        <f t="shared" si="10"/>
        <v>{Rhodes, 2024 #87}</v>
      </c>
      <c r="N142" s="18" t="str">
        <f t="shared" si="11"/>
        <v>PDF</v>
      </c>
      <c r="O142" s="10" t="s">
        <v>2</v>
      </c>
      <c r="P142" s="3" t="s">
        <v>35</v>
      </c>
      <c r="Q142" s="4" t="s">
        <v>7239</v>
      </c>
    </row>
    <row r="143" spans="1:17" x14ac:dyDescent="0.25">
      <c r="A143" s="25" t="s">
        <v>7614</v>
      </c>
      <c r="B143" s="26" t="s">
        <v>7615</v>
      </c>
      <c r="C143" s="26">
        <v>2023</v>
      </c>
      <c r="D143" s="26" t="s">
        <v>1234</v>
      </c>
      <c r="E143" s="26">
        <v>45</v>
      </c>
      <c r="F143" s="26">
        <v>24</v>
      </c>
      <c r="G143" s="26" t="s">
        <v>7616</v>
      </c>
      <c r="H143" s="26">
        <v>168</v>
      </c>
      <c r="I143" s="26" t="s">
        <v>7617</v>
      </c>
      <c r="J143" s="10" t="s">
        <v>35</v>
      </c>
      <c r="K143" s="16" t="str">
        <f t="shared" si="8"/>
        <v>Link</v>
      </c>
      <c r="L143" s="19" t="str">
        <f t="shared" si="9"/>
        <v/>
      </c>
      <c r="M143" s="29" t="str">
        <f t="shared" si="10"/>
        <v>{Rintala, 2023 #168}</v>
      </c>
      <c r="N143" s="18" t="str">
        <f t="shared" si="11"/>
        <v>PDF</v>
      </c>
      <c r="O143" s="10" t="s">
        <v>2</v>
      </c>
      <c r="P143" s="3" t="s">
        <v>35</v>
      </c>
      <c r="Q143" s="4" t="s">
        <v>7239</v>
      </c>
    </row>
    <row r="144" spans="1:17" x14ac:dyDescent="0.25">
      <c r="A144" s="25" t="s">
        <v>7618</v>
      </c>
      <c r="B144" s="26" t="s">
        <v>7619</v>
      </c>
      <c r="C144" s="26">
        <v>2024</v>
      </c>
      <c r="D144" s="26" t="s">
        <v>2415</v>
      </c>
      <c r="E144" s="26">
        <v>38</v>
      </c>
      <c r="H144" s="26">
        <v>214</v>
      </c>
      <c r="I144" s="26" t="s">
        <v>7620</v>
      </c>
      <c r="J144" s="10" t="s">
        <v>35</v>
      </c>
      <c r="K144" s="16" t="str">
        <f t="shared" si="8"/>
        <v>Link</v>
      </c>
      <c r="L144" s="19" t="str">
        <f t="shared" si="9"/>
        <v/>
      </c>
      <c r="M144" s="29" t="str">
        <f t="shared" si="10"/>
        <v>{Roaf, 2024 #214}</v>
      </c>
      <c r="N144" s="18" t="str">
        <f t="shared" si="11"/>
        <v>PDF</v>
      </c>
      <c r="O144" s="10" t="s">
        <v>2</v>
      </c>
      <c r="P144" s="5" t="s">
        <v>35</v>
      </c>
      <c r="Q144" s="6" t="s">
        <v>7239</v>
      </c>
    </row>
    <row r="145" spans="1:17" x14ac:dyDescent="0.25">
      <c r="A145" s="25" t="s">
        <v>8065</v>
      </c>
      <c r="B145" s="26" t="s">
        <v>8066</v>
      </c>
      <c r="C145" s="26">
        <v>2023</v>
      </c>
      <c r="D145" s="26" t="s">
        <v>8067</v>
      </c>
      <c r="E145" s="26">
        <v>50</v>
      </c>
      <c r="G145" s="26">
        <v>101711</v>
      </c>
      <c r="H145" s="26">
        <v>141</v>
      </c>
      <c r="I145" s="26" t="s">
        <v>8068</v>
      </c>
      <c r="J145" s="10" t="s">
        <v>35</v>
      </c>
      <c r="K145" s="16" t="str">
        <f t="shared" si="8"/>
        <v>Link</v>
      </c>
      <c r="L145" s="19" t="str">
        <f t="shared" si="9"/>
        <v/>
      </c>
      <c r="M145" s="29" t="str">
        <f t="shared" si="10"/>
        <v>{Rodriguez-Gonzalez, 2023 #141}</v>
      </c>
      <c r="N145" s="18" t="str">
        <f t="shared" si="11"/>
        <v>PDF</v>
      </c>
      <c r="O145" s="10" t="s">
        <v>2</v>
      </c>
      <c r="P145" s="3" t="s">
        <v>35</v>
      </c>
      <c r="Q145" s="4" t="s">
        <v>8040</v>
      </c>
    </row>
    <row r="146" spans="1:17" x14ac:dyDescent="0.25">
      <c r="A146" s="25" t="s">
        <v>7621</v>
      </c>
      <c r="B146" s="26" t="s">
        <v>7622</v>
      </c>
      <c r="C146" s="26">
        <v>2025</v>
      </c>
      <c r="D146" s="26" t="s">
        <v>7623</v>
      </c>
      <c r="E146" s="26">
        <v>42</v>
      </c>
      <c r="G146" s="26" t="s">
        <v>7624</v>
      </c>
      <c r="H146" s="26">
        <v>192</v>
      </c>
      <c r="I146" s="26" t="s">
        <v>7625</v>
      </c>
      <c r="J146" s="10" t="s">
        <v>35</v>
      </c>
      <c r="K146" s="16" t="str">
        <f t="shared" si="8"/>
        <v>Link</v>
      </c>
      <c r="L146" s="19" t="str">
        <f t="shared" si="9"/>
        <v/>
      </c>
      <c r="M146" s="29" t="str">
        <f t="shared" si="10"/>
        <v>{Rosa, 2025 #192}</v>
      </c>
      <c r="N146" s="18" t="str">
        <f t="shared" si="11"/>
        <v>PDF</v>
      </c>
      <c r="O146" s="10" t="s">
        <v>2</v>
      </c>
      <c r="P146" s="3" t="s">
        <v>35</v>
      </c>
      <c r="Q146" s="4" t="s">
        <v>7239</v>
      </c>
    </row>
    <row r="147" spans="1:17" x14ac:dyDescent="0.25">
      <c r="A147" s="25" t="s">
        <v>7626</v>
      </c>
      <c r="B147" s="26" t="s">
        <v>7627</v>
      </c>
      <c r="C147" s="26">
        <v>2022</v>
      </c>
      <c r="D147" s="26" t="s">
        <v>7628</v>
      </c>
      <c r="E147" s="26">
        <v>35</v>
      </c>
      <c r="F147" s="26">
        <v>4</v>
      </c>
      <c r="G147" s="26" t="s">
        <v>7629</v>
      </c>
      <c r="H147" s="26">
        <v>207</v>
      </c>
      <c r="I147" s="26" t="s">
        <v>7630</v>
      </c>
      <c r="J147" s="10" t="s">
        <v>35</v>
      </c>
      <c r="K147" s="16" t="str">
        <f t="shared" si="8"/>
        <v>Link</v>
      </c>
      <c r="L147" s="19" t="str">
        <f t="shared" si="9"/>
        <v/>
      </c>
      <c r="M147" s="29" t="str">
        <f t="shared" si="10"/>
        <v>{Rotta, 2022 #207}</v>
      </c>
      <c r="N147" s="18" t="str">
        <f t="shared" si="11"/>
        <v>PDF</v>
      </c>
      <c r="O147" s="10" t="s">
        <v>2</v>
      </c>
      <c r="P147" s="5" t="s">
        <v>35</v>
      </c>
      <c r="Q147" s="6" t="s">
        <v>7239</v>
      </c>
    </row>
    <row r="148" spans="1:17" x14ac:dyDescent="0.25">
      <c r="A148" s="25" t="s">
        <v>7990</v>
      </c>
      <c r="B148" s="26" t="s">
        <v>7991</v>
      </c>
      <c r="C148" s="26">
        <v>2024</v>
      </c>
      <c r="D148" s="26" t="s">
        <v>7992</v>
      </c>
      <c r="E148" s="26">
        <v>21</v>
      </c>
      <c r="F148" s="26">
        <v>4</v>
      </c>
      <c r="G148" s="26" t="s">
        <v>7993</v>
      </c>
      <c r="H148" s="26">
        <v>195</v>
      </c>
      <c r="I148" s="26" t="s">
        <v>7994</v>
      </c>
      <c r="J148" s="10" t="s">
        <v>35</v>
      </c>
      <c r="K148" s="16" t="str">
        <f t="shared" si="8"/>
        <v>Link</v>
      </c>
      <c r="L148" s="19" t="str">
        <f t="shared" si="9"/>
        <v/>
      </c>
      <c r="M148" s="29" t="str">
        <f t="shared" si="10"/>
        <v>{Rytterstrom, 2024 #195}</v>
      </c>
      <c r="N148" s="18" t="str">
        <f t="shared" si="11"/>
        <v>PDF</v>
      </c>
      <c r="O148" s="10" t="s">
        <v>2</v>
      </c>
      <c r="P148" s="3" t="s">
        <v>35</v>
      </c>
      <c r="Q148" s="4" t="s">
        <v>7961</v>
      </c>
    </row>
    <row r="149" spans="1:17" x14ac:dyDescent="0.25">
      <c r="A149" s="25" t="s">
        <v>7631</v>
      </c>
      <c r="B149" s="26" t="s">
        <v>7632</v>
      </c>
      <c r="C149" s="26">
        <v>2023</v>
      </c>
      <c r="D149" s="26" t="s">
        <v>1914</v>
      </c>
      <c r="E149" s="26">
        <v>37</v>
      </c>
      <c r="F149" s="26">
        <v>2</v>
      </c>
      <c r="G149" s="26" t="s">
        <v>7633</v>
      </c>
      <c r="H149" s="26">
        <v>166</v>
      </c>
      <c r="I149" s="26" t="s">
        <v>7634</v>
      </c>
      <c r="J149" s="10" t="s">
        <v>35</v>
      </c>
      <c r="K149" s="16" t="str">
        <f t="shared" si="8"/>
        <v>Link</v>
      </c>
      <c r="L149" s="19" t="str">
        <f t="shared" si="9"/>
        <v/>
      </c>
      <c r="M149" s="29" t="str">
        <f t="shared" si="10"/>
        <v>{Santos, 2023 #166}</v>
      </c>
      <c r="N149" s="18" t="str">
        <f t="shared" si="11"/>
        <v>PDF</v>
      </c>
      <c r="O149" s="10" t="s">
        <v>2</v>
      </c>
      <c r="P149" s="3" t="s">
        <v>35</v>
      </c>
      <c r="Q149" s="4" t="s">
        <v>7239</v>
      </c>
    </row>
    <row r="150" spans="1:17" x14ac:dyDescent="0.25">
      <c r="A150" s="25" t="s">
        <v>7635</v>
      </c>
      <c r="B150" s="26" t="s">
        <v>7636</v>
      </c>
      <c r="C150" s="26">
        <v>2024</v>
      </c>
      <c r="D150" s="26" t="s">
        <v>743</v>
      </c>
      <c r="E150" s="26">
        <v>95</v>
      </c>
      <c r="F150" s="26">
        <v>2</v>
      </c>
      <c r="G150" s="26" t="s">
        <v>7637</v>
      </c>
      <c r="H150" s="26">
        <v>66</v>
      </c>
      <c r="I150" s="26" t="s">
        <v>7638</v>
      </c>
      <c r="J150" s="10" t="s">
        <v>35</v>
      </c>
      <c r="K150" s="16" t="str">
        <f t="shared" si="8"/>
        <v>Link</v>
      </c>
      <c r="L150" s="19" t="str">
        <f t="shared" si="9"/>
        <v/>
      </c>
      <c r="M150" s="29" t="str">
        <f t="shared" si="10"/>
        <v>{Saravanamuttoo, 2024 #66}</v>
      </c>
      <c r="N150" s="18" t="str">
        <f t="shared" si="11"/>
        <v>PDF</v>
      </c>
      <c r="O150" s="10" t="s">
        <v>2</v>
      </c>
      <c r="P150" s="5" t="s">
        <v>35</v>
      </c>
      <c r="Q150" s="6" t="s">
        <v>7239</v>
      </c>
    </row>
    <row r="151" spans="1:17" x14ac:dyDescent="0.25">
      <c r="A151" s="25" t="s">
        <v>7995</v>
      </c>
      <c r="B151" s="26" t="s">
        <v>7996</v>
      </c>
      <c r="C151" s="26">
        <v>2023</v>
      </c>
      <c r="D151" s="26" t="s">
        <v>7997</v>
      </c>
      <c r="E151" s="26">
        <v>19</v>
      </c>
      <c r="F151" s="26">
        <v>2</v>
      </c>
      <c r="G151" s="26" t="s">
        <v>2734</v>
      </c>
      <c r="H151" s="26">
        <v>213</v>
      </c>
      <c r="I151" s="26" t="s">
        <v>7998</v>
      </c>
      <c r="J151" s="10" t="s">
        <v>35</v>
      </c>
      <c r="K151" s="16" t="str">
        <f t="shared" si="8"/>
        <v>Link</v>
      </c>
      <c r="L151" s="19" t="str">
        <f t="shared" si="9"/>
        <v/>
      </c>
      <c r="M151" s="29" t="str">
        <f t="shared" si="10"/>
        <v>{Schoser, 2023 #213}</v>
      </c>
      <c r="N151" s="18" t="str">
        <f t="shared" si="11"/>
        <v>PDF</v>
      </c>
      <c r="O151" s="10" t="s">
        <v>2</v>
      </c>
      <c r="P151" s="3" t="s">
        <v>35</v>
      </c>
      <c r="Q151" s="4" t="s">
        <v>7961</v>
      </c>
    </row>
    <row r="152" spans="1:17" x14ac:dyDescent="0.25">
      <c r="A152" s="25" t="s">
        <v>7639</v>
      </c>
      <c r="B152" s="26" t="s">
        <v>7640</v>
      </c>
      <c r="C152" s="26">
        <v>2024</v>
      </c>
      <c r="D152" s="26" t="s">
        <v>7641</v>
      </c>
      <c r="E152" s="26">
        <v>54</v>
      </c>
      <c r="F152" s="26">
        <v>11</v>
      </c>
      <c r="G152" s="26" t="s">
        <v>7642</v>
      </c>
      <c r="H152" s="26">
        <v>193</v>
      </c>
      <c r="I152" s="26" t="s">
        <v>7643</v>
      </c>
      <c r="J152" s="10" t="s">
        <v>35</v>
      </c>
      <c r="K152" s="16" t="str">
        <f t="shared" si="8"/>
        <v>Link</v>
      </c>
      <c r="L152" s="19" t="str">
        <f t="shared" si="9"/>
        <v/>
      </c>
      <c r="M152" s="29" t="str">
        <f t="shared" si="10"/>
        <v>{Schulz, 2024 #193}</v>
      </c>
      <c r="N152" s="18" t="str">
        <f t="shared" si="11"/>
        <v>PDF</v>
      </c>
      <c r="O152" s="10" t="s">
        <v>2</v>
      </c>
      <c r="P152" s="3" t="s">
        <v>35</v>
      </c>
      <c r="Q152" s="4" t="s">
        <v>7239</v>
      </c>
    </row>
    <row r="153" spans="1:17" x14ac:dyDescent="0.25">
      <c r="A153" s="25" t="s">
        <v>7644</v>
      </c>
      <c r="B153" s="26" t="s">
        <v>7645</v>
      </c>
      <c r="C153" s="26">
        <v>2023</v>
      </c>
      <c r="D153" s="26" t="s">
        <v>159</v>
      </c>
      <c r="E153" s="26">
        <v>18</v>
      </c>
      <c r="F153" s="26">
        <v>8</v>
      </c>
      <c r="G153" s="26" t="s">
        <v>7646</v>
      </c>
      <c r="H153" s="26">
        <v>102</v>
      </c>
      <c r="I153" s="26" t="s">
        <v>7647</v>
      </c>
      <c r="J153" s="10" t="s">
        <v>35</v>
      </c>
      <c r="K153" s="16" t="str">
        <f t="shared" si="8"/>
        <v>Link</v>
      </c>
      <c r="L153" s="19" t="str">
        <f t="shared" si="9"/>
        <v/>
      </c>
      <c r="M153" s="29" t="str">
        <f t="shared" si="10"/>
        <v>{Seims, 2023 #102}</v>
      </c>
      <c r="N153" s="18" t="str">
        <f t="shared" si="11"/>
        <v>PDF</v>
      </c>
      <c r="O153" s="10" t="s">
        <v>2</v>
      </c>
      <c r="P153" s="3" t="s">
        <v>35</v>
      </c>
      <c r="Q153" s="4" t="s">
        <v>7239</v>
      </c>
    </row>
    <row r="154" spans="1:17" x14ac:dyDescent="0.25">
      <c r="A154" s="25" t="s">
        <v>7648</v>
      </c>
      <c r="B154" s="26" t="s">
        <v>7649</v>
      </c>
      <c r="C154" s="26">
        <v>2024</v>
      </c>
      <c r="D154" s="26" t="s">
        <v>1234</v>
      </c>
      <c r="E154" s="26">
        <v>46</v>
      </c>
      <c r="F154" s="26">
        <v>26</v>
      </c>
      <c r="G154" s="26" t="s">
        <v>7650</v>
      </c>
      <c r="H154" s="26">
        <v>35</v>
      </c>
      <c r="I154" s="26" t="s">
        <v>7651</v>
      </c>
      <c r="J154" s="10" t="s">
        <v>35</v>
      </c>
      <c r="K154" s="16" t="str">
        <f t="shared" si="8"/>
        <v>Link</v>
      </c>
      <c r="L154" s="19" t="str">
        <f t="shared" si="9"/>
        <v/>
      </c>
      <c r="M154" s="29" t="str">
        <f t="shared" si="10"/>
        <v>{Selles, 2024 #35}</v>
      </c>
      <c r="N154" s="18" t="str">
        <f t="shared" si="11"/>
        <v>PDF</v>
      </c>
      <c r="O154" s="10" t="s">
        <v>2</v>
      </c>
      <c r="P154" s="3" t="s">
        <v>35</v>
      </c>
      <c r="Q154" s="4" t="s">
        <v>7239</v>
      </c>
    </row>
    <row r="155" spans="1:17" x14ac:dyDescent="0.25">
      <c r="A155" s="25" t="s">
        <v>7652</v>
      </c>
      <c r="B155" s="26" t="s">
        <v>7653</v>
      </c>
      <c r="C155" s="26">
        <v>2024</v>
      </c>
      <c r="D155" s="26" t="s">
        <v>530</v>
      </c>
      <c r="E155" s="26">
        <v>26</v>
      </c>
      <c r="G155" s="26" t="s">
        <v>7654</v>
      </c>
      <c r="H155" s="26">
        <v>98</v>
      </c>
      <c r="I155" s="26" t="s">
        <v>7655</v>
      </c>
      <c r="J155" s="10" t="s">
        <v>35</v>
      </c>
      <c r="K155" s="16" t="str">
        <f t="shared" si="8"/>
        <v>Link</v>
      </c>
      <c r="L155" s="19" t="str">
        <f t="shared" si="9"/>
        <v/>
      </c>
      <c r="M155" s="29" t="str">
        <f t="shared" si="10"/>
        <v>{Sequi-Dominguez, 2024 #98}</v>
      </c>
      <c r="N155" s="18" t="str">
        <f t="shared" si="11"/>
        <v>PDF</v>
      </c>
      <c r="O155" s="10" t="s">
        <v>2</v>
      </c>
      <c r="P155" s="5" t="s">
        <v>35</v>
      </c>
      <c r="Q155" s="6" t="s">
        <v>7239</v>
      </c>
    </row>
    <row r="156" spans="1:17" x14ac:dyDescent="0.25">
      <c r="A156" s="25" t="s">
        <v>7928</v>
      </c>
      <c r="B156" s="26" t="s">
        <v>7929</v>
      </c>
      <c r="C156" s="26">
        <v>2023</v>
      </c>
      <c r="D156" s="26" t="s">
        <v>95</v>
      </c>
      <c r="E156" s="26">
        <v>57</v>
      </c>
      <c r="F156" s="26">
        <v>9</v>
      </c>
      <c r="G156" s="26" t="s">
        <v>7930</v>
      </c>
      <c r="H156" s="26">
        <v>146</v>
      </c>
      <c r="I156" s="26" t="s">
        <v>7931</v>
      </c>
      <c r="J156" s="10" t="s">
        <v>35</v>
      </c>
      <c r="K156" s="16" t="str">
        <f t="shared" si="8"/>
        <v>Link</v>
      </c>
      <c r="L156" s="19" t="str">
        <f t="shared" si="9"/>
        <v/>
      </c>
      <c r="M156" s="29" t="str">
        <f t="shared" si="10"/>
        <v>{Sheeran, 2023 #146}</v>
      </c>
      <c r="N156" s="18" t="str">
        <f t="shared" si="11"/>
        <v>PDF</v>
      </c>
      <c r="O156" s="10" t="s">
        <v>2</v>
      </c>
      <c r="P156" s="5" t="s">
        <v>35</v>
      </c>
      <c r="Q156" s="6" t="s">
        <v>7905</v>
      </c>
    </row>
    <row r="157" spans="1:17" x14ac:dyDescent="0.25">
      <c r="A157" s="25" t="s">
        <v>8069</v>
      </c>
      <c r="B157" s="26" t="s">
        <v>8070</v>
      </c>
      <c r="C157" s="26">
        <v>2024</v>
      </c>
      <c r="D157" s="26" t="s">
        <v>661</v>
      </c>
      <c r="H157" s="26">
        <v>10</v>
      </c>
      <c r="I157" s="26" t="s">
        <v>8071</v>
      </c>
      <c r="J157" s="10" t="s">
        <v>35</v>
      </c>
      <c r="K157" s="16" t="str">
        <f t="shared" si="8"/>
        <v>Link</v>
      </c>
      <c r="L157" s="19" t="str">
        <f t="shared" si="9"/>
        <v/>
      </c>
      <c r="M157" s="29" t="str">
        <f t="shared" si="10"/>
        <v>{Sheeran, 2024 #10}</v>
      </c>
      <c r="N157" s="18" t="str">
        <f t="shared" si="11"/>
        <v>PDF</v>
      </c>
      <c r="O157" s="10" t="s">
        <v>2</v>
      </c>
      <c r="P157" s="3" t="s">
        <v>35</v>
      </c>
      <c r="Q157" s="4" t="s">
        <v>8040</v>
      </c>
    </row>
    <row r="158" spans="1:17" x14ac:dyDescent="0.25">
      <c r="A158" s="25" t="s">
        <v>7656</v>
      </c>
      <c r="B158" s="26" t="s">
        <v>7657</v>
      </c>
      <c r="C158" s="26">
        <v>2024</v>
      </c>
      <c r="D158" s="26" t="s">
        <v>4130</v>
      </c>
      <c r="G158" s="26">
        <v>1.35910532412704E+16</v>
      </c>
      <c r="H158" s="26">
        <v>14</v>
      </c>
      <c r="I158" s="26" t="s">
        <v>7658</v>
      </c>
      <c r="J158" s="10" t="s">
        <v>35</v>
      </c>
      <c r="K158" s="16" t="str">
        <f t="shared" si="8"/>
        <v>Link</v>
      </c>
      <c r="L158" s="19" t="str">
        <f t="shared" si="9"/>
        <v/>
      </c>
      <c r="M158" s="29" t="str">
        <f t="shared" si="10"/>
        <v>{Shi, 2024 #14}</v>
      </c>
      <c r="N158" s="18" t="str">
        <f t="shared" si="11"/>
        <v>PDF</v>
      </c>
      <c r="O158" s="10" t="s">
        <v>2</v>
      </c>
      <c r="P158" s="3" t="s">
        <v>35</v>
      </c>
      <c r="Q158" s="4" t="s">
        <v>7239</v>
      </c>
    </row>
    <row r="159" spans="1:17" x14ac:dyDescent="0.25">
      <c r="A159" s="25" t="s">
        <v>7659</v>
      </c>
      <c r="B159" s="26" t="s">
        <v>7660</v>
      </c>
      <c r="C159" s="26">
        <v>2023</v>
      </c>
      <c r="D159" s="26" t="s">
        <v>530</v>
      </c>
      <c r="E159" s="26">
        <v>25</v>
      </c>
      <c r="G159" s="26" t="s">
        <v>7661</v>
      </c>
      <c r="H159" s="26">
        <v>154</v>
      </c>
      <c r="I159" s="26" t="s">
        <v>7662</v>
      </c>
      <c r="J159" s="10" t="s">
        <v>35</v>
      </c>
      <c r="K159" s="16" t="str">
        <f t="shared" si="8"/>
        <v>Link</v>
      </c>
      <c r="L159" s="19" t="str">
        <f t="shared" si="9"/>
        <v/>
      </c>
      <c r="M159" s="29" t="str">
        <f t="shared" si="10"/>
        <v>{Shiyab, 2023 #154}</v>
      </c>
      <c r="N159" s="18" t="str">
        <f t="shared" si="11"/>
        <v>PDF</v>
      </c>
      <c r="O159" s="10" t="s">
        <v>2</v>
      </c>
      <c r="P159" s="3" t="s">
        <v>35</v>
      </c>
      <c r="Q159" s="4" t="s">
        <v>7239</v>
      </c>
    </row>
    <row r="160" spans="1:17" x14ac:dyDescent="0.25">
      <c r="A160" s="25" t="s">
        <v>7663</v>
      </c>
      <c r="B160" s="26" t="s">
        <v>7664</v>
      </c>
      <c r="C160" s="26">
        <v>2025</v>
      </c>
      <c r="D160" s="26" t="s">
        <v>4084</v>
      </c>
      <c r="E160" s="26">
        <v>31</v>
      </c>
      <c r="F160" s="26">
        <v>1</v>
      </c>
      <c r="G160" s="26">
        <v>2416796</v>
      </c>
      <c r="H160" s="26">
        <v>16</v>
      </c>
      <c r="I160" s="26" t="s">
        <v>7665</v>
      </c>
      <c r="J160" s="10" t="s">
        <v>35</v>
      </c>
      <c r="K160" s="16" t="str">
        <f t="shared" si="8"/>
        <v>Link</v>
      </c>
      <c r="L160" s="19" t="str">
        <f t="shared" si="9"/>
        <v/>
      </c>
      <c r="M160" s="29" t="str">
        <f t="shared" si="10"/>
        <v>{Silva, 2025 #16}</v>
      </c>
      <c r="N160" s="18" t="str">
        <f t="shared" si="11"/>
        <v>PDF</v>
      </c>
      <c r="O160" s="10" t="s">
        <v>2</v>
      </c>
      <c r="P160" s="3" t="s">
        <v>35</v>
      </c>
      <c r="Q160" s="4" t="s">
        <v>7239</v>
      </c>
    </row>
    <row r="161" spans="1:17" x14ac:dyDescent="0.25">
      <c r="A161" s="25" t="s">
        <v>7952</v>
      </c>
      <c r="B161" s="26" t="s">
        <v>7953</v>
      </c>
      <c r="C161" s="26">
        <v>2024</v>
      </c>
      <c r="D161" s="26" t="s">
        <v>95</v>
      </c>
      <c r="E161" s="26">
        <v>58</v>
      </c>
      <c r="F161" s="26">
        <v>8</v>
      </c>
      <c r="G161" s="26" t="s">
        <v>7954</v>
      </c>
      <c r="H161" s="26">
        <v>77</v>
      </c>
      <c r="I161" s="26" t="s">
        <v>7955</v>
      </c>
      <c r="J161" s="10" t="s">
        <v>35</v>
      </c>
      <c r="K161" s="16" t="str">
        <f t="shared" si="8"/>
        <v>Link</v>
      </c>
      <c r="L161" s="19" t="str">
        <f t="shared" si="9"/>
        <v/>
      </c>
      <c r="M161" s="29" t="str">
        <f t="shared" si="10"/>
        <v>{Sivaramakrishnan, 2024 #77}</v>
      </c>
      <c r="N161" s="18" t="str">
        <f t="shared" si="11"/>
        <v>PDF</v>
      </c>
      <c r="O161" s="10" t="s">
        <v>2</v>
      </c>
      <c r="P161" s="3" t="s">
        <v>35</v>
      </c>
      <c r="Q161" s="4" t="s">
        <v>7956</v>
      </c>
    </row>
    <row r="162" spans="1:17" x14ac:dyDescent="0.25">
      <c r="A162" s="25" t="s">
        <v>7666</v>
      </c>
      <c r="B162" s="26" t="s">
        <v>7667</v>
      </c>
      <c r="C162" s="26">
        <v>2023</v>
      </c>
      <c r="D162" s="26" t="s">
        <v>1367</v>
      </c>
      <c r="E162" s="26">
        <v>93</v>
      </c>
      <c r="F162" s="26">
        <v>9</v>
      </c>
      <c r="G162" s="26" t="s">
        <v>7668</v>
      </c>
      <c r="H162" s="26">
        <v>103</v>
      </c>
      <c r="I162" s="26" t="s">
        <v>7669</v>
      </c>
      <c r="J162" s="10" t="s">
        <v>35</v>
      </c>
      <c r="K162" s="16" t="str">
        <f t="shared" si="8"/>
        <v>Link</v>
      </c>
      <c r="L162" s="19" t="str">
        <f t="shared" si="9"/>
        <v/>
      </c>
      <c r="M162" s="29" t="str">
        <f t="shared" si="10"/>
        <v>{Sliwa, 2023 #103}</v>
      </c>
      <c r="N162" s="18" t="str">
        <f t="shared" si="11"/>
        <v>PDF</v>
      </c>
      <c r="O162" s="10" t="s">
        <v>2</v>
      </c>
      <c r="P162" s="3" t="s">
        <v>35</v>
      </c>
      <c r="Q162" s="4" t="s">
        <v>7239</v>
      </c>
    </row>
    <row r="163" spans="1:17" x14ac:dyDescent="0.25">
      <c r="A163" s="25" t="s">
        <v>7670</v>
      </c>
      <c r="B163" s="26" t="s">
        <v>7671</v>
      </c>
      <c r="C163" s="26">
        <v>2024</v>
      </c>
      <c r="D163" s="26" t="s">
        <v>159</v>
      </c>
      <c r="E163" s="26">
        <v>19</v>
      </c>
      <c r="F163" s="26">
        <v>7</v>
      </c>
      <c r="G163" s="26" t="s">
        <v>7672</v>
      </c>
      <c r="H163" s="26">
        <v>56</v>
      </c>
      <c r="I163" s="26" t="s">
        <v>7673</v>
      </c>
      <c r="J163" s="10" t="s">
        <v>35</v>
      </c>
      <c r="K163" s="16" t="str">
        <f t="shared" si="8"/>
        <v>Link</v>
      </c>
      <c r="L163" s="19" t="str">
        <f t="shared" si="9"/>
        <v/>
      </c>
      <c r="M163" s="29" t="str">
        <f t="shared" si="10"/>
        <v>{Smith, 2024 #56}</v>
      </c>
      <c r="N163" s="18" t="str">
        <f t="shared" si="11"/>
        <v>PDF</v>
      </c>
      <c r="O163" s="10" t="s">
        <v>2</v>
      </c>
      <c r="P163" s="3" t="s">
        <v>35</v>
      </c>
      <c r="Q163" s="4" t="s">
        <v>7239</v>
      </c>
    </row>
    <row r="164" spans="1:17" x14ac:dyDescent="0.25">
      <c r="A164" s="25" t="s">
        <v>7674</v>
      </c>
      <c r="B164" s="26" t="s">
        <v>7675</v>
      </c>
      <c r="C164" s="26">
        <v>2024</v>
      </c>
      <c r="D164" s="26" t="s">
        <v>60</v>
      </c>
      <c r="E164" s="26">
        <v>21</v>
      </c>
      <c r="F164" s="26">
        <v>9</v>
      </c>
      <c r="H164" s="26">
        <v>47</v>
      </c>
      <c r="I164" s="26" t="s">
        <v>7676</v>
      </c>
      <c r="J164" s="10" t="s">
        <v>35</v>
      </c>
      <c r="K164" s="16" t="str">
        <f t="shared" si="8"/>
        <v>Link</v>
      </c>
      <c r="L164" s="19" t="str">
        <f t="shared" si="9"/>
        <v/>
      </c>
      <c r="M164" s="29" t="str">
        <f t="shared" si="10"/>
        <v>{Soto-Lagos, 2024 #47}</v>
      </c>
      <c r="N164" s="18" t="str">
        <f t="shared" si="11"/>
        <v>PDF</v>
      </c>
      <c r="O164" s="10" t="s">
        <v>2</v>
      </c>
      <c r="P164" s="3" t="s">
        <v>35</v>
      </c>
      <c r="Q164" s="4" t="s">
        <v>7239</v>
      </c>
    </row>
    <row r="165" spans="1:17" x14ac:dyDescent="0.25">
      <c r="A165" s="25" t="s">
        <v>7677</v>
      </c>
      <c r="B165" s="26" t="s">
        <v>7678</v>
      </c>
      <c r="C165" s="26">
        <v>2023</v>
      </c>
      <c r="D165" s="26" t="s">
        <v>1234</v>
      </c>
      <c r="E165" s="26">
        <v>45</v>
      </c>
      <c r="F165" s="26">
        <v>15</v>
      </c>
      <c r="G165" s="26" t="s">
        <v>7679</v>
      </c>
      <c r="H165" s="26">
        <v>172</v>
      </c>
      <c r="I165" s="26" t="s">
        <v>7680</v>
      </c>
      <c r="J165" s="10" t="s">
        <v>35</v>
      </c>
      <c r="K165" s="16" t="str">
        <f t="shared" si="8"/>
        <v>Link</v>
      </c>
      <c r="L165" s="19" t="str">
        <f t="shared" si="9"/>
        <v/>
      </c>
      <c r="M165" s="29" t="str">
        <f t="shared" si="10"/>
        <v>{Sousa Junior, 2023 #172}</v>
      </c>
      <c r="N165" s="18" t="str">
        <f t="shared" si="11"/>
        <v>PDF</v>
      </c>
      <c r="O165" s="10" t="s">
        <v>2</v>
      </c>
      <c r="P165" s="3" t="s">
        <v>35</v>
      </c>
      <c r="Q165" s="4" t="s">
        <v>7239</v>
      </c>
    </row>
    <row r="166" spans="1:17" x14ac:dyDescent="0.25">
      <c r="A166" s="25" t="s">
        <v>7681</v>
      </c>
      <c r="B166" s="26" t="s">
        <v>7682</v>
      </c>
      <c r="C166" s="26">
        <v>2023</v>
      </c>
      <c r="D166" s="26" t="s">
        <v>100</v>
      </c>
      <c r="E166" s="26">
        <v>11</v>
      </c>
      <c r="G166" s="26" t="s">
        <v>7683</v>
      </c>
      <c r="H166" s="26">
        <v>148</v>
      </c>
      <c r="I166" s="26" t="s">
        <v>7684</v>
      </c>
      <c r="J166" s="10" t="s">
        <v>35</v>
      </c>
      <c r="K166" s="16" t="str">
        <f t="shared" si="8"/>
        <v>Link</v>
      </c>
      <c r="L166" s="19" t="str">
        <f t="shared" si="9"/>
        <v/>
      </c>
      <c r="M166" s="29" t="str">
        <f t="shared" si="10"/>
        <v>{Stecher, 2023 #148}</v>
      </c>
      <c r="N166" s="18" t="str">
        <f t="shared" si="11"/>
        <v>PDF</v>
      </c>
      <c r="O166" s="10" t="s">
        <v>2</v>
      </c>
      <c r="P166" s="3" t="s">
        <v>35</v>
      </c>
      <c r="Q166" s="4" t="s">
        <v>7239</v>
      </c>
    </row>
    <row r="167" spans="1:17" x14ac:dyDescent="0.25">
      <c r="A167" s="25" t="s">
        <v>7685</v>
      </c>
      <c r="B167" s="26" t="s">
        <v>7686</v>
      </c>
      <c r="C167" s="26">
        <v>2024</v>
      </c>
      <c r="D167" s="26" t="s">
        <v>433</v>
      </c>
      <c r="E167" s="26">
        <v>32</v>
      </c>
      <c r="F167" s="26">
        <v>3</v>
      </c>
      <c r="G167" s="26">
        <v>168</v>
      </c>
      <c r="H167" s="26">
        <v>73</v>
      </c>
      <c r="I167" s="26" t="s">
        <v>7687</v>
      </c>
      <c r="J167" s="10" t="s">
        <v>35</v>
      </c>
      <c r="K167" s="16" t="str">
        <f t="shared" si="8"/>
        <v>Link</v>
      </c>
      <c r="L167" s="19" t="str">
        <f t="shared" si="9"/>
        <v/>
      </c>
      <c r="M167" s="29" t="str">
        <f t="shared" si="10"/>
        <v>{Su, 2024 #73}</v>
      </c>
      <c r="N167" s="18" t="str">
        <f t="shared" si="11"/>
        <v>PDF</v>
      </c>
      <c r="O167" s="10" t="s">
        <v>2</v>
      </c>
      <c r="P167" s="3" t="s">
        <v>35</v>
      </c>
      <c r="Q167" s="4" t="s">
        <v>7239</v>
      </c>
    </row>
    <row r="168" spans="1:17" x14ac:dyDescent="0.25">
      <c r="A168" s="25" t="s">
        <v>7688</v>
      </c>
      <c r="B168" s="26" t="s">
        <v>7689</v>
      </c>
      <c r="C168" s="26">
        <v>2024</v>
      </c>
      <c r="D168" s="26" t="s">
        <v>530</v>
      </c>
      <c r="E168" s="26">
        <v>26</v>
      </c>
      <c r="G168" s="26" t="s">
        <v>7690</v>
      </c>
      <c r="H168" s="26">
        <v>50</v>
      </c>
      <c r="I168" s="26" t="s">
        <v>7691</v>
      </c>
      <c r="J168" s="10" t="s">
        <v>35</v>
      </c>
      <c r="K168" s="16" t="str">
        <f t="shared" si="8"/>
        <v>Link</v>
      </c>
      <c r="L168" s="19" t="str">
        <f t="shared" si="9"/>
        <v/>
      </c>
      <c r="M168" s="29" t="str">
        <f t="shared" si="10"/>
        <v>{Suffoletto, 2024 #50}</v>
      </c>
      <c r="N168" s="18" t="str">
        <f t="shared" si="11"/>
        <v>PDF</v>
      </c>
      <c r="O168" s="10" t="s">
        <v>2</v>
      </c>
      <c r="P168" s="3" t="s">
        <v>35</v>
      </c>
      <c r="Q168" s="4" t="s">
        <v>7239</v>
      </c>
    </row>
    <row r="169" spans="1:17" x14ac:dyDescent="0.25">
      <c r="A169" s="25" t="s">
        <v>7692</v>
      </c>
      <c r="B169" s="26" t="s">
        <v>7693</v>
      </c>
      <c r="C169" s="26">
        <v>2023</v>
      </c>
      <c r="D169" s="26" t="s">
        <v>1175</v>
      </c>
      <c r="E169" s="26">
        <v>24</v>
      </c>
      <c r="F169" s="26">
        <v>3</v>
      </c>
      <c r="G169" s="26" t="s">
        <v>7694</v>
      </c>
      <c r="H169" s="26">
        <v>223</v>
      </c>
      <c r="I169" s="26" t="s">
        <v>7695</v>
      </c>
      <c r="J169" s="10" t="s">
        <v>35</v>
      </c>
      <c r="K169" s="16" t="str">
        <f t="shared" si="8"/>
        <v>Link</v>
      </c>
      <c r="L169" s="19" t="str">
        <f t="shared" si="9"/>
        <v/>
      </c>
      <c r="M169" s="29" t="str">
        <f t="shared" si="10"/>
        <v>{Szinay, 2023 #223}</v>
      </c>
      <c r="N169" s="18" t="str">
        <f t="shared" si="11"/>
        <v>PDF</v>
      </c>
      <c r="O169" s="10" t="s">
        <v>2</v>
      </c>
      <c r="P169" s="3" t="s">
        <v>35</v>
      </c>
      <c r="Q169" s="4" t="s">
        <v>7239</v>
      </c>
    </row>
    <row r="170" spans="1:17" x14ac:dyDescent="0.25">
      <c r="A170" s="25" t="s">
        <v>7889</v>
      </c>
      <c r="B170" s="26" t="s">
        <v>7890</v>
      </c>
      <c r="C170" s="26">
        <v>2024</v>
      </c>
      <c r="D170" s="26" t="s">
        <v>7891</v>
      </c>
      <c r="E170" s="26">
        <v>53</v>
      </c>
      <c r="F170" s="26" t="s">
        <v>5249</v>
      </c>
      <c r="G170" s="26" t="s">
        <v>7892</v>
      </c>
      <c r="H170" s="26">
        <v>182</v>
      </c>
      <c r="I170" s="26" t="s">
        <v>7893</v>
      </c>
      <c r="J170" s="10" t="s">
        <v>35</v>
      </c>
      <c r="K170" s="16" t="str">
        <f t="shared" si="8"/>
        <v>Link</v>
      </c>
      <c r="L170" s="19" t="str">
        <f t="shared" si="9"/>
        <v/>
      </c>
      <c r="M170" s="29" t="str">
        <f t="shared" si="10"/>
        <v>{Tadrous, 2024 #182}</v>
      </c>
      <c r="N170" s="18" t="str">
        <f t="shared" si="11"/>
        <v>PDF</v>
      </c>
      <c r="O170" s="10" t="s">
        <v>2</v>
      </c>
      <c r="P170" s="3" t="s">
        <v>35</v>
      </c>
      <c r="Q170" s="4" t="s">
        <v>7877</v>
      </c>
    </row>
    <row r="171" spans="1:17" x14ac:dyDescent="0.25">
      <c r="A171" s="25" t="s">
        <v>7696</v>
      </c>
      <c r="B171" s="26" t="s">
        <v>7697</v>
      </c>
      <c r="C171" s="26">
        <v>2024</v>
      </c>
      <c r="D171" s="26" t="s">
        <v>4202</v>
      </c>
      <c r="E171" s="26">
        <v>21</v>
      </c>
      <c r="F171" s="26">
        <v>3</v>
      </c>
      <c r="G171" s="26" t="s">
        <v>7698</v>
      </c>
      <c r="H171" s="26">
        <v>88</v>
      </c>
      <c r="I171" s="26" t="s">
        <v>7699</v>
      </c>
      <c r="J171" s="10" t="s">
        <v>35</v>
      </c>
      <c r="K171" s="16" t="str">
        <f t="shared" si="8"/>
        <v>Link</v>
      </c>
      <c r="L171" s="19" t="str">
        <f t="shared" si="9"/>
        <v/>
      </c>
      <c r="M171" s="29" t="str">
        <f t="shared" si="10"/>
        <v>{Takemura, 2024 #88}</v>
      </c>
      <c r="N171" s="18" t="str">
        <f t="shared" si="11"/>
        <v>PDF</v>
      </c>
      <c r="O171" s="10" t="s">
        <v>2</v>
      </c>
      <c r="P171" s="3" t="s">
        <v>35</v>
      </c>
      <c r="Q171" s="4" t="s">
        <v>7239</v>
      </c>
    </row>
    <row r="172" spans="1:17" x14ac:dyDescent="0.25">
      <c r="A172" s="25" t="s">
        <v>7700</v>
      </c>
      <c r="B172" s="26" t="s">
        <v>7701</v>
      </c>
      <c r="C172" s="26">
        <v>2023</v>
      </c>
      <c r="D172" s="26" t="s">
        <v>7702</v>
      </c>
      <c r="E172" s="26">
        <v>65</v>
      </c>
      <c r="F172" s="26">
        <v>5</v>
      </c>
      <c r="G172" s="26" t="s">
        <v>7703</v>
      </c>
      <c r="H172" s="26">
        <v>174</v>
      </c>
      <c r="I172" s="26" t="s">
        <v>7704</v>
      </c>
      <c r="J172" s="10" t="s">
        <v>35</v>
      </c>
      <c r="K172" s="16" t="str">
        <f t="shared" si="8"/>
        <v>Link</v>
      </c>
      <c r="L172" s="19" t="str">
        <f t="shared" si="9"/>
        <v/>
      </c>
      <c r="M172" s="29" t="str">
        <f t="shared" si="10"/>
        <v>{Taylor, 2023 #174}</v>
      </c>
      <c r="N172" s="18" t="str">
        <f t="shared" si="11"/>
        <v>PDF</v>
      </c>
      <c r="O172" s="10" t="s">
        <v>2</v>
      </c>
      <c r="P172" s="3" t="s">
        <v>35</v>
      </c>
      <c r="Q172" s="4" t="s">
        <v>7239</v>
      </c>
    </row>
    <row r="173" spans="1:17" x14ac:dyDescent="0.25">
      <c r="A173" s="25" t="s">
        <v>7705</v>
      </c>
      <c r="B173" s="26" t="s">
        <v>7706</v>
      </c>
      <c r="C173" s="26">
        <v>2024</v>
      </c>
      <c r="D173" s="26" t="s">
        <v>6936</v>
      </c>
      <c r="E173" s="26">
        <v>50</v>
      </c>
      <c r="F173" s="26">
        <v>4</v>
      </c>
      <c r="G173" s="26" t="s">
        <v>7707</v>
      </c>
      <c r="H173" s="26">
        <v>80</v>
      </c>
      <c r="I173" s="26" t="s">
        <v>7708</v>
      </c>
      <c r="J173" s="10" t="s">
        <v>35</v>
      </c>
      <c r="K173" s="16" t="str">
        <f t="shared" si="8"/>
        <v>Link</v>
      </c>
      <c r="L173" s="19" t="str">
        <f t="shared" si="9"/>
        <v/>
      </c>
      <c r="M173" s="29" t="str">
        <f t="shared" si="10"/>
        <v>{Temlali, 2024 #80}</v>
      </c>
      <c r="N173" s="18" t="str">
        <f t="shared" si="11"/>
        <v>PDF</v>
      </c>
      <c r="O173" s="10" t="s">
        <v>2</v>
      </c>
      <c r="P173" s="3" t="s">
        <v>35</v>
      </c>
      <c r="Q173" s="4" t="s">
        <v>7239</v>
      </c>
    </row>
    <row r="174" spans="1:17" x14ac:dyDescent="0.25">
      <c r="A174" s="25" t="s">
        <v>7709</v>
      </c>
      <c r="B174" s="26" t="s">
        <v>7710</v>
      </c>
      <c r="C174" s="26">
        <v>2024</v>
      </c>
      <c r="D174" s="26" t="s">
        <v>7711</v>
      </c>
      <c r="E174" s="26">
        <v>13</v>
      </c>
      <c r="F174" s="26">
        <v>12</v>
      </c>
      <c r="H174" s="26">
        <v>190</v>
      </c>
      <c r="I174" s="26" t="s">
        <v>7712</v>
      </c>
      <c r="J174" s="10" t="s">
        <v>35</v>
      </c>
      <c r="K174" s="16" t="str">
        <f t="shared" si="8"/>
        <v>Link</v>
      </c>
      <c r="L174" s="19" t="str">
        <f t="shared" si="9"/>
        <v/>
      </c>
      <c r="M174" s="29" t="str">
        <f t="shared" si="10"/>
        <v>{Teo, 2024 #190}</v>
      </c>
      <c r="N174" s="18" t="str">
        <f t="shared" si="11"/>
        <v>PDF</v>
      </c>
      <c r="O174" s="10" t="s">
        <v>2</v>
      </c>
      <c r="P174" s="3" t="s">
        <v>35</v>
      </c>
      <c r="Q174" s="4" t="s">
        <v>7239</v>
      </c>
    </row>
    <row r="175" spans="1:17" x14ac:dyDescent="0.25">
      <c r="A175" s="25" t="s">
        <v>7713</v>
      </c>
      <c r="B175" s="26" t="s">
        <v>7714</v>
      </c>
      <c r="C175" s="26">
        <v>2023</v>
      </c>
      <c r="D175" s="26" t="s">
        <v>192</v>
      </c>
      <c r="E175" s="26">
        <v>167</v>
      </c>
      <c r="G175" s="26">
        <v>107413</v>
      </c>
      <c r="H175" s="26">
        <v>163</v>
      </c>
      <c r="I175" s="26" t="s">
        <v>7715</v>
      </c>
      <c r="J175" s="10" t="s">
        <v>35</v>
      </c>
      <c r="K175" s="16" t="str">
        <f t="shared" si="8"/>
        <v>Link</v>
      </c>
      <c r="L175" s="19" t="str">
        <f t="shared" si="9"/>
        <v/>
      </c>
      <c r="M175" s="29" t="str">
        <f t="shared" si="10"/>
        <v>{Turner, 2023 #163}</v>
      </c>
      <c r="N175" s="18" t="str">
        <f t="shared" si="11"/>
        <v>PDF</v>
      </c>
      <c r="O175" s="10" t="s">
        <v>2</v>
      </c>
      <c r="P175" s="3" t="s">
        <v>35</v>
      </c>
      <c r="Q175" s="4" t="s">
        <v>7239</v>
      </c>
    </row>
    <row r="176" spans="1:17" x14ac:dyDescent="0.25">
      <c r="A176" s="25" t="s">
        <v>8016</v>
      </c>
      <c r="B176" s="26" t="s">
        <v>8017</v>
      </c>
      <c r="C176" s="26">
        <v>2024</v>
      </c>
      <c r="D176" s="26" t="s">
        <v>365</v>
      </c>
      <c r="E176" s="26">
        <v>24</v>
      </c>
      <c r="F176" s="26">
        <v>1</v>
      </c>
      <c r="G176" s="26">
        <v>2160</v>
      </c>
      <c r="H176" s="26">
        <v>54</v>
      </c>
      <c r="I176" s="26" t="s">
        <v>8018</v>
      </c>
      <c r="J176" s="10" t="s">
        <v>35</v>
      </c>
      <c r="K176" s="16" t="str">
        <f t="shared" si="8"/>
        <v>Link</v>
      </c>
      <c r="L176" s="19" t="str">
        <f t="shared" si="9"/>
        <v/>
      </c>
      <c r="M176" s="29" t="str">
        <f t="shared" si="10"/>
        <v>{Umstattd Meyer, 2024 #54}</v>
      </c>
      <c r="N176" s="18" t="str">
        <f t="shared" si="11"/>
        <v>PDF</v>
      </c>
      <c r="O176" s="10" t="s">
        <v>2</v>
      </c>
      <c r="P176" s="3" t="s">
        <v>35</v>
      </c>
      <c r="Q176" s="4" t="s">
        <v>8019</v>
      </c>
    </row>
    <row r="177" spans="1:17" x14ac:dyDescent="0.25">
      <c r="A177" s="25" t="s">
        <v>7716</v>
      </c>
      <c r="B177" s="26" t="s">
        <v>7717</v>
      </c>
      <c r="C177" s="26">
        <v>2024</v>
      </c>
      <c r="D177" s="26" t="s">
        <v>1234</v>
      </c>
      <c r="E177" s="26">
        <v>46</v>
      </c>
      <c r="F177" s="26">
        <v>22</v>
      </c>
      <c r="G177" s="26" t="s">
        <v>7718</v>
      </c>
      <c r="H177" s="26">
        <v>45</v>
      </c>
      <c r="I177" s="26" t="s">
        <v>7719</v>
      </c>
      <c r="J177" s="10" t="s">
        <v>35</v>
      </c>
      <c r="K177" s="16" t="str">
        <f t="shared" si="8"/>
        <v>Link</v>
      </c>
      <c r="L177" s="19" t="str">
        <f t="shared" si="9"/>
        <v/>
      </c>
      <c r="M177" s="29" t="str">
        <f t="shared" si="10"/>
        <v>{Vachova, 2024 #45}</v>
      </c>
      <c r="N177" s="18" t="str">
        <f t="shared" si="11"/>
        <v>PDF</v>
      </c>
      <c r="O177" s="10" t="s">
        <v>2</v>
      </c>
      <c r="P177" s="3" t="s">
        <v>35</v>
      </c>
      <c r="Q177" s="4" t="s">
        <v>7239</v>
      </c>
    </row>
    <row r="178" spans="1:17" x14ac:dyDescent="0.25">
      <c r="A178" s="25" t="s">
        <v>7720</v>
      </c>
      <c r="B178" s="26" t="s">
        <v>7721</v>
      </c>
      <c r="C178" s="26">
        <v>2024</v>
      </c>
      <c r="D178" s="26" t="s">
        <v>7722</v>
      </c>
      <c r="E178" s="26">
        <v>41</v>
      </c>
      <c r="F178" s="26">
        <v>2</v>
      </c>
      <c r="G178" s="26" t="s">
        <v>7723</v>
      </c>
      <c r="H178" s="26">
        <v>67</v>
      </c>
      <c r="I178" s="26" t="s">
        <v>7724</v>
      </c>
      <c r="J178" s="10" t="s">
        <v>35</v>
      </c>
      <c r="K178" s="16" t="str">
        <f t="shared" si="8"/>
        <v>Link</v>
      </c>
      <c r="L178" s="19" t="str">
        <f t="shared" si="9"/>
        <v/>
      </c>
      <c r="M178" s="29" t="str">
        <f t="shared" si="10"/>
        <v>{Van Biesen, 2024 #67}</v>
      </c>
      <c r="N178" s="18" t="str">
        <f t="shared" si="11"/>
        <v>PDF</v>
      </c>
      <c r="O178" s="10" t="s">
        <v>2</v>
      </c>
      <c r="P178" s="3" t="s">
        <v>35</v>
      </c>
      <c r="Q178" s="4" t="s">
        <v>7239</v>
      </c>
    </row>
    <row r="179" spans="1:17" x14ac:dyDescent="0.25">
      <c r="A179" s="25" t="s">
        <v>7725</v>
      </c>
      <c r="B179" s="26" t="s">
        <v>7726</v>
      </c>
      <c r="C179" s="26">
        <v>2024</v>
      </c>
      <c r="D179" s="26" t="s">
        <v>2977</v>
      </c>
      <c r="G179" s="26">
        <v>1.40349482412908E+16</v>
      </c>
      <c r="H179" s="26">
        <v>13</v>
      </c>
      <c r="I179" s="26" t="s">
        <v>7727</v>
      </c>
      <c r="J179" s="10" t="s">
        <v>35</v>
      </c>
      <c r="K179" s="16" t="str">
        <f t="shared" si="8"/>
        <v>Link</v>
      </c>
      <c r="L179" s="19" t="str">
        <f t="shared" si="9"/>
        <v/>
      </c>
      <c r="M179" s="29" t="str">
        <f t="shared" si="10"/>
        <v>{Van Oeckel, 2024 #13}</v>
      </c>
      <c r="N179" s="18" t="str">
        <f t="shared" si="11"/>
        <v>PDF</v>
      </c>
      <c r="O179" s="10" t="s">
        <v>2</v>
      </c>
      <c r="P179" s="3" t="s">
        <v>35</v>
      </c>
      <c r="Q179" s="4" t="s">
        <v>7239</v>
      </c>
    </row>
    <row r="180" spans="1:17" x14ac:dyDescent="0.25">
      <c r="A180" s="25" t="s">
        <v>7728</v>
      </c>
      <c r="B180" s="26" t="s">
        <v>7729</v>
      </c>
      <c r="C180" s="26">
        <v>2023</v>
      </c>
      <c r="D180" s="26" t="s">
        <v>7730</v>
      </c>
      <c r="E180" s="26">
        <v>43</v>
      </c>
      <c r="F180" s="26">
        <v>5</v>
      </c>
      <c r="G180" s="26" t="s">
        <v>7731</v>
      </c>
      <c r="H180" s="26">
        <v>164</v>
      </c>
      <c r="I180" s="26" t="s">
        <v>7732</v>
      </c>
      <c r="J180" s="10" t="s">
        <v>35</v>
      </c>
      <c r="K180" s="16" t="str">
        <f t="shared" si="8"/>
        <v>Link</v>
      </c>
      <c r="L180" s="19" t="str">
        <f t="shared" si="9"/>
        <v/>
      </c>
      <c r="M180" s="29" t="str">
        <f t="shared" si="10"/>
        <v>{van Wissen, 2023 #164}</v>
      </c>
      <c r="N180" s="18" t="str">
        <f t="shared" si="11"/>
        <v>PDF</v>
      </c>
      <c r="O180" s="10" t="s">
        <v>2</v>
      </c>
      <c r="P180" s="5" t="s">
        <v>35</v>
      </c>
      <c r="Q180" s="6" t="s">
        <v>7239</v>
      </c>
    </row>
    <row r="181" spans="1:17" x14ac:dyDescent="0.25">
      <c r="A181" s="25" t="s">
        <v>7733</v>
      </c>
      <c r="B181" s="26" t="s">
        <v>7734</v>
      </c>
      <c r="C181" s="26">
        <v>2023</v>
      </c>
      <c r="D181" s="26" t="s">
        <v>159</v>
      </c>
      <c r="E181" s="26">
        <v>18</v>
      </c>
      <c r="F181" s="26">
        <v>11</v>
      </c>
      <c r="G181" s="26" t="s">
        <v>7735</v>
      </c>
      <c r="H181" s="26">
        <v>221</v>
      </c>
      <c r="I181" s="26" t="s">
        <v>7736</v>
      </c>
      <c r="J181" s="10" t="s">
        <v>35</v>
      </c>
      <c r="K181" s="16" t="str">
        <f t="shared" si="8"/>
        <v>Link</v>
      </c>
      <c r="L181" s="19" t="str">
        <f t="shared" si="9"/>
        <v/>
      </c>
      <c r="M181" s="29" t="str">
        <f t="shared" si="10"/>
        <v>{Varman, 2023 #221}</v>
      </c>
      <c r="N181" s="18" t="str">
        <f t="shared" si="11"/>
        <v>PDF</v>
      </c>
      <c r="O181" s="10" t="s">
        <v>2</v>
      </c>
      <c r="P181" s="3" t="s">
        <v>35</v>
      </c>
      <c r="Q181" s="4" t="s">
        <v>7239</v>
      </c>
    </row>
    <row r="182" spans="1:17" x14ac:dyDescent="0.25">
      <c r="A182" s="25" t="s">
        <v>7932</v>
      </c>
      <c r="B182" s="26" t="s">
        <v>7933</v>
      </c>
      <c r="C182" s="26">
        <v>2024</v>
      </c>
      <c r="D182" s="26" t="s">
        <v>286</v>
      </c>
      <c r="E182" s="26">
        <v>11</v>
      </c>
      <c r="F182" s="26">
        <v>7</v>
      </c>
      <c r="H182" s="26">
        <v>122</v>
      </c>
      <c r="I182" s="26" t="s">
        <v>7934</v>
      </c>
      <c r="J182" s="10" t="s">
        <v>35</v>
      </c>
      <c r="K182" s="16" t="str">
        <f t="shared" si="8"/>
        <v>Link</v>
      </c>
      <c r="L182" s="19" t="str">
        <f t="shared" si="9"/>
        <v/>
      </c>
      <c r="M182" s="29" t="str">
        <f t="shared" si="10"/>
        <v>{Vasconcelos, 2024 #122}</v>
      </c>
      <c r="N182" s="18" t="str">
        <f t="shared" si="11"/>
        <v>PDF</v>
      </c>
      <c r="O182" s="10" t="s">
        <v>2</v>
      </c>
      <c r="P182" s="5" t="s">
        <v>35</v>
      </c>
      <c r="Q182" s="6" t="s">
        <v>7905</v>
      </c>
    </row>
    <row r="183" spans="1:17" x14ac:dyDescent="0.25">
      <c r="A183" s="25" t="s">
        <v>7737</v>
      </c>
      <c r="B183" s="26" t="s">
        <v>7738</v>
      </c>
      <c r="C183" s="26">
        <v>2024</v>
      </c>
      <c r="D183" s="26" t="s">
        <v>433</v>
      </c>
      <c r="E183" s="26">
        <v>32</v>
      </c>
      <c r="F183" s="26">
        <v>6</v>
      </c>
      <c r="G183" s="26">
        <v>342</v>
      </c>
      <c r="H183" s="26">
        <v>84</v>
      </c>
      <c r="I183" s="26" t="s">
        <v>7739</v>
      </c>
      <c r="J183" s="10" t="s">
        <v>35</v>
      </c>
      <c r="K183" s="16" t="str">
        <f t="shared" si="8"/>
        <v>Link</v>
      </c>
      <c r="L183" s="19" t="str">
        <f t="shared" si="9"/>
        <v/>
      </c>
      <c r="M183" s="29" t="str">
        <f t="shared" si="10"/>
        <v>{Vasilopoulou, 2024 #84}</v>
      </c>
      <c r="N183" s="18" t="str">
        <f t="shared" si="11"/>
        <v>PDF</v>
      </c>
      <c r="O183" s="10" t="s">
        <v>2</v>
      </c>
      <c r="P183" s="3" t="s">
        <v>35</v>
      </c>
      <c r="Q183" s="4" t="s">
        <v>7239</v>
      </c>
    </row>
    <row r="184" spans="1:17" x14ac:dyDescent="0.25">
      <c r="A184" s="25" t="s">
        <v>7999</v>
      </c>
      <c r="B184" s="26" t="s">
        <v>8000</v>
      </c>
      <c r="C184" s="26">
        <v>2023</v>
      </c>
      <c r="D184" s="26" t="s">
        <v>1647</v>
      </c>
      <c r="E184" s="26">
        <v>11</v>
      </c>
      <c r="G184" s="26" t="s">
        <v>8001</v>
      </c>
      <c r="H184" s="26">
        <v>101</v>
      </c>
      <c r="I184" s="26" t="s">
        <v>8002</v>
      </c>
      <c r="J184" s="10" t="s">
        <v>35</v>
      </c>
      <c r="K184" s="16" t="str">
        <f t="shared" si="8"/>
        <v>Link</v>
      </c>
      <c r="L184" s="19" t="str">
        <f t="shared" si="9"/>
        <v/>
      </c>
      <c r="M184" s="29" t="str">
        <f t="shared" si="10"/>
        <v>{Vega-Diaz, 2023 #101}</v>
      </c>
      <c r="N184" s="18" t="str">
        <f t="shared" si="11"/>
        <v>PDF</v>
      </c>
      <c r="O184" s="10" t="s">
        <v>2</v>
      </c>
      <c r="P184" s="3" t="s">
        <v>35</v>
      </c>
      <c r="Q184" s="4" t="s">
        <v>7961</v>
      </c>
    </row>
    <row r="185" spans="1:17" x14ac:dyDescent="0.25">
      <c r="A185" s="25" t="s">
        <v>7740</v>
      </c>
      <c r="B185" s="26" t="s">
        <v>7741</v>
      </c>
      <c r="C185" s="26">
        <v>2024</v>
      </c>
      <c r="D185" s="26" t="s">
        <v>365</v>
      </c>
      <c r="E185" s="26">
        <v>24</v>
      </c>
      <c r="F185" s="26">
        <v>1</v>
      </c>
      <c r="G185" s="26">
        <v>2623</v>
      </c>
      <c r="H185" s="26">
        <v>49</v>
      </c>
      <c r="I185" s="26" t="s">
        <v>7742</v>
      </c>
      <c r="J185" s="10" t="s">
        <v>35</v>
      </c>
      <c r="K185" s="16" t="str">
        <f t="shared" si="8"/>
        <v>Link</v>
      </c>
      <c r="L185" s="19" t="str">
        <f t="shared" si="9"/>
        <v/>
      </c>
      <c r="M185" s="29" t="str">
        <f t="shared" si="10"/>
        <v>{Virgara, 2024 #49}</v>
      </c>
      <c r="N185" s="18" t="str">
        <f t="shared" si="11"/>
        <v>PDF</v>
      </c>
      <c r="O185" s="10" t="s">
        <v>2</v>
      </c>
      <c r="P185" s="3" t="s">
        <v>35</v>
      </c>
      <c r="Q185" s="4" t="s">
        <v>7239</v>
      </c>
    </row>
    <row r="186" spans="1:17" x14ac:dyDescent="0.25">
      <c r="A186" s="25" t="s">
        <v>7743</v>
      </c>
      <c r="B186" s="26" t="s">
        <v>7744</v>
      </c>
      <c r="C186" s="26">
        <v>2024</v>
      </c>
      <c r="D186" s="26" t="s">
        <v>1406</v>
      </c>
      <c r="E186" s="26">
        <v>66</v>
      </c>
      <c r="F186" s="26">
        <v>1</v>
      </c>
      <c r="H186" s="26">
        <v>32</v>
      </c>
      <c r="I186" s="26" t="s">
        <v>7745</v>
      </c>
      <c r="J186" s="10" t="s">
        <v>35</v>
      </c>
      <c r="K186" s="16" t="str">
        <f t="shared" si="8"/>
        <v>Link</v>
      </c>
      <c r="L186" s="19" t="str">
        <f t="shared" si="9"/>
        <v/>
      </c>
      <c r="M186" s="29" t="str">
        <f t="shared" si="10"/>
        <v>{Vitzthum, 2024 #32}</v>
      </c>
      <c r="N186" s="18" t="str">
        <f t="shared" si="11"/>
        <v>PDF</v>
      </c>
      <c r="O186" s="10" t="s">
        <v>2</v>
      </c>
      <c r="P186" s="3" t="s">
        <v>35</v>
      </c>
      <c r="Q186" s="4" t="s">
        <v>7239</v>
      </c>
    </row>
    <row r="187" spans="1:17" x14ac:dyDescent="0.25">
      <c r="A187" s="25" t="s">
        <v>7746</v>
      </c>
      <c r="B187" s="26" t="s">
        <v>7747</v>
      </c>
      <c r="C187" s="26">
        <v>2024</v>
      </c>
      <c r="D187" s="26" t="s">
        <v>330</v>
      </c>
      <c r="E187" s="26">
        <v>56</v>
      </c>
      <c r="F187" s="26">
        <v>4</v>
      </c>
      <c r="G187" s="26" t="s">
        <v>7748</v>
      </c>
      <c r="H187" s="26">
        <v>74</v>
      </c>
      <c r="I187" s="26" t="s">
        <v>7749</v>
      </c>
      <c r="J187" s="10" t="s">
        <v>35</v>
      </c>
      <c r="K187" s="16" t="str">
        <f t="shared" si="8"/>
        <v>Link</v>
      </c>
      <c r="L187" s="19" t="str">
        <f t="shared" si="9"/>
        <v/>
      </c>
      <c r="M187" s="29" t="str">
        <f t="shared" si="10"/>
        <v>{Vorage, 2024 #74}</v>
      </c>
      <c r="N187" s="18" t="str">
        <f t="shared" si="11"/>
        <v>PDF</v>
      </c>
      <c r="O187" s="10" t="s">
        <v>2</v>
      </c>
      <c r="P187" s="3" t="s">
        <v>35</v>
      </c>
      <c r="Q187" s="4" t="s">
        <v>7239</v>
      </c>
    </row>
    <row r="188" spans="1:17" x14ac:dyDescent="0.25">
      <c r="A188" s="25" t="s">
        <v>7750</v>
      </c>
      <c r="B188" s="26" t="s">
        <v>7751</v>
      </c>
      <c r="C188" s="26">
        <v>2025</v>
      </c>
      <c r="D188" s="26" t="s">
        <v>3998</v>
      </c>
      <c r="H188" s="26">
        <v>6</v>
      </c>
      <c r="I188" s="26" t="s">
        <v>7752</v>
      </c>
      <c r="J188" s="10" t="s">
        <v>2662</v>
      </c>
      <c r="K188" s="16" t="str">
        <f t="shared" si="8"/>
        <v>Link</v>
      </c>
      <c r="L188" s="19" t="str">
        <f t="shared" si="9"/>
        <v>Walha-2025-6</v>
      </c>
      <c r="M188" s="29" t="str">
        <f t="shared" si="10"/>
        <v>{Walha, 2025 #6}</v>
      </c>
      <c r="N188" s="18" t="str">
        <f t="shared" si="11"/>
        <v/>
      </c>
      <c r="O188" s="10" t="s">
        <v>2</v>
      </c>
      <c r="P188" s="3" t="s">
        <v>35</v>
      </c>
      <c r="Q188" s="4" t="s">
        <v>7239</v>
      </c>
    </row>
    <row r="189" spans="1:17" x14ac:dyDescent="0.25">
      <c r="A189" s="25" t="s">
        <v>7753</v>
      </c>
      <c r="B189" s="26" t="s">
        <v>7754</v>
      </c>
      <c r="C189" s="26">
        <v>2023</v>
      </c>
      <c r="D189" s="26" t="s">
        <v>2727</v>
      </c>
      <c r="E189" s="26">
        <v>34</v>
      </c>
      <c r="F189" s="26">
        <v>4</v>
      </c>
      <c r="G189" s="26" t="s">
        <v>7755</v>
      </c>
      <c r="H189" s="26">
        <v>156</v>
      </c>
      <c r="I189" s="26" t="s">
        <v>7756</v>
      </c>
      <c r="J189" s="10" t="s">
        <v>35</v>
      </c>
      <c r="K189" s="16" t="str">
        <f t="shared" si="8"/>
        <v>Link</v>
      </c>
      <c r="L189" s="19" t="str">
        <f t="shared" si="9"/>
        <v/>
      </c>
      <c r="M189" s="29" t="str">
        <f t="shared" si="10"/>
        <v>{Wallbank, 2023 #156}</v>
      </c>
      <c r="N189" s="18" t="str">
        <f t="shared" si="11"/>
        <v>PDF</v>
      </c>
      <c r="O189" s="10" t="s">
        <v>2</v>
      </c>
      <c r="P189" s="3" t="s">
        <v>35</v>
      </c>
      <c r="Q189" s="4" t="s">
        <v>7239</v>
      </c>
    </row>
    <row r="190" spans="1:17" x14ac:dyDescent="0.25">
      <c r="A190" s="25" t="s">
        <v>7757</v>
      </c>
      <c r="B190" s="26" t="s">
        <v>7758</v>
      </c>
      <c r="C190" s="26">
        <v>2024</v>
      </c>
      <c r="D190" s="26" t="s">
        <v>7585</v>
      </c>
      <c r="E190" s="26">
        <v>14</v>
      </c>
      <c r="F190" s="26">
        <v>12</v>
      </c>
      <c r="H190" s="26">
        <v>19</v>
      </c>
      <c r="I190" s="26" t="s">
        <v>7759</v>
      </c>
      <c r="J190" s="10" t="s">
        <v>35</v>
      </c>
      <c r="K190" s="16" t="str">
        <f t="shared" si="8"/>
        <v>Link</v>
      </c>
      <c r="L190" s="19" t="str">
        <f t="shared" si="9"/>
        <v/>
      </c>
      <c r="M190" s="29" t="str">
        <f t="shared" si="10"/>
        <v>{Wan, 2024 #19}</v>
      </c>
      <c r="N190" s="18" t="str">
        <f t="shared" si="11"/>
        <v>PDF</v>
      </c>
      <c r="O190" s="10" t="s">
        <v>2</v>
      </c>
      <c r="P190" s="3" t="s">
        <v>35</v>
      </c>
      <c r="Q190" s="4" t="s">
        <v>7239</v>
      </c>
    </row>
    <row r="191" spans="1:17" x14ac:dyDescent="0.25">
      <c r="A191" s="25" t="s">
        <v>7760</v>
      </c>
      <c r="B191" s="26" t="s">
        <v>7761</v>
      </c>
      <c r="C191" s="26">
        <v>2022</v>
      </c>
      <c r="D191" s="26" t="s">
        <v>433</v>
      </c>
      <c r="E191" s="26">
        <v>31</v>
      </c>
      <c r="F191" s="26">
        <v>1</v>
      </c>
      <c r="G191" s="26">
        <v>29</v>
      </c>
      <c r="H191" s="26">
        <v>187</v>
      </c>
      <c r="I191" s="26" t="s">
        <v>7762</v>
      </c>
      <c r="J191" s="10" t="s">
        <v>35</v>
      </c>
      <c r="K191" s="16" t="str">
        <f t="shared" si="8"/>
        <v>Link</v>
      </c>
      <c r="L191" s="19" t="str">
        <f t="shared" si="9"/>
        <v/>
      </c>
      <c r="M191" s="29" t="str">
        <f t="shared" si="10"/>
        <v>{Wang, 2022 #187}</v>
      </c>
      <c r="N191" s="18" t="str">
        <f t="shared" si="11"/>
        <v>PDF</v>
      </c>
      <c r="O191" s="10" t="s">
        <v>2</v>
      </c>
      <c r="P191" s="5" t="s">
        <v>35</v>
      </c>
      <c r="Q191" s="6" t="s">
        <v>7239</v>
      </c>
    </row>
    <row r="192" spans="1:17" x14ac:dyDescent="0.25">
      <c r="A192" s="25" t="s">
        <v>7763</v>
      </c>
      <c r="B192" s="26" t="s">
        <v>7764</v>
      </c>
      <c r="C192" s="26">
        <v>2023</v>
      </c>
      <c r="D192" s="26" t="s">
        <v>7585</v>
      </c>
      <c r="E192" s="26">
        <v>13</v>
      </c>
      <c r="F192" s="26">
        <v>1</v>
      </c>
      <c r="H192" s="26">
        <v>29</v>
      </c>
      <c r="I192" s="26" t="s">
        <v>7765</v>
      </c>
      <c r="J192" s="10" t="s">
        <v>35</v>
      </c>
      <c r="K192" s="16" t="str">
        <f t="shared" si="8"/>
        <v>Link</v>
      </c>
      <c r="L192" s="19" t="str">
        <f t="shared" si="9"/>
        <v/>
      </c>
      <c r="M192" s="29" t="str">
        <f t="shared" si="10"/>
        <v>{Wang, 2023 #29}</v>
      </c>
      <c r="N192" s="18" t="str">
        <f t="shared" si="11"/>
        <v>PDF</v>
      </c>
      <c r="O192" s="10" t="s">
        <v>2</v>
      </c>
      <c r="P192" s="3" t="s">
        <v>35</v>
      </c>
      <c r="Q192" s="4" t="s">
        <v>7239</v>
      </c>
    </row>
    <row r="193" spans="1:17" x14ac:dyDescent="0.25">
      <c r="A193" s="25" t="s">
        <v>7766</v>
      </c>
      <c r="B193" s="26" t="s">
        <v>7767</v>
      </c>
      <c r="C193" s="26">
        <v>2024</v>
      </c>
      <c r="D193" s="26" t="s">
        <v>3583</v>
      </c>
      <c r="E193" s="26">
        <v>230</v>
      </c>
      <c r="G193" s="26" t="s">
        <v>7768</v>
      </c>
      <c r="H193" s="26">
        <v>68</v>
      </c>
      <c r="I193" s="26" t="s">
        <v>7769</v>
      </c>
      <c r="J193" s="10" t="s">
        <v>35</v>
      </c>
      <c r="K193" s="16" t="str">
        <f t="shared" si="8"/>
        <v>Link</v>
      </c>
      <c r="L193" s="19" t="str">
        <f t="shared" si="9"/>
        <v/>
      </c>
      <c r="M193" s="29" t="str">
        <f t="shared" si="10"/>
        <v>{Wang, 2024 #68}</v>
      </c>
      <c r="N193" s="18" t="str">
        <f t="shared" si="11"/>
        <v>PDF</v>
      </c>
      <c r="O193" s="10" t="s">
        <v>2</v>
      </c>
      <c r="P193" s="3" t="s">
        <v>35</v>
      </c>
      <c r="Q193" s="4" t="s">
        <v>7239</v>
      </c>
    </row>
    <row r="194" spans="1:17" x14ac:dyDescent="0.25">
      <c r="A194" s="25" t="s">
        <v>7770</v>
      </c>
      <c r="B194" s="26" t="s">
        <v>7771</v>
      </c>
      <c r="C194" s="26">
        <v>2024</v>
      </c>
      <c r="D194" s="26" t="s">
        <v>100</v>
      </c>
      <c r="E194" s="26">
        <v>12</v>
      </c>
      <c r="G194" s="26" t="s">
        <v>7772</v>
      </c>
      <c r="H194" s="26">
        <v>91</v>
      </c>
      <c r="I194" s="26" t="s">
        <v>7773</v>
      </c>
      <c r="J194" s="10" t="s">
        <v>35</v>
      </c>
      <c r="K194" s="16" t="str">
        <f t="shared" ref="K194:K224" si="12">IF(LEFT(I194,2)="10",HYPERLINK(_xlfn.CONCAT("https://doi.org/",I194),"Link"),IF(I194="","",HYPERLINK(I194,"Link")))</f>
        <v>Link</v>
      </c>
      <c r="L194" s="19" t="str">
        <f t="shared" ref="L194:L224" si="13">IF(A194&lt;&gt;"",IF(J194="No",_xlfn.CONCAT(IF(ISERROR(FIND(",",A194))=FALSE,LEFT(A194,FIND(",",A194)-1),A194),"-",C194,"-",H194),""),"")</f>
        <v/>
      </c>
      <c r="M194" s="29" t="str">
        <f t="shared" ref="M194:M224" si="14">IF(A194&lt;&gt;"",_xlfn.CONCAT("{",IF(ISERROR(FIND(",",A194))=FALSE,LEFT(A194,FIND(",",A194)-1),A194),", ",C194," #",H194,"}"),"")</f>
        <v>{Wang, 2024 #91}</v>
      </c>
      <c r="N194" s="18" t="str">
        <f t="shared" ref="N194:N257" si="15">IF(J194="Yes",IF(O194&lt;&gt;"",HYPERLINK(_xlfn.CONCAT(VLOOKUP(O194,S:T,2,FALSE),"\",IF(ISERROR(FIND(",",A194))=FALSE,LEFT(A194,FIND(",",A194)-1),A194),"-",C194,"-",H194,".pdf"),"PDF"),""),"")</f>
        <v>PDF</v>
      </c>
      <c r="O194" s="10" t="s">
        <v>2</v>
      </c>
      <c r="P194" s="3" t="s">
        <v>35</v>
      </c>
      <c r="Q194" s="4" t="s">
        <v>7239</v>
      </c>
    </row>
    <row r="195" spans="1:17" x14ac:dyDescent="0.25">
      <c r="A195" s="25" t="s">
        <v>8003</v>
      </c>
      <c r="B195" s="26" t="s">
        <v>8004</v>
      </c>
      <c r="C195" s="26">
        <v>2025</v>
      </c>
      <c r="D195" s="26" t="s">
        <v>192</v>
      </c>
      <c r="E195" s="26">
        <v>191</v>
      </c>
      <c r="G195" s="26">
        <v>108221</v>
      </c>
      <c r="H195" s="26">
        <v>5</v>
      </c>
      <c r="I195" s="26" t="s">
        <v>8005</v>
      </c>
      <c r="J195" s="10" t="s">
        <v>35</v>
      </c>
      <c r="K195" s="16" t="str">
        <f t="shared" si="12"/>
        <v>Link</v>
      </c>
      <c r="L195" s="19" t="str">
        <f t="shared" si="13"/>
        <v/>
      </c>
      <c r="M195" s="29" t="str">
        <f t="shared" si="14"/>
        <v>{Wang, 2025 #5}</v>
      </c>
      <c r="N195" s="18" t="str">
        <f t="shared" si="15"/>
        <v>PDF</v>
      </c>
      <c r="O195" s="10" t="s">
        <v>2</v>
      </c>
      <c r="P195" s="5" t="s">
        <v>35</v>
      </c>
      <c r="Q195" s="6" t="s">
        <v>7961</v>
      </c>
    </row>
    <row r="196" spans="1:17" x14ac:dyDescent="0.25">
      <c r="A196" s="25" t="s">
        <v>7774</v>
      </c>
      <c r="B196" s="26" t="s">
        <v>7775</v>
      </c>
      <c r="C196" s="26">
        <v>2023</v>
      </c>
      <c r="D196" s="26" t="s">
        <v>6200</v>
      </c>
      <c r="E196" s="26">
        <v>67</v>
      </c>
      <c r="G196" s="26">
        <v>102408</v>
      </c>
      <c r="H196" s="26">
        <v>104</v>
      </c>
      <c r="I196" s="26" t="s">
        <v>7776</v>
      </c>
      <c r="J196" s="10" t="s">
        <v>35</v>
      </c>
      <c r="K196" s="16" t="str">
        <f t="shared" si="12"/>
        <v>Link</v>
      </c>
      <c r="L196" s="19" t="str">
        <f t="shared" si="13"/>
        <v/>
      </c>
      <c r="M196" s="29" t="str">
        <f t="shared" si="14"/>
        <v>{Watson, 2023 #104}</v>
      </c>
      <c r="N196" s="18" t="str">
        <f t="shared" si="15"/>
        <v>PDF</v>
      </c>
      <c r="O196" s="10" t="s">
        <v>2</v>
      </c>
      <c r="P196" s="3" t="s">
        <v>35</v>
      </c>
      <c r="Q196" s="4" t="s">
        <v>7239</v>
      </c>
    </row>
    <row r="197" spans="1:17" x14ac:dyDescent="0.25">
      <c r="A197" s="25" t="s">
        <v>8013</v>
      </c>
      <c r="B197" s="26" t="s">
        <v>8014</v>
      </c>
      <c r="C197" s="26">
        <v>2024</v>
      </c>
      <c r="D197" s="26" t="s">
        <v>1270</v>
      </c>
      <c r="E197" s="26">
        <v>24</v>
      </c>
      <c r="F197" s="26">
        <v>1</v>
      </c>
      <c r="G197" s="26">
        <v>808</v>
      </c>
      <c r="H197" s="26">
        <v>176</v>
      </c>
      <c r="I197" s="26" t="s">
        <v>8015</v>
      </c>
      <c r="J197" s="10" t="s">
        <v>35</v>
      </c>
      <c r="K197" s="16" t="str">
        <f t="shared" si="12"/>
        <v>Link</v>
      </c>
      <c r="L197" s="19" t="str">
        <f t="shared" si="13"/>
        <v/>
      </c>
      <c r="M197" s="29" t="str">
        <f t="shared" si="14"/>
        <v>{Wilcox, 2024 #176}</v>
      </c>
      <c r="N197" s="18" t="str">
        <f t="shared" si="15"/>
        <v>PDF</v>
      </c>
      <c r="O197" s="10" t="s">
        <v>2</v>
      </c>
      <c r="P197" s="3" t="s">
        <v>35</v>
      </c>
      <c r="Q197" s="4" t="s">
        <v>8012</v>
      </c>
    </row>
    <row r="198" spans="1:17" x14ac:dyDescent="0.25">
      <c r="A198" s="25" t="s">
        <v>7777</v>
      </c>
      <c r="B198" s="26" t="s">
        <v>7778</v>
      </c>
      <c r="C198" s="26">
        <v>2025</v>
      </c>
      <c r="D198" s="26" t="s">
        <v>2106</v>
      </c>
      <c r="E198" s="26">
        <v>29</v>
      </c>
      <c r="F198" s="26">
        <v>1</v>
      </c>
      <c r="G198" s="26">
        <v>101168</v>
      </c>
      <c r="H198" s="26">
        <v>7</v>
      </c>
      <c r="I198" s="26" t="s">
        <v>7779</v>
      </c>
      <c r="J198" s="10" t="s">
        <v>35</v>
      </c>
      <c r="K198" s="16" t="str">
        <f t="shared" si="12"/>
        <v>Link</v>
      </c>
      <c r="L198" s="19" t="str">
        <f t="shared" si="13"/>
        <v/>
      </c>
      <c r="M198" s="29" t="str">
        <f t="shared" si="14"/>
        <v>{Wintle, 2025 #7}</v>
      </c>
      <c r="N198" s="18" t="str">
        <f t="shared" si="15"/>
        <v>PDF</v>
      </c>
      <c r="O198" s="10" t="s">
        <v>2</v>
      </c>
      <c r="P198" s="3" t="s">
        <v>35</v>
      </c>
      <c r="Q198" s="4" t="s">
        <v>7239</v>
      </c>
    </row>
    <row r="199" spans="1:17" x14ac:dyDescent="0.25">
      <c r="A199" s="25" t="s">
        <v>7780</v>
      </c>
      <c r="B199" s="26" t="s">
        <v>7781</v>
      </c>
      <c r="C199" s="26">
        <v>2023</v>
      </c>
      <c r="D199" s="26" t="s">
        <v>4234</v>
      </c>
      <c r="E199" s="26">
        <v>9</v>
      </c>
      <c r="G199" s="26">
        <v>2.05520762311767E+16</v>
      </c>
      <c r="H199" s="26">
        <v>132</v>
      </c>
      <c r="I199" s="26" t="s">
        <v>7782</v>
      </c>
      <c r="J199" s="10" t="s">
        <v>35</v>
      </c>
      <c r="K199" s="16" t="str">
        <f t="shared" si="12"/>
        <v>Link</v>
      </c>
      <c r="L199" s="19" t="str">
        <f t="shared" si="13"/>
        <v/>
      </c>
      <c r="M199" s="29" t="str">
        <f t="shared" si="14"/>
        <v>{Wu, 2023 #132}</v>
      </c>
      <c r="N199" s="18" t="str">
        <f t="shared" si="15"/>
        <v>PDF</v>
      </c>
      <c r="O199" s="10" t="s">
        <v>2</v>
      </c>
      <c r="P199" s="3" t="s">
        <v>35</v>
      </c>
      <c r="Q199" s="4" t="s">
        <v>7239</v>
      </c>
    </row>
    <row r="200" spans="1:17" x14ac:dyDescent="0.25">
      <c r="A200" s="25" t="s">
        <v>7783</v>
      </c>
      <c r="B200" s="26" t="s">
        <v>7784</v>
      </c>
      <c r="C200" s="26">
        <v>2024</v>
      </c>
      <c r="D200" s="26" t="s">
        <v>4234</v>
      </c>
      <c r="E200" s="26">
        <v>10</v>
      </c>
      <c r="G200" s="26">
        <v>2.05520762412391E+16</v>
      </c>
      <c r="H200" s="26">
        <v>125</v>
      </c>
      <c r="I200" s="26" t="s">
        <v>7785</v>
      </c>
      <c r="J200" s="10" t="s">
        <v>35</v>
      </c>
      <c r="K200" s="16" t="str">
        <f t="shared" si="12"/>
        <v>Link</v>
      </c>
      <c r="L200" s="19" t="str">
        <f t="shared" si="13"/>
        <v/>
      </c>
      <c r="M200" s="29" t="str">
        <f t="shared" si="14"/>
        <v>{Wu, 2024 #125}</v>
      </c>
      <c r="N200" s="18" t="str">
        <f t="shared" si="15"/>
        <v>PDF</v>
      </c>
      <c r="O200" s="10" t="s">
        <v>2</v>
      </c>
      <c r="P200" s="3" t="s">
        <v>35</v>
      </c>
      <c r="Q200" s="4" t="s">
        <v>7239</v>
      </c>
    </row>
    <row r="201" spans="1:17" x14ac:dyDescent="0.25">
      <c r="A201" s="25" t="s">
        <v>7786</v>
      </c>
      <c r="B201" s="26" t="s">
        <v>7787</v>
      </c>
      <c r="C201" s="26">
        <v>2023</v>
      </c>
      <c r="D201" s="26" t="s">
        <v>1234</v>
      </c>
      <c r="E201" s="26">
        <v>45</v>
      </c>
      <c r="F201" s="26">
        <v>19</v>
      </c>
      <c r="G201" s="26" t="s">
        <v>7788</v>
      </c>
      <c r="H201" s="26">
        <v>170</v>
      </c>
      <c r="I201" s="26" t="s">
        <v>7789</v>
      </c>
      <c r="J201" s="10" t="s">
        <v>35</v>
      </c>
      <c r="K201" s="16" t="str">
        <f t="shared" si="12"/>
        <v>Link</v>
      </c>
      <c r="L201" s="19" t="str">
        <f t="shared" si="13"/>
        <v/>
      </c>
      <c r="M201" s="29" t="str">
        <f t="shared" si="14"/>
        <v>{Wylie, 2023 #170}</v>
      </c>
      <c r="N201" s="18" t="str">
        <f t="shared" si="15"/>
        <v>PDF</v>
      </c>
      <c r="O201" s="10" t="s">
        <v>2</v>
      </c>
      <c r="P201" s="3" t="s">
        <v>35</v>
      </c>
      <c r="Q201" s="4" t="s">
        <v>7239</v>
      </c>
    </row>
    <row r="202" spans="1:17" x14ac:dyDescent="0.25">
      <c r="A202" s="25" t="s">
        <v>7790</v>
      </c>
      <c r="B202" s="26" t="s">
        <v>7791</v>
      </c>
      <c r="C202" s="26">
        <v>2024</v>
      </c>
      <c r="D202" s="26" t="s">
        <v>7792</v>
      </c>
      <c r="E202" s="26">
        <v>150</v>
      </c>
      <c r="F202" s="26">
        <v>2</v>
      </c>
      <c r="G202" s="26">
        <v>72</v>
      </c>
      <c r="H202" s="26">
        <v>97</v>
      </c>
      <c r="I202" s="26" t="s">
        <v>7793</v>
      </c>
      <c r="J202" s="10" t="s">
        <v>35</v>
      </c>
      <c r="K202" s="16" t="str">
        <f t="shared" si="12"/>
        <v>Link</v>
      </c>
      <c r="L202" s="19" t="str">
        <f t="shared" si="13"/>
        <v/>
      </c>
      <c r="M202" s="29" t="str">
        <f t="shared" si="14"/>
        <v>{Xiao, 2024 #97}</v>
      </c>
      <c r="N202" s="18" t="str">
        <f t="shared" si="15"/>
        <v>PDF</v>
      </c>
      <c r="O202" s="10" t="s">
        <v>2</v>
      </c>
      <c r="P202" s="3" t="s">
        <v>35</v>
      </c>
      <c r="Q202" s="4" t="s">
        <v>7239</v>
      </c>
    </row>
    <row r="203" spans="1:17" x14ac:dyDescent="0.25">
      <c r="A203" s="25" t="s">
        <v>7794</v>
      </c>
      <c r="B203" s="26" t="s">
        <v>7795</v>
      </c>
      <c r="C203" s="26">
        <v>2023</v>
      </c>
      <c r="D203" s="26" t="s">
        <v>60</v>
      </c>
      <c r="E203" s="26">
        <v>20</v>
      </c>
      <c r="F203" s="26">
        <v>2</v>
      </c>
      <c r="H203" s="26">
        <v>162</v>
      </c>
      <c r="I203" s="26" t="s">
        <v>7796</v>
      </c>
      <c r="J203" s="10" t="s">
        <v>35</v>
      </c>
      <c r="K203" s="16" t="str">
        <f t="shared" si="12"/>
        <v>Link</v>
      </c>
      <c r="L203" s="19" t="str">
        <f t="shared" si="13"/>
        <v/>
      </c>
      <c r="M203" s="29" t="str">
        <f t="shared" si="14"/>
        <v>{Yang, 2023 #162}</v>
      </c>
      <c r="N203" s="18" t="str">
        <f t="shared" si="15"/>
        <v>PDF</v>
      </c>
      <c r="O203" s="10" t="s">
        <v>2</v>
      </c>
      <c r="P203" s="3" t="s">
        <v>35</v>
      </c>
      <c r="Q203" s="4" t="s">
        <v>7239</v>
      </c>
    </row>
    <row r="204" spans="1:17" x14ac:dyDescent="0.25">
      <c r="A204" s="25" t="s">
        <v>7797</v>
      </c>
      <c r="B204" s="26" t="s">
        <v>7798</v>
      </c>
      <c r="C204" s="26">
        <v>2023</v>
      </c>
      <c r="D204" s="26" t="s">
        <v>777</v>
      </c>
      <c r="E204" s="26">
        <v>137</v>
      </c>
      <c r="G204" s="90">
        <v>104384</v>
      </c>
      <c r="H204" s="26">
        <v>167</v>
      </c>
      <c r="I204" s="26" t="s">
        <v>7799</v>
      </c>
      <c r="J204" s="10" t="s">
        <v>35</v>
      </c>
      <c r="K204" s="16" t="str">
        <f t="shared" si="12"/>
        <v>Link</v>
      </c>
      <c r="L204" s="19" t="str">
        <f t="shared" si="13"/>
        <v/>
      </c>
      <c r="M204" s="29" t="str">
        <f t="shared" si="14"/>
        <v>{Yen, 2023 #167}</v>
      </c>
      <c r="N204" s="18" t="str">
        <f t="shared" si="15"/>
        <v>PDF</v>
      </c>
      <c r="O204" s="10" t="s">
        <v>2</v>
      </c>
      <c r="P204" s="3" t="s">
        <v>35</v>
      </c>
      <c r="Q204" s="4" t="s">
        <v>7239</v>
      </c>
    </row>
    <row r="205" spans="1:17" x14ac:dyDescent="0.25">
      <c r="A205" s="25" t="s">
        <v>7800</v>
      </c>
      <c r="B205" s="26" t="s">
        <v>7801</v>
      </c>
      <c r="C205" s="26">
        <v>2025</v>
      </c>
      <c r="D205" s="26" t="s">
        <v>7802</v>
      </c>
      <c r="E205" s="26">
        <v>29</v>
      </c>
      <c r="F205" s="26">
        <v>8</v>
      </c>
      <c r="G205" s="26" t="s">
        <v>7803</v>
      </c>
      <c r="H205" s="26">
        <v>180</v>
      </c>
      <c r="I205" s="26" t="s">
        <v>7804</v>
      </c>
      <c r="J205" s="10" t="s">
        <v>35</v>
      </c>
      <c r="K205" s="16" t="str">
        <f t="shared" si="12"/>
        <v>Link</v>
      </c>
      <c r="L205" s="19" t="str">
        <f t="shared" si="13"/>
        <v/>
      </c>
      <c r="M205" s="29" t="str">
        <f t="shared" si="14"/>
        <v>{Yida, 2025 #180}</v>
      </c>
      <c r="N205" s="18" t="str">
        <f t="shared" si="15"/>
        <v>PDF</v>
      </c>
      <c r="O205" s="10" t="s">
        <v>2</v>
      </c>
      <c r="P205" s="3" t="s">
        <v>35</v>
      </c>
      <c r="Q205" s="4" t="s">
        <v>7239</v>
      </c>
    </row>
    <row r="206" spans="1:17" x14ac:dyDescent="0.25">
      <c r="A206" s="25" t="s">
        <v>7805</v>
      </c>
      <c r="B206" s="26" t="s">
        <v>7806</v>
      </c>
      <c r="C206" s="26">
        <v>2023</v>
      </c>
      <c r="D206" s="26" t="s">
        <v>4157</v>
      </c>
      <c r="E206" s="26">
        <v>23</v>
      </c>
      <c r="F206" s="26">
        <v>11</v>
      </c>
      <c r="G206" s="26" t="s">
        <v>7807</v>
      </c>
      <c r="H206" s="26">
        <v>109</v>
      </c>
      <c r="I206" s="91" t="s">
        <v>7808</v>
      </c>
      <c r="J206" s="10" t="s">
        <v>35</v>
      </c>
      <c r="K206" s="16" t="str">
        <f t="shared" si="12"/>
        <v>Link</v>
      </c>
      <c r="L206" s="19" t="str">
        <f t="shared" si="13"/>
        <v/>
      </c>
      <c r="M206" s="29" t="str">
        <f t="shared" si="14"/>
        <v>{Yoshikawa, 2023 #109}</v>
      </c>
      <c r="N206" s="18" t="str">
        <f t="shared" si="15"/>
        <v>PDF</v>
      </c>
      <c r="O206" s="10" t="s">
        <v>2</v>
      </c>
      <c r="P206" s="5" t="s">
        <v>35</v>
      </c>
      <c r="Q206" s="6" t="s">
        <v>7239</v>
      </c>
    </row>
    <row r="207" spans="1:17" x14ac:dyDescent="0.25">
      <c r="A207" s="25" t="s">
        <v>7809</v>
      </c>
      <c r="B207" s="26" t="s">
        <v>7810</v>
      </c>
      <c r="C207" s="26">
        <v>2024</v>
      </c>
      <c r="D207" s="26" t="s">
        <v>6376</v>
      </c>
      <c r="E207" s="26">
        <v>53</v>
      </c>
      <c r="F207" s="26">
        <v>11</v>
      </c>
      <c r="H207" s="26">
        <v>42</v>
      </c>
      <c r="I207" s="26" t="s">
        <v>7811</v>
      </c>
      <c r="J207" s="10" t="s">
        <v>35</v>
      </c>
      <c r="K207" s="16" t="str">
        <f t="shared" si="12"/>
        <v>Link</v>
      </c>
      <c r="L207" s="19" t="str">
        <f t="shared" si="13"/>
        <v/>
      </c>
      <c r="M207" s="29" t="str">
        <f t="shared" si="14"/>
        <v>{Young, 2024 #42}</v>
      </c>
      <c r="N207" s="18" t="str">
        <f t="shared" si="15"/>
        <v>PDF</v>
      </c>
      <c r="O207" s="10" t="s">
        <v>2</v>
      </c>
      <c r="P207" s="3" t="s">
        <v>35</v>
      </c>
      <c r="Q207" s="4" t="s">
        <v>7239</v>
      </c>
    </row>
    <row r="208" spans="1:17" x14ac:dyDescent="0.25">
      <c r="A208" s="25" t="s">
        <v>7812</v>
      </c>
      <c r="B208" s="26" t="s">
        <v>7813</v>
      </c>
      <c r="C208" s="26">
        <v>2023</v>
      </c>
      <c r="D208" s="26" t="s">
        <v>530</v>
      </c>
      <c r="E208" s="26">
        <v>25</v>
      </c>
      <c r="G208" s="26" t="s">
        <v>7814</v>
      </c>
      <c r="H208" s="26">
        <v>152</v>
      </c>
      <c r="I208" s="26" t="s">
        <v>7815</v>
      </c>
      <c r="J208" s="10" t="s">
        <v>35</v>
      </c>
      <c r="K208" s="16" t="str">
        <f t="shared" si="12"/>
        <v>Link</v>
      </c>
      <c r="L208" s="19" t="str">
        <f t="shared" si="13"/>
        <v/>
      </c>
      <c r="M208" s="29" t="str">
        <f t="shared" si="14"/>
        <v>{Yu, 2023 #152}</v>
      </c>
      <c r="N208" s="18" t="str">
        <f t="shared" si="15"/>
        <v>PDF</v>
      </c>
      <c r="O208" s="10" t="s">
        <v>2</v>
      </c>
      <c r="P208" s="3" t="s">
        <v>35</v>
      </c>
      <c r="Q208" s="4" t="s">
        <v>7239</v>
      </c>
    </row>
    <row r="209" spans="1:17" x14ac:dyDescent="0.25">
      <c r="A209" s="25" t="s">
        <v>7935</v>
      </c>
      <c r="B209" s="26" t="s">
        <v>7936</v>
      </c>
      <c r="C209" s="26">
        <v>2024</v>
      </c>
      <c r="D209" s="26" t="s">
        <v>6212</v>
      </c>
      <c r="E209" s="26">
        <v>15</v>
      </c>
      <c r="F209" s="26">
        <v>7</v>
      </c>
      <c r="G209" s="26">
        <v>100253</v>
      </c>
      <c r="H209" s="26">
        <v>57</v>
      </c>
      <c r="I209" s="26" t="s">
        <v>7937</v>
      </c>
      <c r="J209" s="10" t="s">
        <v>35</v>
      </c>
      <c r="K209" s="16" t="str">
        <f t="shared" si="12"/>
        <v>Link</v>
      </c>
      <c r="L209" s="19" t="str">
        <f t="shared" si="13"/>
        <v/>
      </c>
      <c r="M209" s="29" t="str">
        <f t="shared" si="14"/>
        <v>{Yu, 2024 #57}</v>
      </c>
      <c r="N209" s="18" t="str">
        <f t="shared" si="15"/>
        <v>PDF</v>
      </c>
      <c r="O209" s="10" t="s">
        <v>2</v>
      </c>
      <c r="P209" s="3" t="s">
        <v>35</v>
      </c>
      <c r="Q209" s="4" t="s">
        <v>7905</v>
      </c>
    </row>
    <row r="210" spans="1:17" x14ac:dyDescent="0.25">
      <c r="A210" s="25" t="s">
        <v>7816</v>
      </c>
      <c r="B210" s="26" t="s">
        <v>7817</v>
      </c>
      <c r="C210" s="26">
        <v>2024</v>
      </c>
      <c r="D210" s="26" t="s">
        <v>6428</v>
      </c>
      <c r="E210" s="26">
        <v>16</v>
      </c>
      <c r="F210" s="26">
        <v>4</v>
      </c>
      <c r="H210" s="26">
        <v>198</v>
      </c>
      <c r="I210" s="26" t="s">
        <v>7818</v>
      </c>
      <c r="J210" s="10" t="s">
        <v>35</v>
      </c>
      <c r="K210" s="16" t="str">
        <f t="shared" si="12"/>
        <v>Link</v>
      </c>
      <c r="L210" s="19" t="str">
        <f t="shared" si="13"/>
        <v/>
      </c>
      <c r="M210" s="29" t="str">
        <f t="shared" si="14"/>
        <v>{Yuan, 2024 #198}</v>
      </c>
      <c r="N210" s="18" t="str">
        <f t="shared" si="15"/>
        <v>PDF</v>
      </c>
      <c r="O210" s="10" t="s">
        <v>2</v>
      </c>
      <c r="P210" s="3" t="s">
        <v>35</v>
      </c>
      <c r="Q210" s="4" t="s">
        <v>7239</v>
      </c>
    </row>
    <row r="211" spans="1:17" x14ac:dyDescent="0.25">
      <c r="A211" s="25" t="s">
        <v>7819</v>
      </c>
      <c r="B211" s="26" t="s">
        <v>7820</v>
      </c>
      <c r="C211" s="26">
        <v>2023</v>
      </c>
      <c r="D211" s="26" t="s">
        <v>530</v>
      </c>
      <c r="E211" s="26">
        <v>25</v>
      </c>
      <c r="G211" s="26" t="s">
        <v>7821</v>
      </c>
      <c r="H211" s="26">
        <v>119</v>
      </c>
      <c r="I211" s="26" t="s">
        <v>7822</v>
      </c>
      <c r="J211" s="10" t="s">
        <v>35</v>
      </c>
      <c r="K211" s="16" t="str">
        <f t="shared" si="12"/>
        <v>Link</v>
      </c>
      <c r="L211" s="19" t="str">
        <f t="shared" si="13"/>
        <v/>
      </c>
      <c r="M211" s="29" t="str">
        <f t="shared" si="14"/>
        <v>{Zangger, 2023 #119}</v>
      </c>
      <c r="N211" s="18" t="str">
        <f t="shared" si="15"/>
        <v>PDF</v>
      </c>
      <c r="O211" s="10" t="s">
        <v>2</v>
      </c>
      <c r="P211" s="3" t="s">
        <v>35</v>
      </c>
      <c r="Q211" s="4" t="s">
        <v>7239</v>
      </c>
    </row>
    <row r="212" spans="1:17" x14ac:dyDescent="0.25">
      <c r="A212" s="25" t="s">
        <v>7823</v>
      </c>
      <c r="B212" s="26" t="s">
        <v>7824</v>
      </c>
      <c r="C212" s="26">
        <v>2023</v>
      </c>
      <c r="D212" s="26" t="s">
        <v>7825</v>
      </c>
      <c r="E212" s="26">
        <v>45</v>
      </c>
      <c r="F212" s="26">
        <v>2</v>
      </c>
      <c r="G212" s="26">
        <v>2255677</v>
      </c>
      <c r="H212" s="26">
        <v>111</v>
      </c>
      <c r="I212" s="26" t="s">
        <v>7826</v>
      </c>
      <c r="J212" s="10" t="s">
        <v>35</v>
      </c>
      <c r="K212" s="16" t="str">
        <f t="shared" si="12"/>
        <v>Link</v>
      </c>
      <c r="L212" s="19" t="str">
        <f t="shared" si="13"/>
        <v/>
      </c>
      <c r="M212" s="29" t="str">
        <f t="shared" si="14"/>
        <v>{Zhang, 2023 #111}</v>
      </c>
      <c r="N212" s="18" t="str">
        <f t="shared" si="15"/>
        <v>PDF</v>
      </c>
      <c r="O212" s="10" t="s">
        <v>2</v>
      </c>
      <c r="P212" s="3" t="s">
        <v>35</v>
      </c>
      <c r="Q212" s="4" t="s">
        <v>7239</v>
      </c>
    </row>
    <row r="213" spans="1:17" x14ac:dyDescent="0.25">
      <c r="A213" s="25" t="s">
        <v>7827</v>
      </c>
      <c r="B213" s="26" t="s">
        <v>7828</v>
      </c>
      <c r="C213" s="26">
        <v>2024</v>
      </c>
      <c r="D213" s="26" t="s">
        <v>7829</v>
      </c>
      <c r="E213" s="26">
        <v>59</v>
      </c>
      <c r="F213" s="26">
        <v>8</v>
      </c>
      <c r="G213" s="26" t="s">
        <v>7830</v>
      </c>
      <c r="H213" s="26">
        <v>196</v>
      </c>
      <c r="I213" s="26" t="s">
        <v>7831</v>
      </c>
      <c r="J213" s="10" t="s">
        <v>2662</v>
      </c>
      <c r="K213" s="16" t="str">
        <f t="shared" si="12"/>
        <v>Link</v>
      </c>
      <c r="L213" s="19" t="str">
        <f t="shared" si="13"/>
        <v>Zhang-2024-196</v>
      </c>
      <c r="M213" s="29" t="str">
        <f t="shared" si="14"/>
        <v>{Zhang, 2024 #196}</v>
      </c>
      <c r="N213" s="18" t="str">
        <f t="shared" si="15"/>
        <v/>
      </c>
      <c r="O213" s="10" t="s">
        <v>2</v>
      </c>
      <c r="P213" s="3" t="s">
        <v>35</v>
      </c>
      <c r="Q213" s="4" t="s">
        <v>7239</v>
      </c>
    </row>
    <row r="214" spans="1:17" x14ac:dyDescent="0.25">
      <c r="A214" s="25" t="s">
        <v>7832</v>
      </c>
      <c r="B214" s="26" t="s">
        <v>7833</v>
      </c>
      <c r="C214" s="26">
        <v>2024</v>
      </c>
      <c r="D214" s="26" t="s">
        <v>4651</v>
      </c>
      <c r="E214" s="26">
        <v>31</v>
      </c>
      <c r="F214" s="26">
        <v>6</v>
      </c>
      <c r="G214" s="26" t="s">
        <v>7834</v>
      </c>
      <c r="H214" s="26">
        <v>40</v>
      </c>
      <c r="I214" s="26" t="s">
        <v>7835</v>
      </c>
      <c r="J214" s="10" t="s">
        <v>35</v>
      </c>
      <c r="K214" s="16" t="str">
        <f t="shared" si="12"/>
        <v>Link</v>
      </c>
      <c r="L214" s="19" t="str">
        <f t="shared" si="13"/>
        <v/>
      </c>
      <c r="M214" s="29" t="str">
        <f t="shared" si="14"/>
        <v>{Zhang, 2024 #40}</v>
      </c>
      <c r="N214" s="18" t="str">
        <f t="shared" si="15"/>
        <v>PDF</v>
      </c>
      <c r="O214" s="10" t="s">
        <v>2</v>
      </c>
      <c r="P214" s="3" t="s">
        <v>35</v>
      </c>
      <c r="Q214" s="4" t="s">
        <v>7239</v>
      </c>
    </row>
    <row r="215" spans="1:17" x14ac:dyDescent="0.25">
      <c r="A215" s="25" t="s">
        <v>7836</v>
      </c>
      <c r="B215" s="26" t="s">
        <v>7837</v>
      </c>
      <c r="C215" s="26">
        <v>2024</v>
      </c>
      <c r="D215" s="26" t="s">
        <v>777</v>
      </c>
      <c r="E215" s="26">
        <v>154</v>
      </c>
      <c r="G215" s="26">
        <v>104761</v>
      </c>
      <c r="H215" s="26">
        <v>86</v>
      </c>
      <c r="I215" s="26" t="s">
        <v>7838</v>
      </c>
      <c r="J215" s="10" t="s">
        <v>35</v>
      </c>
      <c r="K215" s="16" t="str">
        <f t="shared" si="12"/>
        <v>Link</v>
      </c>
      <c r="L215" s="19" t="str">
        <f t="shared" si="13"/>
        <v/>
      </c>
      <c r="M215" s="29" t="str">
        <f t="shared" si="14"/>
        <v>{Zhang, 2024 #86}</v>
      </c>
      <c r="N215" s="18" t="str">
        <f t="shared" si="15"/>
        <v>PDF</v>
      </c>
      <c r="O215" s="10" t="s">
        <v>2</v>
      </c>
      <c r="P215" s="3" t="s">
        <v>35</v>
      </c>
      <c r="Q215" s="4" t="s">
        <v>7239</v>
      </c>
    </row>
    <row r="216" spans="1:17" x14ac:dyDescent="0.25">
      <c r="A216" s="25" t="s">
        <v>7894</v>
      </c>
      <c r="B216" s="26" t="s">
        <v>7895</v>
      </c>
      <c r="C216" s="26">
        <v>2023</v>
      </c>
      <c r="D216" s="26" t="s">
        <v>2565</v>
      </c>
      <c r="E216" s="26" t="s">
        <v>7896</v>
      </c>
      <c r="G216" s="26" t="s">
        <v>7897</v>
      </c>
      <c r="H216" s="26">
        <v>105</v>
      </c>
      <c r="I216" s="26" t="s">
        <v>7898</v>
      </c>
      <c r="J216" s="10" t="s">
        <v>35</v>
      </c>
      <c r="K216" s="16" t="str">
        <f t="shared" si="12"/>
        <v>Link</v>
      </c>
      <c r="L216" s="19" t="str">
        <f t="shared" si="13"/>
        <v/>
      </c>
      <c r="M216" s="29" t="str">
        <f t="shared" si="14"/>
        <v>{Zhao, 2023 #105}</v>
      </c>
      <c r="N216" s="18" t="str">
        <f t="shared" si="15"/>
        <v>PDF</v>
      </c>
      <c r="O216" s="10" t="s">
        <v>2</v>
      </c>
      <c r="P216" s="3" t="s">
        <v>35</v>
      </c>
      <c r="Q216" s="4" t="s">
        <v>7877</v>
      </c>
    </row>
    <row r="217" spans="1:17" x14ac:dyDescent="0.25">
      <c r="A217" s="25" t="s">
        <v>7839</v>
      </c>
      <c r="B217" s="26" t="s">
        <v>7840</v>
      </c>
      <c r="C217" s="26">
        <v>2024</v>
      </c>
      <c r="D217" s="26" t="s">
        <v>777</v>
      </c>
      <c r="E217" s="26">
        <v>160</v>
      </c>
      <c r="G217" s="26">
        <v>104884</v>
      </c>
      <c r="H217" s="26">
        <v>191</v>
      </c>
      <c r="I217" s="26" t="s">
        <v>7841</v>
      </c>
      <c r="J217" s="10" t="s">
        <v>35</v>
      </c>
      <c r="K217" s="16" t="str">
        <f t="shared" si="12"/>
        <v>Link</v>
      </c>
      <c r="L217" s="19" t="str">
        <f t="shared" si="13"/>
        <v/>
      </c>
      <c r="M217" s="29" t="str">
        <f t="shared" si="14"/>
        <v>{Zhao, 2024 #191}</v>
      </c>
      <c r="N217" s="18" t="str">
        <f t="shared" si="15"/>
        <v>PDF</v>
      </c>
      <c r="O217" s="10" t="s">
        <v>2</v>
      </c>
      <c r="P217" s="5" t="s">
        <v>35</v>
      </c>
      <c r="Q217" s="6" t="s">
        <v>7899</v>
      </c>
    </row>
    <row r="218" spans="1:17" x14ac:dyDescent="0.25">
      <c r="A218" s="25" t="s">
        <v>7839</v>
      </c>
      <c r="B218" s="26" t="s">
        <v>7840</v>
      </c>
      <c r="C218" s="26">
        <v>2024</v>
      </c>
      <c r="D218" s="26" t="s">
        <v>777</v>
      </c>
      <c r="E218" s="26">
        <v>160</v>
      </c>
      <c r="G218" s="26">
        <v>104884</v>
      </c>
      <c r="H218" s="26">
        <v>37</v>
      </c>
      <c r="I218" s="26" t="s">
        <v>7841</v>
      </c>
      <c r="J218" s="10" t="s">
        <v>35</v>
      </c>
      <c r="K218" s="16" t="str">
        <f t="shared" si="12"/>
        <v>Link</v>
      </c>
      <c r="L218" s="19" t="str">
        <f t="shared" si="13"/>
        <v/>
      </c>
      <c r="M218" s="29" t="str">
        <f t="shared" si="14"/>
        <v>{Zhao, 2024 #37}</v>
      </c>
      <c r="N218" s="18" t="str">
        <f t="shared" si="15"/>
        <v>PDF</v>
      </c>
      <c r="O218" s="10" t="s">
        <v>2</v>
      </c>
      <c r="P218" s="3" t="s">
        <v>35</v>
      </c>
      <c r="Q218" s="4" t="s">
        <v>7239</v>
      </c>
    </row>
    <row r="219" spans="1:17" x14ac:dyDescent="0.25">
      <c r="A219" s="25" t="s">
        <v>7842</v>
      </c>
      <c r="B219" s="26" t="s">
        <v>7843</v>
      </c>
      <c r="C219" s="26">
        <v>2024</v>
      </c>
      <c r="D219" s="26" t="s">
        <v>552</v>
      </c>
      <c r="E219" s="26">
        <v>12</v>
      </c>
      <c r="G219" s="26">
        <v>1320112</v>
      </c>
      <c r="H219" s="26">
        <v>71</v>
      </c>
      <c r="I219" s="26" t="s">
        <v>7844</v>
      </c>
      <c r="J219" s="10" t="s">
        <v>35</v>
      </c>
      <c r="K219" s="16" t="str">
        <f t="shared" si="12"/>
        <v>Link</v>
      </c>
      <c r="L219" s="19" t="str">
        <f t="shared" si="13"/>
        <v/>
      </c>
      <c r="M219" s="29" t="str">
        <f t="shared" si="14"/>
        <v>{Zhao, 2024 #71}</v>
      </c>
      <c r="N219" s="18" t="str">
        <f t="shared" si="15"/>
        <v>PDF</v>
      </c>
      <c r="O219" s="10" t="s">
        <v>2</v>
      </c>
      <c r="P219" s="3" t="s">
        <v>35</v>
      </c>
      <c r="Q219" s="4" t="s">
        <v>7239</v>
      </c>
    </row>
    <row r="220" spans="1:17" x14ac:dyDescent="0.25">
      <c r="A220" s="25" t="s">
        <v>8006</v>
      </c>
      <c r="B220" s="26" t="s">
        <v>8007</v>
      </c>
      <c r="C220" s="26">
        <v>2024</v>
      </c>
      <c r="D220" s="26" t="s">
        <v>782</v>
      </c>
      <c r="E220" s="26">
        <v>14</v>
      </c>
      <c r="F220" s="26">
        <v>1</v>
      </c>
      <c r="G220" s="26">
        <v>7115</v>
      </c>
      <c r="H220" s="26">
        <v>96</v>
      </c>
      <c r="I220" s="26" t="s">
        <v>8008</v>
      </c>
      <c r="J220" s="10" t="s">
        <v>35</v>
      </c>
      <c r="K220" s="16" t="str">
        <f t="shared" si="12"/>
        <v>Link</v>
      </c>
      <c r="L220" s="19" t="str">
        <f t="shared" si="13"/>
        <v/>
      </c>
      <c r="M220" s="29" t="str">
        <f t="shared" si="14"/>
        <v>{Zhao, 2024 #96}</v>
      </c>
      <c r="N220" s="18" t="str">
        <f t="shared" si="15"/>
        <v>PDF</v>
      </c>
      <c r="O220" s="10" t="s">
        <v>2</v>
      </c>
      <c r="P220" s="3" t="s">
        <v>35</v>
      </c>
      <c r="Q220" s="4" t="s">
        <v>7961</v>
      </c>
    </row>
    <row r="221" spans="1:17" x14ac:dyDescent="0.25">
      <c r="A221" s="25" t="s">
        <v>7845</v>
      </c>
      <c r="B221" s="26" t="s">
        <v>7846</v>
      </c>
      <c r="C221" s="26">
        <v>2023</v>
      </c>
      <c r="D221" s="26" t="s">
        <v>124</v>
      </c>
      <c r="E221" s="26">
        <v>20</v>
      </c>
      <c r="F221" s="26">
        <v>1</v>
      </c>
      <c r="G221" s="26">
        <v>92</v>
      </c>
      <c r="H221" s="26">
        <v>113</v>
      </c>
      <c r="I221" s="26" t="s">
        <v>7847</v>
      </c>
      <c r="J221" s="10" t="s">
        <v>35</v>
      </c>
      <c r="K221" s="16" t="str">
        <f t="shared" si="12"/>
        <v>Link</v>
      </c>
      <c r="L221" s="19" t="str">
        <f t="shared" si="13"/>
        <v/>
      </c>
      <c r="M221" s="29" t="str">
        <f t="shared" si="14"/>
        <v>{Zhou, 2023 #113}</v>
      </c>
      <c r="N221" s="18" t="str">
        <f t="shared" si="15"/>
        <v>PDF</v>
      </c>
      <c r="O221" s="10" t="s">
        <v>2</v>
      </c>
      <c r="P221" s="3" t="s">
        <v>35</v>
      </c>
      <c r="Q221" s="4" t="s">
        <v>7239</v>
      </c>
    </row>
    <row r="222" spans="1:17" x14ac:dyDescent="0.25">
      <c r="A222" s="25" t="s">
        <v>7848</v>
      </c>
      <c r="B222" s="26" t="s">
        <v>7849</v>
      </c>
      <c r="C222" s="26">
        <v>2023</v>
      </c>
      <c r="D222" s="26" t="s">
        <v>7850</v>
      </c>
      <c r="E222" s="26">
        <v>9</v>
      </c>
      <c r="G222" s="26" t="s">
        <v>7851</v>
      </c>
      <c r="H222" s="26">
        <v>114</v>
      </c>
      <c r="I222" s="26" t="s">
        <v>7852</v>
      </c>
      <c r="J222" s="10" t="s">
        <v>35</v>
      </c>
      <c r="K222" s="16" t="str">
        <f t="shared" si="12"/>
        <v>Link</v>
      </c>
      <c r="L222" s="19" t="str">
        <f t="shared" si="13"/>
        <v/>
      </c>
      <c r="M222" s="29" t="str">
        <f t="shared" si="14"/>
        <v>{Zhou, 2023 #114}</v>
      </c>
      <c r="N222" s="18" t="str">
        <f t="shared" si="15"/>
        <v>PDF</v>
      </c>
      <c r="O222" s="10" t="s">
        <v>2</v>
      </c>
      <c r="P222" s="3" t="s">
        <v>35</v>
      </c>
      <c r="Q222" s="4" t="s">
        <v>7239</v>
      </c>
    </row>
    <row r="223" spans="1:17" x14ac:dyDescent="0.25">
      <c r="A223" s="25" t="s">
        <v>7853</v>
      </c>
      <c r="B223" s="26" t="s">
        <v>7854</v>
      </c>
      <c r="C223" s="26">
        <v>2024</v>
      </c>
      <c r="D223" s="26" t="s">
        <v>5484</v>
      </c>
      <c r="E223" s="26">
        <v>22</v>
      </c>
      <c r="F223" s="26">
        <v>1</v>
      </c>
      <c r="G223" s="92">
        <v>41275</v>
      </c>
      <c r="H223" s="26">
        <v>202</v>
      </c>
      <c r="I223" s="26" t="s">
        <v>7855</v>
      </c>
      <c r="J223" s="10" t="s">
        <v>35</v>
      </c>
      <c r="K223" s="16" t="str">
        <f t="shared" si="12"/>
        <v>Link</v>
      </c>
      <c r="L223" s="19" t="str">
        <f t="shared" si="13"/>
        <v/>
      </c>
      <c r="M223" s="29" t="str">
        <f t="shared" si="14"/>
        <v>{Zhou, 2024 #202}</v>
      </c>
      <c r="N223" s="18" t="str">
        <f t="shared" si="15"/>
        <v>PDF</v>
      </c>
      <c r="O223" s="10" t="s">
        <v>2</v>
      </c>
      <c r="P223" s="3" t="s">
        <v>35</v>
      </c>
      <c r="Q223" s="4" t="s">
        <v>7239</v>
      </c>
    </row>
    <row r="224" spans="1:17" x14ac:dyDescent="0.25">
      <c r="A224" s="25" t="s">
        <v>7856</v>
      </c>
      <c r="B224" s="26" t="s">
        <v>7857</v>
      </c>
      <c r="C224" s="26">
        <v>2024</v>
      </c>
      <c r="D224" s="26" t="s">
        <v>467</v>
      </c>
      <c r="E224" s="26">
        <v>386</v>
      </c>
      <c r="G224" s="26" t="s">
        <v>7858</v>
      </c>
      <c r="H224" s="26">
        <v>58</v>
      </c>
      <c r="I224" s="26" t="s">
        <v>7859</v>
      </c>
      <c r="J224" s="10" t="s">
        <v>35</v>
      </c>
      <c r="K224" s="16" t="str">
        <f t="shared" si="12"/>
        <v>Link</v>
      </c>
      <c r="L224" s="19" t="str">
        <f t="shared" si="13"/>
        <v/>
      </c>
      <c r="M224" s="29" t="str">
        <f t="shared" si="14"/>
        <v>{Zhu, 2024 #58}</v>
      </c>
      <c r="N224" s="18" t="str">
        <f t="shared" si="15"/>
        <v>PDF</v>
      </c>
      <c r="O224" s="10" t="s">
        <v>2</v>
      </c>
      <c r="P224" s="3" t="s">
        <v>35</v>
      </c>
      <c r="Q224" s="4" t="s">
        <v>7239</v>
      </c>
    </row>
  </sheetData>
  <sortState xmlns:xlrd2="http://schemas.microsoft.com/office/spreadsheetml/2017/richdata2" ref="A2:Q224">
    <sortCondition ref="M174:M224"/>
  </sortState>
  <conditionalFormatting sqref="J1:J1048576 L1:L1048576">
    <cfRule type="cellIs" dxfId="181" priority="47" operator="equal">
      <formula>"Yes"</formula>
    </cfRule>
    <cfRule type="cellIs" dxfId="180" priority="48" operator="equal">
      <formula>"No"</formula>
    </cfRule>
  </conditionalFormatting>
  <conditionalFormatting sqref="O1:O1048576">
    <cfRule type="cellIs" dxfId="179" priority="17" operator="equal">
      <formula>"SH"</formula>
    </cfRule>
  </conditionalFormatting>
  <conditionalFormatting sqref="Q1:Q1048576">
    <cfRule type="cellIs" dxfId="178" priority="1" operator="equal">
      <formula>"CitationChaser"</formula>
    </cfRule>
  </conditionalFormatting>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0C87E-4870-4B09-AC9A-4E5789DCD512}">
  <sheetPr>
    <tabColor theme="2" tint="-9.9978637043366805E-2"/>
  </sheetPr>
  <dimension ref="A1:I199"/>
  <sheetViews>
    <sheetView workbookViewId="0"/>
  </sheetViews>
  <sheetFormatPr defaultColWidth="8.7109375" defaultRowHeight="15" x14ac:dyDescent="0.25"/>
  <cols>
    <col min="1" max="1" width="26.42578125" bestFit="1" customWidth="1"/>
    <col min="5" max="5" width="52" bestFit="1" customWidth="1"/>
    <col min="6" max="6" width="28.42578125" customWidth="1"/>
    <col min="7" max="7" width="25.7109375" customWidth="1"/>
    <col min="8" max="8" width="54.7109375" bestFit="1" customWidth="1"/>
    <col min="9" max="9" width="25.7109375" customWidth="1"/>
  </cols>
  <sheetData>
    <row r="1" spans="1:9" x14ac:dyDescent="0.25">
      <c r="A1" t="s">
        <v>10353</v>
      </c>
      <c r="B1" t="s">
        <v>10353</v>
      </c>
      <c r="E1" s="1" t="s">
        <v>10354</v>
      </c>
    </row>
    <row r="2" spans="1:9" x14ac:dyDescent="0.25">
      <c r="A2" t="s">
        <v>10355</v>
      </c>
      <c r="B2" t="s">
        <v>10353</v>
      </c>
      <c r="E2" t="s">
        <v>10356</v>
      </c>
      <c r="F2" t="s">
        <v>10357</v>
      </c>
    </row>
    <row r="3" spans="1:9" x14ac:dyDescent="0.25">
      <c r="A3" t="s">
        <v>10358</v>
      </c>
      <c r="B3" t="s">
        <v>10353</v>
      </c>
      <c r="E3" t="s">
        <v>10359</v>
      </c>
      <c r="F3" t="s">
        <v>10360</v>
      </c>
    </row>
    <row r="4" spans="1:9" x14ac:dyDescent="0.25">
      <c r="A4" t="s">
        <v>10361</v>
      </c>
      <c r="B4" t="s">
        <v>10353</v>
      </c>
      <c r="E4" t="s">
        <v>10362</v>
      </c>
      <c r="F4" t="s">
        <v>10363</v>
      </c>
    </row>
    <row r="5" spans="1:9" x14ac:dyDescent="0.25">
      <c r="A5" t="s">
        <v>10364</v>
      </c>
      <c r="B5" t="s">
        <v>10353</v>
      </c>
      <c r="E5" t="s">
        <v>10365</v>
      </c>
      <c r="F5" t="s">
        <v>10366</v>
      </c>
    </row>
    <row r="7" spans="1:9" x14ac:dyDescent="0.25">
      <c r="A7" t="s">
        <v>10367</v>
      </c>
      <c r="B7" t="s">
        <v>9380</v>
      </c>
      <c r="E7" s="1" t="s">
        <v>10368</v>
      </c>
      <c r="F7" s="1" t="s">
        <v>10369</v>
      </c>
      <c r="G7" s="1" t="s">
        <v>10370</v>
      </c>
      <c r="H7" s="1" t="s">
        <v>10371</v>
      </c>
      <c r="I7" s="1" t="s">
        <v>10133</v>
      </c>
    </row>
    <row r="8" spans="1:9" x14ac:dyDescent="0.25">
      <c r="A8" t="s">
        <v>10372</v>
      </c>
      <c r="B8" t="s">
        <v>9380</v>
      </c>
      <c r="E8" t="s">
        <v>10182</v>
      </c>
      <c r="F8" t="s">
        <v>10373</v>
      </c>
      <c r="G8" t="s">
        <v>3</v>
      </c>
      <c r="H8" t="s">
        <v>10149</v>
      </c>
      <c r="I8" t="s">
        <v>10151</v>
      </c>
    </row>
    <row r="9" spans="1:9" x14ac:dyDescent="0.25">
      <c r="A9" t="s">
        <v>10374</v>
      </c>
      <c r="B9" t="s">
        <v>9380</v>
      </c>
      <c r="E9" t="s">
        <v>10185</v>
      </c>
      <c r="F9" t="s">
        <v>10124</v>
      </c>
      <c r="G9" t="s">
        <v>10350</v>
      </c>
      <c r="H9" t="s">
        <v>10375</v>
      </c>
      <c r="I9" t="s">
        <v>10376</v>
      </c>
    </row>
    <row r="10" spans="1:9" x14ac:dyDescent="0.25">
      <c r="A10" t="s">
        <v>10377</v>
      </c>
      <c r="B10" t="s">
        <v>9380</v>
      </c>
      <c r="E10" t="s">
        <v>10194</v>
      </c>
      <c r="F10" t="s">
        <v>10378</v>
      </c>
      <c r="G10" t="s">
        <v>10379</v>
      </c>
      <c r="H10" t="s">
        <v>10380</v>
      </c>
    </row>
    <row r="11" spans="1:9" x14ac:dyDescent="0.25">
      <c r="A11" t="s">
        <v>9366</v>
      </c>
      <c r="B11" t="s">
        <v>9380</v>
      </c>
      <c r="E11" t="s">
        <v>9992</v>
      </c>
      <c r="G11" t="s">
        <v>10381</v>
      </c>
    </row>
    <row r="12" spans="1:9" x14ac:dyDescent="0.25">
      <c r="A12" t="s">
        <v>10382</v>
      </c>
      <c r="B12" t="s">
        <v>9380</v>
      </c>
      <c r="E12" t="s">
        <v>10188</v>
      </c>
      <c r="G12" t="s">
        <v>10383</v>
      </c>
    </row>
    <row r="13" spans="1:9" x14ac:dyDescent="0.25">
      <c r="A13" t="s">
        <v>10384</v>
      </c>
      <c r="B13" t="s">
        <v>9380</v>
      </c>
      <c r="E13" t="s">
        <v>3</v>
      </c>
      <c r="G13" t="s">
        <v>10187</v>
      </c>
    </row>
    <row r="14" spans="1:9" x14ac:dyDescent="0.25">
      <c r="A14" t="s">
        <v>10385</v>
      </c>
      <c r="B14" t="s">
        <v>9380</v>
      </c>
    </row>
    <row r="15" spans="1:9" x14ac:dyDescent="0.25">
      <c r="A15" t="s">
        <v>10386</v>
      </c>
      <c r="B15" t="s">
        <v>9380</v>
      </c>
    </row>
    <row r="16" spans="1:9" x14ac:dyDescent="0.25">
      <c r="A16" t="s">
        <v>10387</v>
      </c>
      <c r="B16" t="s">
        <v>9380</v>
      </c>
    </row>
    <row r="17" spans="1:2" x14ac:dyDescent="0.25">
      <c r="A17" t="s">
        <v>10388</v>
      </c>
      <c r="B17" t="s">
        <v>9380</v>
      </c>
    </row>
    <row r="18" spans="1:2" x14ac:dyDescent="0.25">
      <c r="A18" t="s">
        <v>10389</v>
      </c>
      <c r="B18" t="s">
        <v>9380</v>
      </c>
    </row>
    <row r="19" spans="1:2" x14ac:dyDescent="0.25">
      <c r="A19" t="s">
        <v>10390</v>
      </c>
      <c r="B19" t="s">
        <v>9380</v>
      </c>
    </row>
    <row r="20" spans="1:2" x14ac:dyDescent="0.25">
      <c r="A20" t="s">
        <v>10391</v>
      </c>
      <c r="B20" t="s">
        <v>9380</v>
      </c>
    </row>
    <row r="21" spans="1:2" x14ac:dyDescent="0.25">
      <c r="A21" t="s">
        <v>10392</v>
      </c>
      <c r="B21" t="s">
        <v>9380</v>
      </c>
    </row>
    <row r="22" spans="1:2" x14ac:dyDescent="0.25">
      <c r="A22" t="s">
        <v>10393</v>
      </c>
      <c r="B22" t="s">
        <v>9380</v>
      </c>
    </row>
    <row r="23" spans="1:2" x14ac:dyDescent="0.25">
      <c r="A23" t="s">
        <v>10394</v>
      </c>
      <c r="B23" t="s">
        <v>9380</v>
      </c>
    </row>
    <row r="24" spans="1:2" x14ac:dyDescent="0.25">
      <c r="A24" t="s">
        <v>10395</v>
      </c>
      <c r="B24" t="s">
        <v>9380</v>
      </c>
    </row>
    <row r="25" spans="1:2" x14ac:dyDescent="0.25">
      <c r="A25" t="s">
        <v>10396</v>
      </c>
      <c r="B25" t="s">
        <v>9380</v>
      </c>
    </row>
    <row r="26" spans="1:2" x14ac:dyDescent="0.25">
      <c r="A26" t="s">
        <v>10397</v>
      </c>
      <c r="B26" t="s">
        <v>9380</v>
      </c>
    </row>
    <row r="27" spans="1:2" x14ac:dyDescent="0.25">
      <c r="A27" t="s">
        <v>10398</v>
      </c>
      <c r="B27" t="s">
        <v>9380</v>
      </c>
    </row>
    <row r="28" spans="1:2" x14ac:dyDescent="0.25">
      <c r="A28" t="s">
        <v>9358</v>
      </c>
      <c r="B28" t="s">
        <v>9380</v>
      </c>
    </row>
    <row r="29" spans="1:2" x14ac:dyDescent="0.25">
      <c r="A29" t="s">
        <v>10399</v>
      </c>
      <c r="B29" t="s">
        <v>9380</v>
      </c>
    </row>
    <row r="30" spans="1:2" x14ac:dyDescent="0.25">
      <c r="A30" t="s">
        <v>10400</v>
      </c>
      <c r="B30" t="s">
        <v>9380</v>
      </c>
    </row>
    <row r="31" spans="1:2" x14ac:dyDescent="0.25">
      <c r="A31" t="s">
        <v>10401</v>
      </c>
      <c r="B31" t="s">
        <v>9380</v>
      </c>
    </row>
    <row r="32" spans="1:2" x14ac:dyDescent="0.25">
      <c r="A32" t="s">
        <v>10402</v>
      </c>
      <c r="B32" t="s">
        <v>9380</v>
      </c>
    </row>
    <row r="33" spans="1:2" x14ac:dyDescent="0.25">
      <c r="A33" t="s">
        <v>10403</v>
      </c>
      <c r="B33" t="s">
        <v>9380</v>
      </c>
    </row>
    <row r="34" spans="1:2" x14ac:dyDescent="0.25">
      <c r="A34" t="s">
        <v>10404</v>
      </c>
      <c r="B34" t="s">
        <v>9380</v>
      </c>
    </row>
    <row r="35" spans="1:2" x14ac:dyDescent="0.25">
      <c r="A35" t="s">
        <v>10405</v>
      </c>
      <c r="B35" t="s">
        <v>9380</v>
      </c>
    </row>
    <row r="36" spans="1:2" x14ac:dyDescent="0.25">
      <c r="A36" t="s">
        <v>10406</v>
      </c>
      <c r="B36" t="s">
        <v>9380</v>
      </c>
    </row>
    <row r="37" spans="1:2" x14ac:dyDescent="0.25">
      <c r="A37" t="s">
        <v>10407</v>
      </c>
      <c r="B37" t="s">
        <v>9380</v>
      </c>
    </row>
    <row r="38" spans="1:2" x14ac:dyDescent="0.25">
      <c r="A38" t="s">
        <v>10408</v>
      </c>
      <c r="B38" t="s">
        <v>9380</v>
      </c>
    </row>
    <row r="39" spans="1:2" x14ac:dyDescent="0.25">
      <c r="A39" t="s">
        <v>9379</v>
      </c>
      <c r="B39" t="s">
        <v>9380</v>
      </c>
    </row>
    <row r="40" spans="1:2" x14ac:dyDescent="0.25">
      <c r="A40" t="s">
        <v>10409</v>
      </c>
      <c r="B40" t="s">
        <v>9380</v>
      </c>
    </row>
    <row r="41" spans="1:2" x14ac:dyDescent="0.25">
      <c r="A41" t="s">
        <v>10410</v>
      </c>
      <c r="B41" t="s">
        <v>9380</v>
      </c>
    </row>
    <row r="42" spans="1:2" x14ac:dyDescent="0.25">
      <c r="A42" t="s">
        <v>10411</v>
      </c>
      <c r="B42" t="s">
        <v>9380</v>
      </c>
    </row>
    <row r="43" spans="1:2" x14ac:dyDescent="0.25">
      <c r="A43" t="s">
        <v>10412</v>
      </c>
      <c r="B43" t="s">
        <v>9380</v>
      </c>
    </row>
    <row r="44" spans="1:2" x14ac:dyDescent="0.25">
      <c r="A44" t="s">
        <v>10413</v>
      </c>
      <c r="B44" t="s">
        <v>9380</v>
      </c>
    </row>
    <row r="45" spans="1:2" x14ac:dyDescent="0.25">
      <c r="A45" t="s">
        <v>10414</v>
      </c>
      <c r="B45" t="s">
        <v>9380</v>
      </c>
    </row>
    <row r="46" spans="1:2" x14ac:dyDescent="0.25">
      <c r="A46" t="s">
        <v>10415</v>
      </c>
      <c r="B46" t="s">
        <v>9380</v>
      </c>
    </row>
    <row r="47" spans="1:2" x14ac:dyDescent="0.25">
      <c r="A47" t="s">
        <v>10416</v>
      </c>
      <c r="B47" t="s">
        <v>9380</v>
      </c>
    </row>
    <row r="48" spans="1:2" x14ac:dyDescent="0.25">
      <c r="A48" t="s">
        <v>9351</v>
      </c>
      <c r="B48" t="s">
        <v>9380</v>
      </c>
    </row>
    <row r="49" spans="1:2" x14ac:dyDescent="0.25">
      <c r="A49" t="s">
        <v>10417</v>
      </c>
      <c r="B49" t="s">
        <v>9380</v>
      </c>
    </row>
    <row r="50" spans="1:2" x14ac:dyDescent="0.25">
      <c r="A50" t="s">
        <v>10418</v>
      </c>
      <c r="B50" t="s">
        <v>9380</v>
      </c>
    </row>
    <row r="51" spans="1:2" x14ac:dyDescent="0.25">
      <c r="A51" t="s">
        <v>9360</v>
      </c>
      <c r="B51" t="s">
        <v>9380</v>
      </c>
    </row>
    <row r="52" spans="1:2" x14ac:dyDescent="0.25">
      <c r="A52" t="s">
        <v>10419</v>
      </c>
      <c r="B52" t="s">
        <v>9380</v>
      </c>
    </row>
    <row r="53" spans="1:2" x14ac:dyDescent="0.25">
      <c r="A53" t="s">
        <v>6718</v>
      </c>
      <c r="B53" t="s">
        <v>9380</v>
      </c>
    </row>
    <row r="54" spans="1:2" x14ac:dyDescent="0.25">
      <c r="A54" t="s">
        <v>10420</v>
      </c>
      <c r="B54" t="s">
        <v>9380</v>
      </c>
    </row>
    <row r="56" spans="1:2" x14ac:dyDescent="0.25">
      <c r="A56" t="s">
        <v>10421</v>
      </c>
      <c r="B56" t="s">
        <v>10422</v>
      </c>
    </row>
    <row r="57" spans="1:2" x14ac:dyDescent="0.25">
      <c r="A57" t="s">
        <v>10423</v>
      </c>
      <c r="B57" t="s">
        <v>10422</v>
      </c>
    </row>
    <row r="58" spans="1:2" x14ac:dyDescent="0.25">
      <c r="A58" t="s">
        <v>10422</v>
      </c>
      <c r="B58" t="s">
        <v>10422</v>
      </c>
    </row>
    <row r="59" spans="1:2" x14ac:dyDescent="0.25">
      <c r="A59" t="s">
        <v>10424</v>
      </c>
      <c r="B59" t="s">
        <v>10422</v>
      </c>
    </row>
    <row r="60" spans="1:2" x14ac:dyDescent="0.25">
      <c r="A60" t="s">
        <v>10425</v>
      </c>
      <c r="B60" t="s">
        <v>10422</v>
      </c>
    </row>
    <row r="61" spans="1:2" x14ac:dyDescent="0.25">
      <c r="A61" t="s">
        <v>4474</v>
      </c>
      <c r="B61" t="s">
        <v>10422</v>
      </c>
    </row>
    <row r="62" spans="1:2" x14ac:dyDescent="0.25">
      <c r="A62" t="s">
        <v>10426</v>
      </c>
      <c r="B62" t="s">
        <v>10422</v>
      </c>
    </row>
    <row r="63" spans="1:2" x14ac:dyDescent="0.25">
      <c r="A63" t="s">
        <v>10427</v>
      </c>
      <c r="B63" t="s">
        <v>10422</v>
      </c>
    </row>
    <row r="64" spans="1:2" x14ac:dyDescent="0.25">
      <c r="A64" t="s">
        <v>10428</v>
      </c>
      <c r="B64" t="s">
        <v>10422</v>
      </c>
    </row>
    <row r="65" spans="1:2" x14ac:dyDescent="0.25">
      <c r="A65" t="s">
        <v>2604</v>
      </c>
      <c r="B65" t="s">
        <v>10422</v>
      </c>
    </row>
    <row r="66" spans="1:2" x14ac:dyDescent="0.25">
      <c r="A66" t="s">
        <v>10429</v>
      </c>
      <c r="B66" t="s">
        <v>10422</v>
      </c>
    </row>
    <row r="67" spans="1:2" x14ac:dyDescent="0.25">
      <c r="A67" t="s">
        <v>10430</v>
      </c>
      <c r="B67" t="s">
        <v>10422</v>
      </c>
    </row>
    <row r="68" spans="1:2" x14ac:dyDescent="0.25">
      <c r="A68" t="s">
        <v>9323</v>
      </c>
      <c r="B68" t="s">
        <v>10422</v>
      </c>
    </row>
    <row r="69" spans="1:2" x14ac:dyDescent="0.25">
      <c r="A69" t="s">
        <v>1643</v>
      </c>
      <c r="B69" t="s">
        <v>10422</v>
      </c>
    </row>
    <row r="70" spans="1:2" x14ac:dyDescent="0.25">
      <c r="A70" t="s">
        <v>10431</v>
      </c>
      <c r="B70" t="s">
        <v>10422</v>
      </c>
    </row>
    <row r="71" spans="1:2" x14ac:dyDescent="0.25">
      <c r="A71" t="s">
        <v>326</v>
      </c>
      <c r="B71" t="s">
        <v>10422</v>
      </c>
    </row>
    <row r="72" spans="1:2" x14ac:dyDescent="0.25">
      <c r="A72" t="s">
        <v>10432</v>
      </c>
      <c r="B72" t="s">
        <v>10422</v>
      </c>
    </row>
    <row r="73" spans="1:2" x14ac:dyDescent="0.25">
      <c r="A73" t="s">
        <v>9414</v>
      </c>
      <c r="B73" t="s">
        <v>10422</v>
      </c>
    </row>
    <row r="74" spans="1:2" x14ac:dyDescent="0.25">
      <c r="A74" t="s">
        <v>9384</v>
      </c>
      <c r="B74" t="s">
        <v>10422</v>
      </c>
    </row>
    <row r="75" spans="1:2" x14ac:dyDescent="0.25">
      <c r="A75" t="s">
        <v>10433</v>
      </c>
      <c r="B75" t="s">
        <v>10422</v>
      </c>
    </row>
    <row r="76" spans="1:2" x14ac:dyDescent="0.25">
      <c r="A76" t="s">
        <v>10434</v>
      </c>
      <c r="B76" t="s">
        <v>10422</v>
      </c>
    </row>
    <row r="77" spans="1:2" x14ac:dyDescent="0.25">
      <c r="A77" t="s">
        <v>10435</v>
      </c>
      <c r="B77" t="s">
        <v>10422</v>
      </c>
    </row>
    <row r="78" spans="1:2" x14ac:dyDescent="0.25">
      <c r="A78" t="s">
        <v>10436</v>
      </c>
      <c r="B78" t="s">
        <v>10422</v>
      </c>
    </row>
    <row r="79" spans="1:2" x14ac:dyDescent="0.25">
      <c r="A79" t="s">
        <v>10437</v>
      </c>
      <c r="B79" t="s">
        <v>10422</v>
      </c>
    </row>
    <row r="80" spans="1:2" x14ac:dyDescent="0.25">
      <c r="A80" t="s">
        <v>10438</v>
      </c>
      <c r="B80" t="s">
        <v>10422</v>
      </c>
    </row>
    <row r="81" spans="1:2" x14ac:dyDescent="0.25">
      <c r="A81" t="s">
        <v>10439</v>
      </c>
      <c r="B81" t="s">
        <v>10422</v>
      </c>
    </row>
    <row r="82" spans="1:2" x14ac:dyDescent="0.25">
      <c r="A82" t="s">
        <v>10440</v>
      </c>
      <c r="B82" t="s">
        <v>10422</v>
      </c>
    </row>
    <row r="83" spans="1:2" x14ac:dyDescent="0.25">
      <c r="A83" t="s">
        <v>10441</v>
      </c>
      <c r="B83" t="s">
        <v>10422</v>
      </c>
    </row>
    <row r="84" spans="1:2" x14ac:dyDescent="0.25">
      <c r="A84" t="s">
        <v>10442</v>
      </c>
      <c r="B84" t="s">
        <v>10422</v>
      </c>
    </row>
    <row r="85" spans="1:2" x14ac:dyDescent="0.25">
      <c r="A85" t="s">
        <v>10443</v>
      </c>
      <c r="B85" t="s">
        <v>10422</v>
      </c>
    </row>
    <row r="86" spans="1:2" x14ac:dyDescent="0.25">
      <c r="A86" t="s">
        <v>10444</v>
      </c>
      <c r="B86" t="s">
        <v>10422</v>
      </c>
    </row>
    <row r="87" spans="1:2" x14ac:dyDescent="0.25">
      <c r="A87" t="s">
        <v>9299</v>
      </c>
      <c r="B87" t="s">
        <v>10422</v>
      </c>
    </row>
    <row r="88" spans="1:2" x14ac:dyDescent="0.25">
      <c r="A88" t="s">
        <v>10445</v>
      </c>
      <c r="B88" t="s">
        <v>10422</v>
      </c>
    </row>
    <row r="89" spans="1:2" x14ac:dyDescent="0.25">
      <c r="A89" t="s">
        <v>10446</v>
      </c>
      <c r="B89" t="s">
        <v>10422</v>
      </c>
    </row>
    <row r="90" spans="1:2" x14ac:dyDescent="0.25">
      <c r="A90" t="s">
        <v>3464</v>
      </c>
      <c r="B90" t="s">
        <v>10422</v>
      </c>
    </row>
    <row r="91" spans="1:2" x14ac:dyDescent="0.25">
      <c r="A91" t="s">
        <v>10447</v>
      </c>
      <c r="B91" t="s">
        <v>10422</v>
      </c>
    </row>
    <row r="92" spans="1:2" x14ac:dyDescent="0.25">
      <c r="A92" t="s">
        <v>10448</v>
      </c>
      <c r="B92" t="s">
        <v>10422</v>
      </c>
    </row>
    <row r="93" spans="1:2" x14ac:dyDescent="0.25">
      <c r="A93" t="s">
        <v>10449</v>
      </c>
      <c r="B93" t="s">
        <v>10422</v>
      </c>
    </row>
    <row r="94" spans="1:2" x14ac:dyDescent="0.25">
      <c r="A94" t="s">
        <v>9317</v>
      </c>
      <c r="B94" t="s">
        <v>10422</v>
      </c>
    </row>
    <row r="95" spans="1:2" x14ac:dyDescent="0.25">
      <c r="A95" t="s">
        <v>10450</v>
      </c>
      <c r="B95" t="s">
        <v>10422</v>
      </c>
    </row>
    <row r="96" spans="1:2" x14ac:dyDescent="0.25">
      <c r="A96" t="s">
        <v>10451</v>
      </c>
      <c r="B96" t="s">
        <v>10422</v>
      </c>
    </row>
    <row r="97" spans="1:2" x14ac:dyDescent="0.25">
      <c r="A97" t="s">
        <v>10452</v>
      </c>
      <c r="B97" t="s">
        <v>10422</v>
      </c>
    </row>
    <row r="98" spans="1:2" x14ac:dyDescent="0.25">
      <c r="A98" t="s">
        <v>3536</v>
      </c>
      <c r="B98" t="s">
        <v>10422</v>
      </c>
    </row>
    <row r="99" spans="1:2" x14ac:dyDescent="0.25">
      <c r="A99" t="s">
        <v>10453</v>
      </c>
      <c r="B99" t="s">
        <v>10422</v>
      </c>
    </row>
    <row r="100" spans="1:2" x14ac:dyDescent="0.25">
      <c r="A100" t="s">
        <v>10454</v>
      </c>
      <c r="B100" t="s">
        <v>10422</v>
      </c>
    </row>
    <row r="101" spans="1:2" x14ac:dyDescent="0.25">
      <c r="A101" t="s">
        <v>10455</v>
      </c>
      <c r="B101" t="s">
        <v>10422</v>
      </c>
    </row>
    <row r="102" spans="1:2" x14ac:dyDescent="0.25">
      <c r="A102" t="s">
        <v>10456</v>
      </c>
      <c r="B102" t="s">
        <v>10422</v>
      </c>
    </row>
    <row r="103" spans="1:2" x14ac:dyDescent="0.25">
      <c r="A103" t="s">
        <v>10457</v>
      </c>
      <c r="B103" t="s">
        <v>10422</v>
      </c>
    </row>
    <row r="104" spans="1:2" x14ac:dyDescent="0.25">
      <c r="A104" t="s">
        <v>10458</v>
      </c>
      <c r="B104" t="s">
        <v>10422</v>
      </c>
    </row>
    <row r="105" spans="1:2" x14ac:dyDescent="0.25">
      <c r="A105" t="s">
        <v>10459</v>
      </c>
      <c r="B105" t="s">
        <v>10422</v>
      </c>
    </row>
    <row r="107" spans="1:2" x14ac:dyDescent="0.25">
      <c r="A107" t="s">
        <v>10460</v>
      </c>
      <c r="B107" t="s">
        <v>10461</v>
      </c>
    </row>
    <row r="108" spans="1:2" x14ac:dyDescent="0.25">
      <c r="A108" t="s">
        <v>10462</v>
      </c>
      <c r="B108" t="s">
        <v>10461</v>
      </c>
    </row>
    <row r="109" spans="1:2" x14ac:dyDescent="0.25">
      <c r="A109" t="s">
        <v>10463</v>
      </c>
      <c r="B109" t="s">
        <v>10461</v>
      </c>
    </row>
    <row r="110" spans="1:2" x14ac:dyDescent="0.25">
      <c r="A110" t="s">
        <v>10464</v>
      </c>
      <c r="B110" t="s">
        <v>10461</v>
      </c>
    </row>
    <row r="111" spans="1:2" x14ac:dyDescent="0.25">
      <c r="A111" t="s">
        <v>10465</v>
      </c>
      <c r="B111" t="s">
        <v>10461</v>
      </c>
    </row>
    <row r="112" spans="1:2" x14ac:dyDescent="0.25">
      <c r="A112" t="s">
        <v>10466</v>
      </c>
      <c r="B112" t="s">
        <v>10461</v>
      </c>
    </row>
    <row r="113" spans="1:2" x14ac:dyDescent="0.25">
      <c r="A113" t="s">
        <v>10467</v>
      </c>
      <c r="B113" t="s">
        <v>10461</v>
      </c>
    </row>
    <row r="114" spans="1:2" x14ac:dyDescent="0.25">
      <c r="A114" t="s">
        <v>10468</v>
      </c>
      <c r="B114" t="s">
        <v>10461</v>
      </c>
    </row>
    <row r="115" spans="1:2" x14ac:dyDescent="0.25">
      <c r="A115" t="s">
        <v>10469</v>
      </c>
      <c r="B115" t="s">
        <v>10461</v>
      </c>
    </row>
    <row r="116" spans="1:2" x14ac:dyDescent="0.25">
      <c r="A116" t="s">
        <v>10470</v>
      </c>
      <c r="B116" t="s">
        <v>10461</v>
      </c>
    </row>
    <row r="117" spans="1:2" x14ac:dyDescent="0.25">
      <c r="A117" t="s">
        <v>10470</v>
      </c>
      <c r="B117" t="s">
        <v>10461</v>
      </c>
    </row>
    <row r="118" spans="1:2" x14ac:dyDescent="0.25">
      <c r="A118" t="s">
        <v>10471</v>
      </c>
      <c r="B118" t="s">
        <v>10461</v>
      </c>
    </row>
    <row r="119" spans="1:2" x14ac:dyDescent="0.25">
      <c r="A119" t="s">
        <v>10472</v>
      </c>
      <c r="B119" t="s">
        <v>10461</v>
      </c>
    </row>
    <row r="120" spans="1:2" x14ac:dyDescent="0.25">
      <c r="A120" t="s">
        <v>10473</v>
      </c>
      <c r="B120" t="s">
        <v>10461</v>
      </c>
    </row>
    <row r="121" spans="1:2" x14ac:dyDescent="0.25">
      <c r="A121" t="s">
        <v>10474</v>
      </c>
      <c r="B121" t="s">
        <v>10461</v>
      </c>
    </row>
    <row r="122" spans="1:2" x14ac:dyDescent="0.25">
      <c r="A122" t="s">
        <v>10475</v>
      </c>
      <c r="B122" t="s">
        <v>10461</v>
      </c>
    </row>
    <row r="123" spans="1:2" x14ac:dyDescent="0.25">
      <c r="A123" t="s">
        <v>10476</v>
      </c>
      <c r="B123" t="s">
        <v>10461</v>
      </c>
    </row>
    <row r="124" spans="1:2" x14ac:dyDescent="0.25">
      <c r="A124" t="s">
        <v>10477</v>
      </c>
      <c r="B124" t="s">
        <v>10461</v>
      </c>
    </row>
    <row r="125" spans="1:2" x14ac:dyDescent="0.25">
      <c r="A125" t="s">
        <v>10478</v>
      </c>
      <c r="B125" t="s">
        <v>10461</v>
      </c>
    </row>
    <row r="126" spans="1:2" x14ac:dyDescent="0.25">
      <c r="A126" t="s">
        <v>10479</v>
      </c>
      <c r="B126" t="s">
        <v>10461</v>
      </c>
    </row>
    <row r="127" spans="1:2" x14ac:dyDescent="0.25">
      <c r="A127" t="s">
        <v>10480</v>
      </c>
      <c r="B127" t="s">
        <v>10461</v>
      </c>
    </row>
    <row r="128" spans="1:2" x14ac:dyDescent="0.25">
      <c r="A128" t="s">
        <v>10481</v>
      </c>
      <c r="B128" t="s">
        <v>10461</v>
      </c>
    </row>
    <row r="129" spans="1:2" x14ac:dyDescent="0.25">
      <c r="A129" t="s">
        <v>10482</v>
      </c>
      <c r="B129" t="s">
        <v>10461</v>
      </c>
    </row>
    <row r="130" spans="1:2" x14ac:dyDescent="0.25">
      <c r="A130" t="s">
        <v>10483</v>
      </c>
      <c r="B130" t="s">
        <v>10461</v>
      </c>
    </row>
    <row r="131" spans="1:2" x14ac:dyDescent="0.25">
      <c r="A131" t="s">
        <v>10484</v>
      </c>
      <c r="B131" t="s">
        <v>10461</v>
      </c>
    </row>
    <row r="132" spans="1:2" x14ac:dyDescent="0.25">
      <c r="A132" t="s">
        <v>10485</v>
      </c>
      <c r="B132" t="s">
        <v>10461</v>
      </c>
    </row>
    <row r="133" spans="1:2" x14ac:dyDescent="0.25">
      <c r="A133" t="s">
        <v>10486</v>
      </c>
      <c r="B133" t="s">
        <v>10461</v>
      </c>
    </row>
    <row r="134" spans="1:2" x14ac:dyDescent="0.25">
      <c r="A134" t="s">
        <v>10487</v>
      </c>
      <c r="B134" t="s">
        <v>10461</v>
      </c>
    </row>
    <row r="135" spans="1:2" x14ac:dyDescent="0.25">
      <c r="A135" t="s">
        <v>10488</v>
      </c>
      <c r="B135" t="s">
        <v>10461</v>
      </c>
    </row>
    <row r="136" spans="1:2" x14ac:dyDescent="0.25">
      <c r="A136" t="s">
        <v>10489</v>
      </c>
      <c r="B136" t="s">
        <v>10461</v>
      </c>
    </row>
    <row r="137" spans="1:2" x14ac:dyDescent="0.25">
      <c r="A137" t="s">
        <v>10490</v>
      </c>
      <c r="B137" t="s">
        <v>10461</v>
      </c>
    </row>
    <row r="138" spans="1:2" x14ac:dyDescent="0.25">
      <c r="A138" t="s">
        <v>10491</v>
      </c>
      <c r="B138" t="s">
        <v>10461</v>
      </c>
    </row>
    <row r="139" spans="1:2" x14ac:dyDescent="0.25">
      <c r="A139" t="s">
        <v>10492</v>
      </c>
      <c r="B139" t="s">
        <v>10461</v>
      </c>
    </row>
    <row r="140" spans="1:2" x14ac:dyDescent="0.25">
      <c r="A140" t="s">
        <v>10493</v>
      </c>
      <c r="B140" t="s">
        <v>10461</v>
      </c>
    </row>
    <row r="141" spans="1:2" x14ac:dyDescent="0.25">
      <c r="A141" t="s">
        <v>10494</v>
      </c>
      <c r="B141" t="s">
        <v>10461</v>
      </c>
    </row>
    <row r="142" spans="1:2" x14ac:dyDescent="0.25">
      <c r="A142" t="s">
        <v>10495</v>
      </c>
      <c r="B142" t="s">
        <v>10461</v>
      </c>
    </row>
    <row r="143" spans="1:2" x14ac:dyDescent="0.25">
      <c r="A143" t="s">
        <v>10496</v>
      </c>
      <c r="B143" t="s">
        <v>10461</v>
      </c>
    </row>
    <row r="144" spans="1:2" x14ac:dyDescent="0.25">
      <c r="A144" t="s">
        <v>10497</v>
      </c>
      <c r="B144" t="s">
        <v>10461</v>
      </c>
    </row>
    <row r="145" spans="1:2" x14ac:dyDescent="0.25">
      <c r="A145" t="s">
        <v>10498</v>
      </c>
      <c r="B145" t="s">
        <v>10461</v>
      </c>
    </row>
    <row r="146" spans="1:2" x14ac:dyDescent="0.25">
      <c r="A146" t="s">
        <v>10499</v>
      </c>
      <c r="B146" t="s">
        <v>10461</v>
      </c>
    </row>
    <row r="147" spans="1:2" x14ac:dyDescent="0.25">
      <c r="A147" t="s">
        <v>10500</v>
      </c>
      <c r="B147" t="s">
        <v>10461</v>
      </c>
    </row>
    <row r="148" spans="1:2" x14ac:dyDescent="0.25">
      <c r="A148" t="s">
        <v>10501</v>
      </c>
      <c r="B148" t="s">
        <v>10461</v>
      </c>
    </row>
    <row r="149" spans="1:2" x14ac:dyDescent="0.25">
      <c r="A149" t="s">
        <v>1090</v>
      </c>
      <c r="B149" t="s">
        <v>10461</v>
      </c>
    </row>
    <row r="150" spans="1:2" x14ac:dyDescent="0.25">
      <c r="A150" t="s">
        <v>10502</v>
      </c>
      <c r="B150" t="s">
        <v>10461</v>
      </c>
    </row>
    <row r="151" spans="1:2" x14ac:dyDescent="0.25">
      <c r="A151" t="s">
        <v>10503</v>
      </c>
      <c r="B151" t="s">
        <v>10461</v>
      </c>
    </row>
    <row r="152" spans="1:2" x14ac:dyDescent="0.25">
      <c r="A152" t="s">
        <v>10504</v>
      </c>
      <c r="B152" t="s">
        <v>10461</v>
      </c>
    </row>
    <row r="153" spans="1:2" x14ac:dyDescent="0.25">
      <c r="A153" t="s">
        <v>10505</v>
      </c>
      <c r="B153" t="s">
        <v>10461</v>
      </c>
    </row>
    <row r="154" spans="1:2" x14ac:dyDescent="0.25">
      <c r="A154" t="s">
        <v>10506</v>
      </c>
      <c r="B154" t="s">
        <v>10461</v>
      </c>
    </row>
    <row r="155" spans="1:2" x14ac:dyDescent="0.25">
      <c r="A155" t="s">
        <v>10507</v>
      </c>
      <c r="B155" t="s">
        <v>10461</v>
      </c>
    </row>
    <row r="156" spans="1:2" x14ac:dyDescent="0.25">
      <c r="A156" t="s">
        <v>10508</v>
      </c>
      <c r="B156" t="s">
        <v>10461</v>
      </c>
    </row>
    <row r="157" spans="1:2" x14ac:dyDescent="0.25">
      <c r="A157" t="s">
        <v>10509</v>
      </c>
      <c r="B157" t="s">
        <v>10461</v>
      </c>
    </row>
    <row r="158" spans="1:2" x14ac:dyDescent="0.25">
      <c r="A158" t="s">
        <v>10510</v>
      </c>
      <c r="B158" t="s">
        <v>10461</v>
      </c>
    </row>
    <row r="160" spans="1:2" x14ac:dyDescent="0.25">
      <c r="A160" t="s">
        <v>10511</v>
      </c>
      <c r="B160" t="s">
        <v>10512</v>
      </c>
    </row>
    <row r="161" spans="1:2" x14ac:dyDescent="0.25">
      <c r="A161" t="s">
        <v>10513</v>
      </c>
      <c r="B161" t="s">
        <v>10512</v>
      </c>
    </row>
    <row r="162" spans="1:2" x14ac:dyDescent="0.25">
      <c r="A162" t="s">
        <v>10514</v>
      </c>
      <c r="B162" t="s">
        <v>10512</v>
      </c>
    </row>
    <row r="163" spans="1:2" x14ac:dyDescent="0.25">
      <c r="A163" t="s">
        <v>10515</v>
      </c>
      <c r="B163" t="s">
        <v>10512</v>
      </c>
    </row>
    <row r="164" spans="1:2" x14ac:dyDescent="0.25">
      <c r="A164" t="s">
        <v>10516</v>
      </c>
      <c r="B164" t="s">
        <v>10512</v>
      </c>
    </row>
    <row r="165" spans="1:2" x14ac:dyDescent="0.25">
      <c r="A165" t="s">
        <v>10517</v>
      </c>
      <c r="B165" t="s">
        <v>10512</v>
      </c>
    </row>
    <row r="166" spans="1:2" x14ac:dyDescent="0.25">
      <c r="A166" t="s">
        <v>10518</v>
      </c>
      <c r="B166" t="s">
        <v>10512</v>
      </c>
    </row>
    <row r="167" spans="1:2" x14ac:dyDescent="0.25">
      <c r="A167" t="s">
        <v>10519</v>
      </c>
      <c r="B167" t="s">
        <v>10512</v>
      </c>
    </row>
    <row r="168" spans="1:2" x14ac:dyDescent="0.25">
      <c r="A168" t="s">
        <v>10520</v>
      </c>
      <c r="B168" t="s">
        <v>10512</v>
      </c>
    </row>
    <row r="169" spans="1:2" x14ac:dyDescent="0.25">
      <c r="A169" t="s">
        <v>10521</v>
      </c>
      <c r="B169" t="s">
        <v>10512</v>
      </c>
    </row>
    <row r="170" spans="1:2" x14ac:dyDescent="0.25">
      <c r="A170" t="s">
        <v>10522</v>
      </c>
      <c r="B170" t="s">
        <v>10512</v>
      </c>
    </row>
    <row r="171" spans="1:2" x14ac:dyDescent="0.25">
      <c r="A171" t="s">
        <v>10523</v>
      </c>
      <c r="B171" t="s">
        <v>10512</v>
      </c>
    </row>
    <row r="172" spans="1:2" x14ac:dyDescent="0.25">
      <c r="A172" t="s">
        <v>10524</v>
      </c>
      <c r="B172" t="s">
        <v>10512</v>
      </c>
    </row>
    <row r="173" spans="1:2" x14ac:dyDescent="0.25">
      <c r="A173" t="s">
        <v>10525</v>
      </c>
      <c r="B173" t="s">
        <v>10512</v>
      </c>
    </row>
    <row r="174" spans="1:2" x14ac:dyDescent="0.25">
      <c r="A174" t="s">
        <v>9290</v>
      </c>
      <c r="B174" t="s">
        <v>10512</v>
      </c>
    </row>
    <row r="175" spans="1:2" x14ac:dyDescent="0.25">
      <c r="A175" t="s">
        <v>10526</v>
      </c>
      <c r="B175" t="s">
        <v>10512</v>
      </c>
    </row>
    <row r="177" spans="1:2" x14ac:dyDescent="0.25">
      <c r="A177" t="s">
        <v>10527</v>
      </c>
      <c r="B177" t="s">
        <v>10528</v>
      </c>
    </row>
    <row r="178" spans="1:2" x14ac:dyDescent="0.25">
      <c r="A178" t="s">
        <v>10529</v>
      </c>
      <c r="B178" t="s">
        <v>10528</v>
      </c>
    </row>
    <row r="179" spans="1:2" x14ac:dyDescent="0.25">
      <c r="A179" t="s">
        <v>10530</v>
      </c>
      <c r="B179" t="s">
        <v>10528</v>
      </c>
    </row>
    <row r="180" spans="1:2" x14ac:dyDescent="0.25">
      <c r="A180" t="s">
        <v>10531</v>
      </c>
      <c r="B180" t="s">
        <v>10528</v>
      </c>
    </row>
    <row r="181" spans="1:2" x14ac:dyDescent="0.25">
      <c r="A181" t="s">
        <v>10532</v>
      </c>
      <c r="B181" t="s">
        <v>10528</v>
      </c>
    </row>
    <row r="182" spans="1:2" x14ac:dyDescent="0.25">
      <c r="A182" t="s">
        <v>10533</v>
      </c>
      <c r="B182" t="s">
        <v>10528</v>
      </c>
    </row>
    <row r="183" spans="1:2" x14ac:dyDescent="0.25">
      <c r="A183" t="s">
        <v>10534</v>
      </c>
      <c r="B183" t="s">
        <v>10528</v>
      </c>
    </row>
    <row r="184" spans="1:2" x14ac:dyDescent="0.25">
      <c r="A184" t="s">
        <v>10535</v>
      </c>
      <c r="B184" t="s">
        <v>10528</v>
      </c>
    </row>
    <row r="185" spans="1:2" x14ac:dyDescent="0.25">
      <c r="A185" t="s">
        <v>10536</v>
      </c>
      <c r="B185" t="s">
        <v>10528</v>
      </c>
    </row>
    <row r="186" spans="1:2" x14ac:dyDescent="0.25">
      <c r="A186" t="s">
        <v>10537</v>
      </c>
      <c r="B186" t="s">
        <v>10528</v>
      </c>
    </row>
    <row r="187" spans="1:2" x14ac:dyDescent="0.25">
      <c r="A187" t="s">
        <v>10538</v>
      </c>
      <c r="B187" t="s">
        <v>10528</v>
      </c>
    </row>
    <row r="189" spans="1:2" x14ac:dyDescent="0.25">
      <c r="A189" t="s">
        <v>10539</v>
      </c>
      <c r="B189" t="s">
        <v>10540</v>
      </c>
    </row>
    <row r="190" spans="1:2" x14ac:dyDescent="0.25">
      <c r="A190" t="s">
        <v>10541</v>
      </c>
      <c r="B190" t="s">
        <v>10540</v>
      </c>
    </row>
    <row r="191" spans="1:2" x14ac:dyDescent="0.25">
      <c r="A191" t="s">
        <v>10542</v>
      </c>
      <c r="B191" t="s">
        <v>10540</v>
      </c>
    </row>
    <row r="192" spans="1:2" x14ac:dyDescent="0.25">
      <c r="A192" t="s">
        <v>10543</v>
      </c>
      <c r="B192" t="s">
        <v>10540</v>
      </c>
    </row>
    <row r="193" spans="1:2" x14ac:dyDescent="0.25">
      <c r="A193" t="s">
        <v>10544</v>
      </c>
      <c r="B193" t="s">
        <v>10540</v>
      </c>
    </row>
    <row r="194" spans="1:2" x14ac:dyDescent="0.25">
      <c r="A194" t="s">
        <v>10545</v>
      </c>
      <c r="B194" t="s">
        <v>10540</v>
      </c>
    </row>
    <row r="195" spans="1:2" x14ac:dyDescent="0.25">
      <c r="A195" t="s">
        <v>10546</v>
      </c>
      <c r="B195" t="s">
        <v>10540</v>
      </c>
    </row>
    <row r="196" spans="1:2" x14ac:dyDescent="0.25">
      <c r="A196" t="s">
        <v>10547</v>
      </c>
      <c r="B196" t="s">
        <v>10540</v>
      </c>
    </row>
    <row r="197" spans="1:2" x14ac:dyDescent="0.25">
      <c r="A197" t="s">
        <v>10548</v>
      </c>
      <c r="B197" t="s">
        <v>10540</v>
      </c>
    </row>
    <row r="199" spans="1:2" x14ac:dyDescent="0.25">
      <c r="A199" t="s">
        <v>9346</v>
      </c>
      <c r="B199" t="s">
        <v>9346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46EB2-D57E-4060-9158-ABE0FD7D87F6}">
  <dimension ref="A1:BK52"/>
  <sheetViews>
    <sheetView workbookViewId="0"/>
  </sheetViews>
  <sheetFormatPr defaultRowHeight="15" x14ac:dyDescent="0.25"/>
  <cols>
    <col min="1" max="1" width="9.42578125" bestFit="1" customWidth="1"/>
    <col min="2" max="2" width="10.140625" bestFit="1" customWidth="1"/>
    <col min="3" max="7" width="5" customWidth="1"/>
    <col min="8" max="8" width="7.42578125" bestFit="1" customWidth="1"/>
    <col min="9" max="14" width="3.5703125" customWidth="1"/>
    <col min="15" max="16" width="5" customWidth="1"/>
    <col min="17" max="31" width="3.5703125" customWidth="1"/>
    <col min="32" max="33" width="5" customWidth="1"/>
    <col min="34" max="41" width="3.5703125" customWidth="1"/>
    <col min="42" max="43" width="5" customWidth="1"/>
    <col min="44" max="53" width="3.5703125" customWidth="1"/>
    <col min="54" max="55" width="5" customWidth="1"/>
    <col min="56" max="61" width="3.5703125" customWidth="1"/>
    <col min="62" max="63" width="5" customWidth="1"/>
  </cols>
  <sheetData>
    <row r="1" spans="1:63" ht="15.75" x14ac:dyDescent="0.25">
      <c r="A1" s="263" t="s">
        <v>10549</v>
      </c>
    </row>
    <row r="2" spans="1:63" s="555" customFormat="1" ht="16.5" thickBot="1" x14ac:dyDescent="0.3">
      <c r="A2" s="263"/>
      <c r="C2" s="555">
        <v>2</v>
      </c>
      <c r="D2" s="555">
        <f>C2+1</f>
        <v>3</v>
      </c>
      <c r="E2" s="555">
        <f t="shared" ref="E2:P2" si="0">D2+1</f>
        <v>4</v>
      </c>
      <c r="F2" s="555">
        <f t="shared" si="0"/>
        <v>5</v>
      </c>
      <c r="G2" s="555">
        <f t="shared" si="0"/>
        <v>6</v>
      </c>
      <c r="H2" s="555">
        <f t="shared" si="0"/>
        <v>7</v>
      </c>
      <c r="I2" s="555">
        <f>H2+1</f>
        <v>8</v>
      </c>
      <c r="J2" s="555">
        <f t="shared" si="0"/>
        <v>9</v>
      </c>
      <c r="K2" s="555">
        <f t="shared" si="0"/>
        <v>10</v>
      </c>
      <c r="L2" s="555">
        <f t="shared" si="0"/>
        <v>11</v>
      </c>
      <c r="M2" s="555">
        <f t="shared" si="0"/>
        <v>12</v>
      </c>
      <c r="N2" s="555">
        <f t="shared" si="0"/>
        <v>13</v>
      </c>
      <c r="O2" s="555">
        <f t="shared" si="0"/>
        <v>14</v>
      </c>
      <c r="P2" s="555">
        <f t="shared" si="0"/>
        <v>15</v>
      </c>
      <c r="Q2" s="555">
        <f>P2+1</f>
        <v>16</v>
      </c>
      <c r="R2" s="555">
        <f t="shared" ref="R2:BK2" si="1">Q2+1</f>
        <v>17</v>
      </c>
      <c r="S2" s="555">
        <f t="shared" si="1"/>
        <v>18</v>
      </c>
      <c r="T2" s="555">
        <f t="shared" si="1"/>
        <v>19</v>
      </c>
      <c r="U2" s="555">
        <f t="shared" si="1"/>
        <v>20</v>
      </c>
      <c r="V2" s="555">
        <f t="shared" si="1"/>
        <v>21</v>
      </c>
      <c r="W2" s="555">
        <f t="shared" si="1"/>
        <v>22</v>
      </c>
      <c r="X2" s="555">
        <f t="shared" si="1"/>
        <v>23</v>
      </c>
      <c r="Y2" s="555">
        <f t="shared" si="1"/>
        <v>24</v>
      </c>
      <c r="Z2" s="555">
        <f t="shared" si="1"/>
        <v>25</v>
      </c>
      <c r="AA2" s="555">
        <f t="shared" si="1"/>
        <v>26</v>
      </c>
      <c r="AB2" s="555">
        <f t="shared" si="1"/>
        <v>27</v>
      </c>
      <c r="AC2" s="555">
        <f t="shared" si="1"/>
        <v>28</v>
      </c>
      <c r="AD2" s="555">
        <f t="shared" si="1"/>
        <v>29</v>
      </c>
      <c r="AE2" s="555">
        <f t="shared" si="1"/>
        <v>30</v>
      </c>
      <c r="AF2" s="555">
        <f t="shared" si="1"/>
        <v>31</v>
      </c>
      <c r="AG2" s="555">
        <f t="shared" si="1"/>
        <v>32</v>
      </c>
      <c r="AH2" s="555">
        <f t="shared" si="1"/>
        <v>33</v>
      </c>
      <c r="AI2" s="555">
        <f t="shared" si="1"/>
        <v>34</v>
      </c>
      <c r="AJ2" s="555">
        <f t="shared" si="1"/>
        <v>35</v>
      </c>
      <c r="AK2" s="555">
        <f t="shared" si="1"/>
        <v>36</v>
      </c>
      <c r="AL2" s="555">
        <f t="shared" si="1"/>
        <v>37</v>
      </c>
      <c r="AM2" s="555">
        <f t="shared" si="1"/>
        <v>38</v>
      </c>
      <c r="AN2" s="555">
        <f t="shared" si="1"/>
        <v>39</v>
      </c>
      <c r="AO2" s="555">
        <f t="shared" si="1"/>
        <v>40</v>
      </c>
      <c r="AP2" s="555">
        <f t="shared" si="1"/>
        <v>41</v>
      </c>
      <c r="AQ2" s="555">
        <f t="shared" si="1"/>
        <v>42</v>
      </c>
      <c r="AR2" s="555">
        <f t="shared" si="1"/>
        <v>43</v>
      </c>
      <c r="AS2" s="555">
        <f t="shared" si="1"/>
        <v>44</v>
      </c>
      <c r="AT2" s="555">
        <f t="shared" si="1"/>
        <v>45</v>
      </c>
      <c r="AU2" s="555">
        <f t="shared" si="1"/>
        <v>46</v>
      </c>
      <c r="AV2" s="555">
        <f t="shared" si="1"/>
        <v>47</v>
      </c>
      <c r="AW2" s="555">
        <f t="shared" si="1"/>
        <v>48</v>
      </c>
      <c r="AX2" s="555">
        <f t="shared" si="1"/>
        <v>49</v>
      </c>
      <c r="AY2" s="555">
        <f t="shared" si="1"/>
        <v>50</v>
      </c>
      <c r="AZ2" s="555">
        <f t="shared" si="1"/>
        <v>51</v>
      </c>
      <c r="BA2" s="555">
        <f t="shared" si="1"/>
        <v>52</v>
      </c>
      <c r="BB2" s="555">
        <f t="shared" si="1"/>
        <v>53</v>
      </c>
      <c r="BC2" s="555">
        <f t="shared" si="1"/>
        <v>54</v>
      </c>
      <c r="BD2" s="555">
        <f t="shared" si="1"/>
        <v>55</v>
      </c>
      <c r="BE2" s="555">
        <f t="shared" si="1"/>
        <v>56</v>
      </c>
      <c r="BF2" s="555">
        <f t="shared" si="1"/>
        <v>57</v>
      </c>
      <c r="BG2" s="555">
        <f t="shared" si="1"/>
        <v>58</v>
      </c>
      <c r="BH2" s="555">
        <f t="shared" si="1"/>
        <v>59</v>
      </c>
      <c r="BI2" s="555">
        <f t="shared" si="1"/>
        <v>60</v>
      </c>
      <c r="BJ2" s="555">
        <f t="shared" si="1"/>
        <v>61</v>
      </c>
      <c r="BK2" s="555">
        <f t="shared" si="1"/>
        <v>62</v>
      </c>
    </row>
    <row r="3" spans="1:63" x14ac:dyDescent="0.25">
      <c r="A3" s="652" t="s">
        <v>28</v>
      </c>
      <c r="B3" s="652" t="s">
        <v>9276</v>
      </c>
      <c r="C3" s="645" t="s">
        <v>10550</v>
      </c>
      <c r="D3" s="646"/>
      <c r="E3" s="646"/>
      <c r="F3" s="646"/>
      <c r="G3" s="646"/>
      <c r="H3" s="647"/>
      <c r="I3" s="645" t="s">
        <v>10551</v>
      </c>
      <c r="J3" s="646"/>
      <c r="K3" s="646"/>
      <c r="L3" s="646"/>
      <c r="M3" s="646"/>
      <c r="N3" s="646"/>
      <c r="O3" s="646"/>
      <c r="P3" s="647"/>
      <c r="Q3" s="645" t="s">
        <v>10552</v>
      </c>
      <c r="R3" s="646"/>
      <c r="S3" s="646"/>
      <c r="T3" s="646"/>
      <c r="U3" s="646"/>
      <c r="V3" s="646"/>
      <c r="W3" s="646"/>
      <c r="X3" s="646"/>
      <c r="Y3" s="646"/>
      <c r="Z3" s="646"/>
      <c r="AA3" s="646"/>
      <c r="AB3" s="646"/>
      <c r="AC3" s="646"/>
      <c r="AD3" s="646"/>
      <c r="AE3" s="646"/>
      <c r="AF3" s="646"/>
      <c r="AG3" s="647"/>
      <c r="AH3" s="645" t="s">
        <v>10553</v>
      </c>
      <c r="AI3" s="646"/>
      <c r="AJ3" s="646"/>
      <c r="AK3" s="646"/>
      <c r="AL3" s="646"/>
      <c r="AM3" s="646"/>
      <c r="AN3" s="646"/>
      <c r="AO3" s="646"/>
      <c r="AP3" s="646"/>
      <c r="AQ3" s="647"/>
      <c r="AR3" s="645" t="s">
        <v>10554</v>
      </c>
      <c r="AS3" s="646"/>
      <c r="AT3" s="646"/>
      <c r="AU3" s="646"/>
      <c r="AV3" s="646"/>
      <c r="AW3" s="646"/>
      <c r="AX3" s="646"/>
      <c r="AY3" s="646"/>
      <c r="AZ3" s="646"/>
      <c r="BA3" s="646"/>
      <c r="BB3" s="646"/>
      <c r="BC3" s="647"/>
      <c r="BD3" s="645" t="s">
        <v>10555</v>
      </c>
      <c r="BE3" s="646"/>
      <c r="BF3" s="646"/>
      <c r="BG3" s="646"/>
      <c r="BH3" s="646"/>
      <c r="BI3" s="646"/>
      <c r="BJ3" s="646"/>
      <c r="BK3" s="647"/>
    </row>
    <row r="4" spans="1:63" ht="15.75" thickBot="1" x14ac:dyDescent="0.3">
      <c r="A4" s="653"/>
      <c r="B4" s="653"/>
      <c r="C4" s="548">
        <v>1</v>
      </c>
      <c r="D4" s="549">
        <v>2</v>
      </c>
      <c r="E4" s="549">
        <v>3</v>
      </c>
      <c r="F4" s="549">
        <v>4</v>
      </c>
      <c r="G4" s="549">
        <v>5</v>
      </c>
      <c r="H4" s="550" t="s">
        <v>10556</v>
      </c>
      <c r="I4" s="644">
        <v>1.1000000000000001</v>
      </c>
      <c r="J4" s="643"/>
      <c r="K4" s="642">
        <v>1.2</v>
      </c>
      <c r="L4" s="643"/>
      <c r="M4" s="642">
        <v>1.3</v>
      </c>
      <c r="N4" s="643"/>
      <c r="O4" s="549" t="s">
        <v>10557</v>
      </c>
      <c r="P4" s="560" t="s">
        <v>10558</v>
      </c>
      <c r="Q4" s="268" t="s">
        <v>10559</v>
      </c>
      <c r="R4" s="648">
        <v>2.1</v>
      </c>
      <c r="S4" s="643"/>
      <c r="T4" s="642">
        <v>2.2000000000000002</v>
      </c>
      <c r="U4" s="643"/>
      <c r="V4" s="642">
        <v>2.3000000000000003</v>
      </c>
      <c r="W4" s="643"/>
      <c r="X4" s="642">
        <v>2.4000000000000004</v>
      </c>
      <c r="Y4" s="643"/>
      <c r="Z4" s="642">
        <v>2.5000000000000004</v>
      </c>
      <c r="AA4" s="643"/>
      <c r="AB4" s="642">
        <v>2.6000000000000005</v>
      </c>
      <c r="AC4" s="643"/>
      <c r="AD4" s="642">
        <v>2.7000000000000006</v>
      </c>
      <c r="AE4" s="643"/>
      <c r="AF4" s="549" t="s">
        <v>10557</v>
      </c>
      <c r="AG4" s="560" t="s">
        <v>10558</v>
      </c>
      <c r="AH4" s="644">
        <v>3.1</v>
      </c>
      <c r="AI4" s="643"/>
      <c r="AJ4" s="642">
        <v>3.2</v>
      </c>
      <c r="AK4" s="643"/>
      <c r="AL4" s="642">
        <v>3.3</v>
      </c>
      <c r="AM4" s="643"/>
      <c r="AN4" s="642">
        <v>3.4</v>
      </c>
      <c r="AO4" s="643"/>
      <c r="AP4" s="549" t="s">
        <v>10557</v>
      </c>
      <c r="AQ4" s="560" t="s">
        <v>10558</v>
      </c>
      <c r="AR4" s="644">
        <v>4.0999999999999996</v>
      </c>
      <c r="AS4" s="643"/>
      <c r="AT4" s="642">
        <v>4.2</v>
      </c>
      <c r="AU4" s="643"/>
      <c r="AV4" s="642">
        <v>4.3</v>
      </c>
      <c r="AW4" s="643"/>
      <c r="AX4" s="642">
        <v>4.4000000000000004</v>
      </c>
      <c r="AY4" s="643"/>
      <c r="AZ4" s="642">
        <v>4.5</v>
      </c>
      <c r="BA4" s="643"/>
      <c r="BB4" s="549" t="s">
        <v>10557</v>
      </c>
      <c r="BC4" s="559" t="s">
        <v>10558</v>
      </c>
      <c r="BD4" s="649">
        <v>5.0999999999999996</v>
      </c>
      <c r="BE4" s="650"/>
      <c r="BF4" s="651">
        <v>5.2</v>
      </c>
      <c r="BG4" s="650"/>
      <c r="BH4" s="642">
        <v>5.3</v>
      </c>
      <c r="BI4" s="643"/>
      <c r="BJ4" s="549" t="s">
        <v>10557</v>
      </c>
      <c r="BK4" s="558" t="s">
        <v>10558</v>
      </c>
    </row>
    <row r="5" spans="1:63" x14ac:dyDescent="0.25">
      <c r="A5" s="12" t="str">
        <f>IF(Summary!A5="","",Summary!A5)</f>
        <v>SH</v>
      </c>
      <c r="B5" s="551" t="str">
        <f>IF($A5="","",Summary!C5)</f>
        <v>{Aguilera, 2024 #14079}</v>
      </c>
      <c r="C5" s="10" t="str">
        <f>IF($A5="","",Summary!D5)</f>
        <v>Some concerns</v>
      </c>
      <c r="D5" s="5" t="str">
        <f>IF($A5="","",Summary!E5)</f>
        <v>High risk</v>
      </c>
      <c r="E5" s="5" t="str">
        <f>IF($A5="","",Summary!F5)</f>
        <v>High risk</v>
      </c>
      <c r="F5" s="5" t="str">
        <f>IF($A5="","",Summary!G5)</f>
        <v>Low risk</v>
      </c>
      <c r="G5" s="5" t="str">
        <f>IF($A5="","",Summary!H5)</f>
        <v>Some concerns</v>
      </c>
      <c r="H5" s="6" t="str">
        <f>IF($A5="","",Summary!I5)</f>
        <v>High risk</v>
      </c>
      <c r="I5" s="10" t="str">
        <f>IF($A5="","",IF('Domain 1'!B5="","",'Domain 1'!B5))</f>
        <v>Y</v>
      </c>
      <c r="J5" s="151" t="str">
        <f>IF($A5="","",IF('Domain 1'!C5="","",'Domain 1'!C5))</f>
        <v>Randomization table in app</v>
      </c>
      <c r="K5" s="5" t="str">
        <f>IF($A5="","",IF('Domain 1'!D5="","",'Domain 1'!D5))</f>
        <v>Y</v>
      </c>
      <c r="L5" s="561" t="str">
        <f>IF($A5="","",IF('Domain 1'!E5="","",'Domain 1'!E5))</f>
        <v>Stated allocation concealment</v>
      </c>
      <c r="M5" s="554" t="str">
        <f>IF($A5="","",IF('Domain 1'!F5="","",'Domain 1'!F5))</f>
        <v>PY</v>
      </c>
      <c r="N5" s="151" t="str">
        <f>IF($A5="","",IF('Domain 1'!G5="","",'Domain 1'!G5))</f>
        <v xml:space="preserve">Big difference in baseline daily steps (2,277 for adaptive arm, 3,701 for control), although difference not tested statistically </v>
      </c>
      <c r="O5" s="5" t="str">
        <f>IF($A5="","",IF('Domain 1'!H5="","",'Domain 1'!H5))</f>
        <v>Some concerns</v>
      </c>
      <c r="P5" s="255" t="str">
        <f>IF($A5="","",IF('Domain 1'!I5="","",'Domain 1'!I5))</f>
        <v>Unpredictable</v>
      </c>
      <c r="Q5" s="10" t="str">
        <f>IF($A5="","",IF(Preliminary!$G5=Lists!$I$8,IF(Summary!C5="","","ITT"),IF(Preliminary!$G5=Lists!$E$3,"PP","")))</f>
        <v>ITT</v>
      </c>
      <c r="R5" s="151" t="str">
        <f>IF($A5="","",IF($Q5="ITT",IF('Domain 2 ITT'!B5="","",'Domain 2 ITT'!B5),IF('Domain 2 PP'!B5="","",'Domain 2 PP'!B5)))</f>
        <v>Y</v>
      </c>
      <c r="S5" s="151" t="str">
        <f>IF($A5="","",IF($Q5="ITT",IF('Domain 2 ITT'!C5="","",'Domain 2 ITT'!C5),IF('Domain 2 PP'!C5="","",'Domain 2 PP'!C5)))</f>
        <v>Stated not blinded</v>
      </c>
      <c r="T5" s="151" t="str">
        <f>IF($A5="","",IF($Q5="ITT",IF('Domain 2 ITT'!D5="","",'Domain 2 ITT'!D5),IF('Domain 2 PP'!D5="","",'Domain 2 PP'!D5)))</f>
        <v>Y</v>
      </c>
      <c r="U5" s="151" t="str">
        <f>IF($A5="","",IF($Q5="ITT",IF('Domain 2 ITT'!E5="","",'Domain 2 ITT'!E5),IF('Domain 2 PP'!E5="","",'Domain 2 PP'!E5)))</f>
        <v>Staff stated as not blinded</v>
      </c>
      <c r="V5" s="151" t="str">
        <f>IF($A5="","",IF($Q5="ITT",IF('Domain 2 ITT'!F5="","",'Domain 2 ITT'!F5),IF('Domain 2 PP'!F5="","",'Domain 2 PP'!F5)))</f>
        <v>PN</v>
      </c>
      <c r="W5" s="151" t="str">
        <f>IF($A5="","",IF($Q5="ITT",IF('Domain 2 ITT'!G5="","",'Domain 2 ITT'!G5),IF('Domain 2 PP'!G5="","",'Domain 2 PP'!G5)))</f>
        <v>Deviations unlikely in the trial context</v>
      </c>
      <c r="X5" s="151" t="str">
        <f>IF($A5="","",IF($Q5="ITT",IF('Domain 2 ITT'!H5="","",'Domain 2 ITT'!H5),IF('Domain 2 PP'!H5="","",'Domain 2 PP'!H5)))</f>
        <v>NA</v>
      </c>
      <c r="Y5" s="151" t="str">
        <f>IF($A5="","",IF($Q5="ITT",IF('Domain 2 ITT'!I5="","",'Domain 2 ITT'!I5),IF('Domain 2 PP'!I5="","",'Domain 2 PP'!I5)))</f>
        <v/>
      </c>
      <c r="Z5" s="151" t="str">
        <f>IF($A5="","",IF($Q5="ITT",IF('Domain 2 ITT'!J5="","",'Domain 2 ITT'!J5),IF('Domain 2 PP'!J5="","",'Domain 2 PP'!J5)))</f>
        <v>NA</v>
      </c>
      <c r="AA5" s="151" t="str">
        <f>IF($A5="","",IF($Q5="ITT",IF('Domain 2 ITT'!K5="","",'Domain 2 ITT'!K5),IF('Domain 2 PP'!K5="","",'Domain 2 PP'!K5)))</f>
        <v/>
      </c>
      <c r="AB5" s="151" t="str">
        <f>IF($A5="","",IF($Q5="ITT",IF('Domain 2 ITT'!L5="","",'Domain 2 ITT'!L5),IF('Domain 2 PP'!L5="","",'Domain 2 PP'!L5)))</f>
        <v>N</v>
      </c>
      <c r="AC5" s="151" t="str">
        <f>IF($A5="","",IF($Q5="ITT",IF('Domain 2 ITT'!M5="","",'Domain 2 ITT'!M5),IF('Domain 2 PP'!M5="","",'Domain 2 PP'!M5)))</f>
        <v>Per protocol (needed 28 days of step data), linear mixed-effects model</v>
      </c>
      <c r="AD5" s="554" t="str">
        <f>IF($A5="","",IF($Q5="ITT",IF('Domain 2 ITT'!N5="","",'Domain 2 ITT'!N5),"NA"))</f>
        <v>NI</v>
      </c>
      <c r="AE5" s="151" t="str">
        <f>IF($A5="","",IF($Q5="ITT",IF('Domain 2 ITT'!O5="","",'Domain 2 ITT'!O5),"NA"))</f>
        <v>9 participants were excluded overall for lack of step data, 5 in the adaptive arm vs 2 in each other arm: could be an issue, but probably somewhere between NI and PY</v>
      </c>
      <c r="AF5" s="5" t="str">
        <f>IF($A5="","",IF($Q5="ITT",IF('Domain 2 ITT'!P5="","",'Domain 2 ITT'!P5),IF('Domain 2 PP'!N5="","",'Domain 2 PP'!N5)))</f>
        <v>High risk</v>
      </c>
      <c r="AG5" s="255" t="str">
        <f>IF($A5="","",IF($Q5="ITT",IF('Domain 2 ITT'!Q5="","",'Domain 2 ITT'!Q5),IF('Domain 2 PP'!O5="","",'Domain 2 PP'!O5)))</f>
        <v>Unpredictable</v>
      </c>
      <c r="AH5" s="10" t="str">
        <f>IF($A5="","",IF('Domain 3'!B5="","",'Domain 3'!B5))</f>
        <v>PN</v>
      </c>
      <c r="AI5" s="151" t="str">
        <f>IF($A5="","",IF('Domain 3'!C5="","",'Domain 3'!C5))</f>
        <v>14% balanced attrition, as well as an average of 20 missing days of step counts for each participant (control group had more, adaptive group had fewer missing days)</v>
      </c>
      <c r="AJ5" s="5" t="str">
        <f>IF($A5="","",IF('Domain 3'!D5="","",'Domain 3'!D5))</f>
        <v>N</v>
      </c>
      <c r="AK5" s="5" t="str">
        <f>IF($A5="","",IF('Domain 3'!E5="","",'Domain 3'!E5))</f>
        <v>No evidence</v>
      </c>
      <c r="AL5" s="5" t="str">
        <f>IF($A5="","",IF('Domain 3'!F5="","",'Domain 3'!F5))</f>
        <v>PY</v>
      </c>
      <c r="AM5" s="561" t="str">
        <f>IF($A5="","",IF('Domain 3'!G5="","",'Domain 3'!G5))</f>
        <v>People with insufficient or "incorrect" step counts were excluded from the analysis</v>
      </c>
      <c r="AN5" s="554" t="str">
        <f>IF($A5="","",IF('Domain 3'!H5="","",'Domain 3'!H5))</f>
        <v>PY</v>
      </c>
      <c r="AO5" s="151" t="str">
        <f>IF($A5="","",IF('Domain 3'!I5="","",'Domain 3'!I5))</f>
        <v>People with insufficient or "incorrect" step counts were excluded from the analysis</v>
      </c>
      <c r="AP5" s="5" t="str">
        <f>IF($A5="","",IF('Domain 3'!J5="","",'Domain 3'!J5))</f>
        <v>High risk</v>
      </c>
      <c r="AQ5" s="255" t="str">
        <f>IF($A5="","",IF('Domain 3'!K5="","",'Domain 3'!K5))</f>
        <v>Unpredictable</v>
      </c>
      <c r="AR5" s="10" t="str">
        <f>IF($A5="","",IF('Domain 4'!B5="","",'Domain 4'!B5))</f>
        <v>N</v>
      </c>
      <c r="AS5" s="151" t="str">
        <f>IF($A5="","",IF('Domain 4'!C5="","",'Domain 4'!C5))</f>
        <v>Smartphone pedometer</v>
      </c>
      <c r="AT5" s="5" t="str">
        <f>IF($A5="","",IF('Domain 4'!D5="","",'Domain 4'!D5))</f>
        <v>N</v>
      </c>
      <c r="AU5" s="5" t="str">
        <f>IF($A5="","",IF('Domain 4'!E5="","",'Domain 4'!E5))</f>
        <v>Same app</v>
      </c>
      <c r="AV5" s="5" t="str">
        <f>IF($A5="","",IF('Domain 4'!F5="","",'Domain 4'!F5))</f>
        <v>N</v>
      </c>
      <c r="AW5" s="5" t="str">
        <f>IF($A5="","",IF('Domain 4'!G5="","",'Domain 4'!G5))</f>
        <v>Pedometer was objective</v>
      </c>
      <c r="AX5" s="5" t="str">
        <f>IF($A5="","",IF('Domain 4'!H5="","",'Domain 4'!H5))</f>
        <v>NA</v>
      </c>
      <c r="AY5" s="561" t="str">
        <f>IF($A5="","",IF('Domain 4'!I5="","",'Domain 4'!I5))</f>
        <v/>
      </c>
      <c r="AZ5" s="554" t="str">
        <f>IF($A5="","",IF('Domain 4'!J5="","",'Domain 4'!J5))</f>
        <v>NA</v>
      </c>
      <c r="BA5" s="151" t="str">
        <f>IF($A5="","",IF('Domain 4'!K5="","",'Domain 4'!K5))</f>
        <v/>
      </c>
      <c r="BB5" s="5" t="str">
        <f>IF($A5="","",IF('Domain 4'!L5="","",'Domain 4'!L5))</f>
        <v>Low risk</v>
      </c>
      <c r="BC5" s="255" t="str">
        <f>IF($A5="","",IF('Domain 4'!M5="","",'Domain 4'!M5))</f>
        <v>NA</v>
      </c>
      <c r="BD5" s="10" t="str">
        <f>IF($A5="","",IF('Domain 5'!B5="","",'Domain 5'!B5))</f>
        <v>N</v>
      </c>
      <c r="BE5" s="151" t="str">
        <f>IF($A5="","",IF('Domain 5'!C5="","",'Domain 5'!C5))</f>
        <v>Protocol stated the analysis would be intention-to-treat using a full-information maximum likelihood (to handle missing data), but the anaysis was a linear mixed model with no information about using full-information maximum likelihood</v>
      </c>
      <c r="BF5" s="5" t="str">
        <f>IF($A5="","",IF('Domain 5'!D5="","",'Domain 5'!D5))</f>
        <v>N</v>
      </c>
      <c r="BG5" s="561" t="str">
        <f>IF($A5="","",IF('Domain 5'!E5="","",'Domain 5'!E5))</f>
        <v>Objective step count</v>
      </c>
      <c r="BH5" s="561" t="str">
        <f>IF($A5="","",IF('Domain 5'!F5="","",'Domain 5'!F5))</f>
        <v>PN</v>
      </c>
      <c r="BI5" s="5" t="str">
        <f>IF($A5="","",IF('Domain 5'!G5="","",'Domain 5'!G5))</f>
        <v>Unlikely to have been selected</v>
      </c>
      <c r="BJ5" s="5" t="str">
        <f>IF($A5="","",IF('Domain 5'!H5="","",'Domain 5'!H5))</f>
        <v>Some concerns</v>
      </c>
      <c r="BK5" s="36" t="str">
        <f>IF($A5="","",IF('Domain 5'!I5="","",'Domain 5'!I5))</f>
        <v>Unpredictable</v>
      </c>
    </row>
    <row r="6" spans="1:63" x14ac:dyDescent="0.25">
      <c r="A6" s="13" t="str">
        <f>IF(Summary!A6="","",Summary!A6)</f>
        <v>SH</v>
      </c>
      <c r="B6" s="552" t="str">
        <f>IF($A6="","",Summary!C6)</f>
        <v>{Bickmore, 2013 #12506}</v>
      </c>
      <c r="C6" s="11" t="str">
        <f>IF($A6="","",Summary!D6)</f>
        <v>High risk</v>
      </c>
      <c r="D6" s="3" t="str">
        <f>IF($A6="","",Summary!E6)</f>
        <v>Low risk</v>
      </c>
      <c r="E6" s="3" t="str">
        <f>IF($A6="","",Summary!F6)</f>
        <v>High risk</v>
      </c>
      <c r="F6" s="3" t="str">
        <f>IF($A6="","",Summary!G6)</f>
        <v>Low risk</v>
      </c>
      <c r="G6" s="3" t="str">
        <f>IF($A6="","",Summary!H6)</f>
        <v>Some concerns</v>
      </c>
      <c r="H6" s="4" t="str">
        <f>IF($A6="","",Summary!I6)</f>
        <v>High risk</v>
      </c>
      <c r="I6" s="11" t="str">
        <f>IF($A6="","",IF('Domain 1'!B6="","",'Domain 1'!B6))</f>
        <v>NI</v>
      </c>
      <c r="J6" s="143" t="str">
        <f>IF($A6="","",IF('Domain 1'!C6="","",'Domain 1'!C6))</f>
        <v>Not stated</v>
      </c>
      <c r="K6" s="3" t="str">
        <f>IF($A6="","",IF('Domain 1'!D6="","",'Domain 1'!D6))</f>
        <v>NI</v>
      </c>
      <c r="L6" s="562" t="str">
        <f>IF($A6="","",IF('Domain 1'!E6="","",'Domain 1'!E6))</f>
        <v>Not stated</v>
      </c>
      <c r="M6" s="3" t="str">
        <f>IF($A6="","",IF('Domain 1'!F6="","",'Domain 1'!F6))</f>
        <v>PY</v>
      </c>
      <c r="N6" s="143" t="str">
        <f>IF($A6="","",IF('Domain 1'!G6="","",'Domain 1'!G6))</f>
        <v>Big difference in baseline daily steps (~6,300 in ACT arm vs ~7,700 in control arm), though other variables were fine</v>
      </c>
      <c r="O6" s="3" t="str">
        <f>IF($A6="","",IF('Domain 1'!H6="","",'Domain 1'!H6))</f>
        <v>High risk</v>
      </c>
      <c r="P6" s="500" t="str">
        <f>IF($A6="","",IF('Domain 1'!I6="","",'Domain 1'!I6))</f>
        <v>Unpredictable</v>
      </c>
      <c r="Q6" s="11" t="str">
        <f>IF($A6="","",IF(Preliminary!$G6=Lists!$I$8,IF(Summary!C6="","","ITT"),IF(Preliminary!$G6=Lists!$E$3,"PP","")))</f>
        <v>ITT</v>
      </c>
      <c r="R6" s="143" t="str">
        <f>IF($A6="","",IF($Q6="ITT",IF('Domain 2 ITT'!B6="","",'Domain 2 ITT'!B6),IF('Domain 2 PP'!B6="","",'Domain 2 PP'!B6)))</f>
        <v>NI</v>
      </c>
      <c r="S6" s="143" t="str">
        <f>IF($A6="","",IF($Q6="ITT",IF('Domain 2 ITT'!C6="","",'Domain 2 ITT'!C6),IF('Domain 2 PP'!C6="","",'Domain 2 PP'!C6)))</f>
        <v>Not stated</v>
      </c>
      <c r="T6" s="3" t="str">
        <f>IF($A6="","",IF($Q6="ITT",IF('Domain 2 ITT'!D6="","",'Domain 2 ITT'!D6),IF('Domain 2 PP'!D6="","",'Domain 2 PP'!D6)))</f>
        <v>NI</v>
      </c>
      <c r="U6" s="3" t="str">
        <f>IF($A6="","",IF($Q6="ITT",IF('Domain 2 ITT'!E6="","",'Domain 2 ITT'!E6),IF('Domain 2 PP'!E6="","",'Domain 2 PP'!E6)))</f>
        <v>Not stated</v>
      </c>
      <c r="V6" s="3" t="str">
        <f>IF($A6="","",IF($Q6="ITT",IF('Domain 2 ITT'!F6="","",'Domain 2 ITT'!F6),IF('Domain 2 PP'!F6="","",'Domain 2 PP'!F6)))</f>
        <v>PN</v>
      </c>
      <c r="W6" s="3" t="str">
        <f>IF($A6="","",IF($Q6="ITT",IF('Domain 2 ITT'!G6="","",'Domain 2 ITT'!G6),IF('Domain 2 PP'!G6="","",'Domain 2 PP'!G6)))</f>
        <v>Deviations unlikely in the trial context</v>
      </c>
      <c r="X6" s="3" t="str">
        <f>IF($A6="","",IF($Q6="ITT",IF('Domain 2 ITT'!H6="","",'Domain 2 ITT'!H6),IF('Domain 2 PP'!H6="","",'Domain 2 PP'!H6)))</f>
        <v>NA</v>
      </c>
      <c r="Y6" s="3" t="str">
        <f>IF($A6="","",IF($Q6="ITT",IF('Domain 2 ITT'!I6="","",'Domain 2 ITT'!I6),IF('Domain 2 PP'!I6="","",'Domain 2 PP'!I6)))</f>
        <v/>
      </c>
      <c r="Z6" s="3" t="str">
        <f>IF($A6="","",IF($Q6="ITT",IF('Domain 2 ITT'!J6="","",'Domain 2 ITT'!J6),IF('Domain 2 PP'!J6="","",'Domain 2 PP'!J6)))</f>
        <v>NA</v>
      </c>
      <c r="AA6" s="3" t="str">
        <f>IF($A6="","",IF($Q6="ITT",IF('Domain 2 ITT'!K6="","",'Domain 2 ITT'!K6),IF('Domain 2 PP'!K6="","",'Domain 2 PP'!K6)))</f>
        <v/>
      </c>
      <c r="AB6" s="3" t="str">
        <f>IF($A6="","",IF($Q6="ITT",IF('Domain 2 ITT'!L6="","",'Domain 2 ITT'!L6),IF('Domain 2 PP'!L6="","",'Domain 2 PP'!L6)))</f>
        <v>PY</v>
      </c>
      <c r="AC6" s="562" t="str">
        <f>IF($A6="","",IF($Q6="ITT",IF('Domain 2 ITT'!M6="","",'Domain 2 ITT'!M6),IF('Domain 2 PP'!M6="","",'Domain 2 PP'!M6)))</f>
        <v>Likely ITT, linear mixed-effects model</v>
      </c>
      <c r="AD6" s="3" t="str">
        <f>IF($A6="","",IF($Q6="ITT",IF('Domain 2 ITT'!N6="","",'Domain 2 ITT'!N6),"NA"))</f>
        <v>NA</v>
      </c>
      <c r="AE6" s="143" t="str">
        <f>IF($A6="","",IF($Q6="ITT",IF('Domain 2 ITT'!O6="","",'Domain 2 ITT'!O6),"NA"))</f>
        <v/>
      </c>
      <c r="AF6" s="3" t="str">
        <f>IF($A6="","",IF($Q6="ITT",IF('Domain 2 ITT'!P6="","",'Domain 2 ITT'!P6),IF('Domain 2 PP'!N6="","",'Domain 2 PP'!N6)))</f>
        <v>Low risk</v>
      </c>
      <c r="AG6" s="500" t="str">
        <f>IF($A6="","",IF($Q6="ITT",IF('Domain 2 ITT'!Q6="","",'Domain 2 ITT'!Q6),IF('Domain 2 PP'!O6="","",'Domain 2 PP'!O6)))</f>
        <v>NA</v>
      </c>
      <c r="AH6" s="11" t="str">
        <f>IF($A6="","",IF('Domain 3'!B6="","",'Domain 3'!B6))</f>
        <v>NI</v>
      </c>
      <c r="AI6" s="143" t="str">
        <f>IF($A6="","",IF('Domain 3'!C6="","",'Domain 3'!C6))</f>
        <v>5.7% attrition, but &lt;100 steps treated as missing too</v>
      </c>
      <c r="AJ6" s="3" t="str">
        <f>IF($A6="","",IF('Domain 3'!D6="","",'Domain 3'!D6))</f>
        <v>N</v>
      </c>
      <c r="AK6" s="3" t="str">
        <f>IF($A6="","",IF('Domain 3'!E6="","",'Domain 3'!E6))</f>
        <v>No evidence</v>
      </c>
      <c r="AL6" s="3" t="str">
        <f>IF($A6="","",IF('Domain 3'!F6="","",'Domain 3'!F6))</f>
        <v>PY</v>
      </c>
      <c r="AM6" s="562" t="str">
        <f>IF($A6="","",IF('Domain 3'!G6="","",'Domain 3'!G6))</f>
        <v>Probably: people could drop out due to inactivity, or if expecting to be inactive, may not wear the pedometer</v>
      </c>
      <c r="AN6" s="3" t="str">
        <f>IF($A6="","",IF('Domain 3'!H6="","",'Domain 3'!H6))</f>
        <v>PY</v>
      </c>
      <c r="AO6" s="143" t="str">
        <f>IF($A6="","",IF('Domain 3'!I6="","",'Domain 3'!I6))</f>
        <v>Non-response or withdrawal likely affected by ability to perform physical activity</v>
      </c>
      <c r="AP6" s="3" t="str">
        <f>IF($A6="","",IF('Domain 3'!J6="","",'Domain 3'!J6))</f>
        <v>High risk</v>
      </c>
      <c r="AQ6" s="500" t="str">
        <f>IF($A6="","",IF('Domain 3'!K6="","",'Domain 3'!K6))</f>
        <v>Unpredictable</v>
      </c>
      <c r="AR6" s="11" t="str">
        <f>IF($A6="","",IF('Domain 4'!B6="","",'Domain 4'!B6))</f>
        <v>N</v>
      </c>
      <c r="AS6" s="143" t="str">
        <f>IF($A6="","",IF('Domain 4'!C6="","",'Domain 4'!C6))</f>
        <v>Pedometer</v>
      </c>
      <c r="AT6" s="3" t="str">
        <f>IF($A6="","",IF('Domain 4'!D6="","",'Domain 4'!D6))</f>
        <v>N</v>
      </c>
      <c r="AU6" s="3" t="str">
        <f>IF($A6="","",IF('Domain 4'!E6="","",'Domain 4'!E6))</f>
        <v>Same pedometer</v>
      </c>
      <c r="AV6" s="3" t="str">
        <f>IF($A6="","",IF('Domain 4'!F6="","",'Domain 4'!F6))</f>
        <v>NI</v>
      </c>
      <c r="AW6" s="3" t="str">
        <f>IF($A6="","",IF('Domain 4'!G6="","",'Domain 4'!G6))</f>
        <v>Not stated</v>
      </c>
      <c r="AX6" s="3" t="str">
        <f>IF($A6="","",IF('Domain 4'!H6="","",'Domain 4'!H6))</f>
        <v>N</v>
      </c>
      <c r="AY6" s="562" t="str">
        <f>IF($A6="","",IF('Domain 4'!I6="","",'Domain 4'!I6))</f>
        <v>Objective assessment</v>
      </c>
      <c r="AZ6" s="3" t="str">
        <f>IF($A6="","",IF('Domain 4'!J6="","",'Domain 4'!J6))</f>
        <v>NA</v>
      </c>
      <c r="BA6" s="143" t="str">
        <f>IF($A6="","",IF('Domain 4'!K6="","",'Domain 4'!K6))</f>
        <v/>
      </c>
      <c r="BB6" s="3" t="str">
        <f>IF($A6="","",IF('Domain 4'!L6="","",'Domain 4'!L6))</f>
        <v>Low risk</v>
      </c>
      <c r="BC6" s="500" t="str">
        <f>IF($A6="","",IF('Domain 4'!M6="","",'Domain 4'!M6))</f>
        <v>NA</v>
      </c>
      <c r="BD6" s="11" t="str">
        <f>IF($A6="","",IF('Domain 5'!B6="","",'Domain 5'!B6))</f>
        <v>N</v>
      </c>
      <c r="BE6" s="143" t="str">
        <f>IF($A6="","",IF('Domain 5'!C6="","",'Domain 5'!C6))</f>
        <v>No protocol or analysis plan reported</v>
      </c>
      <c r="BF6" s="3" t="str">
        <f>IF($A6="","",IF('Domain 5'!D6="","",'Domain 5'!D6))</f>
        <v>N</v>
      </c>
      <c r="BG6" s="562" t="str">
        <f>IF($A6="","",IF('Domain 5'!E6="","",'Domain 5'!E6))</f>
        <v>Objective step count</v>
      </c>
      <c r="BH6" s="562" t="str">
        <f>IF($A6="","",IF('Domain 5'!F6="","",'Domain 5'!F6))</f>
        <v>PN</v>
      </c>
      <c r="BI6" s="3" t="str">
        <f>IF($A6="","",IF('Domain 5'!G6="","",'Domain 5'!G6))</f>
        <v>Unlikely to have been selected</v>
      </c>
      <c r="BJ6" s="3" t="str">
        <f>IF($A6="","",IF('Domain 5'!H6="","",'Domain 5'!H6))</f>
        <v>Some concerns</v>
      </c>
      <c r="BK6" s="37" t="str">
        <f>IF($A6="","",IF('Domain 5'!I6="","",'Domain 5'!I6))</f>
        <v>Unpredictable</v>
      </c>
    </row>
    <row r="7" spans="1:63" x14ac:dyDescent="0.25">
      <c r="A7" s="13" t="str">
        <f>IF(Summary!A7="","",Summary!A7)</f>
        <v>SH</v>
      </c>
      <c r="B7" s="552" t="str">
        <f>IF($A7="","",Summary!C7)</f>
        <v>{Carrasco-Hernandez, 2020 #14374}</v>
      </c>
      <c r="C7" s="11" t="str">
        <f>IF($A7="","",Summary!D7)</f>
        <v>High risk</v>
      </c>
      <c r="D7" s="3" t="str">
        <f>IF($A7="","",Summary!E7)</f>
        <v>Some concerns</v>
      </c>
      <c r="E7" s="3" t="str">
        <f>IF($A7="","",Summary!F7)</f>
        <v>High risk</v>
      </c>
      <c r="F7" s="3" t="str">
        <f>IF($A7="","",Summary!G7)</f>
        <v>Low risk</v>
      </c>
      <c r="G7" s="3" t="str">
        <f>IF($A7="","",Summary!H7)</f>
        <v>Some concerns</v>
      </c>
      <c r="H7" s="4" t="str">
        <f>IF($A7="","",Summary!I7)</f>
        <v>High risk</v>
      </c>
      <c r="I7" s="11" t="str">
        <f>IF($A7="","",IF('Domain 1'!B7="","",'Domain 1'!B7))</f>
        <v>Y</v>
      </c>
      <c r="J7" s="143" t="str">
        <f>IF($A7="","",IF('Domain 1'!C7="","",'Domain 1'!C7))</f>
        <v>Random-group table using "computer methods"</v>
      </c>
      <c r="K7" s="3" t="str">
        <f>IF($A7="","",IF('Domain 1'!D7="","",'Domain 1'!D7))</f>
        <v>NI</v>
      </c>
      <c r="L7" s="562" t="str">
        <f>IF($A7="","",IF('Domain 1'!E7="","",'Domain 1'!E7))</f>
        <v>Unclear if study staff could access the whole random-group table, and would therefore know upcoming allocations</v>
      </c>
      <c r="M7" s="3" t="str">
        <f>IF($A7="","",IF('Domain 1'!F7="","",'Domain 1'!F7))</f>
        <v>PY</v>
      </c>
      <c r="N7" s="143" t="str">
        <f>IF($A7="","",IF('Domain 1'!G7="","",'Domain 1'!G7))</f>
        <v>Several baseline imbalances (proportion female (11% difference, p=0.09), age (2.5 years difference, p=0.05), smoking cessation attempts (0.26 difference, p=0.045), maximum abstinence time (3.2 difference, p=0.003), Charlson index (0.25 difference, p=0.06)</v>
      </c>
      <c r="O7" s="3" t="str">
        <f>IF($A7="","",IF('Domain 1'!H7="","",'Domain 1'!H7))</f>
        <v>High risk</v>
      </c>
      <c r="P7" s="500" t="str">
        <f>IF($A7="","",IF('Domain 1'!I7="","",'Domain 1'!I7))</f>
        <v>Unpredictable</v>
      </c>
      <c r="Q7" s="11" t="str">
        <f>IF($A7="","",IF(Preliminary!$G7=Lists!$I$8,IF(Summary!C7="","","ITT"),IF(Preliminary!$G7=Lists!$E$3,"PP","")))</f>
        <v>ITT</v>
      </c>
      <c r="R7" s="143" t="str">
        <f>IF($A7="","",IF($Q7="ITT",IF('Domain 2 ITT'!B7="","",'Domain 2 ITT'!B7),IF('Domain 2 PP'!B7="","",'Domain 2 PP'!B7)))</f>
        <v>N</v>
      </c>
      <c r="S7" s="143" t="str">
        <f>IF($A7="","",IF($Q7="ITT",IF('Domain 2 ITT'!C7="","",'Domain 2 ITT'!C7),IF('Domain 2 PP'!C7="","",'Domain 2 PP'!C7)))</f>
        <v>Participants stated to be blinded to allocation (both groups thought they received usual care)</v>
      </c>
      <c r="T7" s="3" t="str">
        <f>IF($A7="","",IF($Q7="ITT",IF('Domain 2 ITT'!D7="","",'Domain 2 ITT'!D7),IF('Domain 2 PP'!D7="","",'Domain 2 PP'!D7)))</f>
        <v>NI</v>
      </c>
      <c r="U7" s="3" t="str">
        <f>IF($A7="","",IF($Q7="ITT",IF('Domain 2 ITT'!E7="","",'Domain 2 ITT'!E7),IF('Domain 2 PP'!E7="","",'Domain 2 PP'!E7)))</f>
        <v>Not stated</v>
      </c>
      <c r="V7" s="3" t="str">
        <f>IF($A7="","",IF($Q7="ITT",IF('Domain 2 ITT'!F7="","",'Domain 2 ITT'!F7),IF('Domain 2 PP'!F7="","",'Domain 2 PP'!F7)))</f>
        <v>PN</v>
      </c>
      <c r="W7" s="3" t="str">
        <f>IF($A7="","",IF($Q7="ITT",IF('Domain 2 ITT'!G7="","",'Domain 2 ITT'!G7),IF('Domain 2 PP'!G7="","",'Domain 2 PP'!G7)))</f>
        <v>Deviations unlikely because of context</v>
      </c>
      <c r="X7" s="3" t="str">
        <f>IF($A7="","",IF($Q7="ITT",IF('Domain 2 ITT'!H7="","",'Domain 2 ITT'!H7),IF('Domain 2 PP'!H7="","",'Domain 2 PP'!H7)))</f>
        <v>NA</v>
      </c>
      <c r="Y7" s="3" t="str">
        <f>IF($A7="","",IF($Q7="ITT",IF('Domain 2 ITT'!I7="","",'Domain 2 ITT'!I7),IF('Domain 2 PP'!I7="","",'Domain 2 PP'!I7)))</f>
        <v/>
      </c>
      <c r="Z7" s="3" t="str">
        <f>IF($A7="","",IF($Q7="ITT",IF('Domain 2 ITT'!J7="","",'Domain 2 ITT'!J7),IF('Domain 2 PP'!J7="","",'Domain 2 PP'!J7)))</f>
        <v>NA</v>
      </c>
      <c r="AA7" s="3" t="str">
        <f>IF($A7="","",IF($Q7="ITT",IF('Domain 2 ITT'!K7="","",'Domain 2 ITT'!K7),IF('Domain 2 PP'!K7="","",'Domain 2 PP'!K7)))</f>
        <v/>
      </c>
      <c r="AB7" s="3" t="str">
        <f>IF($A7="","",IF($Q7="ITT",IF('Domain 2 ITT'!L7="","",'Domain 2 ITT'!L7),IF('Domain 2 PP'!L7="","",'Domain 2 PP'!L7)))</f>
        <v>N</v>
      </c>
      <c r="AC7" s="562" t="str">
        <f>IF($A7="","",IF($Q7="ITT",IF('Domain 2 ITT'!M7="","",'Domain 2 ITT'!M7),IF('Domain 2 PP'!M7="","",'Domain 2 PP'!M7)))</f>
        <v>Per protocol for the outcomes extracted</v>
      </c>
      <c r="AD7" s="3" t="str">
        <f>IF($A7="","",IF($Q7="ITT",IF('Domain 2 ITT'!N7="","",'Domain 2 ITT'!N7),"NA"))</f>
        <v>PN</v>
      </c>
      <c r="AE7" s="143" t="str">
        <f>IF($A7="","",IF($Q7="ITT",IF('Domain 2 ITT'!O7="","",'Domain 2 ITT'!O7),"NA"))</f>
        <v>High attrition, but everyone analysed according to randomised group</v>
      </c>
      <c r="AF7" s="3" t="str">
        <f>IF($A7="","",IF($Q7="ITT",IF('Domain 2 ITT'!P7="","",'Domain 2 ITT'!P7),IF('Domain 2 PP'!N7="","",'Domain 2 PP'!N7)))</f>
        <v>Some concerns</v>
      </c>
      <c r="AG7" s="500" t="str">
        <f>IF($A7="","",IF($Q7="ITT",IF('Domain 2 ITT'!Q7="","",'Domain 2 ITT'!Q7),IF('Domain 2 PP'!O7="","",'Domain 2 PP'!O7)))</f>
        <v>NA</v>
      </c>
      <c r="AH7" s="11" t="str">
        <f>IF($A7="","",IF('Domain 3'!B7="","",'Domain 3'!B7))</f>
        <v>N</v>
      </c>
      <c r="AI7" s="143" t="str">
        <f>IF($A7="","",IF('Domain 3'!C7="","",'Domain 3'!C7))</f>
        <v>60% attrition</v>
      </c>
      <c r="AJ7" s="3" t="str">
        <f>IF($A7="","",IF('Domain 3'!D7="","",'Domain 3'!D7))</f>
        <v>N</v>
      </c>
      <c r="AK7" s="3" t="str">
        <f>IF($A7="","",IF('Domain 3'!E7="","",'Domain 3'!E7))</f>
        <v>Participants were not lost to follow-up randomly, little other evidence, so no evidence the result was not biased by missing outcome data</v>
      </c>
      <c r="AL7" s="3" t="str">
        <f>IF($A7="","",IF('Domain 3'!F7="","",'Domain 3'!F7))</f>
        <v>Y</v>
      </c>
      <c r="AM7" s="562" t="str">
        <f>IF($A7="","",IF('Domain 3'!G7="","",'Domain 3'!G7))</f>
        <v>There was evidence the "variables associated with the dropout probability indicated a lack of treatment efficacy", although this was relating to smoking cessation not physical activity</v>
      </c>
      <c r="AN7" s="3" t="str">
        <f>IF($A7="","",IF('Domain 3'!H7="","",'Domain 3'!H7))</f>
        <v>NI</v>
      </c>
      <c r="AO7" s="143" t="str">
        <f>IF($A7="","",IF('Domain 3'!I7="","",'Domain 3'!I7))</f>
        <v>It is possible that people who did not improve physical activity could have dropped out, but I don't necessarily think it is "likely" - the primary outcome was smoking, where it is likely if the participants didn't stop smoking, they were more likely to drop out</v>
      </c>
      <c r="AP7" s="3" t="str">
        <f>IF($A7="","",IF('Domain 3'!J7="","",'Domain 3'!J7))</f>
        <v>High risk</v>
      </c>
      <c r="AQ7" s="500" t="str">
        <f>IF($A7="","",IF('Domain 3'!K7="","",'Domain 3'!K7))</f>
        <v>Unpredictable</v>
      </c>
      <c r="AR7" s="11" t="str">
        <f>IF($A7="","",IF('Domain 4'!B7="","",'Domain 4'!B7))</f>
        <v>PN</v>
      </c>
      <c r="AS7" s="143" t="str">
        <f>IF($A7="","",IF('Domain 4'!C7="","",'Domain 4'!C7))</f>
        <v>Self-report, but uses the IPAQ, which seems fine</v>
      </c>
      <c r="AT7" s="3" t="str">
        <f>IF($A7="","",IF('Domain 4'!D7="","",'Domain 4'!D7))</f>
        <v>PN</v>
      </c>
      <c r="AU7" s="3" t="str">
        <f>IF($A7="","",IF('Domain 4'!E7="","",'Domain 4'!E7))</f>
        <v>Same questionnaire</v>
      </c>
      <c r="AV7" s="3" t="str">
        <f>IF($A7="","",IF('Domain 4'!F7="","",'Domain 4'!F7))</f>
        <v>N</v>
      </c>
      <c r="AW7" s="3" t="str">
        <f>IF($A7="","",IF('Domain 4'!G7="","",'Domain 4'!G7))</f>
        <v>Self-report, and participants were blinded</v>
      </c>
      <c r="AX7" s="3" t="str">
        <f>IF($A7="","",IF('Domain 4'!H7="","",'Domain 4'!H7))</f>
        <v>NA</v>
      </c>
      <c r="AY7" s="562" t="str">
        <f>IF($A7="","",IF('Domain 4'!I7="","",'Domain 4'!I7))</f>
        <v/>
      </c>
      <c r="AZ7" s="3" t="str">
        <f>IF($A7="","",IF('Domain 4'!J7="","",'Domain 4'!J7))</f>
        <v>NA</v>
      </c>
      <c r="BA7" s="143" t="str">
        <f>IF($A7="","",IF('Domain 4'!K7="","",'Domain 4'!K7))</f>
        <v/>
      </c>
      <c r="BB7" s="3" t="str">
        <f>IF($A7="","",IF('Domain 4'!L7="","",'Domain 4'!L7))</f>
        <v>Low risk</v>
      </c>
      <c r="BC7" s="500" t="str">
        <f>IF($A7="","",IF('Domain 4'!M7="","",'Domain 4'!M7))</f>
        <v>NA</v>
      </c>
      <c r="BD7" s="11" t="str">
        <f>IF($A7="","",IF('Domain 5'!B7="","",'Domain 5'!B7))</f>
        <v>N</v>
      </c>
      <c r="BE7" s="143" t="str">
        <f>IF($A7="","",IF('Domain 5'!C7="","",'Domain 5'!C7))</f>
        <v>No pre-specified analysis plan</v>
      </c>
      <c r="BF7" s="3" t="str">
        <f>IF($A7="","",IF('Domain 5'!D7="","",'Domain 5'!D7))</f>
        <v>PN</v>
      </c>
      <c r="BG7" s="562" t="str">
        <f>IF($A7="","",IF('Domain 5'!E7="","",'Domain 5'!E7))</f>
        <v>Unlikely, although IPAQ could have been analysed continuously, rather than "improved, no change, or declined"</v>
      </c>
      <c r="BH7" s="562" t="str">
        <f>IF($A7="","",IF('Domain 5'!F7="","",'Domain 5'!F7))</f>
        <v>PN</v>
      </c>
      <c r="BI7" s="3" t="str">
        <f>IF($A7="","",IF('Domain 5'!G7="","",'Domain 5'!G7))</f>
        <v>Unlikely to have been selected</v>
      </c>
      <c r="BJ7" s="3" t="str">
        <f>IF($A7="","",IF('Domain 5'!H7="","",'Domain 5'!H7))</f>
        <v>Some concerns</v>
      </c>
      <c r="BK7" s="37" t="str">
        <f>IF($A7="","",IF('Domain 5'!I7="","",'Domain 5'!I7))</f>
        <v>Unpredictable</v>
      </c>
    </row>
    <row r="8" spans="1:63" x14ac:dyDescent="0.25">
      <c r="A8" s="13" t="str">
        <f>IF(Summary!A8="","",Summary!A8)</f>
        <v>SH</v>
      </c>
      <c r="B8" s="552" t="str">
        <f>IF($A8="","",Summary!C8)</f>
        <v>{Caso, 2021 #12593}</v>
      </c>
      <c r="C8" s="11" t="str">
        <f>IF($A8="","",Summary!D8)</f>
        <v>Some concerns</v>
      </c>
      <c r="D8" s="3" t="str">
        <f>IF($A8="","",Summary!E8)</f>
        <v>Low risk</v>
      </c>
      <c r="E8" s="3" t="str">
        <f>IF($A8="","",Summary!F8)</f>
        <v>Low risk</v>
      </c>
      <c r="F8" s="3" t="str">
        <f>IF($A8="","",Summary!G8)</f>
        <v>High risk</v>
      </c>
      <c r="G8" s="3" t="str">
        <f>IF($A8="","",Summary!H8)</f>
        <v>Some concerns</v>
      </c>
      <c r="H8" s="4" t="str">
        <f>IF($A8="","",Summary!I8)</f>
        <v>High risk</v>
      </c>
      <c r="I8" s="11" t="str">
        <f>IF($A8="","",IF('Domain 1'!B8="","",'Domain 1'!B8))</f>
        <v>NI</v>
      </c>
      <c r="J8" s="143" t="str">
        <f>IF($A8="","",IF('Domain 1'!C8="","",'Domain 1'!C8))</f>
        <v>"Individual randomisation sequence", no further information</v>
      </c>
      <c r="K8" s="3" t="str">
        <f>IF($A8="","",IF('Domain 1'!D8="","",'Domain 1'!D8))</f>
        <v>NI</v>
      </c>
      <c r="L8" s="562" t="str">
        <f>IF($A8="","",IF('Domain 1'!E8="","",'Domain 1'!E8))</f>
        <v>Not stated</v>
      </c>
      <c r="M8" s="3" t="str">
        <f>IF($A8="","",IF('Domain 1'!F8="","",'Domain 1'!F8))</f>
        <v>PN</v>
      </c>
      <c r="N8" s="143" t="str">
        <f>IF($A8="","",IF('Domain 1'!G8="","",'Domain 1'!G8))</f>
        <v>No obvious baseline differences</v>
      </c>
      <c r="O8" s="3" t="str">
        <f>IF($A8="","",IF('Domain 1'!H8="","",'Domain 1'!H8))</f>
        <v>Some concerns</v>
      </c>
      <c r="P8" s="500" t="str">
        <f>IF($A8="","",IF('Domain 1'!I8="","",'Domain 1'!I8))</f>
        <v>Unpredictable</v>
      </c>
      <c r="Q8" s="11" t="str">
        <f>IF($A8="","",IF(Preliminary!$G8=Lists!$I$8,IF(Summary!C8="","","ITT"),IF(Preliminary!$G8=Lists!$E$3,"PP","")))</f>
        <v>ITT</v>
      </c>
      <c r="R8" s="143" t="str">
        <f>IF($A8="","",IF($Q8="ITT",IF('Domain 2 ITT'!B8="","",'Domain 2 ITT'!B8),IF('Domain 2 PP'!B8="","",'Domain 2 PP'!B8)))</f>
        <v>NI</v>
      </c>
      <c r="S8" s="143" t="str">
        <f>IF($A8="","",IF($Q8="ITT",IF('Domain 2 ITT'!C8="","",'Domain 2 ITT'!C8),IF('Domain 2 PP'!C8="","",'Domain 2 PP'!C8)))</f>
        <v>Not stated</v>
      </c>
      <c r="T8" s="3" t="str">
        <f>IF($A8="","",IF($Q8="ITT",IF('Domain 2 ITT'!D8="","",'Domain 2 ITT'!D8),IF('Domain 2 PP'!D8="","",'Domain 2 PP'!D8)))</f>
        <v>NI</v>
      </c>
      <c r="U8" s="3" t="str">
        <f>IF($A8="","",IF($Q8="ITT",IF('Domain 2 ITT'!E8="","",'Domain 2 ITT'!E8),IF('Domain 2 PP'!E8="","",'Domain 2 PP'!E8)))</f>
        <v>Not stated</v>
      </c>
      <c r="V8" s="3" t="str">
        <f>IF($A8="","",IF($Q8="ITT",IF('Domain 2 ITT'!F8="","",'Domain 2 ITT'!F8),IF('Domain 2 PP'!F8="","",'Domain 2 PP'!F8)))</f>
        <v>PN</v>
      </c>
      <c r="W8" s="3" t="str">
        <f>IF($A8="","",IF($Q8="ITT",IF('Domain 2 ITT'!G8="","",'Domain 2 ITT'!G8),IF('Domain 2 PP'!G8="","",'Domain 2 PP'!G8)))</f>
        <v>Deviations unlikely in the trial context</v>
      </c>
      <c r="X8" s="3" t="str">
        <f>IF($A8="","",IF($Q8="ITT",IF('Domain 2 ITT'!H8="","",'Domain 2 ITT'!H8),IF('Domain 2 PP'!H8="","",'Domain 2 PP'!H8)))</f>
        <v>NA</v>
      </c>
      <c r="Y8" s="3" t="str">
        <f>IF($A8="","",IF($Q8="ITT",IF('Domain 2 ITT'!I8="","",'Domain 2 ITT'!I8),IF('Domain 2 PP'!I8="","",'Domain 2 PP'!I8)))</f>
        <v/>
      </c>
      <c r="Z8" s="3" t="str">
        <f>IF($A8="","",IF($Q8="ITT",IF('Domain 2 ITT'!J8="","",'Domain 2 ITT'!J8),IF('Domain 2 PP'!J8="","",'Domain 2 PP'!J8)))</f>
        <v>NA</v>
      </c>
      <c r="AA8" s="3" t="str">
        <f>IF($A8="","",IF($Q8="ITT",IF('Domain 2 ITT'!K8="","",'Domain 2 ITT'!K8),IF('Domain 2 PP'!K8="","",'Domain 2 PP'!K8)))</f>
        <v/>
      </c>
      <c r="AB8" s="3" t="str">
        <f>IF($A8="","",IF($Q8="ITT",IF('Domain 2 ITT'!L8="","",'Domain 2 ITT'!L8),IF('Domain 2 PP'!L8="","",'Domain 2 PP'!L8)))</f>
        <v>PY</v>
      </c>
      <c r="AC8" s="562" t="str">
        <f>IF($A8="","",IF($Q8="ITT",IF('Domain 2 ITT'!M8="","",'Domain 2 ITT'!M8),IF('Domain 2 PP'!M8="","",'Domain 2 PP'!M8)))</f>
        <v>Likely ITT, ANCOVA</v>
      </c>
      <c r="AD8" s="3" t="str">
        <f>IF($A8="","",IF($Q8="ITT",IF('Domain 2 ITT'!N8="","",'Domain 2 ITT'!N8),"NA"))</f>
        <v>NA</v>
      </c>
      <c r="AE8" s="143" t="str">
        <f>IF($A8="","",IF($Q8="ITT",IF('Domain 2 ITT'!O8="","",'Domain 2 ITT'!O8),"NA"))</f>
        <v/>
      </c>
      <c r="AF8" s="3" t="str">
        <f>IF($A8="","",IF($Q8="ITT",IF('Domain 2 ITT'!P8="","",'Domain 2 ITT'!P8),IF('Domain 2 PP'!N8="","",'Domain 2 PP'!N8)))</f>
        <v>Low risk</v>
      </c>
      <c r="AG8" s="500" t="str">
        <f>IF($A8="","",IF($Q8="ITT",IF('Domain 2 ITT'!Q8="","",'Domain 2 ITT'!Q8),IF('Domain 2 PP'!O8="","",'Domain 2 PP'!O8)))</f>
        <v>NA</v>
      </c>
      <c r="AH8" s="11" t="str">
        <f>IF($A8="","",IF('Domain 3'!B8="","",'Domain 3'!B8))</f>
        <v>PY</v>
      </c>
      <c r="AI8" s="143" t="str">
        <f>IF($A8="","",IF('Domain 3'!C8="","",'Domain 3'!C8))</f>
        <v>8.8% attrition</v>
      </c>
      <c r="AJ8" s="3" t="str">
        <f>IF($A8="","",IF('Domain 3'!D8="","",'Domain 3'!D8))</f>
        <v>NA</v>
      </c>
      <c r="AK8" s="3" t="str">
        <f>IF($A8="","",IF('Domain 3'!E8="","",'Domain 3'!E8))</f>
        <v/>
      </c>
      <c r="AL8" s="3" t="str">
        <f>IF($A8="","",IF('Domain 3'!F8="","",'Domain 3'!F8))</f>
        <v>NA</v>
      </c>
      <c r="AM8" s="562" t="str">
        <f>IF($A8="","",IF('Domain 3'!G8="","",'Domain 3'!G8))</f>
        <v/>
      </c>
      <c r="AN8" s="3" t="str">
        <f>IF($A8="","",IF('Domain 3'!H8="","",'Domain 3'!H8))</f>
        <v>NA</v>
      </c>
      <c r="AO8" s="143" t="str">
        <f>IF($A8="","",IF('Domain 3'!I8="","",'Domain 3'!I8))</f>
        <v/>
      </c>
      <c r="AP8" s="3" t="str">
        <f>IF($A8="","",IF('Domain 3'!J8="","",'Domain 3'!J8))</f>
        <v>Low risk</v>
      </c>
      <c r="AQ8" s="500" t="str">
        <f>IF($A8="","",IF('Domain 3'!K8="","",'Domain 3'!K8))</f>
        <v>NA</v>
      </c>
      <c r="AR8" s="11" t="str">
        <f>IF($A8="","",IF('Domain 4'!B8="","",'Domain 4'!B8))</f>
        <v>Y</v>
      </c>
      <c r="AS8" s="143" t="str">
        <f>IF($A8="","",IF('Domain 4'!C8="","",'Domain 4'!C8))</f>
        <v>Self-report, when the participants were instructed to download an app to measure, then report, daily step counts</v>
      </c>
      <c r="AT8" s="3" t="str">
        <f>IF($A8="","",IF('Domain 4'!D8="","",'Domain 4'!D8))</f>
        <v>NA</v>
      </c>
      <c r="AU8" s="3" t="str">
        <f>IF($A8="","",IF('Domain 4'!E8="","",'Domain 4'!E8))</f>
        <v/>
      </c>
      <c r="AV8" s="3" t="str">
        <f>IF($A8="","",IF('Domain 4'!F8="","",'Domain 4'!F8))</f>
        <v>NA</v>
      </c>
      <c r="AW8" s="3" t="str">
        <f>IF($A8="","",IF('Domain 4'!G8="","",'Domain 4'!G8))</f>
        <v/>
      </c>
      <c r="AX8" s="3" t="str">
        <f>IF($A8="","",IF('Domain 4'!H8="","",'Domain 4'!H8))</f>
        <v>NA</v>
      </c>
      <c r="AY8" s="562" t="str">
        <f>IF($A8="","",IF('Domain 4'!I8="","",'Domain 4'!I8))</f>
        <v/>
      </c>
      <c r="AZ8" s="3" t="str">
        <f>IF($A8="","",IF('Domain 4'!J8="","",'Domain 4'!J8))</f>
        <v>NA</v>
      </c>
      <c r="BA8" s="143" t="str">
        <f>IF($A8="","",IF('Domain 4'!K8="","",'Domain 4'!K8))</f>
        <v/>
      </c>
      <c r="BB8" s="3" t="str">
        <f>IF($A8="","",IF('Domain 4'!L8="","",'Domain 4'!L8))</f>
        <v>High risk</v>
      </c>
      <c r="BC8" s="500" t="str">
        <f>IF($A8="","",IF('Domain 4'!M8="","",'Domain 4'!M8))</f>
        <v>Unpredictable</v>
      </c>
      <c r="BD8" s="11" t="str">
        <f>IF($A8="","",IF('Domain 5'!B8="","",'Domain 5'!B8))</f>
        <v>N</v>
      </c>
      <c r="BE8" s="143" t="str">
        <f>IF($A8="","",IF('Domain 5'!C8="","",'Domain 5'!C8))</f>
        <v>No protocol or analysis plan reported</v>
      </c>
      <c r="BF8" s="3" t="str">
        <f>IF($A8="","",IF('Domain 5'!D8="","",'Domain 5'!D8))</f>
        <v>NI</v>
      </c>
      <c r="BG8" s="562" t="str">
        <f>IF($A8="","",IF('Domain 5'!E8="","",'Domain 5'!E8))</f>
        <v>Unclear why reported step count was not used rather than self-reported days with more than 7,000 steps</v>
      </c>
      <c r="BH8" s="562" t="str">
        <f>IF($A8="","",IF('Domain 5'!F8="","",'Domain 5'!F8))</f>
        <v>PN</v>
      </c>
      <c r="BI8" s="3" t="str">
        <f>IF($A8="","",IF('Domain 5'!G8="","",'Domain 5'!G8))</f>
        <v>Unlikely to have been selected</v>
      </c>
      <c r="BJ8" s="3" t="str">
        <f>IF($A8="","",IF('Domain 5'!H8="","",'Domain 5'!H8))</f>
        <v>Some concerns</v>
      </c>
      <c r="BK8" s="37" t="str">
        <f>IF($A8="","",IF('Domain 5'!I8="","",'Domain 5'!I8))</f>
        <v>Unpredictable</v>
      </c>
    </row>
    <row r="9" spans="1:63" x14ac:dyDescent="0.25">
      <c r="A9" s="13" t="str">
        <f>IF(Summary!A9="","",Summary!A9)</f>
        <v>SH</v>
      </c>
      <c r="B9" s="552" t="str">
        <f>IF($A9="","",Summary!C9)</f>
        <v>{Collombon, 2024 #24737}</v>
      </c>
      <c r="C9" s="11" t="str">
        <f>IF($A9="","",Summary!D9)</f>
        <v>Low risk</v>
      </c>
      <c r="D9" s="3" t="str">
        <f>IF($A9="","",Summary!E9)</f>
        <v>Low risk</v>
      </c>
      <c r="E9" s="3" t="str">
        <f>IF($A9="","",Summary!F9)</f>
        <v>High risk</v>
      </c>
      <c r="F9" s="3" t="str">
        <f>IF($A9="","",Summary!G9)</f>
        <v>Low risk</v>
      </c>
      <c r="G9" s="3" t="str">
        <f>IF($A9="","",Summary!H9)</f>
        <v>Some concerns</v>
      </c>
      <c r="H9" s="4" t="str">
        <f>IF($A9="","",Summary!I9)</f>
        <v>High risk</v>
      </c>
      <c r="I9" s="11" t="str">
        <f>IF($A9="","",IF('Domain 1'!B9="","",'Domain 1'!B9))</f>
        <v>PY</v>
      </c>
      <c r="J9" s="143" t="str">
        <f>IF($A9="","",IF('Domain 1'!C9="","",'Domain 1'!C9))</f>
        <v>Automatic randomisation within the registration portal</v>
      </c>
      <c r="K9" s="3" t="str">
        <f>IF($A9="","",IF('Domain 1'!D9="","",'Domain 1'!D9))</f>
        <v>PY</v>
      </c>
      <c r="L9" s="562" t="str">
        <f>IF($A9="","",IF('Domain 1'!E9="","",'Domain 1'!E9))</f>
        <v>Likely assigned at enrollment</v>
      </c>
      <c r="M9" s="3" t="str">
        <f>IF($A9="","",IF('Domain 1'!F9="","",'Domain 1'!F9))</f>
        <v>N</v>
      </c>
      <c r="N9" s="143" t="str">
        <f>IF($A9="","",IF('Domain 1'!G9="","",'Domain 1'!G9))</f>
        <v>No obvious baseline differences</v>
      </c>
      <c r="O9" s="3" t="str">
        <f>IF($A9="","",IF('Domain 1'!H9="","",'Domain 1'!H9))</f>
        <v>Low risk</v>
      </c>
      <c r="P9" s="500" t="str">
        <f>IF($A9="","",IF('Domain 1'!I9="","",'Domain 1'!I9))</f>
        <v>NA</v>
      </c>
      <c r="Q9" s="11" t="str">
        <f>IF($A9="","",IF(Preliminary!$G9=Lists!$I$8,IF(Summary!C9="","","ITT"),IF(Preliminary!$G9=Lists!$E$3,"PP","")))</f>
        <v>ITT</v>
      </c>
      <c r="R9" s="143" t="str">
        <f>IF($A9="","",IF($Q9="ITT",IF('Domain 2 ITT'!B9="","",'Domain 2 ITT'!B9),IF('Domain 2 PP'!B9="","",'Domain 2 PP'!B9)))</f>
        <v>NI</v>
      </c>
      <c r="S9" s="143" t="str">
        <f>IF($A9="","",IF($Q9="ITT",IF('Domain 2 ITT'!C9="","",'Domain 2 ITT'!C9),IF('Domain 2 PP'!C9="","",'Domain 2 PP'!C9)))</f>
        <v>Not stated</v>
      </c>
      <c r="T9" s="3" t="str">
        <f>IF($A9="","",IF($Q9="ITT",IF('Domain 2 ITT'!D9="","",'Domain 2 ITT'!D9),IF('Domain 2 PP'!D9="","",'Domain 2 PP'!D9)))</f>
        <v>NI</v>
      </c>
      <c r="U9" s="3" t="str">
        <f>IF($A9="","",IF($Q9="ITT",IF('Domain 2 ITT'!E9="","",'Domain 2 ITT'!E9),IF('Domain 2 PP'!E9="","",'Domain 2 PP'!E9)))</f>
        <v>Not stated</v>
      </c>
      <c r="V9" s="3" t="str">
        <f>IF($A9="","",IF($Q9="ITT",IF('Domain 2 ITT'!F9="","",'Domain 2 ITT'!F9),IF('Domain 2 PP'!F9="","",'Domain 2 PP'!F9)))</f>
        <v>PN</v>
      </c>
      <c r="W9" s="3" t="str">
        <f>IF($A9="","",IF($Q9="ITT",IF('Domain 2 ITT'!G9="","",'Domain 2 ITT'!G9),IF('Domain 2 PP'!G9="","",'Domain 2 PP'!G9)))</f>
        <v>Deviations unlikely in the trial context</v>
      </c>
      <c r="X9" s="3" t="str">
        <f>IF($A9="","",IF($Q9="ITT",IF('Domain 2 ITT'!H9="","",'Domain 2 ITT'!H9),IF('Domain 2 PP'!H9="","",'Domain 2 PP'!H9)))</f>
        <v>NA</v>
      </c>
      <c r="Y9" s="3" t="str">
        <f>IF($A9="","",IF($Q9="ITT",IF('Domain 2 ITT'!I9="","",'Domain 2 ITT'!I9),IF('Domain 2 PP'!I9="","",'Domain 2 PP'!I9)))</f>
        <v/>
      </c>
      <c r="Z9" s="3" t="str">
        <f>IF($A9="","",IF($Q9="ITT",IF('Domain 2 ITT'!J9="","",'Domain 2 ITT'!J9),IF('Domain 2 PP'!J9="","",'Domain 2 PP'!J9)))</f>
        <v>NA</v>
      </c>
      <c r="AA9" s="3" t="str">
        <f>IF($A9="","",IF($Q9="ITT",IF('Domain 2 ITT'!K9="","",'Domain 2 ITT'!K9),IF('Domain 2 PP'!K9="","",'Domain 2 PP'!K9)))</f>
        <v/>
      </c>
      <c r="AB9" s="3" t="str">
        <f>IF($A9="","",IF($Q9="ITT",IF('Domain 2 ITT'!L9="","",'Domain 2 ITT'!L9),IF('Domain 2 PP'!L9="","",'Domain 2 PP'!L9)))</f>
        <v>PY</v>
      </c>
      <c r="AC9" s="562" t="str">
        <f>IF($A9="","",IF($Q9="ITT",IF('Domain 2 ITT'!M9="","",'Domain 2 ITT'!M9),IF('Domain 2 PP'!M9="","",'Domain 2 PP'!M9)))</f>
        <v>Likely ITT, multilevel linear regression</v>
      </c>
      <c r="AD9" s="3" t="str">
        <f>IF($A9="","",IF($Q9="ITT",IF('Domain 2 ITT'!N9="","",'Domain 2 ITT'!N9),"NA"))</f>
        <v>NA</v>
      </c>
      <c r="AE9" s="143" t="str">
        <f>IF($A9="","",IF($Q9="ITT",IF('Domain 2 ITT'!O9="","",'Domain 2 ITT'!O9),"NA"))</f>
        <v/>
      </c>
      <c r="AF9" s="3" t="str">
        <f>IF($A9="","",IF($Q9="ITT",IF('Domain 2 ITT'!P9="","",'Domain 2 ITT'!P9),IF('Domain 2 PP'!N9="","",'Domain 2 PP'!N9)))</f>
        <v>Low risk</v>
      </c>
      <c r="AG9" s="500" t="str">
        <f>IF($A9="","",IF($Q9="ITT",IF('Domain 2 ITT'!Q9="","",'Domain 2 ITT'!Q9),IF('Domain 2 PP'!O9="","",'Domain 2 PP'!O9)))</f>
        <v>NA</v>
      </c>
      <c r="AH9" s="11" t="str">
        <f>IF($A9="","",IF('Domain 3'!B9="","",'Domain 3'!B9))</f>
        <v>N</v>
      </c>
      <c r="AI9" s="143" t="str">
        <f>IF($A9="","",IF('Domain 3'!C9="","",'Domain 3'!C9))</f>
        <v>33% to 57% unbalanced attrition</v>
      </c>
      <c r="AJ9" s="3" t="str">
        <f>IF($A9="","",IF('Domain 3'!D9="","",'Domain 3'!D9))</f>
        <v>N</v>
      </c>
      <c r="AK9" s="3" t="str">
        <f>IF($A9="","",IF('Domain 3'!E9="","",'Domain 3'!E9))</f>
        <v>No evidence, drop-out related to participant characteristics and intervention group</v>
      </c>
      <c r="AL9" s="3" t="str">
        <f>IF($A9="","",IF('Domain 3'!F9="","",'Domain 3'!F9))</f>
        <v>Y</v>
      </c>
      <c r="AM9" s="562" t="str">
        <f>IF($A9="","",IF('Domain 3'!G9="","",'Domain 3'!G9))</f>
        <v>Non-response or withdrawal may have been affected by ability or willingness to perform physical activity</v>
      </c>
      <c r="AN9" s="3" t="str">
        <f>IF($A9="","",IF('Domain 3'!H9="","",'Domain 3'!H9))</f>
        <v>PY</v>
      </c>
      <c r="AO9" s="143" t="str">
        <f>IF($A9="","",IF('Domain 3'!I9="","",'Domain 3'!I9))</f>
        <v>Non-response or withdrawal likely affected by ability to perform physical activity</v>
      </c>
      <c r="AP9" s="3" t="str">
        <f>IF($A9="","",IF('Domain 3'!J9="","",'Domain 3'!J9))</f>
        <v>High risk</v>
      </c>
      <c r="AQ9" s="500" t="str">
        <f>IF($A9="","",IF('Domain 3'!K9="","",'Domain 3'!K9))</f>
        <v>Unpredictable</v>
      </c>
      <c r="AR9" s="11" t="str">
        <f>IF($A9="","",IF('Domain 4'!B9="","",'Domain 4'!B9))</f>
        <v>N</v>
      </c>
      <c r="AS9" s="143" t="str">
        <f>IF($A9="","",IF('Domain 4'!C9="","",'Domain 4'!C9))</f>
        <v>Accelerometer, also self-report</v>
      </c>
      <c r="AT9" s="3" t="str">
        <f>IF($A9="","",IF('Domain 4'!D9="","",'Domain 4'!D9))</f>
        <v>N</v>
      </c>
      <c r="AU9" s="3" t="str">
        <f>IF($A9="","",IF('Domain 4'!E9="","",'Domain 4'!E9))</f>
        <v>Same accelerometer &amp; questionnaire</v>
      </c>
      <c r="AV9" s="3" t="str">
        <f>IF($A9="","",IF('Domain 4'!F9="","",'Domain 4'!F9))</f>
        <v>N</v>
      </c>
      <c r="AW9" s="3" t="str">
        <f>IF($A9="","",IF('Domain 4'!G9="","",'Domain 4'!G9))</f>
        <v>Accelerometer was objective</v>
      </c>
      <c r="AX9" s="3" t="str">
        <f>IF($A9="","",IF('Domain 4'!H9="","",'Domain 4'!H9))</f>
        <v>NA</v>
      </c>
      <c r="AY9" s="562" t="str">
        <f>IF($A9="","",IF('Domain 4'!I9="","",'Domain 4'!I9))</f>
        <v/>
      </c>
      <c r="AZ9" s="3" t="str">
        <f>IF($A9="","",IF('Domain 4'!J9="","",'Domain 4'!J9))</f>
        <v>NA</v>
      </c>
      <c r="BA9" s="143" t="str">
        <f>IF($A9="","",IF('Domain 4'!K9="","",'Domain 4'!K9))</f>
        <v/>
      </c>
      <c r="BB9" s="3" t="str">
        <f>IF($A9="","",IF('Domain 4'!L9="","",'Domain 4'!L9))</f>
        <v>Low risk</v>
      </c>
      <c r="BC9" s="500" t="str">
        <f>IF($A9="","",IF('Domain 4'!M9="","",'Domain 4'!M9))</f>
        <v>NA</v>
      </c>
      <c r="BD9" s="11" t="str">
        <f>IF($A9="","",IF('Domain 5'!B9="","",'Domain 5'!B9))</f>
        <v>N</v>
      </c>
      <c r="BE9" s="143" t="str">
        <f>IF($A9="","",IF('Domain 5'!C9="","",'Domain 5'!C9))</f>
        <v>Protocol doesn't give an analysis plan, and there was no analysis plan available in the OSF page for the study</v>
      </c>
      <c r="BF9" s="3" t="str">
        <f>IF($A9="","",IF('Domain 5'!D9="","",'Domain 5'!D9))</f>
        <v>N</v>
      </c>
      <c r="BG9" s="562" t="str">
        <f>IF($A9="","",IF('Domain 5'!E9="","",'Domain 5'!E9))</f>
        <v>Objective &amp; subjective step count, limited options here</v>
      </c>
      <c r="BH9" s="562" t="str">
        <f>IF($A9="","",IF('Domain 5'!F9="","",'Domain 5'!F9))</f>
        <v>PN</v>
      </c>
      <c r="BI9" s="3" t="str">
        <f>IF($A9="","",IF('Domain 5'!G9="","",'Domain 5'!G9))</f>
        <v>Unlikely to have been selected</v>
      </c>
      <c r="BJ9" s="3" t="str">
        <f>IF($A9="","",IF('Domain 5'!H9="","",'Domain 5'!H9))</f>
        <v>Some concerns</v>
      </c>
      <c r="BK9" s="37" t="str">
        <f>IF($A9="","",IF('Domain 5'!I9="","",'Domain 5'!I9))</f>
        <v>Unpredictable</v>
      </c>
    </row>
    <row r="10" spans="1:63" x14ac:dyDescent="0.25">
      <c r="A10" s="13" t="str">
        <f>IF(Summary!A10="","",Summary!A10)</f>
        <v>SH</v>
      </c>
      <c r="B10" s="552" t="str">
        <f>IF($A10="","",Summary!C10)</f>
        <v>{Coppens, 2024 #24723}</v>
      </c>
      <c r="C10" s="11" t="str">
        <f>IF($A10="","",Summary!D10)</f>
        <v>Some concerns</v>
      </c>
      <c r="D10" s="3" t="str">
        <f>IF($A10="","",Summary!E10)</f>
        <v>Low risk</v>
      </c>
      <c r="E10" s="3" t="str">
        <f>IF($A10="","",Summary!F10)</f>
        <v>High risk</v>
      </c>
      <c r="F10" s="3" t="str">
        <f>IF($A10="","",Summary!G10)</f>
        <v>Low risk</v>
      </c>
      <c r="G10" s="3" t="str">
        <f>IF($A10="","",Summary!H10)</f>
        <v>Some concerns</v>
      </c>
      <c r="H10" s="4" t="str">
        <f>IF($A10="","",Summary!I10)</f>
        <v>High risk</v>
      </c>
      <c r="I10" s="11" t="str">
        <f>IF($A10="","",IF('Domain 1'!B10="","",'Domain 1'!B10))</f>
        <v>Y</v>
      </c>
      <c r="J10" s="143" t="str">
        <f>IF($A10="","",IF('Domain 1'!C10="","",'Domain 1'!C10))</f>
        <v>Randomised within the app</v>
      </c>
      <c r="K10" s="3" t="str">
        <f>IF($A10="","",IF('Domain 1'!D10="","",'Domain 1'!D10))</f>
        <v>PY</v>
      </c>
      <c r="L10" s="562" t="str">
        <f>IF($A10="","",IF('Domain 1'!E10="","",'Domain 1'!E10))</f>
        <v>Randomization within app</v>
      </c>
      <c r="M10" s="3" t="str">
        <f>IF($A10="","",IF('Domain 1'!F10="","",'Domain 1'!F10))</f>
        <v>PY</v>
      </c>
      <c r="N10" s="143" t="str">
        <f>IF($A10="","",IF('Domain 1'!G10="","",'Domain 1'!G10))</f>
        <v>Few baseline characteristics presented, but one big difference (minutes of sport per week)</v>
      </c>
      <c r="O10" s="3" t="str">
        <f>IF($A10="","",IF('Domain 1'!H10="","",'Domain 1'!H10))</f>
        <v>Some concerns</v>
      </c>
      <c r="P10" s="500" t="str">
        <f>IF($A10="","",IF('Domain 1'!I10="","",'Domain 1'!I10))</f>
        <v>Unpredictable</v>
      </c>
      <c r="Q10" s="11" t="str">
        <f>IF($A10="","",IF(Preliminary!$G10=Lists!$I$8,IF(Summary!C10="","","ITT"),IF(Preliminary!$G10=Lists!$E$3,"PP","")))</f>
        <v>ITT</v>
      </c>
      <c r="R10" s="143" t="str">
        <f>IF($A10="","",IF($Q10="ITT",IF('Domain 2 ITT'!B10="","",'Domain 2 ITT'!B10),IF('Domain 2 PP'!B10="","",'Domain 2 PP'!B10)))</f>
        <v>PN</v>
      </c>
      <c r="S10" s="143" t="str">
        <f>IF($A10="","",IF($Q10="ITT",IF('Domain 2 ITT'!C10="","",'Domain 2 ITT'!C10),IF('Domain 2 PP'!C10="","",'Domain 2 PP'!C10)))</f>
        <v>Stated double blind, though no further information</v>
      </c>
      <c r="T10" s="3" t="str">
        <f>IF($A10="","",IF($Q10="ITT",IF('Domain 2 ITT'!D10="","",'Domain 2 ITT'!D10),IF('Domain 2 PP'!D10="","",'Domain 2 PP'!D10)))</f>
        <v>PN</v>
      </c>
      <c r="U10" s="3" t="str">
        <f>IF($A10="","",IF($Q10="ITT",IF('Domain 2 ITT'!E10="","",'Domain 2 ITT'!E10),IF('Domain 2 PP'!E10="","",'Domain 2 PP'!E10)))</f>
        <v>Stated double blind, though no further information</v>
      </c>
      <c r="V10" s="3" t="str">
        <f>IF($A10="","",IF($Q10="ITT",IF('Domain 2 ITT'!F10="","",'Domain 2 ITT'!F10),IF('Domain 2 PP'!F10="","",'Domain 2 PP'!F10)))</f>
        <v>NA</v>
      </c>
      <c r="W10" s="3" t="str">
        <f>IF($A10="","",IF($Q10="ITT",IF('Domain 2 ITT'!G10="","",'Domain 2 ITT'!G10),IF('Domain 2 PP'!G10="","",'Domain 2 PP'!G10)))</f>
        <v/>
      </c>
      <c r="X10" s="3" t="str">
        <f>IF($A10="","",IF($Q10="ITT",IF('Domain 2 ITT'!H10="","",'Domain 2 ITT'!H10),IF('Domain 2 PP'!H10="","",'Domain 2 PP'!H10)))</f>
        <v>NA</v>
      </c>
      <c r="Y10" s="3" t="str">
        <f>IF($A10="","",IF($Q10="ITT",IF('Domain 2 ITT'!I10="","",'Domain 2 ITT'!I10),IF('Domain 2 PP'!I10="","",'Domain 2 PP'!I10)))</f>
        <v/>
      </c>
      <c r="Z10" s="3" t="str">
        <f>IF($A10="","",IF($Q10="ITT",IF('Domain 2 ITT'!J10="","",'Domain 2 ITT'!J10),IF('Domain 2 PP'!J10="","",'Domain 2 PP'!J10)))</f>
        <v>NA</v>
      </c>
      <c r="AA10" s="3" t="str">
        <f>IF($A10="","",IF($Q10="ITT",IF('Domain 2 ITT'!K10="","",'Domain 2 ITT'!K10),IF('Domain 2 PP'!K10="","",'Domain 2 PP'!K10)))</f>
        <v/>
      </c>
      <c r="AB10" s="3" t="str">
        <f>IF($A10="","",IF($Q10="ITT",IF('Domain 2 ITT'!L10="","",'Domain 2 ITT'!L10),IF('Domain 2 PP'!L10="","",'Domain 2 PP'!L10)))</f>
        <v>PY</v>
      </c>
      <c r="AC10" s="562" t="str">
        <f>IF($A10="","",IF($Q10="ITT",IF('Domain 2 ITT'!M10="","",'Domain 2 ITT'!M10),IF('Domain 2 PP'!M10="","",'Domain 2 PP'!M10)))</f>
        <v>Likely ITT, ANOVA, though little detail</v>
      </c>
      <c r="AD10" s="3" t="str">
        <f>IF($A10="","",IF($Q10="ITT",IF('Domain 2 ITT'!N10="","",'Domain 2 ITT'!N10),"NA"))</f>
        <v>NA</v>
      </c>
      <c r="AE10" s="143" t="str">
        <f>IF($A10="","",IF($Q10="ITT",IF('Domain 2 ITT'!O10="","",'Domain 2 ITT'!O10),"NA"))</f>
        <v/>
      </c>
      <c r="AF10" s="3" t="str">
        <f>IF($A10="","",IF($Q10="ITT",IF('Domain 2 ITT'!P10="","",'Domain 2 ITT'!P10),IF('Domain 2 PP'!N10="","",'Domain 2 PP'!N10)))</f>
        <v>Low risk</v>
      </c>
      <c r="AG10" s="500" t="str">
        <f>IF($A10="","",IF($Q10="ITT",IF('Domain 2 ITT'!Q10="","",'Domain 2 ITT'!Q10),IF('Domain 2 PP'!O10="","",'Domain 2 PP'!O10)))</f>
        <v>NA</v>
      </c>
      <c r="AH10" s="11" t="str">
        <f>IF($A10="","",IF('Domain 3'!B10="","",'Domain 3'!B10))</f>
        <v>N</v>
      </c>
      <c r="AI10" s="143" t="str">
        <f>IF($A10="","",IF('Domain 3'!C10="","",'Domain 3'!C10))</f>
        <v>69% attrition to posttest, 86% attrition to follow-up test</v>
      </c>
      <c r="AJ10" s="3" t="str">
        <f>IF($A10="","",IF('Domain 3'!D10="","",'Domain 3'!D10))</f>
        <v>N</v>
      </c>
      <c r="AK10" s="3" t="str">
        <f>IF($A10="","",IF('Domain 3'!E10="","",'Domain 3'!E10))</f>
        <v>No evidence</v>
      </c>
      <c r="AL10" s="3" t="str">
        <f>IF($A10="","",IF('Domain 3'!F10="","",'Domain 3'!F10))</f>
        <v>Y</v>
      </c>
      <c r="AM10" s="562" t="str">
        <f>IF($A10="","",IF('Domain 3'!G10="","",'Domain 3'!G10))</f>
        <v>Non-response or withdrawal may have been affected by ability or willingness to perform physical activity</v>
      </c>
      <c r="AN10" s="3" t="str">
        <f>IF($A10="","",IF('Domain 3'!H10="","",'Domain 3'!H10))</f>
        <v>PY</v>
      </c>
      <c r="AO10" s="143" t="str">
        <f>IF($A10="","",IF('Domain 3'!I10="","",'Domain 3'!I10))</f>
        <v>Non-response or withdrawal likely affected by ability to perform physical activity</v>
      </c>
      <c r="AP10" s="3" t="str">
        <f>IF($A10="","",IF('Domain 3'!J10="","",'Domain 3'!J10))</f>
        <v>High risk</v>
      </c>
      <c r="AQ10" s="500" t="str">
        <f>IF($A10="","",IF('Domain 3'!K10="","",'Domain 3'!K10))</f>
        <v>Unpredictable</v>
      </c>
      <c r="AR10" s="11" t="str">
        <f>IF($A10="","",IF('Domain 4'!B10="","",'Domain 4'!B10))</f>
        <v>PN</v>
      </c>
      <c r="AS10" s="143" t="str">
        <f>IF($A10="","",IF('Domain 4'!C10="","",'Domain 4'!C10))</f>
        <v>Self-report using EHIS-PAQ</v>
      </c>
      <c r="AT10" s="3" t="str">
        <f>IF($A10="","",IF('Domain 4'!D10="","",'Domain 4'!D10))</f>
        <v>N</v>
      </c>
      <c r="AU10" s="3" t="str">
        <f>IF($A10="","",IF('Domain 4'!E10="","",'Domain 4'!E10))</f>
        <v>Same questionnaire</v>
      </c>
      <c r="AV10" s="3" t="str">
        <f>IF($A10="","",IF('Domain 4'!F10="","",'Domain 4'!F10))</f>
        <v>PN</v>
      </c>
      <c r="AW10" s="3" t="str">
        <f>IF($A10="","",IF('Domain 4'!G10="","",'Domain 4'!G10))</f>
        <v>Stated double blind &amp; self-reported</v>
      </c>
      <c r="AX10" s="3" t="str">
        <f>IF($A10="","",IF('Domain 4'!H10="","",'Domain 4'!H10))</f>
        <v>NA</v>
      </c>
      <c r="AY10" s="562" t="str">
        <f>IF($A10="","",IF('Domain 4'!I10="","",'Domain 4'!I10))</f>
        <v/>
      </c>
      <c r="AZ10" s="3" t="str">
        <f>IF($A10="","",IF('Domain 4'!J10="","",'Domain 4'!J10))</f>
        <v>NA</v>
      </c>
      <c r="BA10" s="143" t="str">
        <f>IF($A10="","",IF('Domain 4'!K10="","",'Domain 4'!K10))</f>
        <v/>
      </c>
      <c r="BB10" s="3" t="str">
        <f>IF($A10="","",IF('Domain 4'!L10="","",'Domain 4'!L10))</f>
        <v>Low risk</v>
      </c>
      <c r="BC10" s="500" t="str">
        <f>IF($A10="","",IF('Domain 4'!M10="","",'Domain 4'!M10))</f>
        <v>NA</v>
      </c>
      <c r="BD10" s="11" t="str">
        <f>IF($A10="","",IF('Domain 5'!B10="","",'Domain 5'!B10))</f>
        <v>N</v>
      </c>
      <c r="BE10" s="143" t="str">
        <f>IF($A10="","",IF('Domain 5'!C10="","",'Domain 5'!C10))</f>
        <v>No protocol or analysis plan reported</v>
      </c>
      <c r="BF10" s="3" t="str">
        <f>IF($A10="","",IF('Domain 5'!D10="","",'Domain 5'!D10))</f>
        <v>PN</v>
      </c>
      <c r="BG10" s="562" t="str">
        <f>IF($A10="","",IF('Domain 5'!E10="","",'Domain 5'!E10))</f>
        <v>One questionnaire, a few ways to analyse it, but seems reasonable</v>
      </c>
      <c r="BH10" s="562" t="str">
        <f>IF($A10="","",IF('Domain 5'!F10="","",'Domain 5'!F10))</f>
        <v>PN</v>
      </c>
      <c r="BI10" s="3" t="str">
        <f>IF($A10="","",IF('Domain 5'!G10="","",'Domain 5'!G10))</f>
        <v>Unlikely to have been selected</v>
      </c>
      <c r="BJ10" s="3" t="str">
        <f>IF($A10="","",IF('Domain 5'!H10="","",'Domain 5'!H10))</f>
        <v>Some concerns</v>
      </c>
      <c r="BK10" s="37" t="str">
        <f>IF($A10="","",IF('Domain 5'!I10="","",'Domain 5'!I10))</f>
        <v>Unpredictable</v>
      </c>
    </row>
    <row r="11" spans="1:63" x14ac:dyDescent="0.25">
      <c r="A11" s="13" t="str">
        <f>IF(Summary!A11="","",Summary!A11)</f>
        <v>SH</v>
      </c>
      <c r="B11" s="552" t="str">
        <f>IF($A11="","",Summary!C11)</f>
        <v>{Coppens, 2025 #25268}</v>
      </c>
      <c r="C11" s="11" t="str">
        <f>IF($A11="","",Summary!D11)</f>
        <v>High risk</v>
      </c>
      <c r="D11" s="3" t="str">
        <f>IF($A11="","",Summary!E11)</f>
        <v>Low risk</v>
      </c>
      <c r="E11" s="3" t="str">
        <f>IF($A11="","",Summary!F11)</f>
        <v>High risk</v>
      </c>
      <c r="F11" s="3" t="str">
        <f>IF($A11="","",Summary!G11)</f>
        <v>Low risk</v>
      </c>
      <c r="G11" s="3" t="str">
        <f>IF($A11="","",Summary!H11)</f>
        <v>Some concerns</v>
      </c>
      <c r="H11" s="4" t="str">
        <f>IF($A11="","",Summary!I11)</f>
        <v>High risk</v>
      </c>
      <c r="I11" s="11" t="str">
        <f>IF($A11="","",IF('Domain 1'!B11="","",'Domain 1'!B11))</f>
        <v>N</v>
      </c>
      <c r="J11" s="143" t="str">
        <f>IF($A11="","",IF('Domain 1'!C11="","",'Domain 1'!C11))</f>
        <v>Alternating</v>
      </c>
      <c r="K11" s="3" t="str">
        <f>IF($A11="","",IF('Domain 1'!D11="","",'Domain 1'!D11))</f>
        <v>PN</v>
      </c>
      <c r="L11" s="562" t="str">
        <f>IF($A11="","",IF('Domain 1'!E11="","",'Domain 1'!E11))</f>
        <v>Alternating, so could have been visible to study staff</v>
      </c>
      <c r="M11" s="3" t="str">
        <f>IF($A11="","",IF('Domain 1'!F11="","",'Domain 1'!F11))</f>
        <v>NI</v>
      </c>
      <c r="N11" s="143" t="str">
        <f>IF($A11="","",IF('Domain 1'!G11="","",'Domain 1'!G11))</f>
        <v>No baseline characteristics given by group</v>
      </c>
      <c r="O11" s="3" t="str">
        <f>IF($A11="","",IF('Domain 1'!H11="","",'Domain 1'!H11))</f>
        <v>High risk</v>
      </c>
      <c r="P11" s="500" t="str">
        <f>IF($A11="","",IF('Domain 1'!I11="","",'Domain 1'!I11))</f>
        <v>Unpredictable</v>
      </c>
      <c r="Q11" s="11" t="str">
        <f>IF($A11="","",IF(Preliminary!$G11=Lists!$I$8,IF(Summary!C11="","","ITT"),IF(Preliminary!$G11=Lists!$E$3,"PP","")))</f>
        <v>ITT</v>
      </c>
      <c r="R11" s="143" t="str">
        <f>IF($A11="","",IF($Q11="ITT",IF('Domain 2 ITT'!B11="","",'Domain 2 ITT'!B11),IF('Domain 2 PP'!B11="","",'Domain 2 PP'!B11)))</f>
        <v>PN</v>
      </c>
      <c r="S11" s="143" t="str">
        <f>IF($A11="","",IF($Q11="ITT",IF('Domain 2 ITT'!C11="","",'Domain 2 ITT'!C11),IF('Domain 2 PP'!C11="","",'Domain 2 PP'!C11)))</f>
        <v>Stated double blind, though no further information</v>
      </c>
      <c r="T11" s="3" t="str">
        <f>IF($A11="","",IF($Q11="ITT",IF('Domain 2 ITT'!D11="","",'Domain 2 ITT'!D11),IF('Domain 2 PP'!D11="","",'Domain 2 PP'!D11)))</f>
        <v>PN</v>
      </c>
      <c r="U11" s="3" t="str">
        <f>IF($A11="","",IF($Q11="ITT",IF('Domain 2 ITT'!E11="","",'Domain 2 ITT'!E11),IF('Domain 2 PP'!E11="","",'Domain 2 PP'!E11)))</f>
        <v>Stated double blind, though no further information</v>
      </c>
      <c r="V11" s="3" t="str">
        <f>IF($A11="","",IF($Q11="ITT",IF('Domain 2 ITT'!F11="","",'Domain 2 ITT'!F11),IF('Domain 2 PP'!F11="","",'Domain 2 PP'!F11)))</f>
        <v>NA</v>
      </c>
      <c r="W11" s="3" t="str">
        <f>IF($A11="","",IF($Q11="ITT",IF('Domain 2 ITT'!G11="","",'Domain 2 ITT'!G11),IF('Domain 2 PP'!G11="","",'Domain 2 PP'!G11)))</f>
        <v/>
      </c>
      <c r="X11" s="3" t="str">
        <f>IF($A11="","",IF($Q11="ITT",IF('Domain 2 ITT'!H11="","",'Domain 2 ITT'!H11),IF('Domain 2 PP'!H11="","",'Domain 2 PP'!H11)))</f>
        <v>NA</v>
      </c>
      <c r="Y11" s="3" t="str">
        <f>IF($A11="","",IF($Q11="ITT",IF('Domain 2 ITT'!I11="","",'Domain 2 ITT'!I11),IF('Domain 2 PP'!I11="","",'Domain 2 PP'!I11)))</f>
        <v/>
      </c>
      <c r="Z11" s="3" t="str">
        <f>IF($A11="","",IF($Q11="ITT",IF('Domain 2 ITT'!J11="","",'Domain 2 ITT'!J11),IF('Domain 2 PP'!J11="","",'Domain 2 PP'!J11)))</f>
        <v>NA</v>
      </c>
      <c r="AA11" s="3" t="str">
        <f>IF($A11="","",IF($Q11="ITT",IF('Domain 2 ITT'!K11="","",'Domain 2 ITT'!K11),IF('Domain 2 PP'!K11="","",'Domain 2 PP'!K11)))</f>
        <v/>
      </c>
      <c r="AB11" s="3" t="str">
        <f>IF($A11="","",IF($Q11="ITT",IF('Domain 2 ITT'!L11="","",'Domain 2 ITT'!L11),IF('Domain 2 PP'!L11="","",'Domain 2 PP'!L11)))</f>
        <v>PY</v>
      </c>
      <c r="AC11" s="562" t="str">
        <f>IF($A11="","",IF($Q11="ITT",IF('Domain 2 ITT'!M11="","",'Domain 2 ITT'!M11),IF('Domain 2 PP'!M11="","",'Domain 2 PP'!M11)))</f>
        <v>Likely ITT, linear mixed-effects model</v>
      </c>
      <c r="AD11" s="3" t="str">
        <f>IF($A11="","",IF($Q11="ITT",IF('Domain 2 ITT'!N11="","",'Domain 2 ITT'!N11),"NA"))</f>
        <v>NA</v>
      </c>
      <c r="AE11" s="143" t="str">
        <f>IF($A11="","",IF($Q11="ITT",IF('Domain 2 ITT'!O11="","",'Domain 2 ITT'!O11),"NA"))</f>
        <v/>
      </c>
      <c r="AF11" s="3" t="str">
        <f>IF($A11="","",IF($Q11="ITT",IF('Domain 2 ITT'!P11="","",'Domain 2 ITT'!P11),IF('Domain 2 PP'!N11="","",'Domain 2 PP'!N11)))</f>
        <v>Low risk</v>
      </c>
      <c r="AG11" s="500" t="str">
        <f>IF($A11="","",IF($Q11="ITT",IF('Domain 2 ITT'!Q11="","",'Domain 2 ITT'!Q11),IF('Domain 2 PP'!O11="","",'Domain 2 PP'!O11)))</f>
        <v>NA</v>
      </c>
      <c r="AH11" s="11" t="str">
        <f>IF($A11="","",IF('Domain 3'!B11="","",'Domain 3'!B11))</f>
        <v>N</v>
      </c>
      <c r="AI11" s="143" t="str">
        <f>IF($A11="","",IF('Domain 3'!C11="","",'Domain 3'!C11))</f>
        <v>65% attrition to posttest, 78% attrition to follow-up test</v>
      </c>
      <c r="AJ11" s="3" t="str">
        <f>IF($A11="","",IF('Domain 3'!D11="","",'Domain 3'!D11))</f>
        <v>N</v>
      </c>
      <c r="AK11" s="3" t="str">
        <f>IF($A11="","",IF('Domain 3'!E11="","",'Domain 3'!E11))</f>
        <v>No evidence</v>
      </c>
      <c r="AL11" s="3" t="str">
        <f>IF($A11="","",IF('Domain 3'!F11="","",'Domain 3'!F11))</f>
        <v>Y</v>
      </c>
      <c r="AM11" s="562" t="str">
        <f>IF($A11="","",IF('Domain 3'!G11="","",'Domain 3'!G11))</f>
        <v>Non-response or withdrawal may have been affected by ability or willingness to perform physical activity</v>
      </c>
      <c r="AN11" s="3" t="str">
        <f>IF($A11="","",IF('Domain 3'!H11="","",'Domain 3'!H11))</f>
        <v>PY</v>
      </c>
      <c r="AO11" s="143" t="str">
        <f>IF($A11="","",IF('Domain 3'!I11="","",'Domain 3'!I11))</f>
        <v>Non-response or withdrawal likely affected by ability to perform physical activity</v>
      </c>
      <c r="AP11" s="3" t="str">
        <f>IF($A11="","",IF('Domain 3'!J11="","",'Domain 3'!J11))</f>
        <v>High risk</v>
      </c>
      <c r="AQ11" s="500" t="str">
        <f>IF($A11="","",IF('Domain 3'!K11="","",'Domain 3'!K11))</f>
        <v>Unpredictable</v>
      </c>
      <c r="AR11" s="11" t="str">
        <f>IF($A11="","",IF('Domain 4'!B11="","",'Domain 4'!B11))</f>
        <v>PN</v>
      </c>
      <c r="AS11" s="143" t="str">
        <f>IF($A11="","",IF('Domain 4'!C11="","",'Domain 4'!C11))</f>
        <v>Self-report using EHIS-PAQ</v>
      </c>
      <c r="AT11" s="3" t="str">
        <f>IF($A11="","",IF('Domain 4'!D11="","",'Domain 4'!D11))</f>
        <v>N</v>
      </c>
      <c r="AU11" s="3" t="str">
        <f>IF($A11="","",IF('Domain 4'!E11="","",'Domain 4'!E11))</f>
        <v>Same questionnaire</v>
      </c>
      <c r="AV11" s="3" t="str">
        <f>IF($A11="","",IF('Domain 4'!F11="","",'Domain 4'!F11))</f>
        <v>PN</v>
      </c>
      <c r="AW11" s="3" t="str">
        <f>IF($A11="","",IF('Domain 4'!G11="","",'Domain 4'!G11))</f>
        <v>Stated double blind &amp; self-reported</v>
      </c>
      <c r="AX11" s="3" t="str">
        <f>IF($A11="","",IF('Domain 4'!H11="","",'Domain 4'!H11))</f>
        <v>NA</v>
      </c>
      <c r="AY11" s="562" t="str">
        <f>IF($A11="","",IF('Domain 4'!I11="","",'Domain 4'!I11))</f>
        <v/>
      </c>
      <c r="AZ11" s="3" t="str">
        <f>IF($A11="","",IF('Domain 4'!J11="","",'Domain 4'!J11))</f>
        <v>NA</v>
      </c>
      <c r="BA11" s="143" t="str">
        <f>IF($A11="","",IF('Domain 4'!K11="","",'Domain 4'!K11))</f>
        <v/>
      </c>
      <c r="BB11" s="3" t="str">
        <f>IF($A11="","",IF('Domain 4'!L11="","",'Domain 4'!L11))</f>
        <v>Low risk</v>
      </c>
      <c r="BC11" s="500" t="str">
        <f>IF($A11="","",IF('Domain 4'!M11="","",'Domain 4'!M11))</f>
        <v>NA</v>
      </c>
      <c r="BD11" s="11" t="str">
        <f>IF($A11="","",IF('Domain 5'!B11="","",'Domain 5'!B11))</f>
        <v>N</v>
      </c>
      <c r="BE11" s="143" t="str">
        <f>IF($A11="","",IF('Domain 5'!C11="","",'Domain 5'!C11))</f>
        <v>No protocol or analysis plan reported</v>
      </c>
      <c r="BF11" s="3" t="str">
        <f>IF($A11="","",IF('Domain 5'!D11="","",'Domain 5'!D11))</f>
        <v>NI</v>
      </c>
      <c r="BG11" s="562" t="str">
        <f>IF($A11="","",IF('Domain 5'!E11="","",'Domain 5'!E11))</f>
        <v>Numerical results not given, just p values</v>
      </c>
      <c r="BH11" s="562" t="str">
        <f>IF($A11="","",IF('Domain 5'!F11="","",'Domain 5'!F11))</f>
        <v>NI</v>
      </c>
      <c r="BI11" s="3" t="str">
        <f>IF($A11="","",IF('Domain 5'!G11="","",'Domain 5'!G11))</f>
        <v>Numerical results not given, just p values</v>
      </c>
      <c r="BJ11" s="3" t="str">
        <f>IF($A11="","",IF('Domain 5'!H11="","",'Domain 5'!H11))</f>
        <v>Some concerns</v>
      </c>
      <c r="BK11" s="37" t="str">
        <f>IF($A11="","",IF('Domain 5'!I11="","",'Domain 5'!I11))</f>
        <v>Unpredictable</v>
      </c>
    </row>
    <row r="12" spans="1:63" x14ac:dyDescent="0.25">
      <c r="A12" s="13" t="str">
        <f>IF(Summary!A12="","",Summary!A12)</f>
        <v>SH</v>
      </c>
      <c r="B12" s="552" t="str">
        <f>IF($A12="","",Summary!C12)</f>
        <v>{Hassoon, 2021 #12970}</v>
      </c>
      <c r="C12" s="11" t="str">
        <f>IF($A12="","",Summary!D12)</f>
        <v>Low risk</v>
      </c>
      <c r="D12" s="3" t="str">
        <f>IF($A12="","",Summary!E12)</f>
        <v>Low risk</v>
      </c>
      <c r="E12" s="3" t="str">
        <f>IF($A12="","",Summary!F12)</f>
        <v>Low risk</v>
      </c>
      <c r="F12" s="3" t="str">
        <f>IF($A12="","",Summary!G12)</f>
        <v>Low risk</v>
      </c>
      <c r="G12" s="3" t="str">
        <f>IF($A12="","",Summary!H12)</f>
        <v>Some concerns</v>
      </c>
      <c r="H12" s="4" t="str">
        <f>IF($A12="","",Summary!I12)</f>
        <v>Some concerns</v>
      </c>
      <c r="I12" s="11" t="str">
        <f>IF($A12="","",IF('Domain 1'!B12="","",'Domain 1'!B12))</f>
        <v>PY</v>
      </c>
      <c r="J12" s="143" t="str">
        <f>IF($A12="","",IF('Domain 1'!C12="","",'Domain 1'!C12))</f>
        <v>Stated random.org was used (unclear how this works with the smart form)</v>
      </c>
      <c r="K12" s="3" t="str">
        <f>IF($A12="","",IF('Domain 1'!D12="","",'Domain 1'!D12))</f>
        <v>Y</v>
      </c>
      <c r="L12" s="562" t="str">
        <f>IF($A12="","",IF('Domain 1'!E12="","",'Domain 1'!E12))</f>
        <v>Stated allocation concealment</v>
      </c>
      <c r="M12" s="3" t="str">
        <f>IF($A12="","",IF('Domain 1'!F12="","",'Domain 1'!F12))</f>
        <v>PN</v>
      </c>
      <c r="N12" s="143" t="str">
        <f>IF($A12="","",IF('Domain 1'!G12="","",'Domain 1'!G12))</f>
        <v>No obvious baseline differences</v>
      </c>
      <c r="O12" s="3" t="str">
        <f>IF($A12="","",IF('Domain 1'!H12="","",'Domain 1'!H12))</f>
        <v>Low risk</v>
      </c>
      <c r="P12" s="500" t="str">
        <f>IF($A12="","",IF('Domain 1'!I12="","",'Domain 1'!I12))</f>
        <v>NA</v>
      </c>
      <c r="Q12" s="11" t="str">
        <f>IF($A12="","",IF(Preliminary!$G12=Lists!$I$8,IF(Summary!C12="","","ITT"),IF(Preliminary!$G12=Lists!$E$3,"PP","")))</f>
        <v>ITT</v>
      </c>
      <c r="R12" s="143" t="str">
        <f>IF($A12="","",IF($Q12="ITT",IF('Domain 2 ITT'!B12="","",'Domain 2 ITT'!B12),IF('Domain 2 PP'!B12="","",'Domain 2 PP'!B12)))</f>
        <v>Y</v>
      </c>
      <c r="S12" s="143" t="str">
        <f>IF($A12="","",IF($Q12="ITT",IF('Domain 2 ITT'!C12="","",'Domain 2 ITT'!C12),IF('Domain 2 PP'!C12="","",'Domain 2 PP'!C12)))</f>
        <v>Stated not blinded</v>
      </c>
      <c r="T12" s="3" t="str">
        <f>IF($A12="","",IF($Q12="ITT",IF('Domain 2 ITT'!D12="","",'Domain 2 ITT'!D12),IF('Domain 2 PP'!D12="","",'Domain 2 PP'!D12)))</f>
        <v>NI</v>
      </c>
      <c r="U12" s="3" t="str">
        <f>IF($A12="","",IF($Q12="ITT",IF('Domain 2 ITT'!E12="","",'Domain 2 ITT'!E12),IF('Domain 2 PP'!E12="","",'Domain 2 PP'!E12)))</f>
        <v>Not stated</v>
      </c>
      <c r="V12" s="3" t="str">
        <f>IF($A12="","",IF($Q12="ITT",IF('Domain 2 ITT'!F12="","",'Domain 2 ITT'!F12),IF('Domain 2 PP'!F12="","",'Domain 2 PP'!F12)))</f>
        <v>PN</v>
      </c>
      <c r="W12" s="3" t="str">
        <f>IF($A12="","",IF($Q12="ITT",IF('Domain 2 ITT'!G12="","",'Domain 2 ITT'!G12),IF('Domain 2 PP'!G12="","",'Domain 2 PP'!G12)))</f>
        <v>Deviations unlikely in the trial context</v>
      </c>
      <c r="X12" s="3" t="str">
        <f>IF($A12="","",IF($Q12="ITT",IF('Domain 2 ITT'!H12="","",'Domain 2 ITT'!H12),IF('Domain 2 PP'!H12="","",'Domain 2 PP'!H12)))</f>
        <v>NA</v>
      </c>
      <c r="Y12" s="3" t="str">
        <f>IF($A12="","",IF($Q12="ITT",IF('Domain 2 ITT'!I12="","",'Domain 2 ITT'!I12),IF('Domain 2 PP'!I12="","",'Domain 2 PP'!I12)))</f>
        <v/>
      </c>
      <c r="Z12" s="3" t="str">
        <f>IF($A12="","",IF($Q12="ITT",IF('Domain 2 ITT'!J12="","",'Domain 2 ITT'!J12),IF('Domain 2 PP'!J12="","",'Domain 2 PP'!J12)))</f>
        <v>NA</v>
      </c>
      <c r="AA12" s="3" t="str">
        <f>IF($A12="","",IF($Q12="ITT",IF('Domain 2 ITT'!K12="","",'Domain 2 ITT'!K12),IF('Domain 2 PP'!K12="","",'Domain 2 PP'!K12)))</f>
        <v/>
      </c>
      <c r="AB12" s="3" t="str">
        <f>IF($A12="","",IF($Q12="ITT",IF('Domain 2 ITT'!L12="","",'Domain 2 ITT'!L12),IF('Domain 2 PP'!L12="","",'Domain 2 PP'!L12)))</f>
        <v>Y</v>
      </c>
      <c r="AC12" s="562" t="str">
        <f>IF($A12="","",IF($Q12="ITT",IF('Domain 2 ITT'!M12="","",'Domain 2 ITT'!M12),IF('Domain 2 PP'!M12="","",'Domain 2 PP'!M12)))</f>
        <v>ITT, linear regression</v>
      </c>
      <c r="AD12" s="3" t="str">
        <f>IF($A12="","",IF($Q12="ITT",IF('Domain 2 ITT'!N12="","",'Domain 2 ITT'!N12),"NA"))</f>
        <v>NA</v>
      </c>
      <c r="AE12" s="143" t="str">
        <f>IF($A12="","",IF($Q12="ITT",IF('Domain 2 ITT'!O12="","",'Domain 2 ITT'!O12),"NA"))</f>
        <v/>
      </c>
      <c r="AF12" s="3" t="str">
        <f>IF($A12="","",IF($Q12="ITT",IF('Domain 2 ITT'!P12="","",'Domain 2 ITT'!P12),IF('Domain 2 PP'!N12="","",'Domain 2 PP'!N12)))</f>
        <v>Low risk</v>
      </c>
      <c r="AG12" s="500" t="str">
        <f>IF($A12="","",IF($Q12="ITT",IF('Domain 2 ITT'!Q12="","",'Domain 2 ITT'!Q12),IF('Domain 2 PP'!O12="","",'Domain 2 PP'!O12)))</f>
        <v>NA</v>
      </c>
      <c r="AH12" s="11" t="str">
        <f>IF($A12="","",IF('Domain 3'!B12="","",'Domain 3'!B12))</f>
        <v>PY</v>
      </c>
      <c r="AI12" s="143" t="str">
        <f>IF($A12="","",IF('Domain 3'!C12="","",'Domain 3'!C12))</f>
        <v>6.7% attrition</v>
      </c>
      <c r="AJ12" s="3" t="str">
        <f>IF($A12="","",IF('Domain 3'!D12="","",'Domain 3'!D12))</f>
        <v>NA</v>
      </c>
      <c r="AK12" s="3" t="str">
        <f>IF($A12="","",IF('Domain 3'!E12="","",'Domain 3'!E12))</f>
        <v/>
      </c>
      <c r="AL12" s="3" t="str">
        <f>IF($A12="","",IF('Domain 3'!F12="","",'Domain 3'!F12))</f>
        <v>NA</v>
      </c>
      <c r="AM12" s="562" t="str">
        <f>IF($A12="","",IF('Domain 3'!G12="","",'Domain 3'!G12))</f>
        <v/>
      </c>
      <c r="AN12" s="3" t="str">
        <f>IF($A12="","",IF('Domain 3'!H12="","",'Domain 3'!H12))</f>
        <v>NA</v>
      </c>
      <c r="AO12" s="143" t="str">
        <f>IF($A12="","",IF('Domain 3'!I12="","",'Domain 3'!I12))</f>
        <v/>
      </c>
      <c r="AP12" s="3" t="str">
        <f>IF($A12="","",IF('Domain 3'!J12="","",'Domain 3'!J12))</f>
        <v>Low risk</v>
      </c>
      <c r="AQ12" s="500" t="str">
        <f>IF($A12="","",IF('Domain 3'!K12="","",'Domain 3'!K12))</f>
        <v>NA</v>
      </c>
      <c r="AR12" s="11" t="str">
        <f>IF($A12="","",IF('Domain 4'!B12="","",'Domain 4'!B12))</f>
        <v>PN</v>
      </c>
      <c r="AS12" s="143" t="str">
        <f>IF($A12="","",IF('Domain 4'!C12="","",'Domain 4'!C12))</f>
        <v>"Sensors"</v>
      </c>
      <c r="AT12" s="3" t="str">
        <f>IF($A12="","",IF('Domain 4'!D12="","",'Domain 4'!D12))</f>
        <v>N</v>
      </c>
      <c r="AU12" s="3" t="str">
        <f>IF($A12="","",IF('Domain 4'!E12="","",'Domain 4'!E12))</f>
        <v>Same sensors</v>
      </c>
      <c r="AV12" s="3" t="str">
        <f>IF($A12="","",IF('Domain 4'!F12="","",'Domain 4'!F12))</f>
        <v>N</v>
      </c>
      <c r="AW12" s="3" t="str">
        <f>IF($A12="","",IF('Domain 4'!G12="","",'Domain 4'!G12))</f>
        <v>Sensors were objective</v>
      </c>
      <c r="AX12" s="3" t="str">
        <f>IF($A12="","",IF('Domain 4'!H12="","",'Domain 4'!H12))</f>
        <v>NA</v>
      </c>
      <c r="AY12" s="562" t="str">
        <f>IF($A12="","",IF('Domain 4'!I12="","",'Domain 4'!I12))</f>
        <v/>
      </c>
      <c r="AZ12" s="3" t="str">
        <f>IF($A12="","",IF('Domain 4'!J12="","",'Domain 4'!J12))</f>
        <v>NA</v>
      </c>
      <c r="BA12" s="143" t="str">
        <f>IF($A12="","",IF('Domain 4'!K12="","",'Domain 4'!K12))</f>
        <v/>
      </c>
      <c r="BB12" s="3" t="str">
        <f>IF($A12="","",IF('Domain 4'!L12="","",'Domain 4'!L12))</f>
        <v>Low risk</v>
      </c>
      <c r="BC12" s="500" t="str">
        <f>IF($A12="","",IF('Domain 4'!M12="","",'Domain 4'!M12))</f>
        <v>NA</v>
      </c>
      <c r="BD12" s="11" t="str">
        <f>IF($A12="","",IF('Domain 5'!B12="","",'Domain 5'!B12))</f>
        <v>N</v>
      </c>
      <c r="BE12" s="143" t="str">
        <f>IF($A12="","",IF('Domain 5'!C12="","",'Domain 5'!C12))</f>
        <v>No protocol or analysis plan reported</v>
      </c>
      <c r="BF12" s="3" t="str">
        <f>IF($A12="","",IF('Domain 5'!D12="","",'Domain 5'!D12))</f>
        <v>N</v>
      </c>
      <c r="BG12" s="562" t="str">
        <f>IF($A12="","",IF('Domain 5'!E12="","",'Domain 5'!E12))</f>
        <v>Objective step count</v>
      </c>
      <c r="BH12" s="562" t="str">
        <f>IF($A12="","",IF('Domain 5'!F12="","",'Domain 5'!F12))</f>
        <v>PN</v>
      </c>
      <c r="BI12" s="3" t="str">
        <f>IF($A12="","",IF('Domain 5'!G12="","",'Domain 5'!G12))</f>
        <v>Unlikely to have been selected</v>
      </c>
      <c r="BJ12" s="3" t="str">
        <f>IF($A12="","",IF('Domain 5'!H12="","",'Domain 5'!H12))</f>
        <v>Some concerns</v>
      </c>
      <c r="BK12" s="37" t="str">
        <f>IF($A12="","",IF('Domain 5'!I12="","",'Domain 5'!I12))</f>
        <v>Unpredictable</v>
      </c>
    </row>
    <row r="13" spans="1:63" x14ac:dyDescent="0.25">
      <c r="A13" s="13" t="str">
        <f>IF(Summary!A14="","",Summary!A14)</f>
        <v>SH</v>
      </c>
      <c r="B13" s="552" t="str">
        <f>IF($A13="","",Summary!C14)</f>
        <v>{Nakata, 2022 #15082}</v>
      </c>
      <c r="C13" s="11" t="str">
        <f>IF($A13="","",Summary!D14)</f>
        <v>Low risk</v>
      </c>
      <c r="D13" s="3" t="str">
        <f>IF($A13="","",Summary!E14)</f>
        <v>Low risk</v>
      </c>
      <c r="E13" s="3" t="str">
        <f>IF($A13="","",Summary!F14)</f>
        <v>Low risk</v>
      </c>
      <c r="F13" s="3" t="str">
        <f>IF($A13="","",Summary!G14)</f>
        <v>Low risk</v>
      </c>
      <c r="G13" s="3" t="str">
        <f>IF($A13="","",Summary!H14)</f>
        <v>Some concerns</v>
      </c>
      <c r="H13" s="4" t="str">
        <f>IF($A13="","",Summary!I14)</f>
        <v>Some concerns</v>
      </c>
      <c r="I13" s="11" t="str">
        <f>IF($A13="","",IF('Domain 1'!B14="","",'Domain 1'!B14))</f>
        <v>PY</v>
      </c>
      <c r="J13" s="143" t="str">
        <f>IF($A13="","",IF('Domain 1'!C14="","",'Domain 1'!C14))</f>
        <v>Biostatistician prepared a "random number sequence"</v>
      </c>
      <c r="K13" s="3" t="str">
        <f>IF($A13="","",IF('Domain 1'!D14="","",'Domain 1'!D14))</f>
        <v>PY</v>
      </c>
      <c r="L13" s="562" t="str">
        <f>IF($A13="","",IF('Domain 1'!E14="","",'Domain 1'!E14))</f>
        <v>A staff member had access to the randomisation table, which was only opened after everyone had been recruited - not explicitly fine, but probably fine</v>
      </c>
      <c r="M13" s="3" t="str">
        <f>IF($A13="","",IF('Domain 1'!F14="","",'Domain 1'!F14))</f>
        <v>PN</v>
      </c>
      <c r="N13" s="143" t="str">
        <f>IF($A13="","",IF('Domain 1'!G14="","",'Domain 1'!G14))</f>
        <v>One large baseline difference, but not concerning</v>
      </c>
      <c r="O13" s="3" t="str">
        <f>IF($A13="","",IF('Domain 1'!H14="","",'Domain 1'!H14))</f>
        <v>Low risk</v>
      </c>
      <c r="P13" s="500" t="str">
        <f>IF($A13="","",IF('Domain 1'!I14="","",'Domain 1'!I14))</f>
        <v>Unpredictable</v>
      </c>
      <c r="Q13" s="11" t="str">
        <f>IF($A13="","",IF(Preliminary!$G14=Lists!$I$8,IF(Summary!C14="","","ITT"),IF(Preliminary!$G14=Lists!$E$3,"PP","")))</f>
        <v>ITT</v>
      </c>
      <c r="R13" s="143" t="str">
        <f>IF($A13="","",IF($Q13="ITT",IF('Domain 2 ITT'!B14="","",'Domain 2 ITT'!B14),IF('Domain 2 PP'!B14="","",'Domain 2 PP'!B14)))</f>
        <v>NI</v>
      </c>
      <c r="S13" s="143" t="str">
        <f>IF($A13="","",IF($Q13="ITT",IF('Domain 2 ITT'!C14="","",'Domain 2 ITT'!C14),IF('Domain 2 PP'!C14="","",'Domain 2 PP'!C14)))</f>
        <v>Not stated</v>
      </c>
      <c r="T13" s="3" t="str">
        <f>IF($A13="","",IF($Q13="ITT",IF('Domain 2 ITT'!D14="","",'Domain 2 ITT'!D14),IF('Domain 2 PP'!D14="","",'Domain 2 PP'!D14)))</f>
        <v>NI</v>
      </c>
      <c r="U13" s="3" t="str">
        <f>IF($A13="","",IF($Q13="ITT",IF('Domain 2 ITT'!E14="","",'Domain 2 ITT'!E14),IF('Domain 2 PP'!E14="","",'Domain 2 PP'!E14)))</f>
        <v>Not stated</v>
      </c>
      <c r="V13" s="3" t="str">
        <f>IF($A13="","",IF($Q13="ITT",IF('Domain 2 ITT'!F14="","",'Domain 2 ITT'!F14),IF('Domain 2 PP'!F14="","",'Domain 2 PP'!F14)))</f>
        <v>PN</v>
      </c>
      <c r="W13" s="3" t="str">
        <f>IF($A13="","",IF($Q13="ITT",IF('Domain 2 ITT'!G14="","",'Domain 2 ITT'!G14),IF('Domain 2 PP'!G14="","",'Domain 2 PP'!G14)))</f>
        <v>Deviations unlikely in the trial context</v>
      </c>
      <c r="X13" s="3" t="str">
        <f>IF($A13="","",IF($Q13="ITT",IF('Domain 2 ITT'!H14="","",'Domain 2 ITT'!H14),IF('Domain 2 PP'!H14="","",'Domain 2 PP'!H14)))</f>
        <v>NA</v>
      </c>
      <c r="Y13" s="3" t="str">
        <f>IF($A13="","",IF($Q13="ITT",IF('Domain 2 ITT'!I14="","",'Domain 2 ITT'!I14),IF('Domain 2 PP'!I14="","",'Domain 2 PP'!I14)))</f>
        <v/>
      </c>
      <c r="Z13" s="3" t="str">
        <f>IF($A13="","",IF($Q13="ITT",IF('Domain 2 ITT'!J14="","",'Domain 2 ITT'!J14),IF('Domain 2 PP'!J14="","",'Domain 2 PP'!J14)))</f>
        <v>NA</v>
      </c>
      <c r="AA13" s="3" t="str">
        <f>IF($A13="","",IF($Q13="ITT",IF('Domain 2 ITT'!K14="","",'Domain 2 ITT'!K14),IF('Domain 2 PP'!K14="","",'Domain 2 PP'!K14)))</f>
        <v/>
      </c>
      <c r="AB13" s="3" t="str">
        <f>IF($A13="","",IF($Q13="ITT",IF('Domain 2 ITT'!L14="","",'Domain 2 ITT'!L14),IF('Domain 2 PP'!L14="","",'Domain 2 PP'!L14)))</f>
        <v>PY</v>
      </c>
      <c r="AC13" s="562" t="str">
        <f>IF($A13="","",IF($Q13="ITT",IF('Domain 2 ITT'!M14="","",'Domain 2 ITT'!M14),IF('Domain 2 PP'!M14="","",'Domain 2 PP'!M14)))</f>
        <v>Likely ITT, ANCOVA</v>
      </c>
      <c r="AD13" s="3" t="str">
        <f>IF($A13="","",IF($Q13="ITT",IF('Domain 2 ITT'!N14="","",'Domain 2 ITT'!N14),"NA"))</f>
        <v>NA</v>
      </c>
      <c r="AE13" s="143" t="str">
        <f>IF($A13="","",IF($Q13="ITT",IF('Domain 2 ITT'!O14="","",'Domain 2 ITT'!O14),"NA"))</f>
        <v/>
      </c>
      <c r="AF13" s="3" t="str">
        <f>IF($A13="","",IF($Q13="ITT",IF('Domain 2 ITT'!P14="","",'Domain 2 ITT'!P14),IF('Domain 2 PP'!N14="","",'Domain 2 PP'!N14)))</f>
        <v>Low risk</v>
      </c>
      <c r="AG13" s="500" t="str">
        <f>IF($A13="","",IF($Q13="ITT",IF('Domain 2 ITT'!Q14="","",'Domain 2 ITT'!Q14),IF('Domain 2 PP'!O14="","",'Domain 2 PP'!O14)))</f>
        <v>NA</v>
      </c>
      <c r="AH13" s="11" t="str">
        <f>IF($A13="","",IF('Domain 3'!B14="","",'Domain 3'!B14))</f>
        <v>Y</v>
      </c>
      <c r="AI13" s="143" t="str">
        <f>IF($A13="","",IF('Domain 3'!C14="","",'Domain 3'!C14))</f>
        <v>&lt;1% attrition</v>
      </c>
      <c r="AJ13" s="3" t="str">
        <f>IF($A13="","",IF('Domain 3'!D14="","",'Domain 3'!D14))</f>
        <v>NA</v>
      </c>
      <c r="AK13" s="3" t="str">
        <f>IF($A13="","",IF('Domain 3'!E14="","",'Domain 3'!E14))</f>
        <v/>
      </c>
      <c r="AL13" s="3" t="str">
        <f>IF($A13="","",IF('Domain 3'!F14="","",'Domain 3'!F14))</f>
        <v>NA</v>
      </c>
      <c r="AM13" s="562" t="str">
        <f>IF($A13="","",IF('Domain 3'!G14="","",'Domain 3'!G14))</f>
        <v/>
      </c>
      <c r="AN13" s="3" t="str">
        <f>IF($A13="","",IF('Domain 3'!H14="","",'Domain 3'!H14))</f>
        <v>NA</v>
      </c>
      <c r="AO13" s="143" t="str">
        <f>IF($A13="","",IF('Domain 3'!I14="","",'Domain 3'!I14))</f>
        <v/>
      </c>
      <c r="AP13" s="3" t="str">
        <f>IF($A13="","",IF('Domain 3'!J14="","",'Domain 3'!J14))</f>
        <v>Low risk</v>
      </c>
      <c r="AQ13" s="500" t="str">
        <f>IF($A13="","",IF('Domain 3'!K14="","",'Domain 3'!K14))</f>
        <v>NA</v>
      </c>
      <c r="AR13" s="11" t="str">
        <f>IF($A13="","",IF('Domain 4'!B14="","",'Domain 4'!B14))</f>
        <v>N</v>
      </c>
      <c r="AS13" s="143" t="str">
        <f>IF($A13="","",IF('Domain 4'!C14="","",'Domain 4'!C14))</f>
        <v>Accelerometer</v>
      </c>
      <c r="AT13" s="3" t="str">
        <f>IF($A13="","",IF('Domain 4'!D14="","",'Domain 4'!D14))</f>
        <v>N</v>
      </c>
      <c r="AU13" s="3" t="str">
        <f>IF($A13="","",IF('Domain 4'!E14="","",'Domain 4'!E14))</f>
        <v>Same accelerometer &amp; questionnaire</v>
      </c>
      <c r="AV13" s="3" t="str">
        <f>IF($A13="","",IF('Domain 4'!F14="","",'Domain 4'!F14))</f>
        <v>N</v>
      </c>
      <c r="AW13" s="3" t="str">
        <f>IF($A13="","",IF('Domain 4'!G14="","",'Domain 4'!G14))</f>
        <v>Sensors were objective</v>
      </c>
      <c r="AX13" s="3" t="str">
        <f>IF($A13="","",IF('Domain 4'!H14="","",'Domain 4'!H14))</f>
        <v>NA</v>
      </c>
      <c r="AY13" s="562" t="str">
        <f>IF($A13="","",IF('Domain 4'!I14="","",'Domain 4'!I14))</f>
        <v/>
      </c>
      <c r="AZ13" s="3" t="str">
        <f>IF($A13="","",IF('Domain 4'!J14="","",'Domain 4'!J14))</f>
        <v>NA</v>
      </c>
      <c r="BA13" s="143" t="str">
        <f>IF($A13="","",IF('Domain 4'!K14="","",'Domain 4'!K14))</f>
        <v/>
      </c>
      <c r="BB13" s="3" t="str">
        <f>IF($A13="","",IF('Domain 4'!L14="","",'Domain 4'!L14))</f>
        <v>Low risk</v>
      </c>
      <c r="BC13" s="500" t="str">
        <f>IF($A13="","",IF('Domain 4'!M14="","",'Domain 4'!M14))</f>
        <v>NA</v>
      </c>
      <c r="BD13" s="11" t="str">
        <f>IF($A13="","",IF('Domain 5'!B14="","",'Domain 5'!B14))</f>
        <v>N</v>
      </c>
      <c r="BE13" s="143" t="str">
        <f>IF($A13="","",IF('Domain 5'!C14="","",'Domain 5'!C14))</f>
        <v>No protocol or analysis plan reported</v>
      </c>
      <c r="BF13" s="3" t="str">
        <f>IF($A13="","",IF('Domain 5'!D14="","",'Domain 5'!D14))</f>
        <v>N</v>
      </c>
      <c r="BG13" s="562" t="str">
        <f>IF($A13="","",IF('Domain 5'!E14="","",'Domain 5'!E14))</f>
        <v>Objective step count</v>
      </c>
      <c r="BH13" s="562" t="str">
        <f>IF($A13="","",IF('Domain 5'!F14="","",'Domain 5'!F14))</f>
        <v>PN</v>
      </c>
      <c r="BI13" s="3" t="str">
        <f>IF($A13="","",IF('Domain 5'!G14="","",'Domain 5'!G14))</f>
        <v>Unlikely to have been selected</v>
      </c>
      <c r="BJ13" s="3" t="str">
        <f>IF($A13="","",IF('Domain 5'!H14="","",'Domain 5'!H14))</f>
        <v>Some concerns</v>
      </c>
      <c r="BK13" s="37" t="str">
        <f>IF($A13="","",IF('Domain 5'!I14="","",'Domain 5'!I14))</f>
        <v>Unpredictable</v>
      </c>
    </row>
    <row r="14" spans="1:63" x14ac:dyDescent="0.25">
      <c r="A14" s="13" t="str">
        <f>IF(Summary!A15="","",Summary!A15)</f>
        <v>SH</v>
      </c>
      <c r="B14" s="552" t="str">
        <f>IF($A14="","",Summary!C15)</f>
        <v>{Oh, 2025 #24735}</v>
      </c>
      <c r="C14" s="11" t="str">
        <f>IF($A14="","",Summary!D15)</f>
        <v>Some concerns</v>
      </c>
      <c r="D14" s="3" t="str">
        <f>IF($A14="","",Summary!E15)</f>
        <v>Low risk</v>
      </c>
      <c r="E14" s="3" t="str">
        <f>IF($A14="","",Summary!F15)</f>
        <v>Low risk</v>
      </c>
      <c r="F14" s="3" t="str">
        <f>IF($A14="","",Summary!G15)</f>
        <v>Low risk</v>
      </c>
      <c r="G14" s="3" t="str">
        <f>IF($A14="","",Summary!H15)</f>
        <v>Some concerns</v>
      </c>
      <c r="H14" s="4" t="str">
        <f>IF($A14="","",Summary!I15)</f>
        <v>Some concerns</v>
      </c>
      <c r="I14" s="11" t="str">
        <f>IF($A14="","",IF('Domain 1'!B15="","",'Domain 1'!B15))</f>
        <v>PY</v>
      </c>
      <c r="J14" s="143" t="str">
        <f>IF($A14="","",IF('Domain 1'!C15="","",'Domain 1'!C15))</f>
        <v>Randomised within the app</v>
      </c>
      <c r="K14" s="3" t="str">
        <f>IF($A14="","",IF('Domain 1'!D15="","",'Domain 1'!D15))</f>
        <v>PY</v>
      </c>
      <c r="L14" s="562" t="str">
        <f>IF($A14="","",IF('Domain 1'!E15="","",'Domain 1'!E15))</f>
        <v>Randomization within app</v>
      </c>
      <c r="M14" s="3" t="str">
        <f>IF($A14="","",IF('Domain 1'!F15="","",'Domain 1'!F15))</f>
        <v>PY</v>
      </c>
      <c r="N14" s="143" t="str">
        <f>IF($A14="","",IF('Domain 1'!G15="","",'Domain 1'!G15))</f>
        <v>One large baseline difference (age SD), which is concerning given one is almost 7 times as large as the other</v>
      </c>
      <c r="O14" s="3" t="str">
        <f>IF($A14="","",IF('Domain 1'!H15="","",'Domain 1'!H15))</f>
        <v>Some concerns</v>
      </c>
      <c r="P14" s="500" t="str">
        <f>IF($A14="","",IF('Domain 1'!I15="","",'Domain 1'!I15))</f>
        <v>Unpredictable</v>
      </c>
      <c r="Q14" s="11" t="str">
        <f>IF($A14="","",IF(Preliminary!$G15=Lists!$I$8,IF(Summary!C15="","","ITT"),IF(Preliminary!$G15=Lists!$E$3,"PP","")))</f>
        <v>ITT</v>
      </c>
      <c r="R14" s="143" t="str">
        <f>IF($A14="","",IF($Q14="ITT",IF('Domain 2 ITT'!B15="","",'Domain 2 ITT'!B15),IF('Domain 2 PP'!B15="","",'Domain 2 PP'!B15)))</f>
        <v>N</v>
      </c>
      <c r="S14" s="143" t="str">
        <f>IF($A14="","",IF($Q14="ITT",IF('Domain 2 ITT'!C15="","",'Domain 2 ITT'!C15),IF('Domain 2 PP'!C15="","",'Domain 2 PP'!C15)))</f>
        <v>Stated blinded</v>
      </c>
      <c r="T14" s="3" t="str">
        <f>IF($A14="","",IF($Q14="ITT",IF('Domain 2 ITT'!D15="","",'Domain 2 ITT'!D15),IF('Domain 2 PP'!D15="","",'Domain 2 PP'!D15)))</f>
        <v>N</v>
      </c>
      <c r="U14" s="3" t="str">
        <f>IF($A14="","",IF($Q14="ITT",IF('Domain 2 ITT'!E15="","",'Domain 2 ITT'!E15),IF('Domain 2 PP'!E15="","",'Domain 2 PP'!E15)))</f>
        <v>Stated blinded</v>
      </c>
      <c r="V14" s="3" t="str">
        <f>IF($A14="","",IF($Q14="ITT",IF('Domain 2 ITT'!F15="","",'Domain 2 ITT'!F15),IF('Domain 2 PP'!F15="","",'Domain 2 PP'!F15)))</f>
        <v>NA</v>
      </c>
      <c r="W14" s="3" t="str">
        <f>IF($A14="","",IF($Q14="ITT",IF('Domain 2 ITT'!G15="","",'Domain 2 ITT'!G15),IF('Domain 2 PP'!G15="","",'Domain 2 PP'!G15)))</f>
        <v/>
      </c>
      <c r="X14" s="3" t="str">
        <f>IF($A14="","",IF($Q14="ITT",IF('Domain 2 ITT'!H15="","",'Domain 2 ITT'!H15),IF('Domain 2 PP'!H15="","",'Domain 2 PP'!H15)))</f>
        <v>NA</v>
      </c>
      <c r="Y14" s="3" t="str">
        <f>IF($A14="","",IF($Q14="ITT",IF('Domain 2 ITT'!I15="","",'Domain 2 ITT'!I15),IF('Domain 2 PP'!I15="","",'Domain 2 PP'!I15)))</f>
        <v/>
      </c>
      <c r="Z14" s="3" t="str">
        <f>IF($A14="","",IF($Q14="ITT",IF('Domain 2 ITT'!J15="","",'Domain 2 ITT'!J15),IF('Domain 2 PP'!J15="","",'Domain 2 PP'!J15)))</f>
        <v>NA</v>
      </c>
      <c r="AA14" s="3" t="str">
        <f>IF($A14="","",IF($Q14="ITT",IF('Domain 2 ITT'!K15="","",'Domain 2 ITT'!K15),IF('Domain 2 PP'!K15="","",'Domain 2 PP'!K15)))</f>
        <v/>
      </c>
      <c r="AB14" s="3" t="str">
        <f>IF($A14="","",IF($Q14="ITT",IF('Domain 2 ITT'!L15="","",'Domain 2 ITT'!L15),IF('Domain 2 PP'!L15="","",'Domain 2 PP'!L15)))</f>
        <v>PY</v>
      </c>
      <c r="AC14" s="562" t="str">
        <f>IF($A14="","",IF($Q14="ITT",IF('Domain 2 ITT'!M15="","",'Domain 2 ITT'!M15),IF('Domain 2 PP'!M15="","",'Domain 2 PP'!M15)))</f>
        <v>Likely ITT, linear mixed-effects model</v>
      </c>
      <c r="AD14" s="3" t="str">
        <f>IF($A14="","",IF($Q14="ITT",IF('Domain 2 ITT'!N15="","",'Domain 2 ITT'!N15),"NA"))</f>
        <v>NA</v>
      </c>
      <c r="AE14" s="143" t="str">
        <f>IF($A14="","",IF($Q14="ITT",IF('Domain 2 ITT'!O15="","",'Domain 2 ITT'!O15),"NA"))</f>
        <v/>
      </c>
      <c r="AF14" s="3" t="str">
        <f>IF($A14="","",IF($Q14="ITT",IF('Domain 2 ITT'!P15="","",'Domain 2 ITT'!P15),IF('Domain 2 PP'!N15="","",'Domain 2 PP'!N15)))</f>
        <v>Low risk</v>
      </c>
      <c r="AG14" s="500" t="str">
        <f>IF($A14="","",IF($Q14="ITT",IF('Domain 2 ITT'!Q15="","",'Domain 2 ITT'!Q15),IF('Domain 2 PP'!O15="","",'Domain 2 PP'!O15)))</f>
        <v>NA</v>
      </c>
      <c r="AH14" s="11" t="str">
        <f>IF($A14="","",IF('Domain 3'!B15="","",'Domain 3'!B15))</f>
        <v>Y</v>
      </c>
      <c r="AI14" s="143" t="str">
        <f>IF($A14="","",IF('Domain 3'!C15="","",'Domain 3'!C15))</f>
        <v>&lt;7% attrition</v>
      </c>
      <c r="AJ14" s="3" t="str">
        <f>IF($A14="","",IF('Domain 3'!D15="","",'Domain 3'!D15))</f>
        <v>NA</v>
      </c>
      <c r="AK14" s="3" t="str">
        <f>IF($A14="","",IF('Domain 3'!E15="","",'Domain 3'!E15))</f>
        <v/>
      </c>
      <c r="AL14" s="3" t="str">
        <f>IF($A14="","",IF('Domain 3'!F15="","",'Domain 3'!F15))</f>
        <v>NA</v>
      </c>
      <c r="AM14" s="562" t="str">
        <f>IF($A14="","",IF('Domain 3'!G15="","",'Domain 3'!G15))</f>
        <v/>
      </c>
      <c r="AN14" s="3" t="str">
        <f>IF($A14="","",IF('Domain 3'!H15="","",'Domain 3'!H15))</f>
        <v>NA</v>
      </c>
      <c r="AO14" s="143" t="str">
        <f>IF($A14="","",IF('Domain 3'!I15="","",'Domain 3'!I15))</f>
        <v/>
      </c>
      <c r="AP14" s="3" t="str">
        <f>IF($A14="","",IF('Domain 3'!J15="","",'Domain 3'!J15))</f>
        <v>Low risk</v>
      </c>
      <c r="AQ14" s="500" t="str">
        <f>IF($A14="","",IF('Domain 3'!K15="","",'Domain 3'!K15))</f>
        <v>NA</v>
      </c>
      <c r="AR14" s="11" t="str">
        <f>IF($A14="","",IF('Domain 4'!B15="","",'Domain 4'!B15))</f>
        <v>N</v>
      </c>
      <c r="AS14" s="143" t="str">
        <f>IF($A14="","",IF('Domain 4'!C15="","",'Domain 4'!C15))</f>
        <v>Smartphone pedometer</v>
      </c>
      <c r="AT14" s="3" t="str">
        <f>IF($A14="","",IF('Domain 4'!D15="","",'Domain 4'!D15))</f>
        <v>N</v>
      </c>
      <c r="AU14" s="3" t="str">
        <f>IF($A14="","",IF('Domain 4'!E15="","",'Domain 4'!E15))</f>
        <v>Same app</v>
      </c>
      <c r="AV14" s="3" t="str">
        <f>IF($A14="","",IF('Domain 4'!F15="","",'Domain 4'!F15))</f>
        <v>N</v>
      </c>
      <c r="AW14" s="3" t="str">
        <f>IF($A14="","",IF('Domain 4'!G15="","",'Domain 4'!G15))</f>
        <v>Pedometer was objective</v>
      </c>
      <c r="AX14" s="3" t="str">
        <f>IF($A14="","",IF('Domain 4'!H15="","",'Domain 4'!H15))</f>
        <v>NA</v>
      </c>
      <c r="AY14" s="562" t="str">
        <f>IF($A14="","",IF('Domain 4'!I15="","",'Domain 4'!I15))</f>
        <v/>
      </c>
      <c r="AZ14" s="3" t="str">
        <f>IF($A14="","",IF('Domain 4'!J15="","",'Domain 4'!J15))</f>
        <v>NA</v>
      </c>
      <c r="BA14" s="143" t="str">
        <f>IF($A14="","",IF('Domain 4'!K15="","",'Domain 4'!K15))</f>
        <v/>
      </c>
      <c r="BB14" s="3" t="str">
        <f>IF($A14="","",IF('Domain 4'!L15="","",'Domain 4'!L15))</f>
        <v>Low risk</v>
      </c>
      <c r="BC14" s="500" t="str">
        <f>IF($A14="","",IF('Domain 4'!M15="","",'Domain 4'!M15))</f>
        <v>NA</v>
      </c>
      <c r="BD14" s="11" t="str">
        <f>IF($A14="","",IF('Domain 5'!B15="","",'Domain 5'!B15))</f>
        <v>N</v>
      </c>
      <c r="BE14" s="143" t="str">
        <f>IF($A14="","",IF('Domain 5'!C15="","",'Domain 5'!C15))</f>
        <v>No protocol or analysis plan reported (the clinicaltrials.gov supplement doesn't have a full statistical analysis plan)</v>
      </c>
      <c r="BF14" s="3" t="str">
        <f>IF($A14="","",IF('Domain 5'!D15="","",'Domain 5'!D15))</f>
        <v>N</v>
      </c>
      <c r="BG14" s="562" t="str">
        <f>IF($A14="","",IF('Domain 5'!E15="","",'Domain 5'!E15))</f>
        <v>Objective step count</v>
      </c>
      <c r="BH14" s="562" t="str">
        <f>IF($A14="","",IF('Domain 5'!F15="","",'Domain 5'!F15))</f>
        <v>PN</v>
      </c>
      <c r="BI14" s="3" t="str">
        <f>IF($A14="","",IF('Domain 5'!G15="","",'Domain 5'!G15))</f>
        <v>Unlikely to have been selected</v>
      </c>
      <c r="BJ14" s="3" t="str">
        <f>IF($A14="","",IF('Domain 5'!H15="","",'Domain 5'!H15))</f>
        <v>Some concerns</v>
      </c>
      <c r="BK14" s="37" t="str">
        <f>IF($A14="","",IF('Domain 5'!I15="","",'Domain 5'!I15))</f>
        <v>Unpredictable</v>
      </c>
    </row>
    <row r="15" spans="1:63" x14ac:dyDescent="0.25">
      <c r="A15" s="13" t="str">
        <f>IF(Summary!A16="","",Summary!A16)</f>
        <v>SH</v>
      </c>
      <c r="B15" s="552" t="str">
        <f>IF($A15="","",Summary!C16)</f>
        <v>{Persell, 2020 #13583}</v>
      </c>
      <c r="C15" s="11" t="str">
        <f>IF($A15="","",Summary!D16)</f>
        <v>Low risk</v>
      </c>
      <c r="D15" s="3" t="str">
        <f>IF($A15="","",Summary!E16)</f>
        <v>Low risk</v>
      </c>
      <c r="E15" s="3" t="str">
        <f>IF($A15="","",Summary!F16)</f>
        <v>High risk</v>
      </c>
      <c r="F15" s="3" t="str">
        <f>IF($A15="","",Summary!G16)</f>
        <v>High risk</v>
      </c>
      <c r="G15" s="3" t="str">
        <f>IF($A15="","",Summary!H16)</f>
        <v>Low risk</v>
      </c>
      <c r="H15" s="4" t="str">
        <f>IF($A15="","",Summary!I16)</f>
        <v>High risk</v>
      </c>
      <c r="I15" s="11" t="str">
        <f>IF($A15="","",IF('Domain 1'!B16="","",'Domain 1'!B16))</f>
        <v>Y</v>
      </c>
      <c r="J15" s="143" t="str">
        <f>IF($A15="","",IF('Domain 1'!C16="","",'Domain 1'!C16))</f>
        <v>Computer-generated sequence</v>
      </c>
      <c r="K15" s="3" t="str">
        <f>IF($A15="","",IF('Domain 1'!D16="","",'Domain 1'!D16))</f>
        <v>Y</v>
      </c>
      <c r="L15" s="562" t="str">
        <f>IF($A15="","",IF('Domain 1'!E16="","",'Domain 1'!E16))</f>
        <v>Stated allocation concealment</v>
      </c>
      <c r="M15" s="3" t="str">
        <f>IF($A15="","",IF('Domain 1'!F16="","",'Domain 1'!F16))</f>
        <v>PN</v>
      </c>
      <c r="N15" s="143" t="str">
        <f>IF($A15="","",IF('Domain 1'!G16="","",'Domain 1'!G16))</f>
        <v>No obvious baseline differences</v>
      </c>
      <c r="O15" s="3" t="str">
        <f>IF($A15="","",IF('Domain 1'!H16="","",'Domain 1'!H16))</f>
        <v>Low risk</v>
      </c>
      <c r="P15" s="500" t="str">
        <f>IF($A15="","",IF('Domain 1'!I16="","",'Domain 1'!I16))</f>
        <v>NA</v>
      </c>
      <c r="Q15" s="11" t="str">
        <f>IF($A15="","",IF(Preliminary!$G16=Lists!$I$8,IF(Summary!C16="","","ITT"),IF(Preliminary!$G16=Lists!$E$3,"PP","")))</f>
        <v>ITT</v>
      </c>
      <c r="R15" s="143" t="str">
        <f>IF($A15="","",IF($Q15="ITT",IF('Domain 2 ITT'!B16="","",'Domain 2 ITT'!B16),IF('Domain 2 PP'!B16="","",'Domain 2 PP'!B16)))</f>
        <v>Y</v>
      </c>
      <c r="S15" s="143" t="str">
        <f>IF($A15="","",IF($Q15="ITT",IF('Domain 2 ITT'!C16="","",'Domain 2 ITT'!C16),IF('Domain 2 PP'!C16="","",'Domain 2 PP'!C16)))</f>
        <v>Stated not blinded</v>
      </c>
      <c r="T15" s="3" t="str">
        <f>IF($A15="","",IF($Q15="ITT",IF('Domain 2 ITT'!D16="","",'Domain 2 ITT'!D16),IF('Domain 2 PP'!D16="","",'Domain 2 PP'!D16)))</f>
        <v>Y</v>
      </c>
      <c r="U15" s="3" t="str">
        <f>IF($A15="","",IF($Q15="ITT",IF('Domain 2 ITT'!E16="","",'Domain 2 ITT'!E16),IF('Domain 2 PP'!E16="","",'Domain 2 PP'!E16)))</f>
        <v>Stated not blinded</v>
      </c>
      <c r="V15" s="3" t="str">
        <f>IF($A15="","",IF($Q15="ITT",IF('Domain 2 ITT'!F16="","",'Domain 2 ITT'!F16),IF('Domain 2 PP'!F16="","",'Domain 2 PP'!F16)))</f>
        <v>PN</v>
      </c>
      <c r="W15" s="3" t="str">
        <f>IF($A15="","",IF($Q15="ITT",IF('Domain 2 ITT'!G16="","",'Domain 2 ITT'!G16),IF('Domain 2 PP'!G16="","",'Domain 2 PP'!G16)))</f>
        <v>Deviations unlikely in the trial context</v>
      </c>
      <c r="X15" s="3" t="str">
        <f>IF($A15="","",IF($Q15="ITT",IF('Domain 2 ITT'!H16="","",'Domain 2 ITT'!H16),IF('Domain 2 PP'!H16="","",'Domain 2 PP'!H16)))</f>
        <v>NA</v>
      </c>
      <c r="Y15" s="3" t="str">
        <f>IF($A15="","",IF($Q15="ITT",IF('Domain 2 ITT'!I16="","",'Domain 2 ITT'!I16),IF('Domain 2 PP'!I16="","",'Domain 2 PP'!I16)))</f>
        <v/>
      </c>
      <c r="Z15" s="3" t="str">
        <f>IF($A15="","",IF($Q15="ITT",IF('Domain 2 ITT'!J16="","",'Domain 2 ITT'!J16),IF('Domain 2 PP'!J16="","",'Domain 2 PP'!J16)))</f>
        <v>NA</v>
      </c>
      <c r="AA15" s="3" t="str">
        <f>IF($A15="","",IF($Q15="ITT",IF('Domain 2 ITT'!K16="","",'Domain 2 ITT'!K16),IF('Domain 2 PP'!K16="","",'Domain 2 PP'!K16)))</f>
        <v/>
      </c>
      <c r="AB15" s="3" t="str">
        <f>IF($A15="","",IF($Q15="ITT",IF('Domain 2 ITT'!L16="","",'Domain 2 ITT'!L16),IF('Domain 2 PP'!L16="","",'Domain 2 PP'!L16)))</f>
        <v>Y</v>
      </c>
      <c r="AC15" s="562" t="str">
        <f>IF($A15="","",IF($Q15="ITT",IF('Domain 2 ITT'!M16="","",'Domain 2 ITT'!M16),IF('Domain 2 PP'!M16="","",'Domain 2 PP'!M16)))</f>
        <v>ITT, ANCOVA</v>
      </c>
      <c r="AD15" s="3" t="str">
        <f>IF($A15="","",IF($Q15="ITT",IF('Domain 2 ITT'!N16="","",'Domain 2 ITT'!N16),"NA"))</f>
        <v>NA</v>
      </c>
      <c r="AE15" s="143" t="str">
        <f>IF($A15="","",IF($Q15="ITT",IF('Domain 2 ITT'!O16="","",'Domain 2 ITT'!O16),"NA"))</f>
        <v/>
      </c>
      <c r="AF15" s="3" t="str">
        <f>IF($A15="","",IF($Q15="ITT",IF('Domain 2 ITT'!P16="","",'Domain 2 ITT'!P16),IF('Domain 2 PP'!N16="","",'Domain 2 PP'!N16)))</f>
        <v>Low risk</v>
      </c>
      <c r="AG15" s="500" t="str">
        <f>IF($A15="","",IF($Q15="ITT",IF('Domain 2 ITT'!Q16="","",'Domain 2 ITT'!Q16),IF('Domain 2 PP'!O16="","",'Domain 2 PP'!O16)))</f>
        <v>NA</v>
      </c>
      <c r="AH15" s="11" t="str">
        <f>IF($A15="","",IF('Domain 3'!B16="","",'Domain 3'!B16))</f>
        <v>PN</v>
      </c>
      <c r="AI15" s="143" t="str">
        <f>IF($A15="","",IF('Domain 3'!C16="","",'Domain 3'!C16))</f>
        <v>11% attrition</v>
      </c>
      <c r="AJ15" s="3" t="str">
        <f>IF($A15="","",IF('Domain 3'!D16="","",'Domain 3'!D16))</f>
        <v>N</v>
      </c>
      <c r="AK15" s="3" t="str">
        <f>IF($A15="","",IF('Domain 3'!E16="","",'Domain 3'!E16))</f>
        <v>No evidence</v>
      </c>
      <c r="AL15" s="3" t="str">
        <f>IF($A15="","",IF('Domain 3'!F16="","",'Domain 3'!F16))</f>
        <v>Y</v>
      </c>
      <c r="AM15" s="562" t="str">
        <f>IF($A15="","",IF('Domain 3'!G16="","",'Domain 3'!G16))</f>
        <v>Non-response or withdrawal may have been affected by ability or willingness to perform physical activity</v>
      </c>
      <c r="AN15" s="3" t="str">
        <f>IF($A15="","",IF('Domain 3'!H16="","",'Domain 3'!H16))</f>
        <v>PY</v>
      </c>
      <c r="AO15" s="143" t="str">
        <f>IF($A15="","",IF('Domain 3'!I16="","",'Domain 3'!I16))</f>
        <v>Non-response or withdrawal likely affected by ability to perform physical activity</v>
      </c>
      <c r="AP15" s="3" t="str">
        <f>IF($A15="","",IF('Domain 3'!J16="","",'Domain 3'!J16))</f>
        <v>High risk</v>
      </c>
      <c r="AQ15" s="500" t="str">
        <f>IF($A15="","",IF('Domain 3'!K16="","",'Domain 3'!K16))</f>
        <v>Unpredictable</v>
      </c>
      <c r="AR15" s="11" t="str">
        <f>IF($A15="","",IF('Domain 4'!B16="","",'Domain 4'!B16))</f>
        <v>PY</v>
      </c>
      <c r="AS15" s="143" t="str">
        <f>IF($A15="","",IF('Domain 4'!C16="","",'Domain 4'!C16))</f>
        <v>Self-report, little information about questionnaire</v>
      </c>
      <c r="AT15" s="3" t="str">
        <f>IF($A15="","",IF('Domain 4'!D16="","",'Domain 4'!D16))</f>
        <v>NA</v>
      </c>
      <c r="AU15" s="3" t="str">
        <f>IF($A15="","",IF('Domain 4'!E16="","",'Domain 4'!E16))</f>
        <v/>
      </c>
      <c r="AV15" s="3" t="str">
        <f>IF($A15="","",IF('Domain 4'!F16="","",'Domain 4'!F16))</f>
        <v>NA</v>
      </c>
      <c r="AW15" s="3" t="str">
        <f>IF($A15="","",IF('Domain 4'!G16="","",'Domain 4'!G16))</f>
        <v/>
      </c>
      <c r="AX15" s="3" t="str">
        <f>IF($A15="","",IF('Domain 4'!H16="","",'Domain 4'!H16))</f>
        <v>NA</v>
      </c>
      <c r="AY15" s="562" t="str">
        <f>IF($A15="","",IF('Domain 4'!I16="","",'Domain 4'!I16))</f>
        <v/>
      </c>
      <c r="AZ15" s="3" t="str">
        <f>IF($A15="","",IF('Domain 4'!J16="","",'Domain 4'!J16))</f>
        <v>NA</v>
      </c>
      <c r="BA15" s="143" t="str">
        <f>IF($A15="","",IF('Domain 4'!K16="","",'Domain 4'!K16))</f>
        <v/>
      </c>
      <c r="BB15" s="3" t="str">
        <f>IF($A15="","",IF('Domain 4'!L16="","",'Domain 4'!L16))</f>
        <v>High risk</v>
      </c>
      <c r="BC15" s="500" t="str">
        <f>IF($A15="","",IF('Domain 4'!M16="","",'Domain 4'!M16))</f>
        <v>Unpredictable</v>
      </c>
      <c r="BD15" s="11" t="str">
        <f>IF($A15="","",IF('Domain 5'!B16="","",'Domain 5'!B16))</f>
        <v>Y</v>
      </c>
      <c r="BE15" s="143" t="str">
        <f>IF($A15="","",IF('Domain 5'!C16="","",'Domain 5'!C16))</f>
        <v>No deviations from protocol</v>
      </c>
      <c r="BF15" s="3" t="str">
        <f>IF($A15="","",IF('Domain 5'!D16="","",'Domain 5'!D16))</f>
        <v>PN</v>
      </c>
      <c r="BG15" s="562" t="str">
        <f>IF($A15="","",IF('Domain 5'!E16="","",'Domain 5'!E16))</f>
        <v>Only one questionnaire</v>
      </c>
      <c r="BH15" s="562" t="str">
        <f>IF($A15="","",IF('Domain 5'!F16="","",'Domain 5'!F16))</f>
        <v>PN</v>
      </c>
      <c r="BI15" s="3" t="str">
        <f>IF($A15="","",IF('Domain 5'!G16="","",'Domain 5'!G16))</f>
        <v>Unlikely to have been selected</v>
      </c>
      <c r="BJ15" s="3" t="str">
        <f>IF($A15="","",IF('Domain 5'!H16="","",'Domain 5'!H16))</f>
        <v>Low risk</v>
      </c>
      <c r="BK15" s="37" t="str">
        <f>IF($A15="","",IF('Domain 5'!I16="","",'Domain 5'!I16))</f>
        <v>NA</v>
      </c>
    </row>
    <row r="16" spans="1:63" x14ac:dyDescent="0.25">
      <c r="A16" s="13" t="str">
        <f>IF(Summary!A17="","",Summary!A17)</f>
        <v>SH</v>
      </c>
      <c r="B16" s="552" t="str">
        <f>IF($A16="","",Summary!C17)</f>
        <v>{Rabbi, 2015 #13641}</v>
      </c>
      <c r="C16" s="11" t="str">
        <f>IF($A16="","",Summary!D17)</f>
        <v>Some concerns</v>
      </c>
      <c r="D16" s="3" t="str">
        <f>IF($A16="","",Summary!E17)</f>
        <v>Low risk</v>
      </c>
      <c r="E16" s="3" t="str">
        <f>IF($A16="","",Summary!F17)</f>
        <v>Low risk</v>
      </c>
      <c r="F16" s="3" t="str">
        <f>IF($A16="","",Summary!G17)</f>
        <v>Low risk</v>
      </c>
      <c r="G16" s="3" t="str">
        <f>IF($A16="","",Summary!H17)</f>
        <v>High risk</v>
      </c>
      <c r="H16" s="4" t="str">
        <f>IF($A16="","",Summary!I17)</f>
        <v>High risk</v>
      </c>
      <c r="I16" s="11" t="str">
        <f>IF($A16="","",IF('Domain 1'!B17="","",'Domain 1'!B17))</f>
        <v>Y</v>
      </c>
      <c r="J16" s="143" t="str">
        <f>IF($A16="","",IF('Domain 1'!C17="","",'Domain 1'!C17))</f>
        <v>"Random number generator"</v>
      </c>
      <c r="K16" s="3" t="str">
        <f>IF($A16="","",IF('Domain 1'!D17="","",'Domain 1'!D17))</f>
        <v>NI</v>
      </c>
      <c r="L16" s="562" t="str">
        <f>IF($A16="","",IF('Domain 1'!E17="","",'Domain 1'!E17))</f>
        <v>Not stated</v>
      </c>
      <c r="M16" s="3" t="str">
        <f>IF($A16="","",IF('Domain 1'!F17="","",'Domain 1'!F17))</f>
        <v>NI</v>
      </c>
      <c r="N16" s="143" t="str">
        <f>IF($A16="","",IF('Domain 1'!G17="","",'Domain 1'!G17))</f>
        <v>No reported baseline variables for each group, stated "participants in the groups were similar in terms of level of active lifestyle and experience with using mobile-based self-management tools." but without supporting evidence, and these are not all the variables available</v>
      </c>
      <c r="O16" s="3" t="str">
        <f>IF($A16="","",IF('Domain 1'!H17="","",'Domain 1'!H17))</f>
        <v>Some concerns</v>
      </c>
      <c r="P16" s="500" t="str">
        <f>IF($A16="","",IF('Domain 1'!I17="","",'Domain 1'!I17))</f>
        <v>Unpredictable</v>
      </c>
      <c r="Q16" s="11" t="str">
        <f>IF($A16="","",IF(Preliminary!$G17=Lists!$I$8,IF(Summary!C17="","","ITT"),IF(Preliminary!$G17=Lists!$E$3,"PP","")))</f>
        <v>ITT</v>
      </c>
      <c r="R16" s="143" t="str">
        <f>IF($A16="","",IF($Q16="ITT",IF('Domain 2 ITT'!B17="","",'Domain 2 ITT'!B17),IF('Domain 2 PP'!B17="","",'Domain 2 PP'!B17)))</f>
        <v>N</v>
      </c>
      <c r="S16" s="143" t="str">
        <f>IF($A16="","",IF($Q16="ITT",IF('Domain 2 ITT'!C17="","",'Domain 2 ITT'!C17),IF('Domain 2 PP'!C17="","",'Domain 2 PP'!C17)))</f>
        <v>Stated participants were unaware of their study condition</v>
      </c>
      <c r="T16" s="3" t="str">
        <f>IF($A16="","",IF($Q16="ITT",IF('Domain 2 ITT'!D17="","",'Domain 2 ITT'!D17),IF('Domain 2 PP'!D17="","",'Domain 2 PP'!D17)))</f>
        <v>Y</v>
      </c>
      <c r="U16" s="3" t="str">
        <f>IF($A16="","",IF($Q16="ITT",IF('Domain 2 ITT'!E17="","",'Domain 2 ITT'!E17),IF('Domain 2 PP'!E17="","",'Domain 2 PP'!E17)))</f>
        <v>Stated experimenters had full knowledge of the assignments</v>
      </c>
      <c r="V16" s="3" t="str">
        <f>IF($A16="","",IF($Q16="ITT",IF('Domain 2 ITT'!F17="","",'Domain 2 ITT'!F17),IF('Domain 2 PP'!F17="","",'Domain 2 PP'!F17)))</f>
        <v>PN</v>
      </c>
      <c r="W16" s="3" t="str">
        <f>IF($A16="","",IF($Q16="ITT",IF('Domain 2 ITT'!G17="","",'Domain 2 ITT'!G17),IF('Domain 2 PP'!G17="","",'Domain 2 PP'!G17)))</f>
        <v>Deviations unlikely in the trial context</v>
      </c>
      <c r="X16" s="3" t="str">
        <f>IF($A16="","",IF($Q16="ITT",IF('Domain 2 ITT'!H17="","",'Domain 2 ITT'!H17),IF('Domain 2 PP'!H17="","",'Domain 2 PP'!H17)))</f>
        <v>NA</v>
      </c>
      <c r="Y16" s="3" t="str">
        <f>IF($A16="","",IF($Q16="ITT",IF('Domain 2 ITT'!I17="","",'Domain 2 ITT'!I17),IF('Domain 2 PP'!I17="","",'Domain 2 PP'!I17)))</f>
        <v/>
      </c>
      <c r="Z16" s="3" t="str">
        <f>IF($A16="","",IF($Q16="ITT",IF('Domain 2 ITT'!J17="","",'Domain 2 ITT'!J17),IF('Domain 2 PP'!J17="","",'Domain 2 PP'!J17)))</f>
        <v>NA</v>
      </c>
      <c r="AA16" s="3" t="str">
        <f>IF($A16="","",IF($Q16="ITT",IF('Domain 2 ITT'!K17="","",'Domain 2 ITT'!K17),IF('Domain 2 PP'!K17="","",'Domain 2 PP'!K17)))</f>
        <v/>
      </c>
      <c r="AB16" s="3" t="str">
        <f>IF($A16="","",IF($Q16="ITT",IF('Domain 2 ITT'!L17="","",'Domain 2 ITT'!L17),IF('Domain 2 PP'!L17="","",'Domain 2 PP'!L17)))</f>
        <v>PY</v>
      </c>
      <c r="AC16" s="562" t="str">
        <f>IF($A16="","",IF($Q16="ITT",IF('Domain 2 ITT'!M17="","",'Domain 2 ITT'!M17),IF('Domain 2 PP'!M17="","",'Domain 2 PP'!M17)))</f>
        <v>Likely ITT, t-test, mean difference</v>
      </c>
      <c r="AD16" s="3" t="str">
        <f>IF($A16="","",IF($Q16="ITT",IF('Domain 2 ITT'!N17="","",'Domain 2 ITT'!N17),"NA"))</f>
        <v>NA</v>
      </c>
      <c r="AE16" s="143" t="str">
        <f>IF($A16="","",IF($Q16="ITT",IF('Domain 2 ITT'!O17="","",'Domain 2 ITT'!O17),"NA"))</f>
        <v/>
      </c>
      <c r="AF16" s="3" t="str">
        <f>IF($A16="","",IF($Q16="ITT",IF('Domain 2 ITT'!P17="","",'Domain 2 ITT'!P17),IF('Domain 2 PP'!N17="","",'Domain 2 PP'!N17)))</f>
        <v>Low risk</v>
      </c>
      <c r="AG16" s="500" t="str">
        <f>IF($A16="","",IF($Q16="ITT",IF('Domain 2 ITT'!Q17="","",'Domain 2 ITT'!Q17),IF('Domain 2 PP'!O17="","",'Domain 2 PP'!O17)))</f>
        <v>NA</v>
      </c>
      <c r="AH16" s="11" t="str">
        <f>IF($A16="","",IF('Domain 3'!B17="","",'Domain 3'!B17))</f>
        <v>Y</v>
      </c>
      <c r="AI16" s="143" t="str">
        <f>IF($A16="","",IF('Domain 3'!C17="","",'Domain 3'!C17))</f>
        <v>0% attrition</v>
      </c>
      <c r="AJ16" s="3" t="str">
        <f>IF($A16="","",IF('Domain 3'!D17="","",'Domain 3'!D17))</f>
        <v>NA</v>
      </c>
      <c r="AK16" s="3" t="str">
        <f>IF($A16="","",IF('Domain 3'!E17="","",'Domain 3'!E17))</f>
        <v/>
      </c>
      <c r="AL16" s="3" t="str">
        <f>IF($A16="","",IF('Domain 3'!F17="","",'Domain 3'!F17))</f>
        <v>NA</v>
      </c>
      <c r="AM16" s="562" t="str">
        <f>IF($A16="","",IF('Domain 3'!G17="","",'Domain 3'!G17))</f>
        <v/>
      </c>
      <c r="AN16" s="3" t="str">
        <f>IF($A16="","",IF('Domain 3'!H17="","",'Domain 3'!H17))</f>
        <v>NA</v>
      </c>
      <c r="AO16" s="143" t="str">
        <f>IF($A16="","",IF('Domain 3'!I17="","",'Domain 3'!I17))</f>
        <v/>
      </c>
      <c r="AP16" s="3" t="str">
        <f>IF($A16="","",IF('Domain 3'!J17="","",'Domain 3'!J17))</f>
        <v>Low risk</v>
      </c>
      <c r="AQ16" s="500" t="str">
        <f>IF($A16="","",IF('Domain 3'!K17="","",'Domain 3'!K17))</f>
        <v>NA</v>
      </c>
      <c r="AR16" s="11" t="str">
        <f>IF($A16="","",IF('Domain 4'!B17="","",'Domain 4'!B17))</f>
        <v>PN</v>
      </c>
      <c r="AS16" s="143" t="str">
        <f>IF($A16="","",IF('Domain 4'!C17="","",'Domain 4'!C17))</f>
        <v>Accelerometer, possibly with self-report too</v>
      </c>
      <c r="AT16" s="3" t="str">
        <f>IF($A16="","",IF('Domain 4'!D17="","",'Domain 4'!D17))</f>
        <v>N</v>
      </c>
      <c r="AU16" s="3" t="str">
        <f>IF($A16="","",IF('Domain 4'!E17="","",'Domain 4'!E17))</f>
        <v>Same app &amp; questionnaire</v>
      </c>
      <c r="AV16" s="3" t="str">
        <f>IF($A16="","",IF('Domain 4'!F17="","",'Domain 4'!F17))</f>
        <v>PY</v>
      </c>
      <c r="AW16" s="3" t="str">
        <f>IF($A16="","",IF('Domain 4'!G17="","",'Domain 4'!G17))</f>
        <v>For questionnaires, the questioner was aware of intervention allocation</v>
      </c>
      <c r="AX16" s="3" t="str">
        <f>IF($A16="","",IF('Domain 4'!H17="","",'Domain 4'!H17))</f>
        <v>PN</v>
      </c>
      <c r="AY16" s="562" t="str">
        <f>IF($A16="","",IF('Domain 4'!I17="","",'Domain 4'!I17))</f>
        <v>Possible, but unlikely, especially as accelerometer data likely makes up the majority of walking time</v>
      </c>
      <c r="AZ16" s="3" t="str">
        <f>IF($A16="","",IF('Domain 4'!J17="","",'Domain 4'!J17))</f>
        <v>NA</v>
      </c>
      <c r="BA16" s="143" t="str">
        <f>IF($A16="","",IF('Domain 4'!K17="","",'Domain 4'!K17))</f>
        <v/>
      </c>
      <c r="BB16" s="3" t="str">
        <f>IF($A16="","",IF('Domain 4'!L17="","",'Domain 4'!L17))</f>
        <v>Low risk</v>
      </c>
      <c r="BC16" s="500" t="str">
        <f>IF($A16="","",IF('Domain 4'!M17="","",'Domain 4'!M17))</f>
        <v>NA</v>
      </c>
      <c r="BD16" s="11" t="str">
        <f>IF($A16="","",IF('Domain 5'!B17="","",'Domain 5'!B17))</f>
        <v>N</v>
      </c>
      <c r="BE16" s="143" t="str">
        <f>IF($A16="","",IF('Domain 5'!C17="","",'Domain 5'!C17))</f>
        <v>No protocol or analysis plan reported</v>
      </c>
      <c r="BF16" s="3" t="str">
        <f>IF($A16="","",IF('Domain 5'!D17="","",'Domain 5'!D17))</f>
        <v>PY</v>
      </c>
      <c r="BG16" s="562" t="str">
        <f>IF($A16="","",IF('Domain 5'!E17="","",'Domain 5'!E17))</f>
        <v>Only walking data presented, no other physical activity or inactivity reported, despite the study discussing running and stationary time being recorded by the app and these being relevant outcomes</v>
      </c>
      <c r="BH16" s="562" t="str">
        <f>IF($A16="","",IF('Domain 5'!F17="","",'Domain 5'!F17))</f>
        <v>PN</v>
      </c>
      <c r="BI16" s="3" t="str">
        <f>IF($A16="","",IF('Domain 5'!G17="","",'Domain 5'!G17))</f>
        <v>Unlikely to have been selected</v>
      </c>
      <c r="BJ16" s="3" t="str">
        <f>IF($A16="","",IF('Domain 5'!H17="","",'Domain 5'!H17))</f>
        <v>High risk</v>
      </c>
      <c r="BK16" s="37" t="str">
        <f>IF($A16="","",IF('Domain 5'!I17="","",'Domain 5'!I17))</f>
        <v>Favours experimental</v>
      </c>
    </row>
    <row r="17" spans="1:63" x14ac:dyDescent="0.25">
      <c r="A17" s="13" t="str">
        <f>IF(Summary!A18="","",Summary!A18)</f>
        <v>SH</v>
      </c>
      <c r="B17" s="552" t="str">
        <f>IF($A17="","",Summary!C18)</f>
        <v>{Sandal, 2021 #13734}</v>
      </c>
      <c r="C17" s="11" t="str">
        <f>IF($A17="","",Summary!D18)</f>
        <v>Low risk</v>
      </c>
      <c r="D17" s="3" t="str">
        <f>IF($A17="","",Summary!E18)</f>
        <v>Low risk</v>
      </c>
      <c r="E17" s="3" t="str">
        <f>IF($A17="","",Summary!F18)</f>
        <v>High risk</v>
      </c>
      <c r="F17" s="3" t="str">
        <f>IF($A17="","",Summary!G18)</f>
        <v>High risk</v>
      </c>
      <c r="G17" s="3" t="str">
        <f>IF($A17="","",Summary!H18)</f>
        <v>Low risk</v>
      </c>
      <c r="H17" s="4" t="str">
        <f>IF($A17="","",Summary!I18)</f>
        <v>High risk</v>
      </c>
      <c r="I17" s="11" t="str">
        <f>IF($A17="","",IF('Domain 1'!B18="","",'Domain 1'!B18))</f>
        <v>Y</v>
      </c>
      <c r="J17" s="143" t="str">
        <f>IF($A17="","",IF('Domain 1'!C18="","",'Domain 1'!C18))</f>
        <v>Web-based trial management system</v>
      </c>
      <c r="K17" s="3" t="str">
        <f>IF($A17="","",IF('Domain 1'!D18="","",'Domain 1'!D18))</f>
        <v>Y</v>
      </c>
      <c r="L17" s="562" t="str">
        <f>IF($A17="","",IF('Domain 1'!E18="","",'Domain 1'!E18))</f>
        <v>Stated to be concealed</v>
      </c>
      <c r="M17" s="3" t="str">
        <f>IF($A17="","",IF('Domain 1'!F18="","",'Domain 1'!F18))</f>
        <v>N</v>
      </c>
      <c r="N17" s="143" t="str">
        <f>IF($A17="","",IF('Domain 1'!G18="","",'Domain 1'!G18))</f>
        <v>No obvious baseline differences</v>
      </c>
      <c r="O17" s="3" t="str">
        <f>IF($A17="","",IF('Domain 1'!H18="","",'Domain 1'!H18))</f>
        <v>Low risk</v>
      </c>
      <c r="P17" s="500" t="str">
        <f>IF($A17="","",IF('Domain 1'!I18="","",'Domain 1'!I18))</f>
        <v>NA</v>
      </c>
      <c r="Q17" s="11" t="str">
        <f>IF($A17="","",IF(Preliminary!$G18=Lists!$I$8,IF(Summary!C18="","","ITT"),IF(Preliminary!$G18=Lists!$E$3,"PP","")))</f>
        <v>ITT</v>
      </c>
      <c r="R17" s="143" t="str">
        <f>IF($A17="","",IF($Q17="ITT",IF('Domain 2 ITT'!B18="","",'Domain 2 ITT'!B18),IF('Domain 2 PP'!B18="","",'Domain 2 PP'!B18)))</f>
        <v>Y</v>
      </c>
      <c r="S17" s="143" t="str">
        <f>IF($A17="","",IF($Q17="ITT",IF('Domain 2 ITT'!C18="","",'Domain 2 ITT'!C18),IF('Domain 2 PP'!C18="","",'Domain 2 PP'!C18)))</f>
        <v>Stated not blinded</v>
      </c>
      <c r="T17" s="3" t="str">
        <f>IF($A17="","",IF($Q17="ITT",IF('Domain 2 ITT'!D18="","",'Domain 2 ITT'!D18),IF('Domain 2 PP'!D18="","",'Domain 2 PP'!D18)))</f>
        <v>NI</v>
      </c>
      <c r="U17" s="3" t="str">
        <f>IF($A17="","",IF($Q17="ITT",IF('Domain 2 ITT'!E18="","",'Domain 2 ITT'!E18),IF('Domain 2 PP'!E18="","",'Domain 2 PP'!E18)))</f>
        <v>Not stated</v>
      </c>
      <c r="V17" s="3" t="str">
        <f>IF($A17="","",IF($Q17="ITT",IF('Domain 2 ITT'!F18="","",'Domain 2 ITT'!F18),IF('Domain 2 PP'!F18="","",'Domain 2 PP'!F18)))</f>
        <v>PN</v>
      </c>
      <c r="W17" s="3" t="str">
        <f>IF($A17="","",IF($Q17="ITT",IF('Domain 2 ITT'!G18="","",'Domain 2 ITT'!G18),IF('Domain 2 PP'!G18="","",'Domain 2 PP'!G18)))</f>
        <v>Deviations unlikely in the trial context</v>
      </c>
      <c r="X17" s="3" t="str">
        <f>IF($A17="","",IF($Q17="ITT",IF('Domain 2 ITT'!H18="","",'Domain 2 ITT'!H18),IF('Domain 2 PP'!H18="","",'Domain 2 PP'!H18)))</f>
        <v>NA</v>
      </c>
      <c r="Y17" s="3" t="str">
        <f>IF($A17="","",IF($Q17="ITT",IF('Domain 2 ITT'!I18="","",'Domain 2 ITT'!I18),IF('Domain 2 PP'!I18="","",'Domain 2 PP'!I18)))</f>
        <v/>
      </c>
      <c r="Z17" s="3" t="str">
        <f>IF($A17="","",IF($Q17="ITT",IF('Domain 2 ITT'!J18="","",'Domain 2 ITT'!J18),IF('Domain 2 PP'!J18="","",'Domain 2 PP'!J18)))</f>
        <v>NA</v>
      </c>
      <c r="AA17" s="3" t="str">
        <f>IF($A17="","",IF($Q17="ITT",IF('Domain 2 ITT'!K18="","",'Domain 2 ITT'!K18),IF('Domain 2 PP'!K18="","",'Domain 2 PP'!K18)))</f>
        <v/>
      </c>
      <c r="AB17" s="3" t="str">
        <f>IF($A17="","",IF($Q17="ITT",IF('Domain 2 ITT'!L18="","",'Domain 2 ITT'!L18),IF('Domain 2 PP'!L18="","",'Domain 2 PP'!L18)))</f>
        <v>Y</v>
      </c>
      <c r="AC17" s="562" t="str">
        <f>IF($A17="","",IF($Q17="ITT",IF('Domain 2 ITT'!M18="","",'Domain 2 ITT'!M18),IF('Domain 2 PP'!M18="","",'Domain 2 PP'!M18)))</f>
        <v>ITT, logistic regression (dichotomisation of continuous variable)</v>
      </c>
      <c r="AD17" s="3" t="str">
        <f>IF($A17="","",IF($Q17="ITT",IF('Domain 2 ITT'!N18="","",'Domain 2 ITT'!N18),"NA"))</f>
        <v>NA</v>
      </c>
      <c r="AE17" s="143" t="str">
        <f>IF($A17="","",IF($Q17="ITT",IF('Domain 2 ITT'!O18="","",'Domain 2 ITT'!O18),"NA"))</f>
        <v/>
      </c>
      <c r="AF17" s="3" t="str">
        <f>IF($A17="","",IF($Q17="ITT",IF('Domain 2 ITT'!P18="","",'Domain 2 ITT'!P18),IF('Domain 2 PP'!N18="","",'Domain 2 PP'!N18)))</f>
        <v>Low risk</v>
      </c>
      <c r="AG17" s="500" t="str">
        <f>IF($A17="","",IF($Q17="ITT",IF('Domain 2 ITT'!Q18="","",'Domain 2 ITT'!Q18),IF('Domain 2 PP'!O18="","",'Domain 2 PP'!O18)))</f>
        <v>NA</v>
      </c>
      <c r="AH17" s="11" t="str">
        <f>IF($A17="","",IF('Domain 3'!B18="","",'Domain 3'!B18))</f>
        <v>N</v>
      </c>
      <c r="AI17" s="143" t="str">
        <f>IF($A17="","",IF('Domain 3'!C18="","",'Domain 3'!C18))</f>
        <v>24% attrition</v>
      </c>
      <c r="AJ17" s="3" t="str">
        <f>IF($A17="","",IF('Domain 3'!D18="","",'Domain 3'!D18))</f>
        <v>N</v>
      </c>
      <c r="AK17" s="3" t="str">
        <f>IF($A17="","",IF('Domain 3'!E18="","",'Domain 3'!E18))</f>
        <v xml:space="preserve">No evidence for physical activity </v>
      </c>
      <c r="AL17" s="3" t="str">
        <f>IF($A17="","",IF('Domain 3'!F18="","",'Domain 3'!F18))</f>
        <v>Y</v>
      </c>
      <c r="AM17" s="562" t="str">
        <f>IF($A17="","",IF('Domain 3'!G18="","",'Domain 3'!G18))</f>
        <v>Non-response or withdrawal may have been affected by ability to perform physical activity</v>
      </c>
      <c r="AN17" s="3" t="str">
        <f>IF($A17="","",IF('Domain 3'!H18="","",'Domain 3'!H18))</f>
        <v>PY</v>
      </c>
      <c r="AO17" s="143" t="str">
        <f>IF($A17="","",IF('Domain 3'!I18="","",'Domain 3'!I18))</f>
        <v>Non-response or withdrawal likely affected by ability to perform physical activity</v>
      </c>
      <c r="AP17" s="3" t="str">
        <f>IF($A17="","",IF('Domain 3'!J18="","",'Domain 3'!J18))</f>
        <v>High risk</v>
      </c>
      <c r="AQ17" s="500" t="str">
        <f>IF($A17="","",IF('Domain 3'!K18="","",'Domain 3'!K18))</f>
        <v>Unpredictable</v>
      </c>
      <c r="AR17" s="11" t="str">
        <f>IF($A17="","",IF('Domain 4'!B18="","",'Domain 4'!B18))</f>
        <v>PN</v>
      </c>
      <c r="AS17" s="143" t="str">
        <f>IF($A17="","",IF('Domain 4'!C18="","",'Domain 4'!C18))</f>
        <v>Self-report, and question was both non-comprehensive and around physical activity over the past year while the intervention lasted 9 months, so some overlap between baseline and follow-up. Probably ok, but not the best outcome</v>
      </c>
      <c r="AT17" s="3" t="str">
        <f>IF($A17="","",IF('Domain 4'!D18="","",'Domain 4'!D18))</f>
        <v>PN</v>
      </c>
      <c r="AU17" s="3" t="str">
        <f>IF($A17="","",IF('Domain 4'!E18="","",'Domain 4'!E18))</f>
        <v>Same questionnaire</v>
      </c>
      <c r="AV17" s="3" t="str">
        <f>IF($A17="","",IF('Domain 4'!F18="","",'Domain 4'!F18))</f>
        <v>Y</v>
      </c>
      <c r="AW17" s="3" t="str">
        <f>IF($A17="","",IF('Domain 4'!G18="","",'Domain 4'!G18))</f>
        <v>Self-report, and participants were not blinded</v>
      </c>
      <c r="AX17" s="3" t="str">
        <f>IF($A17="","",IF('Domain 4'!H18="","",'Domain 4'!H18))</f>
        <v>Y</v>
      </c>
      <c r="AY17" s="562" t="str">
        <f>IF($A17="","",IF('Domain 4'!I18="","",'Domain 4'!I18))</f>
        <v>Self-reported physical activity, allocation known</v>
      </c>
      <c r="AZ17" s="3" t="str">
        <f>IF($A17="","",IF('Domain 4'!J18="","",'Domain 4'!J18))</f>
        <v>PY</v>
      </c>
      <c r="BA17" s="143" t="str">
        <f>IF($A17="","",IF('Domain 4'!K18="","",'Domain 4'!K18))</f>
        <v>Self-reported physical activity, allocation known, may well have affected responses (only 4 options)</v>
      </c>
      <c r="BB17" s="3" t="str">
        <f>IF($A17="","",IF('Domain 4'!L18="","",'Domain 4'!L18))</f>
        <v>High risk</v>
      </c>
      <c r="BC17" s="500" t="str">
        <f>IF($A17="","",IF('Domain 4'!M18="","",'Domain 4'!M18))</f>
        <v>Unpredictable</v>
      </c>
      <c r="BD17" s="11" t="str">
        <f>IF($A17="","",IF('Domain 5'!B18="","",'Domain 5'!B18))</f>
        <v>Y</v>
      </c>
      <c r="BE17" s="143" t="str">
        <f>IF($A17="","",IF('Domain 5'!C18="","",'Domain 5'!C18))</f>
        <v>Protocol and statistical analysis plan available, analysis used was pre-specified, although another analysis was pre-specified but not reported (ordinal logistic regression)</v>
      </c>
      <c r="BF17" s="3" t="str">
        <f>IF($A17="","",IF('Domain 5'!D18="","",'Domain 5'!D18))</f>
        <v>N</v>
      </c>
      <c r="BG17" s="562" t="str">
        <f>IF($A17="","",IF('Domain 5'!E18="","",'Domain 5'!E18))</f>
        <v>Unlikely to have been selected on the basis of results</v>
      </c>
      <c r="BH17" s="562" t="str">
        <f>IF($A17="","",IF('Domain 5'!F18="","",'Domain 5'!F18))</f>
        <v>N</v>
      </c>
      <c r="BI17" s="3" t="str">
        <f>IF($A17="","",IF('Domain 5'!G18="","",'Domain 5'!G18))</f>
        <v>Unlikely to have been selected</v>
      </c>
      <c r="BJ17" s="3" t="str">
        <f>IF($A17="","",IF('Domain 5'!H18="","",'Domain 5'!H18))</f>
        <v>Low risk</v>
      </c>
      <c r="BK17" s="37" t="str">
        <f>IF($A17="","",IF('Domain 5'!I18="","",'Domain 5'!I18))</f>
        <v>NA</v>
      </c>
    </row>
    <row r="18" spans="1:63" x14ac:dyDescent="0.25">
      <c r="A18" s="13" t="str">
        <f>IF(Summary!A19="","",Summary!A19)</f>
        <v>SH</v>
      </c>
      <c r="B18" s="552" t="str">
        <f>IF($A18="","",Summary!C19)</f>
        <v>{Yom-Tov, 2017 #15065}</v>
      </c>
      <c r="C18" s="11" t="str">
        <f>IF($A18="","",Summary!D19)</f>
        <v>Low risk</v>
      </c>
      <c r="D18" s="3" t="str">
        <f>IF($A18="","",Summary!E19)</f>
        <v>Low risk</v>
      </c>
      <c r="E18" s="3" t="str">
        <f>IF($A18="","",Summary!F19)</f>
        <v>High risk</v>
      </c>
      <c r="F18" s="3" t="str">
        <f>IF($A18="","",Summary!G19)</f>
        <v>Low risk</v>
      </c>
      <c r="G18" s="3" t="str">
        <f>IF($A18="","",Summary!H19)</f>
        <v>Some concerns</v>
      </c>
      <c r="H18" s="4" t="str">
        <f>IF($A18="","",Summary!I19)</f>
        <v>High risk</v>
      </c>
      <c r="I18" s="11" t="str">
        <f>IF($A18="","",IF('Domain 1'!B19="","",'Domain 1'!B19))</f>
        <v>NI</v>
      </c>
      <c r="J18" s="143" t="str">
        <f>IF($A18="","",IF('Domain 1'!C19="","",'Domain 1'!C19))</f>
        <v>Just stated as "randomized"</v>
      </c>
      <c r="K18" s="3" t="str">
        <f>IF($A18="","",IF('Domain 1'!D19="","",'Domain 1'!D19))</f>
        <v>PY</v>
      </c>
      <c r="L18" s="562" t="str">
        <f>IF($A18="","",IF('Domain 1'!E19="","",'Domain 1'!E19))</f>
        <v>Stated physicians were blinded to randomization</v>
      </c>
      <c r="M18" s="3" t="str">
        <f>IF($A18="","",IF('Domain 1'!F19="","",'Domain 1'!F19))</f>
        <v>NI</v>
      </c>
      <c r="N18" s="143" t="str">
        <f>IF($A18="","",IF('Domain 1'!G19="","",'Domain 1'!G19))</f>
        <v xml:space="preserve">No obvious baseline differences, but only age, gender, and HbA1c presented </v>
      </c>
      <c r="O18" s="3" t="str">
        <f>IF($A18="","",IF('Domain 1'!H19="","",'Domain 1'!H19))</f>
        <v>Low risk</v>
      </c>
      <c r="P18" s="500" t="str">
        <f>IF($A18="","",IF('Domain 1'!I19="","",'Domain 1'!I19))</f>
        <v>NA</v>
      </c>
      <c r="Q18" s="11" t="str">
        <f>IF($A18="","",IF(Preliminary!$G19=Lists!$I$8,IF(Summary!C19="","","ITT"),IF(Preliminary!$G19=Lists!$E$3,"PP","")))</f>
        <v>ITT</v>
      </c>
      <c r="R18" s="143" t="str">
        <f>IF($A18="","",IF($Q18="ITT",IF('Domain 2 ITT'!B19="","",'Domain 2 ITT'!B19),IF('Domain 2 PP'!B19="","",'Domain 2 PP'!B19)))</f>
        <v>NI</v>
      </c>
      <c r="S18" s="143" t="str">
        <f>IF($A18="","",IF($Q18="ITT",IF('Domain 2 ITT'!C19="","",'Domain 2 ITT'!C19),IF('Domain 2 PP'!C19="","",'Domain 2 PP'!C19)))</f>
        <v>Not stated</v>
      </c>
      <c r="T18" s="3" t="str">
        <f>IF($A18="","",IF($Q18="ITT",IF('Domain 2 ITT'!D19="","",'Domain 2 ITT'!D19),IF('Domain 2 PP'!D19="","",'Domain 2 PP'!D19)))</f>
        <v>NI</v>
      </c>
      <c r="U18" s="3" t="str">
        <f>IF($A18="","",IF($Q18="ITT",IF('Domain 2 ITT'!E19="","",'Domain 2 ITT'!E19),IF('Domain 2 PP'!E19="","",'Domain 2 PP'!E19)))</f>
        <v>Not stated</v>
      </c>
      <c r="V18" s="3" t="str">
        <f>IF($A18="","",IF($Q18="ITT",IF('Domain 2 ITT'!F19="","",'Domain 2 ITT'!F19),IF('Domain 2 PP'!F19="","",'Domain 2 PP'!F19)))</f>
        <v>PN</v>
      </c>
      <c r="W18" s="3" t="str">
        <f>IF($A18="","",IF($Q18="ITT",IF('Domain 2 ITT'!G19="","",'Domain 2 ITT'!G19),IF('Domain 2 PP'!G19="","",'Domain 2 PP'!G19)))</f>
        <v>Deviations unlikely in the trial context</v>
      </c>
      <c r="X18" s="3" t="str">
        <f>IF($A18="","",IF($Q18="ITT",IF('Domain 2 ITT'!H19="","",'Domain 2 ITT'!H19),IF('Domain 2 PP'!H19="","",'Domain 2 PP'!H19)))</f>
        <v>NA</v>
      </c>
      <c r="Y18" s="3" t="str">
        <f>IF($A18="","",IF($Q18="ITT",IF('Domain 2 ITT'!I19="","",'Domain 2 ITT'!I19),IF('Domain 2 PP'!I19="","",'Domain 2 PP'!I19)))</f>
        <v/>
      </c>
      <c r="Z18" s="3" t="str">
        <f>IF($A18="","",IF($Q18="ITT",IF('Domain 2 ITT'!J19="","",'Domain 2 ITT'!J19),IF('Domain 2 PP'!J19="","",'Domain 2 PP'!J19)))</f>
        <v>NA</v>
      </c>
      <c r="AA18" s="3" t="str">
        <f>IF($A18="","",IF($Q18="ITT",IF('Domain 2 ITT'!K19="","",'Domain 2 ITT'!K19),IF('Domain 2 PP'!K19="","",'Domain 2 PP'!K19)))</f>
        <v/>
      </c>
      <c r="AB18" s="3" t="str">
        <f>IF($A18="","",IF($Q18="ITT",IF('Domain 2 ITT'!L19="","",'Domain 2 ITT'!L19),IF('Domain 2 PP'!L19="","",'Domain 2 PP'!L19)))</f>
        <v>PY</v>
      </c>
      <c r="AC18" s="562" t="str">
        <f>IF($A18="","",IF($Q18="ITT",IF('Domain 2 ITT'!M19="","",'Domain 2 ITT'!M19),IF('Domain 2 PP'!M19="","",'Domain 2 PP'!M19)))</f>
        <v>Likely ITT, likely linear regression (not explicitly stated)</v>
      </c>
      <c r="AD18" s="3" t="str">
        <f>IF($A18="","",IF($Q18="ITT",IF('Domain 2 ITT'!N19="","",'Domain 2 ITT'!N19),"NA"))</f>
        <v>NA</v>
      </c>
      <c r="AE18" s="143" t="str">
        <f>IF($A18="","",IF($Q18="ITT",IF('Domain 2 ITT'!O19="","",'Domain 2 ITT'!O19),"NA"))</f>
        <v/>
      </c>
      <c r="AF18" s="3" t="str">
        <f>IF($A18="","",IF($Q18="ITT",IF('Domain 2 ITT'!P19="","",'Domain 2 ITT'!P19),IF('Domain 2 PP'!N19="","",'Domain 2 PP'!N19)))</f>
        <v>Low risk</v>
      </c>
      <c r="AG18" s="500" t="str">
        <f>IF($A18="","",IF($Q18="ITT",IF('Domain 2 ITT'!Q19="","",'Domain 2 ITT'!Q19),IF('Domain 2 PP'!O19="","",'Domain 2 PP'!O19)))</f>
        <v>NA</v>
      </c>
      <c r="AH18" s="11" t="str">
        <f>IF($A18="","",IF('Domain 3'!B19="","",'Domain 3'!B19))</f>
        <v>NI</v>
      </c>
      <c r="AI18" s="143" t="str">
        <f>IF($A18="","",IF('Domain 3'!C19="","",'Domain 3'!C19))</f>
        <v>No reported attrition, but no participant flowchart or other information about recruitment</v>
      </c>
      <c r="AJ18" s="3" t="str">
        <f>IF($A18="","",IF('Domain 3'!D19="","",'Domain 3'!D19))</f>
        <v>N</v>
      </c>
      <c r="AK18" s="3" t="str">
        <f>IF($A18="","",IF('Domain 3'!E19="","",'Domain 3'!E19))</f>
        <v>No evidence</v>
      </c>
      <c r="AL18" s="3" t="str">
        <f>IF($A18="","",IF('Domain 3'!F19="","",'Domain 3'!F19))</f>
        <v>Y</v>
      </c>
      <c r="AM18" s="562" t="str">
        <f>IF($A18="","",IF('Domain 3'!G19="","",'Domain 3'!G19))</f>
        <v>Non-response or withdrawal may have been affected by ability to perform physical activity</v>
      </c>
      <c r="AN18" s="3" t="str">
        <f>IF($A18="","",IF('Domain 3'!H19="","",'Domain 3'!H19))</f>
        <v>PY</v>
      </c>
      <c r="AO18" s="143" t="str">
        <f>IF($A18="","",IF('Domain 3'!I19="","",'Domain 3'!I19))</f>
        <v>Non-response or withdrawal likely affected by ability to perform physical activity</v>
      </c>
      <c r="AP18" s="3" t="str">
        <f>IF($A18="","",IF('Domain 3'!J19="","",'Domain 3'!J19))</f>
        <v>High risk</v>
      </c>
      <c r="AQ18" s="500" t="str">
        <f>IF($A18="","",IF('Domain 3'!K19="","",'Domain 3'!K19))</f>
        <v>Unpredictable</v>
      </c>
      <c r="AR18" s="11" t="str">
        <f>IF($A18="","",IF('Domain 4'!B19="","",'Domain 4'!B19))</f>
        <v>N</v>
      </c>
      <c r="AS18" s="143" t="str">
        <f>IF($A18="","",IF('Domain 4'!C19="","",'Domain 4'!C19))</f>
        <v>Smartphone pedometer</v>
      </c>
      <c r="AT18" s="3" t="str">
        <f>IF($A18="","",IF('Domain 4'!D19="","",'Domain 4'!D19))</f>
        <v>N</v>
      </c>
      <c r="AU18" s="3" t="str">
        <f>IF($A18="","",IF('Domain 4'!E19="","",'Domain 4'!E19))</f>
        <v>Same smartphone pedometer</v>
      </c>
      <c r="AV18" s="3" t="str">
        <f>IF($A18="","",IF('Domain 4'!F19="","",'Domain 4'!F19))</f>
        <v>N</v>
      </c>
      <c r="AW18" s="3" t="str">
        <f>IF($A18="","",IF('Domain 4'!G19="","",'Domain 4'!G19))</f>
        <v>Pedometer was objective</v>
      </c>
      <c r="AX18" s="3" t="str">
        <f>IF($A18="","",IF('Domain 4'!H19="","",'Domain 4'!H19))</f>
        <v>NA</v>
      </c>
      <c r="AY18" s="562" t="str">
        <f>IF($A18="","",IF('Domain 4'!I19="","",'Domain 4'!I19))</f>
        <v/>
      </c>
      <c r="AZ18" s="3" t="str">
        <f>IF($A18="","",IF('Domain 4'!J19="","",'Domain 4'!J19))</f>
        <v>NA</v>
      </c>
      <c r="BA18" s="143" t="str">
        <f>IF($A18="","",IF('Domain 4'!K19="","",'Domain 4'!K19))</f>
        <v/>
      </c>
      <c r="BB18" s="3" t="str">
        <f>IF($A18="","",IF('Domain 4'!L19="","",'Domain 4'!L19))</f>
        <v>Low risk</v>
      </c>
      <c r="BC18" s="500" t="str">
        <f>IF($A18="","",IF('Domain 4'!M19="","",'Domain 4'!M19))</f>
        <v>NA</v>
      </c>
      <c r="BD18" s="11" t="str">
        <f>IF($A18="","",IF('Domain 5'!B19="","",'Domain 5'!B19))</f>
        <v>N</v>
      </c>
      <c r="BE18" s="143" t="str">
        <f>IF($A18="","",IF('Domain 5'!C19="","",'Domain 5'!C19))</f>
        <v>No protocol or analysis plan reported</v>
      </c>
      <c r="BF18" s="3" t="str">
        <f>IF($A18="","",IF('Domain 5'!D19="","",'Domain 5'!D19))</f>
        <v>N</v>
      </c>
      <c r="BG18" s="562" t="str">
        <f>IF($A18="","",IF('Domain 5'!E19="","",'Domain 5'!E19))</f>
        <v>Objective minutes of walking</v>
      </c>
      <c r="BH18" s="562" t="str">
        <f>IF($A18="","",IF('Domain 5'!F19="","",'Domain 5'!F19))</f>
        <v>PN</v>
      </c>
      <c r="BI18" s="3" t="str">
        <f>IF($A18="","",IF('Domain 5'!G19="","",'Domain 5'!G19))</f>
        <v>Unlikely to have been selected</v>
      </c>
      <c r="BJ18" s="3" t="str">
        <f>IF($A18="","",IF('Domain 5'!H19="","",'Domain 5'!H19))</f>
        <v>Some concerns</v>
      </c>
      <c r="BK18" s="37" t="str">
        <f>IF($A18="","",IF('Domain 5'!I19="","",'Domain 5'!I19))</f>
        <v>Unpredictable</v>
      </c>
    </row>
    <row r="19" spans="1:63" x14ac:dyDescent="0.25">
      <c r="A19" s="13" t="str">
        <f>IF(Summary!A20="","",Summary!A20)</f>
        <v>SH</v>
      </c>
      <c r="B19" s="552" t="str">
        <f>IF($A19="","",Summary!C20)</f>
        <v>{Zhou, 2018 #14044}</v>
      </c>
      <c r="C19" s="11" t="str">
        <f>IF($A19="","",Summary!D20)</f>
        <v>Low risk</v>
      </c>
      <c r="D19" s="3" t="str">
        <f>IF($A19="","",Summary!E20)</f>
        <v>Low risk</v>
      </c>
      <c r="E19" s="3" t="str">
        <f>IF($A19="","",Summary!F20)</f>
        <v>Low risk</v>
      </c>
      <c r="F19" s="3" t="str">
        <f>IF($A19="","",Summary!G20)</f>
        <v>Low risk</v>
      </c>
      <c r="G19" s="3" t="str">
        <f>IF($A19="","",Summary!H20)</f>
        <v>Some concerns</v>
      </c>
      <c r="H19" s="4" t="str">
        <f>IF($A19="","",Summary!I20)</f>
        <v>Some concerns</v>
      </c>
      <c r="I19" s="11" t="str">
        <f>IF($A19="","",IF('Domain 1'!B20="","",'Domain 1'!B20))</f>
        <v>Y</v>
      </c>
      <c r="J19" s="143" t="str">
        <f>IF($A19="","",IF('Domain 1'!C20="","",'Domain 1'!C20))</f>
        <v>Computer-based random number generator</v>
      </c>
      <c r="K19" s="3" t="str">
        <f>IF($A19="","",IF('Domain 1'!D20="","",'Domain 1'!D20))</f>
        <v>Y</v>
      </c>
      <c r="L19" s="562" t="str">
        <f>IF($A19="","",IF('Domain 1'!E20="","",'Domain 1'!E20))</f>
        <v>Randomization was after run-in period, implemented by the app</v>
      </c>
      <c r="M19" s="3" t="str">
        <f>IF($A19="","",IF('Domain 1'!F20="","",'Domain 1'!F20))</f>
        <v>N</v>
      </c>
      <c r="N19" s="143" t="str">
        <f>IF($A19="","",IF('Domain 1'!G20="","",'Domain 1'!G20))</f>
        <v>No obvious baseline differences</v>
      </c>
      <c r="O19" s="3" t="str">
        <f>IF($A19="","",IF('Domain 1'!H20="","",'Domain 1'!H20))</f>
        <v>Low risk</v>
      </c>
      <c r="P19" s="500" t="str">
        <f>IF($A19="","",IF('Domain 1'!I20="","",'Domain 1'!I20))</f>
        <v>NA</v>
      </c>
      <c r="Q19" s="11" t="str">
        <f>IF($A19="","",IF(Preliminary!$G20=Lists!$I$8,IF(Summary!C20="","","ITT"),IF(Preliminary!$G20=Lists!$E$3,"PP","")))</f>
        <v>ITT</v>
      </c>
      <c r="R19" s="143" t="str">
        <f>IF($A19="","",IF($Q19="ITT",IF('Domain 2 ITT'!B20="","",'Domain 2 ITT'!B20),IF('Domain 2 PP'!B20="","",'Domain 2 PP'!B20)))</f>
        <v>Y</v>
      </c>
      <c r="S19" s="143" t="str">
        <f>IF($A19="","",IF($Q19="ITT",IF('Domain 2 ITT'!C20="","",'Domain 2 ITT'!C20),IF('Domain 2 PP'!C20="","",'Domain 2 PP'!C20)))</f>
        <v>Stated not blinded</v>
      </c>
      <c r="T19" s="3" t="str">
        <f>IF($A19="","",IF($Q19="ITT",IF('Domain 2 ITT'!D20="","",'Domain 2 ITT'!D20),IF('Domain 2 PP'!D20="","",'Domain 2 PP'!D20)))</f>
        <v>NI</v>
      </c>
      <c r="U19" s="3" t="str">
        <f>IF($A19="","",IF($Q19="ITT",IF('Domain 2 ITT'!E20="","",'Domain 2 ITT'!E20),IF('Domain 2 PP'!E20="","",'Domain 2 PP'!E20)))</f>
        <v>Not stated</v>
      </c>
      <c r="V19" s="3" t="str">
        <f>IF($A19="","",IF($Q19="ITT",IF('Domain 2 ITT'!F20="","",'Domain 2 ITT'!F20),IF('Domain 2 PP'!F20="","",'Domain 2 PP'!F20)))</f>
        <v>PN</v>
      </c>
      <c r="W19" s="3" t="str">
        <f>IF($A19="","",IF($Q19="ITT",IF('Domain 2 ITT'!G20="","",'Domain 2 ITT'!G20),IF('Domain 2 PP'!G20="","",'Domain 2 PP'!G20)))</f>
        <v>Deviations unlikely in the trial context</v>
      </c>
      <c r="X19" s="3" t="str">
        <f>IF($A19="","",IF($Q19="ITT",IF('Domain 2 ITT'!H20="","",'Domain 2 ITT'!H20),IF('Domain 2 PP'!H20="","",'Domain 2 PP'!H20)))</f>
        <v>NA</v>
      </c>
      <c r="Y19" s="3" t="str">
        <f>IF($A19="","",IF($Q19="ITT",IF('Domain 2 ITT'!I20="","",'Domain 2 ITT'!I20),IF('Domain 2 PP'!I20="","",'Domain 2 PP'!I20)))</f>
        <v/>
      </c>
      <c r="Z19" s="3" t="str">
        <f>IF($A19="","",IF($Q19="ITT",IF('Domain 2 ITT'!J20="","",'Domain 2 ITT'!J20),IF('Domain 2 PP'!J20="","",'Domain 2 PP'!J20)))</f>
        <v>NA</v>
      </c>
      <c r="AA19" s="3" t="str">
        <f>IF($A19="","",IF($Q19="ITT",IF('Domain 2 ITT'!K20="","",'Domain 2 ITT'!K20),IF('Domain 2 PP'!K20="","",'Domain 2 PP'!K20)))</f>
        <v/>
      </c>
      <c r="AB19" s="3" t="str">
        <f>IF($A19="","",IF($Q19="ITT",IF('Domain 2 ITT'!L20="","",'Domain 2 ITT'!L20),IF('Domain 2 PP'!L20="","",'Domain 2 PP'!L20)))</f>
        <v>Y</v>
      </c>
      <c r="AC19" s="562" t="str">
        <f>IF($A19="","",IF($Q19="ITT",IF('Domain 2 ITT'!M20="","",'Domain 2 ITT'!M20),IF('Domain 2 PP'!M20="","",'Domain 2 PP'!M20)))</f>
        <v>ITT, linear mixed-effects model</v>
      </c>
      <c r="AD19" s="3" t="str">
        <f>IF($A19="","",IF($Q19="ITT",IF('Domain 2 ITT'!N20="","",'Domain 2 ITT'!N20),"NA"))</f>
        <v>NA</v>
      </c>
      <c r="AE19" s="143" t="str">
        <f>IF($A19="","",IF($Q19="ITT",IF('Domain 2 ITT'!O20="","",'Domain 2 ITT'!O20),"NA"))</f>
        <v/>
      </c>
      <c r="AF19" s="3" t="str">
        <f>IF($A19="","",IF($Q19="ITT",IF('Domain 2 ITT'!P20="","",'Domain 2 ITT'!P20),IF('Domain 2 PP'!N20="","",'Domain 2 PP'!N20)))</f>
        <v>Low risk</v>
      </c>
      <c r="AG19" s="500" t="str">
        <f>IF($A19="","",IF($Q19="ITT",IF('Domain 2 ITT'!Q20="","",'Domain 2 ITT'!Q20),IF('Domain 2 PP'!O20="","",'Domain 2 PP'!O20)))</f>
        <v>NA</v>
      </c>
      <c r="AH19" s="11" t="str">
        <f>IF($A19="","",IF('Domain 3'!B20="","",'Domain 3'!B20))</f>
        <v>PY</v>
      </c>
      <c r="AI19" s="143" t="str">
        <f>IF($A19="","",IF('Domain 3'!C20="","",'Domain 3'!C20))</f>
        <v>6.3% attrition</v>
      </c>
      <c r="AJ19" s="3" t="str">
        <f>IF($A19="","",IF('Domain 3'!D20="","",'Domain 3'!D20))</f>
        <v>NA</v>
      </c>
      <c r="AK19" s="3" t="str">
        <f>IF($A19="","",IF('Domain 3'!E20="","",'Domain 3'!E20))</f>
        <v/>
      </c>
      <c r="AL19" s="3" t="str">
        <f>IF($A19="","",IF('Domain 3'!F20="","",'Domain 3'!F20))</f>
        <v>NA</v>
      </c>
      <c r="AM19" s="562" t="str">
        <f>IF($A19="","",IF('Domain 3'!G20="","",'Domain 3'!G20))</f>
        <v/>
      </c>
      <c r="AN19" s="3" t="str">
        <f>IF($A19="","",IF('Domain 3'!H20="","",'Domain 3'!H20))</f>
        <v>NA</v>
      </c>
      <c r="AO19" s="143" t="str">
        <f>IF($A19="","",IF('Domain 3'!I20="","",'Domain 3'!I20))</f>
        <v/>
      </c>
      <c r="AP19" s="3" t="str">
        <f>IF($A19="","",IF('Domain 3'!J20="","",'Domain 3'!J20))</f>
        <v>Low risk</v>
      </c>
      <c r="AQ19" s="500" t="str">
        <f>IF($A19="","",IF('Domain 3'!K20="","",'Domain 3'!K20))</f>
        <v>NA</v>
      </c>
      <c r="AR19" s="11" t="str">
        <f>IF($A19="","",IF('Domain 4'!B20="","",'Domain 4'!B20))</f>
        <v>N</v>
      </c>
      <c r="AS19" s="143" t="str">
        <f>IF($A19="","",IF('Domain 4'!C20="","",'Domain 4'!C20))</f>
        <v>Smartphone pedometer</v>
      </c>
      <c r="AT19" s="3" t="str">
        <f>IF($A19="","",IF('Domain 4'!D20="","",'Domain 4'!D20))</f>
        <v>N</v>
      </c>
      <c r="AU19" s="3" t="str">
        <f>IF($A19="","",IF('Domain 4'!E20="","",'Domain 4'!E20))</f>
        <v>Same app</v>
      </c>
      <c r="AV19" s="3" t="str">
        <f>IF($A19="","",IF('Domain 4'!F20="","",'Domain 4'!F20))</f>
        <v>N</v>
      </c>
      <c r="AW19" s="3" t="str">
        <f>IF($A19="","",IF('Domain 4'!G20="","",'Domain 4'!G20))</f>
        <v>Pedometer was objective</v>
      </c>
      <c r="AX19" s="3" t="str">
        <f>IF($A19="","",IF('Domain 4'!H20="","",'Domain 4'!H20))</f>
        <v>NA</v>
      </c>
      <c r="AY19" s="562" t="str">
        <f>IF($A19="","",IF('Domain 4'!I20="","",'Domain 4'!I20))</f>
        <v/>
      </c>
      <c r="AZ19" s="3" t="str">
        <f>IF($A19="","",IF('Domain 4'!J20="","",'Domain 4'!J20))</f>
        <v>NA</v>
      </c>
      <c r="BA19" s="143" t="str">
        <f>IF($A19="","",IF('Domain 4'!K20="","",'Domain 4'!K20))</f>
        <v/>
      </c>
      <c r="BB19" s="3" t="str">
        <f>IF($A19="","",IF('Domain 4'!L20="","",'Domain 4'!L20))</f>
        <v>Low risk</v>
      </c>
      <c r="BC19" s="500" t="str">
        <f>IF($A19="","",IF('Domain 4'!M20="","",'Domain 4'!M20))</f>
        <v>NA</v>
      </c>
      <c r="BD19" s="11" t="str">
        <f>IF($A19="","",IF('Domain 5'!B20="","",'Domain 5'!B20))</f>
        <v>N</v>
      </c>
      <c r="BE19" s="143" t="str">
        <f>IF($A19="","",IF('Domain 5'!C20="","",'Domain 5'!C20))</f>
        <v>No protocol or analysis plan reported</v>
      </c>
      <c r="BF19" s="3" t="str">
        <f>IF($A19="","",IF('Domain 5'!D20="","",'Domain 5'!D20))</f>
        <v>N</v>
      </c>
      <c r="BG19" s="562" t="str">
        <f>IF($A19="","",IF('Domain 5'!E20="","",'Domain 5'!E20))</f>
        <v>Objective step count</v>
      </c>
      <c r="BH19" s="562" t="str">
        <f>IF($A19="","",IF('Domain 5'!F20="","",'Domain 5'!F20))</f>
        <v>PN</v>
      </c>
      <c r="BI19" s="3" t="str">
        <f>IF($A19="","",IF('Domain 5'!G20="","",'Domain 5'!G20))</f>
        <v>Unlikely to have been selected</v>
      </c>
      <c r="BJ19" s="3" t="str">
        <f>IF($A19="","",IF('Domain 5'!H20="","",'Domain 5'!H20))</f>
        <v>Some concerns</v>
      </c>
      <c r="BK19" s="37" t="str">
        <f>IF($A19="","",IF('Domain 5'!I20="","",'Domain 5'!I20))</f>
        <v>Unpredictable</v>
      </c>
    </row>
    <row r="20" spans="1:63" x14ac:dyDescent="0.25">
      <c r="A20" s="13" t="str">
        <f>IF(Summary!A21="","",Summary!A21)</f>
        <v>SH</v>
      </c>
      <c r="B20" s="552" t="str">
        <f>IF($A20="","",Summary!C21)</f>
        <v>{Zhou, 2018 #15074}</v>
      </c>
      <c r="C20" s="11" t="str">
        <f>IF($A20="","",Summary!D21)</f>
        <v>Some concerns</v>
      </c>
      <c r="D20" s="3" t="str">
        <f>IF($A20="","",Summary!E21)</f>
        <v>Low risk</v>
      </c>
      <c r="E20" s="3" t="str">
        <f>IF($A20="","",Summary!F21)</f>
        <v>Low risk</v>
      </c>
      <c r="F20" s="3" t="str">
        <f>IF($A20="","",Summary!G21)</f>
        <v>Low risk</v>
      </c>
      <c r="G20" s="3" t="str">
        <f>IF($A20="","",Summary!H21)</f>
        <v>Some concerns</v>
      </c>
      <c r="H20" s="4" t="str">
        <f>IF($A20="","",Summary!I21)</f>
        <v>Some concerns</v>
      </c>
      <c r="I20" s="11" t="str">
        <f>IF($A20="","",IF('Domain 1'!B21="","",'Domain 1'!B21))</f>
        <v>NI</v>
      </c>
      <c r="J20" s="143" t="str">
        <f>IF($A20="","",IF('Domain 1'!C21="","",'Domain 1'!C21))</f>
        <v>Just stated as "randomized"</v>
      </c>
      <c r="K20" s="3" t="str">
        <f>IF($A20="","",IF('Domain 1'!D21="","",'Domain 1'!D21))</f>
        <v>NI</v>
      </c>
      <c r="L20" s="562" t="str">
        <f>IF($A20="","",IF('Domain 1'!E21="","",'Domain 1'!E21))</f>
        <v>Not stated</v>
      </c>
      <c r="M20" s="3" t="str">
        <f>IF($A20="","",IF('Domain 1'!F21="","",'Domain 1'!F21))</f>
        <v>N</v>
      </c>
      <c r="N20" s="143" t="str">
        <f>IF($A20="","",IF('Domain 1'!G21="","",'Domain 1'!G21))</f>
        <v>No obvious baseline differences (noting low number of participants)</v>
      </c>
      <c r="O20" s="3" t="str">
        <f>IF($A20="","",IF('Domain 1'!H21="","",'Domain 1'!H21))</f>
        <v>Some concerns</v>
      </c>
      <c r="P20" s="500" t="str">
        <f>IF($A20="","",IF('Domain 1'!I21="","",'Domain 1'!I21))</f>
        <v>Unpredictable</v>
      </c>
      <c r="Q20" s="11" t="str">
        <f>IF($A20="","",IF(Preliminary!$G21=Lists!$I$8,IF(Summary!C21="","","ITT"),IF(Preliminary!$G21=Lists!$E$3,"PP","")))</f>
        <v>ITT</v>
      </c>
      <c r="R20" s="143" t="str">
        <f>IF($A20="","",IF($Q20="ITT",IF('Domain 2 ITT'!B21="","",'Domain 2 ITT'!B21),IF('Domain 2 PP'!B21="","",'Domain 2 PP'!B21)))</f>
        <v>Y</v>
      </c>
      <c r="S20" s="143" t="str">
        <f>IF($A20="","",IF($Q20="ITT",IF('Domain 2 ITT'!C21="","",'Domain 2 ITT'!C21),IF('Domain 2 PP'!C21="","",'Domain 2 PP'!C21)))</f>
        <v>Stated not blinded</v>
      </c>
      <c r="T20" s="3" t="str">
        <f>IF($A20="","",IF($Q20="ITT",IF('Domain 2 ITT'!D21="","",'Domain 2 ITT'!D21),IF('Domain 2 PP'!D21="","",'Domain 2 PP'!D21)))</f>
        <v>NI</v>
      </c>
      <c r="U20" s="3" t="str">
        <f>IF($A20="","",IF($Q20="ITT",IF('Domain 2 ITT'!E21="","",'Domain 2 ITT'!E21),IF('Domain 2 PP'!E21="","",'Domain 2 PP'!E21)))</f>
        <v>Not stated</v>
      </c>
      <c r="V20" s="3" t="str">
        <f>IF($A20="","",IF($Q20="ITT",IF('Domain 2 ITT'!F21="","",'Domain 2 ITT'!F21),IF('Domain 2 PP'!F21="","",'Domain 2 PP'!F21)))</f>
        <v>PN</v>
      </c>
      <c r="W20" s="3" t="str">
        <f>IF($A20="","",IF($Q20="ITT",IF('Domain 2 ITT'!G21="","",'Domain 2 ITT'!G21),IF('Domain 2 PP'!G21="","",'Domain 2 PP'!G21)))</f>
        <v>Deviations unlikely in the trial context</v>
      </c>
      <c r="X20" s="3" t="str">
        <f>IF($A20="","",IF($Q20="ITT",IF('Domain 2 ITT'!H21="","",'Domain 2 ITT'!H21),IF('Domain 2 PP'!H21="","",'Domain 2 PP'!H21)))</f>
        <v>NA</v>
      </c>
      <c r="Y20" s="3" t="str">
        <f>IF($A20="","",IF($Q20="ITT",IF('Domain 2 ITT'!I21="","",'Domain 2 ITT'!I21),IF('Domain 2 PP'!I21="","",'Domain 2 PP'!I21)))</f>
        <v/>
      </c>
      <c r="Z20" s="3" t="str">
        <f>IF($A20="","",IF($Q20="ITT",IF('Domain 2 ITT'!J21="","",'Domain 2 ITT'!J21),IF('Domain 2 PP'!J21="","",'Domain 2 PP'!J21)))</f>
        <v>NA</v>
      </c>
      <c r="AA20" s="3" t="str">
        <f>IF($A20="","",IF($Q20="ITT",IF('Domain 2 ITT'!K21="","",'Domain 2 ITT'!K21),IF('Domain 2 PP'!K21="","",'Domain 2 PP'!K21)))</f>
        <v/>
      </c>
      <c r="AB20" s="3" t="str">
        <f>IF($A20="","",IF($Q20="ITT",IF('Domain 2 ITT'!L21="","",'Domain 2 ITT'!L21),IF('Domain 2 PP'!L21="","",'Domain 2 PP'!L21)))</f>
        <v>Y</v>
      </c>
      <c r="AC20" s="562" t="str">
        <f>IF($A20="","",IF($Q20="ITT",IF('Domain 2 ITT'!M21="","",'Domain 2 ITT'!M21),IF('Domain 2 PP'!M21="","",'Domain 2 PP'!M21)))</f>
        <v>ITT, linear mixed-effects model</v>
      </c>
      <c r="AD20" s="3" t="str">
        <f>IF($A20="","",IF($Q20="ITT",IF('Domain 2 ITT'!N21="","",'Domain 2 ITT'!N21),"NA"))</f>
        <v>NA</v>
      </c>
      <c r="AE20" s="143" t="str">
        <f>IF($A20="","",IF($Q20="ITT",IF('Domain 2 ITT'!O21="","",'Domain 2 ITT'!O21),"NA"))</f>
        <v/>
      </c>
      <c r="AF20" s="3" t="str">
        <f>IF($A20="","",IF($Q20="ITT",IF('Domain 2 ITT'!P21="","",'Domain 2 ITT'!P21),IF('Domain 2 PP'!N21="","",'Domain 2 PP'!N21)))</f>
        <v>Low risk</v>
      </c>
      <c r="AG20" s="500" t="str">
        <f>IF($A20="","",IF($Q20="ITT",IF('Domain 2 ITT'!Q21="","",'Domain 2 ITT'!Q21),IF('Domain 2 PP'!O21="","",'Domain 2 PP'!O21)))</f>
        <v>NA</v>
      </c>
      <c r="AH20" s="11" t="str">
        <f>IF($A20="","",IF('Domain 3'!B21="","",'Domain 3'!B21))</f>
        <v>Y</v>
      </c>
      <c r="AI20" s="143" t="str">
        <f>IF($A20="","",IF('Domain 3'!C21="","",'Domain 3'!C21))</f>
        <v>0% attrition</v>
      </c>
      <c r="AJ20" s="3" t="str">
        <f>IF($A20="","",IF('Domain 3'!D21="","",'Domain 3'!D21))</f>
        <v>NA</v>
      </c>
      <c r="AK20" s="3" t="str">
        <f>IF($A20="","",IF('Domain 3'!E21="","",'Domain 3'!E21))</f>
        <v/>
      </c>
      <c r="AL20" s="3" t="str">
        <f>IF($A20="","",IF('Domain 3'!F21="","",'Domain 3'!F21))</f>
        <v>NA</v>
      </c>
      <c r="AM20" s="562" t="str">
        <f>IF($A20="","",IF('Domain 3'!G21="","",'Domain 3'!G21))</f>
        <v/>
      </c>
      <c r="AN20" s="3" t="str">
        <f>IF($A20="","",IF('Domain 3'!H21="","",'Domain 3'!H21))</f>
        <v>NA</v>
      </c>
      <c r="AO20" s="143" t="str">
        <f>IF($A20="","",IF('Domain 3'!I21="","",'Domain 3'!I21))</f>
        <v/>
      </c>
      <c r="AP20" s="3" t="str">
        <f>IF($A20="","",IF('Domain 3'!J21="","",'Domain 3'!J21))</f>
        <v>Low risk</v>
      </c>
      <c r="AQ20" s="500" t="str">
        <f>IF($A20="","",IF('Domain 3'!K21="","",'Domain 3'!K21))</f>
        <v>NA</v>
      </c>
      <c r="AR20" s="11" t="str">
        <f>IF($A20="","",IF('Domain 4'!B21="","",'Domain 4'!B21))</f>
        <v>PN</v>
      </c>
      <c r="AS20" s="143" t="str">
        <f>IF($A20="","",IF('Domain 4'!C21="","",'Domain 4'!C21))</f>
        <v>Likely smartphone pedometer</v>
      </c>
      <c r="AT20" s="3" t="str">
        <f>IF($A20="","",IF('Domain 4'!D21="","",'Domain 4'!D21))</f>
        <v>PN</v>
      </c>
      <c r="AU20" s="3" t="str">
        <f>IF($A20="","",IF('Domain 4'!E21="","",'Domain 4'!E21))</f>
        <v>Likely recorded by the same app</v>
      </c>
      <c r="AV20" s="3" t="str">
        <f>IF($A20="","",IF('Domain 4'!F21="","",'Domain 4'!F21))</f>
        <v>N</v>
      </c>
      <c r="AW20" s="3" t="str">
        <f>IF($A20="","",IF('Domain 4'!G21="","",'Domain 4'!G21))</f>
        <v>Stated to be objective</v>
      </c>
      <c r="AX20" s="3" t="str">
        <f>IF($A20="","",IF('Domain 4'!H21="","",'Domain 4'!H21))</f>
        <v>NA</v>
      </c>
      <c r="AY20" s="562" t="str">
        <f>IF($A20="","",IF('Domain 4'!I21="","",'Domain 4'!I21))</f>
        <v/>
      </c>
      <c r="AZ20" s="3" t="str">
        <f>IF($A20="","",IF('Domain 4'!J21="","",'Domain 4'!J21))</f>
        <v>NA</v>
      </c>
      <c r="BA20" s="143" t="str">
        <f>IF($A20="","",IF('Domain 4'!K21="","",'Domain 4'!K21))</f>
        <v/>
      </c>
      <c r="BB20" s="3" t="str">
        <f>IF($A20="","",IF('Domain 4'!L21="","",'Domain 4'!L21))</f>
        <v>Low risk</v>
      </c>
      <c r="BC20" s="500" t="str">
        <f>IF($A20="","",IF('Domain 4'!M21="","",'Domain 4'!M21))</f>
        <v>NA</v>
      </c>
      <c r="BD20" s="11" t="str">
        <f>IF($A20="","",IF('Domain 5'!B21="","",'Domain 5'!B21))</f>
        <v>N</v>
      </c>
      <c r="BE20" s="143" t="str">
        <f>IF($A20="","",IF('Domain 5'!C21="","",'Domain 5'!C21))</f>
        <v>No protocol or analysis plan reported</v>
      </c>
      <c r="BF20" s="3" t="str">
        <f>IF($A20="","",IF('Domain 5'!D21="","",'Domain 5'!D21))</f>
        <v>N</v>
      </c>
      <c r="BG20" s="562" t="str">
        <f>IF($A20="","",IF('Domain 5'!E21="","",'Domain 5'!E21))</f>
        <v>Objective step count</v>
      </c>
      <c r="BH20" s="562" t="str">
        <f>IF($A20="","",IF('Domain 5'!F21="","",'Domain 5'!F21))</f>
        <v>PN</v>
      </c>
      <c r="BI20" s="3" t="str">
        <f>IF($A20="","",IF('Domain 5'!G21="","",'Domain 5'!G21))</f>
        <v>Unlikely to have been selected</v>
      </c>
      <c r="BJ20" s="3" t="str">
        <f>IF($A20="","",IF('Domain 5'!H21="","",'Domain 5'!H21))</f>
        <v>Some concerns</v>
      </c>
      <c r="BK20" s="37" t="str">
        <f>IF($A20="","",IF('Domain 5'!I21="","",'Domain 5'!I21))</f>
        <v>Unpredictable</v>
      </c>
    </row>
    <row r="21" spans="1:63" x14ac:dyDescent="0.25">
      <c r="A21" s="13" t="str">
        <f>IF(Summary!A22="","",Summary!A22)</f>
        <v/>
      </c>
      <c r="B21" s="552" t="str">
        <f>IF($A21="","",Summary!C22)</f>
        <v/>
      </c>
      <c r="C21" s="11" t="str">
        <f>IF($A21="","",Summary!D22)</f>
        <v/>
      </c>
      <c r="D21" s="3" t="str">
        <f>IF($A21="","",Summary!E22)</f>
        <v/>
      </c>
      <c r="E21" s="3" t="str">
        <f>IF($A21="","",Summary!F22)</f>
        <v/>
      </c>
      <c r="F21" s="3" t="str">
        <f>IF($A21="","",Summary!G22)</f>
        <v/>
      </c>
      <c r="G21" s="3" t="str">
        <f>IF($A21="","",Summary!H22)</f>
        <v/>
      </c>
      <c r="H21" s="4" t="str">
        <f>IF($A21="","",Summary!I22)</f>
        <v/>
      </c>
      <c r="I21" s="11" t="str">
        <f>IF($A21="","",IF('Domain 1'!B22="","",'Domain 1'!B22))</f>
        <v/>
      </c>
      <c r="J21" s="143" t="str">
        <f>IF($A21="","",IF('Domain 1'!C22="","",'Domain 1'!C22))</f>
        <v/>
      </c>
      <c r="K21" s="3" t="str">
        <f>IF($A21="","",IF('Domain 1'!D22="","",'Domain 1'!D22))</f>
        <v/>
      </c>
      <c r="L21" s="562" t="str">
        <f>IF($A21="","",IF('Domain 1'!E22="","",'Domain 1'!E22))</f>
        <v/>
      </c>
      <c r="M21" s="3" t="str">
        <f>IF($A21="","",IF('Domain 1'!F22="","",'Domain 1'!F22))</f>
        <v/>
      </c>
      <c r="N21" s="143" t="str">
        <f>IF($A21="","",IF('Domain 1'!G22="","",'Domain 1'!G22))</f>
        <v/>
      </c>
      <c r="O21" s="3" t="str">
        <f>IF($A21="","",IF('Domain 1'!H22="","",'Domain 1'!H22))</f>
        <v/>
      </c>
      <c r="P21" s="500" t="str">
        <f>IF($A21="","",IF('Domain 1'!I22="","",'Domain 1'!I22))</f>
        <v/>
      </c>
      <c r="Q21" s="11" t="str">
        <f>IF($A21="","",IF(Preliminary!$G22=Lists!$I$8,IF(Summary!C22="","","ITT"),IF(Preliminary!$G22=Lists!$E$3,"PP","")))</f>
        <v/>
      </c>
      <c r="R21" s="143" t="str">
        <f>IF($A21="","",IF($Q21="ITT",IF('Domain 2 ITT'!B22="","",'Domain 2 ITT'!B22),IF('Domain 2 PP'!B22="","",'Domain 2 PP'!B22)))</f>
        <v/>
      </c>
      <c r="S21" s="143" t="str">
        <f>IF($A21="","",IF($Q21="ITT",IF('Domain 2 ITT'!C22="","",'Domain 2 ITT'!C22),IF('Domain 2 PP'!C22="","",'Domain 2 PP'!C22)))</f>
        <v/>
      </c>
      <c r="T21" s="3" t="str">
        <f>IF($A21="","",IF($Q21="ITT",IF('Domain 2 ITT'!D22="","",'Domain 2 ITT'!D22),IF('Domain 2 PP'!D22="","",'Domain 2 PP'!D22)))</f>
        <v/>
      </c>
      <c r="U21" s="3" t="str">
        <f>IF($A21="","",IF($Q21="ITT",IF('Domain 2 ITT'!E22="","",'Domain 2 ITT'!E22),IF('Domain 2 PP'!E22="","",'Domain 2 PP'!E22)))</f>
        <v/>
      </c>
      <c r="V21" s="3" t="str">
        <f>IF($A21="","",IF($Q21="ITT",IF('Domain 2 ITT'!F22="","",'Domain 2 ITT'!F22),IF('Domain 2 PP'!F22="","",'Domain 2 PP'!F22)))</f>
        <v/>
      </c>
      <c r="W21" s="3" t="str">
        <f>IF($A21="","",IF($Q21="ITT",IF('Domain 2 ITT'!G22="","",'Domain 2 ITT'!G22),IF('Domain 2 PP'!G22="","",'Domain 2 PP'!G22)))</f>
        <v/>
      </c>
      <c r="X21" s="3" t="str">
        <f>IF($A21="","",IF($Q21="ITT",IF('Domain 2 ITT'!H22="","",'Domain 2 ITT'!H22),IF('Domain 2 PP'!H22="","",'Domain 2 PP'!H22)))</f>
        <v/>
      </c>
      <c r="Y21" s="3" t="str">
        <f>IF($A21="","",IF($Q21="ITT",IF('Domain 2 ITT'!I22="","",'Domain 2 ITT'!I22),IF('Domain 2 PP'!I22="","",'Domain 2 PP'!I22)))</f>
        <v/>
      </c>
      <c r="Z21" s="3" t="str">
        <f>IF($A21="","",IF($Q21="ITT",IF('Domain 2 ITT'!J22="","",'Domain 2 ITT'!J22),IF('Domain 2 PP'!J22="","",'Domain 2 PP'!J22)))</f>
        <v/>
      </c>
      <c r="AA21" s="3" t="str">
        <f>IF($A21="","",IF($Q21="ITT",IF('Domain 2 ITT'!K22="","",'Domain 2 ITT'!K22),IF('Domain 2 PP'!K22="","",'Domain 2 PP'!K22)))</f>
        <v/>
      </c>
      <c r="AB21" s="3" t="str">
        <f>IF($A21="","",IF($Q21="ITT",IF('Domain 2 ITT'!L22="","",'Domain 2 ITT'!L22),IF('Domain 2 PP'!L22="","",'Domain 2 PP'!L22)))</f>
        <v/>
      </c>
      <c r="AC21" s="562" t="str">
        <f>IF($A21="","",IF($Q21="ITT",IF('Domain 2 ITT'!M22="","",'Domain 2 ITT'!M22),IF('Domain 2 PP'!M22="","",'Domain 2 PP'!M22)))</f>
        <v/>
      </c>
      <c r="AD21" s="3" t="str">
        <f>IF($A21="","",IF($Q21="ITT",IF('Domain 2 ITT'!N22="","",'Domain 2 ITT'!N22),"NA"))</f>
        <v/>
      </c>
      <c r="AE21" s="143" t="str">
        <f>IF($A21="","",IF($Q21="ITT",IF('Domain 2 ITT'!O22="","",'Domain 2 ITT'!O22),"NA"))</f>
        <v/>
      </c>
      <c r="AF21" s="3" t="str">
        <f>IF($A21="","",IF($Q21="ITT",IF('Domain 2 ITT'!P22="","",'Domain 2 ITT'!P22),IF('Domain 2 PP'!N22="","",'Domain 2 PP'!N22)))</f>
        <v/>
      </c>
      <c r="AG21" s="500" t="str">
        <f>IF($A21="","",IF($Q21="ITT",IF('Domain 2 ITT'!Q22="","",'Domain 2 ITT'!Q22),IF('Domain 2 PP'!O22="","",'Domain 2 PP'!O22)))</f>
        <v/>
      </c>
      <c r="AH21" s="11" t="str">
        <f>IF($A21="","",IF('Domain 3'!B22="","",'Domain 3'!B22))</f>
        <v/>
      </c>
      <c r="AI21" s="143" t="str">
        <f>IF($A21="","",IF('Domain 3'!C22="","",'Domain 3'!C22))</f>
        <v/>
      </c>
      <c r="AJ21" s="3" t="str">
        <f>IF($A21="","",IF('Domain 3'!D22="","",'Domain 3'!D22))</f>
        <v/>
      </c>
      <c r="AK21" s="3" t="str">
        <f>IF($A21="","",IF('Domain 3'!E22="","",'Domain 3'!E22))</f>
        <v/>
      </c>
      <c r="AL21" s="3" t="str">
        <f>IF($A21="","",IF('Domain 3'!F22="","",'Domain 3'!F22))</f>
        <v/>
      </c>
      <c r="AM21" s="562" t="str">
        <f>IF($A21="","",IF('Domain 3'!G22="","",'Domain 3'!G22))</f>
        <v/>
      </c>
      <c r="AN21" s="3" t="str">
        <f>IF($A21="","",IF('Domain 3'!H22="","",'Domain 3'!H22))</f>
        <v/>
      </c>
      <c r="AO21" s="143" t="str">
        <f>IF($A21="","",IF('Domain 3'!I22="","",'Domain 3'!I22))</f>
        <v/>
      </c>
      <c r="AP21" s="3" t="str">
        <f>IF($A21="","",IF('Domain 3'!J22="","",'Domain 3'!J22))</f>
        <v/>
      </c>
      <c r="AQ21" s="500" t="str">
        <f>IF($A21="","",IF('Domain 3'!K22="","",'Domain 3'!K22))</f>
        <v/>
      </c>
      <c r="AR21" s="11" t="str">
        <f>IF($A21="","",IF('Domain 4'!B22="","",'Domain 4'!B22))</f>
        <v/>
      </c>
      <c r="AS21" s="143" t="str">
        <f>IF($A21="","",IF('Domain 4'!C22="","",'Domain 4'!C22))</f>
        <v/>
      </c>
      <c r="AT21" s="3" t="str">
        <f>IF($A21="","",IF('Domain 4'!D22="","",'Domain 4'!D22))</f>
        <v/>
      </c>
      <c r="AU21" s="3" t="str">
        <f>IF($A21="","",IF('Domain 4'!E22="","",'Domain 4'!E22))</f>
        <v/>
      </c>
      <c r="AV21" s="3" t="str">
        <f>IF($A21="","",IF('Domain 4'!F22="","",'Domain 4'!F22))</f>
        <v/>
      </c>
      <c r="AW21" s="3" t="str">
        <f>IF($A21="","",IF('Domain 4'!G22="","",'Domain 4'!G22))</f>
        <v/>
      </c>
      <c r="AX21" s="3" t="str">
        <f>IF($A21="","",IF('Domain 4'!H22="","",'Domain 4'!H22))</f>
        <v/>
      </c>
      <c r="AY21" s="562" t="str">
        <f>IF($A21="","",IF('Domain 4'!I22="","",'Domain 4'!I22))</f>
        <v/>
      </c>
      <c r="AZ21" s="3" t="str">
        <f>IF($A21="","",IF('Domain 4'!J22="","",'Domain 4'!J22))</f>
        <v/>
      </c>
      <c r="BA21" s="143" t="str">
        <f>IF($A21="","",IF('Domain 4'!K22="","",'Domain 4'!K22))</f>
        <v/>
      </c>
      <c r="BB21" s="3" t="str">
        <f>IF($A21="","",IF('Domain 4'!L22="","",'Domain 4'!L22))</f>
        <v/>
      </c>
      <c r="BC21" s="500" t="str">
        <f>IF($A21="","",IF('Domain 4'!M22="","",'Domain 4'!M22))</f>
        <v/>
      </c>
      <c r="BD21" s="11" t="str">
        <f>IF($A21="","",IF('Domain 5'!B22="","",'Domain 5'!B22))</f>
        <v/>
      </c>
      <c r="BE21" s="143" t="str">
        <f>IF($A21="","",IF('Domain 5'!C22="","",'Domain 5'!C22))</f>
        <v/>
      </c>
      <c r="BF21" s="3" t="str">
        <f>IF($A21="","",IF('Domain 5'!D22="","",'Domain 5'!D22))</f>
        <v/>
      </c>
      <c r="BG21" s="562" t="str">
        <f>IF($A21="","",IF('Domain 5'!E22="","",'Domain 5'!E22))</f>
        <v/>
      </c>
      <c r="BH21" s="562" t="str">
        <f>IF($A21="","",IF('Domain 5'!F22="","",'Domain 5'!F22))</f>
        <v/>
      </c>
      <c r="BI21" s="3" t="str">
        <f>IF($A21="","",IF('Domain 5'!G22="","",'Domain 5'!G22))</f>
        <v/>
      </c>
      <c r="BJ21" s="3" t="str">
        <f>IF($A21="","",IF('Domain 5'!H22="","",'Domain 5'!H22))</f>
        <v/>
      </c>
      <c r="BK21" s="37" t="str">
        <f>IF($A21="","",IF('Domain 5'!I22="","",'Domain 5'!I22))</f>
        <v/>
      </c>
    </row>
    <row r="22" spans="1:63" x14ac:dyDescent="0.25">
      <c r="A22" s="13" t="str">
        <f>IF(Summary!A23="","",Summary!A23)</f>
        <v/>
      </c>
      <c r="B22" s="552" t="str">
        <f>IF($A22="","",Summary!C23)</f>
        <v/>
      </c>
      <c r="C22" s="11" t="str">
        <f>IF($A22="","",Summary!D23)</f>
        <v/>
      </c>
      <c r="D22" s="3" t="str">
        <f>IF($A22="","",Summary!E23)</f>
        <v/>
      </c>
      <c r="E22" s="3" t="str">
        <f>IF($A22="","",Summary!F23)</f>
        <v/>
      </c>
      <c r="F22" s="3" t="str">
        <f>IF($A22="","",Summary!G23)</f>
        <v/>
      </c>
      <c r="G22" s="3" t="str">
        <f>IF($A22="","",Summary!H23)</f>
        <v/>
      </c>
      <c r="H22" s="4" t="str">
        <f>IF($A22="","",Summary!I23)</f>
        <v/>
      </c>
      <c r="I22" s="11" t="str">
        <f>IF($A22="","",IF('Domain 1'!B23="","",'Domain 1'!B23))</f>
        <v/>
      </c>
      <c r="J22" s="143" t="str">
        <f>IF($A22="","",IF('Domain 1'!C23="","",'Domain 1'!C23))</f>
        <v/>
      </c>
      <c r="K22" s="3" t="str">
        <f>IF($A22="","",IF('Domain 1'!D23="","",'Domain 1'!D23))</f>
        <v/>
      </c>
      <c r="L22" s="562" t="str">
        <f>IF($A22="","",IF('Domain 1'!E23="","",'Domain 1'!E23))</f>
        <v/>
      </c>
      <c r="M22" s="3" t="str">
        <f>IF($A22="","",IF('Domain 1'!F23="","",'Domain 1'!F23))</f>
        <v/>
      </c>
      <c r="N22" s="143" t="str">
        <f>IF($A22="","",IF('Domain 1'!G23="","",'Domain 1'!G23))</f>
        <v/>
      </c>
      <c r="O22" s="3" t="str">
        <f>IF($A22="","",IF('Domain 1'!H23="","",'Domain 1'!H23))</f>
        <v/>
      </c>
      <c r="P22" s="500" t="str">
        <f>IF($A22="","",IF('Domain 1'!I23="","",'Domain 1'!I23))</f>
        <v/>
      </c>
      <c r="Q22" s="11" t="str">
        <f>IF($A22="","",IF(Preliminary!$G23=Lists!$I$8,IF(Summary!C23="","","ITT"),IF(Preliminary!$G23=Lists!$E$3,"PP","")))</f>
        <v/>
      </c>
      <c r="R22" s="143" t="str">
        <f>IF($A22="","",IF($Q22="ITT",IF('Domain 2 ITT'!B23="","",'Domain 2 ITT'!B23),IF('Domain 2 PP'!B23="","",'Domain 2 PP'!B23)))</f>
        <v/>
      </c>
      <c r="S22" s="143" t="str">
        <f>IF($A22="","",IF($Q22="ITT",IF('Domain 2 ITT'!C23="","",'Domain 2 ITT'!C23),IF('Domain 2 PP'!C23="","",'Domain 2 PP'!C23)))</f>
        <v/>
      </c>
      <c r="T22" s="3" t="str">
        <f>IF($A22="","",IF($Q22="ITT",IF('Domain 2 ITT'!D23="","",'Domain 2 ITT'!D23),IF('Domain 2 PP'!D23="","",'Domain 2 PP'!D23)))</f>
        <v/>
      </c>
      <c r="U22" s="3" t="str">
        <f>IF($A22="","",IF($Q22="ITT",IF('Domain 2 ITT'!E23="","",'Domain 2 ITT'!E23),IF('Domain 2 PP'!E23="","",'Domain 2 PP'!E23)))</f>
        <v/>
      </c>
      <c r="V22" s="3" t="str">
        <f>IF($A22="","",IF($Q22="ITT",IF('Domain 2 ITT'!F23="","",'Domain 2 ITT'!F23),IF('Domain 2 PP'!F23="","",'Domain 2 PP'!F23)))</f>
        <v/>
      </c>
      <c r="W22" s="3" t="str">
        <f>IF($A22="","",IF($Q22="ITT",IF('Domain 2 ITT'!G23="","",'Domain 2 ITT'!G23),IF('Domain 2 PP'!G23="","",'Domain 2 PP'!G23)))</f>
        <v/>
      </c>
      <c r="X22" s="3" t="str">
        <f>IF($A22="","",IF($Q22="ITT",IF('Domain 2 ITT'!H23="","",'Domain 2 ITT'!H23),IF('Domain 2 PP'!H23="","",'Domain 2 PP'!H23)))</f>
        <v/>
      </c>
      <c r="Y22" s="3" t="str">
        <f>IF($A22="","",IF($Q22="ITT",IF('Domain 2 ITT'!I23="","",'Domain 2 ITT'!I23),IF('Domain 2 PP'!I23="","",'Domain 2 PP'!I23)))</f>
        <v/>
      </c>
      <c r="Z22" s="3" t="str">
        <f>IF($A22="","",IF($Q22="ITT",IF('Domain 2 ITT'!J23="","",'Domain 2 ITT'!J23),IF('Domain 2 PP'!J23="","",'Domain 2 PP'!J23)))</f>
        <v/>
      </c>
      <c r="AA22" s="3" t="str">
        <f>IF($A22="","",IF($Q22="ITT",IF('Domain 2 ITT'!K23="","",'Domain 2 ITT'!K23),IF('Domain 2 PP'!K23="","",'Domain 2 PP'!K23)))</f>
        <v/>
      </c>
      <c r="AB22" s="3" t="str">
        <f>IF($A22="","",IF($Q22="ITT",IF('Domain 2 ITT'!L23="","",'Domain 2 ITT'!L23),IF('Domain 2 PP'!L23="","",'Domain 2 PP'!L23)))</f>
        <v/>
      </c>
      <c r="AC22" s="562" t="str">
        <f>IF($A22="","",IF($Q22="ITT",IF('Domain 2 ITT'!M23="","",'Domain 2 ITT'!M23),IF('Domain 2 PP'!M23="","",'Domain 2 PP'!M23)))</f>
        <v/>
      </c>
      <c r="AD22" s="3" t="str">
        <f>IF($A22="","",IF($Q22="ITT",IF('Domain 2 ITT'!N23="","",'Domain 2 ITT'!N23),"NA"))</f>
        <v/>
      </c>
      <c r="AE22" s="143" t="str">
        <f>IF($A22="","",IF($Q22="ITT",IF('Domain 2 ITT'!O23="","",'Domain 2 ITT'!O23),"NA"))</f>
        <v/>
      </c>
      <c r="AF22" s="3" t="str">
        <f>IF($A22="","",IF($Q22="ITT",IF('Domain 2 ITT'!P23="","",'Domain 2 ITT'!P23),IF('Domain 2 PP'!N23="","",'Domain 2 PP'!N23)))</f>
        <v/>
      </c>
      <c r="AG22" s="500" t="str">
        <f>IF($A22="","",IF($Q22="ITT",IF('Domain 2 ITT'!Q23="","",'Domain 2 ITT'!Q23),IF('Domain 2 PP'!O23="","",'Domain 2 PP'!O23)))</f>
        <v/>
      </c>
      <c r="AH22" s="11" t="str">
        <f>IF($A22="","",IF('Domain 3'!B23="","",'Domain 3'!B23))</f>
        <v/>
      </c>
      <c r="AI22" s="143" t="str">
        <f>IF($A22="","",IF('Domain 3'!C23="","",'Domain 3'!C23))</f>
        <v/>
      </c>
      <c r="AJ22" s="3" t="str">
        <f>IF($A22="","",IF('Domain 3'!D23="","",'Domain 3'!D23))</f>
        <v/>
      </c>
      <c r="AK22" s="3" t="str">
        <f>IF($A22="","",IF('Domain 3'!E23="","",'Domain 3'!E23))</f>
        <v/>
      </c>
      <c r="AL22" s="3" t="str">
        <f>IF($A22="","",IF('Domain 3'!F23="","",'Domain 3'!F23))</f>
        <v/>
      </c>
      <c r="AM22" s="562" t="str">
        <f>IF($A22="","",IF('Domain 3'!G23="","",'Domain 3'!G23))</f>
        <v/>
      </c>
      <c r="AN22" s="3" t="str">
        <f>IF($A22="","",IF('Domain 3'!H23="","",'Domain 3'!H23))</f>
        <v/>
      </c>
      <c r="AO22" s="143" t="str">
        <f>IF($A22="","",IF('Domain 3'!I23="","",'Domain 3'!I23))</f>
        <v/>
      </c>
      <c r="AP22" s="3" t="str">
        <f>IF($A22="","",IF('Domain 3'!J23="","",'Domain 3'!J23))</f>
        <v/>
      </c>
      <c r="AQ22" s="500" t="str">
        <f>IF($A22="","",IF('Domain 3'!K23="","",'Domain 3'!K23))</f>
        <v/>
      </c>
      <c r="AR22" s="11" t="str">
        <f>IF($A22="","",IF('Domain 4'!B23="","",'Domain 4'!B23))</f>
        <v/>
      </c>
      <c r="AS22" s="143" t="str">
        <f>IF($A22="","",IF('Domain 4'!C23="","",'Domain 4'!C23))</f>
        <v/>
      </c>
      <c r="AT22" s="3" t="str">
        <f>IF($A22="","",IF('Domain 4'!D23="","",'Domain 4'!D23))</f>
        <v/>
      </c>
      <c r="AU22" s="3" t="str">
        <f>IF($A22="","",IF('Domain 4'!E23="","",'Domain 4'!E23))</f>
        <v/>
      </c>
      <c r="AV22" s="3" t="str">
        <f>IF($A22="","",IF('Domain 4'!F23="","",'Domain 4'!F23))</f>
        <v/>
      </c>
      <c r="AW22" s="3" t="str">
        <f>IF($A22="","",IF('Domain 4'!G23="","",'Domain 4'!G23))</f>
        <v/>
      </c>
      <c r="AX22" s="3" t="str">
        <f>IF($A22="","",IF('Domain 4'!H23="","",'Domain 4'!H23))</f>
        <v/>
      </c>
      <c r="AY22" s="562" t="str">
        <f>IF($A22="","",IF('Domain 4'!I23="","",'Domain 4'!I23))</f>
        <v/>
      </c>
      <c r="AZ22" s="3" t="str">
        <f>IF($A22="","",IF('Domain 4'!J23="","",'Domain 4'!J23))</f>
        <v/>
      </c>
      <c r="BA22" s="143" t="str">
        <f>IF($A22="","",IF('Domain 4'!K23="","",'Domain 4'!K23))</f>
        <v/>
      </c>
      <c r="BB22" s="3" t="str">
        <f>IF($A22="","",IF('Domain 4'!L23="","",'Domain 4'!L23))</f>
        <v/>
      </c>
      <c r="BC22" s="500" t="str">
        <f>IF($A22="","",IF('Domain 4'!M23="","",'Domain 4'!M23))</f>
        <v/>
      </c>
      <c r="BD22" s="11" t="str">
        <f>IF($A22="","",IF('Domain 5'!B23="","",'Domain 5'!B23))</f>
        <v/>
      </c>
      <c r="BE22" s="143" t="str">
        <f>IF($A22="","",IF('Domain 5'!C23="","",'Domain 5'!C23))</f>
        <v/>
      </c>
      <c r="BF22" s="3" t="str">
        <f>IF($A22="","",IF('Domain 5'!D23="","",'Domain 5'!D23))</f>
        <v/>
      </c>
      <c r="BG22" s="562" t="str">
        <f>IF($A22="","",IF('Domain 5'!E23="","",'Domain 5'!E23))</f>
        <v/>
      </c>
      <c r="BH22" s="562" t="str">
        <f>IF($A22="","",IF('Domain 5'!F23="","",'Domain 5'!F23))</f>
        <v/>
      </c>
      <c r="BI22" s="3" t="str">
        <f>IF($A22="","",IF('Domain 5'!G23="","",'Domain 5'!G23))</f>
        <v/>
      </c>
      <c r="BJ22" s="3" t="str">
        <f>IF($A22="","",IF('Domain 5'!H23="","",'Domain 5'!H23))</f>
        <v/>
      </c>
      <c r="BK22" s="37" t="str">
        <f>IF($A22="","",IF('Domain 5'!I23="","",'Domain 5'!I23))</f>
        <v/>
      </c>
    </row>
    <row r="23" spans="1:63" x14ac:dyDescent="0.25">
      <c r="A23" s="13" t="str">
        <f>IF(Summary!A24="","",Summary!A24)</f>
        <v/>
      </c>
      <c r="B23" s="552" t="str">
        <f>IF($A23="","",Summary!C24)</f>
        <v/>
      </c>
      <c r="C23" s="11" t="str">
        <f>IF($A23="","",Summary!D24)</f>
        <v/>
      </c>
      <c r="D23" s="3" t="str">
        <f>IF($A23="","",Summary!E24)</f>
        <v/>
      </c>
      <c r="E23" s="3" t="str">
        <f>IF($A23="","",Summary!F24)</f>
        <v/>
      </c>
      <c r="F23" s="3" t="str">
        <f>IF($A23="","",Summary!G24)</f>
        <v/>
      </c>
      <c r="G23" s="3" t="str">
        <f>IF($A23="","",Summary!H24)</f>
        <v/>
      </c>
      <c r="H23" s="4" t="str">
        <f>IF($A23="","",Summary!I24)</f>
        <v/>
      </c>
      <c r="I23" s="11" t="str">
        <f>IF($A23="","",IF('Domain 1'!B24="","",'Domain 1'!B24))</f>
        <v/>
      </c>
      <c r="J23" s="143" t="str">
        <f>IF($A23="","",IF('Domain 1'!C24="","",'Domain 1'!C24))</f>
        <v/>
      </c>
      <c r="K23" s="3" t="str">
        <f>IF($A23="","",IF('Domain 1'!D24="","",'Domain 1'!D24))</f>
        <v/>
      </c>
      <c r="L23" s="562" t="str">
        <f>IF($A23="","",IF('Domain 1'!E24="","",'Domain 1'!E24))</f>
        <v/>
      </c>
      <c r="M23" s="3" t="str">
        <f>IF($A23="","",IF('Domain 1'!F24="","",'Domain 1'!F24))</f>
        <v/>
      </c>
      <c r="N23" s="143" t="str">
        <f>IF($A23="","",IF('Domain 1'!G24="","",'Domain 1'!G24))</f>
        <v/>
      </c>
      <c r="O23" s="3" t="str">
        <f>IF($A23="","",IF('Domain 1'!H24="","",'Domain 1'!H24))</f>
        <v/>
      </c>
      <c r="P23" s="500" t="str">
        <f>IF($A23="","",IF('Domain 1'!I24="","",'Domain 1'!I24))</f>
        <v/>
      </c>
      <c r="Q23" s="11" t="str">
        <f>IF($A23="","",IF(Preliminary!$G24=Lists!$I$8,IF(Summary!C24="","","ITT"),IF(Preliminary!$G24=Lists!$E$3,"PP","")))</f>
        <v/>
      </c>
      <c r="R23" s="143" t="str">
        <f>IF($A23="","",IF($Q23="ITT",IF('Domain 2 ITT'!B24="","",'Domain 2 ITT'!B24),IF('Domain 2 PP'!B24="","",'Domain 2 PP'!B24)))</f>
        <v/>
      </c>
      <c r="S23" s="143" t="str">
        <f>IF($A23="","",IF($Q23="ITT",IF('Domain 2 ITT'!C24="","",'Domain 2 ITT'!C24),IF('Domain 2 PP'!C24="","",'Domain 2 PP'!C24)))</f>
        <v/>
      </c>
      <c r="T23" s="3" t="str">
        <f>IF($A23="","",IF($Q23="ITT",IF('Domain 2 ITT'!D24="","",'Domain 2 ITT'!D24),IF('Domain 2 PP'!D24="","",'Domain 2 PP'!D24)))</f>
        <v/>
      </c>
      <c r="U23" s="3" t="str">
        <f>IF($A23="","",IF($Q23="ITT",IF('Domain 2 ITT'!E24="","",'Domain 2 ITT'!E24),IF('Domain 2 PP'!E24="","",'Domain 2 PP'!E24)))</f>
        <v/>
      </c>
      <c r="V23" s="3" t="str">
        <f>IF($A23="","",IF($Q23="ITT",IF('Domain 2 ITT'!F24="","",'Domain 2 ITT'!F24),IF('Domain 2 PP'!F24="","",'Domain 2 PP'!F24)))</f>
        <v/>
      </c>
      <c r="W23" s="3" t="str">
        <f>IF($A23="","",IF($Q23="ITT",IF('Domain 2 ITT'!G24="","",'Domain 2 ITT'!G24),IF('Domain 2 PP'!G24="","",'Domain 2 PP'!G24)))</f>
        <v/>
      </c>
      <c r="X23" s="3" t="str">
        <f>IF($A23="","",IF($Q23="ITT",IF('Domain 2 ITT'!H24="","",'Domain 2 ITT'!H24),IF('Domain 2 PP'!H24="","",'Domain 2 PP'!H24)))</f>
        <v/>
      </c>
      <c r="Y23" s="3" t="str">
        <f>IF($A23="","",IF($Q23="ITT",IF('Domain 2 ITT'!I24="","",'Domain 2 ITT'!I24),IF('Domain 2 PP'!I24="","",'Domain 2 PP'!I24)))</f>
        <v/>
      </c>
      <c r="Z23" s="3" t="str">
        <f>IF($A23="","",IF($Q23="ITT",IF('Domain 2 ITT'!J24="","",'Domain 2 ITT'!J24),IF('Domain 2 PP'!J24="","",'Domain 2 PP'!J24)))</f>
        <v/>
      </c>
      <c r="AA23" s="3" t="str">
        <f>IF($A23="","",IF($Q23="ITT",IF('Domain 2 ITT'!K24="","",'Domain 2 ITT'!K24),IF('Domain 2 PP'!K24="","",'Domain 2 PP'!K24)))</f>
        <v/>
      </c>
      <c r="AB23" s="3" t="str">
        <f>IF($A23="","",IF($Q23="ITT",IF('Domain 2 ITT'!L24="","",'Domain 2 ITT'!L24),IF('Domain 2 PP'!L24="","",'Domain 2 PP'!L24)))</f>
        <v/>
      </c>
      <c r="AC23" s="562" t="str">
        <f>IF($A23="","",IF($Q23="ITT",IF('Domain 2 ITT'!M24="","",'Domain 2 ITT'!M24),IF('Domain 2 PP'!M24="","",'Domain 2 PP'!M24)))</f>
        <v/>
      </c>
      <c r="AD23" s="3" t="str">
        <f>IF($A23="","",IF($Q23="ITT",IF('Domain 2 ITT'!N24="","",'Domain 2 ITT'!N24),"NA"))</f>
        <v/>
      </c>
      <c r="AE23" s="143" t="str">
        <f>IF($A23="","",IF($Q23="ITT",IF('Domain 2 ITT'!O24="","",'Domain 2 ITT'!O24),"NA"))</f>
        <v/>
      </c>
      <c r="AF23" s="3" t="str">
        <f>IF($A23="","",IF($Q23="ITT",IF('Domain 2 ITT'!P24="","",'Domain 2 ITT'!P24),IF('Domain 2 PP'!N24="","",'Domain 2 PP'!N24)))</f>
        <v/>
      </c>
      <c r="AG23" s="500" t="str">
        <f>IF($A23="","",IF($Q23="ITT",IF('Domain 2 ITT'!Q24="","",'Domain 2 ITT'!Q24),IF('Domain 2 PP'!O24="","",'Domain 2 PP'!O24)))</f>
        <v/>
      </c>
      <c r="AH23" s="11" t="str">
        <f>IF($A23="","",IF('Domain 3'!B24="","",'Domain 3'!B24))</f>
        <v/>
      </c>
      <c r="AI23" s="143" t="str">
        <f>IF($A23="","",IF('Domain 3'!C24="","",'Domain 3'!C24))</f>
        <v/>
      </c>
      <c r="AJ23" s="3" t="str">
        <f>IF($A23="","",IF('Domain 3'!D24="","",'Domain 3'!D24))</f>
        <v/>
      </c>
      <c r="AK23" s="3" t="str">
        <f>IF($A23="","",IF('Domain 3'!E24="","",'Domain 3'!E24))</f>
        <v/>
      </c>
      <c r="AL23" s="3" t="str">
        <f>IF($A23="","",IF('Domain 3'!F24="","",'Domain 3'!F24))</f>
        <v/>
      </c>
      <c r="AM23" s="562" t="str">
        <f>IF($A23="","",IF('Domain 3'!G24="","",'Domain 3'!G24))</f>
        <v/>
      </c>
      <c r="AN23" s="3" t="str">
        <f>IF($A23="","",IF('Domain 3'!H24="","",'Domain 3'!H24))</f>
        <v/>
      </c>
      <c r="AO23" s="143" t="str">
        <f>IF($A23="","",IF('Domain 3'!I24="","",'Domain 3'!I24))</f>
        <v/>
      </c>
      <c r="AP23" s="3" t="str">
        <f>IF($A23="","",IF('Domain 3'!J24="","",'Domain 3'!J24))</f>
        <v/>
      </c>
      <c r="AQ23" s="500" t="str">
        <f>IF($A23="","",IF('Domain 3'!K24="","",'Domain 3'!K24))</f>
        <v/>
      </c>
      <c r="AR23" s="11" t="str">
        <f>IF($A23="","",IF('Domain 4'!B24="","",'Domain 4'!B24))</f>
        <v/>
      </c>
      <c r="AS23" s="143" t="str">
        <f>IF($A23="","",IF('Domain 4'!C24="","",'Domain 4'!C24))</f>
        <v/>
      </c>
      <c r="AT23" s="3" t="str">
        <f>IF($A23="","",IF('Domain 4'!D24="","",'Domain 4'!D24))</f>
        <v/>
      </c>
      <c r="AU23" s="3" t="str">
        <f>IF($A23="","",IF('Domain 4'!E24="","",'Domain 4'!E24))</f>
        <v/>
      </c>
      <c r="AV23" s="3" t="str">
        <f>IF($A23="","",IF('Domain 4'!F24="","",'Domain 4'!F24))</f>
        <v/>
      </c>
      <c r="AW23" s="3" t="str">
        <f>IF($A23="","",IF('Domain 4'!G24="","",'Domain 4'!G24))</f>
        <v/>
      </c>
      <c r="AX23" s="3" t="str">
        <f>IF($A23="","",IF('Domain 4'!H24="","",'Domain 4'!H24))</f>
        <v/>
      </c>
      <c r="AY23" s="562" t="str">
        <f>IF($A23="","",IF('Domain 4'!I24="","",'Domain 4'!I24))</f>
        <v/>
      </c>
      <c r="AZ23" s="3" t="str">
        <f>IF($A23="","",IF('Domain 4'!J24="","",'Domain 4'!J24))</f>
        <v/>
      </c>
      <c r="BA23" s="143" t="str">
        <f>IF($A23="","",IF('Domain 4'!K24="","",'Domain 4'!K24))</f>
        <v/>
      </c>
      <c r="BB23" s="3" t="str">
        <f>IF($A23="","",IF('Domain 4'!L24="","",'Domain 4'!L24))</f>
        <v/>
      </c>
      <c r="BC23" s="500" t="str">
        <f>IF($A23="","",IF('Domain 4'!M24="","",'Domain 4'!M24))</f>
        <v/>
      </c>
      <c r="BD23" s="11" t="str">
        <f>IF($A23="","",IF('Domain 5'!B24="","",'Domain 5'!B24))</f>
        <v/>
      </c>
      <c r="BE23" s="143" t="str">
        <f>IF($A23="","",IF('Domain 5'!C24="","",'Domain 5'!C24))</f>
        <v/>
      </c>
      <c r="BF23" s="3" t="str">
        <f>IF($A23="","",IF('Domain 5'!D24="","",'Domain 5'!D24))</f>
        <v/>
      </c>
      <c r="BG23" s="562" t="str">
        <f>IF($A23="","",IF('Domain 5'!E24="","",'Domain 5'!E24))</f>
        <v/>
      </c>
      <c r="BH23" s="562" t="str">
        <f>IF($A23="","",IF('Domain 5'!F24="","",'Domain 5'!F24))</f>
        <v/>
      </c>
      <c r="BI23" s="3" t="str">
        <f>IF($A23="","",IF('Domain 5'!G24="","",'Domain 5'!G24))</f>
        <v/>
      </c>
      <c r="BJ23" s="3" t="str">
        <f>IF($A23="","",IF('Domain 5'!H24="","",'Domain 5'!H24))</f>
        <v/>
      </c>
      <c r="BK23" s="37" t="str">
        <f>IF($A23="","",IF('Domain 5'!I24="","",'Domain 5'!I24))</f>
        <v/>
      </c>
    </row>
    <row r="24" spans="1:63" x14ac:dyDescent="0.25">
      <c r="A24" s="13" t="str">
        <f>IF(Summary!A25="","",Summary!A25)</f>
        <v/>
      </c>
      <c r="B24" s="552" t="str">
        <f>IF($A24="","",Summary!C25)</f>
        <v/>
      </c>
      <c r="C24" s="11" t="str">
        <f>IF($A24="","",Summary!D25)</f>
        <v/>
      </c>
      <c r="D24" s="3" t="str">
        <f>IF($A24="","",Summary!E25)</f>
        <v/>
      </c>
      <c r="E24" s="3" t="str">
        <f>IF($A24="","",Summary!F25)</f>
        <v/>
      </c>
      <c r="F24" s="3" t="str">
        <f>IF($A24="","",Summary!G25)</f>
        <v/>
      </c>
      <c r="G24" s="3" t="str">
        <f>IF($A24="","",Summary!H25)</f>
        <v/>
      </c>
      <c r="H24" s="4" t="str">
        <f>IF($A24="","",Summary!I25)</f>
        <v/>
      </c>
      <c r="I24" s="11" t="str">
        <f>IF($A24="","",IF('Domain 1'!B25="","",'Domain 1'!B25))</f>
        <v/>
      </c>
      <c r="J24" s="143" t="str">
        <f>IF($A24="","",IF('Domain 1'!C25="","",'Domain 1'!C25))</f>
        <v/>
      </c>
      <c r="K24" s="3" t="str">
        <f>IF($A24="","",IF('Domain 1'!D25="","",'Domain 1'!D25))</f>
        <v/>
      </c>
      <c r="L24" s="562" t="str">
        <f>IF($A24="","",IF('Domain 1'!E25="","",'Domain 1'!E25))</f>
        <v/>
      </c>
      <c r="M24" s="3" t="str">
        <f>IF($A24="","",IF('Domain 1'!F25="","",'Domain 1'!F25))</f>
        <v/>
      </c>
      <c r="N24" s="143" t="str">
        <f>IF($A24="","",IF('Domain 1'!G25="","",'Domain 1'!G25))</f>
        <v/>
      </c>
      <c r="O24" s="3" t="str">
        <f>IF($A24="","",IF('Domain 1'!H25="","",'Domain 1'!H25))</f>
        <v/>
      </c>
      <c r="P24" s="500" t="str">
        <f>IF($A24="","",IF('Domain 1'!I25="","",'Domain 1'!I25))</f>
        <v/>
      </c>
      <c r="Q24" s="11" t="str">
        <f>IF($A24="","",IF(Preliminary!$G25=Lists!$I$8,IF(Summary!C25="","","ITT"),IF(Preliminary!$G25=Lists!$E$3,"PP","")))</f>
        <v/>
      </c>
      <c r="R24" s="143" t="str">
        <f>IF($A24="","",IF($Q24="ITT",IF('Domain 2 ITT'!B25="","",'Domain 2 ITT'!B25),IF('Domain 2 PP'!B25="","",'Domain 2 PP'!B25)))</f>
        <v/>
      </c>
      <c r="S24" s="143" t="str">
        <f>IF($A24="","",IF($Q24="ITT",IF('Domain 2 ITT'!C25="","",'Domain 2 ITT'!C25),IF('Domain 2 PP'!C25="","",'Domain 2 PP'!C25)))</f>
        <v/>
      </c>
      <c r="T24" s="3" t="str">
        <f>IF($A24="","",IF($Q24="ITT",IF('Domain 2 ITT'!D25="","",'Domain 2 ITT'!D25),IF('Domain 2 PP'!D25="","",'Domain 2 PP'!D25)))</f>
        <v/>
      </c>
      <c r="U24" s="3" t="str">
        <f>IF($A24="","",IF($Q24="ITT",IF('Domain 2 ITT'!E25="","",'Domain 2 ITT'!E25),IF('Domain 2 PP'!E25="","",'Domain 2 PP'!E25)))</f>
        <v/>
      </c>
      <c r="V24" s="3" t="str">
        <f>IF($A24="","",IF($Q24="ITT",IF('Domain 2 ITT'!F25="","",'Domain 2 ITT'!F25),IF('Domain 2 PP'!F25="","",'Domain 2 PP'!F25)))</f>
        <v/>
      </c>
      <c r="W24" s="3" t="str">
        <f>IF($A24="","",IF($Q24="ITT",IF('Domain 2 ITT'!G25="","",'Domain 2 ITT'!G25),IF('Domain 2 PP'!G25="","",'Domain 2 PP'!G25)))</f>
        <v/>
      </c>
      <c r="X24" s="3" t="str">
        <f>IF($A24="","",IF($Q24="ITT",IF('Domain 2 ITT'!H25="","",'Domain 2 ITT'!H25),IF('Domain 2 PP'!H25="","",'Domain 2 PP'!H25)))</f>
        <v/>
      </c>
      <c r="Y24" s="3" t="str">
        <f>IF($A24="","",IF($Q24="ITT",IF('Domain 2 ITT'!I25="","",'Domain 2 ITT'!I25),IF('Domain 2 PP'!I25="","",'Domain 2 PP'!I25)))</f>
        <v/>
      </c>
      <c r="Z24" s="3" t="str">
        <f>IF($A24="","",IF($Q24="ITT",IF('Domain 2 ITT'!J25="","",'Domain 2 ITT'!J25),IF('Domain 2 PP'!J25="","",'Domain 2 PP'!J25)))</f>
        <v/>
      </c>
      <c r="AA24" s="3" t="str">
        <f>IF($A24="","",IF($Q24="ITT",IF('Domain 2 ITT'!K25="","",'Domain 2 ITT'!K25),IF('Domain 2 PP'!K25="","",'Domain 2 PP'!K25)))</f>
        <v/>
      </c>
      <c r="AB24" s="3" t="str">
        <f>IF($A24="","",IF($Q24="ITT",IF('Domain 2 ITT'!L25="","",'Domain 2 ITT'!L25),IF('Domain 2 PP'!L25="","",'Domain 2 PP'!L25)))</f>
        <v/>
      </c>
      <c r="AC24" s="562" t="str">
        <f>IF($A24="","",IF($Q24="ITT",IF('Domain 2 ITT'!M25="","",'Domain 2 ITT'!M25),IF('Domain 2 PP'!M25="","",'Domain 2 PP'!M25)))</f>
        <v/>
      </c>
      <c r="AD24" s="3" t="str">
        <f>IF($A24="","",IF($Q24="ITT",IF('Domain 2 ITT'!N25="","",'Domain 2 ITT'!N25),"NA"))</f>
        <v/>
      </c>
      <c r="AE24" s="143" t="str">
        <f>IF($A24="","",IF($Q24="ITT",IF('Domain 2 ITT'!O25="","",'Domain 2 ITT'!O25),"NA"))</f>
        <v/>
      </c>
      <c r="AF24" s="3" t="str">
        <f>IF($A24="","",IF($Q24="ITT",IF('Domain 2 ITT'!P25="","",'Domain 2 ITT'!P25),IF('Domain 2 PP'!N25="","",'Domain 2 PP'!N25)))</f>
        <v/>
      </c>
      <c r="AG24" s="500" t="str">
        <f>IF($A24="","",IF($Q24="ITT",IF('Domain 2 ITT'!Q25="","",'Domain 2 ITT'!Q25),IF('Domain 2 PP'!O25="","",'Domain 2 PP'!O25)))</f>
        <v/>
      </c>
      <c r="AH24" s="11" t="str">
        <f>IF($A24="","",IF('Domain 3'!B25="","",'Domain 3'!B25))</f>
        <v/>
      </c>
      <c r="AI24" s="143" t="str">
        <f>IF($A24="","",IF('Domain 3'!C25="","",'Domain 3'!C25))</f>
        <v/>
      </c>
      <c r="AJ24" s="3" t="str">
        <f>IF($A24="","",IF('Domain 3'!D25="","",'Domain 3'!D25))</f>
        <v/>
      </c>
      <c r="AK24" s="3" t="str">
        <f>IF($A24="","",IF('Domain 3'!E25="","",'Domain 3'!E25))</f>
        <v/>
      </c>
      <c r="AL24" s="3" t="str">
        <f>IF($A24="","",IF('Domain 3'!F25="","",'Domain 3'!F25))</f>
        <v/>
      </c>
      <c r="AM24" s="562" t="str">
        <f>IF($A24="","",IF('Domain 3'!G25="","",'Domain 3'!G25))</f>
        <v/>
      </c>
      <c r="AN24" s="3" t="str">
        <f>IF($A24="","",IF('Domain 3'!H25="","",'Domain 3'!H25))</f>
        <v/>
      </c>
      <c r="AO24" s="143" t="str">
        <f>IF($A24="","",IF('Domain 3'!I25="","",'Domain 3'!I25))</f>
        <v/>
      </c>
      <c r="AP24" s="3" t="str">
        <f>IF($A24="","",IF('Domain 3'!J25="","",'Domain 3'!J25))</f>
        <v/>
      </c>
      <c r="AQ24" s="500" t="str">
        <f>IF($A24="","",IF('Domain 3'!K25="","",'Domain 3'!K25))</f>
        <v/>
      </c>
      <c r="AR24" s="11" t="str">
        <f>IF($A24="","",IF('Domain 4'!B25="","",'Domain 4'!B25))</f>
        <v/>
      </c>
      <c r="AS24" s="143" t="str">
        <f>IF($A24="","",IF('Domain 4'!C25="","",'Domain 4'!C25))</f>
        <v/>
      </c>
      <c r="AT24" s="3" t="str">
        <f>IF($A24="","",IF('Domain 4'!D25="","",'Domain 4'!D25))</f>
        <v/>
      </c>
      <c r="AU24" s="3" t="str">
        <f>IF($A24="","",IF('Domain 4'!E25="","",'Domain 4'!E25))</f>
        <v/>
      </c>
      <c r="AV24" s="3" t="str">
        <f>IF($A24="","",IF('Domain 4'!F25="","",'Domain 4'!F25))</f>
        <v/>
      </c>
      <c r="AW24" s="3" t="str">
        <f>IF($A24="","",IF('Domain 4'!G25="","",'Domain 4'!G25))</f>
        <v/>
      </c>
      <c r="AX24" s="3" t="str">
        <f>IF($A24="","",IF('Domain 4'!H25="","",'Domain 4'!H25))</f>
        <v/>
      </c>
      <c r="AY24" s="562" t="str">
        <f>IF($A24="","",IF('Domain 4'!I25="","",'Domain 4'!I25))</f>
        <v/>
      </c>
      <c r="AZ24" s="3" t="str">
        <f>IF($A24="","",IF('Domain 4'!J25="","",'Domain 4'!J25))</f>
        <v/>
      </c>
      <c r="BA24" s="143" t="str">
        <f>IF($A24="","",IF('Domain 4'!K25="","",'Domain 4'!K25))</f>
        <v/>
      </c>
      <c r="BB24" s="3" t="str">
        <f>IF($A24="","",IF('Domain 4'!L25="","",'Domain 4'!L25))</f>
        <v/>
      </c>
      <c r="BC24" s="500" t="str">
        <f>IF($A24="","",IF('Domain 4'!M25="","",'Domain 4'!M25))</f>
        <v/>
      </c>
      <c r="BD24" s="11" t="str">
        <f>IF($A24="","",IF('Domain 5'!B25="","",'Domain 5'!B25))</f>
        <v/>
      </c>
      <c r="BE24" s="143" t="str">
        <f>IF($A24="","",IF('Domain 5'!C25="","",'Domain 5'!C25))</f>
        <v/>
      </c>
      <c r="BF24" s="3" t="str">
        <f>IF($A24="","",IF('Domain 5'!D25="","",'Domain 5'!D25))</f>
        <v/>
      </c>
      <c r="BG24" s="562" t="str">
        <f>IF($A24="","",IF('Domain 5'!E25="","",'Domain 5'!E25))</f>
        <v/>
      </c>
      <c r="BH24" s="562" t="str">
        <f>IF($A24="","",IF('Domain 5'!F25="","",'Domain 5'!F25))</f>
        <v/>
      </c>
      <c r="BI24" s="3" t="str">
        <f>IF($A24="","",IF('Domain 5'!G25="","",'Domain 5'!G25))</f>
        <v/>
      </c>
      <c r="BJ24" s="3" t="str">
        <f>IF($A24="","",IF('Domain 5'!H25="","",'Domain 5'!H25))</f>
        <v/>
      </c>
      <c r="BK24" s="37" t="str">
        <f>IF($A24="","",IF('Domain 5'!I25="","",'Domain 5'!I25))</f>
        <v/>
      </c>
    </row>
    <row r="25" spans="1:63" x14ac:dyDescent="0.25">
      <c r="A25" s="13" t="str">
        <f>IF(Summary!A26="","",Summary!A26)</f>
        <v/>
      </c>
      <c r="B25" s="552" t="str">
        <f>IF($A25="","",Summary!C26)</f>
        <v/>
      </c>
      <c r="C25" s="11" t="str">
        <f>IF($A25="","",Summary!D26)</f>
        <v/>
      </c>
      <c r="D25" s="3" t="str">
        <f>IF($A25="","",Summary!E26)</f>
        <v/>
      </c>
      <c r="E25" s="3" t="str">
        <f>IF($A25="","",Summary!F26)</f>
        <v/>
      </c>
      <c r="F25" s="3" t="str">
        <f>IF($A25="","",Summary!G26)</f>
        <v/>
      </c>
      <c r="G25" s="3" t="str">
        <f>IF($A25="","",Summary!H26)</f>
        <v/>
      </c>
      <c r="H25" s="4" t="str">
        <f>IF($A25="","",Summary!I26)</f>
        <v/>
      </c>
      <c r="I25" s="11" t="str">
        <f>IF($A25="","",IF('Domain 1'!B26="","",'Domain 1'!B26))</f>
        <v/>
      </c>
      <c r="J25" s="143" t="str">
        <f>IF($A25="","",IF('Domain 1'!C26="","",'Domain 1'!C26))</f>
        <v/>
      </c>
      <c r="K25" s="3" t="str">
        <f>IF($A25="","",IF('Domain 1'!D26="","",'Domain 1'!D26))</f>
        <v/>
      </c>
      <c r="L25" s="562" t="str">
        <f>IF($A25="","",IF('Domain 1'!E26="","",'Domain 1'!E26))</f>
        <v/>
      </c>
      <c r="M25" s="3" t="str">
        <f>IF($A25="","",IF('Domain 1'!F26="","",'Domain 1'!F26))</f>
        <v/>
      </c>
      <c r="N25" s="143" t="str">
        <f>IF($A25="","",IF('Domain 1'!G26="","",'Domain 1'!G26))</f>
        <v/>
      </c>
      <c r="O25" s="3" t="str">
        <f>IF($A25="","",IF('Domain 1'!H26="","",'Domain 1'!H26))</f>
        <v/>
      </c>
      <c r="P25" s="500" t="str">
        <f>IF($A25="","",IF('Domain 1'!I26="","",'Domain 1'!I26))</f>
        <v/>
      </c>
      <c r="Q25" s="11" t="str">
        <f>IF($A25="","",IF(Preliminary!$G26=Lists!$I$8,IF(Summary!C26="","","ITT"),IF(Preliminary!$G26=Lists!$E$3,"PP","")))</f>
        <v/>
      </c>
      <c r="R25" s="143" t="str">
        <f>IF($A25="","",IF($Q25="ITT",IF('Domain 2 ITT'!B26="","",'Domain 2 ITT'!B26),IF('Domain 2 PP'!B26="","",'Domain 2 PP'!B26)))</f>
        <v/>
      </c>
      <c r="S25" s="143" t="str">
        <f>IF($A25="","",IF($Q25="ITT",IF('Domain 2 ITT'!C26="","",'Domain 2 ITT'!C26),IF('Domain 2 PP'!C26="","",'Domain 2 PP'!C26)))</f>
        <v/>
      </c>
      <c r="T25" s="3" t="str">
        <f>IF($A25="","",IF($Q25="ITT",IF('Domain 2 ITT'!D26="","",'Domain 2 ITT'!D26),IF('Domain 2 PP'!D26="","",'Domain 2 PP'!D26)))</f>
        <v/>
      </c>
      <c r="U25" s="3" t="str">
        <f>IF($A25="","",IF($Q25="ITT",IF('Domain 2 ITT'!E26="","",'Domain 2 ITT'!E26),IF('Domain 2 PP'!E26="","",'Domain 2 PP'!E26)))</f>
        <v/>
      </c>
      <c r="V25" s="3" t="str">
        <f>IF($A25="","",IF($Q25="ITT",IF('Domain 2 ITT'!F26="","",'Domain 2 ITT'!F26),IF('Domain 2 PP'!F26="","",'Domain 2 PP'!F26)))</f>
        <v/>
      </c>
      <c r="W25" s="3" t="str">
        <f>IF($A25="","",IF($Q25="ITT",IF('Domain 2 ITT'!G26="","",'Domain 2 ITT'!G26),IF('Domain 2 PP'!G26="","",'Domain 2 PP'!G26)))</f>
        <v/>
      </c>
      <c r="X25" s="3" t="str">
        <f>IF($A25="","",IF($Q25="ITT",IF('Domain 2 ITT'!H26="","",'Domain 2 ITT'!H26),IF('Domain 2 PP'!H26="","",'Domain 2 PP'!H26)))</f>
        <v/>
      </c>
      <c r="Y25" s="3" t="str">
        <f>IF($A25="","",IF($Q25="ITT",IF('Domain 2 ITT'!I26="","",'Domain 2 ITT'!I26),IF('Domain 2 PP'!I26="","",'Domain 2 PP'!I26)))</f>
        <v/>
      </c>
      <c r="Z25" s="3" t="str">
        <f>IF($A25="","",IF($Q25="ITT",IF('Domain 2 ITT'!J26="","",'Domain 2 ITT'!J26),IF('Domain 2 PP'!J26="","",'Domain 2 PP'!J26)))</f>
        <v/>
      </c>
      <c r="AA25" s="3" t="str">
        <f>IF($A25="","",IF($Q25="ITT",IF('Domain 2 ITT'!K26="","",'Domain 2 ITT'!K26),IF('Domain 2 PP'!K26="","",'Domain 2 PP'!K26)))</f>
        <v/>
      </c>
      <c r="AB25" s="3" t="str">
        <f>IF($A25="","",IF($Q25="ITT",IF('Domain 2 ITT'!L26="","",'Domain 2 ITT'!L26),IF('Domain 2 PP'!L26="","",'Domain 2 PP'!L26)))</f>
        <v/>
      </c>
      <c r="AC25" s="562" t="str">
        <f>IF($A25="","",IF($Q25="ITT",IF('Domain 2 ITT'!M26="","",'Domain 2 ITT'!M26),IF('Domain 2 PP'!M26="","",'Domain 2 PP'!M26)))</f>
        <v/>
      </c>
      <c r="AD25" s="3" t="str">
        <f>IF($A25="","",IF($Q25="ITT",IF('Domain 2 ITT'!N26="","",'Domain 2 ITT'!N26),"NA"))</f>
        <v/>
      </c>
      <c r="AE25" s="143" t="str">
        <f>IF($A25="","",IF($Q25="ITT",IF('Domain 2 ITT'!O26="","",'Domain 2 ITT'!O26),"NA"))</f>
        <v/>
      </c>
      <c r="AF25" s="3" t="str">
        <f>IF($A25="","",IF($Q25="ITT",IF('Domain 2 ITT'!P26="","",'Domain 2 ITT'!P26),IF('Domain 2 PP'!N26="","",'Domain 2 PP'!N26)))</f>
        <v/>
      </c>
      <c r="AG25" s="500" t="str">
        <f>IF($A25="","",IF($Q25="ITT",IF('Domain 2 ITT'!Q26="","",'Domain 2 ITT'!Q26),IF('Domain 2 PP'!O26="","",'Domain 2 PP'!O26)))</f>
        <v/>
      </c>
      <c r="AH25" s="11" t="str">
        <f>IF($A25="","",IF('Domain 3'!B26="","",'Domain 3'!B26))</f>
        <v/>
      </c>
      <c r="AI25" s="143" t="str">
        <f>IF($A25="","",IF('Domain 3'!C26="","",'Domain 3'!C26))</f>
        <v/>
      </c>
      <c r="AJ25" s="3" t="str">
        <f>IF($A25="","",IF('Domain 3'!D26="","",'Domain 3'!D26))</f>
        <v/>
      </c>
      <c r="AK25" s="3" t="str">
        <f>IF($A25="","",IF('Domain 3'!E26="","",'Domain 3'!E26))</f>
        <v/>
      </c>
      <c r="AL25" s="3" t="str">
        <f>IF($A25="","",IF('Domain 3'!F26="","",'Domain 3'!F26))</f>
        <v/>
      </c>
      <c r="AM25" s="562" t="str">
        <f>IF($A25="","",IF('Domain 3'!G26="","",'Domain 3'!G26))</f>
        <v/>
      </c>
      <c r="AN25" s="3" t="str">
        <f>IF($A25="","",IF('Domain 3'!H26="","",'Domain 3'!H26))</f>
        <v/>
      </c>
      <c r="AO25" s="143" t="str">
        <f>IF($A25="","",IF('Domain 3'!I26="","",'Domain 3'!I26))</f>
        <v/>
      </c>
      <c r="AP25" s="3" t="str">
        <f>IF($A25="","",IF('Domain 3'!J26="","",'Domain 3'!J26))</f>
        <v/>
      </c>
      <c r="AQ25" s="500" t="str">
        <f>IF($A25="","",IF('Domain 3'!K26="","",'Domain 3'!K26))</f>
        <v/>
      </c>
      <c r="AR25" s="11" t="str">
        <f>IF($A25="","",IF('Domain 4'!B26="","",'Domain 4'!B26))</f>
        <v/>
      </c>
      <c r="AS25" s="143" t="str">
        <f>IF($A25="","",IF('Domain 4'!C26="","",'Domain 4'!C26))</f>
        <v/>
      </c>
      <c r="AT25" s="3" t="str">
        <f>IF($A25="","",IF('Domain 4'!D26="","",'Domain 4'!D26))</f>
        <v/>
      </c>
      <c r="AU25" s="3" t="str">
        <f>IF($A25="","",IF('Domain 4'!E26="","",'Domain 4'!E26))</f>
        <v/>
      </c>
      <c r="AV25" s="3" t="str">
        <f>IF($A25="","",IF('Domain 4'!F26="","",'Domain 4'!F26))</f>
        <v/>
      </c>
      <c r="AW25" s="3" t="str">
        <f>IF($A25="","",IF('Domain 4'!G26="","",'Domain 4'!G26))</f>
        <v/>
      </c>
      <c r="AX25" s="3" t="str">
        <f>IF($A25="","",IF('Domain 4'!H26="","",'Domain 4'!H26))</f>
        <v/>
      </c>
      <c r="AY25" s="562" t="str">
        <f>IF($A25="","",IF('Domain 4'!I26="","",'Domain 4'!I26))</f>
        <v/>
      </c>
      <c r="AZ25" s="3" t="str">
        <f>IF($A25="","",IF('Domain 4'!J26="","",'Domain 4'!J26))</f>
        <v/>
      </c>
      <c r="BA25" s="143" t="str">
        <f>IF($A25="","",IF('Domain 4'!K26="","",'Domain 4'!K26))</f>
        <v/>
      </c>
      <c r="BB25" s="3" t="str">
        <f>IF($A25="","",IF('Domain 4'!L26="","",'Domain 4'!L26))</f>
        <v/>
      </c>
      <c r="BC25" s="500" t="str">
        <f>IF($A25="","",IF('Domain 4'!M26="","",'Domain 4'!M26))</f>
        <v/>
      </c>
      <c r="BD25" s="11" t="str">
        <f>IF($A25="","",IF('Domain 5'!B26="","",'Domain 5'!B26))</f>
        <v/>
      </c>
      <c r="BE25" s="143" t="str">
        <f>IF($A25="","",IF('Domain 5'!C26="","",'Domain 5'!C26))</f>
        <v/>
      </c>
      <c r="BF25" s="3" t="str">
        <f>IF($A25="","",IF('Domain 5'!D26="","",'Domain 5'!D26))</f>
        <v/>
      </c>
      <c r="BG25" s="562" t="str">
        <f>IF($A25="","",IF('Domain 5'!E26="","",'Domain 5'!E26))</f>
        <v/>
      </c>
      <c r="BH25" s="562" t="str">
        <f>IF($A25="","",IF('Domain 5'!F26="","",'Domain 5'!F26))</f>
        <v/>
      </c>
      <c r="BI25" s="3" t="str">
        <f>IF($A25="","",IF('Domain 5'!G26="","",'Domain 5'!G26))</f>
        <v/>
      </c>
      <c r="BJ25" s="3" t="str">
        <f>IF($A25="","",IF('Domain 5'!H26="","",'Domain 5'!H26))</f>
        <v/>
      </c>
      <c r="BK25" s="37" t="str">
        <f>IF($A25="","",IF('Domain 5'!I26="","",'Domain 5'!I26))</f>
        <v/>
      </c>
    </row>
    <row r="26" spans="1:63" x14ac:dyDescent="0.25">
      <c r="A26" s="13" t="str">
        <f>IF(Summary!A27="","",Summary!A27)</f>
        <v/>
      </c>
      <c r="B26" s="552" t="str">
        <f>IF($A26="","",Summary!C27)</f>
        <v/>
      </c>
      <c r="C26" s="11" t="str">
        <f>IF($A26="","",Summary!D27)</f>
        <v/>
      </c>
      <c r="D26" s="3" t="str">
        <f>IF($A26="","",Summary!E27)</f>
        <v/>
      </c>
      <c r="E26" s="3" t="str">
        <f>IF($A26="","",Summary!F27)</f>
        <v/>
      </c>
      <c r="F26" s="3" t="str">
        <f>IF($A26="","",Summary!G27)</f>
        <v/>
      </c>
      <c r="G26" s="3" t="str">
        <f>IF($A26="","",Summary!H27)</f>
        <v/>
      </c>
      <c r="H26" s="4" t="str">
        <f>IF($A26="","",Summary!I27)</f>
        <v/>
      </c>
      <c r="I26" s="11" t="str">
        <f>IF($A26="","",IF('Domain 1'!B27="","",'Domain 1'!B27))</f>
        <v/>
      </c>
      <c r="J26" s="143" t="str">
        <f>IF($A26="","",IF('Domain 1'!C27="","",'Domain 1'!C27))</f>
        <v/>
      </c>
      <c r="K26" s="3" t="str">
        <f>IF($A26="","",IF('Domain 1'!D27="","",'Domain 1'!D27))</f>
        <v/>
      </c>
      <c r="L26" s="562" t="str">
        <f>IF($A26="","",IF('Domain 1'!E27="","",'Domain 1'!E27))</f>
        <v/>
      </c>
      <c r="M26" s="3" t="str">
        <f>IF($A26="","",IF('Domain 1'!F27="","",'Domain 1'!F27))</f>
        <v/>
      </c>
      <c r="N26" s="143" t="str">
        <f>IF($A26="","",IF('Domain 1'!G27="","",'Domain 1'!G27))</f>
        <v/>
      </c>
      <c r="O26" s="3" t="str">
        <f>IF($A26="","",IF('Domain 1'!H27="","",'Domain 1'!H27))</f>
        <v/>
      </c>
      <c r="P26" s="500" t="str">
        <f>IF($A26="","",IF('Domain 1'!I27="","",'Domain 1'!I27))</f>
        <v/>
      </c>
      <c r="Q26" s="11" t="str">
        <f>IF($A26="","",IF(Preliminary!$G27=Lists!$I$8,IF(Summary!C27="","","ITT"),IF(Preliminary!$G27=Lists!$E$3,"PP","")))</f>
        <v/>
      </c>
      <c r="R26" s="143" t="str">
        <f>IF($A26="","",IF($Q26="ITT",IF('Domain 2 ITT'!B27="","",'Domain 2 ITT'!B27),IF('Domain 2 PP'!B27="","",'Domain 2 PP'!B27)))</f>
        <v/>
      </c>
      <c r="S26" s="143" t="str">
        <f>IF($A26="","",IF($Q26="ITT",IF('Domain 2 ITT'!C27="","",'Domain 2 ITT'!C27),IF('Domain 2 PP'!C27="","",'Domain 2 PP'!C27)))</f>
        <v/>
      </c>
      <c r="T26" s="3" t="str">
        <f>IF($A26="","",IF($Q26="ITT",IF('Domain 2 ITT'!D27="","",'Domain 2 ITT'!D27),IF('Domain 2 PP'!D27="","",'Domain 2 PP'!D27)))</f>
        <v/>
      </c>
      <c r="U26" s="3" t="str">
        <f>IF($A26="","",IF($Q26="ITT",IF('Domain 2 ITT'!E27="","",'Domain 2 ITT'!E27),IF('Domain 2 PP'!E27="","",'Domain 2 PP'!E27)))</f>
        <v/>
      </c>
      <c r="V26" s="3" t="str">
        <f>IF($A26="","",IF($Q26="ITT",IF('Domain 2 ITT'!F27="","",'Domain 2 ITT'!F27),IF('Domain 2 PP'!F27="","",'Domain 2 PP'!F27)))</f>
        <v/>
      </c>
      <c r="W26" s="3" t="str">
        <f>IF($A26="","",IF($Q26="ITT",IF('Domain 2 ITT'!G27="","",'Domain 2 ITT'!G27),IF('Domain 2 PP'!G27="","",'Domain 2 PP'!G27)))</f>
        <v/>
      </c>
      <c r="X26" s="3" t="str">
        <f>IF($A26="","",IF($Q26="ITT",IF('Domain 2 ITT'!H27="","",'Domain 2 ITT'!H27),IF('Domain 2 PP'!H27="","",'Domain 2 PP'!H27)))</f>
        <v/>
      </c>
      <c r="Y26" s="3" t="str">
        <f>IF($A26="","",IF($Q26="ITT",IF('Domain 2 ITT'!I27="","",'Domain 2 ITT'!I27),IF('Domain 2 PP'!I27="","",'Domain 2 PP'!I27)))</f>
        <v/>
      </c>
      <c r="Z26" s="3" t="str">
        <f>IF($A26="","",IF($Q26="ITT",IF('Domain 2 ITT'!J27="","",'Domain 2 ITT'!J27),IF('Domain 2 PP'!J27="","",'Domain 2 PP'!J27)))</f>
        <v/>
      </c>
      <c r="AA26" s="3" t="str">
        <f>IF($A26="","",IF($Q26="ITT",IF('Domain 2 ITT'!K27="","",'Domain 2 ITT'!K27),IF('Domain 2 PP'!K27="","",'Domain 2 PP'!K27)))</f>
        <v/>
      </c>
      <c r="AB26" s="3" t="str">
        <f>IF($A26="","",IF($Q26="ITT",IF('Domain 2 ITT'!L27="","",'Domain 2 ITT'!L27),IF('Domain 2 PP'!L27="","",'Domain 2 PP'!L27)))</f>
        <v/>
      </c>
      <c r="AC26" s="562" t="str">
        <f>IF($A26="","",IF($Q26="ITT",IF('Domain 2 ITT'!M27="","",'Domain 2 ITT'!M27),IF('Domain 2 PP'!M27="","",'Domain 2 PP'!M27)))</f>
        <v/>
      </c>
      <c r="AD26" s="3" t="str">
        <f>IF($A26="","",IF($Q26="ITT",IF('Domain 2 ITT'!N27="","",'Domain 2 ITT'!N27),"NA"))</f>
        <v/>
      </c>
      <c r="AE26" s="143" t="str">
        <f>IF($A26="","",IF($Q26="ITT",IF('Domain 2 ITT'!O27="","",'Domain 2 ITT'!O27),"NA"))</f>
        <v/>
      </c>
      <c r="AF26" s="3" t="str">
        <f>IF($A26="","",IF($Q26="ITT",IF('Domain 2 ITT'!P27="","",'Domain 2 ITT'!P27),IF('Domain 2 PP'!N27="","",'Domain 2 PP'!N27)))</f>
        <v/>
      </c>
      <c r="AG26" s="500" t="str">
        <f>IF($A26="","",IF($Q26="ITT",IF('Domain 2 ITT'!Q27="","",'Domain 2 ITT'!Q27),IF('Domain 2 PP'!O27="","",'Domain 2 PP'!O27)))</f>
        <v/>
      </c>
      <c r="AH26" s="11" t="str">
        <f>IF($A26="","",IF('Domain 3'!B27="","",'Domain 3'!B27))</f>
        <v/>
      </c>
      <c r="AI26" s="143" t="str">
        <f>IF($A26="","",IF('Domain 3'!C27="","",'Domain 3'!C27))</f>
        <v/>
      </c>
      <c r="AJ26" s="3" t="str">
        <f>IF($A26="","",IF('Domain 3'!D27="","",'Domain 3'!D27))</f>
        <v/>
      </c>
      <c r="AK26" s="3" t="str">
        <f>IF($A26="","",IF('Domain 3'!E27="","",'Domain 3'!E27))</f>
        <v/>
      </c>
      <c r="AL26" s="3" t="str">
        <f>IF($A26="","",IF('Domain 3'!F27="","",'Domain 3'!F27))</f>
        <v/>
      </c>
      <c r="AM26" s="562" t="str">
        <f>IF($A26="","",IF('Domain 3'!G27="","",'Domain 3'!G27))</f>
        <v/>
      </c>
      <c r="AN26" s="3" t="str">
        <f>IF($A26="","",IF('Domain 3'!H27="","",'Domain 3'!H27))</f>
        <v/>
      </c>
      <c r="AO26" s="143" t="str">
        <f>IF($A26="","",IF('Domain 3'!I27="","",'Domain 3'!I27))</f>
        <v/>
      </c>
      <c r="AP26" s="3" t="str">
        <f>IF($A26="","",IF('Domain 3'!J27="","",'Domain 3'!J27))</f>
        <v/>
      </c>
      <c r="AQ26" s="500" t="str">
        <f>IF($A26="","",IF('Domain 3'!K27="","",'Domain 3'!K27))</f>
        <v/>
      </c>
      <c r="AR26" s="11" t="str">
        <f>IF($A26="","",IF('Domain 4'!B27="","",'Domain 4'!B27))</f>
        <v/>
      </c>
      <c r="AS26" s="143" t="str">
        <f>IF($A26="","",IF('Domain 4'!C27="","",'Domain 4'!C27))</f>
        <v/>
      </c>
      <c r="AT26" s="3" t="str">
        <f>IF($A26="","",IF('Domain 4'!D27="","",'Domain 4'!D27))</f>
        <v/>
      </c>
      <c r="AU26" s="3" t="str">
        <f>IF($A26="","",IF('Domain 4'!E27="","",'Domain 4'!E27))</f>
        <v/>
      </c>
      <c r="AV26" s="3" t="str">
        <f>IF($A26="","",IF('Domain 4'!F27="","",'Domain 4'!F27))</f>
        <v/>
      </c>
      <c r="AW26" s="3" t="str">
        <f>IF($A26="","",IF('Domain 4'!G27="","",'Domain 4'!G27))</f>
        <v/>
      </c>
      <c r="AX26" s="3" t="str">
        <f>IF($A26="","",IF('Domain 4'!H27="","",'Domain 4'!H27))</f>
        <v/>
      </c>
      <c r="AY26" s="562" t="str">
        <f>IF($A26="","",IF('Domain 4'!I27="","",'Domain 4'!I27))</f>
        <v/>
      </c>
      <c r="AZ26" s="3" t="str">
        <f>IF($A26="","",IF('Domain 4'!J27="","",'Domain 4'!J27))</f>
        <v/>
      </c>
      <c r="BA26" s="143" t="str">
        <f>IF($A26="","",IF('Domain 4'!K27="","",'Domain 4'!K27))</f>
        <v/>
      </c>
      <c r="BB26" s="3" t="str">
        <f>IF($A26="","",IF('Domain 4'!L27="","",'Domain 4'!L27))</f>
        <v/>
      </c>
      <c r="BC26" s="500" t="str">
        <f>IF($A26="","",IF('Domain 4'!M27="","",'Domain 4'!M27))</f>
        <v/>
      </c>
      <c r="BD26" s="11" t="str">
        <f>IF($A26="","",IF('Domain 5'!B27="","",'Domain 5'!B27))</f>
        <v/>
      </c>
      <c r="BE26" s="143" t="str">
        <f>IF($A26="","",IF('Domain 5'!C27="","",'Domain 5'!C27))</f>
        <v/>
      </c>
      <c r="BF26" s="3" t="str">
        <f>IF($A26="","",IF('Domain 5'!D27="","",'Domain 5'!D27))</f>
        <v/>
      </c>
      <c r="BG26" s="562" t="str">
        <f>IF($A26="","",IF('Domain 5'!E27="","",'Domain 5'!E27))</f>
        <v/>
      </c>
      <c r="BH26" s="562" t="str">
        <f>IF($A26="","",IF('Domain 5'!F27="","",'Domain 5'!F27))</f>
        <v/>
      </c>
      <c r="BI26" s="3" t="str">
        <f>IF($A26="","",IF('Domain 5'!G27="","",'Domain 5'!G27))</f>
        <v/>
      </c>
      <c r="BJ26" s="3" t="str">
        <f>IF($A26="","",IF('Domain 5'!H27="","",'Domain 5'!H27))</f>
        <v/>
      </c>
      <c r="BK26" s="37" t="str">
        <f>IF($A26="","",IF('Domain 5'!I27="","",'Domain 5'!I27))</f>
        <v/>
      </c>
    </row>
    <row r="27" spans="1:63" x14ac:dyDescent="0.25">
      <c r="A27" s="13" t="str">
        <f>IF(Summary!A28="","",Summary!A28)</f>
        <v/>
      </c>
      <c r="B27" s="552" t="str">
        <f>IF($A27="","",Summary!C28)</f>
        <v/>
      </c>
      <c r="C27" s="11" t="str">
        <f>IF($A27="","",Summary!D28)</f>
        <v/>
      </c>
      <c r="D27" s="3" t="str">
        <f>IF($A27="","",Summary!E28)</f>
        <v/>
      </c>
      <c r="E27" s="3" t="str">
        <f>IF($A27="","",Summary!F28)</f>
        <v/>
      </c>
      <c r="F27" s="3" t="str">
        <f>IF($A27="","",Summary!G28)</f>
        <v/>
      </c>
      <c r="G27" s="3" t="str">
        <f>IF($A27="","",Summary!H28)</f>
        <v/>
      </c>
      <c r="H27" s="4" t="str">
        <f>IF($A27="","",Summary!I28)</f>
        <v/>
      </c>
      <c r="I27" s="11" t="str">
        <f>IF($A27="","",IF('Domain 1'!B28="","",'Domain 1'!B28))</f>
        <v/>
      </c>
      <c r="J27" s="143" t="str">
        <f>IF($A27="","",IF('Domain 1'!C28="","",'Domain 1'!C28))</f>
        <v/>
      </c>
      <c r="K27" s="3" t="str">
        <f>IF($A27="","",IF('Domain 1'!D28="","",'Domain 1'!D28))</f>
        <v/>
      </c>
      <c r="L27" s="562" t="str">
        <f>IF($A27="","",IF('Domain 1'!E28="","",'Domain 1'!E28))</f>
        <v/>
      </c>
      <c r="M27" s="3" t="str">
        <f>IF($A27="","",IF('Domain 1'!F28="","",'Domain 1'!F28))</f>
        <v/>
      </c>
      <c r="N27" s="143" t="str">
        <f>IF($A27="","",IF('Domain 1'!G28="","",'Domain 1'!G28))</f>
        <v/>
      </c>
      <c r="O27" s="3" t="str">
        <f>IF($A27="","",IF('Domain 1'!H28="","",'Domain 1'!H28))</f>
        <v/>
      </c>
      <c r="P27" s="500" t="str">
        <f>IF($A27="","",IF('Domain 1'!I28="","",'Domain 1'!I28))</f>
        <v/>
      </c>
      <c r="Q27" s="11" t="str">
        <f>IF($A27="","",IF(Preliminary!$G28=Lists!$I$8,IF(Summary!C28="","","ITT"),IF(Preliminary!$G28=Lists!$E$3,"PP","")))</f>
        <v/>
      </c>
      <c r="R27" s="143" t="str">
        <f>IF($A27="","",IF($Q27="ITT",IF('Domain 2 ITT'!B28="","",'Domain 2 ITT'!B28),IF('Domain 2 PP'!B28="","",'Domain 2 PP'!B28)))</f>
        <v/>
      </c>
      <c r="S27" s="143" t="str">
        <f>IF($A27="","",IF($Q27="ITT",IF('Domain 2 ITT'!C28="","",'Domain 2 ITT'!C28),IF('Domain 2 PP'!C28="","",'Domain 2 PP'!C28)))</f>
        <v/>
      </c>
      <c r="T27" s="3" t="str">
        <f>IF($A27="","",IF($Q27="ITT",IF('Domain 2 ITT'!D28="","",'Domain 2 ITT'!D28),IF('Domain 2 PP'!D28="","",'Domain 2 PP'!D28)))</f>
        <v/>
      </c>
      <c r="U27" s="3" t="str">
        <f>IF($A27="","",IF($Q27="ITT",IF('Domain 2 ITT'!E28="","",'Domain 2 ITT'!E28),IF('Domain 2 PP'!E28="","",'Domain 2 PP'!E28)))</f>
        <v/>
      </c>
      <c r="V27" s="3" t="str">
        <f>IF($A27="","",IF($Q27="ITT",IF('Domain 2 ITT'!F28="","",'Domain 2 ITT'!F28),IF('Domain 2 PP'!F28="","",'Domain 2 PP'!F28)))</f>
        <v/>
      </c>
      <c r="W27" s="3" t="str">
        <f>IF($A27="","",IF($Q27="ITT",IF('Domain 2 ITT'!G28="","",'Domain 2 ITT'!G28),IF('Domain 2 PP'!G28="","",'Domain 2 PP'!G28)))</f>
        <v/>
      </c>
      <c r="X27" s="3" t="str">
        <f>IF($A27="","",IF($Q27="ITT",IF('Domain 2 ITT'!H28="","",'Domain 2 ITT'!H28),IF('Domain 2 PP'!H28="","",'Domain 2 PP'!H28)))</f>
        <v/>
      </c>
      <c r="Y27" s="3" t="str">
        <f>IF($A27="","",IF($Q27="ITT",IF('Domain 2 ITT'!I28="","",'Domain 2 ITT'!I28),IF('Domain 2 PP'!I28="","",'Domain 2 PP'!I28)))</f>
        <v/>
      </c>
      <c r="Z27" s="3" t="str">
        <f>IF($A27="","",IF($Q27="ITT",IF('Domain 2 ITT'!J28="","",'Domain 2 ITT'!J28),IF('Domain 2 PP'!J28="","",'Domain 2 PP'!J28)))</f>
        <v/>
      </c>
      <c r="AA27" s="3" t="str">
        <f>IF($A27="","",IF($Q27="ITT",IF('Domain 2 ITT'!K28="","",'Domain 2 ITT'!K28),IF('Domain 2 PP'!K28="","",'Domain 2 PP'!K28)))</f>
        <v/>
      </c>
      <c r="AB27" s="3" t="str">
        <f>IF($A27="","",IF($Q27="ITT",IF('Domain 2 ITT'!L28="","",'Domain 2 ITT'!L28),IF('Domain 2 PP'!L28="","",'Domain 2 PP'!L28)))</f>
        <v/>
      </c>
      <c r="AC27" s="562" t="str">
        <f>IF($A27="","",IF($Q27="ITT",IF('Domain 2 ITT'!M28="","",'Domain 2 ITT'!M28),IF('Domain 2 PP'!M28="","",'Domain 2 PP'!M28)))</f>
        <v/>
      </c>
      <c r="AD27" s="3" t="str">
        <f>IF($A27="","",IF($Q27="ITT",IF('Domain 2 ITT'!N28="","",'Domain 2 ITT'!N28),"NA"))</f>
        <v/>
      </c>
      <c r="AE27" s="143" t="str">
        <f>IF($A27="","",IF($Q27="ITT",IF('Domain 2 ITT'!O28="","",'Domain 2 ITT'!O28),"NA"))</f>
        <v/>
      </c>
      <c r="AF27" s="3" t="str">
        <f>IF($A27="","",IF($Q27="ITT",IF('Domain 2 ITT'!P28="","",'Domain 2 ITT'!P28),IF('Domain 2 PP'!N28="","",'Domain 2 PP'!N28)))</f>
        <v/>
      </c>
      <c r="AG27" s="500" t="str">
        <f>IF($A27="","",IF($Q27="ITT",IF('Domain 2 ITT'!Q28="","",'Domain 2 ITT'!Q28),IF('Domain 2 PP'!O28="","",'Domain 2 PP'!O28)))</f>
        <v/>
      </c>
      <c r="AH27" s="11" t="str">
        <f>IF($A27="","",IF('Domain 3'!B28="","",'Domain 3'!B28))</f>
        <v/>
      </c>
      <c r="AI27" s="143" t="str">
        <f>IF($A27="","",IF('Domain 3'!C28="","",'Domain 3'!C28))</f>
        <v/>
      </c>
      <c r="AJ27" s="3" t="str">
        <f>IF($A27="","",IF('Domain 3'!D28="","",'Domain 3'!D28))</f>
        <v/>
      </c>
      <c r="AK27" s="3" t="str">
        <f>IF($A27="","",IF('Domain 3'!E28="","",'Domain 3'!E28))</f>
        <v/>
      </c>
      <c r="AL27" s="3" t="str">
        <f>IF($A27="","",IF('Domain 3'!F28="","",'Domain 3'!F28))</f>
        <v/>
      </c>
      <c r="AM27" s="562" t="str">
        <f>IF($A27="","",IF('Domain 3'!G28="","",'Domain 3'!G28))</f>
        <v/>
      </c>
      <c r="AN27" s="3" t="str">
        <f>IF($A27="","",IF('Domain 3'!H28="","",'Domain 3'!H28))</f>
        <v/>
      </c>
      <c r="AO27" s="143" t="str">
        <f>IF($A27="","",IF('Domain 3'!I28="","",'Domain 3'!I28))</f>
        <v/>
      </c>
      <c r="AP27" s="3" t="str">
        <f>IF($A27="","",IF('Domain 3'!J28="","",'Domain 3'!J28))</f>
        <v/>
      </c>
      <c r="AQ27" s="500" t="str">
        <f>IF($A27="","",IF('Domain 3'!K28="","",'Domain 3'!K28))</f>
        <v/>
      </c>
      <c r="AR27" s="11" t="str">
        <f>IF($A27="","",IF('Domain 4'!B28="","",'Domain 4'!B28))</f>
        <v/>
      </c>
      <c r="AS27" s="143" t="str">
        <f>IF($A27="","",IF('Domain 4'!C28="","",'Domain 4'!C28))</f>
        <v/>
      </c>
      <c r="AT27" s="3" t="str">
        <f>IF($A27="","",IF('Domain 4'!D28="","",'Domain 4'!D28))</f>
        <v/>
      </c>
      <c r="AU27" s="3" t="str">
        <f>IF($A27="","",IF('Domain 4'!E28="","",'Domain 4'!E28))</f>
        <v/>
      </c>
      <c r="AV27" s="3" t="str">
        <f>IF($A27="","",IF('Domain 4'!F28="","",'Domain 4'!F28))</f>
        <v/>
      </c>
      <c r="AW27" s="3" t="str">
        <f>IF($A27="","",IF('Domain 4'!G28="","",'Domain 4'!G28))</f>
        <v/>
      </c>
      <c r="AX27" s="3" t="str">
        <f>IF($A27="","",IF('Domain 4'!H28="","",'Domain 4'!H28))</f>
        <v/>
      </c>
      <c r="AY27" s="562" t="str">
        <f>IF($A27="","",IF('Domain 4'!I28="","",'Domain 4'!I28))</f>
        <v/>
      </c>
      <c r="AZ27" s="3" t="str">
        <f>IF($A27="","",IF('Domain 4'!J28="","",'Domain 4'!J28))</f>
        <v/>
      </c>
      <c r="BA27" s="143" t="str">
        <f>IF($A27="","",IF('Domain 4'!K28="","",'Domain 4'!K28))</f>
        <v/>
      </c>
      <c r="BB27" s="3" t="str">
        <f>IF($A27="","",IF('Domain 4'!L28="","",'Domain 4'!L28))</f>
        <v/>
      </c>
      <c r="BC27" s="500" t="str">
        <f>IF($A27="","",IF('Domain 4'!M28="","",'Domain 4'!M28))</f>
        <v/>
      </c>
      <c r="BD27" s="11" t="str">
        <f>IF($A27="","",IF('Domain 5'!B28="","",'Domain 5'!B28))</f>
        <v/>
      </c>
      <c r="BE27" s="143" t="str">
        <f>IF($A27="","",IF('Domain 5'!C28="","",'Domain 5'!C28))</f>
        <v/>
      </c>
      <c r="BF27" s="3" t="str">
        <f>IF($A27="","",IF('Domain 5'!D28="","",'Domain 5'!D28))</f>
        <v/>
      </c>
      <c r="BG27" s="562" t="str">
        <f>IF($A27="","",IF('Domain 5'!E28="","",'Domain 5'!E28))</f>
        <v/>
      </c>
      <c r="BH27" s="562" t="str">
        <f>IF($A27="","",IF('Domain 5'!F28="","",'Domain 5'!F28))</f>
        <v/>
      </c>
      <c r="BI27" s="3" t="str">
        <f>IF($A27="","",IF('Domain 5'!G28="","",'Domain 5'!G28))</f>
        <v/>
      </c>
      <c r="BJ27" s="3" t="str">
        <f>IF($A27="","",IF('Domain 5'!H28="","",'Domain 5'!H28))</f>
        <v/>
      </c>
      <c r="BK27" s="37" t="str">
        <f>IF($A27="","",IF('Domain 5'!I28="","",'Domain 5'!I28))</f>
        <v/>
      </c>
    </row>
    <row r="28" spans="1:63" x14ac:dyDescent="0.25">
      <c r="A28" s="13" t="str">
        <f>IF(Summary!A29="","",Summary!A29)</f>
        <v/>
      </c>
      <c r="B28" s="552" t="str">
        <f>IF($A28="","",Summary!C29)</f>
        <v/>
      </c>
      <c r="C28" s="11" t="str">
        <f>IF($A28="","",Summary!D29)</f>
        <v/>
      </c>
      <c r="D28" s="3" t="str">
        <f>IF($A28="","",Summary!E29)</f>
        <v/>
      </c>
      <c r="E28" s="3" t="str">
        <f>IF($A28="","",Summary!F29)</f>
        <v/>
      </c>
      <c r="F28" s="3" t="str">
        <f>IF($A28="","",Summary!G29)</f>
        <v/>
      </c>
      <c r="G28" s="3" t="str">
        <f>IF($A28="","",Summary!H29)</f>
        <v/>
      </c>
      <c r="H28" s="4" t="str">
        <f>IF($A28="","",Summary!I29)</f>
        <v/>
      </c>
      <c r="I28" s="11" t="str">
        <f>IF($A28="","",IF('Domain 1'!B29="","",'Domain 1'!B29))</f>
        <v/>
      </c>
      <c r="J28" s="143" t="str">
        <f>IF($A28="","",IF('Domain 1'!C29="","",'Domain 1'!C29))</f>
        <v/>
      </c>
      <c r="K28" s="3" t="str">
        <f>IF($A28="","",IF('Domain 1'!D29="","",'Domain 1'!D29))</f>
        <v/>
      </c>
      <c r="L28" s="562" t="str">
        <f>IF($A28="","",IF('Domain 1'!E29="","",'Domain 1'!E29))</f>
        <v/>
      </c>
      <c r="M28" s="3" t="str">
        <f>IF($A28="","",IF('Domain 1'!F29="","",'Domain 1'!F29))</f>
        <v/>
      </c>
      <c r="N28" s="143" t="str">
        <f>IF($A28="","",IF('Domain 1'!G29="","",'Domain 1'!G29))</f>
        <v/>
      </c>
      <c r="O28" s="3" t="str">
        <f>IF($A28="","",IF('Domain 1'!H29="","",'Domain 1'!H29))</f>
        <v/>
      </c>
      <c r="P28" s="500" t="str">
        <f>IF($A28="","",IF('Domain 1'!I29="","",'Domain 1'!I29))</f>
        <v/>
      </c>
      <c r="Q28" s="11" t="str">
        <f>IF($A28="","",IF(Preliminary!$G29=Lists!$I$8,IF(Summary!C29="","","ITT"),IF(Preliminary!$G29=Lists!$E$3,"PP","")))</f>
        <v/>
      </c>
      <c r="R28" s="143" t="str">
        <f>IF($A28="","",IF($Q28="ITT",IF('Domain 2 ITT'!B29="","",'Domain 2 ITT'!B29),IF('Domain 2 PP'!B29="","",'Domain 2 PP'!B29)))</f>
        <v/>
      </c>
      <c r="S28" s="143" t="str">
        <f>IF($A28="","",IF($Q28="ITT",IF('Domain 2 ITT'!C29="","",'Domain 2 ITT'!C29),IF('Domain 2 PP'!C29="","",'Domain 2 PP'!C29)))</f>
        <v/>
      </c>
      <c r="T28" s="3" t="str">
        <f>IF($A28="","",IF($Q28="ITT",IF('Domain 2 ITT'!D29="","",'Domain 2 ITT'!D29),IF('Domain 2 PP'!D29="","",'Domain 2 PP'!D29)))</f>
        <v/>
      </c>
      <c r="U28" s="3" t="str">
        <f>IF($A28="","",IF($Q28="ITT",IF('Domain 2 ITT'!E29="","",'Domain 2 ITT'!E29),IF('Domain 2 PP'!E29="","",'Domain 2 PP'!E29)))</f>
        <v/>
      </c>
      <c r="V28" s="3" t="str">
        <f>IF($A28="","",IF($Q28="ITT",IF('Domain 2 ITT'!F29="","",'Domain 2 ITT'!F29),IF('Domain 2 PP'!F29="","",'Domain 2 PP'!F29)))</f>
        <v/>
      </c>
      <c r="W28" s="3" t="str">
        <f>IF($A28="","",IF($Q28="ITT",IF('Domain 2 ITT'!G29="","",'Domain 2 ITT'!G29),IF('Domain 2 PP'!G29="","",'Domain 2 PP'!G29)))</f>
        <v/>
      </c>
      <c r="X28" s="3" t="str">
        <f>IF($A28="","",IF($Q28="ITT",IF('Domain 2 ITT'!H29="","",'Domain 2 ITT'!H29),IF('Domain 2 PP'!H29="","",'Domain 2 PP'!H29)))</f>
        <v/>
      </c>
      <c r="Y28" s="3" t="str">
        <f>IF($A28="","",IF($Q28="ITT",IF('Domain 2 ITT'!I29="","",'Domain 2 ITT'!I29),IF('Domain 2 PP'!I29="","",'Domain 2 PP'!I29)))</f>
        <v/>
      </c>
      <c r="Z28" s="3" t="str">
        <f>IF($A28="","",IF($Q28="ITT",IF('Domain 2 ITT'!J29="","",'Domain 2 ITT'!J29),IF('Domain 2 PP'!J29="","",'Domain 2 PP'!J29)))</f>
        <v/>
      </c>
      <c r="AA28" s="3" t="str">
        <f>IF($A28="","",IF($Q28="ITT",IF('Domain 2 ITT'!K29="","",'Domain 2 ITT'!K29),IF('Domain 2 PP'!K29="","",'Domain 2 PP'!K29)))</f>
        <v/>
      </c>
      <c r="AB28" s="3" t="str">
        <f>IF($A28="","",IF($Q28="ITT",IF('Domain 2 ITT'!L29="","",'Domain 2 ITT'!L29),IF('Domain 2 PP'!L29="","",'Domain 2 PP'!L29)))</f>
        <v/>
      </c>
      <c r="AC28" s="562" t="str">
        <f>IF($A28="","",IF($Q28="ITT",IF('Domain 2 ITT'!M29="","",'Domain 2 ITT'!M29),IF('Domain 2 PP'!M29="","",'Domain 2 PP'!M29)))</f>
        <v/>
      </c>
      <c r="AD28" s="3" t="str">
        <f>IF($A28="","",IF($Q28="ITT",IF('Domain 2 ITT'!N29="","",'Domain 2 ITT'!N29),"NA"))</f>
        <v/>
      </c>
      <c r="AE28" s="143" t="str">
        <f>IF($A28="","",IF($Q28="ITT",IF('Domain 2 ITT'!O29="","",'Domain 2 ITT'!O29),"NA"))</f>
        <v/>
      </c>
      <c r="AF28" s="3" t="str">
        <f>IF($A28="","",IF($Q28="ITT",IF('Domain 2 ITT'!P29="","",'Domain 2 ITT'!P29),IF('Domain 2 PP'!N29="","",'Domain 2 PP'!N29)))</f>
        <v/>
      </c>
      <c r="AG28" s="500" t="str">
        <f>IF($A28="","",IF($Q28="ITT",IF('Domain 2 ITT'!Q29="","",'Domain 2 ITT'!Q29),IF('Domain 2 PP'!O29="","",'Domain 2 PP'!O29)))</f>
        <v/>
      </c>
      <c r="AH28" s="11" t="str">
        <f>IF($A28="","",IF('Domain 3'!B29="","",'Domain 3'!B29))</f>
        <v/>
      </c>
      <c r="AI28" s="143" t="str">
        <f>IF($A28="","",IF('Domain 3'!C29="","",'Domain 3'!C29))</f>
        <v/>
      </c>
      <c r="AJ28" s="3" t="str">
        <f>IF($A28="","",IF('Domain 3'!D29="","",'Domain 3'!D29))</f>
        <v/>
      </c>
      <c r="AK28" s="3" t="str">
        <f>IF($A28="","",IF('Domain 3'!E29="","",'Domain 3'!E29))</f>
        <v/>
      </c>
      <c r="AL28" s="3" t="str">
        <f>IF($A28="","",IF('Domain 3'!F29="","",'Domain 3'!F29))</f>
        <v/>
      </c>
      <c r="AM28" s="562" t="str">
        <f>IF($A28="","",IF('Domain 3'!G29="","",'Domain 3'!G29))</f>
        <v/>
      </c>
      <c r="AN28" s="3" t="str">
        <f>IF($A28="","",IF('Domain 3'!H29="","",'Domain 3'!H29))</f>
        <v/>
      </c>
      <c r="AO28" s="143" t="str">
        <f>IF($A28="","",IF('Domain 3'!I29="","",'Domain 3'!I29))</f>
        <v/>
      </c>
      <c r="AP28" s="3" t="str">
        <f>IF($A28="","",IF('Domain 3'!J29="","",'Domain 3'!J29))</f>
        <v/>
      </c>
      <c r="AQ28" s="500" t="str">
        <f>IF($A28="","",IF('Domain 3'!K29="","",'Domain 3'!K29))</f>
        <v/>
      </c>
      <c r="AR28" s="11" t="str">
        <f>IF($A28="","",IF('Domain 4'!B29="","",'Domain 4'!B29))</f>
        <v/>
      </c>
      <c r="AS28" s="143" t="str">
        <f>IF($A28="","",IF('Domain 4'!C29="","",'Domain 4'!C29))</f>
        <v/>
      </c>
      <c r="AT28" s="3" t="str">
        <f>IF($A28="","",IF('Domain 4'!D29="","",'Domain 4'!D29))</f>
        <v/>
      </c>
      <c r="AU28" s="3" t="str">
        <f>IF($A28="","",IF('Domain 4'!E29="","",'Domain 4'!E29))</f>
        <v/>
      </c>
      <c r="AV28" s="3" t="str">
        <f>IF($A28="","",IF('Domain 4'!F29="","",'Domain 4'!F29))</f>
        <v/>
      </c>
      <c r="AW28" s="3" t="str">
        <f>IF($A28="","",IF('Domain 4'!G29="","",'Domain 4'!G29))</f>
        <v/>
      </c>
      <c r="AX28" s="3" t="str">
        <f>IF($A28="","",IF('Domain 4'!H29="","",'Domain 4'!H29))</f>
        <v/>
      </c>
      <c r="AY28" s="562" t="str">
        <f>IF($A28="","",IF('Domain 4'!I29="","",'Domain 4'!I29))</f>
        <v/>
      </c>
      <c r="AZ28" s="3" t="str">
        <f>IF($A28="","",IF('Domain 4'!J29="","",'Domain 4'!J29))</f>
        <v/>
      </c>
      <c r="BA28" s="143" t="str">
        <f>IF($A28="","",IF('Domain 4'!K29="","",'Domain 4'!K29))</f>
        <v/>
      </c>
      <c r="BB28" s="3" t="str">
        <f>IF($A28="","",IF('Domain 4'!L29="","",'Domain 4'!L29))</f>
        <v/>
      </c>
      <c r="BC28" s="500" t="str">
        <f>IF($A28="","",IF('Domain 4'!M29="","",'Domain 4'!M29))</f>
        <v/>
      </c>
      <c r="BD28" s="11" t="str">
        <f>IF($A28="","",IF('Domain 5'!B29="","",'Domain 5'!B29))</f>
        <v/>
      </c>
      <c r="BE28" s="143" t="str">
        <f>IF($A28="","",IF('Domain 5'!C29="","",'Domain 5'!C29))</f>
        <v/>
      </c>
      <c r="BF28" s="3" t="str">
        <f>IF($A28="","",IF('Domain 5'!D29="","",'Domain 5'!D29))</f>
        <v/>
      </c>
      <c r="BG28" s="562" t="str">
        <f>IF($A28="","",IF('Domain 5'!E29="","",'Domain 5'!E29))</f>
        <v/>
      </c>
      <c r="BH28" s="562" t="str">
        <f>IF($A28="","",IF('Domain 5'!F29="","",'Domain 5'!F29))</f>
        <v/>
      </c>
      <c r="BI28" s="3" t="str">
        <f>IF($A28="","",IF('Domain 5'!G29="","",'Domain 5'!G29))</f>
        <v/>
      </c>
      <c r="BJ28" s="3" t="str">
        <f>IF($A28="","",IF('Domain 5'!H29="","",'Domain 5'!H29))</f>
        <v/>
      </c>
      <c r="BK28" s="37" t="str">
        <f>IF($A28="","",IF('Domain 5'!I29="","",'Domain 5'!I29))</f>
        <v/>
      </c>
    </row>
    <row r="29" spans="1:63" x14ac:dyDescent="0.25">
      <c r="A29" s="13" t="str">
        <f>IF(Summary!A30="","",Summary!A30)</f>
        <v/>
      </c>
      <c r="B29" s="552" t="str">
        <f>IF($A29="","",Summary!C30)</f>
        <v/>
      </c>
      <c r="C29" s="11" t="str">
        <f>IF($A29="","",Summary!D30)</f>
        <v/>
      </c>
      <c r="D29" s="3" t="str">
        <f>IF($A29="","",Summary!E30)</f>
        <v/>
      </c>
      <c r="E29" s="3" t="str">
        <f>IF($A29="","",Summary!F30)</f>
        <v/>
      </c>
      <c r="F29" s="3" t="str">
        <f>IF($A29="","",Summary!G30)</f>
        <v/>
      </c>
      <c r="G29" s="3" t="str">
        <f>IF($A29="","",Summary!H30)</f>
        <v/>
      </c>
      <c r="H29" s="4" t="str">
        <f>IF($A29="","",Summary!I30)</f>
        <v/>
      </c>
      <c r="I29" s="11" t="str">
        <f>IF($A29="","",IF('Domain 1'!B30="","",'Domain 1'!B30))</f>
        <v/>
      </c>
      <c r="J29" s="143" t="str">
        <f>IF($A29="","",IF('Domain 1'!C30="","",'Domain 1'!C30))</f>
        <v/>
      </c>
      <c r="K29" s="3" t="str">
        <f>IF($A29="","",IF('Domain 1'!D30="","",'Domain 1'!D30))</f>
        <v/>
      </c>
      <c r="L29" s="562" t="str">
        <f>IF($A29="","",IF('Domain 1'!E30="","",'Domain 1'!E30))</f>
        <v/>
      </c>
      <c r="M29" s="3" t="str">
        <f>IF($A29="","",IF('Domain 1'!F30="","",'Domain 1'!F30))</f>
        <v/>
      </c>
      <c r="N29" s="143" t="str">
        <f>IF($A29="","",IF('Domain 1'!G30="","",'Domain 1'!G30))</f>
        <v/>
      </c>
      <c r="O29" s="3" t="str">
        <f>IF($A29="","",IF('Domain 1'!H30="","",'Domain 1'!H30))</f>
        <v/>
      </c>
      <c r="P29" s="500" t="str">
        <f>IF($A29="","",IF('Domain 1'!I30="","",'Domain 1'!I30))</f>
        <v/>
      </c>
      <c r="Q29" s="11" t="str">
        <f>IF($A29="","",IF(Preliminary!$G30=Lists!$I$8,IF(Summary!C30="","","ITT"),IF(Preliminary!$G30=Lists!$E$3,"PP","")))</f>
        <v/>
      </c>
      <c r="R29" s="143" t="str">
        <f>IF($A29="","",IF($Q29="ITT",IF('Domain 2 ITT'!B30="","",'Domain 2 ITT'!B30),IF('Domain 2 PP'!B30="","",'Domain 2 PP'!B30)))</f>
        <v/>
      </c>
      <c r="S29" s="143" t="str">
        <f>IF($A29="","",IF($Q29="ITT",IF('Domain 2 ITT'!C30="","",'Domain 2 ITT'!C30),IF('Domain 2 PP'!C30="","",'Domain 2 PP'!C30)))</f>
        <v/>
      </c>
      <c r="T29" s="3" t="str">
        <f>IF($A29="","",IF($Q29="ITT",IF('Domain 2 ITT'!D30="","",'Domain 2 ITT'!D30),IF('Domain 2 PP'!D30="","",'Domain 2 PP'!D30)))</f>
        <v/>
      </c>
      <c r="U29" s="3" t="str">
        <f>IF($A29="","",IF($Q29="ITT",IF('Domain 2 ITT'!E30="","",'Domain 2 ITT'!E30),IF('Domain 2 PP'!E30="","",'Domain 2 PP'!E30)))</f>
        <v/>
      </c>
      <c r="V29" s="3" t="str">
        <f>IF($A29="","",IF($Q29="ITT",IF('Domain 2 ITT'!F30="","",'Domain 2 ITT'!F30),IF('Domain 2 PP'!F30="","",'Domain 2 PP'!F30)))</f>
        <v/>
      </c>
      <c r="W29" s="3" t="str">
        <f>IF($A29="","",IF($Q29="ITT",IF('Domain 2 ITT'!G30="","",'Domain 2 ITT'!G30),IF('Domain 2 PP'!G30="","",'Domain 2 PP'!G30)))</f>
        <v/>
      </c>
      <c r="X29" s="3" t="str">
        <f>IF($A29="","",IF($Q29="ITT",IF('Domain 2 ITT'!H30="","",'Domain 2 ITT'!H30),IF('Domain 2 PP'!H30="","",'Domain 2 PP'!H30)))</f>
        <v/>
      </c>
      <c r="Y29" s="3" t="str">
        <f>IF($A29="","",IF($Q29="ITT",IF('Domain 2 ITT'!I30="","",'Domain 2 ITT'!I30),IF('Domain 2 PP'!I30="","",'Domain 2 PP'!I30)))</f>
        <v/>
      </c>
      <c r="Z29" s="3" t="str">
        <f>IF($A29="","",IF($Q29="ITT",IF('Domain 2 ITT'!J30="","",'Domain 2 ITT'!J30),IF('Domain 2 PP'!J30="","",'Domain 2 PP'!J30)))</f>
        <v/>
      </c>
      <c r="AA29" s="3" t="str">
        <f>IF($A29="","",IF($Q29="ITT",IF('Domain 2 ITT'!K30="","",'Domain 2 ITT'!K30),IF('Domain 2 PP'!K30="","",'Domain 2 PP'!K30)))</f>
        <v/>
      </c>
      <c r="AB29" s="3" t="str">
        <f>IF($A29="","",IF($Q29="ITT",IF('Domain 2 ITT'!L30="","",'Domain 2 ITT'!L30),IF('Domain 2 PP'!L30="","",'Domain 2 PP'!L30)))</f>
        <v/>
      </c>
      <c r="AC29" s="562" t="str">
        <f>IF($A29="","",IF($Q29="ITT",IF('Domain 2 ITT'!M30="","",'Domain 2 ITT'!M30),IF('Domain 2 PP'!M30="","",'Domain 2 PP'!M30)))</f>
        <v/>
      </c>
      <c r="AD29" s="3" t="str">
        <f>IF($A29="","",IF($Q29="ITT",IF('Domain 2 ITT'!N30="","",'Domain 2 ITT'!N30),"NA"))</f>
        <v/>
      </c>
      <c r="AE29" s="143" t="str">
        <f>IF($A29="","",IF($Q29="ITT",IF('Domain 2 ITT'!O30="","",'Domain 2 ITT'!O30),"NA"))</f>
        <v/>
      </c>
      <c r="AF29" s="3" t="str">
        <f>IF($A29="","",IF($Q29="ITT",IF('Domain 2 ITT'!P30="","",'Domain 2 ITT'!P30),IF('Domain 2 PP'!N30="","",'Domain 2 PP'!N30)))</f>
        <v/>
      </c>
      <c r="AG29" s="500" t="str">
        <f>IF($A29="","",IF($Q29="ITT",IF('Domain 2 ITT'!Q30="","",'Domain 2 ITT'!Q30),IF('Domain 2 PP'!O30="","",'Domain 2 PP'!O30)))</f>
        <v/>
      </c>
      <c r="AH29" s="11" t="str">
        <f>IF($A29="","",IF('Domain 3'!B30="","",'Domain 3'!B30))</f>
        <v/>
      </c>
      <c r="AI29" s="143" t="str">
        <f>IF($A29="","",IF('Domain 3'!C30="","",'Domain 3'!C30))</f>
        <v/>
      </c>
      <c r="AJ29" s="3" t="str">
        <f>IF($A29="","",IF('Domain 3'!D30="","",'Domain 3'!D30))</f>
        <v/>
      </c>
      <c r="AK29" s="3" t="str">
        <f>IF($A29="","",IF('Domain 3'!E30="","",'Domain 3'!E30))</f>
        <v/>
      </c>
      <c r="AL29" s="3" t="str">
        <f>IF($A29="","",IF('Domain 3'!F30="","",'Domain 3'!F30))</f>
        <v/>
      </c>
      <c r="AM29" s="562" t="str">
        <f>IF($A29="","",IF('Domain 3'!G30="","",'Domain 3'!G30))</f>
        <v/>
      </c>
      <c r="AN29" s="3" t="str">
        <f>IF($A29="","",IF('Domain 3'!H30="","",'Domain 3'!H30))</f>
        <v/>
      </c>
      <c r="AO29" s="143" t="str">
        <f>IF($A29="","",IF('Domain 3'!I30="","",'Domain 3'!I30))</f>
        <v/>
      </c>
      <c r="AP29" s="3" t="str">
        <f>IF($A29="","",IF('Domain 3'!J30="","",'Domain 3'!J30))</f>
        <v/>
      </c>
      <c r="AQ29" s="500" t="str">
        <f>IF($A29="","",IF('Domain 3'!K30="","",'Domain 3'!K30))</f>
        <v/>
      </c>
      <c r="AR29" s="11" t="str">
        <f>IF($A29="","",IF('Domain 4'!B30="","",'Domain 4'!B30))</f>
        <v/>
      </c>
      <c r="AS29" s="143" t="str">
        <f>IF($A29="","",IF('Domain 4'!C30="","",'Domain 4'!C30))</f>
        <v/>
      </c>
      <c r="AT29" s="3" t="str">
        <f>IF($A29="","",IF('Domain 4'!D30="","",'Domain 4'!D30))</f>
        <v/>
      </c>
      <c r="AU29" s="3" t="str">
        <f>IF($A29="","",IF('Domain 4'!E30="","",'Domain 4'!E30))</f>
        <v/>
      </c>
      <c r="AV29" s="3" t="str">
        <f>IF($A29="","",IF('Domain 4'!F30="","",'Domain 4'!F30))</f>
        <v/>
      </c>
      <c r="AW29" s="3" t="str">
        <f>IF($A29="","",IF('Domain 4'!G30="","",'Domain 4'!G30))</f>
        <v/>
      </c>
      <c r="AX29" s="3" t="str">
        <f>IF($A29="","",IF('Domain 4'!H30="","",'Domain 4'!H30))</f>
        <v/>
      </c>
      <c r="AY29" s="562" t="str">
        <f>IF($A29="","",IF('Domain 4'!I30="","",'Domain 4'!I30))</f>
        <v/>
      </c>
      <c r="AZ29" s="3" t="str">
        <f>IF($A29="","",IF('Domain 4'!J30="","",'Domain 4'!J30))</f>
        <v/>
      </c>
      <c r="BA29" s="143" t="str">
        <f>IF($A29="","",IF('Domain 4'!K30="","",'Domain 4'!K30))</f>
        <v/>
      </c>
      <c r="BB29" s="3" t="str">
        <f>IF($A29="","",IF('Domain 4'!L30="","",'Domain 4'!L30))</f>
        <v/>
      </c>
      <c r="BC29" s="500" t="str">
        <f>IF($A29="","",IF('Domain 4'!M30="","",'Domain 4'!M30))</f>
        <v/>
      </c>
      <c r="BD29" s="11" t="str">
        <f>IF($A29="","",IF('Domain 5'!B30="","",'Domain 5'!B30))</f>
        <v/>
      </c>
      <c r="BE29" s="143" t="str">
        <f>IF($A29="","",IF('Domain 5'!C30="","",'Domain 5'!C30))</f>
        <v/>
      </c>
      <c r="BF29" s="3" t="str">
        <f>IF($A29="","",IF('Domain 5'!D30="","",'Domain 5'!D30))</f>
        <v/>
      </c>
      <c r="BG29" s="562" t="str">
        <f>IF($A29="","",IF('Domain 5'!E30="","",'Domain 5'!E30))</f>
        <v/>
      </c>
      <c r="BH29" s="562" t="str">
        <f>IF($A29="","",IF('Domain 5'!F30="","",'Domain 5'!F30))</f>
        <v/>
      </c>
      <c r="BI29" s="3" t="str">
        <f>IF($A29="","",IF('Domain 5'!G30="","",'Domain 5'!G30))</f>
        <v/>
      </c>
      <c r="BJ29" s="3" t="str">
        <f>IF($A29="","",IF('Domain 5'!H30="","",'Domain 5'!H30))</f>
        <v/>
      </c>
      <c r="BK29" s="37" t="str">
        <f>IF($A29="","",IF('Domain 5'!I30="","",'Domain 5'!I30))</f>
        <v/>
      </c>
    </row>
    <row r="30" spans="1:63" x14ac:dyDescent="0.25">
      <c r="A30" s="13" t="str">
        <f>IF(Summary!A31="","",Summary!A31)</f>
        <v/>
      </c>
      <c r="B30" s="552" t="str">
        <f>IF($A30="","",Summary!C31)</f>
        <v/>
      </c>
      <c r="C30" s="11" t="str">
        <f>IF($A30="","",Summary!D31)</f>
        <v/>
      </c>
      <c r="D30" s="3" t="str">
        <f>IF($A30="","",Summary!E31)</f>
        <v/>
      </c>
      <c r="E30" s="3" t="str">
        <f>IF($A30="","",Summary!F31)</f>
        <v/>
      </c>
      <c r="F30" s="3" t="str">
        <f>IF($A30="","",Summary!G31)</f>
        <v/>
      </c>
      <c r="G30" s="3" t="str">
        <f>IF($A30="","",Summary!H31)</f>
        <v/>
      </c>
      <c r="H30" s="4" t="str">
        <f>IF($A30="","",Summary!I31)</f>
        <v/>
      </c>
      <c r="I30" s="11" t="str">
        <f>IF($A30="","",IF('Domain 1'!B31="","",'Domain 1'!B31))</f>
        <v/>
      </c>
      <c r="J30" s="143" t="str">
        <f>IF($A30="","",IF('Domain 1'!C31="","",'Domain 1'!C31))</f>
        <v/>
      </c>
      <c r="K30" s="3" t="str">
        <f>IF($A30="","",IF('Domain 1'!D31="","",'Domain 1'!D31))</f>
        <v/>
      </c>
      <c r="L30" s="562" t="str">
        <f>IF($A30="","",IF('Domain 1'!E31="","",'Domain 1'!E31))</f>
        <v/>
      </c>
      <c r="M30" s="3" t="str">
        <f>IF($A30="","",IF('Domain 1'!F31="","",'Domain 1'!F31))</f>
        <v/>
      </c>
      <c r="N30" s="143" t="str">
        <f>IF($A30="","",IF('Domain 1'!G31="","",'Domain 1'!G31))</f>
        <v/>
      </c>
      <c r="O30" s="3" t="str">
        <f>IF($A30="","",IF('Domain 1'!H31="","",'Domain 1'!H31))</f>
        <v/>
      </c>
      <c r="P30" s="500" t="str">
        <f>IF($A30="","",IF('Domain 1'!I31="","",'Domain 1'!I31))</f>
        <v/>
      </c>
      <c r="Q30" s="11" t="str">
        <f>IF($A30="","",IF(Preliminary!$G31=Lists!$I$8,IF(Summary!C31="","","ITT"),IF(Preliminary!$G31=Lists!$E$3,"PP","")))</f>
        <v/>
      </c>
      <c r="R30" s="143" t="str">
        <f>IF($A30="","",IF($Q30="ITT",IF('Domain 2 ITT'!B31="","",'Domain 2 ITT'!B31),IF('Domain 2 PP'!B31="","",'Domain 2 PP'!B31)))</f>
        <v/>
      </c>
      <c r="S30" s="143" t="str">
        <f>IF($A30="","",IF($Q30="ITT",IF('Domain 2 ITT'!C31="","",'Domain 2 ITT'!C31),IF('Domain 2 PP'!C31="","",'Domain 2 PP'!C31)))</f>
        <v/>
      </c>
      <c r="T30" s="3" t="str">
        <f>IF($A30="","",IF($Q30="ITT",IF('Domain 2 ITT'!D31="","",'Domain 2 ITT'!D31),IF('Domain 2 PP'!D31="","",'Domain 2 PP'!D31)))</f>
        <v/>
      </c>
      <c r="U30" s="3" t="str">
        <f>IF($A30="","",IF($Q30="ITT",IF('Domain 2 ITT'!E31="","",'Domain 2 ITT'!E31),IF('Domain 2 PP'!E31="","",'Domain 2 PP'!E31)))</f>
        <v/>
      </c>
      <c r="V30" s="3" t="str">
        <f>IF($A30="","",IF($Q30="ITT",IF('Domain 2 ITT'!F31="","",'Domain 2 ITT'!F31),IF('Domain 2 PP'!F31="","",'Domain 2 PP'!F31)))</f>
        <v/>
      </c>
      <c r="W30" s="3" t="str">
        <f>IF($A30="","",IF($Q30="ITT",IF('Domain 2 ITT'!G31="","",'Domain 2 ITT'!G31),IF('Domain 2 PP'!G31="","",'Domain 2 PP'!G31)))</f>
        <v/>
      </c>
      <c r="X30" s="3" t="str">
        <f>IF($A30="","",IF($Q30="ITT",IF('Domain 2 ITT'!H31="","",'Domain 2 ITT'!H31),IF('Domain 2 PP'!H31="","",'Domain 2 PP'!H31)))</f>
        <v/>
      </c>
      <c r="Y30" s="3" t="str">
        <f>IF($A30="","",IF($Q30="ITT",IF('Domain 2 ITT'!I31="","",'Domain 2 ITT'!I31),IF('Domain 2 PP'!I31="","",'Domain 2 PP'!I31)))</f>
        <v/>
      </c>
      <c r="Z30" s="3" t="str">
        <f>IF($A30="","",IF($Q30="ITT",IF('Domain 2 ITT'!J31="","",'Domain 2 ITT'!J31),IF('Domain 2 PP'!J31="","",'Domain 2 PP'!J31)))</f>
        <v/>
      </c>
      <c r="AA30" s="3" t="str">
        <f>IF($A30="","",IF($Q30="ITT",IF('Domain 2 ITT'!K31="","",'Domain 2 ITT'!K31),IF('Domain 2 PP'!K31="","",'Domain 2 PP'!K31)))</f>
        <v/>
      </c>
      <c r="AB30" s="3" t="str">
        <f>IF($A30="","",IF($Q30="ITT",IF('Domain 2 ITT'!L31="","",'Domain 2 ITT'!L31),IF('Domain 2 PP'!L31="","",'Domain 2 PP'!L31)))</f>
        <v/>
      </c>
      <c r="AC30" s="562" t="str">
        <f>IF($A30="","",IF($Q30="ITT",IF('Domain 2 ITT'!M31="","",'Domain 2 ITT'!M31),IF('Domain 2 PP'!M31="","",'Domain 2 PP'!M31)))</f>
        <v/>
      </c>
      <c r="AD30" s="3" t="str">
        <f>IF($A30="","",IF($Q30="ITT",IF('Domain 2 ITT'!N31="","",'Domain 2 ITT'!N31),"NA"))</f>
        <v/>
      </c>
      <c r="AE30" s="143" t="str">
        <f>IF($A30="","",IF($Q30="ITT",IF('Domain 2 ITT'!O31="","",'Domain 2 ITT'!O31),"NA"))</f>
        <v/>
      </c>
      <c r="AF30" s="3" t="str">
        <f>IF($A30="","",IF($Q30="ITT",IF('Domain 2 ITT'!P31="","",'Domain 2 ITT'!P31),IF('Domain 2 PP'!N31="","",'Domain 2 PP'!N31)))</f>
        <v/>
      </c>
      <c r="AG30" s="500" t="str">
        <f>IF($A30="","",IF($Q30="ITT",IF('Domain 2 ITT'!Q31="","",'Domain 2 ITT'!Q31),IF('Domain 2 PP'!O31="","",'Domain 2 PP'!O31)))</f>
        <v/>
      </c>
      <c r="AH30" s="11" t="str">
        <f>IF($A30="","",IF('Domain 3'!B31="","",'Domain 3'!B31))</f>
        <v/>
      </c>
      <c r="AI30" s="143" t="str">
        <f>IF($A30="","",IF('Domain 3'!C31="","",'Domain 3'!C31))</f>
        <v/>
      </c>
      <c r="AJ30" s="3" t="str">
        <f>IF($A30="","",IF('Domain 3'!D31="","",'Domain 3'!D31))</f>
        <v/>
      </c>
      <c r="AK30" s="3" t="str">
        <f>IF($A30="","",IF('Domain 3'!E31="","",'Domain 3'!E31))</f>
        <v/>
      </c>
      <c r="AL30" s="3" t="str">
        <f>IF($A30="","",IF('Domain 3'!F31="","",'Domain 3'!F31))</f>
        <v/>
      </c>
      <c r="AM30" s="562" t="str">
        <f>IF($A30="","",IF('Domain 3'!G31="","",'Domain 3'!G31))</f>
        <v/>
      </c>
      <c r="AN30" s="3" t="str">
        <f>IF($A30="","",IF('Domain 3'!H31="","",'Domain 3'!H31))</f>
        <v/>
      </c>
      <c r="AO30" s="143" t="str">
        <f>IF($A30="","",IF('Domain 3'!I31="","",'Domain 3'!I31))</f>
        <v/>
      </c>
      <c r="AP30" s="3" t="str">
        <f>IF($A30="","",IF('Domain 3'!J31="","",'Domain 3'!J31))</f>
        <v/>
      </c>
      <c r="AQ30" s="500" t="str">
        <f>IF($A30="","",IF('Domain 3'!K31="","",'Domain 3'!K31))</f>
        <v/>
      </c>
      <c r="AR30" s="11" t="str">
        <f>IF($A30="","",IF('Domain 4'!B31="","",'Domain 4'!B31))</f>
        <v/>
      </c>
      <c r="AS30" s="143" t="str">
        <f>IF($A30="","",IF('Domain 4'!C31="","",'Domain 4'!C31))</f>
        <v/>
      </c>
      <c r="AT30" s="3" t="str">
        <f>IF($A30="","",IF('Domain 4'!D31="","",'Domain 4'!D31))</f>
        <v/>
      </c>
      <c r="AU30" s="3" t="str">
        <f>IF($A30="","",IF('Domain 4'!E31="","",'Domain 4'!E31))</f>
        <v/>
      </c>
      <c r="AV30" s="3" t="str">
        <f>IF($A30="","",IF('Domain 4'!F31="","",'Domain 4'!F31))</f>
        <v/>
      </c>
      <c r="AW30" s="3" t="str">
        <f>IF($A30="","",IF('Domain 4'!G31="","",'Domain 4'!G31))</f>
        <v/>
      </c>
      <c r="AX30" s="3" t="str">
        <f>IF($A30="","",IF('Domain 4'!H31="","",'Domain 4'!H31))</f>
        <v/>
      </c>
      <c r="AY30" s="562" t="str">
        <f>IF($A30="","",IF('Domain 4'!I31="","",'Domain 4'!I31))</f>
        <v/>
      </c>
      <c r="AZ30" s="3" t="str">
        <f>IF($A30="","",IF('Domain 4'!J31="","",'Domain 4'!J31))</f>
        <v/>
      </c>
      <c r="BA30" s="143" t="str">
        <f>IF($A30="","",IF('Domain 4'!K31="","",'Domain 4'!K31))</f>
        <v/>
      </c>
      <c r="BB30" s="3" t="str">
        <f>IF($A30="","",IF('Domain 4'!L31="","",'Domain 4'!L31))</f>
        <v/>
      </c>
      <c r="BC30" s="500" t="str">
        <f>IF($A30="","",IF('Domain 4'!M31="","",'Domain 4'!M31))</f>
        <v/>
      </c>
      <c r="BD30" s="11" t="str">
        <f>IF($A30="","",IF('Domain 5'!B31="","",'Domain 5'!B31))</f>
        <v/>
      </c>
      <c r="BE30" s="143" t="str">
        <f>IF($A30="","",IF('Domain 5'!C31="","",'Domain 5'!C31))</f>
        <v/>
      </c>
      <c r="BF30" s="3" t="str">
        <f>IF($A30="","",IF('Domain 5'!D31="","",'Domain 5'!D31))</f>
        <v/>
      </c>
      <c r="BG30" s="562" t="str">
        <f>IF($A30="","",IF('Domain 5'!E31="","",'Domain 5'!E31))</f>
        <v/>
      </c>
      <c r="BH30" s="562" t="str">
        <f>IF($A30="","",IF('Domain 5'!F31="","",'Domain 5'!F31))</f>
        <v/>
      </c>
      <c r="BI30" s="3" t="str">
        <f>IF($A30="","",IF('Domain 5'!G31="","",'Domain 5'!G31))</f>
        <v/>
      </c>
      <c r="BJ30" s="3" t="str">
        <f>IF($A30="","",IF('Domain 5'!H31="","",'Domain 5'!H31))</f>
        <v/>
      </c>
      <c r="BK30" s="37" t="str">
        <f>IF($A30="","",IF('Domain 5'!I31="","",'Domain 5'!I31))</f>
        <v/>
      </c>
    </row>
    <row r="31" spans="1:63" x14ac:dyDescent="0.25">
      <c r="A31" s="13" t="str">
        <f>IF(Summary!A32="","",Summary!A32)</f>
        <v/>
      </c>
      <c r="B31" s="552" t="str">
        <f>IF($A31="","",Summary!C32)</f>
        <v/>
      </c>
      <c r="C31" s="11" t="str">
        <f>IF($A31="","",Summary!D32)</f>
        <v/>
      </c>
      <c r="D31" s="3" t="str">
        <f>IF($A31="","",Summary!E32)</f>
        <v/>
      </c>
      <c r="E31" s="3" t="str">
        <f>IF($A31="","",Summary!F32)</f>
        <v/>
      </c>
      <c r="F31" s="3" t="str">
        <f>IF($A31="","",Summary!G32)</f>
        <v/>
      </c>
      <c r="G31" s="3" t="str">
        <f>IF($A31="","",Summary!H32)</f>
        <v/>
      </c>
      <c r="H31" s="4" t="str">
        <f>IF($A31="","",Summary!I32)</f>
        <v/>
      </c>
      <c r="I31" s="11" t="str">
        <f>IF($A31="","",IF('Domain 1'!B32="","",'Domain 1'!B32))</f>
        <v/>
      </c>
      <c r="J31" s="143" t="str">
        <f>IF($A31="","",IF('Domain 1'!C32="","",'Domain 1'!C32))</f>
        <v/>
      </c>
      <c r="K31" s="3" t="str">
        <f>IF($A31="","",IF('Domain 1'!D32="","",'Domain 1'!D32))</f>
        <v/>
      </c>
      <c r="L31" s="562" t="str">
        <f>IF($A31="","",IF('Domain 1'!E32="","",'Domain 1'!E32))</f>
        <v/>
      </c>
      <c r="M31" s="3" t="str">
        <f>IF($A31="","",IF('Domain 1'!F32="","",'Domain 1'!F32))</f>
        <v/>
      </c>
      <c r="N31" s="143" t="str">
        <f>IF($A31="","",IF('Domain 1'!G32="","",'Domain 1'!G32))</f>
        <v/>
      </c>
      <c r="O31" s="3" t="str">
        <f>IF($A31="","",IF('Domain 1'!H32="","",'Domain 1'!H32))</f>
        <v/>
      </c>
      <c r="P31" s="500" t="str">
        <f>IF($A31="","",IF('Domain 1'!I32="","",'Domain 1'!I32))</f>
        <v/>
      </c>
      <c r="Q31" s="11" t="str">
        <f>IF($A31="","",IF(Preliminary!$G32=Lists!$I$8,IF(Summary!C32="","","ITT"),IF(Preliminary!$G32=Lists!$E$3,"PP","")))</f>
        <v/>
      </c>
      <c r="R31" s="143" t="str">
        <f>IF($A31="","",IF($Q31="ITT",IF('Domain 2 ITT'!B32="","",'Domain 2 ITT'!B32),IF('Domain 2 PP'!B32="","",'Domain 2 PP'!B32)))</f>
        <v/>
      </c>
      <c r="S31" s="143" t="str">
        <f>IF($A31="","",IF($Q31="ITT",IF('Domain 2 ITT'!C32="","",'Domain 2 ITT'!C32),IF('Domain 2 PP'!C32="","",'Domain 2 PP'!C32)))</f>
        <v/>
      </c>
      <c r="T31" s="3" t="str">
        <f>IF($A31="","",IF($Q31="ITT",IF('Domain 2 ITT'!D32="","",'Domain 2 ITT'!D32),IF('Domain 2 PP'!D32="","",'Domain 2 PP'!D32)))</f>
        <v/>
      </c>
      <c r="U31" s="3" t="str">
        <f>IF($A31="","",IF($Q31="ITT",IF('Domain 2 ITT'!E32="","",'Domain 2 ITT'!E32),IF('Domain 2 PP'!E32="","",'Domain 2 PP'!E32)))</f>
        <v/>
      </c>
      <c r="V31" s="3" t="str">
        <f>IF($A31="","",IF($Q31="ITT",IF('Domain 2 ITT'!F32="","",'Domain 2 ITT'!F32),IF('Domain 2 PP'!F32="","",'Domain 2 PP'!F32)))</f>
        <v/>
      </c>
      <c r="W31" s="3" t="str">
        <f>IF($A31="","",IF($Q31="ITT",IF('Domain 2 ITT'!G32="","",'Domain 2 ITT'!G32),IF('Domain 2 PP'!G32="","",'Domain 2 PP'!G32)))</f>
        <v/>
      </c>
      <c r="X31" s="3" t="str">
        <f>IF($A31="","",IF($Q31="ITT",IF('Domain 2 ITT'!H32="","",'Domain 2 ITT'!H32),IF('Domain 2 PP'!H32="","",'Domain 2 PP'!H32)))</f>
        <v/>
      </c>
      <c r="Y31" s="3" t="str">
        <f>IF($A31="","",IF($Q31="ITT",IF('Domain 2 ITT'!I32="","",'Domain 2 ITT'!I32),IF('Domain 2 PP'!I32="","",'Domain 2 PP'!I32)))</f>
        <v/>
      </c>
      <c r="Z31" s="3" t="str">
        <f>IF($A31="","",IF($Q31="ITT",IF('Domain 2 ITT'!J32="","",'Domain 2 ITT'!J32),IF('Domain 2 PP'!J32="","",'Domain 2 PP'!J32)))</f>
        <v/>
      </c>
      <c r="AA31" s="3" t="str">
        <f>IF($A31="","",IF($Q31="ITT",IF('Domain 2 ITT'!K32="","",'Domain 2 ITT'!K32),IF('Domain 2 PP'!K32="","",'Domain 2 PP'!K32)))</f>
        <v/>
      </c>
      <c r="AB31" s="3" t="str">
        <f>IF($A31="","",IF($Q31="ITT",IF('Domain 2 ITT'!L32="","",'Domain 2 ITT'!L32),IF('Domain 2 PP'!L32="","",'Domain 2 PP'!L32)))</f>
        <v/>
      </c>
      <c r="AC31" s="562" t="str">
        <f>IF($A31="","",IF($Q31="ITT",IF('Domain 2 ITT'!M32="","",'Domain 2 ITT'!M32),IF('Domain 2 PP'!M32="","",'Domain 2 PP'!M32)))</f>
        <v/>
      </c>
      <c r="AD31" s="3" t="str">
        <f>IF($A31="","",IF($Q31="ITT",IF('Domain 2 ITT'!N32="","",'Domain 2 ITT'!N32),"NA"))</f>
        <v/>
      </c>
      <c r="AE31" s="143" t="str">
        <f>IF($A31="","",IF($Q31="ITT",IF('Domain 2 ITT'!O32="","",'Domain 2 ITT'!O32),"NA"))</f>
        <v/>
      </c>
      <c r="AF31" s="3" t="str">
        <f>IF($A31="","",IF($Q31="ITT",IF('Domain 2 ITT'!P32="","",'Domain 2 ITT'!P32),IF('Domain 2 PP'!N32="","",'Domain 2 PP'!N32)))</f>
        <v/>
      </c>
      <c r="AG31" s="500" t="str">
        <f>IF($A31="","",IF($Q31="ITT",IF('Domain 2 ITT'!Q32="","",'Domain 2 ITT'!Q32),IF('Domain 2 PP'!O32="","",'Domain 2 PP'!O32)))</f>
        <v/>
      </c>
      <c r="AH31" s="11" t="str">
        <f>IF($A31="","",IF('Domain 3'!B32="","",'Domain 3'!B32))</f>
        <v/>
      </c>
      <c r="AI31" s="143" t="str">
        <f>IF($A31="","",IF('Domain 3'!C32="","",'Domain 3'!C32))</f>
        <v/>
      </c>
      <c r="AJ31" s="3" t="str">
        <f>IF($A31="","",IF('Domain 3'!D32="","",'Domain 3'!D32))</f>
        <v/>
      </c>
      <c r="AK31" s="3" t="str">
        <f>IF($A31="","",IF('Domain 3'!E32="","",'Domain 3'!E32))</f>
        <v/>
      </c>
      <c r="AL31" s="3" t="str">
        <f>IF($A31="","",IF('Domain 3'!F32="","",'Domain 3'!F32))</f>
        <v/>
      </c>
      <c r="AM31" s="562" t="str">
        <f>IF($A31="","",IF('Domain 3'!G32="","",'Domain 3'!G32))</f>
        <v/>
      </c>
      <c r="AN31" s="3" t="str">
        <f>IF($A31="","",IF('Domain 3'!H32="","",'Domain 3'!H32))</f>
        <v/>
      </c>
      <c r="AO31" s="143" t="str">
        <f>IF($A31="","",IF('Domain 3'!I32="","",'Domain 3'!I32))</f>
        <v/>
      </c>
      <c r="AP31" s="3" t="str">
        <f>IF($A31="","",IF('Domain 3'!J32="","",'Domain 3'!J32))</f>
        <v/>
      </c>
      <c r="AQ31" s="500" t="str">
        <f>IF($A31="","",IF('Domain 3'!K32="","",'Domain 3'!K32))</f>
        <v/>
      </c>
      <c r="AR31" s="11" t="str">
        <f>IF($A31="","",IF('Domain 4'!B32="","",'Domain 4'!B32))</f>
        <v/>
      </c>
      <c r="AS31" s="143" t="str">
        <f>IF($A31="","",IF('Domain 4'!C32="","",'Domain 4'!C32))</f>
        <v/>
      </c>
      <c r="AT31" s="3" t="str">
        <f>IF($A31="","",IF('Domain 4'!D32="","",'Domain 4'!D32))</f>
        <v/>
      </c>
      <c r="AU31" s="3" t="str">
        <f>IF($A31="","",IF('Domain 4'!E32="","",'Domain 4'!E32))</f>
        <v/>
      </c>
      <c r="AV31" s="3" t="str">
        <f>IF($A31="","",IF('Domain 4'!F32="","",'Domain 4'!F32))</f>
        <v/>
      </c>
      <c r="AW31" s="3" t="str">
        <f>IF($A31="","",IF('Domain 4'!G32="","",'Domain 4'!G32))</f>
        <v/>
      </c>
      <c r="AX31" s="3" t="str">
        <f>IF($A31="","",IF('Domain 4'!H32="","",'Domain 4'!H32))</f>
        <v/>
      </c>
      <c r="AY31" s="562" t="str">
        <f>IF($A31="","",IF('Domain 4'!I32="","",'Domain 4'!I32))</f>
        <v/>
      </c>
      <c r="AZ31" s="3" t="str">
        <f>IF($A31="","",IF('Domain 4'!J32="","",'Domain 4'!J32))</f>
        <v/>
      </c>
      <c r="BA31" s="143" t="str">
        <f>IF($A31="","",IF('Domain 4'!K32="","",'Domain 4'!K32))</f>
        <v/>
      </c>
      <c r="BB31" s="3" t="str">
        <f>IF($A31="","",IF('Domain 4'!L32="","",'Domain 4'!L32))</f>
        <v/>
      </c>
      <c r="BC31" s="500" t="str">
        <f>IF($A31="","",IF('Domain 4'!M32="","",'Domain 4'!M32))</f>
        <v/>
      </c>
      <c r="BD31" s="11" t="str">
        <f>IF($A31="","",IF('Domain 5'!B32="","",'Domain 5'!B32))</f>
        <v/>
      </c>
      <c r="BE31" s="143" t="str">
        <f>IF($A31="","",IF('Domain 5'!C32="","",'Domain 5'!C32))</f>
        <v/>
      </c>
      <c r="BF31" s="3" t="str">
        <f>IF($A31="","",IF('Domain 5'!D32="","",'Domain 5'!D32))</f>
        <v/>
      </c>
      <c r="BG31" s="562" t="str">
        <f>IF($A31="","",IF('Domain 5'!E32="","",'Domain 5'!E32))</f>
        <v/>
      </c>
      <c r="BH31" s="562" t="str">
        <f>IF($A31="","",IF('Domain 5'!F32="","",'Domain 5'!F32))</f>
        <v/>
      </c>
      <c r="BI31" s="3" t="str">
        <f>IF($A31="","",IF('Domain 5'!G32="","",'Domain 5'!G32))</f>
        <v/>
      </c>
      <c r="BJ31" s="3" t="str">
        <f>IF($A31="","",IF('Domain 5'!H32="","",'Domain 5'!H32))</f>
        <v/>
      </c>
      <c r="BK31" s="37" t="str">
        <f>IF($A31="","",IF('Domain 5'!I32="","",'Domain 5'!I32))</f>
        <v/>
      </c>
    </row>
    <row r="32" spans="1:63" x14ac:dyDescent="0.25">
      <c r="A32" s="13" t="str">
        <f>IF(Summary!A33="","",Summary!A33)</f>
        <v/>
      </c>
      <c r="B32" s="552" t="str">
        <f>IF($A32="","",Summary!C33)</f>
        <v/>
      </c>
      <c r="C32" s="11" t="str">
        <f>IF($A32="","",Summary!D33)</f>
        <v/>
      </c>
      <c r="D32" s="3" t="str">
        <f>IF($A32="","",Summary!E33)</f>
        <v/>
      </c>
      <c r="E32" s="3" t="str">
        <f>IF($A32="","",Summary!F33)</f>
        <v/>
      </c>
      <c r="F32" s="3" t="str">
        <f>IF($A32="","",Summary!G33)</f>
        <v/>
      </c>
      <c r="G32" s="3" t="str">
        <f>IF($A32="","",Summary!H33)</f>
        <v/>
      </c>
      <c r="H32" s="4" t="str">
        <f>IF($A32="","",Summary!I33)</f>
        <v/>
      </c>
      <c r="I32" s="11" t="str">
        <f>IF($A32="","",IF('Domain 1'!B33="","",'Domain 1'!B33))</f>
        <v/>
      </c>
      <c r="J32" s="143" t="str">
        <f>IF($A32="","",IF('Domain 1'!C33="","",'Domain 1'!C33))</f>
        <v/>
      </c>
      <c r="K32" s="3" t="str">
        <f>IF($A32="","",IF('Domain 1'!D33="","",'Domain 1'!D33))</f>
        <v/>
      </c>
      <c r="L32" s="562" t="str">
        <f>IF($A32="","",IF('Domain 1'!E33="","",'Domain 1'!E33))</f>
        <v/>
      </c>
      <c r="M32" s="3" t="str">
        <f>IF($A32="","",IF('Domain 1'!F33="","",'Domain 1'!F33))</f>
        <v/>
      </c>
      <c r="N32" s="143" t="str">
        <f>IF($A32="","",IF('Domain 1'!G33="","",'Domain 1'!G33))</f>
        <v/>
      </c>
      <c r="O32" s="3" t="str">
        <f>IF($A32="","",IF('Domain 1'!H33="","",'Domain 1'!H33))</f>
        <v/>
      </c>
      <c r="P32" s="500" t="str">
        <f>IF($A32="","",IF('Domain 1'!I33="","",'Domain 1'!I33))</f>
        <v/>
      </c>
      <c r="Q32" s="11" t="str">
        <f>IF($A32="","",IF(Preliminary!$G33=Lists!$I$8,IF(Summary!C33="","","ITT"),IF(Preliminary!$G33=Lists!$E$3,"PP","")))</f>
        <v/>
      </c>
      <c r="R32" s="143" t="str">
        <f>IF($A32="","",IF($Q32="ITT",IF('Domain 2 ITT'!B33="","",'Domain 2 ITT'!B33),IF('Domain 2 PP'!B33="","",'Domain 2 PP'!B33)))</f>
        <v/>
      </c>
      <c r="S32" s="143" t="str">
        <f>IF($A32="","",IF($Q32="ITT",IF('Domain 2 ITT'!C33="","",'Domain 2 ITT'!C33),IF('Domain 2 PP'!C33="","",'Domain 2 PP'!C33)))</f>
        <v/>
      </c>
      <c r="T32" s="3" t="str">
        <f>IF($A32="","",IF($Q32="ITT",IF('Domain 2 ITT'!D33="","",'Domain 2 ITT'!D33),IF('Domain 2 PP'!D33="","",'Domain 2 PP'!D33)))</f>
        <v/>
      </c>
      <c r="U32" s="3" t="str">
        <f>IF($A32="","",IF($Q32="ITT",IF('Domain 2 ITT'!E33="","",'Domain 2 ITT'!E33),IF('Domain 2 PP'!E33="","",'Domain 2 PP'!E33)))</f>
        <v/>
      </c>
      <c r="V32" s="3" t="str">
        <f>IF($A32="","",IF($Q32="ITT",IF('Domain 2 ITT'!F33="","",'Domain 2 ITT'!F33),IF('Domain 2 PP'!F33="","",'Domain 2 PP'!F33)))</f>
        <v/>
      </c>
      <c r="W32" s="3" t="str">
        <f>IF($A32="","",IF($Q32="ITT",IF('Domain 2 ITT'!G33="","",'Domain 2 ITT'!G33),IF('Domain 2 PP'!G33="","",'Domain 2 PP'!G33)))</f>
        <v/>
      </c>
      <c r="X32" s="3" t="str">
        <f>IF($A32="","",IF($Q32="ITT",IF('Domain 2 ITT'!H33="","",'Domain 2 ITT'!H33),IF('Domain 2 PP'!H33="","",'Domain 2 PP'!H33)))</f>
        <v/>
      </c>
      <c r="Y32" s="3" t="str">
        <f>IF($A32="","",IF($Q32="ITT",IF('Domain 2 ITT'!I33="","",'Domain 2 ITT'!I33),IF('Domain 2 PP'!I33="","",'Domain 2 PP'!I33)))</f>
        <v/>
      </c>
      <c r="Z32" s="3" t="str">
        <f>IF($A32="","",IF($Q32="ITT",IF('Domain 2 ITT'!J33="","",'Domain 2 ITT'!J33),IF('Domain 2 PP'!J33="","",'Domain 2 PP'!J33)))</f>
        <v/>
      </c>
      <c r="AA32" s="3" t="str">
        <f>IF($A32="","",IF($Q32="ITT",IF('Domain 2 ITT'!K33="","",'Domain 2 ITT'!K33),IF('Domain 2 PP'!K33="","",'Domain 2 PP'!K33)))</f>
        <v/>
      </c>
      <c r="AB32" s="3" t="str">
        <f>IF($A32="","",IF($Q32="ITT",IF('Domain 2 ITT'!L33="","",'Domain 2 ITT'!L33),IF('Domain 2 PP'!L33="","",'Domain 2 PP'!L33)))</f>
        <v/>
      </c>
      <c r="AC32" s="562" t="str">
        <f>IF($A32="","",IF($Q32="ITT",IF('Domain 2 ITT'!M33="","",'Domain 2 ITT'!M33),IF('Domain 2 PP'!M33="","",'Domain 2 PP'!M33)))</f>
        <v/>
      </c>
      <c r="AD32" s="3" t="str">
        <f>IF($A32="","",IF($Q32="ITT",IF('Domain 2 ITT'!N33="","",'Domain 2 ITT'!N33),"NA"))</f>
        <v/>
      </c>
      <c r="AE32" s="143" t="str">
        <f>IF($A32="","",IF($Q32="ITT",IF('Domain 2 ITT'!O33="","",'Domain 2 ITT'!O33),"NA"))</f>
        <v/>
      </c>
      <c r="AF32" s="3" t="str">
        <f>IF($A32="","",IF($Q32="ITT",IF('Domain 2 ITT'!P33="","",'Domain 2 ITT'!P33),IF('Domain 2 PP'!N33="","",'Domain 2 PP'!N33)))</f>
        <v/>
      </c>
      <c r="AG32" s="500" t="str">
        <f>IF($A32="","",IF($Q32="ITT",IF('Domain 2 ITT'!Q33="","",'Domain 2 ITT'!Q33),IF('Domain 2 PP'!O33="","",'Domain 2 PP'!O33)))</f>
        <v/>
      </c>
      <c r="AH32" s="11" t="str">
        <f>IF($A32="","",IF('Domain 3'!B33="","",'Domain 3'!B33))</f>
        <v/>
      </c>
      <c r="AI32" s="143" t="str">
        <f>IF($A32="","",IF('Domain 3'!C33="","",'Domain 3'!C33))</f>
        <v/>
      </c>
      <c r="AJ32" s="3" t="str">
        <f>IF($A32="","",IF('Domain 3'!D33="","",'Domain 3'!D33))</f>
        <v/>
      </c>
      <c r="AK32" s="3" t="str">
        <f>IF($A32="","",IF('Domain 3'!E33="","",'Domain 3'!E33))</f>
        <v/>
      </c>
      <c r="AL32" s="3" t="str">
        <f>IF($A32="","",IF('Domain 3'!F33="","",'Domain 3'!F33))</f>
        <v/>
      </c>
      <c r="AM32" s="562" t="str">
        <f>IF($A32="","",IF('Domain 3'!G33="","",'Domain 3'!G33))</f>
        <v/>
      </c>
      <c r="AN32" s="3" t="str">
        <f>IF($A32="","",IF('Domain 3'!H33="","",'Domain 3'!H33))</f>
        <v/>
      </c>
      <c r="AO32" s="143" t="str">
        <f>IF($A32="","",IF('Domain 3'!I33="","",'Domain 3'!I33))</f>
        <v/>
      </c>
      <c r="AP32" s="3" t="str">
        <f>IF($A32="","",IF('Domain 3'!J33="","",'Domain 3'!J33))</f>
        <v/>
      </c>
      <c r="AQ32" s="500" t="str">
        <f>IF($A32="","",IF('Domain 3'!K33="","",'Domain 3'!K33))</f>
        <v/>
      </c>
      <c r="AR32" s="11" t="str">
        <f>IF($A32="","",IF('Domain 4'!B33="","",'Domain 4'!B33))</f>
        <v/>
      </c>
      <c r="AS32" s="143" t="str">
        <f>IF($A32="","",IF('Domain 4'!C33="","",'Domain 4'!C33))</f>
        <v/>
      </c>
      <c r="AT32" s="3" t="str">
        <f>IF($A32="","",IF('Domain 4'!D33="","",'Domain 4'!D33))</f>
        <v/>
      </c>
      <c r="AU32" s="3" t="str">
        <f>IF($A32="","",IF('Domain 4'!E33="","",'Domain 4'!E33))</f>
        <v/>
      </c>
      <c r="AV32" s="3" t="str">
        <f>IF($A32="","",IF('Domain 4'!F33="","",'Domain 4'!F33))</f>
        <v/>
      </c>
      <c r="AW32" s="3" t="str">
        <f>IF($A32="","",IF('Domain 4'!G33="","",'Domain 4'!G33))</f>
        <v/>
      </c>
      <c r="AX32" s="3" t="str">
        <f>IF($A32="","",IF('Domain 4'!H33="","",'Domain 4'!H33))</f>
        <v/>
      </c>
      <c r="AY32" s="562" t="str">
        <f>IF($A32="","",IF('Domain 4'!I33="","",'Domain 4'!I33))</f>
        <v/>
      </c>
      <c r="AZ32" s="3" t="str">
        <f>IF($A32="","",IF('Domain 4'!J33="","",'Domain 4'!J33))</f>
        <v/>
      </c>
      <c r="BA32" s="143" t="str">
        <f>IF($A32="","",IF('Domain 4'!K33="","",'Domain 4'!K33))</f>
        <v/>
      </c>
      <c r="BB32" s="3" t="str">
        <f>IF($A32="","",IF('Domain 4'!L33="","",'Domain 4'!L33))</f>
        <v/>
      </c>
      <c r="BC32" s="500" t="str">
        <f>IF($A32="","",IF('Domain 4'!M33="","",'Domain 4'!M33))</f>
        <v/>
      </c>
      <c r="BD32" s="11" t="str">
        <f>IF($A32="","",IF('Domain 5'!B33="","",'Domain 5'!B33))</f>
        <v/>
      </c>
      <c r="BE32" s="143" t="str">
        <f>IF($A32="","",IF('Domain 5'!C33="","",'Domain 5'!C33))</f>
        <v/>
      </c>
      <c r="BF32" s="3" t="str">
        <f>IF($A32="","",IF('Domain 5'!D33="","",'Domain 5'!D33))</f>
        <v/>
      </c>
      <c r="BG32" s="562" t="str">
        <f>IF($A32="","",IF('Domain 5'!E33="","",'Domain 5'!E33))</f>
        <v/>
      </c>
      <c r="BH32" s="562" t="str">
        <f>IF($A32="","",IF('Domain 5'!F33="","",'Domain 5'!F33))</f>
        <v/>
      </c>
      <c r="BI32" s="3" t="str">
        <f>IF($A32="","",IF('Domain 5'!G33="","",'Domain 5'!G33))</f>
        <v/>
      </c>
      <c r="BJ32" s="3" t="str">
        <f>IF($A32="","",IF('Domain 5'!H33="","",'Domain 5'!H33))</f>
        <v/>
      </c>
      <c r="BK32" s="37" t="str">
        <f>IF($A32="","",IF('Domain 5'!I33="","",'Domain 5'!I33))</f>
        <v/>
      </c>
    </row>
    <row r="33" spans="1:63" x14ac:dyDescent="0.25">
      <c r="A33" s="13" t="str">
        <f>IF(Summary!A34="","",Summary!A34)</f>
        <v/>
      </c>
      <c r="B33" s="552" t="str">
        <f>IF($A33="","",Summary!C34)</f>
        <v/>
      </c>
      <c r="C33" s="11" t="str">
        <f>IF($A33="","",Summary!D34)</f>
        <v/>
      </c>
      <c r="D33" s="3" t="str">
        <f>IF($A33="","",Summary!E34)</f>
        <v/>
      </c>
      <c r="E33" s="3" t="str">
        <f>IF($A33="","",Summary!F34)</f>
        <v/>
      </c>
      <c r="F33" s="3" t="str">
        <f>IF($A33="","",Summary!G34)</f>
        <v/>
      </c>
      <c r="G33" s="3" t="str">
        <f>IF($A33="","",Summary!H34)</f>
        <v/>
      </c>
      <c r="H33" s="4" t="str">
        <f>IF($A33="","",Summary!I34)</f>
        <v/>
      </c>
      <c r="I33" s="11" t="str">
        <f>IF($A33="","",IF('Domain 1'!B34="","",'Domain 1'!B34))</f>
        <v/>
      </c>
      <c r="J33" s="143" t="str">
        <f>IF($A33="","",IF('Domain 1'!C34="","",'Domain 1'!C34))</f>
        <v/>
      </c>
      <c r="K33" s="3" t="str">
        <f>IF($A33="","",IF('Domain 1'!D34="","",'Domain 1'!D34))</f>
        <v/>
      </c>
      <c r="L33" s="562" t="str">
        <f>IF($A33="","",IF('Domain 1'!E34="","",'Domain 1'!E34))</f>
        <v/>
      </c>
      <c r="M33" s="3" t="str">
        <f>IF($A33="","",IF('Domain 1'!F34="","",'Domain 1'!F34))</f>
        <v/>
      </c>
      <c r="N33" s="143" t="str">
        <f>IF($A33="","",IF('Domain 1'!G34="","",'Domain 1'!G34))</f>
        <v/>
      </c>
      <c r="O33" s="3" t="str">
        <f>IF($A33="","",IF('Domain 1'!H34="","",'Domain 1'!H34))</f>
        <v/>
      </c>
      <c r="P33" s="500" t="str">
        <f>IF($A33="","",IF('Domain 1'!I34="","",'Domain 1'!I34))</f>
        <v/>
      </c>
      <c r="Q33" s="11" t="str">
        <f>IF($A33="","",IF(Preliminary!$G34=Lists!$I$8,IF(Summary!C34="","","ITT"),IF(Preliminary!$G34=Lists!$E$3,"PP","")))</f>
        <v/>
      </c>
      <c r="R33" s="143" t="str">
        <f>IF($A33="","",IF($Q33="ITT",IF('Domain 2 ITT'!B34="","",'Domain 2 ITT'!B34),IF('Domain 2 PP'!B34="","",'Domain 2 PP'!B34)))</f>
        <v/>
      </c>
      <c r="S33" s="143" t="str">
        <f>IF($A33="","",IF($Q33="ITT",IF('Domain 2 ITT'!C34="","",'Domain 2 ITT'!C34),IF('Domain 2 PP'!C34="","",'Domain 2 PP'!C34)))</f>
        <v/>
      </c>
      <c r="T33" s="3" t="str">
        <f>IF($A33="","",IF($Q33="ITT",IF('Domain 2 ITT'!D34="","",'Domain 2 ITT'!D34),IF('Domain 2 PP'!D34="","",'Domain 2 PP'!D34)))</f>
        <v/>
      </c>
      <c r="U33" s="3" t="str">
        <f>IF($A33="","",IF($Q33="ITT",IF('Domain 2 ITT'!E34="","",'Domain 2 ITT'!E34),IF('Domain 2 PP'!E34="","",'Domain 2 PP'!E34)))</f>
        <v/>
      </c>
      <c r="V33" s="3" t="str">
        <f>IF($A33="","",IF($Q33="ITT",IF('Domain 2 ITT'!F34="","",'Domain 2 ITT'!F34),IF('Domain 2 PP'!F34="","",'Domain 2 PP'!F34)))</f>
        <v/>
      </c>
      <c r="W33" s="3" t="str">
        <f>IF($A33="","",IF($Q33="ITT",IF('Domain 2 ITT'!G34="","",'Domain 2 ITT'!G34),IF('Domain 2 PP'!G34="","",'Domain 2 PP'!G34)))</f>
        <v/>
      </c>
      <c r="X33" s="3" t="str">
        <f>IF($A33="","",IF($Q33="ITT",IF('Domain 2 ITT'!H34="","",'Domain 2 ITT'!H34),IF('Domain 2 PP'!H34="","",'Domain 2 PP'!H34)))</f>
        <v/>
      </c>
      <c r="Y33" s="3" t="str">
        <f>IF($A33="","",IF($Q33="ITT",IF('Domain 2 ITT'!I34="","",'Domain 2 ITT'!I34),IF('Domain 2 PP'!I34="","",'Domain 2 PP'!I34)))</f>
        <v/>
      </c>
      <c r="Z33" s="3" t="str">
        <f>IF($A33="","",IF($Q33="ITT",IF('Domain 2 ITT'!J34="","",'Domain 2 ITT'!J34),IF('Domain 2 PP'!J34="","",'Domain 2 PP'!J34)))</f>
        <v/>
      </c>
      <c r="AA33" s="3" t="str">
        <f>IF($A33="","",IF($Q33="ITT",IF('Domain 2 ITT'!K34="","",'Domain 2 ITT'!K34),IF('Domain 2 PP'!K34="","",'Domain 2 PP'!K34)))</f>
        <v/>
      </c>
      <c r="AB33" s="3" t="str">
        <f>IF($A33="","",IF($Q33="ITT",IF('Domain 2 ITT'!L34="","",'Domain 2 ITT'!L34),IF('Domain 2 PP'!L34="","",'Domain 2 PP'!L34)))</f>
        <v/>
      </c>
      <c r="AC33" s="562" t="str">
        <f>IF($A33="","",IF($Q33="ITT",IF('Domain 2 ITT'!M34="","",'Domain 2 ITT'!M34),IF('Domain 2 PP'!M34="","",'Domain 2 PP'!M34)))</f>
        <v/>
      </c>
      <c r="AD33" s="3" t="str">
        <f>IF($A33="","",IF($Q33="ITT",IF('Domain 2 ITT'!N34="","",'Domain 2 ITT'!N34),"NA"))</f>
        <v/>
      </c>
      <c r="AE33" s="143" t="str">
        <f>IF($A33="","",IF($Q33="ITT",IF('Domain 2 ITT'!O34="","",'Domain 2 ITT'!O34),"NA"))</f>
        <v/>
      </c>
      <c r="AF33" s="3" t="str">
        <f>IF($A33="","",IF($Q33="ITT",IF('Domain 2 ITT'!P34="","",'Domain 2 ITT'!P34),IF('Domain 2 PP'!N34="","",'Domain 2 PP'!N34)))</f>
        <v/>
      </c>
      <c r="AG33" s="500" t="str">
        <f>IF($A33="","",IF($Q33="ITT",IF('Domain 2 ITT'!Q34="","",'Domain 2 ITT'!Q34),IF('Domain 2 PP'!O34="","",'Domain 2 PP'!O34)))</f>
        <v/>
      </c>
      <c r="AH33" s="11" t="str">
        <f>IF($A33="","",IF('Domain 3'!B34="","",'Domain 3'!B34))</f>
        <v/>
      </c>
      <c r="AI33" s="143" t="str">
        <f>IF($A33="","",IF('Domain 3'!C34="","",'Domain 3'!C34))</f>
        <v/>
      </c>
      <c r="AJ33" s="3" t="str">
        <f>IF($A33="","",IF('Domain 3'!D34="","",'Domain 3'!D34))</f>
        <v/>
      </c>
      <c r="AK33" s="3" t="str">
        <f>IF($A33="","",IF('Domain 3'!E34="","",'Domain 3'!E34))</f>
        <v/>
      </c>
      <c r="AL33" s="3" t="str">
        <f>IF($A33="","",IF('Domain 3'!F34="","",'Domain 3'!F34))</f>
        <v/>
      </c>
      <c r="AM33" s="562" t="str">
        <f>IF($A33="","",IF('Domain 3'!G34="","",'Domain 3'!G34))</f>
        <v/>
      </c>
      <c r="AN33" s="3" t="str">
        <f>IF($A33="","",IF('Domain 3'!H34="","",'Domain 3'!H34))</f>
        <v/>
      </c>
      <c r="AO33" s="143" t="str">
        <f>IF($A33="","",IF('Domain 3'!I34="","",'Domain 3'!I34))</f>
        <v/>
      </c>
      <c r="AP33" s="3" t="str">
        <f>IF($A33="","",IF('Domain 3'!J34="","",'Domain 3'!J34))</f>
        <v/>
      </c>
      <c r="AQ33" s="500" t="str">
        <f>IF($A33="","",IF('Domain 3'!K34="","",'Domain 3'!K34))</f>
        <v/>
      </c>
      <c r="AR33" s="11" t="str">
        <f>IF($A33="","",IF('Domain 4'!B34="","",'Domain 4'!B34))</f>
        <v/>
      </c>
      <c r="AS33" s="143" t="str">
        <f>IF($A33="","",IF('Domain 4'!C34="","",'Domain 4'!C34))</f>
        <v/>
      </c>
      <c r="AT33" s="3" t="str">
        <f>IF($A33="","",IF('Domain 4'!D34="","",'Domain 4'!D34))</f>
        <v/>
      </c>
      <c r="AU33" s="3" t="str">
        <f>IF($A33="","",IF('Domain 4'!E34="","",'Domain 4'!E34))</f>
        <v/>
      </c>
      <c r="AV33" s="3" t="str">
        <f>IF($A33="","",IF('Domain 4'!F34="","",'Domain 4'!F34))</f>
        <v/>
      </c>
      <c r="AW33" s="3" t="str">
        <f>IF($A33="","",IF('Domain 4'!G34="","",'Domain 4'!G34))</f>
        <v/>
      </c>
      <c r="AX33" s="3" t="str">
        <f>IF($A33="","",IF('Domain 4'!H34="","",'Domain 4'!H34))</f>
        <v/>
      </c>
      <c r="AY33" s="562" t="str">
        <f>IF($A33="","",IF('Domain 4'!I34="","",'Domain 4'!I34))</f>
        <v/>
      </c>
      <c r="AZ33" s="3" t="str">
        <f>IF($A33="","",IF('Domain 4'!J34="","",'Domain 4'!J34))</f>
        <v/>
      </c>
      <c r="BA33" s="143" t="str">
        <f>IF($A33="","",IF('Domain 4'!K34="","",'Domain 4'!K34))</f>
        <v/>
      </c>
      <c r="BB33" s="3" t="str">
        <f>IF($A33="","",IF('Domain 4'!L34="","",'Domain 4'!L34))</f>
        <v/>
      </c>
      <c r="BC33" s="500" t="str">
        <f>IF($A33="","",IF('Domain 4'!M34="","",'Domain 4'!M34))</f>
        <v/>
      </c>
      <c r="BD33" s="11" t="str">
        <f>IF($A33="","",IF('Domain 5'!B34="","",'Domain 5'!B34))</f>
        <v/>
      </c>
      <c r="BE33" s="143" t="str">
        <f>IF($A33="","",IF('Domain 5'!C34="","",'Domain 5'!C34))</f>
        <v/>
      </c>
      <c r="BF33" s="3" t="str">
        <f>IF($A33="","",IF('Domain 5'!D34="","",'Domain 5'!D34))</f>
        <v/>
      </c>
      <c r="BG33" s="562" t="str">
        <f>IF($A33="","",IF('Domain 5'!E34="","",'Domain 5'!E34))</f>
        <v/>
      </c>
      <c r="BH33" s="562" t="str">
        <f>IF($A33="","",IF('Domain 5'!F34="","",'Domain 5'!F34))</f>
        <v/>
      </c>
      <c r="BI33" s="3" t="str">
        <f>IF($A33="","",IF('Domain 5'!G34="","",'Domain 5'!G34))</f>
        <v/>
      </c>
      <c r="BJ33" s="3" t="str">
        <f>IF($A33="","",IF('Domain 5'!H34="","",'Domain 5'!H34))</f>
        <v/>
      </c>
      <c r="BK33" s="37" t="str">
        <f>IF($A33="","",IF('Domain 5'!I34="","",'Domain 5'!I34))</f>
        <v/>
      </c>
    </row>
    <row r="34" spans="1:63" x14ac:dyDescent="0.25">
      <c r="A34" s="13" t="str">
        <f>IF(Summary!A35="","",Summary!A35)</f>
        <v/>
      </c>
      <c r="B34" s="552" t="str">
        <f>IF($A34="","",Summary!C35)</f>
        <v/>
      </c>
      <c r="C34" s="11" t="str">
        <f>IF($A34="","",Summary!D35)</f>
        <v/>
      </c>
      <c r="D34" s="3" t="str">
        <f>IF($A34="","",Summary!E35)</f>
        <v/>
      </c>
      <c r="E34" s="3" t="str">
        <f>IF($A34="","",Summary!F35)</f>
        <v/>
      </c>
      <c r="F34" s="3" t="str">
        <f>IF($A34="","",Summary!G35)</f>
        <v/>
      </c>
      <c r="G34" s="3" t="str">
        <f>IF($A34="","",Summary!H35)</f>
        <v/>
      </c>
      <c r="H34" s="4" t="str">
        <f>IF($A34="","",Summary!I35)</f>
        <v/>
      </c>
      <c r="I34" s="11" t="str">
        <f>IF($A34="","",IF('Domain 1'!B35="","",'Domain 1'!B35))</f>
        <v/>
      </c>
      <c r="J34" s="143" t="str">
        <f>IF($A34="","",IF('Domain 1'!C35="","",'Domain 1'!C35))</f>
        <v/>
      </c>
      <c r="K34" s="3" t="str">
        <f>IF($A34="","",IF('Domain 1'!D35="","",'Domain 1'!D35))</f>
        <v/>
      </c>
      <c r="L34" s="562" t="str">
        <f>IF($A34="","",IF('Domain 1'!E35="","",'Domain 1'!E35))</f>
        <v/>
      </c>
      <c r="M34" s="3" t="str">
        <f>IF($A34="","",IF('Domain 1'!F35="","",'Domain 1'!F35))</f>
        <v/>
      </c>
      <c r="N34" s="143" t="str">
        <f>IF($A34="","",IF('Domain 1'!G35="","",'Domain 1'!G35))</f>
        <v/>
      </c>
      <c r="O34" s="3" t="str">
        <f>IF($A34="","",IF('Domain 1'!H35="","",'Domain 1'!H35))</f>
        <v/>
      </c>
      <c r="P34" s="500" t="str">
        <f>IF($A34="","",IF('Domain 1'!I35="","",'Domain 1'!I35))</f>
        <v/>
      </c>
      <c r="Q34" s="11" t="str">
        <f>IF($A34="","",IF(Preliminary!$G35=Lists!$I$8,IF(Summary!C35="","","ITT"),IF(Preliminary!$G35=Lists!$E$3,"PP","")))</f>
        <v/>
      </c>
      <c r="R34" s="143" t="str">
        <f>IF($A34="","",IF($Q34="ITT",IF('Domain 2 ITT'!B35="","",'Domain 2 ITT'!B35),IF('Domain 2 PP'!B35="","",'Domain 2 PP'!B35)))</f>
        <v/>
      </c>
      <c r="S34" s="143" t="str">
        <f>IF($A34="","",IF($Q34="ITT",IF('Domain 2 ITT'!C35="","",'Domain 2 ITT'!C35),IF('Domain 2 PP'!C35="","",'Domain 2 PP'!C35)))</f>
        <v/>
      </c>
      <c r="T34" s="3" t="str">
        <f>IF($A34="","",IF($Q34="ITT",IF('Domain 2 ITT'!D35="","",'Domain 2 ITT'!D35),IF('Domain 2 PP'!D35="","",'Domain 2 PP'!D35)))</f>
        <v/>
      </c>
      <c r="U34" s="3" t="str">
        <f>IF($A34="","",IF($Q34="ITT",IF('Domain 2 ITT'!E35="","",'Domain 2 ITT'!E35),IF('Domain 2 PP'!E35="","",'Domain 2 PP'!E35)))</f>
        <v/>
      </c>
      <c r="V34" s="3" t="str">
        <f>IF($A34="","",IF($Q34="ITT",IF('Domain 2 ITT'!F35="","",'Domain 2 ITT'!F35),IF('Domain 2 PP'!F35="","",'Domain 2 PP'!F35)))</f>
        <v/>
      </c>
      <c r="W34" s="3" t="str">
        <f>IF($A34="","",IF($Q34="ITT",IF('Domain 2 ITT'!G35="","",'Domain 2 ITT'!G35),IF('Domain 2 PP'!G35="","",'Domain 2 PP'!G35)))</f>
        <v/>
      </c>
      <c r="X34" s="3" t="str">
        <f>IF($A34="","",IF($Q34="ITT",IF('Domain 2 ITT'!H35="","",'Domain 2 ITT'!H35),IF('Domain 2 PP'!H35="","",'Domain 2 PP'!H35)))</f>
        <v/>
      </c>
      <c r="Y34" s="3" t="str">
        <f>IF($A34="","",IF($Q34="ITT",IF('Domain 2 ITT'!I35="","",'Domain 2 ITT'!I35),IF('Domain 2 PP'!I35="","",'Domain 2 PP'!I35)))</f>
        <v/>
      </c>
      <c r="Z34" s="3" t="str">
        <f>IF($A34="","",IF($Q34="ITT",IF('Domain 2 ITT'!J35="","",'Domain 2 ITT'!J35),IF('Domain 2 PP'!J35="","",'Domain 2 PP'!J35)))</f>
        <v/>
      </c>
      <c r="AA34" s="3" t="str">
        <f>IF($A34="","",IF($Q34="ITT",IF('Domain 2 ITT'!K35="","",'Domain 2 ITT'!K35),IF('Domain 2 PP'!K35="","",'Domain 2 PP'!K35)))</f>
        <v/>
      </c>
      <c r="AB34" s="3" t="str">
        <f>IF($A34="","",IF($Q34="ITT",IF('Domain 2 ITT'!L35="","",'Domain 2 ITT'!L35),IF('Domain 2 PP'!L35="","",'Domain 2 PP'!L35)))</f>
        <v/>
      </c>
      <c r="AC34" s="562" t="str">
        <f>IF($A34="","",IF($Q34="ITT",IF('Domain 2 ITT'!M35="","",'Domain 2 ITT'!M35),IF('Domain 2 PP'!M35="","",'Domain 2 PP'!M35)))</f>
        <v/>
      </c>
      <c r="AD34" s="3" t="str">
        <f>IF($A34="","",IF($Q34="ITT",IF('Domain 2 ITT'!N35="","",'Domain 2 ITT'!N35),"NA"))</f>
        <v/>
      </c>
      <c r="AE34" s="143" t="str">
        <f>IF($A34="","",IF($Q34="ITT",IF('Domain 2 ITT'!O35="","",'Domain 2 ITT'!O35),"NA"))</f>
        <v/>
      </c>
      <c r="AF34" s="3" t="str">
        <f>IF($A34="","",IF($Q34="ITT",IF('Domain 2 ITT'!P35="","",'Domain 2 ITT'!P35),IF('Domain 2 PP'!N35="","",'Domain 2 PP'!N35)))</f>
        <v/>
      </c>
      <c r="AG34" s="500" t="str">
        <f>IF($A34="","",IF($Q34="ITT",IF('Domain 2 ITT'!Q35="","",'Domain 2 ITT'!Q35),IF('Domain 2 PP'!O35="","",'Domain 2 PP'!O35)))</f>
        <v/>
      </c>
      <c r="AH34" s="11" t="str">
        <f>IF($A34="","",IF('Domain 3'!B35="","",'Domain 3'!B35))</f>
        <v/>
      </c>
      <c r="AI34" s="143" t="str">
        <f>IF($A34="","",IF('Domain 3'!C35="","",'Domain 3'!C35))</f>
        <v/>
      </c>
      <c r="AJ34" s="3" t="str">
        <f>IF($A34="","",IF('Domain 3'!D35="","",'Domain 3'!D35))</f>
        <v/>
      </c>
      <c r="AK34" s="3" t="str">
        <f>IF($A34="","",IF('Domain 3'!E35="","",'Domain 3'!E35))</f>
        <v/>
      </c>
      <c r="AL34" s="3" t="str">
        <f>IF($A34="","",IF('Domain 3'!F35="","",'Domain 3'!F35))</f>
        <v/>
      </c>
      <c r="AM34" s="562" t="str">
        <f>IF($A34="","",IF('Domain 3'!G35="","",'Domain 3'!G35))</f>
        <v/>
      </c>
      <c r="AN34" s="3" t="str">
        <f>IF($A34="","",IF('Domain 3'!H35="","",'Domain 3'!H35))</f>
        <v/>
      </c>
      <c r="AO34" s="143" t="str">
        <f>IF($A34="","",IF('Domain 3'!I35="","",'Domain 3'!I35))</f>
        <v/>
      </c>
      <c r="AP34" s="3" t="str">
        <f>IF($A34="","",IF('Domain 3'!J35="","",'Domain 3'!J35))</f>
        <v/>
      </c>
      <c r="AQ34" s="500" t="str">
        <f>IF($A34="","",IF('Domain 3'!K35="","",'Domain 3'!K35))</f>
        <v/>
      </c>
      <c r="AR34" s="11" t="str">
        <f>IF($A34="","",IF('Domain 4'!B35="","",'Domain 4'!B35))</f>
        <v/>
      </c>
      <c r="AS34" s="143" t="str">
        <f>IF($A34="","",IF('Domain 4'!C35="","",'Domain 4'!C35))</f>
        <v/>
      </c>
      <c r="AT34" s="3" t="str">
        <f>IF($A34="","",IF('Domain 4'!D35="","",'Domain 4'!D35))</f>
        <v/>
      </c>
      <c r="AU34" s="3" t="str">
        <f>IF($A34="","",IF('Domain 4'!E35="","",'Domain 4'!E35))</f>
        <v/>
      </c>
      <c r="AV34" s="3" t="str">
        <f>IF($A34="","",IF('Domain 4'!F35="","",'Domain 4'!F35))</f>
        <v/>
      </c>
      <c r="AW34" s="3" t="str">
        <f>IF($A34="","",IF('Domain 4'!G35="","",'Domain 4'!G35))</f>
        <v/>
      </c>
      <c r="AX34" s="3" t="str">
        <f>IF($A34="","",IF('Domain 4'!H35="","",'Domain 4'!H35))</f>
        <v/>
      </c>
      <c r="AY34" s="562" t="str">
        <f>IF($A34="","",IF('Domain 4'!I35="","",'Domain 4'!I35))</f>
        <v/>
      </c>
      <c r="AZ34" s="3" t="str">
        <f>IF($A34="","",IF('Domain 4'!J35="","",'Domain 4'!J35))</f>
        <v/>
      </c>
      <c r="BA34" s="143" t="str">
        <f>IF($A34="","",IF('Domain 4'!K35="","",'Domain 4'!K35))</f>
        <v/>
      </c>
      <c r="BB34" s="3" t="str">
        <f>IF($A34="","",IF('Domain 4'!L35="","",'Domain 4'!L35))</f>
        <v/>
      </c>
      <c r="BC34" s="500" t="str">
        <f>IF($A34="","",IF('Domain 4'!M35="","",'Domain 4'!M35))</f>
        <v/>
      </c>
      <c r="BD34" s="11" t="str">
        <f>IF($A34="","",IF('Domain 5'!B35="","",'Domain 5'!B35))</f>
        <v/>
      </c>
      <c r="BE34" s="143" t="str">
        <f>IF($A34="","",IF('Domain 5'!C35="","",'Domain 5'!C35))</f>
        <v/>
      </c>
      <c r="BF34" s="3" t="str">
        <f>IF($A34="","",IF('Domain 5'!D35="","",'Domain 5'!D35))</f>
        <v/>
      </c>
      <c r="BG34" s="562" t="str">
        <f>IF($A34="","",IF('Domain 5'!E35="","",'Domain 5'!E35))</f>
        <v/>
      </c>
      <c r="BH34" s="562" t="str">
        <f>IF($A34="","",IF('Domain 5'!F35="","",'Domain 5'!F35))</f>
        <v/>
      </c>
      <c r="BI34" s="3" t="str">
        <f>IF($A34="","",IF('Domain 5'!G35="","",'Domain 5'!G35))</f>
        <v/>
      </c>
      <c r="BJ34" s="3" t="str">
        <f>IF($A34="","",IF('Domain 5'!H35="","",'Domain 5'!H35))</f>
        <v/>
      </c>
      <c r="BK34" s="37" t="str">
        <f>IF($A34="","",IF('Domain 5'!I35="","",'Domain 5'!I35))</f>
        <v/>
      </c>
    </row>
    <row r="35" spans="1:63" x14ac:dyDescent="0.25">
      <c r="A35" s="13" t="str">
        <f>IF(Summary!A36="","",Summary!A36)</f>
        <v/>
      </c>
      <c r="B35" s="552" t="str">
        <f>IF($A35="","",Summary!C36)</f>
        <v/>
      </c>
      <c r="C35" s="11" t="str">
        <f>IF($A35="","",Summary!D36)</f>
        <v/>
      </c>
      <c r="D35" s="3" t="str">
        <f>IF($A35="","",Summary!E36)</f>
        <v/>
      </c>
      <c r="E35" s="3" t="str">
        <f>IF($A35="","",Summary!F36)</f>
        <v/>
      </c>
      <c r="F35" s="3" t="str">
        <f>IF($A35="","",Summary!G36)</f>
        <v/>
      </c>
      <c r="G35" s="3" t="str">
        <f>IF($A35="","",Summary!H36)</f>
        <v/>
      </c>
      <c r="H35" s="4" t="str">
        <f>IF($A35="","",Summary!I36)</f>
        <v/>
      </c>
      <c r="I35" s="11" t="str">
        <f>IF($A35="","",IF('Domain 1'!B36="","",'Domain 1'!B36))</f>
        <v/>
      </c>
      <c r="J35" s="143" t="str">
        <f>IF($A35="","",IF('Domain 1'!C36="","",'Domain 1'!C36))</f>
        <v/>
      </c>
      <c r="K35" s="3" t="str">
        <f>IF($A35="","",IF('Domain 1'!D36="","",'Domain 1'!D36))</f>
        <v/>
      </c>
      <c r="L35" s="562" t="str">
        <f>IF($A35="","",IF('Domain 1'!E36="","",'Domain 1'!E36))</f>
        <v/>
      </c>
      <c r="M35" s="3" t="str">
        <f>IF($A35="","",IF('Domain 1'!F36="","",'Domain 1'!F36))</f>
        <v/>
      </c>
      <c r="N35" s="143" t="str">
        <f>IF($A35="","",IF('Domain 1'!G36="","",'Domain 1'!G36))</f>
        <v/>
      </c>
      <c r="O35" s="3" t="str">
        <f>IF($A35="","",IF('Domain 1'!H36="","",'Domain 1'!H36))</f>
        <v/>
      </c>
      <c r="P35" s="500" t="str">
        <f>IF($A35="","",IF('Domain 1'!I36="","",'Domain 1'!I36))</f>
        <v/>
      </c>
      <c r="Q35" s="11" t="str">
        <f>IF($A35="","",IF(Preliminary!$G36=Lists!$I$8,IF(Summary!C36="","","ITT"),IF(Preliminary!$G36=Lists!$E$3,"PP","")))</f>
        <v/>
      </c>
      <c r="R35" s="143" t="str">
        <f>IF($A35="","",IF($Q35="ITT",IF('Domain 2 ITT'!B36="","",'Domain 2 ITT'!B36),IF('Domain 2 PP'!B36="","",'Domain 2 PP'!B36)))</f>
        <v/>
      </c>
      <c r="S35" s="143" t="str">
        <f>IF($A35="","",IF($Q35="ITT",IF('Domain 2 ITT'!C36="","",'Domain 2 ITT'!C36),IF('Domain 2 PP'!C36="","",'Domain 2 PP'!C36)))</f>
        <v/>
      </c>
      <c r="T35" s="3" t="str">
        <f>IF($A35="","",IF($Q35="ITT",IF('Domain 2 ITT'!D36="","",'Domain 2 ITT'!D36),IF('Domain 2 PP'!D36="","",'Domain 2 PP'!D36)))</f>
        <v/>
      </c>
      <c r="U35" s="3" t="str">
        <f>IF($A35="","",IF($Q35="ITT",IF('Domain 2 ITT'!E36="","",'Domain 2 ITT'!E36),IF('Domain 2 PP'!E36="","",'Domain 2 PP'!E36)))</f>
        <v/>
      </c>
      <c r="V35" s="3" t="str">
        <f>IF($A35="","",IF($Q35="ITT",IF('Domain 2 ITT'!F36="","",'Domain 2 ITT'!F36),IF('Domain 2 PP'!F36="","",'Domain 2 PP'!F36)))</f>
        <v/>
      </c>
      <c r="W35" s="3" t="str">
        <f>IF($A35="","",IF($Q35="ITT",IF('Domain 2 ITT'!G36="","",'Domain 2 ITT'!G36),IF('Domain 2 PP'!G36="","",'Domain 2 PP'!G36)))</f>
        <v/>
      </c>
      <c r="X35" s="3" t="str">
        <f>IF($A35="","",IF($Q35="ITT",IF('Domain 2 ITT'!H36="","",'Domain 2 ITT'!H36),IF('Domain 2 PP'!H36="","",'Domain 2 PP'!H36)))</f>
        <v/>
      </c>
      <c r="Y35" s="3" t="str">
        <f>IF($A35="","",IF($Q35="ITT",IF('Domain 2 ITT'!I36="","",'Domain 2 ITT'!I36),IF('Domain 2 PP'!I36="","",'Domain 2 PP'!I36)))</f>
        <v/>
      </c>
      <c r="Z35" s="3" t="str">
        <f>IF($A35="","",IF($Q35="ITT",IF('Domain 2 ITT'!J36="","",'Domain 2 ITT'!J36),IF('Domain 2 PP'!J36="","",'Domain 2 PP'!J36)))</f>
        <v/>
      </c>
      <c r="AA35" s="3" t="str">
        <f>IF($A35="","",IF($Q35="ITT",IF('Domain 2 ITT'!K36="","",'Domain 2 ITT'!K36),IF('Domain 2 PP'!K36="","",'Domain 2 PP'!K36)))</f>
        <v/>
      </c>
      <c r="AB35" s="3" t="str">
        <f>IF($A35="","",IF($Q35="ITT",IF('Domain 2 ITT'!L36="","",'Domain 2 ITT'!L36),IF('Domain 2 PP'!L36="","",'Domain 2 PP'!L36)))</f>
        <v/>
      </c>
      <c r="AC35" s="562" t="str">
        <f>IF($A35="","",IF($Q35="ITT",IF('Domain 2 ITT'!M36="","",'Domain 2 ITT'!M36),IF('Domain 2 PP'!M36="","",'Domain 2 PP'!M36)))</f>
        <v/>
      </c>
      <c r="AD35" s="3" t="str">
        <f>IF($A35="","",IF($Q35="ITT",IF('Domain 2 ITT'!N36="","",'Domain 2 ITT'!N36),"NA"))</f>
        <v/>
      </c>
      <c r="AE35" s="143" t="str">
        <f>IF($A35="","",IF($Q35="ITT",IF('Domain 2 ITT'!O36="","",'Domain 2 ITT'!O36),"NA"))</f>
        <v/>
      </c>
      <c r="AF35" s="3" t="str">
        <f>IF($A35="","",IF($Q35="ITT",IF('Domain 2 ITT'!P36="","",'Domain 2 ITT'!P36),IF('Domain 2 PP'!N36="","",'Domain 2 PP'!N36)))</f>
        <v/>
      </c>
      <c r="AG35" s="500" t="str">
        <f>IF($A35="","",IF($Q35="ITT",IF('Domain 2 ITT'!Q36="","",'Domain 2 ITT'!Q36),IF('Domain 2 PP'!O36="","",'Domain 2 PP'!O36)))</f>
        <v/>
      </c>
      <c r="AH35" s="11" t="str">
        <f>IF($A35="","",IF('Domain 3'!B36="","",'Domain 3'!B36))</f>
        <v/>
      </c>
      <c r="AI35" s="143" t="str">
        <f>IF($A35="","",IF('Domain 3'!C36="","",'Domain 3'!C36))</f>
        <v/>
      </c>
      <c r="AJ35" s="3" t="str">
        <f>IF($A35="","",IF('Domain 3'!D36="","",'Domain 3'!D36))</f>
        <v/>
      </c>
      <c r="AK35" s="3" t="str">
        <f>IF($A35="","",IF('Domain 3'!E36="","",'Domain 3'!E36))</f>
        <v/>
      </c>
      <c r="AL35" s="3" t="str">
        <f>IF($A35="","",IF('Domain 3'!F36="","",'Domain 3'!F36))</f>
        <v/>
      </c>
      <c r="AM35" s="562" t="str">
        <f>IF($A35="","",IF('Domain 3'!G36="","",'Domain 3'!G36))</f>
        <v/>
      </c>
      <c r="AN35" s="3" t="str">
        <f>IF($A35="","",IF('Domain 3'!H36="","",'Domain 3'!H36))</f>
        <v/>
      </c>
      <c r="AO35" s="143" t="str">
        <f>IF($A35="","",IF('Domain 3'!I36="","",'Domain 3'!I36))</f>
        <v/>
      </c>
      <c r="AP35" s="3" t="str">
        <f>IF($A35="","",IF('Domain 3'!J36="","",'Domain 3'!J36))</f>
        <v/>
      </c>
      <c r="AQ35" s="500" t="str">
        <f>IF($A35="","",IF('Domain 3'!K36="","",'Domain 3'!K36))</f>
        <v/>
      </c>
      <c r="AR35" s="11" t="str">
        <f>IF($A35="","",IF('Domain 4'!B36="","",'Domain 4'!B36))</f>
        <v/>
      </c>
      <c r="AS35" s="143" t="str">
        <f>IF($A35="","",IF('Domain 4'!C36="","",'Domain 4'!C36))</f>
        <v/>
      </c>
      <c r="AT35" s="3" t="str">
        <f>IF($A35="","",IF('Domain 4'!D36="","",'Domain 4'!D36))</f>
        <v/>
      </c>
      <c r="AU35" s="3" t="str">
        <f>IF($A35="","",IF('Domain 4'!E36="","",'Domain 4'!E36))</f>
        <v/>
      </c>
      <c r="AV35" s="3" t="str">
        <f>IF($A35="","",IF('Domain 4'!F36="","",'Domain 4'!F36))</f>
        <v/>
      </c>
      <c r="AW35" s="3" t="str">
        <f>IF($A35="","",IF('Domain 4'!G36="","",'Domain 4'!G36))</f>
        <v/>
      </c>
      <c r="AX35" s="3" t="str">
        <f>IF($A35="","",IF('Domain 4'!H36="","",'Domain 4'!H36))</f>
        <v/>
      </c>
      <c r="AY35" s="562" t="str">
        <f>IF($A35="","",IF('Domain 4'!I36="","",'Domain 4'!I36))</f>
        <v/>
      </c>
      <c r="AZ35" s="3" t="str">
        <f>IF($A35="","",IF('Domain 4'!J36="","",'Domain 4'!J36))</f>
        <v/>
      </c>
      <c r="BA35" s="143" t="str">
        <f>IF($A35="","",IF('Domain 4'!K36="","",'Domain 4'!K36))</f>
        <v/>
      </c>
      <c r="BB35" s="3" t="str">
        <f>IF($A35="","",IF('Domain 4'!L36="","",'Domain 4'!L36))</f>
        <v/>
      </c>
      <c r="BC35" s="500" t="str">
        <f>IF($A35="","",IF('Domain 4'!M36="","",'Domain 4'!M36))</f>
        <v/>
      </c>
      <c r="BD35" s="11" t="str">
        <f>IF($A35="","",IF('Domain 5'!B36="","",'Domain 5'!B36))</f>
        <v/>
      </c>
      <c r="BE35" s="143" t="str">
        <f>IF($A35="","",IF('Domain 5'!C36="","",'Domain 5'!C36))</f>
        <v/>
      </c>
      <c r="BF35" s="3" t="str">
        <f>IF($A35="","",IF('Domain 5'!D36="","",'Domain 5'!D36))</f>
        <v/>
      </c>
      <c r="BG35" s="562" t="str">
        <f>IF($A35="","",IF('Domain 5'!E36="","",'Domain 5'!E36))</f>
        <v/>
      </c>
      <c r="BH35" s="562" t="str">
        <f>IF($A35="","",IF('Domain 5'!F36="","",'Domain 5'!F36))</f>
        <v/>
      </c>
      <c r="BI35" s="3" t="str">
        <f>IF($A35="","",IF('Domain 5'!G36="","",'Domain 5'!G36))</f>
        <v/>
      </c>
      <c r="BJ35" s="3" t="str">
        <f>IF($A35="","",IF('Domain 5'!H36="","",'Domain 5'!H36))</f>
        <v/>
      </c>
      <c r="BK35" s="37" t="str">
        <f>IF($A35="","",IF('Domain 5'!I36="","",'Domain 5'!I36))</f>
        <v/>
      </c>
    </row>
    <row r="36" spans="1:63" x14ac:dyDescent="0.25">
      <c r="A36" s="13" t="str">
        <f>IF(Summary!A37="","",Summary!A37)</f>
        <v/>
      </c>
      <c r="B36" s="552" t="str">
        <f>IF($A36="","",Summary!C37)</f>
        <v/>
      </c>
      <c r="C36" s="11" t="str">
        <f>IF($A36="","",Summary!D37)</f>
        <v/>
      </c>
      <c r="D36" s="3" t="str">
        <f>IF($A36="","",Summary!E37)</f>
        <v/>
      </c>
      <c r="E36" s="3" t="str">
        <f>IF($A36="","",Summary!F37)</f>
        <v/>
      </c>
      <c r="F36" s="3" t="str">
        <f>IF($A36="","",Summary!G37)</f>
        <v/>
      </c>
      <c r="G36" s="3" t="str">
        <f>IF($A36="","",Summary!H37)</f>
        <v/>
      </c>
      <c r="H36" s="4" t="str">
        <f>IF($A36="","",Summary!I37)</f>
        <v/>
      </c>
      <c r="I36" s="11" t="str">
        <f>IF($A36="","",IF('Domain 1'!B37="","",'Domain 1'!B37))</f>
        <v/>
      </c>
      <c r="J36" s="143" t="str">
        <f>IF($A36="","",IF('Domain 1'!C37="","",'Domain 1'!C37))</f>
        <v/>
      </c>
      <c r="K36" s="3" t="str">
        <f>IF($A36="","",IF('Domain 1'!D37="","",'Domain 1'!D37))</f>
        <v/>
      </c>
      <c r="L36" s="562" t="str">
        <f>IF($A36="","",IF('Domain 1'!E37="","",'Domain 1'!E37))</f>
        <v/>
      </c>
      <c r="M36" s="3" t="str">
        <f>IF($A36="","",IF('Domain 1'!F37="","",'Domain 1'!F37))</f>
        <v/>
      </c>
      <c r="N36" s="143" t="str">
        <f>IF($A36="","",IF('Domain 1'!G37="","",'Domain 1'!G37))</f>
        <v/>
      </c>
      <c r="O36" s="3" t="str">
        <f>IF($A36="","",IF('Domain 1'!H37="","",'Domain 1'!H37))</f>
        <v/>
      </c>
      <c r="P36" s="500" t="str">
        <f>IF($A36="","",IF('Domain 1'!I37="","",'Domain 1'!I37))</f>
        <v/>
      </c>
      <c r="Q36" s="11" t="str">
        <f>IF($A36="","",IF(Preliminary!$G37=Lists!$I$8,IF(Summary!C37="","","ITT"),IF(Preliminary!$G37=Lists!$E$3,"PP","")))</f>
        <v/>
      </c>
      <c r="R36" s="143" t="str">
        <f>IF($A36="","",IF($Q36="ITT",IF('Domain 2 ITT'!B37="","",'Domain 2 ITT'!B37),IF('Domain 2 PP'!B37="","",'Domain 2 PP'!B37)))</f>
        <v/>
      </c>
      <c r="S36" s="143" t="str">
        <f>IF($A36="","",IF($Q36="ITT",IF('Domain 2 ITT'!C37="","",'Domain 2 ITT'!C37),IF('Domain 2 PP'!C37="","",'Domain 2 PP'!C37)))</f>
        <v/>
      </c>
      <c r="T36" s="3" t="str">
        <f>IF($A36="","",IF($Q36="ITT",IF('Domain 2 ITT'!D37="","",'Domain 2 ITT'!D37),IF('Domain 2 PP'!D37="","",'Domain 2 PP'!D37)))</f>
        <v/>
      </c>
      <c r="U36" s="3" t="str">
        <f>IF($A36="","",IF($Q36="ITT",IF('Domain 2 ITT'!E37="","",'Domain 2 ITT'!E37),IF('Domain 2 PP'!E37="","",'Domain 2 PP'!E37)))</f>
        <v/>
      </c>
      <c r="V36" s="3" t="str">
        <f>IF($A36="","",IF($Q36="ITT",IF('Domain 2 ITT'!F37="","",'Domain 2 ITT'!F37),IF('Domain 2 PP'!F37="","",'Domain 2 PP'!F37)))</f>
        <v/>
      </c>
      <c r="W36" s="3" t="str">
        <f>IF($A36="","",IF($Q36="ITT",IF('Domain 2 ITT'!G37="","",'Domain 2 ITT'!G37),IF('Domain 2 PP'!G37="","",'Domain 2 PP'!G37)))</f>
        <v/>
      </c>
      <c r="X36" s="3" t="str">
        <f>IF($A36="","",IF($Q36="ITT",IF('Domain 2 ITT'!H37="","",'Domain 2 ITT'!H37),IF('Domain 2 PP'!H37="","",'Domain 2 PP'!H37)))</f>
        <v/>
      </c>
      <c r="Y36" s="3" t="str">
        <f>IF($A36="","",IF($Q36="ITT",IF('Domain 2 ITT'!I37="","",'Domain 2 ITT'!I37),IF('Domain 2 PP'!I37="","",'Domain 2 PP'!I37)))</f>
        <v/>
      </c>
      <c r="Z36" s="3" t="str">
        <f>IF($A36="","",IF($Q36="ITT",IF('Domain 2 ITT'!J37="","",'Domain 2 ITT'!J37),IF('Domain 2 PP'!J37="","",'Domain 2 PP'!J37)))</f>
        <v/>
      </c>
      <c r="AA36" s="3" t="str">
        <f>IF($A36="","",IF($Q36="ITT",IF('Domain 2 ITT'!K37="","",'Domain 2 ITT'!K37),IF('Domain 2 PP'!K37="","",'Domain 2 PP'!K37)))</f>
        <v/>
      </c>
      <c r="AB36" s="3" t="str">
        <f>IF($A36="","",IF($Q36="ITT",IF('Domain 2 ITT'!L37="","",'Domain 2 ITT'!L37),IF('Domain 2 PP'!L37="","",'Domain 2 PP'!L37)))</f>
        <v/>
      </c>
      <c r="AC36" s="562" t="str">
        <f>IF($A36="","",IF($Q36="ITT",IF('Domain 2 ITT'!M37="","",'Domain 2 ITT'!M37),IF('Domain 2 PP'!M37="","",'Domain 2 PP'!M37)))</f>
        <v/>
      </c>
      <c r="AD36" s="3" t="str">
        <f>IF($A36="","",IF($Q36="ITT",IF('Domain 2 ITT'!N37="","",'Domain 2 ITT'!N37),"NA"))</f>
        <v/>
      </c>
      <c r="AE36" s="143" t="str">
        <f>IF($A36="","",IF($Q36="ITT",IF('Domain 2 ITT'!O37="","",'Domain 2 ITT'!O37),"NA"))</f>
        <v/>
      </c>
      <c r="AF36" s="3" t="str">
        <f>IF($A36="","",IF($Q36="ITT",IF('Domain 2 ITT'!P37="","",'Domain 2 ITT'!P37),IF('Domain 2 PP'!N37="","",'Domain 2 PP'!N37)))</f>
        <v/>
      </c>
      <c r="AG36" s="500" t="str">
        <f>IF($A36="","",IF($Q36="ITT",IF('Domain 2 ITT'!Q37="","",'Domain 2 ITT'!Q37),IF('Domain 2 PP'!O37="","",'Domain 2 PP'!O37)))</f>
        <v/>
      </c>
      <c r="AH36" s="11" t="str">
        <f>IF($A36="","",IF('Domain 3'!B37="","",'Domain 3'!B37))</f>
        <v/>
      </c>
      <c r="AI36" s="143" t="str">
        <f>IF($A36="","",IF('Domain 3'!C37="","",'Domain 3'!C37))</f>
        <v/>
      </c>
      <c r="AJ36" s="3" t="str">
        <f>IF($A36="","",IF('Domain 3'!D37="","",'Domain 3'!D37))</f>
        <v/>
      </c>
      <c r="AK36" s="3" t="str">
        <f>IF($A36="","",IF('Domain 3'!E37="","",'Domain 3'!E37))</f>
        <v/>
      </c>
      <c r="AL36" s="3" t="str">
        <f>IF($A36="","",IF('Domain 3'!F37="","",'Domain 3'!F37))</f>
        <v/>
      </c>
      <c r="AM36" s="562" t="str">
        <f>IF($A36="","",IF('Domain 3'!G37="","",'Domain 3'!G37))</f>
        <v/>
      </c>
      <c r="AN36" s="3" t="str">
        <f>IF($A36="","",IF('Domain 3'!H37="","",'Domain 3'!H37))</f>
        <v/>
      </c>
      <c r="AO36" s="143" t="str">
        <f>IF($A36="","",IF('Domain 3'!I37="","",'Domain 3'!I37))</f>
        <v/>
      </c>
      <c r="AP36" s="3" t="str">
        <f>IF($A36="","",IF('Domain 3'!J37="","",'Domain 3'!J37))</f>
        <v/>
      </c>
      <c r="AQ36" s="500" t="str">
        <f>IF($A36="","",IF('Domain 3'!K37="","",'Domain 3'!K37))</f>
        <v/>
      </c>
      <c r="AR36" s="11" t="str">
        <f>IF($A36="","",IF('Domain 4'!B37="","",'Domain 4'!B37))</f>
        <v/>
      </c>
      <c r="AS36" s="143" t="str">
        <f>IF($A36="","",IF('Domain 4'!C37="","",'Domain 4'!C37))</f>
        <v/>
      </c>
      <c r="AT36" s="3" t="str">
        <f>IF($A36="","",IF('Domain 4'!D37="","",'Domain 4'!D37))</f>
        <v/>
      </c>
      <c r="AU36" s="3" t="str">
        <f>IF($A36="","",IF('Domain 4'!E37="","",'Domain 4'!E37))</f>
        <v/>
      </c>
      <c r="AV36" s="3" t="str">
        <f>IF($A36="","",IF('Domain 4'!F37="","",'Domain 4'!F37))</f>
        <v/>
      </c>
      <c r="AW36" s="3" t="str">
        <f>IF($A36="","",IF('Domain 4'!G37="","",'Domain 4'!G37))</f>
        <v/>
      </c>
      <c r="AX36" s="3" t="str">
        <f>IF($A36="","",IF('Domain 4'!H37="","",'Domain 4'!H37))</f>
        <v/>
      </c>
      <c r="AY36" s="562" t="str">
        <f>IF($A36="","",IF('Domain 4'!I37="","",'Domain 4'!I37))</f>
        <v/>
      </c>
      <c r="AZ36" s="3" t="str">
        <f>IF($A36="","",IF('Domain 4'!J37="","",'Domain 4'!J37))</f>
        <v/>
      </c>
      <c r="BA36" s="143" t="str">
        <f>IF($A36="","",IF('Domain 4'!K37="","",'Domain 4'!K37))</f>
        <v/>
      </c>
      <c r="BB36" s="3" t="str">
        <f>IF($A36="","",IF('Domain 4'!L37="","",'Domain 4'!L37))</f>
        <v/>
      </c>
      <c r="BC36" s="500" t="str">
        <f>IF($A36="","",IF('Domain 4'!M37="","",'Domain 4'!M37))</f>
        <v/>
      </c>
      <c r="BD36" s="11" t="str">
        <f>IF($A36="","",IF('Domain 5'!B37="","",'Domain 5'!B37))</f>
        <v/>
      </c>
      <c r="BE36" s="143" t="str">
        <f>IF($A36="","",IF('Domain 5'!C37="","",'Domain 5'!C37))</f>
        <v/>
      </c>
      <c r="BF36" s="3" t="str">
        <f>IF($A36="","",IF('Domain 5'!D37="","",'Domain 5'!D37))</f>
        <v/>
      </c>
      <c r="BG36" s="562" t="str">
        <f>IF($A36="","",IF('Domain 5'!E37="","",'Domain 5'!E37))</f>
        <v/>
      </c>
      <c r="BH36" s="562" t="str">
        <f>IF($A36="","",IF('Domain 5'!F37="","",'Domain 5'!F37))</f>
        <v/>
      </c>
      <c r="BI36" s="3" t="str">
        <f>IF($A36="","",IF('Domain 5'!G37="","",'Domain 5'!G37))</f>
        <v/>
      </c>
      <c r="BJ36" s="3" t="str">
        <f>IF($A36="","",IF('Domain 5'!H37="","",'Domain 5'!H37))</f>
        <v/>
      </c>
      <c r="BK36" s="37" t="str">
        <f>IF($A36="","",IF('Domain 5'!I37="","",'Domain 5'!I37))</f>
        <v/>
      </c>
    </row>
    <row r="37" spans="1:63" x14ac:dyDescent="0.25">
      <c r="A37" s="13" t="str">
        <f>IF(Summary!A38="","",Summary!A38)</f>
        <v/>
      </c>
      <c r="B37" s="552" t="str">
        <f>IF($A37="","",Summary!C38)</f>
        <v/>
      </c>
      <c r="C37" s="11" t="str">
        <f>IF($A37="","",Summary!D38)</f>
        <v/>
      </c>
      <c r="D37" s="3" t="str">
        <f>IF($A37="","",Summary!E38)</f>
        <v/>
      </c>
      <c r="E37" s="3" t="str">
        <f>IF($A37="","",Summary!F38)</f>
        <v/>
      </c>
      <c r="F37" s="3" t="str">
        <f>IF($A37="","",Summary!G38)</f>
        <v/>
      </c>
      <c r="G37" s="3" t="str">
        <f>IF($A37="","",Summary!H38)</f>
        <v/>
      </c>
      <c r="H37" s="4" t="str">
        <f>IF($A37="","",Summary!I38)</f>
        <v/>
      </c>
      <c r="I37" s="11" t="str">
        <f>IF($A37="","",IF('Domain 1'!B38="","",'Domain 1'!B38))</f>
        <v/>
      </c>
      <c r="J37" s="143" t="str">
        <f>IF($A37="","",IF('Domain 1'!C38="","",'Domain 1'!C38))</f>
        <v/>
      </c>
      <c r="K37" s="3" t="str">
        <f>IF($A37="","",IF('Domain 1'!D38="","",'Domain 1'!D38))</f>
        <v/>
      </c>
      <c r="L37" s="562" t="str">
        <f>IF($A37="","",IF('Domain 1'!E38="","",'Domain 1'!E38))</f>
        <v/>
      </c>
      <c r="M37" s="3" t="str">
        <f>IF($A37="","",IF('Domain 1'!F38="","",'Domain 1'!F38))</f>
        <v/>
      </c>
      <c r="N37" s="143" t="str">
        <f>IF($A37="","",IF('Domain 1'!G38="","",'Domain 1'!G38))</f>
        <v/>
      </c>
      <c r="O37" s="3" t="str">
        <f>IF($A37="","",IF('Domain 1'!H38="","",'Domain 1'!H38))</f>
        <v/>
      </c>
      <c r="P37" s="500" t="str">
        <f>IF($A37="","",IF('Domain 1'!I38="","",'Domain 1'!I38))</f>
        <v/>
      </c>
      <c r="Q37" s="11" t="str">
        <f>IF($A37="","",IF(Preliminary!$G38=Lists!$I$8,IF(Summary!C38="","","ITT"),IF(Preliminary!$G38=Lists!$E$3,"PP","")))</f>
        <v/>
      </c>
      <c r="R37" s="143" t="str">
        <f>IF($A37="","",IF($Q37="ITT",IF('Domain 2 ITT'!B38="","",'Domain 2 ITT'!B38),IF('Domain 2 PP'!B38="","",'Domain 2 PP'!B38)))</f>
        <v/>
      </c>
      <c r="S37" s="143" t="str">
        <f>IF($A37="","",IF($Q37="ITT",IF('Domain 2 ITT'!C38="","",'Domain 2 ITT'!C38),IF('Domain 2 PP'!C38="","",'Domain 2 PP'!C38)))</f>
        <v/>
      </c>
      <c r="T37" s="3" t="str">
        <f>IF($A37="","",IF($Q37="ITT",IF('Domain 2 ITT'!D38="","",'Domain 2 ITT'!D38),IF('Domain 2 PP'!D38="","",'Domain 2 PP'!D38)))</f>
        <v/>
      </c>
      <c r="U37" s="3" t="str">
        <f>IF($A37="","",IF($Q37="ITT",IF('Domain 2 ITT'!E38="","",'Domain 2 ITT'!E38),IF('Domain 2 PP'!E38="","",'Domain 2 PP'!E38)))</f>
        <v/>
      </c>
      <c r="V37" s="3" t="str">
        <f>IF($A37="","",IF($Q37="ITT",IF('Domain 2 ITT'!F38="","",'Domain 2 ITT'!F38),IF('Domain 2 PP'!F38="","",'Domain 2 PP'!F38)))</f>
        <v/>
      </c>
      <c r="W37" s="3" t="str">
        <f>IF($A37="","",IF($Q37="ITT",IF('Domain 2 ITT'!G38="","",'Domain 2 ITT'!G38),IF('Domain 2 PP'!G38="","",'Domain 2 PP'!G38)))</f>
        <v/>
      </c>
      <c r="X37" s="3" t="str">
        <f>IF($A37="","",IF($Q37="ITT",IF('Domain 2 ITT'!H38="","",'Domain 2 ITT'!H38),IF('Domain 2 PP'!H38="","",'Domain 2 PP'!H38)))</f>
        <v/>
      </c>
      <c r="Y37" s="3" t="str">
        <f>IF($A37="","",IF($Q37="ITT",IF('Domain 2 ITT'!I38="","",'Domain 2 ITT'!I38),IF('Domain 2 PP'!I38="","",'Domain 2 PP'!I38)))</f>
        <v/>
      </c>
      <c r="Z37" s="3" t="str">
        <f>IF($A37="","",IF($Q37="ITT",IF('Domain 2 ITT'!J38="","",'Domain 2 ITT'!J38),IF('Domain 2 PP'!J38="","",'Domain 2 PP'!J38)))</f>
        <v/>
      </c>
      <c r="AA37" s="3" t="str">
        <f>IF($A37="","",IF($Q37="ITT",IF('Domain 2 ITT'!K38="","",'Domain 2 ITT'!K38),IF('Domain 2 PP'!K38="","",'Domain 2 PP'!K38)))</f>
        <v/>
      </c>
      <c r="AB37" s="3" t="str">
        <f>IF($A37="","",IF($Q37="ITT",IF('Domain 2 ITT'!L38="","",'Domain 2 ITT'!L38),IF('Domain 2 PP'!L38="","",'Domain 2 PP'!L38)))</f>
        <v/>
      </c>
      <c r="AC37" s="562" t="str">
        <f>IF($A37="","",IF($Q37="ITT",IF('Domain 2 ITT'!M38="","",'Domain 2 ITT'!M38),IF('Domain 2 PP'!M38="","",'Domain 2 PP'!M38)))</f>
        <v/>
      </c>
      <c r="AD37" s="3" t="str">
        <f>IF($A37="","",IF($Q37="ITT",IF('Domain 2 ITT'!N38="","",'Domain 2 ITT'!N38),"NA"))</f>
        <v/>
      </c>
      <c r="AE37" s="143" t="str">
        <f>IF($A37="","",IF($Q37="ITT",IF('Domain 2 ITT'!O38="","",'Domain 2 ITT'!O38),"NA"))</f>
        <v/>
      </c>
      <c r="AF37" s="3" t="str">
        <f>IF($A37="","",IF($Q37="ITT",IF('Domain 2 ITT'!P38="","",'Domain 2 ITT'!P38),IF('Domain 2 PP'!N38="","",'Domain 2 PP'!N38)))</f>
        <v/>
      </c>
      <c r="AG37" s="500" t="str">
        <f>IF($A37="","",IF($Q37="ITT",IF('Domain 2 ITT'!Q38="","",'Domain 2 ITT'!Q38),IF('Domain 2 PP'!O38="","",'Domain 2 PP'!O38)))</f>
        <v/>
      </c>
      <c r="AH37" s="11" t="str">
        <f>IF($A37="","",IF('Domain 3'!B38="","",'Domain 3'!B38))</f>
        <v/>
      </c>
      <c r="AI37" s="143" t="str">
        <f>IF($A37="","",IF('Domain 3'!C38="","",'Domain 3'!C38))</f>
        <v/>
      </c>
      <c r="AJ37" s="3" t="str">
        <f>IF($A37="","",IF('Domain 3'!D38="","",'Domain 3'!D38))</f>
        <v/>
      </c>
      <c r="AK37" s="3" t="str">
        <f>IF($A37="","",IF('Domain 3'!E38="","",'Domain 3'!E38))</f>
        <v/>
      </c>
      <c r="AL37" s="3" t="str">
        <f>IF($A37="","",IF('Domain 3'!F38="","",'Domain 3'!F38))</f>
        <v/>
      </c>
      <c r="AM37" s="562" t="str">
        <f>IF($A37="","",IF('Domain 3'!G38="","",'Domain 3'!G38))</f>
        <v/>
      </c>
      <c r="AN37" s="3" t="str">
        <f>IF($A37="","",IF('Domain 3'!H38="","",'Domain 3'!H38))</f>
        <v/>
      </c>
      <c r="AO37" s="143" t="str">
        <f>IF($A37="","",IF('Domain 3'!I38="","",'Domain 3'!I38))</f>
        <v/>
      </c>
      <c r="AP37" s="3" t="str">
        <f>IF($A37="","",IF('Domain 3'!J38="","",'Domain 3'!J38))</f>
        <v/>
      </c>
      <c r="AQ37" s="500" t="str">
        <f>IF($A37="","",IF('Domain 3'!K38="","",'Domain 3'!K38))</f>
        <v/>
      </c>
      <c r="AR37" s="11" t="str">
        <f>IF($A37="","",IF('Domain 4'!B38="","",'Domain 4'!B38))</f>
        <v/>
      </c>
      <c r="AS37" s="143" t="str">
        <f>IF($A37="","",IF('Domain 4'!C38="","",'Domain 4'!C38))</f>
        <v/>
      </c>
      <c r="AT37" s="3" t="str">
        <f>IF($A37="","",IF('Domain 4'!D38="","",'Domain 4'!D38))</f>
        <v/>
      </c>
      <c r="AU37" s="3" t="str">
        <f>IF($A37="","",IF('Domain 4'!E38="","",'Domain 4'!E38))</f>
        <v/>
      </c>
      <c r="AV37" s="3" t="str">
        <f>IF($A37="","",IF('Domain 4'!F38="","",'Domain 4'!F38))</f>
        <v/>
      </c>
      <c r="AW37" s="3" t="str">
        <f>IF($A37="","",IF('Domain 4'!G38="","",'Domain 4'!G38))</f>
        <v/>
      </c>
      <c r="AX37" s="3" t="str">
        <f>IF($A37="","",IF('Domain 4'!H38="","",'Domain 4'!H38))</f>
        <v/>
      </c>
      <c r="AY37" s="562" t="str">
        <f>IF($A37="","",IF('Domain 4'!I38="","",'Domain 4'!I38))</f>
        <v/>
      </c>
      <c r="AZ37" s="3" t="str">
        <f>IF($A37="","",IF('Domain 4'!J38="","",'Domain 4'!J38))</f>
        <v/>
      </c>
      <c r="BA37" s="143" t="str">
        <f>IF($A37="","",IF('Domain 4'!K38="","",'Domain 4'!K38))</f>
        <v/>
      </c>
      <c r="BB37" s="3" t="str">
        <f>IF($A37="","",IF('Domain 4'!L38="","",'Domain 4'!L38))</f>
        <v/>
      </c>
      <c r="BC37" s="500" t="str">
        <f>IF($A37="","",IF('Domain 4'!M38="","",'Domain 4'!M38))</f>
        <v/>
      </c>
      <c r="BD37" s="11" t="str">
        <f>IF($A37="","",IF('Domain 5'!B38="","",'Domain 5'!B38))</f>
        <v/>
      </c>
      <c r="BE37" s="143" t="str">
        <f>IF($A37="","",IF('Domain 5'!C38="","",'Domain 5'!C38))</f>
        <v/>
      </c>
      <c r="BF37" s="3" t="str">
        <f>IF($A37="","",IF('Domain 5'!D38="","",'Domain 5'!D38))</f>
        <v/>
      </c>
      <c r="BG37" s="562" t="str">
        <f>IF($A37="","",IF('Domain 5'!E38="","",'Domain 5'!E38))</f>
        <v/>
      </c>
      <c r="BH37" s="562" t="str">
        <f>IF($A37="","",IF('Domain 5'!F38="","",'Domain 5'!F38))</f>
        <v/>
      </c>
      <c r="BI37" s="3" t="str">
        <f>IF($A37="","",IF('Domain 5'!G38="","",'Domain 5'!G38))</f>
        <v/>
      </c>
      <c r="BJ37" s="3" t="str">
        <f>IF($A37="","",IF('Domain 5'!H38="","",'Domain 5'!H38))</f>
        <v/>
      </c>
      <c r="BK37" s="37" t="str">
        <f>IF($A37="","",IF('Domain 5'!I38="","",'Domain 5'!I38))</f>
        <v/>
      </c>
    </row>
    <row r="38" spans="1:63" x14ac:dyDescent="0.25">
      <c r="A38" s="13" t="str">
        <f>IF(Summary!A39="","",Summary!A39)</f>
        <v/>
      </c>
      <c r="B38" s="552" t="str">
        <f>IF($A38="","",Summary!C39)</f>
        <v/>
      </c>
      <c r="C38" s="11" t="str">
        <f>IF($A38="","",Summary!D39)</f>
        <v/>
      </c>
      <c r="D38" s="3" t="str">
        <f>IF($A38="","",Summary!E39)</f>
        <v/>
      </c>
      <c r="E38" s="3" t="str">
        <f>IF($A38="","",Summary!F39)</f>
        <v/>
      </c>
      <c r="F38" s="3" t="str">
        <f>IF($A38="","",Summary!G39)</f>
        <v/>
      </c>
      <c r="G38" s="3" t="str">
        <f>IF($A38="","",Summary!H39)</f>
        <v/>
      </c>
      <c r="H38" s="4" t="str">
        <f>IF($A38="","",Summary!I39)</f>
        <v/>
      </c>
      <c r="I38" s="11" t="str">
        <f>IF($A38="","",IF('Domain 1'!B39="","",'Domain 1'!B39))</f>
        <v/>
      </c>
      <c r="J38" s="143" t="str">
        <f>IF($A38="","",IF('Domain 1'!C39="","",'Domain 1'!C39))</f>
        <v/>
      </c>
      <c r="K38" s="3" t="str">
        <f>IF($A38="","",IF('Domain 1'!D39="","",'Domain 1'!D39))</f>
        <v/>
      </c>
      <c r="L38" s="562" t="str">
        <f>IF($A38="","",IF('Domain 1'!E39="","",'Domain 1'!E39))</f>
        <v/>
      </c>
      <c r="M38" s="3" t="str">
        <f>IF($A38="","",IF('Domain 1'!F39="","",'Domain 1'!F39))</f>
        <v/>
      </c>
      <c r="N38" s="143" t="str">
        <f>IF($A38="","",IF('Domain 1'!G39="","",'Domain 1'!G39))</f>
        <v/>
      </c>
      <c r="O38" s="3" t="str">
        <f>IF($A38="","",IF('Domain 1'!H39="","",'Domain 1'!H39))</f>
        <v/>
      </c>
      <c r="P38" s="500" t="str">
        <f>IF($A38="","",IF('Domain 1'!I39="","",'Domain 1'!I39))</f>
        <v/>
      </c>
      <c r="Q38" s="11" t="str">
        <f>IF($A38="","",IF(Preliminary!$G39=Lists!$I$8,IF(Summary!C39="","","ITT"),IF(Preliminary!$G39=Lists!$E$3,"PP","")))</f>
        <v/>
      </c>
      <c r="R38" s="143" t="str">
        <f>IF($A38="","",IF($Q38="ITT",IF('Domain 2 ITT'!B39="","",'Domain 2 ITT'!B39),IF('Domain 2 PP'!B39="","",'Domain 2 PP'!B39)))</f>
        <v/>
      </c>
      <c r="S38" s="143" t="str">
        <f>IF($A38="","",IF($Q38="ITT",IF('Domain 2 ITT'!C39="","",'Domain 2 ITT'!C39),IF('Domain 2 PP'!C39="","",'Domain 2 PP'!C39)))</f>
        <v/>
      </c>
      <c r="T38" s="3" t="str">
        <f>IF($A38="","",IF($Q38="ITT",IF('Domain 2 ITT'!D39="","",'Domain 2 ITT'!D39),IF('Domain 2 PP'!D39="","",'Domain 2 PP'!D39)))</f>
        <v/>
      </c>
      <c r="U38" s="3" t="str">
        <f>IF($A38="","",IF($Q38="ITT",IF('Domain 2 ITT'!E39="","",'Domain 2 ITT'!E39),IF('Domain 2 PP'!E39="","",'Domain 2 PP'!E39)))</f>
        <v/>
      </c>
      <c r="V38" s="3" t="str">
        <f>IF($A38="","",IF($Q38="ITT",IF('Domain 2 ITT'!F39="","",'Domain 2 ITT'!F39),IF('Domain 2 PP'!F39="","",'Domain 2 PP'!F39)))</f>
        <v/>
      </c>
      <c r="W38" s="3" t="str">
        <f>IF($A38="","",IF($Q38="ITT",IF('Domain 2 ITT'!G39="","",'Domain 2 ITT'!G39),IF('Domain 2 PP'!G39="","",'Domain 2 PP'!G39)))</f>
        <v/>
      </c>
      <c r="X38" s="3" t="str">
        <f>IF($A38="","",IF($Q38="ITT",IF('Domain 2 ITT'!H39="","",'Domain 2 ITT'!H39),IF('Domain 2 PP'!H39="","",'Domain 2 PP'!H39)))</f>
        <v/>
      </c>
      <c r="Y38" s="3" t="str">
        <f>IF($A38="","",IF($Q38="ITT",IF('Domain 2 ITT'!I39="","",'Domain 2 ITT'!I39),IF('Domain 2 PP'!I39="","",'Domain 2 PP'!I39)))</f>
        <v/>
      </c>
      <c r="Z38" s="3" t="str">
        <f>IF($A38="","",IF($Q38="ITT",IF('Domain 2 ITT'!J39="","",'Domain 2 ITT'!J39),IF('Domain 2 PP'!J39="","",'Domain 2 PP'!J39)))</f>
        <v/>
      </c>
      <c r="AA38" s="3" t="str">
        <f>IF($A38="","",IF($Q38="ITT",IF('Domain 2 ITT'!K39="","",'Domain 2 ITT'!K39),IF('Domain 2 PP'!K39="","",'Domain 2 PP'!K39)))</f>
        <v/>
      </c>
      <c r="AB38" s="3" t="str">
        <f>IF($A38="","",IF($Q38="ITT",IF('Domain 2 ITT'!L39="","",'Domain 2 ITT'!L39),IF('Domain 2 PP'!L39="","",'Domain 2 PP'!L39)))</f>
        <v/>
      </c>
      <c r="AC38" s="562" t="str">
        <f>IF($A38="","",IF($Q38="ITT",IF('Domain 2 ITT'!M39="","",'Domain 2 ITT'!M39),IF('Domain 2 PP'!M39="","",'Domain 2 PP'!M39)))</f>
        <v/>
      </c>
      <c r="AD38" s="3" t="str">
        <f>IF($A38="","",IF($Q38="ITT",IF('Domain 2 ITT'!N39="","",'Domain 2 ITT'!N39),"NA"))</f>
        <v/>
      </c>
      <c r="AE38" s="143" t="str">
        <f>IF($A38="","",IF($Q38="ITT",IF('Domain 2 ITT'!O39="","",'Domain 2 ITT'!O39),"NA"))</f>
        <v/>
      </c>
      <c r="AF38" s="3" t="str">
        <f>IF($A38="","",IF($Q38="ITT",IF('Domain 2 ITT'!P39="","",'Domain 2 ITT'!P39),IF('Domain 2 PP'!N39="","",'Domain 2 PP'!N39)))</f>
        <v/>
      </c>
      <c r="AG38" s="500" t="str">
        <f>IF($A38="","",IF($Q38="ITT",IF('Domain 2 ITT'!Q39="","",'Domain 2 ITT'!Q39),IF('Domain 2 PP'!O39="","",'Domain 2 PP'!O39)))</f>
        <v/>
      </c>
      <c r="AH38" s="11" t="str">
        <f>IF($A38="","",IF('Domain 3'!B39="","",'Domain 3'!B39))</f>
        <v/>
      </c>
      <c r="AI38" s="143" t="str">
        <f>IF($A38="","",IF('Domain 3'!C39="","",'Domain 3'!C39))</f>
        <v/>
      </c>
      <c r="AJ38" s="3" t="str">
        <f>IF($A38="","",IF('Domain 3'!D39="","",'Domain 3'!D39))</f>
        <v/>
      </c>
      <c r="AK38" s="3" t="str">
        <f>IF($A38="","",IF('Domain 3'!E39="","",'Domain 3'!E39))</f>
        <v/>
      </c>
      <c r="AL38" s="3" t="str">
        <f>IF($A38="","",IF('Domain 3'!F39="","",'Domain 3'!F39))</f>
        <v/>
      </c>
      <c r="AM38" s="562" t="str">
        <f>IF($A38="","",IF('Domain 3'!G39="","",'Domain 3'!G39))</f>
        <v/>
      </c>
      <c r="AN38" s="3" t="str">
        <f>IF($A38="","",IF('Domain 3'!H39="","",'Domain 3'!H39))</f>
        <v/>
      </c>
      <c r="AO38" s="143" t="str">
        <f>IF($A38="","",IF('Domain 3'!I39="","",'Domain 3'!I39))</f>
        <v/>
      </c>
      <c r="AP38" s="3" t="str">
        <f>IF($A38="","",IF('Domain 3'!J39="","",'Domain 3'!J39))</f>
        <v/>
      </c>
      <c r="AQ38" s="500" t="str">
        <f>IF($A38="","",IF('Domain 3'!K39="","",'Domain 3'!K39))</f>
        <v/>
      </c>
      <c r="AR38" s="11" t="str">
        <f>IF($A38="","",IF('Domain 4'!B39="","",'Domain 4'!B39))</f>
        <v/>
      </c>
      <c r="AS38" s="143" t="str">
        <f>IF($A38="","",IF('Domain 4'!C39="","",'Domain 4'!C39))</f>
        <v/>
      </c>
      <c r="AT38" s="3" t="str">
        <f>IF($A38="","",IF('Domain 4'!D39="","",'Domain 4'!D39))</f>
        <v/>
      </c>
      <c r="AU38" s="3" t="str">
        <f>IF($A38="","",IF('Domain 4'!E39="","",'Domain 4'!E39))</f>
        <v/>
      </c>
      <c r="AV38" s="3" t="str">
        <f>IF($A38="","",IF('Domain 4'!F39="","",'Domain 4'!F39))</f>
        <v/>
      </c>
      <c r="AW38" s="3" t="str">
        <f>IF($A38="","",IF('Domain 4'!G39="","",'Domain 4'!G39))</f>
        <v/>
      </c>
      <c r="AX38" s="3" t="str">
        <f>IF($A38="","",IF('Domain 4'!H39="","",'Domain 4'!H39))</f>
        <v/>
      </c>
      <c r="AY38" s="562" t="str">
        <f>IF($A38="","",IF('Domain 4'!I39="","",'Domain 4'!I39))</f>
        <v/>
      </c>
      <c r="AZ38" s="3" t="str">
        <f>IF($A38="","",IF('Domain 4'!J39="","",'Domain 4'!J39))</f>
        <v/>
      </c>
      <c r="BA38" s="143" t="str">
        <f>IF($A38="","",IF('Domain 4'!K39="","",'Domain 4'!K39))</f>
        <v/>
      </c>
      <c r="BB38" s="3" t="str">
        <f>IF($A38="","",IF('Domain 4'!L39="","",'Domain 4'!L39))</f>
        <v/>
      </c>
      <c r="BC38" s="500" t="str">
        <f>IF($A38="","",IF('Domain 4'!M39="","",'Domain 4'!M39))</f>
        <v/>
      </c>
      <c r="BD38" s="11" t="str">
        <f>IF($A38="","",IF('Domain 5'!B39="","",'Domain 5'!B39))</f>
        <v/>
      </c>
      <c r="BE38" s="143" t="str">
        <f>IF($A38="","",IF('Domain 5'!C39="","",'Domain 5'!C39))</f>
        <v/>
      </c>
      <c r="BF38" s="3" t="str">
        <f>IF($A38="","",IF('Domain 5'!D39="","",'Domain 5'!D39))</f>
        <v/>
      </c>
      <c r="BG38" s="562" t="str">
        <f>IF($A38="","",IF('Domain 5'!E39="","",'Domain 5'!E39))</f>
        <v/>
      </c>
      <c r="BH38" s="562" t="str">
        <f>IF($A38="","",IF('Domain 5'!F39="","",'Domain 5'!F39))</f>
        <v/>
      </c>
      <c r="BI38" s="3" t="str">
        <f>IF($A38="","",IF('Domain 5'!G39="","",'Domain 5'!G39))</f>
        <v/>
      </c>
      <c r="BJ38" s="3" t="str">
        <f>IF($A38="","",IF('Domain 5'!H39="","",'Domain 5'!H39))</f>
        <v/>
      </c>
      <c r="BK38" s="37" t="str">
        <f>IF($A38="","",IF('Domain 5'!I39="","",'Domain 5'!I39))</f>
        <v/>
      </c>
    </row>
    <row r="39" spans="1:63" x14ac:dyDescent="0.25">
      <c r="A39" s="13" t="str">
        <f>IF(Summary!A40="","",Summary!A40)</f>
        <v/>
      </c>
      <c r="B39" s="552" t="str">
        <f>IF($A39="","",Summary!C40)</f>
        <v/>
      </c>
      <c r="C39" s="11" t="str">
        <f>IF($A39="","",Summary!D40)</f>
        <v/>
      </c>
      <c r="D39" s="3" t="str">
        <f>IF($A39="","",Summary!E40)</f>
        <v/>
      </c>
      <c r="E39" s="3" t="str">
        <f>IF($A39="","",Summary!F40)</f>
        <v/>
      </c>
      <c r="F39" s="3" t="str">
        <f>IF($A39="","",Summary!G40)</f>
        <v/>
      </c>
      <c r="G39" s="3" t="str">
        <f>IF($A39="","",Summary!H40)</f>
        <v/>
      </c>
      <c r="H39" s="4" t="str">
        <f>IF($A39="","",Summary!I40)</f>
        <v/>
      </c>
      <c r="I39" s="11" t="str">
        <f>IF($A39="","",IF('Domain 1'!B40="","",'Domain 1'!B40))</f>
        <v/>
      </c>
      <c r="J39" s="143" t="str">
        <f>IF($A39="","",IF('Domain 1'!C40="","",'Domain 1'!C40))</f>
        <v/>
      </c>
      <c r="K39" s="3" t="str">
        <f>IF($A39="","",IF('Domain 1'!D40="","",'Domain 1'!D40))</f>
        <v/>
      </c>
      <c r="L39" s="562" t="str">
        <f>IF($A39="","",IF('Domain 1'!E40="","",'Domain 1'!E40))</f>
        <v/>
      </c>
      <c r="M39" s="3" t="str">
        <f>IF($A39="","",IF('Domain 1'!F40="","",'Domain 1'!F40))</f>
        <v/>
      </c>
      <c r="N39" s="143" t="str">
        <f>IF($A39="","",IF('Domain 1'!G40="","",'Domain 1'!G40))</f>
        <v/>
      </c>
      <c r="O39" s="3" t="str">
        <f>IF($A39="","",IF('Domain 1'!H40="","",'Domain 1'!H40))</f>
        <v/>
      </c>
      <c r="P39" s="500" t="str">
        <f>IF($A39="","",IF('Domain 1'!I40="","",'Domain 1'!I40))</f>
        <v/>
      </c>
      <c r="Q39" s="11" t="str">
        <f>IF($A39="","",IF(Preliminary!$G40=Lists!$I$8,IF(Summary!C40="","","ITT"),IF(Preliminary!$G40=Lists!$E$3,"PP","")))</f>
        <v/>
      </c>
      <c r="R39" s="143" t="str">
        <f>IF($A39="","",IF($Q39="ITT",IF('Domain 2 ITT'!B40="","",'Domain 2 ITT'!B40),IF('Domain 2 PP'!B40="","",'Domain 2 PP'!B40)))</f>
        <v/>
      </c>
      <c r="S39" s="143" t="str">
        <f>IF($A39="","",IF($Q39="ITT",IF('Domain 2 ITT'!C40="","",'Domain 2 ITT'!C40),IF('Domain 2 PP'!C40="","",'Domain 2 PP'!C40)))</f>
        <v/>
      </c>
      <c r="T39" s="3" t="str">
        <f>IF($A39="","",IF($Q39="ITT",IF('Domain 2 ITT'!D40="","",'Domain 2 ITT'!D40),IF('Domain 2 PP'!D40="","",'Domain 2 PP'!D40)))</f>
        <v/>
      </c>
      <c r="U39" s="3" t="str">
        <f>IF($A39="","",IF($Q39="ITT",IF('Domain 2 ITT'!E40="","",'Domain 2 ITT'!E40),IF('Domain 2 PP'!E40="","",'Domain 2 PP'!E40)))</f>
        <v/>
      </c>
      <c r="V39" s="3" t="str">
        <f>IF($A39="","",IF($Q39="ITT",IF('Domain 2 ITT'!F40="","",'Domain 2 ITT'!F40),IF('Domain 2 PP'!F40="","",'Domain 2 PP'!F40)))</f>
        <v/>
      </c>
      <c r="W39" s="3" t="str">
        <f>IF($A39="","",IF($Q39="ITT",IF('Domain 2 ITT'!G40="","",'Domain 2 ITT'!G40),IF('Domain 2 PP'!G40="","",'Domain 2 PP'!G40)))</f>
        <v/>
      </c>
      <c r="X39" s="3" t="str">
        <f>IF($A39="","",IF($Q39="ITT",IF('Domain 2 ITT'!H40="","",'Domain 2 ITT'!H40),IF('Domain 2 PP'!H40="","",'Domain 2 PP'!H40)))</f>
        <v/>
      </c>
      <c r="Y39" s="3" t="str">
        <f>IF($A39="","",IF($Q39="ITT",IF('Domain 2 ITT'!I40="","",'Domain 2 ITT'!I40),IF('Domain 2 PP'!I40="","",'Domain 2 PP'!I40)))</f>
        <v/>
      </c>
      <c r="Z39" s="3" t="str">
        <f>IF($A39="","",IF($Q39="ITT",IF('Domain 2 ITT'!J40="","",'Domain 2 ITT'!J40),IF('Domain 2 PP'!J40="","",'Domain 2 PP'!J40)))</f>
        <v/>
      </c>
      <c r="AA39" s="3" t="str">
        <f>IF($A39="","",IF($Q39="ITT",IF('Domain 2 ITT'!K40="","",'Domain 2 ITT'!K40),IF('Domain 2 PP'!K40="","",'Domain 2 PP'!K40)))</f>
        <v/>
      </c>
      <c r="AB39" s="3" t="str">
        <f>IF($A39="","",IF($Q39="ITT",IF('Domain 2 ITT'!L40="","",'Domain 2 ITT'!L40),IF('Domain 2 PP'!L40="","",'Domain 2 PP'!L40)))</f>
        <v/>
      </c>
      <c r="AC39" s="562" t="str">
        <f>IF($A39="","",IF($Q39="ITT",IF('Domain 2 ITT'!M40="","",'Domain 2 ITT'!M40),IF('Domain 2 PP'!M40="","",'Domain 2 PP'!M40)))</f>
        <v/>
      </c>
      <c r="AD39" s="3" t="str">
        <f>IF($A39="","",IF($Q39="ITT",IF('Domain 2 ITT'!N40="","",'Domain 2 ITT'!N40),"NA"))</f>
        <v/>
      </c>
      <c r="AE39" s="143" t="str">
        <f>IF($A39="","",IF($Q39="ITT",IF('Domain 2 ITT'!O40="","",'Domain 2 ITT'!O40),"NA"))</f>
        <v/>
      </c>
      <c r="AF39" s="3" t="str">
        <f>IF($A39="","",IF($Q39="ITT",IF('Domain 2 ITT'!P40="","",'Domain 2 ITT'!P40),IF('Domain 2 PP'!N40="","",'Domain 2 PP'!N40)))</f>
        <v/>
      </c>
      <c r="AG39" s="500" t="str">
        <f>IF($A39="","",IF($Q39="ITT",IF('Domain 2 ITT'!Q40="","",'Domain 2 ITT'!Q40),IF('Domain 2 PP'!O40="","",'Domain 2 PP'!O40)))</f>
        <v/>
      </c>
      <c r="AH39" s="11" t="str">
        <f>IF($A39="","",IF('Domain 3'!B40="","",'Domain 3'!B40))</f>
        <v/>
      </c>
      <c r="AI39" s="143" t="str">
        <f>IF($A39="","",IF('Domain 3'!C40="","",'Domain 3'!C40))</f>
        <v/>
      </c>
      <c r="AJ39" s="3" t="str">
        <f>IF($A39="","",IF('Domain 3'!D40="","",'Domain 3'!D40))</f>
        <v/>
      </c>
      <c r="AK39" s="3" t="str">
        <f>IF($A39="","",IF('Domain 3'!E40="","",'Domain 3'!E40))</f>
        <v/>
      </c>
      <c r="AL39" s="3" t="str">
        <f>IF($A39="","",IF('Domain 3'!F40="","",'Domain 3'!F40))</f>
        <v/>
      </c>
      <c r="AM39" s="562" t="str">
        <f>IF($A39="","",IF('Domain 3'!G40="","",'Domain 3'!G40))</f>
        <v/>
      </c>
      <c r="AN39" s="3" t="str">
        <f>IF($A39="","",IF('Domain 3'!H40="","",'Domain 3'!H40))</f>
        <v/>
      </c>
      <c r="AO39" s="143" t="str">
        <f>IF($A39="","",IF('Domain 3'!I40="","",'Domain 3'!I40))</f>
        <v/>
      </c>
      <c r="AP39" s="3" t="str">
        <f>IF($A39="","",IF('Domain 3'!J40="","",'Domain 3'!J40))</f>
        <v/>
      </c>
      <c r="AQ39" s="500" t="str">
        <f>IF($A39="","",IF('Domain 3'!K40="","",'Domain 3'!K40))</f>
        <v/>
      </c>
      <c r="AR39" s="11" t="str">
        <f>IF($A39="","",IF('Domain 4'!B40="","",'Domain 4'!B40))</f>
        <v/>
      </c>
      <c r="AS39" s="143" t="str">
        <f>IF($A39="","",IF('Domain 4'!C40="","",'Domain 4'!C40))</f>
        <v/>
      </c>
      <c r="AT39" s="3" t="str">
        <f>IF($A39="","",IF('Domain 4'!D40="","",'Domain 4'!D40))</f>
        <v/>
      </c>
      <c r="AU39" s="3" t="str">
        <f>IF($A39="","",IF('Domain 4'!E40="","",'Domain 4'!E40))</f>
        <v/>
      </c>
      <c r="AV39" s="3" t="str">
        <f>IF($A39="","",IF('Domain 4'!F40="","",'Domain 4'!F40))</f>
        <v/>
      </c>
      <c r="AW39" s="3" t="str">
        <f>IF($A39="","",IF('Domain 4'!G40="","",'Domain 4'!G40))</f>
        <v/>
      </c>
      <c r="AX39" s="3" t="str">
        <f>IF($A39="","",IF('Domain 4'!H40="","",'Domain 4'!H40))</f>
        <v/>
      </c>
      <c r="AY39" s="562" t="str">
        <f>IF($A39="","",IF('Domain 4'!I40="","",'Domain 4'!I40))</f>
        <v/>
      </c>
      <c r="AZ39" s="3" t="str">
        <f>IF($A39="","",IF('Domain 4'!J40="","",'Domain 4'!J40))</f>
        <v/>
      </c>
      <c r="BA39" s="143" t="str">
        <f>IF($A39="","",IF('Domain 4'!K40="","",'Domain 4'!K40))</f>
        <v/>
      </c>
      <c r="BB39" s="3" t="str">
        <f>IF($A39="","",IF('Domain 4'!L40="","",'Domain 4'!L40))</f>
        <v/>
      </c>
      <c r="BC39" s="500" t="str">
        <f>IF($A39="","",IF('Domain 4'!M40="","",'Domain 4'!M40))</f>
        <v/>
      </c>
      <c r="BD39" s="11" t="str">
        <f>IF($A39="","",IF('Domain 5'!B40="","",'Domain 5'!B40))</f>
        <v/>
      </c>
      <c r="BE39" s="143" t="str">
        <f>IF($A39="","",IF('Domain 5'!C40="","",'Domain 5'!C40))</f>
        <v/>
      </c>
      <c r="BF39" s="3" t="str">
        <f>IF($A39="","",IF('Domain 5'!D40="","",'Domain 5'!D40))</f>
        <v/>
      </c>
      <c r="BG39" s="562" t="str">
        <f>IF($A39="","",IF('Domain 5'!E40="","",'Domain 5'!E40))</f>
        <v/>
      </c>
      <c r="BH39" s="562" t="str">
        <f>IF($A39="","",IF('Domain 5'!F40="","",'Domain 5'!F40))</f>
        <v/>
      </c>
      <c r="BI39" s="3" t="str">
        <f>IF($A39="","",IF('Domain 5'!G40="","",'Domain 5'!G40))</f>
        <v/>
      </c>
      <c r="BJ39" s="3" t="str">
        <f>IF($A39="","",IF('Domain 5'!H40="","",'Domain 5'!H40))</f>
        <v/>
      </c>
      <c r="BK39" s="37" t="str">
        <f>IF($A39="","",IF('Domain 5'!I40="","",'Domain 5'!I40))</f>
        <v/>
      </c>
    </row>
    <row r="40" spans="1:63" x14ac:dyDescent="0.25">
      <c r="A40" s="13" t="str">
        <f>IF(Summary!A41="","",Summary!A41)</f>
        <v/>
      </c>
      <c r="B40" s="552" t="str">
        <f>IF($A40="","",Summary!C41)</f>
        <v/>
      </c>
      <c r="C40" s="11" t="str">
        <f>IF($A40="","",Summary!D41)</f>
        <v/>
      </c>
      <c r="D40" s="3" t="str">
        <f>IF($A40="","",Summary!E41)</f>
        <v/>
      </c>
      <c r="E40" s="3" t="str">
        <f>IF($A40="","",Summary!F41)</f>
        <v/>
      </c>
      <c r="F40" s="3" t="str">
        <f>IF($A40="","",Summary!G41)</f>
        <v/>
      </c>
      <c r="G40" s="3" t="str">
        <f>IF($A40="","",Summary!H41)</f>
        <v/>
      </c>
      <c r="H40" s="4" t="str">
        <f>IF($A40="","",Summary!I41)</f>
        <v/>
      </c>
      <c r="I40" s="11" t="str">
        <f>IF($A40="","",IF('Domain 1'!B41="","",'Domain 1'!B41))</f>
        <v/>
      </c>
      <c r="J40" s="143" t="str">
        <f>IF($A40="","",IF('Domain 1'!C41="","",'Domain 1'!C41))</f>
        <v/>
      </c>
      <c r="K40" s="3" t="str">
        <f>IF($A40="","",IF('Domain 1'!D41="","",'Domain 1'!D41))</f>
        <v/>
      </c>
      <c r="L40" s="562" t="str">
        <f>IF($A40="","",IF('Domain 1'!E41="","",'Domain 1'!E41))</f>
        <v/>
      </c>
      <c r="M40" s="3" t="str">
        <f>IF($A40="","",IF('Domain 1'!F41="","",'Domain 1'!F41))</f>
        <v/>
      </c>
      <c r="N40" s="143" t="str">
        <f>IF($A40="","",IF('Domain 1'!G41="","",'Domain 1'!G41))</f>
        <v/>
      </c>
      <c r="O40" s="3" t="str">
        <f>IF($A40="","",IF('Domain 1'!H41="","",'Domain 1'!H41))</f>
        <v/>
      </c>
      <c r="P40" s="500" t="str">
        <f>IF($A40="","",IF('Domain 1'!I41="","",'Domain 1'!I41))</f>
        <v/>
      </c>
      <c r="Q40" s="11" t="str">
        <f>IF($A40="","",IF(Preliminary!$G41=Lists!$I$8,IF(Summary!C41="","","ITT"),IF(Preliminary!$G41=Lists!$E$3,"PP","")))</f>
        <v/>
      </c>
      <c r="R40" s="143" t="str">
        <f>IF($A40="","",IF($Q40="ITT",IF('Domain 2 ITT'!B41="","",'Domain 2 ITT'!B41),IF('Domain 2 PP'!B41="","",'Domain 2 PP'!B41)))</f>
        <v/>
      </c>
      <c r="S40" s="143" t="str">
        <f>IF($A40="","",IF($Q40="ITT",IF('Domain 2 ITT'!C41="","",'Domain 2 ITT'!C41),IF('Domain 2 PP'!C41="","",'Domain 2 PP'!C41)))</f>
        <v/>
      </c>
      <c r="T40" s="3" t="str">
        <f>IF($A40="","",IF($Q40="ITT",IF('Domain 2 ITT'!D41="","",'Domain 2 ITT'!D41),IF('Domain 2 PP'!D41="","",'Domain 2 PP'!D41)))</f>
        <v/>
      </c>
      <c r="U40" s="3" t="str">
        <f>IF($A40="","",IF($Q40="ITT",IF('Domain 2 ITT'!E41="","",'Domain 2 ITT'!E41),IF('Domain 2 PP'!E41="","",'Domain 2 PP'!E41)))</f>
        <v/>
      </c>
      <c r="V40" s="3" t="str">
        <f>IF($A40="","",IF($Q40="ITT",IF('Domain 2 ITT'!F41="","",'Domain 2 ITT'!F41),IF('Domain 2 PP'!F41="","",'Domain 2 PP'!F41)))</f>
        <v/>
      </c>
      <c r="W40" s="3" t="str">
        <f>IF($A40="","",IF($Q40="ITT",IF('Domain 2 ITT'!G41="","",'Domain 2 ITT'!G41),IF('Domain 2 PP'!G41="","",'Domain 2 PP'!G41)))</f>
        <v/>
      </c>
      <c r="X40" s="3" t="str">
        <f>IF($A40="","",IF($Q40="ITT",IF('Domain 2 ITT'!H41="","",'Domain 2 ITT'!H41),IF('Domain 2 PP'!H41="","",'Domain 2 PP'!H41)))</f>
        <v/>
      </c>
      <c r="Y40" s="3" t="str">
        <f>IF($A40="","",IF($Q40="ITT",IF('Domain 2 ITT'!I41="","",'Domain 2 ITT'!I41),IF('Domain 2 PP'!I41="","",'Domain 2 PP'!I41)))</f>
        <v/>
      </c>
      <c r="Z40" s="3" t="str">
        <f>IF($A40="","",IF($Q40="ITT",IF('Domain 2 ITT'!J41="","",'Domain 2 ITT'!J41),IF('Domain 2 PP'!J41="","",'Domain 2 PP'!J41)))</f>
        <v/>
      </c>
      <c r="AA40" s="3" t="str">
        <f>IF($A40="","",IF($Q40="ITT",IF('Domain 2 ITT'!K41="","",'Domain 2 ITT'!K41),IF('Domain 2 PP'!K41="","",'Domain 2 PP'!K41)))</f>
        <v/>
      </c>
      <c r="AB40" s="3" t="str">
        <f>IF($A40="","",IF($Q40="ITT",IF('Domain 2 ITT'!L41="","",'Domain 2 ITT'!L41),IF('Domain 2 PP'!L41="","",'Domain 2 PP'!L41)))</f>
        <v/>
      </c>
      <c r="AC40" s="562" t="str">
        <f>IF($A40="","",IF($Q40="ITT",IF('Domain 2 ITT'!M41="","",'Domain 2 ITT'!M41),IF('Domain 2 PP'!M41="","",'Domain 2 PP'!M41)))</f>
        <v/>
      </c>
      <c r="AD40" s="3" t="str">
        <f>IF($A40="","",IF($Q40="ITT",IF('Domain 2 ITT'!N41="","",'Domain 2 ITT'!N41),"NA"))</f>
        <v/>
      </c>
      <c r="AE40" s="143" t="str">
        <f>IF($A40="","",IF($Q40="ITT",IF('Domain 2 ITT'!O41="","",'Domain 2 ITT'!O41),"NA"))</f>
        <v/>
      </c>
      <c r="AF40" s="3" t="str">
        <f>IF($A40="","",IF($Q40="ITT",IF('Domain 2 ITT'!P41="","",'Domain 2 ITT'!P41),IF('Domain 2 PP'!N41="","",'Domain 2 PP'!N41)))</f>
        <v/>
      </c>
      <c r="AG40" s="500" t="str">
        <f>IF($A40="","",IF($Q40="ITT",IF('Domain 2 ITT'!Q41="","",'Domain 2 ITT'!Q41),IF('Domain 2 PP'!O41="","",'Domain 2 PP'!O41)))</f>
        <v/>
      </c>
      <c r="AH40" s="11" t="str">
        <f>IF($A40="","",IF('Domain 3'!B41="","",'Domain 3'!B41))</f>
        <v/>
      </c>
      <c r="AI40" s="143" t="str">
        <f>IF($A40="","",IF('Domain 3'!C41="","",'Domain 3'!C41))</f>
        <v/>
      </c>
      <c r="AJ40" s="3" t="str">
        <f>IF($A40="","",IF('Domain 3'!D41="","",'Domain 3'!D41))</f>
        <v/>
      </c>
      <c r="AK40" s="3" t="str">
        <f>IF($A40="","",IF('Domain 3'!E41="","",'Domain 3'!E41))</f>
        <v/>
      </c>
      <c r="AL40" s="3" t="str">
        <f>IF($A40="","",IF('Domain 3'!F41="","",'Domain 3'!F41))</f>
        <v/>
      </c>
      <c r="AM40" s="562" t="str">
        <f>IF($A40="","",IF('Domain 3'!G41="","",'Domain 3'!G41))</f>
        <v/>
      </c>
      <c r="AN40" s="3" t="str">
        <f>IF($A40="","",IF('Domain 3'!H41="","",'Domain 3'!H41))</f>
        <v/>
      </c>
      <c r="AO40" s="143" t="str">
        <f>IF($A40="","",IF('Domain 3'!I41="","",'Domain 3'!I41))</f>
        <v/>
      </c>
      <c r="AP40" s="3" t="str">
        <f>IF($A40="","",IF('Domain 3'!J41="","",'Domain 3'!J41))</f>
        <v/>
      </c>
      <c r="AQ40" s="500" t="str">
        <f>IF($A40="","",IF('Domain 3'!K41="","",'Domain 3'!K41))</f>
        <v/>
      </c>
      <c r="AR40" s="11" t="str">
        <f>IF($A40="","",IF('Domain 4'!B41="","",'Domain 4'!B41))</f>
        <v/>
      </c>
      <c r="AS40" s="143" t="str">
        <f>IF($A40="","",IF('Domain 4'!C41="","",'Domain 4'!C41))</f>
        <v/>
      </c>
      <c r="AT40" s="3" t="str">
        <f>IF($A40="","",IF('Domain 4'!D41="","",'Domain 4'!D41))</f>
        <v/>
      </c>
      <c r="AU40" s="3" t="str">
        <f>IF($A40="","",IF('Domain 4'!E41="","",'Domain 4'!E41))</f>
        <v/>
      </c>
      <c r="AV40" s="3" t="str">
        <f>IF($A40="","",IF('Domain 4'!F41="","",'Domain 4'!F41))</f>
        <v/>
      </c>
      <c r="AW40" s="3" t="str">
        <f>IF($A40="","",IF('Domain 4'!G41="","",'Domain 4'!G41))</f>
        <v/>
      </c>
      <c r="AX40" s="3" t="str">
        <f>IF($A40="","",IF('Domain 4'!H41="","",'Domain 4'!H41))</f>
        <v/>
      </c>
      <c r="AY40" s="562" t="str">
        <f>IF($A40="","",IF('Domain 4'!I41="","",'Domain 4'!I41))</f>
        <v/>
      </c>
      <c r="AZ40" s="3" t="str">
        <f>IF($A40="","",IF('Domain 4'!J41="","",'Domain 4'!J41))</f>
        <v/>
      </c>
      <c r="BA40" s="143" t="str">
        <f>IF($A40="","",IF('Domain 4'!K41="","",'Domain 4'!K41))</f>
        <v/>
      </c>
      <c r="BB40" s="3" t="str">
        <f>IF($A40="","",IF('Domain 4'!L41="","",'Domain 4'!L41))</f>
        <v/>
      </c>
      <c r="BC40" s="500" t="str">
        <f>IF($A40="","",IF('Domain 4'!M41="","",'Domain 4'!M41))</f>
        <v/>
      </c>
      <c r="BD40" s="11" t="str">
        <f>IF($A40="","",IF('Domain 5'!B41="","",'Domain 5'!B41))</f>
        <v/>
      </c>
      <c r="BE40" s="143" t="str">
        <f>IF($A40="","",IF('Domain 5'!C41="","",'Domain 5'!C41))</f>
        <v/>
      </c>
      <c r="BF40" s="3" t="str">
        <f>IF($A40="","",IF('Domain 5'!D41="","",'Domain 5'!D41))</f>
        <v/>
      </c>
      <c r="BG40" s="562" t="str">
        <f>IF($A40="","",IF('Domain 5'!E41="","",'Domain 5'!E41))</f>
        <v/>
      </c>
      <c r="BH40" s="562" t="str">
        <f>IF($A40="","",IF('Domain 5'!F41="","",'Domain 5'!F41))</f>
        <v/>
      </c>
      <c r="BI40" s="3" t="str">
        <f>IF($A40="","",IF('Domain 5'!G41="","",'Domain 5'!G41))</f>
        <v/>
      </c>
      <c r="BJ40" s="3" t="str">
        <f>IF($A40="","",IF('Domain 5'!H41="","",'Domain 5'!H41))</f>
        <v/>
      </c>
      <c r="BK40" s="37" t="str">
        <f>IF($A40="","",IF('Domain 5'!I41="","",'Domain 5'!I41))</f>
        <v/>
      </c>
    </row>
    <row r="41" spans="1:63" x14ac:dyDescent="0.25">
      <c r="A41" s="13" t="str">
        <f>IF(Summary!A42="","",Summary!A42)</f>
        <v/>
      </c>
      <c r="B41" s="552" t="str">
        <f>IF($A41="","",Summary!C42)</f>
        <v/>
      </c>
      <c r="C41" s="11" t="str">
        <f>IF($A41="","",Summary!D42)</f>
        <v/>
      </c>
      <c r="D41" s="3" t="str">
        <f>IF($A41="","",Summary!E42)</f>
        <v/>
      </c>
      <c r="E41" s="3" t="str">
        <f>IF($A41="","",Summary!F42)</f>
        <v/>
      </c>
      <c r="F41" s="3" t="str">
        <f>IF($A41="","",Summary!G42)</f>
        <v/>
      </c>
      <c r="G41" s="3" t="str">
        <f>IF($A41="","",Summary!H42)</f>
        <v/>
      </c>
      <c r="H41" s="4" t="str">
        <f>IF($A41="","",Summary!I42)</f>
        <v/>
      </c>
      <c r="I41" s="11" t="str">
        <f>IF($A41="","",IF('Domain 1'!B42="","",'Domain 1'!B42))</f>
        <v/>
      </c>
      <c r="J41" s="143" t="str">
        <f>IF($A41="","",IF('Domain 1'!C42="","",'Domain 1'!C42))</f>
        <v/>
      </c>
      <c r="K41" s="3" t="str">
        <f>IF($A41="","",IF('Domain 1'!D42="","",'Domain 1'!D42))</f>
        <v/>
      </c>
      <c r="L41" s="562" t="str">
        <f>IF($A41="","",IF('Domain 1'!E42="","",'Domain 1'!E42))</f>
        <v/>
      </c>
      <c r="M41" s="3" t="str">
        <f>IF($A41="","",IF('Domain 1'!F42="","",'Domain 1'!F42))</f>
        <v/>
      </c>
      <c r="N41" s="143" t="str">
        <f>IF($A41="","",IF('Domain 1'!G42="","",'Domain 1'!G42))</f>
        <v/>
      </c>
      <c r="O41" s="3" t="str">
        <f>IF($A41="","",IF('Domain 1'!H42="","",'Domain 1'!H42))</f>
        <v/>
      </c>
      <c r="P41" s="500" t="str">
        <f>IF($A41="","",IF('Domain 1'!I42="","",'Domain 1'!I42))</f>
        <v/>
      </c>
      <c r="Q41" s="11" t="str">
        <f>IF($A41="","",IF(Preliminary!$G42=Lists!$I$8,IF(Summary!C42="","","ITT"),IF(Preliminary!$G42=Lists!$E$3,"PP","")))</f>
        <v/>
      </c>
      <c r="R41" s="143" t="str">
        <f>IF($A41="","",IF($Q41="ITT",IF('Domain 2 ITT'!B42="","",'Domain 2 ITT'!B42),IF('Domain 2 PP'!B42="","",'Domain 2 PP'!B42)))</f>
        <v/>
      </c>
      <c r="S41" s="143" t="str">
        <f>IF($A41="","",IF($Q41="ITT",IF('Domain 2 ITT'!C42="","",'Domain 2 ITT'!C42),IF('Domain 2 PP'!C42="","",'Domain 2 PP'!C42)))</f>
        <v/>
      </c>
      <c r="T41" s="3" t="str">
        <f>IF($A41="","",IF($Q41="ITT",IF('Domain 2 ITT'!D42="","",'Domain 2 ITT'!D42),IF('Domain 2 PP'!D42="","",'Domain 2 PP'!D42)))</f>
        <v/>
      </c>
      <c r="U41" s="3" t="str">
        <f>IF($A41="","",IF($Q41="ITT",IF('Domain 2 ITT'!E42="","",'Domain 2 ITT'!E42),IF('Domain 2 PP'!E42="","",'Domain 2 PP'!E42)))</f>
        <v/>
      </c>
      <c r="V41" s="3" t="str">
        <f>IF($A41="","",IF($Q41="ITT",IF('Domain 2 ITT'!F42="","",'Domain 2 ITT'!F42),IF('Domain 2 PP'!F42="","",'Domain 2 PP'!F42)))</f>
        <v/>
      </c>
      <c r="W41" s="3" t="str">
        <f>IF($A41="","",IF($Q41="ITT",IF('Domain 2 ITT'!G42="","",'Domain 2 ITT'!G42),IF('Domain 2 PP'!G42="","",'Domain 2 PP'!G42)))</f>
        <v/>
      </c>
      <c r="X41" s="3" t="str">
        <f>IF($A41="","",IF($Q41="ITT",IF('Domain 2 ITT'!H42="","",'Domain 2 ITT'!H42),IF('Domain 2 PP'!H42="","",'Domain 2 PP'!H42)))</f>
        <v/>
      </c>
      <c r="Y41" s="3" t="str">
        <f>IF($A41="","",IF($Q41="ITT",IF('Domain 2 ITT'!I42="","",'Domain 2 ITT'!I42),IF('Domain 2 PP'!I42="","",'Domain 2 PP'!I42)))</f>
        <v/>
      </c>
      <c r="Z41" s="3" t="str">
        <f>IF($A41="","",IF($Q41="ITT",IF('Domain 2 ITT'!J42="","",'Domain 2 ITT'!J42),IF('Domain 2 PP'!J42="","",'Domain 2 PP'!J42)))</f>
        <v/>
      </c>
      <c r="AA41" s="3" t="str">
        <f>IF($A41="","",IF($Q41="ITT",IF('Domain 2 ITT'!K42="","",'Domain 2 ITT'!K42),IF('Domain 2 PP'!K42="","",'Domain 2 PP'!K42)))</f>
        <v/>
      </c>
      <c r="AB41" s="3" t="str">
        <f>IF($A41="","",IF($Q41="ITT",IF('Domain 2 ITT'!L42="","",'Domain 2 ITT'!L42),IF('Domain 2 PP'!L42="","",'Domain 2 PP'!L42)))</f>
        <v/>
      </c>
      <c r="AC41" s="562" t="str">
        <f>IF($A41="","",IF($Q41="ITT",IF('Domain 2 ITT'!M42="","",'Domain 2 ITT'!M42),IF('Domain 2 PP'!M42="","",'Domain 2 PP'!M42)))</f>
        <v/>
      </c>
      <c r="AD41" s="3" t="str">
        <f>IF($A41="","",IF($Q41="ITT",IF('Domain 2 ITT'!N42="","",'Domain 2 ITT'!N42),"NA"))</f>
        <v/>
      </c>
      <c r="AE41" s="143" t="str">
        <f>IF($A41="","",IF($Q41="ITT",IF('Domain 2 ITT'!O42="","",'Domain 2 ITT'!O42),"NA"))</f>
        <v/>
      </c>
      <c r="AF41" s="3" t="str">
        <f>IF($A41="","",IF($Q41="ITT",IF('Domain 2 ITT'!P42="","",'Domain 2 ITT'!P42),IF('Domain 2 PP'!N42="","",'Domain 2 PP'!N42)))</f>
        <v/>
      </c>
      <c r="AG41" s="500" t="str">
        <f>IF($A41="","",IF($Q41="ITT",IF('Domain 2 ITT'!Q42="","",'Domain 2 ITT'!Q42),IF('Domain 2 PP'!O42="","",'Domain 2 PP'!O42)))</f>
        <v/>
      </c>
      <c r="AH41" s="11" t="str">
        <f>IF($A41="","",IF('Domain 3'!B42="","",'Domain 3'!B42))</f>
        <v/>
      </c>
      <c r="AI41" s="143" t="str">
        <f>IF($A41="","",IF('Domain 3'!C42="","",'Domain 3'!C42))</f>
        <v/>
      </c>
      <c r="AJ41" s="3" t="str">
        <f>IF($A41="","",IF('Domain 3'!D42="","",'Domain 3'!D42))</f>
        <v/>
      </c>
      <c r="AK41" s="3" t="str">
        <f>IF($A41="","",IF('Domain 3'!E42="","",'Domain 3'!E42))</f>
        <v/>
      </c>
      <c r="AL41" s="3" t="str">
        <f>IF($A41="","",IF('Domain 3'!F42="","",'Domain 3'!F42))</f>
        <v/>
      </c>
      <c r="AM41" s="562" t="str">
        <f>IF($A41="","",IF('Domain 3'!G42="","",'Domain 3'!G42))</f>
        <v/>
      </c>
      <c r="AN41" s="3" t="str">
        <f>IF($A41="","",IF('Domain 3'!H42="","",'Domain 3'!H42))</f>
        <v/>
      </c>
      <c r="AO41" s="143" t="str">
        <f>IF($A41="","",IF('Domain 3'!I42="","",'Domain 3'!I42))</f>
        <v/>
      </c>
      <c r="AP41" s="3" t="str">
        <f>IF($A41="","",IF('Domain 3'!J42="","",'Domain 3'!J42))</f>
        <v/>
      </c>
      <c r="AQ41" s="500" t="str">
        <f>IF($A41="","",IF('Domain 3'!K42="","",'Domain 3'!K42))</f>
        <v/>
      </c>
      <c r="AR41" s="11" t="str">
        <f>IF($A41="","",IF('Domain 4'!B42="","",'Domain 4'!B42))</f>
        <v/>
      </c>
      <c r="AS41" s="143" t="str">
        <f>IF($A41="","",IF('Domain 4'!C42="","",'Domain 4'!C42))</f>
        <v/>
      </c>
      <c r="AT41" s="3" t="str">
        <f>IF($A41="","",IF('Domain 4'!D42="","",'Domain 4'!D42))</f>
        <v/>
      </c>
      <c r="AU41" s="3" t="str">
        <f>IF($A41="","",IF('Domain 4'!E42="","",'Domain 4'!E42))</f>
        <v/>
      </c>
      <c r="AV41" s="3" t="str">
        <f>IF($A41="","",IF('Domain 4'!F42="","",'Domain 4'!F42))</f>
        <v/>
      </c>
      <c r="AW41" s="3" t="str">
        <f>IF($A41="","",IF('Domain 4'!G42="","",'Domain 4'!G42))</f>
        <v/>
      </c>
      <c r="AX41" s="3" t="str">
        <f>IF($A41="","",IF('Domain 4'!H42="","",'Domain 4'!H42))</f>
        <v/>
      </c>
      <c r="AY41" s="562" t="str">
        <f>IF($A41="","",IF('Domain 4'!I42="","",'Domain 4'!I42))</f>
        <v/>
      </c>
      <c r="AZ41" s="3" t="str">
        <f>IF($A41="","",IF('Domain 4'!J42="","",'Domain 4'!J42))</f>
        <v/>
      </c>
      <c r="BA41" s="143" t="str">
        <f>IF($A41="","",IF('Domain 4'!K42="","",'Domain 4'!K42))</f>
        <v/>
      </c>
      <c r="BB41" s="3" t="str">
        <f>IF($A41="","",IF('Domain 4'!L42="","",'Domain 4'!L42))</f>
        <v/>
      </c>
      <c r="BC41" s="500" t="str">
        <f>IF($A41="","",IF('Domain 4'!M42="","",'Domain 4'!M42))</f>
        <v/>
      </c>
      <c r="BD41" s="11" t="str">
        <f>IF($A41="","",IF('Domain 5'!B42="","",'Domain 5'!B42))</f>
        <v/>
      </c>
      <c r="BE41" s="143" t="str">
        <f>IF($A41="","",IF('Domain 5'!C42="","",'Domain 5'!C42))</f>
        <v/>
      </c>
      <c r="BF41" s="3" t="str">
        <f>IF($A41="","",IF('Domain 5'!D42="","",'Domain 5'!D42))</f>
        <v/>
      </c>
      <c r="BG41" s="562" t="str">
        <f>IF($A41="","",IF('Domain 5'!E42="","",'Domain 5'!E42))</f>
        <v/>
      </c>
      <c r="BH41" s="562" t="str">
        <f>IF($A41="","",IF('Domain 5'!F42="","",'Domain 5'!F42))</f>
        <v/>
      </c>
      <c r="BI41" s="3" t="str">
        <f>IF($A41="","",IF('Domain 5'!G42="","",'Domain 5'!G42))</f>
        <v/>
      </c>
      <c r="BJ41" s="3" t="str">
        <f>IF($A41="","",IF('Domain 5'!H42="","",'Domain 5'!H42))</f>
        <v/>
      </c>
      <c r="BK41" s="37" t="str">
        <f>IF($A41="","",IF('Domain 5'!I42="","",'Domain 5'!I42))</f>
        <v/>
      </c>
    </row>
    <row r="42" spans="1:63" x14ac:dyDescent="0.25">
      <c r="A42" s="13" t="str">
        <f>IF(Summary!A43="","",Summary!A43)</f>
        <v/>
      </c>
      <c r="B42" s="552" t="str">
        <f>IF($A42="","",Summary!C43)</f>
        <v/>
      </c>
      <c r="C42" s="11" t="str">
        <f>IF($A42="","",Summary!D43)</f>
        <v/>
      </c>
      <c r="D42" s="3" t="str">
        <f>IF($A42="","",Summary!E43)</f>
        <v/>
      </c>
      <c r="E42" s="3" t="str">
        <f>IF($A42="","",Summary!F43)</f>
        <v/>
      </c>
      <c r="F42" s="3" t="str">
        <f>IF($A42="","",Summary!G43)</f>
        <v/>
      </c>
      <c r="G42" s="3" t="str">
        <f>IF($A42="","",Summary!H43)</f>
        <v/>
      </c>
      <c r="H42" s="4" t="str">
        <f>IF($A42="","",Summary!I43)</f>
        <v/>
      </c>
      <c r="I42" s="11" t="str">
        <f>IF($A42="","",IF('Domain 1'!B43="","",'Domain 1'!B43))</f>
        <v/>
      </c>
      <c r="J42" s="143" t="str">
        <f>IF($A42="","",IF('Domain 1'!C43="","",'Domain 1'!C43))</f>
        <v/>
      </c>
      <c r="K42" s="3" t="str">
        <f>IF($A42="","",IF('Domain 1'!D43="","",'Domain 1'!D43))</f>
        <v/>
      </c>
      <c r="L42" s="562" t="str">
        <f>IF($A42="","",IF('Domain 1'!E43="","",'Domain 1'!E43))</f>
        <v/>
      </c>
      <c r="M42" s="3" t="str">
        <f>IF($A42="","",IF('Domain 1'!F43="","",'Domain 1'!F43))</f>
        <v/>
      </c>
      <c r="N42" s="143" t="str">
        <f>IF($A42="","",IF('Domain 1'!G43="","",'Domain 1'!G43))</f>
        <v/>
      </c>
      <c r="O42" s="3" t="str">
        <f>IF($A42="","",IF('Domain 1'!H43="","",'Domain 1'!H43))</f>
        <v/>
      </c>
      <c r="P42" s="500" t="str">
        <f>IF($A42="","",IF('Domain 1'!I43="","",'Domain 1'!I43))</f>
        <v/>
      </c>
      <c r="Q42" s="11" t="str">
        <f>IF($A42="","",IF(Preliminary!$G43=Lists!$I$8,IF(Summary!C43="","","ITT"),IF(Preliminary!$G43=Lists!$E$3,"PP","")))</f>
        <v/>
      </c>
      <c r="R42" s="143" t="str">
        <f>IF($A42="","",IF($Q42="ITT",IF('Domain 2 ITT'!B43="","",'Domain 2 ITT'!B43),IF('Domain 2 PP'!B43="","",'Domain 2 PP'!B43)))</f>
        <v/>
      </c>
      <c r="S42" s="143" t="str">
        <f>IF($A42="","",IF($Q42="ITT",IF('Domain 2 ITT'!C43="","",'Domain 2 ITT'!C43),IF('Domain 2 PP'!C43="","",'Domain 2 PP'!C43)))</f>
        <v/>
      </c>
      <c r="T42" s="3" t="str">
        <f>IF($A42="","",IF($Q42="ITT",IF('Domain 2 ITT'!D43="","",'Domain 2 ITT'!D43),IF('Domain 2 PP'!D43="","",'Domain 2 PP'!D43)))</f>
        <v/>
      </c>
      <c r="U42" s="3" t="str">
        <f>IF($A42="","",IF($Q42="ITT",IF('Domain 2 ITT'!E43="","",'Domain 2 ITT'!E43),IF('Domain 2 PP'!E43="","",'Domain 2 PP'!E43)))</f>
        <v/>
      </c>
      <c r="V42" s="3" t="str">
        <f>IF($A42="","",IF($Q42="ITT",IF('Domain 2 ITT'!F43="","",'Domain 2 ITT'!F43),IF('Domain 2 PP'!F43="","",'Domain 2 PP'!F43)))</f>
        <v/>
      </c>
      <c r="W42" s="3" t="str">
        <f>IF($A42="","",IF($Q42="ITT",IF('Domain 2 ITT'!G43="","",'Domain 2 ITT'!G43),IF('Domain 2 PP'!G43="","",'Domain 2 PP'!G43)))</f>
        <v/>
      </c>
      <c r="X42" s="3" t="str">
        <f>IF($A42="","",IF($Q42="ITT",IF('Domain 2 ITT'!H43="","",'Domain 2 ITT'!H43),IF('Domain 2 PP'!H43="","",'Domain 2 PP'!H43)))</f>
        <v/>
      </c>
      <c r="Y42" s="3" t="str">
        <f>IF($A42="","",IF($Q42="ITT",IF('Domain 2 ITT'!I43="","",'Domain 2 ITT'!I43),IF('Domain 2 PP'!I43="","",'Domain 2 PP'!I43)))</f>
        <v/>
      </c>
      <c r="Z42" s="3" t="str">
        <f>IF($A42="","",IF($Q42="ITT",IF('Domain 2 ITT'!J43="","",'Domain 2 ITT'!J43),IF('Domain 2 PP'!J43="","",'Domain 2 PP'!J43)))</f>
        <v/>
      </c>
      <c r="AA42" s="3" t="str">
        <f>IF($A42="","",IF($Q42="ITT",IF('Domain 2 ITT'!K43="","",'Domain 2 ITT'!K43),IF('Domain 2 PP'!K43="","",'Domain 2 PP'!K43)))</f>
        <v/>
      </c>
      <c r="AB42" s="3" t="str">
        <f>IF($A42="","",IF($Q42="ITT",IF('Domain 2 ITT'!L43="","",'Domain 2 ITT'!L43),IF('Domain 2 PP'!L43="","",'Domain 2 PP'!L43)))</f>
        <v/>
      </c>
      <c r="AC42" s="562" t="str">
        <f>IF($A42="","",IF($Q42="ITT",IF('Domain 2 ITT'!M43="","",'Domain 2 ITT'!M43),IF('Domain 2 PP'!M43="","",'Domain 2 PP'!M43)))</f>
        <v/>
      </c>
      <c r="AD42" s="3" t="str">
        <f>IF($A42="","",IF($Q42="ITT",IF('Domain 2 ITT'!N43="","",'Domain 2 ITT'!N43),"NA"))</f>
        <v/>
      </c>
      <c r="AE42" s="143" t="str">
        <f>IF($A42="","",IF($Q42="ITT",IF('Domain 2 ITT'!O43="","",'Domain 2 ITT'!O43),"NA"))</f>
        <v/>
      </c>
      <c r="AF42" s="3" t="str">
        <f>IF($A42="","",IF($Q42="ITT",IF('Domain 2 ITT'!P43="","",'Domain 2 ITT'!P43),IF('Domain 2 PP'!N43="","",'Domain 2 PP'!N43)))</f>
        <v/>
      </c>
      <c r="AG42" s="500" t="str">
        <f>IF($A42="","",IF($Q42="ITT",IF('Domain 2 ITT'!Q43="","",'Domain 2 ITT'!Q43),IF('Domain 2 PP'!O43="","",'Domain 2 PP'!O43)))</f>
        <v/>
      </c>
      <c r="AH42" s="11" t="str">
        <f>IF($A42="","",IF('Domain 3'!B43="","",'Domain 3'!B43))</f>
        <v/>
      </c>
      <c r="AI42" s="143" t="str">
        <f>IF($A42="","",IF('Domain 3'!C43="","",'Domain 3'!C43))</f>
        <v/>
      </c>
      <c r="AJ42" s="3" t="str">
        <f>IF($A42="","",IF('Domain 3'!D43="","",'Domain 3'!D43))</f>
        <v/>
      </c>
      <c r="AK42" s="3" t="str">
        <f>IF($A42="","",IF('Domain 3'!E43="","",'Domain 3'!E43))</f>
        <v/>
      </c>
      <c r="AL42" s="3" t="str">
        <f>IF($A42="","",IF('Domain 3'!F43="","",'Domain 3'!F43))</f>
        <v/>
      </c>
      <c r="AM42" s="562" t="str">
        <f>IF($A42="","",IF('Domain 3'!G43="","",'Domain 3'!G43))</f>
        <v/>
      </c>
      <c r="AN42" s="3" t="str">
        <f>IF($A42="","",IF('Domain 3'!H43="","",'Domain 3'!H43))</f>
        <v/>
      </c>
      <c r="AO42" s="143" t="str">
        <f>IF($A42="","",IF('Domain 3'!I43="","",'Domain 3'!I43))</f>
        <v/>
      </c>
      <c r="AP42" s="3" t="str">
        <f>IF($A42="","",IF('Domain 3'!J43="","",'Domain 3'!J43))</f>
        <v/>
      </c>
      <c r="AQ42" s="500" t="str">
        <f>IF($A42="","",IF('Domain 3'!K43="","",'Domain 3'!K43))</f>
        <v/>
      </c>
      <c r="AR42" s="11" t="str">
        <f>IF($A42="","",IF('Domain 4'!B43="","",'Domain 4'!B43))</f>
        <v/>
      </c>
      <c r="AS42" s="143" t="str">
        <f>IF($A42="","",IF('Domain 4'!C43="","",'Domain 4'!C43))</f>
        <v/>
      </c>
      <c r="AT42" s="3" t="str">
        <f>IF($A42="","",IF('Domain 4'!D43="","",'Domain 4'!D43))</f>
        <v/>
      </c>
      <c r="AU42" s="3" t="str">
        <f>IF($A42="","",IF('Domain 4'!E43="","",'Domain 4'!E43))</f>
        <v/>
      </c>
      <c r="AV42" s="3" t="str">
        <f>IF($A42="","",IF('Domain 4'!F43="","",'Domain 4'!F43))</f>
        <v/>
      </c>
      <c r="AW42" s="3" t="str">
        <f>IF($A42="","",IF('Domain 4'!G43="","",'Domain 4'!G43))</f>
        <v/>
      </c>
      <c r="AX42" s="3" t="str">
        <f>IF($A42="","",IF('Domain 4'!H43="","",'Domain 4'!H43))</f>
        <v/>
      </c>
      <c r="AY42" s="562" t="str">
        <f>IF($A42="","",IF('Domain 4'!I43="","",'Domain 4'!I43))</f>
        <v/>
      </c>
      <c r="AZ42" s="3" t="str">
        <f>IF($A42="","",IF('Domain 4'!J43="","",'Domain 4'!J43))</f>
        <v/>
      </c>
      <c r="BA42" s="143" t="str">
        <f>IF($A42="","",IF('Domain 4'!K43="","",'Domain 4'!K43))</f>
        <v/>
      </c>
      <c r="BB42" s="3" t="str">
        <f>IF($A42="","",IF('Domain 4'!L43="","",'Domain 4'!L43))</f>
        <v/>
      </c>
      <c r="BC42" s="500" t="str">
        <f>IF($A42="","",IF('Domain 4'!M43="","",'Domain 4'!M43))</f>
        <v/>
      </c>
      <c r="BD42" s="11" t="str">
        <f>IF($A42="","",IF('Domain 5'!B43="","",'Domain 5'!B43))</f>
        <v/>
      </c>
      <c r="BE42" s="143" t="str">
        <f>IF($A42="","",IF('Domain 5'!C43="","",'Domain 5'!C43))</f>
        <v/>
      </c>
      <c r="BF42" s="3" t="str">
        <f>IF($A42="","",IF('Domain 5'!D43="","",'Domain 5'!D43))</f>
        <v/>
      </c>
      <c r="BG42" s="562" t="str">
        <f>IF($A42="","",IF('Domain 5'!E43="","",'Domain 5'!E43))</f>
        <v/>
      </c>
      <c r="BH42" s="562" t="str">
        <f>IF($A42="","",IF('Domain 5'!F43="","",'Domain 5'!F43))</f>
        <v/>
      </c>
      <c r="BI42" s="3" t="str">
        <f>IF($A42="","",IF('Domain 5'!G43="","",'Domain 5'!G43))</f>
        <v/>
      </c>
      <c r="BJ42" s="3" t="str">
        <f>IF($A42="","",IF('Domain 5'!H43="","",'Domain 5'!H43))</f>
        <v/>
      </c>
      <c r="BK42" s="37" t="str">
        <f>IF($A42="","",IF('Domain 5'!I43="","",'Domain 5'!I43))</f>
        <v/>
      </c>
    </row>
    <row r="43" spans="1:63" x14ac:dyDescent="0.25">
      <c r="A43" s="13" t="str">
        <f>IF(Summary!A44="","",Summary!A44)</f>
        <v/>
      </c>
      <c r="B43" s="552" t="str">
        <f>IF($A43="","",Summary!C44)</f>
        <v/>
      </c>
      <c r="C43" s="11" t="str">
        <f>IF($A43="","",Summary!D44)</f>
        <v/>
      </c>
      <c r="D43" s="3" t="str">
        <f>IF($A43="","",Summary!E44)</f>
        <v/>
      </c>
      <c r="E43" s="3" t="str">
        <f>IF($A43="","",Summary!F44)</f>
        <v/>
      </c>
      <c r="F43" s="3" t="str">
        <f>IF($A43="","",Summary!G44)</f>
        <v/>
      </c>
      <c r="G43" s="3" t="str">
        <f>IF($A43="","",Summary!H44)</f>
        <v/>
      </c>
      <c r="H43" s="4" t="str">
        <f>IF($A43="","",Summary!I44)</f>
        <v/>
      </c>
      <c r="I43" s="11" t="str">
        <f>IF($A43="","",IF('Domain 1'!B44="","",'Domain 1'!B44))</f>
        <v/>
      </c>
      <c r="J43" s="143" t="str">
        <f>IF($A43="","",IF('Domain 1'!C44="","",'Domain 1'!C44))</f>
        <v/>
      </c>
      <c r="K43" s="3" t="str">
        <f>IF($A43="","",IF('Domain 1'!D44="","",'Domain 1'!D44))</f>
        <v/>
      </c>
      <c r="L43" s="562" t="str">
        <f>IF($A43="","",IF('Domain 1'!E44="","",'Domain 1'!E44))</f>
        <v/>
      </c>
      <c r="M43" s="3" t="str">
        <f>IF($A43="","",IF('Domain 1'!F44="","",'Domain 1'!F44))</f>
        <v/>
      </c>
      <c r="N43" s="143" t="str">
        <f>IF($A43="","",IF('Domain 1'!G44="","",'Domain 1'!G44))</f>
        <v/>
      </c>
      <c r="O43" s="3" t="str">
        <f>IF($A43="","",IF('Domain 1'!H44="","",'Domain 1'!H44))</f>
        <v/>
      </c>
      <c r="P43" s="500" t="str">
        <f>IF($A43="","",IF('Domain 1'!I44="","",'Domain 1'!I44))</f>
        <v/>
      </c>
      <c r="Q43" s="11" t="str">
        <f>IF($A43="","",IF(Preliminary!$G44=Lists!$I$8,IF(Summary!C44="","","ITT"),IF(Preliminary!$G44=Lists!$E$3,"PP","")))</f>
        <v/>
      </c>
      <c r="R43" s="143" t="str">
        <f>IF($A43="","",IF($Q43="ITT",IF('Domain 2 ITT'!B44="","",'Domain 2 ITT'!B44),IF('Domain 2 PP'!B44="","",'Domain 2 PP'!B44)))</f>
        <v/>
      </c>
      <c r="S43" s="143" t="str">
        <f>IF($A43="","",IF($Q43="ITT",IF('Domain 2 ITT'!C44="","",'Domain 2 ITT'!C44),IF('Domain 2 PP'!C44="","",'Domain 2 PP'!C44)))</f>
        <v/>
      </c>
      <c r="T43" s="3" t="str">
        <f>IF($A43="","",IF($Q43="ITT",IF('Domain 2 ITT'!D44="","",'Domain 2 ITT'!D44),IF('Domain 2 PP'!D44="","",'Domain 2 PP'!D44)))</f>
        <v/>
      </c>
      <c r="U43" s="3" t="str">
        <f>IF($A43="","",IF($Q43="ITT",IF('Domain 2 ITT'!E44="","",'Domain 2 ITT'!E44),IF('Domain 2 PP'!E44="","",'Domain 2 PP'!E44)))</f>
        <v/>
      </c>
      <c r="V43" s="3" t="str">
        <f>IF($A43="","",IF($Q43="ITT",IF('Domain 2 ITT'!F44="","",'Domain 2 ITT'!F44),IF('Domain 2 PP'!F44="","",'Domain 2 PP'!F44)))</f>
        <v/>
      </c>
      <c r="W43" s="3" t="str">
        <f>IF($A43="","",IF($Q43="ITT",IF('Domain 2 ITT'!G44="","",'Domain 2 ITT'!G44),IF('Domain 2 PP'!G44="","",'Domain 2 PP'!G44)))</f>
        <v/>
      </c>
      <c r="X43" s="3" t="str">
        <f>IF($A43="","",IF($Q43="ITT",IF('Domain 2 ITT'!H44="","",'Domain 2 ITT'!H44),IF('Domain 2 PP'!H44="","",'Domain 2 PP'!H44)))</f>
        <v/>
      </c>
      <c r="Y43" s="3" t="str">
        <f>IF($A43="","",IF($Q43="ITT",IF('Domain 2 ITT'!I44="","",'Domain 2 ITT'!I44),IF('Domain 2 PP'!I44="","",'Domain 2 PP'!I44)))</f>
        <v/>
      </c>
      <c r="Z43" s="3" t="str">
        <f>IF($A43="","",IF($Q43="ITT",IF('Domain 2 ITT'!J44="","",'Domain 2 ITT'!J44),IF('Domain 2 PP'!J44="","",'Domain 2 PP'!J44)))</f>
        <v/>
      </c>
      <c r="AA43" s="3" t="str">
        <f>IF($A43="","",IF($Q43="ITT",IF('Domain 2 ITT'!K44="","",'Domain 2 ITT'!K44),IF('Domain 2 PP'!K44="","",'Domain 2 PP'!K44)))</f>
        <v/>
      </c>
      <c r="AB43" s="3" t="str">
        <f>IF($A43="","",IF($Q43="ITT",IF('Domain 2 ITT'!L44="","",'Domain 2 ITT'!L44),IF('Domain 2 PP'!L44="","",'Domain 2 PP'!L44)))</f>
        <v/>
      </c>
      <c r="AC43" s="562" t="str">
        <f>IF($A43="","",IF($Q43="ITT",IF('Domain 2 ITT'!M44="","",'Domain 2 ITT'!M44),IF('Domain 2 PP'!M44="","",'Domain 2 PP'!M44)))</f>
        <v/>
      </c>
      <c r="AD43" s="3" t="str">
        <f>IF($A43="","",IF($Q43="ITT",IF('Domain 2 ITT'!N44="","",'Domain 2 ITT'!N44),"NA"))</f>
        <v/>
      </c>
      <c r="AE43" s="143" t="str">
        <f>IF($A43="","",IF($Q43="ITT",IF('Domain 2 ITT'!O44="","",'Domain 2 ITT'!O44),"NA"))</f>
        <v/>
      </c>
      <c r="AF43" s="3" t="str">
        <f>IF($A43="","",IF($Q43="ITT",IF('Domain 2 ITT'!P44="","",'Domain 2 ITT'!P44),IF('Domain 2 PP'!N44="","",'Domain 2 PP'!N44)))</f>
        <v/>
      </c>
      <c r="AG43" s="500" t="str">
        <f>IF($A43="","",IF($Q43="ITT",IF('Domain 2 ITT'!Q44="","",'Domain 2 ITT'!Q44),IF('Domain 2 PP'!O44="","",'Domain 2 PP'!O44)))</f>
        <v/>
      </c>
      <c r="AH43" s="11" t="str">
        <f>IF($A43="","",IF('Domain 3'!B44="","",'Domain 3'!B44))</f>
        <v/>
      </c>
      <c r="AI43" s="143" t="str">
        <f>IF($A43="","",IF('Domain 3'!C44="","",'Domain 3'!C44))</f>
        <v/>
      </c>
      <c r="AJ43" s="3" t="str">
        <f>IF($A43="","",IF('Domain 3'!D44="","",'Domain 3'!D44))</f>
        <v/>
      </c>
      <c r="AK43" s="3" t="str">
        <f>IF($A43="","",IF('Domain 3'!E44="","",'Domain 3'!E44))</f>
        <v/>
      </c>
      <c r="AL43" s="3" t="str">
        <f>IF($A43="","",IF('Domain 3'!F44="","",'Domain 3'!F44))</f>
        <v/>
      </c>
      <c r="AM43" s="562" t="str">
        <f>IF($A43="","",IF('Domain 3'!G44="","",'Domain 3'!G44))</f>
        <v/>
      </c>
      <c r="AN43" s="3" t="str">
        <f>IF($A43="","",IF('Domain 3'!H44="","",'Domain 3'!H44))</f>
        <v/>
      </c>
      <c r="AO43" s="143" t="str">
        <f>IF($A43="","",IF('Domain 3'!I44="","",'Domain 3'!I44))</f>
        <v/>
      </c>
      <c r="AP43" s="3" t="str">
        <f>IF($A43="","",IF('Domain 3'!J44="","",'Domain 3'!J44))</f>
        <v/>
      </c>
      <c r="AQ43" s="500" t="str">
        <f>IF($A43="","",IF('Domain 3'!K44="","",'Domain 3'!K44))</f>
        <v/>
      </c>
      <c r="AR43" s="11" t="str">
        <f>IF($A43="","",IF('Domain 4'!B44="","",'Domain 4'!B44))</f>
        <v/>
      </c>
      <c r="AS43" s="143" t="str">
        <f>IF($A43="","",IF('Domain 4'!C44="","",'Domain 4'!C44))</f>
        <v/>
      </c>
      <c r="AT43" s="3" t="str">
        <f>IF($A43="","",IF('Domain 4'!D44="","",'Domain 4'!D44))</f>
        <v/>
      </c>
      <c r="AU43" s="3" t="str">
        <f>IF($A43="","",IF('Domain 4'!E44="","",'Domain 4'!E44))</f>
        <v/>
      </c>
      <c r="AV43" s="3" t="str">
        <f>IF($A43="","",IF('Domain 4'!F44="","",'Domain 4'!F44))</f>
        <v/>
      </c>
      <c r="AW43" s="3" t="str">
        <f>IF($A43="","",IF('Domain 4'!G44="","",'Domain 4'!G44))</f>
        <v/>
      </c>
      <c r="AX43" s="3" t="str">
        <f>IF($A43="","",IF('Domain 4'!H44="","",'Domain 4'!H44))</f>
        <v/>
      </c>
      <c r="AY43" s="562" t="str">
        <f>IF($A43="","",IF('Domain 4'!I44="","",'Domain 4'!I44))</f>
        <v/>
      </c>
      <c r="AZ43" s="3" t="str">
        <f>IF($A43="","",IF('Domain 4'!J44="","",'Domain 4'!J44))</f>
        <v/>
      </c>
      <c r="BA43" s="143" t="str">
        <f>IF($A43="","",IF('Domain 4'!K44="","",'Domain 4'!K44))</f>
        <v/>
      </c>
      <c r="BB43" s="3" t="str">
        <f>IF($A43="","",IF('Domain 4'!L44="","",'Domain 4'!L44))</f>
        <v/>
      </c>
      <c r="BC43" s="500" t="str">
        <f>IF($A43="","",IF('Domain 4'!M44="","",'Domain 4'!M44))</f>
        <v/>
      </c>
      <c r="BD43" s="11" t="str">
        <f>IF($A43="","",IF('Domain 5'!B44="","",'Domain 5'!B44))</f>
        <v/>
      </c>
      <c r="BE43" s="143" t="str">
        <f>IF($A43="","",IF('Domain 5'!C44="","",'Domain 5'!C44))</f>
        <v/>
      </c>
      <c r="BF43" s="3" t="str">
        <f>IF($A43="","",IF('Domain 5'!D44="","",'Domain 5'!D44))</f>
        <v/>
      </c>
      <c r="BG43" s="562" t="str">
        <f>IF($A43="","",IF('Domain 5'!E44="","",'Domain 5'!E44))</f>
        <v/>
      </c>
      <c r="BH43" s="562" t="str">
        <f>IF($A43="","",IF('Domain 5'!F44="","",'Domain 5'!F44))</f>
        <v/>
      </c>
      <c r="BI43" s="3" t="str">
        <f>IF($A43="","",IF('Domain 5'!G44="","",'Domain 5'!G44))</f>
        <v/>
      </c>
      <c r="BJ43" s="3" t="str">
        <f>IF($A43="","",IF('Domain 5'!H44="","",'Domain 5'!H44))</f>
        <v/>
      </c>
      <c r="BK43" s="37" t="str">
        <f>IF($A43="","",IF('Domain 5'!I44="","",'Domain 5'!I44))</f>
        <v/>
      </c>
    </row>
    <row r="44" spans="1:63" x14ac:dyDescent="0.25">
      <c r="A44" s="13" t="str">
        <f>IF(Summary!A45="","",Summary!A45)</f>
        <v/>
      </c>
      <c r="B44" s="552" t="str">
        <f>IF($A44="","",Summary!C45)</f>
        <v/>
      </c>
      <c r="C44" s="11" t="str">
        <f>IF($A44="","",Summary!D45)</f>
        <v/>
      </c>
      <c r="D44" s="3" t="str">
        <f>IF($A44="","",Summary!E45)</f>
        <v/>
      </c>
      <c r="E44" s="3" t="str">
        <f>IF($A44="","",Summary!F45)</f>
        <v/>
      </c>
      <c r="F44" s="3" t="str">
        <f>IF($A44="","",Summary!G45)</f>
        <v/>
      </c>
      <c r="G44" s="3" t="str">
        <f>IF($A44="","",Summary!H45)</f>
        <v/>
      </c>
      <c r="H44" s="4" t="str">
        <f>IF($A44="","",Summary!I45)</f>
        <v/>
      </c>
      <c r="I44" s="11" t="str">
        <f>IF($A44="","",IF('Domain 1'!B45="","",'Domain 1'!B45))</f>
        <v/>
      </c>
      <c r="J44" s="143" t="str">
        <f>IF($A44="","",IF('Domain 1'!C45="","",'Domain 1'!C45))</f>
        <v/>
      </c>
      <c r="K44" s="3" t="str">
        <f>IF($A44="","",IF('Domain 1'!D45="","",'Domain 1'!D45))</f>
        <v/>
      </c>
      <c r="L44" s="562" t="str">
        <f>IF($A44="","",IF('Domain 1'!E45="","",'Domain 1'!E45))</f>
        <v/>
      </c>
      <c r="M44" s="3" t="str">
        <f>IF($A44="","",IF('Domain 1'!F45="","",'Domain 1'!F45))</f>
        <v/>
      </c>
      <c r="N44" s="143" t="str">
        <f>IF($A44="","",IF('Domain 1'!G45="","",'Domain 1'!G45))</f>
        <v/>
      </c>
      <c r="O44" s="3" t="str">
        <f>IF($A44="","",IF('Domain 1'!H45="","",'Domain 1'!H45))</f>
        <v/>
      </c>
      <c r="P44" s="500" t="str">
        <f>IF($A44="","",IF('Domain 1'!I45="","",'Domain 1'!I45))</f>
        <v/>
      </c>
      <c r="Q44" s="11" t="str">
        <f>IF($A44="","",IF(Preliminary!$G45=Lists!$I$8,IF(Summary!C45="","","ITT"),IF(Preliminary!$G45=Lists!$E$3,"PP","")))</f>
        <v/>
      </c>
      <c r="R44" s="143" t="str">
        <f>IF($A44="","",IF($Q44="ITT",IF('Domain 2 ITT'!B45="","",'Domain 2 ITT'!B45),IF('Domain 2 PP'!B45="","",'Domain 2 PP'!B45)))</f>
        <v/>
      </c>
      <c r="S44" s="143" t="str">
        <f>IF($A44="","",IF($Q44="ITT",IF('Domain 2 ITT'!C45="","",'Domain 2 ITT'!C45),IF('Domain 2 PP'!C45="","",'Domain 2 PP'!C45)))</f>
        <v/>
      </c>
      <c r="T44" s="3" t="str">
        <f>IF($A44="","",IF($Q44="ITT",IF('Domain 2 ITT'!D45="","",'Domain 2 ITT'!D45),IF('Domain 2 PP'!D45="","",'Domain 2 PP'!D45)))</f>
        <v/>
      </c>
      <c r="U44" s="3" t="str">
        <f>IF($A44="","",IF($Q44="ITT",IF('Domain 2 ITT'!E45="","",'Domain 2 ITT'!E45),IF('Domain 2 PP'!E45="","",'Domain 2 PP'!E45)))</f>
        <v/>
      </c>
      <c r="V44" s="3" t="str">
        <f>IF($A44="","",IF($Q44="ITT",IF('Domain 2 ITT'!F45="","",'Domain 2 ITT'!F45),IF('Domain 2 PP'!F45="","",'Domain 2 PP'!F45)))</f>
        <v/>
      </c>
      <c r="W44" s="3" t="str">
        <f>IF($A44="","",IF($Q44="ITT",IF('Domain 2 ITT'!G45="","",'Domain 2 ITT'!G45),IF('Domain 2 PP'!G45="","",'Domain 2 PP'!G45)))</f>
        <v/>
      </c>
      <c r="X44" s="3" t="str">
        <f>IF($A44="","",IF($Q44="ITT",IF('Domain 2 ITT'!H45="","",'Domain 2 ITT'!H45),IF('Domain 2 PP'!H45="","",'Domain 2 PP'!H45)))</f>
        <v/>
      </c>
      <c r="Y44" s="3" t="str">
        <f>IF($A44="","",IF($Q44="ITT",IF('Domain 2 ITT'!I45="","",'Domain 2 ITT'!I45),IF('Domain 2 PP'!I45="","",'Domain 2 PP'!I45)))</f>
        <v/>
      </c>
      <c r="Z44" s="3" t="str">
        <f>IF($A44="","",IF($Q44="ITT",IF('Domain 2 ITT'!J45="","",'Domain 2 ITT'!J45),IF('Domain 2 PP'!J45="","",'Domain 2 PP'!J45)))</f>
        <v/>
      </c>
      <c r="AA44" s="3" t="str">
        <f>IF($A44="","",IF($Q44="ITT",IF('Domain 2 ITT'!K45="","",'Domain 2 ITT'!K45),IF('Domain 2 PP'!K45="","",'Domain 2 PP'!K45)))</f>
        <v/>
      </c>
      <c r="AB44" s="3" t="str">
        <f>IF($A44="","",IF($Q44="ITT",IF('Domain 2 ITT'!L45="","",'Domain 2 ITT'!L45),IF('Domain 2 PP'!L45="","",'Domain 2 PP'!L45)))</f>
        <v/>
      </c>
      <c r="AC44" s="562" t="str">
        <f>IF($A44="","",IF($Q44="ITT",IF('Domain 2 ITT'!M45="","",'Domain 2 ITT'!M45),IF('Domain 2 PP'!M45="","",'Domain 2 PP'!M45)))</f>
        <v/>
      </c>
      <c r="AD44" s="3" t="str">
        <f>IF($A44="","",IF($Q44="ITT",IF('Domain 2 ITT'!N45="","",'Domain 2 ITT'!N45),"NA"))</f>
        <v/>
      </c>
      <c r="AE44" s="143" t="str">
        <f>IF($A44="","",IF($Q44="ITT",IF('Domain 2 ITT'!O45="","",'Domain 2 ITT'!O45),"NA"))</f>
        <v/>
      </c>
      <c r="AF44" s="3" t="str">
        <f>IF($A44="","",IF($Q44="ITT",IF('Domain 2 ITT'!P45="","",'Domain 2 ITT'!P45),IF('Domain 2 PP'!N45="","",'Domain 2 PP'!N45)))</f>
        <v/>
      </c>
      <c r="AG44" s="500" t="str">
        <f>IF($A44="","",IF($Q44="ITT",IF('Domain 2 ITT'!Q45="","",'Domain 2 ITT'!Q45),IF('Domain 2 PP'!O45="","",'Domain 2 PP'!O45)))</f>
        <v/>
      </c>
      <c r="AH44" s="11" t="str">
        <f>IF($A44="","",IF('Domain 3'!B45="","",'Domain 3'!B45))</f>
        <v/>
      </c>
      <c r="AI44" s="143" t="str">
        <f>IF($A44="","",IF('Domain 3'!C45="","",'Domain 3'!C45))</f>
        <v/>
      </c>
      <c r="AJ44" s="3" t="str">
        <f>IF($A44="","",IF('Domain 3'!D45="","",'Domain 3'!D45))</f>
        <v/>
      </c>
      <c r="AK44" s="3" t="str">
        <f>IF($A44="","",IF('Domain 3'!E45="","",'Domain 3'!E45))</f>
        <v/>
      </c>
      <c r="AL44" s="3" t="str">
        <f>IF($A44="","",IF('Domain 3'!F45="","",'Domain 3'!F45))</f>
        <v/>
      </c>
      <c r="AM44" s="562" t="str">
        <f>IF($A44="","",IF('Domain 3'!G45="","",'Domain 3'!G45))</f>
        <v/>
      </c>
      <c r="AN44" s="3" t="str">
        <f>IF($A44="","",IF('Domain 3'!H45="","",'Domain 3'!H45))</f>
        <v/>
      </c>
      <c r="AO44" s="143" t="str">
        <f>IF($A44="","",IF('Domain 3'!I45="","",'Domain 3'!I45))</f>
        <v/>
      </c>
      <c r="AP44" s="3" t="str">
        <f>IF($A44="","",IF('Domain 3'!J45="","",'Domain 3'!J45))</f>
        <v/>
      </c>
      <c r="AQ44" s="500" t="str">
        <f>IF($A44="","",IF('Domain 3'!K45="","",'Domain 3'!K45))</f>
        <v/>
      </c>
      <c r="AR44" s="11" t="str">
        <f>IF($A44="","",IF('Domain 4'!B45="","",'Domain 4'!B45))</f>
        <v/>
      </c>
      <c r="AS44" s="143" t="str">
        <f>IF($A44="","",IF('Domain 4'!C45="","",'Domain 4'!C45))</f>
        <v/>
      </c>
      <c r="AT44" s="3" t="str">
        <f>IF($A44="","",IF('Domain 4'!D45="","",'Domain 4'!D45))</f>
        <v/>
      </c>
      <c r="AU44" s="3" t="str">
        <f>IF($A44="","",IF('Domain 4'!E45="","",'Domain 4'!E45))</f>
        <v/>
      </c>
      <c r="AV44" s="3" t="str">
        <f>IF($A44="","",IF('Domain 4'!F45="","",'Domain 4'!F45))</f>
        <v/>
      </c>
      <c r="AW44" s="3" t="str">
        <f>IF($A44="","",IF('Domain 4'!G45="","",'Domain 4'!G45))</f>
        <v/>
      </c>
      <c r="AX44" s="3" t="str">
        <f>IF($A44="","",IF('Domain 4'!H45="","",'Domain 4'!H45))</f>
        <v/>
      </c>
      <c r="AY44" s="562" t="str">
        <f>IF($A44="","",IF('Domain 4'!I45="","",'Domain 4'!I45))</f>
        <v/>
      </c>
      <c r="AZ44" s="3" t="str">
        <f>IF($A44="","",IF('Domain 4'!J45="","",'Domain 4'!J45))</f>
        <v/>
      </c>
      <c r="BA44" s="143" t="str">
        <f>IF($A44="","",IF('Domain 4'!K45="","",'Domain 4'!K45))</f>
        <v/>
      </c>
      <c r="BB44" s="3" t="str">
        <f>IF($A44="","",IF('Domain 4'!L45="","",'Domain 4'!L45))</f>
        <v/>
      </c>
      <c r="BC44" s="500" t="str">
        <f>IF($A44="","",IF('Domain 4'!M45="","",'Domain 4'!M45))</f>
        <v/>
      </c>
      <c r="BD44" s="11" t="str">
        <f>IF($A44="","",IF('Domain 5'!B45="","",'Domain 5'!B45))</f>
        <v/>
      </c>
      <c r="BE44" s="143" t="str">
        <f>IF($A44="","",IF('Domain 5'!C45="","",'Domain 5'!C45))</f>
        <v/>
      </c>
      <c r="BF44" s="3" t="str">
        <f>IF($A44="","",IF('Domain 5'!D45="","",'Domain 5'!D45))</f>
        <v/>
      </c>
      <c r="BG44" s="562" t="str">
        <f>IF($A44="","",IF('Domain 5'!E45="","",'Domain 5'!E45))</f>
        <v/>
      </c>
      <c r="BH44" s="562" t="str">
        <f>IF($A44="","",IF('Domain 5'!F45="","",'Domain 5'!F45))</f>
        <v/>
      </c>
      <c r="BI44" s="3" t="str">
        <f>IF($A44="","",IF('Domain 5'!G45="","",'Domain 5'!G45))</f>
        <v/>
      </c>
      <c r="BJ44" s="3" t="str">
        <f>IF($A44="","",IF('Domain 5'!H45="","",'Domain 5'!H45))</f>
        <v/>
      </c>
      <c r="BK44" s="37" t="str">
        <f>IF($A44="","",IF('Domain 5'!I45="","",'Domain 5'!I45))</f>
        <v/>
      </c>
    </row>
    <row r="45" spans="1:63" x14ac:dyDescent="0.25">
      <c r="A45" s="13" t="str">
        <f>IF(Summary!A46="","",Summary!A46)</f>
        <v/>
      </c>
      <c r="B45" s="552" t="str">
        <f>IF($A45="","",Summary!C46)</f>
        <v/>
      </c>
      <c r="C45" s="11" t="str">
        <f>IF($A45="","",Summary!D46)</f>
        <v/>
      </c>
      <c r="D45" s="3" t="str">
        <f>IF($A45="","",Summary!E46)</f>
        <v/>
      </c>
      <c r="E45" s="3" t="str">
        <f>IF($A45="","",Summary!F46)</f>
        <v/>
      </c>
      <c r="F45" s="3" t="str">
        <f>IF($A45="","",Summary!G46)</f>
        <v/>
      </c>
      <c r="G45" s="3" t="str">
        <f>IF($A45="","",Summary!H46)</f>
        <v/>
      </c>
      <c r="H45" s="4" t="str">
        <f>IF($A45="","",Summary!I46)</f>
        <v/>
      </c>
      <c r="I45" s="11" t="str">
        <f>IF($A45="","",IF('Domain 1'!B46="","",'Domain 1'!B46))</f>
        <v/>
      </c>
      <c r="J45" s="143" t="str">
        <f>IF($A45="","",IF('Domain 1'!C46="","",'Domain 1'!C46))</f>
        <v/>
      </c>
      <c r="K45" s="3" t="str">
        <f>IF($A45="","",IF('Domain 1'!D46="","",'Domain 1'!D46))</f>
        <v/>
      </c>
      <c r="L45" s="562" t="str">
        <f>IF($A45="","",IF('Domain 1'!E46="","",'Domain 1'!E46))</f>
        <v/>
      </c>
      <c r="M45" s="3" t="str">
        <f>IF($A45="","",IF('Domain 1'!F46="","",'Domain 1'!F46))</f>
        <v/>
      </c>
      <c r="N45" s="143" t="str">
        <f>IF($A45="","",IF('Domain 1'!G46="","",'Domain 1'!G46))</f>
        <v/>
      </c>
      <c r="O45" s="3" t="str">
        <f>IF($A45="","",IF('Domain 1'!H46="","",'Domain 1'!H46))</f>
        <v/>
      </c>
      <c r="P45" s="500" t="str">
        <f>IF($A45="","",IF('Domain 1'!I46="","",'Domain 1'!I46))</f>
        <v/>
      </c>
      <c r="Q45" s="11" t="str">
        <f>IF($A45="","",IF(Preliminary!$G46=Lists!$I$8,IF(Summary!C46="","","ITT"),IF(Preliminary!$G46=Lists!$E$3,"PP","")))</f>
        <v/>
      </c>
      <c r="R45" s="143" t="str">
        <f>IF($A45="","",IF($Q45="ITT",IF('Domain 2 ITT'!B46="","",'Domain 2 ITT'!B46),IF('Domain 2 PP'!B46="","",'Domain 2 PP'!B46)))</f>
        <v/>
      </c>
      <c r="S45" s="143" t="str">
        <f>IF($A45="","",IF($Q45="ITT",IF('Domain 2 ITT'!C46="","",'Domain 2 ITT'!C46),IF('Domain 2 PP'!C46="","",'Domain 2 PP'!C46)))</f>
        <v/>
      </c>
      <c r="T45" s="3" t="str">
        <f>IF($A45="","",IF($Q45="ITT",IF('Domain 2 ITT'!D46="","",'Domain 2 ITT'!D46),IF('Domain 2 PP'!D46="","",'Domain 2 PP'!D46)))</f>
        <v/>
      </c>
      <c r="U45" s="3" t="str">
        <f>IF($A45="","",IF($Q45="ITT",IF('Domain 2 ITT'!E46="","",'Domain 2 ITT'!E46),IF('Domain 2 PP'!E46="","",'Domain 2 PP'!E46)))</f>
        <v/>
      </c>
      <c r="V45" s="3" t="str">
        <f>IF($A45="","",IF($Q45="ITT",IF('Domain 2 ITT'!F46="","",'Domain 2 ITT'!F46),IF('Domain 2 PP'!F46="","",'Domain 2 PP'!F46)))</f>
        <v/>
      </c>
      <c r="W45" s="3" t="str">
        <f>IF($A45="","",IF($Q45="ITT",IF('Domain 2 ITT'!G46="","",'Domain 2 ITT'!G46),IF('Domain 2 PP'!G46="","",'Domain 2 PP'!G46)))</f>
        <v/>
      </c>
      <c r="X45" s="3" t="str">
        <f>IF($A45="","",IF($Q45="ITT",IF('Domain 2 ITT'!H46="","",'Domain 2 ITT'!H46),IF('Domain 2 PP'!H46="","",'Domain 2 PP'!H46)))</f>
        <v/>
      </c>
      <c r="Y45" s="3" t="str">
        <f>IF($A45="","",IF($Q45="ITT",IF('Domain 2 ITT'!I46="","",'Domain 2 ITT'!I46),IF('Domain 2 PP'!I46="","",'Domain 2 PP'!I46)))</f>
        <v/>
      </c>
      <c r="Z45" s="3" t="str">
        <f>IF($A45="","",IF($Q45="ITT",IF('Domain 2 ITT'!J46="","",'Domain 2 ITT'!J46),IF('Domain 2 PP'!J46="","",'Domain 2 PP'!J46)))</f>
        <v/>
      </c>
      <c r="AA45" s="3" t="str">
        <f>IF($A45="","",IF($Q45="ITT",IF('Domain 2 ITT'!K46="","",'Domain 2 ITT'!K46),IF('Domain 2 PP'!K46="","",'Domain 2 PP'!K46)))</f>
        <v/>
      </c>
      <c r="AB45" s="3" t="str">
        <f>IF($A45="","",IF($Q45="ITT",IF('Domain 2 ITT'!L46="","",'Domain 2 ITT'!L46),IF('Domain 2 PP'!L46="","",'Domain 2 PP'!L46)))</f>
        <v/>
      </c>
      <c r="AC45" s="562" t="str">
        <f>IF($A45="","",IF($Q45="ITT",IF('Domain 2 ITT'!M46="","",'Domain 2 ITT'!M46),IF('Domain 2 PP'!M46="","",'Domain 2 PP'!M46)))</f>
        <v/>
      </c>
      <c r="AD45" s="3" t="str">
        <f>IF($A45="","",IF($Q45="ITT",IF('Domain 2 ITT'!N46="","",'Domain 2 ITT'!N46),"NA"))</f>
        <v/>
      </c>
      <c r="AE45" s="143" t="str">
        <f>IF($A45="","",IF($Q45="ITT",IF('Domain 2 ITT'!O46="","",'Domain 2 ITT'!O46),"NA"))</f>
        <v/>
      </c>
      <c r="AF45" s="3" t="str">
        <f>IF($A45="","",IF($Q45="ITT",IF('Domain 2 ITT'!P46="","",'Domain 2 ITT'!P46),IF('Domain 2 PP'!N46="","",'Domain 2 PP'!N46)))</f>
        <v/>
      </c>
      <c r="AG45" s="500" t="str">
        <f>IF($A45="","",IF($Q45="ITT",IF('Domain 2 ITT'!Q46="","",'Domain 2 ITT'!Q46),IF('Domain 2 PP'!O46="","",'Domain 2 PP'!O46)))</f>
        <v/>
      </c>
      <c r="AH45" s="11" t="str">
        <f>IF($A45="","",IF('Domain 3'!B46="","",'Domain 3'!B46))</f>
        <v/>
      </c>
      <c r="AI45" s="143" t="str">
        <f>IF($A45="","",IF('Domain 3'!C46="","",'Domain 3'!C46))</f>
        <v/>
      </c>
      <c r="AJ45" s="3" t="str">
        <f>IF($A45="","",IF('Domain 3'!D46="","",'Domain 3'!D46))</f>
        <v/>
      </c>
      <c r="AK45" s="3" t="str">
        <f>IF($A45="","",IF('Domain 3'!E46="","",'Domain 3'!E46))</f>
        <v/>
      </c>
      <c r="AL45" s="3" t="str">
        <f>IF($A45="","",IF('Domain 3'!F46="","",'Domain 3'!F46))</f>
        <v/>
      </c>
      <c r="AM45" s="562" t="str">
        <f>IF($A45="","",IF('Domain 3'!G46="","",'Domain 3'!G46))</f>
        <v/>
      </c>
      <c r="AN45" s="3" t="str">
        <f>IF($A45="","",IF('Domain 3'!H46="","",'Domain 3'!H46))</f>
        <v/>
      </c>
      <c r="AO45" s="143" t="str">
        <f>IF($A45="","",IF('Domain 3'!I46="","",'Domain 3'!I46))</f>
        <v/>
      </c>
      <c r="AP45" s="3" t="str">
        <f>IF($A45="","",IF('Domain 3'!J46="","",'Domain 3'!J46))</f>
        <v/>
      </c>
      <c r="AQ45" s="500" t="str">
        <f>IF($A45="","",IF('Domain 3'!K46="","",'Domain 3'!K46))</f>
        <v/>
      </c>
      <c r="AR45" s="11" t="str">
        <f>IF($A45="","",IF('Domain 4'!B46="","",'Domain 4'!B46))</f>
        <v/>
      </c>
      <c r="AS45" s="143" t="str">
        <f>IF($A45="","",IF('Domain 4'!C46="","",'Domain 4'!C46))</f>
        <v/>
      </c>
      <c r="AT45" s="3" t="str">
        <f>IF($A45="","",IF('Domain 4'!D46="","",'Domain 4'!D46))</f>
        <v/>
      </c>
      <c r="AU45" s="3" t="str">
        <f>IF($A45="","",IF('Domain 4'!E46="","",'Domain 4'!E46))</f>
        <v/>
      </c>
      <c r="AV45" s="3" t="str">
        <f>IF($A45="","",IF('Domain 4'!F46="","",'Domain 4'!F46))</f>
        <v/>
      </c>
      <c r="AW45" s="3" t="str">
        <f>IF($A45="","",IF('Domain 4'!G46="","",'Domain 4'!G46))</f>
        <v/>
      </c>
      <c r="AX45" s="3" t="str">
        <f>IF($A45="","",IF('Domain 4'!H46="","",'Domain 4'!H46))</f>
        <v/>
      </c>
      <c r="AY45" s="562" t="str">
        <f>IF($A45="","",IF('Domain 4'!I46="","",'Domain 4'!I46))</f>
        <v/>
      </c>
      <c r="AZ45" s="3" t="str">
        <f>IF($A45="","",IF('Domain 4'!J46="","",'Domain 4'!J46))</f>
        <v/>
      </c>
      <c r="BA45" s="143" t="str">
        <f>IF($A45="","",IF('Domain 4'!K46="","",'Domain 4'!K46))</f>
        <v/>
      </c>
      <c r="BB45" s="3" t="str">
        <f>IF($A45="","",IF('Domain 4'!L46="","",'Domain 4'!L46))</f>
        <v/>
      </c>
      <c r="BC45" s="500" t="str">
        <f>IF($A45="","",IF('Domain 4'!M46="","",'Domain 4'!M46))</f>
        <v/>
      </c>
      <c r="BD45" s="11" t="str">
        <f>IF($A45="","",IF('Domain 5'!B46="","",'Domain 5'!B46))</f>
        <v/>
      </c>
      <c r="BE45" s="143" t="str">
        <f>IF($A45="","",IF('Domain 5'!C46="","",'Domain 5'!C46))</f>
        <v/>
      </c>
      <c r="BF45" s="3" t="str">
        <f>IF($A45="","",IF('Domain 5'!D46="","",'Domain 5'!D46))</f>
        <v/>
      </c>
      <c r="BG45" s="562" t="str">
        <f>IF($A45="","",IF('Domain 5'!E46="","",'Domain 5'!E46))</f>
        <v/>
      </c>
      <c r="BH45" s="562" t="str">
        <f>IF($A45="","",IF('Domain 5'!F46="","",'Domain 5'!F46))</f>
        <v/>
      </c>
      <c r="BI45" s="3" t="str">
        <f>IF($A45="","",IF('Domain 5'!G46="","",'Domain 5'!G46))</f>
        <v/>
      </c>
      <c r="BJ45" s="3" t="str">
        <f>IF($A45="","",IF('Domain 5'!H46="","",'Domain 5'!H46))</f>
        <v/>
      </c>
      <c r="BK45" s="37" t="str">
        <f>IF($A45="","",IF('Domain 5'!I46="","",'Domain 5'!I46))</f>
        <v/>
      </c>
    </row>
    <row r="46" spans="1:63" x14ac:dyDescent="0.25">
      <c r="A46" s="13" t="str">
        <f>IF(Summary!A47="","",Summary!A47)</f>
        <v/>
      </c>
      <c r="B46" s="552" t="str">
        <f>IF($A46="","",Summary!C47)</f>
        <v/>
      </c>
      <c r="C46" s="11" t="str">
        <f>IF($A46="","",Summary!D47)</f>
        <v/>
      </c>
      <c r="D46" s="3" t="str">
        <f>IF($A46="","",Summary!E47)</f>
        <v/>
      </c>
      <c r="E46" s="3" t="str">
        <f>IF($A46="","",Summary!F47)</f>
        <v/>
      </c>
      <c r="F46" s="3" t="str">
        <f>IF($A46="","",Summary!G47)</f>
        <v/>
      </c>
      <c r="G46" s="3" t="str">
        <f>IF($A46="","",Summary!H47)</f>
        <v/>
      </c>
      <c r="H46" s="4" t="str">
        <f>IF($A46="","",Summary!I47)</f>
        <v/>
      </c>
      <c r="I46" s="11" t="str">
        <f>IF($A46="","",IF('Domain 1'!B47="","",'Domain 1'!B47))</f>
        <v/>
      </c>
      <c r="J46" s="143" t="str">
        <f>IF($A46="","",IF('Domain 1'!C47="","",'Domain 1'!C47))</f>
        <v/>
      </c>
      <c r="K46" s="3" t="str">
        <f>IF($A46="","",IF('Domain 1'!D47="","",'Domain 1'!D47))</f>
        <v/>
      </c>
      <c r="L46" s="562" t="str">
        <f>IF($A46="","",IF('Domain 1'!E47="","",'Domain 1'!E47))</f>
        <v/>
      </c>
      <c r="M46" s="3" t="str">
        <f>IF($A46="","",IF('Domain 1'!F47="","",'Domain 1'!F47))</f>
        <v/>
      </c>
      <c r="N46" s="143" t="str">
        <f>IF($A46="","",IF('Domain 1'!G47="","",'Domain 1'!G47))</f>
        <v/>
      </c>
      <c r="O46" s="3" t="str">
        <f>IF($A46="","",IF('Domain 1'!H47="","",'Domain 1'!H47))</f>
        <v/>
      </c>
      <c r="P46" s="500" t="str">
        <f>IF($A46="","",IF('Domain 1'!I47="","",'Domain 1'!I47))</f>
        <v/>
      </c>
      <c r="Q46" s="11" t="str">
        <f>IF($A46="","",IF(Preliminary!$G47=Lists!$I$8,IF(Summary!C47="","","ITT"),IF(Preliminary!$G47=Lists!$E$3,"PP","")))</f>
        <v/>
      </c>
      <c r="R46" s="143" t="str">
        <f>IF($A46="","",IF($Q46="ITT",IF('Domain 2 ITT'!B47="","",'Domain 2 ITT'!B47),IF('Domain 2 PP'!B47="","",'Domain 2 PP'!B47)))</f>
        <v/>
      </c>
      <c r="S46" s="143" t="str">
        <f>IF($A46="","",IF($Q46="ITT",IF('Domain 2 ITT'!C47="","",'Domain 2 ITT'!C47),IF('Domain 2 PP'!C47="","",'Domain 2 PP'!C47)))</f>
        <v/>
      </c>
      <c r="T46" s="3" t="str">
        <f>IF($A46="","",IF($Q46="ITT",IF('Domain 2 ITT'!D47="","",'Domain 2 ITT'!D47),IF('Domain 2 PP'!D47="","",'Domain 2 PP'!D47)))</f>
        <v/>
      </c>
      <c r="U46" s="3" t="str">
        <f>IF($A46="","",IF($Q46="ITT",IF('Domain 2 ITT'!E47="","",'Domain 2 ITT'!E47),IF('Domain 2 PP'!E47="","",'Domain 2 PP'!E47)))</f>
        <v/>
      </c>
      <c r="V46" s="3" t="str">
        <f>IF($A46="","",IF($Q46="ITT",IF('Domain 2 ITT'!F47="","",'Domain 2 ITT'!F47),IF('Domain 2 PP'!F47="","",'Domain 2 PP'!F47)))</f>
        <v/>
      </c>
      <c r="W46" s="3" t="str">
        <f>IF($A46="","",IF($Q46="ITT",IF('Domain 2 ITT'!G47="","",'Domain 2 ITT'!G47),IF('Domain 2 PP'!G47="","",'Domain 2 PP'!G47)))</f>
        <v/>
      </c>
      <c r="X46" s="3" t="str">
        <f>IF($A46="","",IF($Q46="ITT",IF('Domain 2 ITT'!H47="","",'Domain 2 ITT'!H47),IF('Domain 2 PP'!H47="","",'Domain 2 PP'!H47)))</f>
        <v/>
      </c>
      <c r="Y46" s="3" t="str">
        <f>IF($A46="","",IF($Q46="ITT",IF('Domain 2 ITT'!I47="","",'Domain 2 ITT'!I47),IF('Domain 2 PP'!I47="","",'Domain 2 PP'!I47)))</f>
        <v/>
      </c>
      <c r="Z46" s="3" t="str">
        <f>IF($A46="","",IF($Q46="ITT",IF('Domain 2 ITT'!J47="","",'Domain 2 ITT'!J47),IF('Domain 2 PP'!J47="","",'Domain 2 PP'!J47)))</f>
        <v/>
      </c>
      <c r="AA46" s="3" t="str">
        <f>IF($A46="","",IF($Q46="ITT",IF('Domain 2 ITT'!K47="","",'Domain 2 ITT'!K47),IF('Domain 2 PP'!K47="","",'Domain 2 PP'!K47)))</f>
        <v/>
      </c>
      <c r="AB46" s="3" t="str">
        <f>IF($A46="","",IF($Q46="ITT",IF('Domain 2 ITT'!L47="","",'Domain 2 ITT'!L47),IF('Domain 2 PP'!L47="","",'Domain 2 PP'!L47)))</f>
        <v/>
      </c>
      <c r="AC46" s="562" t="str">
        <f>IF($A46="","",IF($Q46="ITT",IF('Domain 2 ITT'!M47="","",'Domain 2 ITT'!M47),IF('Domain 2 PP'!M47="","",'Domain 2 PP'!M47)))</f>
        <v/>
      </c>
      <c r="AD46" s="3" t="str">
        <f>IF($A46="","",IF($Q46="ITT",IF('Domain 2 ITT'!N47="","",'Domain 2 ITT'!N47),"NA"))</f>
        <v/>
      </c>
      <c r="AE46" s="143" t="str">
        <f>IF($A46="","",IF($Q46="ITT",IF('Domain 2 ITT'!O47="","",'Domain 2 ITT'!O47),"NA"))</f>
        <v/>
      </c>
      <c r="AF46" s="3" t="str">
        <f>IF($A46="","",IF($Q46="ITT",IF('Domain 2 ITT'!P47="","",'Domain 2 ITT'!P47),IF('Domain 2 PP'!N47="","",'Domain 2 PP'!N47)))</f>
        <v/>
      </c>
      <c r="AG46" s="500" t="str">
        <f>IF($A46="","",IF($Q46="ITT",IF('Domain 2 ITT'!Q47="","",'Domain 2 ITT'!Q47),IF('Domain 2 PP'!O47="","",'Domain 2 PP'!O47)))</f>
        <v/>
      </c>
      <c r="AH46" s="11" t="str">
        <f>IF($A46="","",IF('Domain 3'!B47="","",'Domain 3'!B47))</f>
        <v/>
      </c>
      <c r="AI46" s="143" t="str">
        <f>IF($A46="","",IF('Domain 3'!C47="","",'Domain 3'!C47))</f>
        <v/>
      </c>
      <c r="AJ46" s="3" t="str">
        <f>IF($A46="","",IF('Domain 3'!D47="","",'Domain 3'!D47))</f>
        <v/>
      </c>
      <c r="AK46" s="3" t="str">
        <f>IF($A46="","",IF('Domain 3'!E47="","",'Domain 3'!E47))</f>
        <v/>
      </c>
      <c r="AL46" s="3" t="str">
        <f>IF($A46="","",IF('Domain 3'!F47="","",'Domain 3'!F47))</f>
        <v/>
      </c>
      <c r="AM46" s="562" t="str">
        <f>IF($A46="","",IF('Domain 3'!G47="","",'Domain 3'!G47))</f>
        <v/>
      </c>
      <c r="AN46" s="3" t="str">
        <f>IF($A46="","",IF('Domain 3'!H47="","",'Domain 3'!H47))</f>
        <v/>
      </c>
      <c r="AO46" s="143" t="str">
        <f>IF($A46="","",IF('Domain 3'!I47="","",'Domain 3'!I47))</f>
        <v/>
      </c>
      <c r="AP46" s="3" t="str">
        <f>IF($A46="","",IF('Domain 3'!J47="","",'Domain 3'!J47))</f>
        <v/>
      </c>
      <c r="AQ46" s="500" t="str">
        <f>IF($A46="","",IF('Domain 3'!K47="","",'Domain 3'!K47))</f>
        <v/>
      </c>
      <c r="AR46" s="11" t="str">
        <f>IF($A46="","",IF('Domain 4'!B47="","",'Domain 4'!B47))</f>
        <v/>
      </c>
      <c r="AS46" s="143" t="str">
        <f>IF($A46="","",IF('Domain 4'!C47="","",'Domain 4'!C47))</f>
        <v/>
      </c>
      <c r="AT46" s="3" t="str">
        <f>IF($A46="","",IF('Domain 4'!D47="","",'Domain 4'!D47))</f>
        <v/>
      </c>
      <c r="AU46" s="3" t="str">
        <f>IF($A46="","",IF('Domain 4'!E47="","",'Domain 4'!E47))</f>
        <v/>
      </c>
      <c r="AV46" s="3" t="str">
        <f>IF($A46="","",IF('Domain 4'!F47="","",'Domain 4'!F47))</f>
        <v/>
      </c>
      <c r="AW46" s="3" t="str">
        <f>IF($A46="","",IF('Domain 4'!G47="","",'Domain 4'!G47))</f>
        <v/>
      </c>
      <c r="AX46" s="3" t="str">
        <f>IF($A46="","",IF('Domain 4'!H47="","",'Domain 4'!H47))</f>
        <v/>
      </c>
      <c r="AY46" s="562" t="str">
        <f>IF($A46="","",IF('Domain 4'!I47="","",'Domain 4'!I47))</f>
        <v/>
      </c>
      <c r="AZ46" s="3" t="str">
        <f>IF($A46="","",IF('Domain 4'!J47="","",'Domain 4'!J47))</f>
        <v/>
      </c>
      <c r="BA46" s="143" t="str">
        <f>IF($A46="","",IF('Domain 4'!K47="","",'Domain 4'!K47))</f>
        <v/>
      </c>
      <c r="BB46" s="3" t="str">
        <f>IF($A46="","",IF('Domain 4'!L47="","",'Domain 4'!L47))</f>
        <v/>
      </c>
      <c r="BC46" s="500" t="str">
        <f>IF($A46="","",IF('Domain 4'!M47="","",'Domain 4'!M47))</f>
        <v/>
      </c>
      <c r="BD46" s="11" t="str">
        <f>IF($A46="","",IF('Domain 5'!B47="","",'Domain 5'!B47))</f>
        <v/>
      </c>
      <c r="BE46" s="143" t="str">
        <f>IF($A46="","",IF('Domain 5'!C47="","",'Domain 5'!C47))</f>
        <v/>
      </c>
      <c r="BF46" s="3" t="str">
        <f>IF($A46="","",IF('Domain 5'!D47="","",'Domain 5'!D47))</f>
        <v/>
      </c>
      <c r="BG46" s="562" t="str">
        <f>IF($A46="","",IF('Domain 5'!E47="","",'Domain 5'!E47))</f>
        <v/>
      </c>
      <c r="BH46" s="562" t="str">
        <f>IF($A46="","",IF('Domain 5'!F47="","",'Domain 5'!F47))</f>
        <v/>
      </c>
      <c r="BI46" s="3" t="str">
        <f>IF($A46="","",IF('Domain 5'!G47="","",'Domain 5'!G47))</f>
        <v/>
      </c>
      <c r="BJ46" s="3" t="str">
        <f>IF($A46="","",IF('Domain 5'!H47="","",'Domain 5'!H47))</f>
        <v/>
      </c>
      <c r="BK46" s="37" t="str">
        <f>IF($A46="","",IF('Domain 5'!I47="","",'Domain 5'!I47))</f>
        <v/>
      </c>
    </row>
    <row r="47" spans="1:63" x14ac:dyDescent="0.25">
      <c r="A47" s="13" t="str">
        <f>IF(Summary!A48="","",Summary!A48)</f>
        <v/>
      </c>
      <c r="B47" s="552" t="str">
        <f>IF($A47="","",Summary!C48)</f>
        <v/>
      </c>
      <c r="C47" s="11" t="str">
        <f>IF($A47="","",Summary!D48)</f>
        <v/>
      </c>
      <c r="D47" s="3" t="str">
        <f>IF($A47="","",Summary!E48)</f>
        <v/>
      </c>
      <c r="E47" s="3" t="str">
        <f>IF($A47="","",Summary!F48)</f>
        <v/>
      </c>
      <c r="F47" s="3" t="str">
        <f>IF($A47="","",Summary!G48)</f>
        <v/>
      </c>
      <c r="G47" s="3" t="str">
        <f>IF($A47="","",Summary!H48)</f>
        <v/>
      </c>
      <c r="H47" s="4" t="str">
        <f>IF($A47="","",Summary!I48)</f>
        <v/>
      </c>
      <c r="I47" s="11" t="str">
        <f>IF($A47="","",IF('Domain 1'!B48="","",'Domain 1'!B48))</f>
        <v/>
      </c>
      <c r="J47" s="143" t="str">
        <f>IF($A47="","",IF('Domain 1'!C48="","",'Domain 1'!C48))</f>
        <v/>
      </c>
      <c r="K47" s="3" t="str">
        <f>IF($A47="","",IF('Domain 1'!D48="","",'Domain 1'!D48))</f>
        <v/>
      </c>
      <c r="L47" s="562" t="str">
        <f>IF($A47="","",IF('Domain 1'!E48="","",'Domain 1'!E48))</f>
        <v/>
      </c>
      <c r="M47" s="3" t="str">
        <f>IF($A47="","",IF('Domain 1'!F48="","",'Domain 1'!F48))</f>
        <v/>
      </c>
      <c r="N47" s="143" t="str">
        <f>IF($A47="","",IF('Domain 1'!G48="","",'Domain 1'!G48))</f>
        <v/>
      </c>
      <c r="O47" s="3" t="str">
        <f>IF($A47="","",IF('Domain 1'!H48="","",'Domain 1'!H48))</f>
        <v/>
      </c>
      <c r="P47" s="500" t="str">
        <f>IF($A47="","",IF('Domain 1'!I48="","",'Domain 1'!I48))</f>
        <v/>
      </c>
      <c r="Q47" s="11" t="str">
        <f>IF($A47="","",IF(Preliminary!$G48=Lists!$I$8,IF(Summary!C48="","","ITT"),IF(Preliminary!$G48=Lists!$E$3,"PP","")))</f>
        <v/>
      </c>
      <c r="R47" s="143" t="str">
        <f>IF($A47="","",IF($Q47="ITT",IF('Domain 2 ITT'!B48="","",'Domain 2 ITT'!B48),IF('Domain 2 PP'!B48="","",'Domain 2 PP'!B48)))</f>
        <v/>
      </c>
      <c r="S47" s="143" t="str">
        <f>IF($A47="","",IF($Q47="ITT",IF('Domain 2 ITT'!C48="","",'Domain 2 ITT'!C48),IF('Domain 2 PP'!C48="","",'Domain 2 PP'!C48)))</f>
        <v/>
      </c>
      <c r="T47" s="3" t="str">
        <f>IF($A47="","",IF($Q47="ITT",IF('Domain 2 ITT'!D48="","",'Domain 2 ITT'!D48),IF('Domain 2 PP'!D48="","",'Domain 2 PP'!D48)))</f>
        <v/>
      </c>
      <c r="U47" s="3" t="str">
        <f>IF($A47="","",IF($Q47="ITT",IF('Domain 2 ITT'!E48="","",'Domain 2 ITT'!E48),IF('Domain 2 PP'!E48="","",'Domain 2 PP'!E48)))</f>
        <v/>
      </c>
      <c r="V47" s="3" t="str">
        <f>IF($A47="","",IF($Q47="ITT",IF('Domain 2 ITT'!F48="","",'Domain 2 ITT'!F48),IF('Domain 2 PP'!F48="","",'Domain 2 PP'!F48)))</f>
        <v/>
      </c>
      <c r="W47" s="3" t="str">
        <f>IF($A47="","",IF($Q47="ITT",IF('Domain 2 ITT'!G48="","",'Domain 2 ITT'!G48),IF('Domain 2 PP'!G48="","",'Domain 2 PP'!G48)))</f>
        <v/>
      </c>
      <c r="X47" s="3" t="str">
        <f>IF($A47="","",IF($Q47="ITT",IF('Domain 2 ITT'!H48="","",'Domain 2 ITT'!H48),IF('Domain 2 PP'!H48="","",'Domain 2 PP'!H48)))</f>
        <v/>
      </c>
      <c r="Y47" s="3" t="str">
        <f>IF($A47="","",IF($Q47="ITT",IF('Domain 2 ITT'!I48="","",'Domain 2 ITT'!I48),IF('Domain 2 PP'!I48="","",'Domain 2 PP'!I48)))</f>
        <v/>
      </c>
      <c r="Z47" s="3" t="str">
        <f>IF($A47="","",IF($Q47="ITT",IF('Domain 2 ITT'!J48="","",'Domain 2 ITT'!J48),IF('Domain 2 PP'!J48="","",'Domain 2 PP'!J48)))</f>
        <v/>
      </c>
      <c r="AA47" s="3" t="str">
        <f>IF($A47="","",IF($Q47="ITT",IF('Domain 2 ITT'!K48="","",'Domain 2 ITT'!K48),IF('Domain 2 PP'!K48="","",'Domain 2 PP'!K48)))</f>
        <v/>
      </c>
      <c r="AB47" s="3" t="str">
        <f>IF($A47="","",IF($Q47="ITT",IF('Domain 2 ITT'!L48="","",'Domain 2 ITT'!L48),IF('Domain 2 PP'!L48="","",'Domain 2 PP'!L48)))</f>
        <v/>
      </c>
      <c r="AC47" s="562" t="str">
        <f>IF($A47="","",IF($Q47="ITT",IF('Domain 2 ITT'!M48="","",'Domain 2 ITT'!M48),IF('Domain 2 PP'!M48="","",'Domain 2 PP'!M48)))</f>
        <v/>
      </c>
      <c r="AD47" s="3" t="str">
        <f>IF($A47="","",IF($Q47="ITT",IF('Domain 2 ITT'!N48="","",'Domain 2 ITT'!N48),"NA"))</f>
        <v/>
      </c>
      <c r="AE47" s="143" t="str">
        <f>IF($A47="","",IF($Q47="ITT",IF('Domain 2 ITT'!O48="","",'Domain 2 ITT'!O48),"NA"))</f>
        <v/>
      </c>
      <c r="AF47" s="3" t="str">
        <f>IF($A47="","",IF($Q47="ITT",IF('Domain 2 ITT'!P48="","",'Domain 2 ITT'!P48),IF('Domain 2 PP'!N48="","",'Domain 2 PP'!N48)))</f>
        <v/>
      </c>
      <c r="AG47" s="500" t="str">
        <f>IF($A47="","",IF($Q47="ITT",IF('Domain 2 ITT'!Q48="","",'Domain 2 ITT'!Q48),IF('Domain 2 PP'!O48="","",'Domain 2 PP'!O48)))</f>
        <v/>
      </c>
      <c r="AH47" s="11" t="str">
        <f>IF($A47="","",IF('Domain 3'!B48="","",'Domain 3'!B48))</f>
        <v/>
      </c>
      <c r="AI47" s="143" t="str">
        <f>IF($A47="","",IF('Domain 3'!C48="","",'Domain 3'!C48))</f>
        <v/>
      </c>
      <c r="AJ47" s="3" t="str">
        <f>IF($A47="","",IF('Domain 3'!D48="","",'Domain 3'!D48))</f>
        <v/>
      </c>
      <c r="AK47" s="3" t="str">
        <f>IF($A47="","",IF('Domain 3'!E48="","",'Domain 3'!E48))</f>
        <v/>
      </c>
      <c r="AL47" s="3" t="str">
        <f>IF($A47="","",IF('Domain 3'!F48="","",'Domain 3'!F48))</f>
        <v/>
      </c>
      <c r="AM47" s="562" t="str">
        <f>IF($A47="","",IF('Domain 3'!G48="","",'Domain 3'!G48))</f>
        <v/>
      </c>
      <c r="AN47" s="3" t="str">
        <f>IF($A47="","",IF('Domain 3'!H48="","",'Domain 3'!H48))</f>
        <v/>
      </c>
      <c r="AO47" s="143" t="str">
        <f>IF($A47="","",IF('Domain 3'!I48="","",'Domain 3'!I48))</f>
        <v/>
      </c>
      <c r="AP47" s="3" t="str">
        <f>IF($A47="","",IF('Domain 3'!J48="","",'Domain 3'!J48))</f>
        <v/>
      </c>
      <c r="AQ47" s="500" t="str">
        <f>IF($A47="","",IF('Domain 3'!K48="","",'Domain 3'!K48))</f>
        <v/>
      </c>
      <c r="AR47" s="11" t="str">
        <f>IF($A47="","",IF('Domain 4'!B48="","",'Domain 4'!B48))</f>
        <v/>
      </c>
      <c r="AS47" s="143" t="str">
        <f>IF($A47="","",IF('Domain 4'!C48="","",'Domain 4'!C48))</f>
        <v/>
      </c>
      <c r="AT47" s="3" t="str">
        <f>IF($A47="","",IF('Domain 4'!D48="","",'Domain 4'!D48))</f>
        <v/>
      </c>
      <c r="AU47" s="3" t="str">
        <f>IF($A47="","",IF('Domain 4'!E48="","",'Domain 4'!E48))</f>
        <v/>
      </c>
      <c r="AV47" s="3" t="str">
        <f>IF($A47="","",IF('Domain 4'!F48="","",'Domain 4'!F48))</f>
        <v/>
      </c>
      <c r="AW47" s="3" t="str">
        <f>IF($A47="","",IF('Domain 4'!G48="","",'Domain 4'!G48))</f>
        <v/>
      </c>
      <c r="AX47" s="3" t="str">
        <f>IF($A47="","",IF('Domain 4'!H48="","",'Domain 4'!H48))</f>
        <v/>
      </c>
      <c r="AY47" s="562" t="str">
        <f>IF($A47="","",IF('Domain 4'!I48="","",'Domain 4'!I48))</f>
        <v/>
      </c>
      <c r="AZ47" s="3" t="str">
        <f>IF($A47="","",IF('Domain 4'!J48="","",'Domain 4'!J48))</f>
        <v/>
      </c>
      <c r="BA47" s="143" t="str">
        <f>IF($A47="","",IF('Domain 4'!K48="","",'Domain 4'!K48))</f>
        <v/>
      </c>
      <c r="BB47" s="3" t="str">
        <f>IF($A47="","",IF('Domain 4'!L48="","",'Domain 4'!L48))</f>
        <v/>
      </c>
      <c r="BC47" s="500" t="str">
        <f>IF($A47="","",IF('Domain 4'!M48="","",'Domain 4'!M48))</f>
        <v/>
      </c>
      <c r="BD47" s="11" t="str">
        <f>IF($A47="","",IF('Domain 5'!B48="","",'Domain 5'!B48))</f>
        <v/>
      </c>
      <c r="BE47" s="143" t="str">
        <f>IF($A47="","",IF('Domain 5'!C48="","",'Domain 5'!C48))</f>
        <v/>
      </c>
      <c r="BF47" s="3" t="str">
        <f>IF($A47="","",IF('Domain 5'!D48="","",'Domain 5'!D48))</f>
        <v/>
      </c>
      <c r="BG47" s="562" t="str">
        <f>IF($A47="","",IF('Domain 5'!E48="","",'Domain 5'!E48))</f>
        <v/>
      </c>
      <c r="BH47" s="562" t="str">
        <f>IF($A47="","",IF('Domain 5'!F48="","",'Domain 5'!F48))</f>
        <v/>
      </c>
      <c r="BI47" s="3" t="str">
        <f>IF($A47="","",IF('Domain 5'!G48="","",'Domain 5'!G48))</f>
        <v/>
      </c>
      <c r="BJ47" s="3" t="str">
        <f>IF($A47="","",IF('Domain 5'!H48="","",'Domain 5'!H48))</f>
        <v/>
      </c>
      <c r="BK47" s="37" t="str">
        <f>IF($A47="","",IF('Domain 5'!I48="","",'Domain 5'!I48))</f>
        <v/>
      </c>
    </row>
    <row r="48" spans="1:63" x14ac:dyDescent="0.25">
      <c r="A48" s="13" t="str">
        <f>IF(Summary!A49="","",Summary!A49)</f>
        <v/>
      </c>
      <c r="B48" s="552" t="str">
        <f>IF($A48="","",Summary!C49)</f>
        <v/>
      </c>
      <c r="C48" s="11" t="str">
        <f>IF($A48="","",Summary!D49)</f>
        <v/>
      </c>
      <c r="D48" s="3" t="str">
        <f>IF($A48="","",Summary!E49)</f>
        <v/>
      </c>
      <c r="E48" s="3" t="str">
        <f>IF($A48="","",Summary!F49)</f>
        <v/>
      </c>
      <c r="F48" s="3" t="str">
        <f>IF($A48="","",Summary!G49)</f>
        <v/>
      </c>
      <c r="G48" s="3" t="str">
        <f>IF($A48="","",Summary!H49)</f>
        <v/>
      </c>
      <c r="H48" s="4" t="str">
        <f>IF($A48="","",Summary!I49)</f>
        <v/>
      </c>
      <c r="I48" s="11" t="str">
        <f>IF($A48="","",IF('Domain 1'!B49="","",'Domain 1'!B49))</f>
        <v/>
      </c>
      <c r="J48" s="143" t="str">
        <f>IF($A48="","",IF('Domain 1'!C49="","",'Domain 1'!C49))</f>
        <v/>
      </c>
      <c r="K48" s="3" t="str">
        <f>IF($A48="","",IF('Domain 1'!D49="","",'Domain 1'!D49))</f>
        <v/>
      </c>
      <c r="L48" s="562" t="str">
        <f>IF($A48="","",IF('Domain 1'!E49="","",'Domain 1'!E49))</f>
        <v/>
      </c>
      <c r="M48" s="3" t="str">
        <f>IF($A48="","",IF('Domain 1'!F49="","",'Domain 1'!F49))</f>
        <v/>
      </c>
      <c r="N48" s="143" t="str">
        <f>IF($A48="","",IF('Domain 1'!G49="","",'Domain 1'!G49))</f>
        <v/>
      </c>
      <c r="O48" s="3" t="str">
        <f>IF($A48="","",IF('Domain 1'!H49="","",'Domain 1'!H49))</f>
        <v/>
      </c>
      <c r="P48" s="500" t="str">
        <f>IF($A48="","",IF('Domain 1'!I49="","",'Domain 1'!I49))</f>
        <v/>
      </c>
      <c r="Q48" s="11" t="str">
        <f>IF($A48="","",IF(Preliminary!$G49=Lists!$I$8,IF(Summary!C49="","","ITT"),IF(Preliminary!$G49=Lists!$E$3,"PP","")))</f>
        <v/>
      </c>
      <c r="R48" s="143" t="str">
        <f>IF($A48="","",IF($Q48="ITT",IF('Domain 2 ITT'!B49="","",'Domain 2 ITT'!B49),IF('Domain 2 PP'!B49="","",'Domain 2 PP'!B49)))</f>
        <v/>
      </c>
      <c r="S48" s="143" t="str">
        <f>IF($A48="","",IF($Q48="ITT",IF('Domain 2 ITT'!C49="","",'Domain 2 ITT'!C49),IF('Domain 2 PP'!C49="","",'Domain 2 PP'!C49)))</f>
        <v/>
      </c>
      <c r="T48" s="3" t="str">
        <f>IF($A48="","",IF($Q48="ITT",IF('Domain 2 ITT'!D49="","",'Domain 2 ITT'!D49),IF('Domain 2 PP'!D49="","",'Domain 2 PP'!D49)))</f>
        <v/>
      </c>
      <c r="U48" s="3" t="str">
        <f>IF($A48="","",IF($Q48="ITT",IF('Domain 2 ITT'!E49="","",'Domain 2 ITT'!E49),IF('Domain 2 PP'!E49="","",'Domain 2 PP'!E49)))</f>
        <v/>
      </c>
      <c r="V48" s="3" t="str">
        <f>IF($A48="","",IF($Q48="ITT",IF('Domain 2 ITT'!F49="","",'Domain 2 ITT'!F49),IF('Domain 2 PP'!F49="","",'Domain 2 PP'!F49)))</f>
        <v/>
      </c>
      <c r="W48" s="3" t="str">
        <f>IF($A48="","",IF($Q48="ITT",IF('Domain 2 ITT'!G49="","",'Domain 2 ITT'!G49),IF('Domain 2 PP'!G49="","",'Domain 2 PP'!G49)))</f>
        <v/>
      </c>
      <c r="X48" s="3" t="str">
        <f>IF($A48="","",IF($Q48="ITT",IF('Domain 2 ITT'!H49="","",'Domain 2 ITT'!H49),IF('Domain 2 PP'!H49="","",'Domain 2 PP'!H49)))</f>
        <v/>
      </c>
      <c r="Y48" s="3" t="str">
        <f>IF($A48="","",IF($Q48="ITT",IF('Domain 2 ITT'!I49="","",'Domain 2 ITT'!I49),IF('Domain 2 PP'!I49="","",'Domain 2 PP'!I49)))</f>
        <v/>
      </c>
      <c r="Z48" s="3" t="str">
        <f>IF($A48="","",IF($Q48="ITT",IF('Domain 2 ITT'!J49="","",'Domain 2 ITT'!J49),IF('Domain 2 PP'!J49="","",'Domain 2 PP'!J49)))</f>
        <v/>
      </c>
      <c r="AA48" s="3" t="str">
        <f>IF($A48="","",IF($Q48="ITT",IF('Domain 2 ITT'!K49="","",'Domain 2 ITT'!K49),IF('Domain 2 PP'!K49="","",'Domain 2 PP'!K49)))</f>
        <v/>
      </c>
      <c r="AB48" s="3" t="str">
        <f>IF($A48="","",IF($Q48="ITT",IF('Domain 2 ITT'!L49="","",'Domain 2 ITT'!L49),IF('Domain 2 PP'!L49="","",'Domain 2 PP'!L49)))</f>
        <v/>
      </c>
      <c r="AC48" s="562" t="str">
        <f>IF($A48="","",IF($Q48="ITT",IF('Domain 2 ITT'!M49="","",'Domain 2 ITT'!M49),IF('Domain 2 PP'!M49="","",'Domain 2 PP'!M49)))</f>
        <v/>
      </c>
      <c r="AD48" s="3" t="str">
        <f>IF($A48="","",IF($Q48="ITT",IF('Domain 2 ITT'!N49="","",'Domain 2 ITT'!N49),"NA"))</f>
        <v/>
      </c>
      <c r="AE48" s="143" t="str">
        <f>IF($A48="","",IF($Q48="ITT",IF('Domain 2 ITT'!O49="","",'Domain 2 ITT'!O49),"NA"))</f>
        <v/>
      </c>
      <c r="AF48" s="3" t="str">
        <f>IF($A48="","",IF($Q48="ITT",IF('Domain 2 ITT'!P49="","",'Domain 2 ITT'!P49),IF('Domain 2 PP'!N49="","",'Domain 2 PP'!N49)))</f>
        <v/>
      </c>
      <c r="AG48" s="500" t="str">
        <f>IF($A48="","",IF($Q48="ITT",IF('Domain 2 ITT'!Q49="","",'Domain 2 ITT'!Q49),IF('Domain 2 PP'!O49="","",'Domain 2 PP'!O49)))</f>
        <v/>
      </c>
      <c r="AH48" s="11" t="str">
        <f>IF($A48="","",IF('Domain 3'!B49="","",'Domain 3'!B49))</f>
        <v/>
      </c>
      <c r="AI48" s="143" t="str">
        <f>IF($A48="","",IF('Domain 3'!C49="","",'Domain 3'!C49))</f>
        <v/>
      </c>
      <c r="AJ48" s="3" t="str">
        <f>IF($A48="","",IF('Domain 3'!D49="","",'Domain 3'!D49))</f>
        <v/>
      </c>
      <c r="AK48" s="3" t="str">
        <f>IF($A48="","",IF('Domain 3'!E49="","",'Domain 3'!E49))</f>
        <v/>
      </c>
      <c r="AL48" s="3" t="str">
        <f>IF($A48="","",IF('Domain 3'!F49="","",'Domain 3'!F49))</f>
        <v/>
      </c>
      <c r="AM48" s="562" t="str">
        <f>IF($A48="","",IF('Domain 3'!G49="","",'Domain 3'!G49))</f>
        <v/>
      </c>
      <c r="AN48" s="3" t="str">
        <f>IF($A48="","",IF('Domain 3'!H49="","",'Domain 3'!H49))</f>
        <v/>
      </c>
      <c r="AO48" s="143" t="str">
        <f>IF($A48="","",IF('Domain 3'!I49="","",'Domain 3'!I49))</f>
        <v/>
      </c>
      <c r="AP48" s="3" t="str">
        <f>IF($A48="","",IF('Domain 3'!J49="","",'Domain 3'!J49))</f>
        <v/>
      </c>
      <c r="AQ48" s="500" t="str">
        <f>IF($A48="","",IF('Domain 3'!K49="","",'Domain 3'!K49))</f>
        <v/>
      </c>
      <c r="AR48" s="11" t="str">
        <f>IF($A48="","",IF('Domain 4'!B49="","",'Domain 4'!B49))</f>
        <v/>
      </c>
      <c r="AS48" s="143" t="str">
        <f>IF($A48="","",IF('Domain 4'!C49="","",'Domain 4'!C49))</f>
        <v/>
      </c>
      <c r="AT48" s="3" t="str">
        <f>IF($A48="","",IF('Domain 4'!D49="","",'Domain 4'!D49))</f>
        <v/>
      </c>
      <c r="AU48" s="3" t="str">
        <f>IF($A48="","",IF('Domain 4'!E49="","",'Domain 4'!E49))</f>
        <v/>
      </c>
      <c r="AV48" s="3" t="str">
        <f>IF($A48="","",IF('Domain 4'!F49="","",'Domain 4'!F49))</f>
        <v/>
      </c>
      <c r="AW48" s="3" t="str">
        <f>IF($A48="","",IF('Domain 4'!G49="","",'Domain 4'!G49))</f>
        <v/>
      </c>
      <c r="AX48" s="3" t="str">
        <f>IF($A48="","",IF('Domain 4'!H49="","",'Domain 4'!H49))</f>
        <v/>
      </c>
      <c r="AY48" s="562" t="str">
        <f>IF($A48="","",IF('Domain 4'!I49="","",'Domain 4'!I49))</f>
        <v/>
      </c>
      <c r="AZ48" s="3" t="str">
        <f>IF($A48="","",IF('Domain 4'!J49="","",'Domain 4'!J49))</f>
        <v/>
      </c>
      <c r="BA48" s="143" t="str">
        <f>IF($A48="","",IF('Domain 4'!K49="","",'Domain 4'!K49))</f>
        <v/>
      </c>
      <c r="BB48" s="3" t="str">
        <f>IF($A48="","",IF('Domain 4'!L49="","",'Domain 4'!L49))</f>
        <v/>
      </c>
      <c r="BC48" s="500" t="str">
        <f>IF($A48="","",IF('Domain 4'!M49="","",'Domain 4'!M49))</f>
        <v/>
      </c>
      <c r="BD48" s="11" t="str">
        <f>IF($A48="","",IF('Domain 5'!B49="","",'Domain 5'!B49))</f>
        <v/>
      </c>
      <c r="BE48" s="143" t="str">
        <f>IF($A48="","",IF('Domain 5'!C49="","",'Domain 5'!C49))</f>
        <v/>
      </c>
      <c r="BF48" s="3" t="str">
        <f>IF($A48="","",IF('Domain 5'!D49="","",'Domain 5'!D49))</f>
        <v/>
      </c>
      <c r="BG48" s="562" t="str">
        <f>IF($A48="","",IF('Domain 5'!E49="","",'Domain 5'!E49))</f>
        <v/>
      </c>
      <c r="BH48" s="562" t="str">
        <f>IF($A48="","",IF('Domain 5'!F49="","",'Domain 5'!F49))</f>
        <v/>
      </c>
      <c r="BI48" s="3" t="str">
        <f>IF($A48="","",IF('Domain 5'!G49="","",'Domain 5'!G49))</f>
        <v/>
      </c>
      <c r="BJ48" s="3" t="str">
        <f>IF($A48="","",IF('Domain 5'!H49="","",'Domain 5'!H49))</f>
        <v/>
      </c>
      <c r="BK48" s="37" t="str">
        <f>IF($A48="","",IF('Domain 5'!I49="","",'Domain 5'!I49))</f>
        <v/>
      </c>
    </row>
    <row r="49" spans="1:63" x14ac:dyDescent="0.25">
      <c r="A49" s="13" t="str">
        <f>IF(Summary!A50="","",Summary!A50)</f>
        <v/>
      </c>
      <c r="B49" s="552" t="str">
        <f>IF($A49="","",Summary!C50)</f>
        <v/>
      </c>
      <c r="C49" s="11" t="str">
        <f>IF($A49="","",Summary!D50)</f>
        <v/>
      </c>
      <c r="D49" s="3" t="str">
        <f>IF($A49="","",Summary!E50)</f>
        <v/>
      </c>
      <c r="E49" s="3" t="str">
        <f>IF($A49="","",Summary!F50)</f>
        <v/>
      </c>
      <c r="F49" s="3" t="str">
        <f>IF($A49="","",Summary!G50)</f>
        <v/>
      </c>
      <c r="G49" s="3" t="str">
        <f>IF($A49="","",Summary!H50)</f>
        <v/>
      </c>
      <c r="H49" s="4" t="str">
        <f>IF($A49="","",Summary!I50)</f>
        <v/>
      </c>
      <c r="I49" s="11" t="str">
        <f>IF($A49="","",IF('Domain 1'!B50="","",'Domain 1'!B50))</f>
        <v/>
      </c>
      <c r="J49" s="143" t="str">
        <f>IF($A49="","",IF('Domain 1'!C50="","",'Domain 1'!C50))</f>
        <v/>
      </c>
      <c r="K49" s="3" t="str">
        <f>IF($A49="","",IF('Domain 1'!D50="","",'Domain 1'!D50))</f>
        <v/>
      </c>
      <c r="L49" s="562" t="str">
        <f>IF($A49="","",IF('Domain 1'!E50="","",'Domain 1'!E50))</f>
        <v/>
      </c>
      <c r="M49" s="3" t="str">
        <f>IF($A49="","",IF('Domain 1'!F50="","",'Domain 1'!F50))</f>
        <v/>
      </c>
      <c r="N49" s="143" t="str">
        <f>IF($A49="","",IF('Domain 1'!G50="","",'Domain 1'!G50))</f>
        <v/>
      </c>
      <c r="O49" s="3" t="str">
        <f>IF($A49="","",IF('Domain 1'!H50="","",'Domain 1'!H50))</f>
        <v/>
      </c>
      <c r="P49" s="500" t="str">
        <f>IF($A49="","",IF('Domain 1'!I50="","",'Domain 1'!I50))</f>
        <v/>
      </c>
      <c r="Q49" s="11" t="str">
        <f>IF($A49="","",IF(Preliminary!$G50=Lists!$I$8,IF(Summary!C50="","","ITT"),IF(Preliminary!$G50=Lists!$E$3,"PP","")))</f>
        <v/>
      </c>
      <c r="R49" s="143" t="str">
        <f>IF($A49="","",IF($Q49="ITT",IF('Domain 2 ITT'!B50="","",'Domain 2 ITT'!B50),IF('Domain 2 PP'!B50="","",'Domain 2 PP'!B50)))</f>
        <v/>
      </c>
      <c r="S49" s="143" t="str">
        <f>IF($A49="","",IF($Q49="ITT",IF('Domain 2 ITT'!C50="","",'Domain 2 ITT'!C50),IF('Domain 2 PP'!C50="","",'Domain 2 PP'!C50)))</f>
        <v/>
      </c>
      <c r="T49" s="3" t="str">
        <f>IF($A49="","",IF($Q49="ITT",IF('Domain 2 ITT'!D50="","",'Domain 2 ITT'!D50),IF('Domain 2 PP'!D50="","",'Domain 2 PP'!D50)))</f>
        <v/>
      </c>
      <c r="U49" s="3" t="str">
        <f>IF($A49="","",IF($Q49="ITT",IF('Domain 2 ITT'!E50="","",'Domain 2 ITT'!E50),IF('Domain 2 PP'!E50="","",'Domain 2 PP'!E50)))</f>
        <v/>
      </c>
      <c r="V49" s="3" t="str">
        <f>IF($A49="","",IF($Q49="ITT",IF('Domain 2 ITT'!F50="","",'Domain 2 ITT'!F50),IF('Domain 2 PP'!F50="","",'Domain 2 PP'!F50)))</f>
        <v/>
      </c>
      <c r="W49" s="3" t="str">
        <f>IF($A49="","",IF($Q49="ITT",IF('Domain 2 ITT'!G50="","",'Domain 2 ITT'!G50),IF('Domain 2 PP'!G50="","",'Domain 2 PP'!G50)))</f>
        <v/>
      </c>
      <c r="X49" s="3" t="str">
        <f>IF($A49="","",IF($Q49="ITT",IF('Domain 2 ITT'!H50="","",'Domain 2 ITT'!H50),IF('Domain 2 PP'!H50="","",'Domain 2 PP'!H50)))</f>
        <v/>
      </c>
      <c r="Y49" s="3" t="str">
        <f>IF($A49="","",IF($Q49="ITT",IF('Domain 2 ITT'!I50="","",'Domain 2 ITT'!I50),IF('Domain 2 PP'!I50="","",'Domain 2 PP'!I50)))</f>
        <v/>
      </c>
      <c r="Z49" s="3" t="str">
        <f>IF($A49="","",IF($Q49="ITT",IF('Domain 2 ITT'!J50="","",'Domain 2 ITT'!J50),IF('Domain 2 PP'!J50="","",'Domain 2 PP'!J50)))</f>
        <v/>
      </c>
      <c r="AA49" s="3" t="str">
        <f>IF($A49="","",IF($Q49="ITT",IF('Domain 2 ITT'!K50="","",'Domain 2 ITT'!K50),IF('Domain 2 PP'!K50="","",'Domain 2 PP'!K50)))</f>
        <v/>
      </c>
      <c r="AB49" s="3" t="str">
        <f>IF($A49="","",IF($Q49="ITT",IF('Domain 2 ITT'!L50="","",'Domain 2 ITT'!L50),IF('Domain 2 PP'!L50="","",'Domain 2 PP'!L50)))</f>
        <v/>
      </c>
      <c r="AC49" s="562" t="str">
        <f>IF($A49="","",IF($Q49="ITT",IF('Domain 2 ITT'!M50="","",'Domain 2 ITT'!M50),IF('Domain 2 PP'!M50="","",'Domain 2 PP'!M50)))</f>
        <v/>
      </c>
      <c r="AD49" s="3" t="str">
        <f>IF($A49="","",IF($Q49="ITT",IF('Domain 2 ITT'!N50="","",'Domain 2 ITT'!N50),"NA"))</f>
        <v/>
      </c>
      <c r="AE49" s="143" t="str">
        <f>IF($A49="","",IF($Q49="ITT",IF('Domain 2 ITT'!O50="","",'Domain 2 ITT'!O50),"NA"))</f>
        <v/>
      </c>
      <c r="AF49" s="3" t="str">
        <f>IF($A49="","",IF($Q49="ITT",IF('Domain 2 ITT'!P50="","",'Domain 2 ITT'!P50),IF('Domain 2 PP'!N50="","",'Domain 2 PP'!N50)))</f>
        <v/>
      </c>
      <c r="AG49" s="500" t="str">
        <f>IF($A49="","",IF($Q49="ITT",IF('Domain 2 ITT'!Q50="","",'Domain 2 ITT'!Q50),IF('Domain 2 PP'!O50="","",'Domain 2 PP'!O50)))</f>
        <v/>
      </c>
      <c r="AH49" s="11" t="str">
        <f>IF($A49="","",IF('Domain 3'!B50="","",'Domain 3'!B50))</f>
        <v/>
      </c>
      <c r="AI49" s="143" t="str">
        <f>IF($A49="","",IF('Domain 3'!C50="","",'Domain 3'!C50))</f>
        <v/>
      </c>
      <c r="AJ49" s="3" t="str">
        <f>IF($A49="","",IF('Domain 3'!D50="","",'Domain 3'!D50))</f>
        <v/>
      </c>
      <c r="AK49" s="3" t="str">
        <f>IF($A49="","",IF('Domain 3'!E50="","",'Domain 3'!E50))</f>
        <v/>
      </c>
      <c r="AL49" s="3" t="str">
        <f>IF($A49="","",IF('Domain 3'!F50="","",'Domain 3'!F50))</f>
        <v/>
      </c>
      <c r="AM49" s="562" t="str">
        <f>IF($A49="","",IF('Domain 3'!G50="","",'Domain 3'!G50))</f>
        <v/>
      </c>
      <c r="AN49" s="3" t="str">
        <f>IF($A49="","",IF('Domain 3'!H50="","",'Domain 3'!H50))</f>
        <v/>
      </c>
      <c r="AO49" s="143" t="str">
        <f>IF($A49="","",IF('Domain 3'!I50="","",'Domain 3'!I50))</f>
        <v/>
      </c>
      <c r="AP49" s="3" t="str">
        <f>IF($A49="","",IF('Domain 3'!J50="","",'Domain 3'!J50))</f>
        <v/>
      </c>
      <c r="AQ49" s="500" t="str">
        <f>IF($A49="","",IF('Domain 3'!K50="","",'Domain 3'!K50))</f>
        <v/>
      </c>
      <c r="AR49" s="11" t="str">
        <f>IF($A49="","",IF('Domain 4'!B50="","",'Domain 4'!B50))</f>
        <v/>
      </c>
      <c r="AS49" s="143" t="str">
        <f>IF($A49="","",IF('Domain 4'!C50="","",'Domain 4'!C50))</f>
        <v/>
      </c>
      <c r="AT49" s="3" t="str">
        <f>IF($A49="","",IF('Domain 4'!D50="","",'Domain 4'!D50))</f>
        <v/>
      </c>
      <c r="AU49" s="3" t="str">
        <f>IF($A49="","",IF('Domain 4'!E50="","",'Domain 4'!E50))</f>
        <v/>
      </c>
      <c r="AV49" s="3" t="str">
        <f>IF($A49="","",IF('Domain 4'!F50="","",'Domain 4'!F50))</f>
        <v/>
      </c>
      <c r="AW49" s="3" t="str">
        <f>IF($A49="","",IF('Domain 4'!G50="","",'Domain 4'!G50))</f>
        <v/>
      </c>
      <c r="AX49" s="3" t="str">
        <f>IF($A49="","",IF('Domain 4'!H50="","",'Domain 4'!H50))</f>
        <v/>
      </c>
      <c r="AY49" s="562" t="str">
        <f>IF($A49="","",IF('Domain 4'!I50="","",'Domain 4'!I50))</f>
        <v/>
      </c>
      <c r="AZ49" s="3" t="str">
        <f>IF($A49="","",IF('Domain 4'!J50="","",'Domain 4'!J50))</f>
        <v/>
      </c>
      <c r="BA49" s="143" t="str">
        <f>IF($A49="","",IF('Domain 4'!K50="","",'Domain 4'!K50))</f>
        <v/>
      </c>
      <c r="BB49" s="3" t="str">
        <f>IF($A49="","",IF('Domain 4'!L50="","",'Domain 4'!L50))</f>
        <v/>
      </c>
      <c r="BC49" s="500" t="str">
        <f>IF($A49="","",IF('Domain 4'!M50="","",'Domain 4'!M50))</f>
        <v/>
      </c>
      <c r="BD49" s="11" t="str">
        <f>IF($A49="","",IF('Domain 5'!B50="","",'Domain 5'!B50))</f>
        <v/>
      </c>
      <c r="BE49" s="143" t="str">
        <f>IF($A49="","",IF('Domain 5'!C50="","",'Domain 5'!C50))</f>
        <v/>
      </c>
      <c r="BF49" s="3" t="str">
        <f>IF($A49="","",IF('Domain 5'!D50="","",'Domain 5'!D50))</f>
        <v/>
      </c>
      <c r="BG49" s="562" t="str">
        <f>IF($A49="","",IF('Domain 5'!E50="","",'Domain 5'!E50))</f>
        <v/>
      </c>
      <c r="BH49" s="562" t="str">
        <f>IF($A49="","",IF('Domain 5'!F50="","",'Domain 5'!F50))</f>
        <v/>
      </c>
      <c r="BI49" s="3" t="str">
        <f>IF($A49="","",IF('Domain 5'!G50="","",'Domain 5'!G50))</f>
        <v/>
      </c>
      <c r="BJ49" s="3" t="str">
        <f>IF($A49="","",IF('Domain 5'!H50="","",'Domain 5'!H50))</f>
        <v/>
      </c>
      <c r="BK49" s="37" t="str">
        <f>IF($A49="","",IF('Domain 5'!I50="","",'Domain 5'!I50))</f>
        <v/>
      </c>
    </row>
    <row r="50" spans="1:63" x14ac:dyDescent="0.25">
      <c r="A50" s="13" t="str">
        <f>IF(Summary!A51="","",Summary!A51)</f>
        <v/>
      </c>
      <c r="B50" s="552" t="str">
        <f>IF($A50="","",Summary!C51)</f>
        <v/>
      </c>
      <c r="C50" s="11" t="str">
        <f>IF($A50="","",Summary!D51)</f>
        <v/>
      </c>
      <c r="D50" s="3" t="str">
        <f>IF($A50="","",Summary!E51)</f>
        <v/>
      </c>
      <c r="E50" s="3" t="str">
        <f>IF($A50="","",Summary!F51)</f>
        <v/>
      </c>
      <c r="F50" s="3" t="str">
        <f>IF($A50="","",Summary!G51)</f>
        <v/>
      </c>
      <c r="G50" s="3" t="str">
        <f>IF($A50="","",Summary!H51)</f>
        <v/>
      </c>
      <c r="H50" s="4" t="str">
        <f>IF($A50="","",Summary!I51)</f>
        <v/>
      </c>
      <c r="I50" s="11" t="str">
        <f>IF($A50="","",IF('Domain 1'!B51="","",'Domain 1'!B51))</f>
        <v/>
      </c>
      <c r="J50" s="143" t="str">
        <f>IF($A50="","",IF('Domain 1'!C51="","",'Domain 1'!C51))</f>
        <v/>
      </c>
      <c r="K50" s="3" t="str">
        <f>IF($A50="","",IF('Domain 1'!D51="","",'Domain 1'!D51))</f>
        <v/>
      </c>
      <c r="L50" s="562" t="str">
        <f>IF($A50="","",IF('Domain 1'!E51="","",'Domain 1'!E51))</f>
        <v/>
      </c>
      <c r="M50" s="3" t="str">
        <f>IF($A50="","",IF('Domain 1'!F51="","",'Domain 1'!F51))</f>
        <v/>
      </c>
      <c r="N50" s="143" t="str">
        <f>IF($A50="","",IF('Domain 1'!G51="","",'Domain 1'!G51))</f>
        <v/>
      </c>
      <c r="O50" s="3" t="str">
        <f>IF($A50="","",IF('Domain 1'!H51="","",'Domain 1'!H51))</f>
        <v/>
      </c>
      <c r="P50" s="500" t="str">
        <f>IF($A50="","",IF('Domain 1'!I51="","",'Domain 1'!I51))</f>
        <v/>
      </c>
      <c r="Q50" s="11" t="str">
        <f>IF($A50="","",IF(Preliminary!$G51=Lists!$I$8,IF(Summary!C51="","","ITT"),IF(Preliminary!$G51=Lists!$E$3,"PP","")))</f>
        <v/>
      </c>
      <c r="R50" s="143" t="str">
        <f>IF($A50="","",IF($Q50="ITT",IF('Domain 2 ITT'!B51="","",'Domain 2 ITT'!B51),IF('Domain 2 PP'!B51="","",'Domain 2 PP'!B51)))</f>
        <v/>
      </c>
      <c r="S50" s="143" t="str">
        <f>IF($A50="","",IF($Q50="ITT",IF('Domain 2 ITT'!C51="","",'Domain 2 ITT'!C51),IF('Domain 2 PP'!C51="","",'Domain 2 PP'!C51)))</f>
        <v/>
      </c>
      <c r="T50" s="3" t="str">
        <f>IF($A50="","",IF($Q50="ITT",IF('Domain 2 ITT'!D51="","",'Domain 2 ITT'!D51),IF('Domain 2 PP'!D51="","",'Domain 2 PP'!D51)))</f>
        <v/>
      </c>
      <c r="U50" s="3" t="str">
        <f>IF($A50="","",IF($Q50="ITT",IF('Domain 2 ITT'!E51="","",'Domain 2 ITT'!E51),IF('Domain 2 PP'!E51="","",'Domain 2 PP'!E51)))</f>
        <v/>
      </c>
      <c r="V50" s="3" t="str">
        <f>IF($A50="","",IF($Q50="ITT",IF('Domain 2 ITT'!F51="","",'Domain 2 ITT'!F51),IF('Domain 2 PP'!F51="","",'Domain 2 PP'!F51)))</f>
        <v/>
      </c>
      <c r="W50" s="3" t="str">
        <f>IF($A50="","",IF($Q50="ITT",IF('Domain 2 ITT'!G51="","",'Domain 2 ITT'!G51),IF('Domain 2 PP'!G51="","",'Domain 2 PP'!G51)))</f>
        <v/>
      </c>
      <c r="X50" s="3" t="str">
        <f>IF($A50="","",IF($Q50="ITT",IF('Domain 2 ITT'!H51="","",'Domain 2 ITT'!H51),IF('Domain 2 PP'!H51="","",'Domain 2 PP'!H51)))</f>
        <v/>
      </c>
      <c r="Y50" s="3" t="str">
        <f>IF($A50="","",IF($Q50="ITT",IF('Domain 2 ITT'!I51="","",'Domain 2 ITT'!I51),IF('Domain 2 PP'!I51="","",'Domain 2 PP'!I51)))</f>
        <v/>
      </c>
      <c r="Z50" s="3" t="str">
        <f>IF($A50="","",IF($Q50="ITT",IF('Domain 2 ITT'!J51="","",'Domain 2 ITT'!J51),IF('Domain 2 PP'!J51="","",'Domain 2 PP'!J51)))</f>
        <v/>
      </c>
      <c r="AA50" s="3" t="str">
        <f>IF($A50="","",IF($Q50="ITT",IF('Domain 2 ITT'!K51="","",'Domain 2 ITT'!K51),IF('Domain 2 PP'!K51="","",'Domain 2 PP'!K51)))</f>
        <v/>
      </c>
      <c r="AB50" s="3" t="str">
        <f>IF($A50="","",IF($Q50="ITT",IF('Domain 2 ITT'!L51="","",'Domain 2 ITT'!L51),IF('Domain 2 PP'!L51="","",'Domain 2 PP'!L51)))</f>
        <v/>
      </c>
      <c r="AC50" s="562" t="str">
        <f>IF($A50="","",IF($Q50="ITT",IF('Domain 2 ITT'!M51="","",'Domain 2 ITT'!M51),IF('Domain 2 PP'!M51="","",'Domain 2 PP'!M51)))</f>
        <v/>
      </c>
      <c r="AD50" s="3" t="str">
        <f>IF($A50="","",IF($Q50="ITT",IF('Domain 2 ITT'!N51="","",'Domain 2 ITT'!N51),"NA"))</f>
        <v/>
      </c>
      <c r="AE50" s="143" t="str">
        <f>IF($A50="","",IF($Q50="ITT",IF('Domain 2 ITT'!O51="","",'Domain 2 ITT'!O51),"NA"))</f>
        <v/>
      </c>
      <c r="AF50" s="3" t="str">
        <f>IF($A50="","",IF($Q50="ITT",IF('Domain 2 ITT'!P51="","",'Domain 2 ITT'!P51),IF('Domain 2 PP'!N51="","",'Domain 2 PP'!N51)))</f>
        <v/>
      </c>
      <c r="AG50" s="500" t="str">
        <f>IF($A50="","",IF($Q50="ITT",IF('Domain 2 ITT'!Q51="","",'Domain 2 ITT'!Q51),IF('Domain 2 PP'!O51="","",'Domain 2 PP'!O51)))</f>
        <v/>
      </c>
      <c r="AH50" s="11" t="str">
        <f>IF($A50="","",IF('Domain 3'!B51="","",'Domain 3'!B51))</f>
        <v/>
      </c>
      <c r="AI50" s="143" t="str">
        <f>IF($A50="","",IF('Domain 3'!C51="","",'Domain 3'!C51))</f>
        <v/>
      </c>
      <c r="AJ50" s="3" t="str">
        <f>IF($A50="","",IF('Domain 3'!D51="","",'Domain 3'!D51))</f>
        <v/>
      </c>
      <c r="AK50" s="3" t="str">
        <f>IF($A50="","",IF('Domain 3'!E51="","",'Domain 3'!E51))</f>
        <v/>
      </c>
      <c r="AL50" s="3" t="str">
        <f>IF($A50="","",IF('Domain 3'!F51="","",'Domain 3'!F51))</f>
        <v/>
      </c>
      <c r="AM50" s="562" t="str">
        <f>IF($A50="","",IF('Domain 3'!G51="","",'Domain 3'!G51))</f>
        <v/>
      </c>
      <c r="AN50" s="3" t="str">
        <f>IF($A50="","",IF('Domain 3'!H51="","",'Domain 3'!H51))</f>
        <v/>
      </c>
      <c r="AO50" s="143" t="str">
        <f>IF($A50="","",IF('Domain 3'!I51="","",'Domain 3'!I51))</f>
        <v/>
      </c>
      <c r="AP50" s="3" t="str">
        <f>IF($A50="","",IF('Domain 3'!J51="","",'Domain 3'!J51))</f>
        <v/>
      </c>
      <c r="AQ50" s="500" t="str">
        <f>IF($A50="","",IF('Domain 3'!K51="","",'Domain 3'!K51))</f>
        <v/>
      </c>
      <c r="AR50" s="11" t="str">
        <f>IF($A50="","",IF('Domain 4'!B51="","",'Domain 4'!B51))</f>
        <v/>
      </c>
      <c r="AS50" s="143" t="str">
        <f>IF($A50="","",IF('Domain 4'!C51="","",'Domain 4'!C51))</f>
        <v/>
      </c>
      <c r="AT50" s="3" t="str">
        <f>IF($A50="","",IF('Domain 4'!D51="","",'Domain 4'!D51))</f>
        <v/>
      </c>
      <c r="AU50" s="3" t="str">
        <f>IF($A50="","",IF('Domain 4'!E51="","",'Domain 4'!E51))</f>
        <v/>
      </c>
      <c r="AV50" s="3" t="str">
        <f>IF($A50="","",IF('Domain 4'!F51="","",'Domain 4'!F51))</f>
        <v/>
      </c>
      <c r="AW50" s="3" t="str">
        <f>IF($A50="","",IF('Domain 4'!G51="","",'Domain 4'!G51))</f>
        <v/>
      </c>
      <c r="AX50" s="3" t="str">
        <f>IF($A50="","",IF('Domain 4'!H51="","",'Domain 4'!H51))</f>
        <v/>
      </c>
      <c r="AY50" s="562" t="str">
        <f>IF($A50="","",IF('Domain 4'!I51="","",'Domain 4'!I51))</f>
        <v/>
      </c>
      <c r="AZ50" s="3" t="str">
        <f>IF($A50="","",IF('Domain 4'!J51="","",'Domain 4'!J51))</f>
        <v/>
      </c>
      <c r="BA50" s="143" t="str">
        <f>IF($A50="","",IF('Domain 4'!K51="","",'Domain 4'!K51))</f>
        <v/>
      </c>
      <c r="BB50" s="3" t="str">
        <f>IF($A50="","",IF('Domain 4'!L51="","",'Domain 4'!L51))</f>
        <v/>
      </c>
      <c r="BC50" s="500" t="str">
        <f>IF($A50="","",IF('Domain 4'!M51="","",'Domain 4'!M51))</f>
        <v/>
      </c>
      <c r="BD50" s="11" t="str">
        <f>IF($A50="","",IF('Domain 5'!B51="","",'Domain 5'!B51))</f>
        <v/>
      </c>
      <c r="BE50" s="143" t="str">
        <f>IF($A50="","",IF('Domain 5'!C51="","",'Domain 5'!C51))</f>
        <v/>
      </c>
      <c r="BF50" s="3" t="str">
        <f>IF($A50="","",IF('Domain 5'!D51="","",'Domain 5'!D51))</f>
        <v/>
      </c>
      <c r="BG50" s="562" t="str">
        <f>IF($A50="","",IF('Domain 5'!E51="","",'Domain 5'!E51))</f>
        <v/>
      </c>
      <c r="BH50" s="562" t="str">
        <f>IF($A50="","",IF('Domain 5'!F51="","",'Domain 5'!F51))</f>
        <v/>
      </c>
      <c r="BI50" s="3" t="str">
        <f>IF($A50="","",IF('Domain 5'!G51="","",'Domain 5'!G51))</f>
        <v/>
      </c>
      <c r="BJ50" s="3" t="str">
        <f>IF($A50="","",IF('Domain 5'!H51="","",'Domain 5'!H51))</f>
        <v/>
      </c>
      <c r="BK50" s="37" t="str">
        <f>IF($A50="","",IF('Domain 5'!I51="","",'Domain 5'!I51))</f>
        <v/>
      </c>
    </row>
    <row r="51" spans="1:63" x14ac:dyDescent="0.25">
      <c r="A51" s="13" t="str">
        <f>IF(Summary!A52="","",Summary!A52)</f>
        <v/>
      </c>
      <c r="B51" s="552" t="str">
        <f>IF($A51="","",Summary!C52)</f>
        <v/>
      </c>
      <c r="C51" s="11" t="str">
        <f>IF($A51="","",Summary!D52)</f>
        <v/>
      </c>
      <c r="D51" s="3" t="str">
        <f>IF($A51="","",Summary!E52)</f>
        <v/>
      </c>
      <c r="E51" s="3" t="str">
        <f>IF($A51="","",Summary!F52)</f>
        <v/>
      </c>
      <c r="F51" s="3" t="str">
        <f>IF($A51="","",Summary!G52)</f>
        <v/>
      </c>
      <c r="G51" s="3" t="str">
        <f>IF($A51="","",Summary!H52)</f>
        <v/>
      </c>
      <c r="H51" s="4" t="str">
        <f>IF($A51="","",Summary!I52)</f>
        <v/>
      </c>
      <c r="I51" s="11" t="str">
        <f>IF($A51="","",IF('Domain 1'!B52="","",'Domain 1'!B52))</f>
        <v/>
      </c>
      <c r="J51" s="143" t="str">
        <f>IF($A51="","",IF('Domain 1'!C52="","",'Domain 1'!C52))</f>
        <v/>
      </c>
      <c r="K51" s="3" t="str">
        <f>IF($A51="","",IF('Domain 1'!D52="","",'Domain 1'!D52))</f>
        <v/>
      </c>
      <c r="L51" s="562" t="str">
        <f>IF($A51="","",IF('Domain 1'!E52="","",'Domain 1'!E52))</f>
        <v/>
      </c>
      <c r="M51" s="3" t="str">
        <f>IF($A51="","",IF('Domain 1'!F52="","",'Domain 1'!F52))</f>
        <v/>
      </c>
      <c r="N51" s="143" t="str">
        <f>IF($A51="","",IF('Domain 1'!G52="","",'Domain 1'!G52))</f>
        <v/>
      </c>
      <c r="O51" s="3" t="str">
        <f>IF($A51="","",IF('Domain 1'!H52="","",'Domain 1'!H52))</f>
        <v/>
      </c>
      <c r="P51" s="500" t="str">
        <f>IF($A51="","",IF('Domain 1'!I52="","",'Domain 1'!I52))</f>
        <v/>
      </c>
      <c r="Q51" s="11" t="str">
        <f>IF($A51="","",IF(Preliminary!$G52=Lists!$I$8,IF(Summary!C52="","","ITT"),IF(Preliminary!$G52=Lists!$E$3,"PP","")))</f>
        <v/>
      </c>
      <c r="R51" s="143" t="str">
        <f>IF($A51="","",IF($Q51="ITT",IF('Domain 2 ITT'!B52="","",'Domain 2 ITT'!B52),IF('Domain 2 PP'!B52="","",'Domain 2 PP'!B52)))</f>
        <v/>
      </c>
      <c r="S51" s="143" t="str">
        <f>IF($A51="","",IF($Q51="ITT",IF('Domain 2 ITT'!C52="","",'Domain 2 ITT'!C52),IF('Domain 2 PP'!C52="","",'Domain 2 PP'!C52)))</f>
        <v/>
      </c>
      <c r="T51" s="3" t="str">
        <f>IF($A51="","",IF($Q51="ITT",IF('Domain 2 ITT'!D52="","",'Domain 2 ITT'!D52),IF('Domain 2 PP'!D52="","",'Domain 2 PP'!D52)))</f>
        <v/>
      </c>
      <c r="U51" s="3" t="str">
        <f>IF($A51="","",IF($Q51="ITT",IF('Domain 2 ITT'!E52="","",'Domain 2 ITT'!E52),IF('Domain 2 PP'!E52="","",'Domain 2 PP'!E52)))</f>
        <v/>
      </c>
      <c r="V51" s="3" t="str">
        <f>IF($A51="","",IF($Q51="ITT",IF('Domain 2 ITT'!F52="","",'Domain 2 ITT'!F52),IF('Domain 2 PP'!F52="","",'Domain 2 PP'!F52)))</f>
        <v/>
      </c>
      <c r="W51" s="3" t="str">
        <f>IF($A51="","",IF($Q51="ITT",IF('Domain 2 ITT'!G52="","",'Domain 2 ITT'!G52),IF('Domain 2 PP'!G52="","",'Domain 2 PP'!G52)))</f>
        <v/>
      </c>
      <c r="X51" s="3" t="str">
        <f>IF($A51="","",IF($Q51="ITT",IF('Domain 2 ITT'!H52="","",'Domain 2 ITT'!H52),IF('Domain 2 PP'!H52="","",'Domain 2 PP'!H52)))</f>
        <v/>
      </c>
      <c r="Y51" s="3" t="str">
        <f>IF($A51="","",IF($Q51="ITT",IF('Domain 2 ITT'!I52="","",'Domain 2 ITT'!I52),IF('Domain 2 PP'!I52="","",'Domain 2 PP'!I52)))</f>
        <v/>
      </c>
      <c r="Z51" s="3" t="str">
        <f>IF($A51="","",IF($Q51="ITT",IF('Domain 2 ITT'!J52="","",'Domain 2 ITT'!J52),IF('Domain 2 PP'!J52="","",'Domain 2 PP'!J52)))</f>
        <v/>
      </c>
      <c r="AA51" s="3" t="str">
        <f>IF($A51="","",IF($Q51="ITT",IF('Domain 2 ITT'!K52="","",'Domain 2 ITT'!K52),IF('Domain 2 PP'!K52="","",'Domain 2 PP'!K52)))</f>
        <v/>
      </c>
      <c r="AB51" s="3" t="str">
        <f>IF($A51="","",IF($Q51="ITT",IF('Domain 2 ITT'!L52="","",'Domain 2 ITT'!L52),IF('Domain 2 PP'!L52="","",'Domain 2 PP'!L52)))</f>
        <v/>
      </c>
      <c r="AC51" s="562" t="str">
        <f>IF($A51="","",IF($Q51="ITT",IF('Domain 2 ITT'!M52="","",'Domain 2 ITT'!M52),IF('Domain 2 PP'!M52="","",'Domain 2 PP'!M52)))</f>
        <v/>
      </c>
      <c r="AD51" s="3" t="str">
        <f>IF($A51="","",IF($Q51="ITT",IF('Domain 2 ITT'!N52="","",'Domain 2 ITT'!N52),"NA"))</f>
        <v/>
      </c>
      <c r="AE51" s="143" t="str">
        <f>IF($A51="","",IF($Q51="ITT",IF('Domain 2 ITT'!O52="","",'Domain 2 ITT'!O52),"NA"))</f>
        <v/>
      </c>
      <c r="AF51" s="3" t="str">
        <f>IF($A51="","",IF($Q51="ITT",IF('Domain 2 ITT'!P52="","",'Domain 2 ITT'!P52),IF('Domain 2 PP'!N52="","",'Domain 2 PP'!N52)))</f>
        <v/>
      </c>
      <c r="AG51" s="500" t="str">
        <f>IF($A51="","",IF($Q51="ITT",IF('Domain 2 ITT'!Q52="","",'Domain 2 ITT'!Q52),IF('Domain 2 PP'!O52="","",'Domain 2 PP'!O52)))</f>
        <v/>
      </c>
      <c r="AH51" s="11" t="str">
        <f>IF($A51="","",IF('Domain 3'!B52="","",'Domain 3'!B52))</f>
        <v/>
      </c>
      <c r="AI51" s="143" t="str">
        <f>IF($A51="","",IF('Domain 3'!C52="","",'Domain 3'!C52))</f>
        <v/>
      </c>
      <c r="AJ51" s="3" t="str">
        <f>IF($A51="","",IF('Domain 3'!D52="","",'Domain 3'!D52))</f>
        <v/>
      </c>
      <c r="AK51" s="3" t="str">
        <f>IF($A51="","",IF('Domain 3'!E52="","",'Domain 3'!E52))</f>
        <v/>
      </c>
      <c r="AL51" s="3" t="str">
        <f>IF($A51="","",IF('Domain 3'!F52="","",'Domain 3'!F52))</f>
        <v/>
      </c>
      <c r="AM51" s="562" t="str">
        <f>IF($A51="","",IF('Domain 3'!G52="","",'Domain 3'!G52))</f>
        <v/>
      </c>
      <c r="AN51" s="3" t="str">
        <f>IF($A51="","",IF('Domain 3'!H52="","",'Domain 3'!H52))</f>
        <v/>
      </c>
      <c r="AO51" s="143" t="str">
        <f>IF($A51="","",IF('Domain 3'!I52="","",'Domain 3'!I52))</f>
        <v/>
      </c>
      <c r="AP51" s="3" t="str">
        <f>IF($A51="","",IF('Domain 3'!J52="","",'Domain 3'!J52))</f>
        <v/>
      </c>
      <c r="AQ51" s="500" t="str">
        <f>IF($A51="","",IF('Domain 3'!K52="","",'Domain 3'!K52))</f>
        <v/>
      </c>
      <c r="AR51" s="11" t="str">
        <f>IF($A51="","",IF('Domain 4'!B52="","",'Domain 4'!B52))</f>
        <v/>
      </c>
      <c r="AS51" s="143" t="str">
        <f>IF($A51="","",IF('Domain 4'!C52="","",'Domain 4'!C52))</f>
        <v/>
      </c>
      <c r="AT51" s="3" t="str">
        <f>IF($A51="","",IF('Domain 4'!D52="","",'Domain 4'!D52))</f>
        <v/>
      </c>
      <c r="AU51" s="3" t="str">
        <f>IF($A51="","",IF('Domain 4'!E52="","",'Domain 4'!E52))</f>
        <v/>
      </c>
      <c r="AV51" s="3" t="str">
        <f>IF($A51="","",IF('Domain 4'!F52="","",'Domain 4'!F52))</f>
        <v/>
      </c>
      <c r="AW51" s="3" t="str">
        <f>IF($A51="","",IF('Domain 4'!G52="","",'Domain 4'!G52))</f>
        <v/>
      </c>
      <c r="AX51" s="3" t="str">
        <f>IF($A51="","",IF('Domain 4'!H52="","",'Domain 4'!H52))</f>
        <v/>
      </c>
      <c r="AY51" s="562" t="str">
        <f>IF($A51="","",IF('Domain 4'!I52="","",'Domain 4'!I52))</f>
        <v/>
      </c>
      <c r="AZ51" s="3" t="str">
        <f>IF($A51="","",IF('Domain 4'!J52="","",'Domain 4'!J52))</f>
        <v/>
      </c>
      <c r="BA51" s="143" t="str">
        <f>IF($A51="","",IF('Domain 4'!K52="","",'Domain 4'!K52))</f>
        <v/>
      </c>
      <c r="BB51" s="3" t="str">
        <f>IF($A51="","",IF('Domain 4'!L52="","",'Domain 4'!L52))</f>
        <v/>
      </c>
      <c r="BC51" s="500" t="str">
        <f>IF($A51="","",IF('Domain 4'!M52="","",'Domain 4'!M52))</f>
        <v/>
      </c>
      <c r="BD51" s="11" t="str">
        <f>IF($A51="","",IF('Domain 5'!B52="","",'Domain 5'!B52))</f>
        <v/>
      </c>
      <c r="BE51" s="143" t="str">
        <f>IF($A51="","",IF('Domain 5'!C52="","",'Domain 5'!C52))</f>
        <v/>
      </c>
      <c r="BF51" s="3" t="str">
        <f>IF($A51="","",IF('Domain 5'!D52="","",'Domain 5'!D52))</f>
        <v/>
      </c>
      <c r="BG51" s="562" t="str">
        <f>IF($A51="","",IF('Domain 5'!E52="","",'Domain 5'!E52))</f>
        <v/>
      </c>
      <c r="BH51" s="562" t="str">
        <f>IF($A51="","",IF('Domain 5'!F52="","",'Domain 5'!F52))</f>
        <v/>
      </c>
      <c r="BI51" s="3" t="str">
        <f>IF($A51="","",IF('Domain 5'!G52="","",'Domain 5'!G52))</f>
        <v/>
      </c>
      <c r="BJ51" s="3" t="str">
        <f>IF($A51="","",IF('Domain 5'!H52="","",'Domain 5'!H52))</f>
        <v/>
      </c>
      <c r="BK51" s="37" t="str">
        <f>IF($A51="","",IF('Domain 5'!I52="","",'Domain 5'!I52))</f>
        <v/>
      </c>
    </row>
    <row r="52" spans="1:63" ht="15.75" thickBot="1" x14ac:dyDescent="0.3">
      <c r="A52" s="154" t="str">
        <f>IF(Summary!A53="","",Summary!A53)</f>
        <v/>
      </c>
      <c r="B52" s="553" t="str">
        <f>IF($A52="","",Summary!C53)</f>
        <v/>
      </c>
      <c r="C52" s="153" t="str">
        <f>IF($A52="","",Summary!D53)</f>
        <v/>
      </c>
      <c r="D52" s="266" t="str">
        <f>IF($A52="","",Summary!E53)</f>
        <v/>
      </c>
      <c r="E52" s="266" t="str">
        <f>IF($A52="","",Summary!F53)</f>
        <v/>
      </c>
      <c r="F52" s="266" t="str">
        <f>IF($A52="","",Summary!G53)</f>
        <v/>
      </c>
      <c r="G52" s="266" t="str">
        <f>IF($A52="","",Summary!H53)</f>
        <v/>
      </c>
      <c r="H52" s="213" t="str">
        <f>IF($A52="","",Summary!I53)</f>
        <v/>
      </c>
      <c r="I52" s="153" t="str">
        <f>IF($A52="","",IF('Domain 1'!B53="","",'Domain 1'!B53))</f>
        <v/>
      </c>
      <c r="J52" s="273" t="str">
        <f>IF($A52="","",IF('Domain 1'!C53="","",'Domain 1'!C53))</f>
        <v/>
      </c>
      <c r="K52" s="266" t="str">
        <f>IF($A52="","",IF('Domain 1'!D53="","",'Domain 1'!D53))</f>
        <v/>
      </c>
      <c r="L52" s="563" t="str">
        <f>IF($A52="","",IF('Domain 1'!E53="","",'Domain 1'!E53))</f>
        <v/>
      </c>
      <c r="M52" s="266" t="str">
        <f>IF($A52="","",IF('Domain 1'!F53="","",'Domain 1'!F53))</f>
        <v/>
      </c>
      <c r="N52" s="273" t="str">
        <f>IF($A52="","",IF('Domain 1'!G53="","",'Domain 1'!G53))</f>
        <v/>
      </c>
      <c r="O52" s="266" t="str">
        <f>IF($A52="","",IF('Domain 1'!H53="","",'Domain 1'!H53))</f>
        <v/>
      </c>
      <c r="P52" s="564" t="str">
        <f>IF($A52="","",IF('Domain 1'!I53="","",'Domain 1'!I53))</f>
        <v/>
      </c>
      <c r="Q52" s="153" t="str">
        <f>IF($A52="","",IF(Preliminary!$G53=Lists!$I$8,IF(Summary!C53="","","ITT"),IF(Preliminary!$G53=Lists!$E$3,"PP","")))</f>
        <v/>
      </c>
      <c r="R52" s="273" t="str">
        <f>IF($A52="","",IF($Q52="ITT",IF('Domain 2 ITT'!B53="","",'Domain 2 ITT'!B53),IF('Domain 2 PP'!B53="","",'Domain 2 PP'!B53)))</f>
        <v/>
      </c>
      <c r="S52" s="273" t="str">
        <f>IF($A52="","",IF($Q52="ITT",IF('Domain 2 ITT'!C53="","",'Domain 2 ITT'!C53),IF('Domain 2 PP'!C53="","",'Domain 2 PP'!C53)))</f>
        <v/>
      </c>
      <c r="T52" s="266" t="str">
        <f>IF($A52="","",IF($Q52="ITT",IF('Domain 2 ITT'!D53="","",'Domain 2 ITT'!D53),IF('Domain 2 PP'!D53="","",'Domain 2 PP'!D53)))</f>
        <v/>
      </c>
      <c r="U52" s="266" t="str">
        <f>IF($A52="","",IF($Q52="ITT",IF('Domain 2 ITT'!E53="","",'Domain 2 ITT'!E53),IF('Domain 2 PP'!E53="","",'Domain 2 PP'!E53)))</f>
        <v/>
      </c>
      <c r="V52" s="266" t="str">
        <f>IF($A52="","",IF($Q52="ITT",IF('Domain 2 ITT'!F53="","",'Domain 2 ITT'!F53),IF('Domain 2 PP'!F53="","",'Domain 2 PP'!F53)))</f>
        <v/>
      </c>
      <c r="W52" s="266" t="str">
        <f>IF($A52="","",IF($Q52="ITT",IF('Domain 2 ITT'!G53="","",'Domain 2 ITT'!G53),IF('Domain 2 PP'!G53="","",'Domain 2 PP'!G53)))</f>
        <v/>
      </c>
      <c r="X52" s="266" t="str">
        <f>IF($A52="","",IF($Q52="ITT",IF('Domain 2 ITT'!H53="","",'Domain 2 ITT'!H53),IF('Domain 2 PP'!H53="","",'Domain 2 PP'!H53)))</f>
        <v/>
      </c>
      <c r="Y52" s="266" t="str">
        <f>IF($A52="","",IF($Q52="ITT",IF('Domain 2 ITT'!I53="","",'Domain 2 ITT'!I53),IF('Domain 2 PP'!I53="","",'Domain 2 PP'!I53)))</f>
        <v/>
      </c>
      <c r="Z52" s="266" t="str">
        <f>IF($A52="","",IF($Q52="ITT",IF('Domain 2 ITT'!J53="","",'Domain 2 ITT'!J53),IF('Domain 2 PP'!J53="","",'Domain 2 PP'!J53)))</f>
        <v/>
      </c>
      <c r="AA52" s="266" t="str">
        <f>IF($A52="","",IF($Q52="ITT",IF('Domain 2 ITT'!K53="","",'Domain 2 ITT'!K53),IF('Domain 2 PP'!K53="","",'Domain 2 PP'!K53)))</f>
        <v/>
      </c>
      <c r="AB52" s="266" t="str">
        <f>IF($A52="","",IF($Q52="ITT",IF('Domain 2 ITT'!L53="","",'Domain 2 ITT'!L53),IF('Domain 2 PP'!L53="","",'Domain 2 PP'!L53)))</f>
        <v/>
      </c>
      <c r="AC52" s="563" t="str">
        <f>IF($A52="","",IF($Q52="ITT",IF('Domain 2 ITT'!M53="","",'Domain 2 ITT'!M53),IF('Domain 2 PP'!M53="","",'Domain 2 PP'!M53)))</f>
        <v/>
      </c>
      <c r="AD52" s="266" t="str">
        <f>IF($A52="","",IF($Q52="ITT",IF('Domain 2 ITT'!N53="","",'Domain 2 ITT'!N53),"NA"))</f>
        <v/>
      </c>
      <c r="AE52" s="273" t="str">
        <f>IF($A52="","",IF($Q52="ITT",IF('Domain 2 ITT'!O53="","",'Domain 2 ITT'!O53),"NA"))</f>
        <v/>
      </c>
      <c r="AF52" s="266" t="str">
        <f>IF($A52="","",IF($Q52="ITT",IF('Domain 2 ITT'!P53="","",'Domain 2 ITT'!P53),IF('Domain 2 PP'!N53="","",'Domain 2 PP'!N53)))</f>
        <v/>
      </c>
      <c r="AG52" s="564" t="str">
        <f>IF($A52="","",IF($Q52="ITT",IF('Domain 2 ITT'!Q53="","",'Domain 2 ITT'!Q53),IF('Domain 2 PP'!O53="","",'Domain 2 PP'!O53)))</f>
        <v/>
      </c>
      <c r="AH52" s="153" t="str">
        <f>IF($A52="","",IF('Domain 3'!B53="","",'Domain 3'!B53))</f>
        <v/>
      </c>
      <c r="AI52" s="273" t="str">
        <f>IF($A52="","",IF('Domain 3'!C53="","",'Domain 3'!C53))</f>
        <v/>
      </c>
      <c r="AJ52" s="266" t="str">
        <f>IF($A52="","",IF('Domain 3'!D53="","",'Domain 3'!D53))</f>
        <v/>
      </c>
      <c r="AK52" s="266" t="str">
        <f>IF($A52="","",IF('Domain 3'!E53="","",'Domain 3'!E53))</f>
        <v/>
      </c>
      <c r="AL52" s="266" t="str">
        <f>IF($A52="","",IF('Domain 3'!F53="","",'Domain 3'!F53))</f>
        <v/>
      </c>
      <c r="AM52" s="563" t="str">
        <f>IF($A52="","",IF('Domain 3'!G53="","",'Domain 3'!G53))</f>
        <v/>
      </c>
      <c r="AN52" s="266" t="str">
        <f>IF($A52="","",IF('Domain 3'!H53="","",'Domain 3'!H53))</f>
        <v/>
      </c>
      <c r="AO52" s="273" t="str">
        <f>IF($A52="","",IF('Domain 3'!I53="","",'Domain 3'!I53))</f>
        <v/>
      </c>
      <c r="AP52" s="266" t="str">
        <f>IF($A52="","",IF('Domain 3'!J53="","",'Domain 3'!J53))</f>
        <v/>
      </c>
      <c r="AQ52" s="564" t="str">
        <f>IF($A52="","",IF('Domain 3'!K53="","",'Domain 3'!K53))</f>
        <v/>
      </c>
      <c r="AR52" s="153" t="str">
        <f>IF($A52="","",IF('Domain 4'!B53="","",'Domain 4'!B53))</f>
        <v/>
      </c>
      <c r="AS52" s="273" t="str">
        <f>IF($A52="","",IF('Domain 4'!C53="","",'Domain 4'!C53))</f>
        <v/>
      </c>
      <c r="AT52" s="266" t="str">
        <f>IF($A52="","",IF('Domain 4'!D53="","",'Domain 4'!D53))</f>
        <v/>
      </c>
      <c r="AU52" s="266" t="str">
        <f>IF($A52="","",IF('Domain 4'!E53="","",'Domain 4'!E53))</f>
        <v/>
      </c>
      <c r="AV52" s="266" t="str">
        <f>IF($A52="","",IF('Domain 4'!F53="","",'Domain 4'!F53))</f>
        <v/>
      </c>
      <c r="AW52" s="266" t="str">
        <f>IF($A52="","",IF('Domain 4'!G53="","",'Domain 4'!G53))</f>
        <v/>
      </c>
      <c r="AX52" s="266" t="str">
        <f>IF($A52="","",IF('Domain 4'!H53="","",'Domain 4'!H53))</f>
        <v/>
      </c>
      <c r="AY52" s="563" t="str">
        <f>IF($A52="","",IF('Domain 4'!I53="","",'Domain 4'!I53))</f>
        <v/>
      </c>
      <c r="AZ52" s="266" t="str">
        <f>IF($A52="","",IF('Domain 4'!J53="","",'Domain 4'!J53))</f>
        <v/>
      </c>
      <c r="BA52" s="273" t="str">
        <f>IF($A52="","",IF('Domain 4'!K53="","",'Domain 4'!K53))</f>
        <v/>
      </c>
      <c r="BB52" s="266" t="str">
        <f>IF($A52="","",IF('Domain 4'!L53="","",'Domain 4'!L53))</f>
        <v/>
      </c>
      <c r="BC52" s="564" t="str">
        <f>IF($A52="","",IF('Domain 4'!M53="","",'Domain 4'!M53))</f>
        <v/>
      </c>
      <c r="BD52" s="153" t="str">
        <f>IF($A52="","",IF('Domain 5'!B53="","",'Domain 5'!B53))</f>
        <v/>
      </c>
      <c r="BE52" s="273" t="str">
        <f>IF($A52="","",IF('Domain 5'!C53="","",'Domain 5'!C53))</f>
        <v/>
      </c>
      <c r="BF52" s="266" t="str">
        <f>IF($A52="","",IF('Domain 5'!D53="","",'Domain 5'!D53))</f>
        <v/>
      </c>
      <c r="BG52" s="563" t="str">
        <f>IF($A52="","",IF('Domain 5'!E53="","",'Domain 5'!E53))</f>
        <v/>
      </c>
      <c r="BH52" s="563" t="str">
        <f>IF($A52="","",IF('Domain 5'!F53="","",'Domain 5'!F53))</f>
        <v/>
      </c>
      <c r="BI52" s="266" t="str">
        <f>IF($A52="","",IF('Domain 5'!G53="","",'Domain 5'!G53))</f>
        <v/>
      </c>
      <c r="BJ52" s="266" t="str">
        <f>IF($A52="","",IF('Domain 5'!H53="","",'Domain 5'!H53))</f>
        <v/>
      </c>
      <c r="BK52" s="181" t="str">
        <f>IF($A52="","",IF('Domain 5'!I53="","",'Domain 5'!I53))</f>
        <v/>
      </c>
    </row>
  </sheetData>
  <mergeCells count="30">
    <mergeCell ref="A3:A4"/>
    <mergeCell ref="B3:B4"/>
    <mergeCell ref="C3:H3"/>
    <mergeCell ref="I3:P3"/>
    <mergeCell ref="Q3:AG3"/>
    <mergeCell ref="AB4:AC4"/>
    <mergeCell ref="AD4:AE4"/>
    <mergeCell ref="AR3:BC3"/>
    <mergeCell ref="BD3:BK3"/>
    <mergeCell ref="I4:J4"/>
    <mergeCell ref="K4:L4"/>
    <mergeCell ref="M4:N4"/>
    <mergeCell ref="R4:S4"/>
    <mergeCell ref="T4:U4"/>
    <mergeCell ref="V4:W4"/>
    <mergeCell ref="X4:Y4"/>
    <mergeCell ref="Z4:AA4"/>
    <mergeCell ref="AH3:AQ3"/>
    <mergeCell ref="AH4:AI4"/>
    <mergeCell ref="AJ4:AK4"/>
    <mergeCell ref="AZ4:BA4"/>
    <mergeCell ref="BD4:BE4"/>
    <mergeCell ref="BF4:BG4"/>
    <mergeCell ref="BH4:BI4"/>
    <mergeCell ref="AL4:AM4"/>
    <mergeCell ref="AN4:AO4"/>
    <mergeCell ref="AR4:AS4"/>
    <mergeCell ref="AT4:AU4"/>
    <mergeCell ref="AV4:AW4"/>
    <mergeCell ref="AX4:AY4"/>
  </mergeCells>
  <conditionalFormatting sqref="C1:BJ2 BK2 C3:I4 Q3:R4 AH3:AH4 AR3:AR4 BD3:BD4 K4 M4 T4 V4 X4 Z4 AB4 AD4 AJ4 AL4 AN4 AT4 AV4 AX4 AZ4 BF4 BH4 C5:BJ1048576">
    <cfRule type="cellIs" dxfId="5" priority="4" operator="equal">
      <formula>"High risk"</formula>
    </cfRule>
    <cfRule type="cellIs" dxfId="4" priority="5" operator="equal">
      <formula>"Some concerns"</formula>
    </cfRule>
    <cfRule type="cellIs" dxfId="3" priority="6" operator="equal">
      <formula>"Low risk"</formula>
    </cfRule>
  </conditionalFormatting>
  <conditionalFormatting sqref="BK5:BK52">
    <cfRule type="cellIs" dxfId="2" priority="1" operator="equal">
      <formula>"High risk"</formula>
    </cfRule>
    <cfRule type="cellIs" dxfId="1" priority="2" operator="equal">
      <formula>"Some concerns"</formula>
    </cfRule>
    <cfRule type="cellIs" dxfId="0" priority="3" operator="equal">
      <formula>"Low risk"</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352F5-8F74-400F-84C1-707025F73F61}">
  <sheetPr>
    <tabColor theme="9" tint="0.39997558519241921"/>
  </sheetPr>
  <dimension ref="A1:I351"/>
  <sheetViews>
    <sheetView workbookViewId="0">
      <pane ySplit="1" topLeftCell="A2" activePane="bottomLeft" state="frozen"/>
      <selection pane="bottomLeft"/>
    </sheetView>
  </sheetViews>
  <sheetFormatPr defaultColWidth="8.7109375" defaultRowHeight="15" x14ac:dyDescent="0.25"/>
  <cols>
    <col min="1" max="1" width="8.42578125" style="96" customWidth="1"/>
    <col min="2" max="2" width="35.7109375" style="97" customWidth="1"/>
    <col min="3" max="3" width="5" style="97" customWidth="1"/>
    <col min="4" max="4" width="5" style="97" bestFit="1" customWidth="1"/>
    <col min="5" max="5" width="5" style="97" customWidth="1"/>
    <col min="6" max="6" width="8.7109375" style="97" bestFit="1" customWidth="1"/>
    <col min="7" max="7" width="9.7109375" style="97" bestFit="1" customWidth="1"/>
    <col min="8" max="8" width="5" style="97" customWidth="1"/>
    <col min="9" max="9" width="12.7109375" style="89" customWidth="1"/>
  </cols>
  <sheetData>
    <row r="1" spans="1:9" s="1" customFormat="1" ht="15.75" thickBot="1" x14ac:dyDescent="0.3">
      <c r="A1" s="94" t="s">
        <v>6</v>
      </c>
      <c r="B1" s="95" t="s">
        <v>7</v>
      </c>
      <c r="C1" s="95" t="s">
        <v>9</v>
      </c>
      <c r="D1" s="95" t="s">
        <v>8</v>
      </c>
      <c r="E1" s="95" t="s">
        <v>10</v>
      </c>
      <c r="F1" s="95" t="s">
        <v>11</v>
      </c>
      <c r="G1" s="95" t="s">
        <v>12</v>
      </c>
      <c r="H1" s="95" t="s">
        <v>14</v>
      </c>
      <c r="I1" s="87" t="s">
        <v>8072</v>
      </c>
    </row>
    <row r="2" spans="1:9" x14ac:dyDescent="0.25">
      <c r="A2" s="96" t="s">
        <v>8073</v>
      </c>
      <c r="B2" s="97" t="s">
        <v>8074</v>
      </c>
      <c r="C2" s="97" t="s">
        <v>8075</v>
      </c>
      <c r="D2" s="97">
        <v>2018</v>
      </c>
      <c r="E2" s="97">
        <v>88</v>
      </c>
      <c r="F2" s="97">
        <v>10</v>
      </c>
      <c r="G2" s="97" t="s">
        <v>8076</v>
      </c>
      <c r="H2" s="97" t="s">
        <v>8077</v>
      </c>
      <c r="I2" s="88" t="str">
        <f>_xlfn.CONCAT("TY  - JOUR",CHAR(10),"AU  - ",A2,CHAR(10),"PY  - ",D2,CHAR(10),"TI  - ",B2,CHAR(10),"T2  - ",C2,CHAR(10),"VL  - ",E2,CHAR(10),"IS  - ",F2,CHAR(10),"SP  - ",G2,CHAR(10),"DO  - ",H2,CHAR(10),"ER  -")</f>
        <v>TY  - JOUR
AU  - Isensee, B., Suchert, V., Hansen, J., Weisser, B., &amp; Hanewinkel, R.
PY  - 2018
TI  - Effects of a school-based pedometer intervention in adolescents: 1-year follow-up of a cluster-randomized controlled trial. 
T2  - Journal of School Health, 
VL  - 88
IS  - 10
SP  - 717–724
DO  - https://doi.org/10.1111/josh.12676
ER  -</v>
      </c>
    </row>
    <row r="3" spans="1:9" x14ac:dyDescent="0.25">
      <c r="A3" s="96" t="s">
        <v>8078</v>
      </c>
      <c r="B3" s="97" t="s">
        <v>8079</v>
      </c>
      <c r="C3" s="97" t="s">
        <v>8080</v>
      </c>
      <c r="D3" s="97">
        <v>2016</v>
      </c>
      <c r="E3" s="97">
        <v>3</v>
      </c>
      <c r="G3" s="97" t="s">
        <v>8081</v>
      </c>
      <c r="I3" s="88" t="str">
        <f t="shared" ref="I3:I66" si="0">_xlfn.CONCAT("TY  - JOUR",CHAR(10),"AU  - ",A3,CHAR(10),"PY  - ",D3,CHAR(10),"TI  - ",B3,CHAR(10),"T2  - ",C3,CHAR(10),"VL  - ",E3,CHAR(10),"IS  - ",F3,CHAR(10),"SP  - ",G3,CHAR(10),"DO  - ",H3,CHAR(10),"ER  -")</f>
        <v>TY  - JOUR
AU  - Chau JY, Sukala W, Fedel K, Do A, Engelen L, Kingham M, et al. 
PY  - 2016
TI  - More standing and just as productive: Effects of a sit-stand desk intervention on call center workers' sitting, standing, and productivity at work in the Opt to Stand pilot study. 
T2  - Prev Med Rep. 
VL  - 3
IS  - 
SP  - 68-74
DO  - 
ER  -</v>
      </c>
    </row>
    <row r="4" spans="1:9" x14ac:dyDescent="0.25">
      <c r="A4" s="96" t="s">
        <v>8082</v>
      </c>
      <c r="B4" s="97" t="s">
        <v>8083</v>
      </c>
      <c r="C4" s="97" t="s">
        <v>8084</v>
      </c>
      <c r="D4" s="97">
        <v>2016</v>
      </c>
      <c r="E4" s="97">
        <v>4</v>
      </c>
      <c r="F4" s="97">
        <v>45718</v>
      </c>
      <c r="G4" s="97" t="s">
        <v>8085</v>
      </c>
      <c r="I4" s="88" t="str">
        <f t="shared" si="0"/>
        <v>TY  - JOUR
AU  - Garrett G, Benden M, Mehta R, Pickens A, Peres SC, Zhao H. 
PY  - 2016
TI  - Call Center Productivity Over 6 Months Following a Standing Desk Intervention. 
T2  - IIE Transactions on Occupational Ergonomics and Human Factors. 
VL  - 4
IS  - 45718
SP  - 188-95
DO  - 
ER  -</v>
      </c>
    </row>
    <row r="5" spans="1:9" x14ac:dyDescent="0.25">
      <c r="A5" s="96" t="s">
        <v>8086</v>
      </c>
      <c r="B5" s="97" t="s">
        <v>8087</v>
      </c>
      <c r="C5" s="97" t="s">
        <v>8088</v>
      </c>
      <c r="D5" s="97">
        <v>2021</v>
      </c>
      <c r="E5" s="97">
        <v>63</v>
      </c>
      <c r="F5" s="97">
        <v>1</v>
      </c>
      <c r="G5" s="97" t="s">
        <v>1516</v>
      </c>
      <c r="I5" s="88" t="str">
        <f t="shared" si="0"/>
        <v>TY  - JOUR
AU  - Morris AS, Murphy RC, Hopkins ND, Low DA, Healy GN, Edwardson CL, et al. 
PY  - 2021
TI  - Sit Less and Move More-A Multicomponent Intervention With and Without Height-Adjustable Workstations in Contact Center Call Agents: A Pilot Randomized Controlled Trial. 
T2  - J Occup Environ Med. 
VL  - 63
IS  - 1
SP  - 44-56
DO  - 
ER  -</v>
      </c>
    </row>
    <row r="6" spans="1:9" x14ac:dyDescent="0.25">
      <c r="A6" s="96" t="s">
        <v>8089</v>
      </c>
      <c r="B6" s="97" t="s">
        <v>8090</v>
      </c>
      <c r="C6" s="97" t="s">
        <v>8091</v>
      </c>
      <c r="D6" s="97">
        <v>2016</v>
      </c>
      <c r="E6" s="97">
        <v>135</v>
      </c>
      <c r="G6" s="97" t="s">
        <v>8092</v>
      </c>
      <c r="I6" s="88" t="str">
        <f t="shared" si="0"/>
        <v>TY  - JOUR
AU  - Pickens AW, Kress MM, Benden ME, Zhao H, Wendel M, Congleton JJ. 
PY  - 2016
TI  - Stand-capable desk use in a call center: a six-month follow-up pilot study. 
T2  - Public Health. 
VL  - 135
IS  - 
SP  - 131-4
DO  - 
ER  -</v>
      </c>
    </row>
    <row r="7" spans="1:9" x14ac:dyDescent="0.25">
      <c r="A7" s="96" t="s">
        <v>8093</v>
      </c>
      <c r="B7" s="97" t="s">
        <v>8094</v>
      </c>
      <c r="C7" s="97" t="s">
        <v>8095</v>
      </c>
      <c r="D7" s="97">
        <v>2019</v>
      </c>
      <c r="E7" s="97">
        <v>19</v>
      </c>
      <c r="F7" s="97">
        <v>1</v>
      </c>
      <c r="G7" s="97">
        <v>292</v>
      </c>
      <c r="I7" s="88" t="str">
        <f t="shared" si="0"/>
        <v>TY  - JOUR
AU  - Morris AS, Murphy RC, Shepherd SO, Healy GN, Edwardson CL, Graves LEF. A multi-component intervention to sit less and move more in a contact centre setting: a feasibility study. BMC Public Health. 2019;19(1):292.
PY  - 2019
TI  - A multi-component intervention to sit less and move more in a contact centre setting: a feasibility study. 
T2  - BMC Public Health. 
VL  - 19
IS  - 1
SP  - 292
DO  - 
ER  -</v>
      </c>
    </row>
    <row r="8" spans="1:9" x14ac:dyDescent="0.25">
      <c r="A8" s="96" t="s">
        <v>8096</v>
      </c>
      <c r="B8" s="97" t="s">
        <v>8097</v>
      </c>
      <c r="C8" s="97" t="s">
        <v>8095</v>
      </c>
      <c r="D8" s="97">
        <v>2016</v>
      </c>
      <c r="E8" s="97">
        <v>16</v>
      </c>
      <c r="F8" s="97">
        <v>1</v>
      </c>
      <c r="G8" s="97">
        <v>859</v>
      </c>
      <c r="H8" s="97" t="s">
        <v>3467</v>
      </c>
      <c r="I8" s="88" t="str">
        <f t="shared" si="0"/>
        <v>TY  - JOUR
AU  - Tan AM, LaMontagne AD, English DR, Howard P. 
PY  - 2016
TI  - Efficacy of a workplace osteoporosis prevention intervention: a cluster randomized trial. 
T2  - BMC Public Health. 
VL  - 16
IS  - 1
SP  - 859
DO  - 10.1186/s12889-016-3506-y
ER  -</v>
      </c>
    </row>
    <row r="9" spans="1:9" x14ac:dyDescent="0.25">
      <c r="A9" s="96" t="s">
        <v>8098</v>
      </c>
      <c r="B9" s="97" t="s">
        <v>8099</v>
      </c>
      <c r="C9" s="97" t="s">
        <v>159</v>
      </c>
      <c r="D9" s="97">
        <v>2013</v>
      </c>
      <c r="E9" s="97">
        <v>8</v>
      </c>
      <c r="F9" s="97">
        <v>11</v>
      </c>
      <c r="G9" s="97" t="s">
        <v>1898</v>
      </c>
      <c r="H9" s="97" t="s">
        <v>1899</v>
      </c>
      <c r="I9" s="88" t="str">
        <f t="shared" si="0"/>
        <v>TY  - JOUR
AU  - Parry S, Straker L, Gilson ND, Smith AJ. 
PY  - 2013
TI  - Participatory workplace interventions can reduce sedentary time for office workers--a randomised controlled trial. 
T2  - PLoS One
VL  - 8
IS  - 11
SP  - e78957
DO  - 10.1371/journal.pone.0078957
ER  -</v>
      </c>
    </row>
    <row r="10" spans="1:9" x14ac:dyDescent="0.25">
      <c r="A10" s="96" t="s">
        <v>8100</v>
      </c>
      <c r="B10" s="97" t="s">
        <v>8101</v>
      </c>
      <c r="C10" s="97" t="s">
        <v>8102</v>
      </c>
      <c r="D10" s="97">
        <v>2017</v>
      </c>
      <c r="E10" s="97">
        <v>72</v>
      </c>
      <c r="G10" s="97" t="s">
        <v>8103</v>
      </c>
      <c r="H10" s="97" t="s">
        <v>8104</v>
      </c>
      <c r="I10" s="88" t="str">
        <f t="shared" si="0"/>
        <v>TY  - JOUR
AU  - Pyky R, Koivumaa-Honkanen H, Leinonen A, Ahola R, Hirvonen N, Enwald H, et al. 
PY  - 2017
TI  - Effect of tailored, gamified, mobile physical activity intervention on life satisfaction and self-rated health in young adolescent men: A population-based, randomized controlled trial (MOPO study). 
T2  - Comput Hum Behav 
VL  - 72
IS  - 
SP  - 13-22 
DO  - 10.1016/j.chb.2017.02.032
ER  -</v>
      </c>
    </row>
    <row r="11" spans="1:9" x14ac:dyDescent="0.25">
      <c r="A11" s="96" t="s">
        <v>8105</v>
      </c>
      <c r="B11" s="97" t="s">
        <v>8106</v>
      </c>
      <c r="C11" s="97" t="s">
        <v>8107</v>
      </c>
      <c r="D11" s="97">
        <v>2021</v>
      </c>
      <c r="E11" s="97">
        <v>21</v>
      </c>
      <c r="F11" s="97">
        <v>1</v>
      </c>
      <c r="G11" s="97">
        <v>308</v>
      </c>
      <c r="H11" s="97" t="s">
        <v>8108</v>
      </c>
      <c r="I11" s="88" t="str">
        <f t="shared" si="0"/>
        <v>TY  - JOUR
AU  - Stasinaki A, Büchter D, Shih CI, Heldt K, Güsewell S, Brogle B, et al. 
PY  - 2021
TI  - Effects of a novel mobile health intervention compared to a multi-component behaviour changing program on body mass index, physical capacities and stress parameters in adolescents with obesity: a randomized controlled trial. 
T2  - BMC Pediatr 
VL  - 21
IS  - 1
SP  - 308
DO  - 10.1186/s12887-021-02781-2
ER  -</v>
      </c>
    </row>
    <row r="12" spans="1:9" x14ac:dyDescent="0.25">
      <c r="A12" s="96" t="s">
        <v>8109</v>
      </c>
      <c r="B12" s="97" t="s">
        <v>8110</v>
      </c>
      <c r="C12" s="97" t="s">
        <v>8111</v>
      </c>
      <c r="D12" s="97">
        <v>2020</v>
      </c>
      <c r="E12" s="97">
        <v>50</v>
      </c>
      <c r="F12" s="97">
        <v>1</v>
      </c>
      <c r="G12" s="97" t="s">
        <v>8112</v>
      </c>
      <c r="I12" s="88" t="str">
        <f t="shared" si="0"/>
        <v>TY  - JOUR
AU  - Ki, E.J. and H.S. So, 
PY  - 2020
TI  - Development and effects of smartphone app-based exercise program for hemodialysis patients. 
T2  - Journal of Korean Academy of Nursing
VL  - 50
IS  - 1
SP  - 52–65
DO  - 
ER  -</v>
      </c>
    </row>
    <row r="13" spans="1:9" x14ac:dyDescent="0.25">
      <c r="A13" s="96" t="s">
        <v>8113</v>
      </c>
      <c r="B13" s="97" t="s">
        <v>8114</v>
      </c>
      <c r="C13" s="97" t="s">
        <v>8115</v>
      </c>
      <c r="D13" s="97">
        <v>2020</v>
      </c>
      <c r="E13" s="97">
        <v>22</v>
      </c>
      <c r="F13" s="97">
        <v>12</v>
      </c>
      <c r="G13" s="97" t="s">
        <v>877</v>
      </c>
      <c r="I13" s="88" t="str">
        <f t="shared" si="0"/>
        <v>TY  - JOUR
AU  - Li, W.-Y., et al., 
PY  - 2020
TI  - Mobile health app with social media to support self-management for patients with chronic kidney disease: prospective randomized controlled study. 
T2  - Journal of medical Internet research
VL  - 22
IS  - 12
SP  - e19452
DO  - 
ER  -</v>
      </c>
    </row>
    <row r="14" spans="1:9" x14ac:dyDescent="0.25">
      <c r="A14" s="96" t="s">
        <v>8116</v>
      </c>
      <c r="B14" s="97" t="s">
        <v>8117</v>
      </c>
      <c r="C14" s="97" t="s">
        <v>8118</v>
      </c>
      <c r="D14" s="97">
        <v>2022</v>
      </c>
      <c r="E14" s="97">
        <v>9</v>
      </c>
      <c r="G14" s="97">
        <v>1107</v>
      </c>
      <c r="I14" s="88" t="str">
        <f t="shared" si="0"/>
        <v>TY  - JOUR
AU  - Castle, E.M., et al., 
PY  - 2022
TI  - The feasibility and user-experience of a digital health intervention designed to prevent weight gain in new kidney transplant recipients—The ExeRTiOn2 trial. 
T2  - Frontiers in nutrition
VL  - 9
IS  - 
SP  - 1107
DO  - 
ER  -</v>
      </c>
    </row>
    <row r="15" spans="1:9" x14ac:dyDescent="0.25">
      <c r="A15" s="96" t="s">
        <v>8119</v>
      </c>
      <c r="B15" s="97" t="s">
        <v>8120</v>
      </c>
      <c r="C15" s="97" t="s">
        <v>8121</v>
      </c>
      <c r="D15" s="97">
        <v>2024</v>
      </c>
      <c r="E15" s="97">
        <v>6</v>
      </c>
      <c r="F15" s="97">
        <v>1</v>
      </c>
      <c r="G15" s="97" t="s">
        <v>922</v>
      </c>
      <c r="I15" s="88" t="str">
        <f t="shared" si="0"/>
        <v>TY  - JOUR
AU  - Greenwood, S.A., et al., 
PY  - 2024
TI  - Evaluating the effect of a digital health intervention to enhance physical activity in people with chronic kidney disease (Kidney BEAM): a multicentre, randomised controlled trial in the UK. 
T2  - The Lancet Digital Health
VL  - 6
IS  - 1
SP  - e23-e32
DO  - 
ER  -</v>
      </c>
    </row>
    <row r="16" spans="1:9" x14ac:dyDescent="0.25">
      <c r="A16" s="96" t="s">
        <v>8122</v>
      </c>
      <c r="B16" s="97" t="s">
        <v>8123</v>
      </c>
      <c r="C16" s="97" t="s">
        <v>7029</v>
      </c>
      <c r="D16" s="97">
        <v>2020</v>
      </c>
      <c r="E16" s="97">
        <v>56</v>
      </c>
      <c r="F16" s="97" t="s">
        <v>8124</v>
      </c>
      <c r="G16" s="97">
        <v>4355</v>
      </c>
      <c r="I16" s="88" t="str">
        <f t="shared" si="0"/>
        <v>TY  - JOUR
AU  - A. Blondeel, H. Demeyer, M. Loeckx, F. Rodrigues, S. Breuls, W. Janssens and T. Troosters
PY  - 2020
TI  - The effect of tele coaching after pulmonary rehabilitation on patients’ experience of physical activity in patients with COPD. 
T2  - European Respiratory Journal
VL  - 56
IS  - suppl 64 
SP  - 4355
DO  - 
ER  -</v>
      </c>
    </row>
    <row r="17" spans="1:9" x14ac:dyDescent="0.25">
      <c r="A17" s="96" t="s">
        <v>8125</v>
      </c>
      <c r="B17" s="97" t="s">
        <v>8126</v>
      </c>
      <c r="C17" s="97" t="s">
        <v>2382</v>
      </c>
      <c r="D17" s="97">
        <v>2017</v>
      </c>
      <c r="E17" s="97">
        <v>72</v>
      </c>
      <c r="F17" s="97">
        <v>5</v>
      </c>
      <c r="G17" s="97" t="s">
        <v>6025</v>
      </c>
      <c r="I17" s="88" t="str">
        <f t="shared" si="0"/>
        <v>TY  - JOUR
AU  - H. Demeyer, Z. Louvaris, A. Frei, R. A. Rabinovich, C. e Jong, E. Gimeno-Santos, M. Loeckx, S. C. Buttery, N. Rubio, T. Van der Molen, N. S. Hopkinson, I. Vogiatzis, M. A. Puhan, J. Garcia-Aymerich, M. I. Polkey, T. Troosters, P. s. g. Mr Papp and P. c. the, 
PY  - 2017
TI  - Physical activity is increased by a 12-week semiautomated telecoaching programme in patients with COPD: a multicentre randomised controlled trial. 
T2  - Thorax
VL  - 72
IS  - 5
SP  - 415-423
DO  - 
ER  -</v>
      </c>
    </row>
    <row r="18" spans="1:9" x14ac:dyDescent="0.25">
      <c r="A18" s="96" t="s">
        <v>8127</v>
      </c>
      <c r="B18" s="97" t="s">
        <v>8128</v>
      </c>
      <c r="C18" s="97" t="s">
        <v>7029</v>
      </c>
      <c r="D18" s="97">
        <v>2017</v>
      </c>
      <c r="E18" s="97">
        <v>50</v>
      </c>
      <c r="I18" s="88" t="str">
        <f t="shared" si="0"/>
        <v>TY  - JOUR
AU  - A. A. Etxarri, E. Gimeno-Santos, E. Balcells, A. Barberan-Garcia, M. Benet, N. Celorrio, A. Delgado, C. Jané, A. Marín, P. Ortega, D. A. Rodríguez, R. Rodriguez-Roisín, M. Monteagudo, N. Montellà, L. Muñoz, P. Toràn, J. Torrent-Pallicer, P. Simonet, C. Martín-Cantera, E. Borrel, P. Vall-Casas, J. Vilaró and J. Garcia-Aymerich
PY  - 2017
TI  - Effectiveness of an intervention of Urban Training in patients with COPD: A randomized controlled trial. 
T2  - European Respiratory Journal
VL  - 50
IS  - 
SP  - 
DO  - 
ER  -</v>
      </c>
    </row>
    <row r="19" spans="1:9" x14ac:dyDescent="0.25">
      <c r="A19" s="96" t="s">
        <v>8129</v>
      </c>
      <c r="B19" s="97" t="s">
        <v>8130</v>
      </c>
      <c r="C19" s="97" t="s">
        <v>2689</v>
      </c>
      <c r="D19" s="97">
        <v>2015</v>
      </c>
      <c r="E19" s="97">
        <v>15</v>
      </c>
      <c r="G19" s="97">
        <v>136</v>
      </c>
      <c r="I19" s="88" t="str">
        <f t="shared" si="0"/>
        <v>TY  - JOUR
AU  - M. Hornikx, H. Demeyer, C. A. Camillo, W. Janssens and T. Troosters, 
PY  - 2015
TI  - The effects of a physical activity counseling program after an exacerbation in patients with Chronic Obstructive Pulmonary Disease: a randomized controlled pilot study. 
T2  - BMC Pulm Med
VL  - 15
IS  - 
SP  - 136
DO  - 
ER  -</v>
      </c>
    </row>
    <row r="20" spans="1:9" x14ac:dyDescent="0.25">
      <c r="A20" s="96" t="s">
        <v>8131</v>
      </c>
      <c r="B20" s="97" t="s">
        <v>8132</v>
      </c>
      <c r="C20" s="97" t="s">
        <v>573</v>
      </c>
      <c r="D20" s="97">
        <v>2020</v>
      </c>
      <c r="E20" s="97">
        <v>15</v>
      </c>
      <c r="G20" s="97" t="s">
        <v>574</v>
      </c>
      <c r="I20" s="88" t="str">
        <f t="shared" si="0"/>
        <v>TY  - JOUR
AU  - D. Kohlbrenner, N. A. Sievi, O. Senn, M. Kohler and C. F. Clarenbach, 
PY  - 2020
TI  - Long-Term Effects of Pedometer-Based Physical Activity Coaching in Severe COPD: A Randomized Controlled Trial. 
T2  - Int J Chron Obstruct Pulmon Dis
VL  - 15
IS  - 
SP  - 2837-2846
DO  - 
ER  -</v>
      </c>
    </row>
    <row r="21" spans="1:9" x14ac:dyDescent="0.25">
      <c r="A21" s="96" t="s">
        <v>8133</v>
      </c>
      <c r="B21" s="97" t="s">
        <v>8134</v>
      </c>
      <c r="C21" s="97" t="s">
        <v>7029</v>
      </c>
      <c r="D21" s="97">
        <v>2015</v>
      </c>
      <c r="E21" s="97">
        <v>45</v>
      </c>
      <c r="F21" s="97">
        <v>2</v>
      </c>
      <c r="G21" s="97" t="s">
        <v>8135</v>
      </c>
      <c r="I21" s="88" t="str">
        <f t="shared" si="0"/>
        <v>TY  - JOUR
AU  - L. Mendoza, P. Horta, J. Espinoza, M. Aguilera, N. Balmaceda, A. Castro, M. Ruiz, O. Diaz and N. S. Hopkinson, 
PY  - 2015
TI  - Pedometers to enhance physical activity in COPD: a randomised controlled trial. 
T2  - European Respiratory Journal
VL  - 45
IS  - 2
SP  - 347-54
DO  - 
ER  -</v>
      </c>
    </row>
    <row r="22" spans="1:9" x14ac:dyDescent="0.25">
      <c r="A22" s="96" t="s">
        <v>8136</v>
      </c>
      <c r="B22" s="97" t="s">
        <v>8137</v>
      </c>
      <c r="C22" s="97" t="s">
        <v>7032</v>
      </c>
      <c r="D22" s="97">
        <v>2016</v>
      </c>
      <c r="E22" s="97">
        <v>18</v>
      </c>
      <c r="F22" s="97">
        <v>8</v>
      </c>
      <c r="G22" s="97" t="s">
        <v>1544</v>
      </c>
      <c r="I22" s="88" t="str">
        <f t="shared" si="0"/>
        <v>TY  - JOUR
AU  - M. L. Moy, C. H. Martinez, R. Kadri, P. Roman, R. G. Holleman, H. M. Kim, H. Q. Nguyen, M. D. Cohen, D. E. Goodrich, N. D. Giardino and C. R. Richardson, 
PY  - 2016
TI  - Long-Term Effects of an Internet-Mediated Pedometer-Based Walking Program for Chronic Obstructive Pulmonary Disease: Randomized Controlled Trial. 
T2  - Journal of Medical Internet Research
VL  - 18
IS  - 8
SP  - e215
DO  - 
ER  -</v>
      </c>
    </row>
    <row r="23" spans="1:9" x14ac:dyDescent="0.25">
      <c r="A23" s="96" t="s">
        <v>8138</v>
      </c>
      <c r="B23" s="97" t="s">
        <v>8139</v>
      </c>
      <c r="C23" s="97" t="s">
        <v>1537</v>
      </c>
      <c r="D23" s="97">
        <v>2015</v>
      </c>
      <c r="E23" s="97">
        <v>148</v>
      </c>
      <c r="F23" s="97">
        <v>1</v>
      </c>
      <c r="G23" s="97" t="s">
        <v>1538</v>
      </c>
      <c r="I23" s="88" t="str">
        <f t="shared" si="0"/>
        <v>TY  - JOUR
AU  - M. L. Moy, R. J. Collins, C. H. Martinez, R. Kadri, P. Roman, R. G. Holleman, H. M. Kim, H. Q. Nguyen, M. D. Cohen, D. E. Goodrich, N. D. Giardino and C. R. Richardson, 
PY  - 2015
TI  - An Internet-Mediated Pedometer-Based Program Improves Health-Related Quality-of-Life Domains and Daily Step Counts in COPD: A Randomized Controlled Trial. 
T2  - Chest
VL  - 148
IS  - 1
SP  - 128-137
DO  - 
ER  -</v>
      </c>
    </row>
    <row r="24" spans="1:9" x14ac:dyDescent="0.25">
      <c r="A24" s="96" t="s">
        <v>8140</v>
      </c>
      <c r="B24" s="97" t="s">
        <v>8141</v>
      </c>
      <c r="C24" s="97" t="s">
        <v>1878</v>
      </c>
      <c r="D24" s="97">
        <v>2020</v>
      </c>
      <c r="E24" s="97">
        <v>52</v>
      </c>
      <c r="G24" s="97">
        <v>151231</v>
      </c>
      <c r="I24" s="88" t="str">
        <f t="shared" si="0"/>
        <v>TY  - JOUR
AU  - S. K. Park, C. H. Bang and S. H. Lee, 
PY  - 2020
TI  - Evaluating the effect of a smartphone app-based self-management program for people with COPD: A randomized controlled trial. 
T2  - Appl Nurs Res
VL  - 52
IS  - 
SP  - 151231
DO  - 
ER  -</v>
      </c>
    </row>
    <row r="25" spans="1:9" x14ac:dyDescent="0.25">
      <c r="A25" s="96" t="s">
        <v>8142</v>
      </c>
      <c r="B25" s="97" t="s">
        <v>8143</v>
      </c>
      <c r="C25" s="97" t="s">
        <v>262</v>
      </c>
      <c r="D25" s="97">
        <v>2021</v>
      </c>
      <c r="E25" s="97">
        <v>7</v>
      </c>
      <c r="F25" s="97">
        <v>3</v>
      </c>
      <c r="I25" s="88" t="str">
        <f t="shared" si="0"/>
        <v>TY  - JOUR
AU  - S. A. Robinson, J. A. Cooper, Jr., R. L. Goldstein, M. Polak, P. N. Cruz Rivera, D. R. Gagnon, A. Samuelson, S. Moore, R. Kadri, C. R. Richardson and M. L. Moy, 
PY  - 2021
TI  - A randomised trial of a web-based physical activity self-management intervention in COPD. 
T2  - ERJ Open Res
VL  - 7
IS  - 3
SP  - 
DO  - 
ER  -</v>
      </c>
    </row>
    <row r="26" spans="1:9" x14ac:dyDescent="0.25">
      <c r="A26" s="96" t="s">
        <v>8144</v>
      </c>
      <c r="B26" s="97" t="s">
        <v>8145</v>
      </c>
      <c r="C26" s="97" t="s">
        <v>1788</v>
      </c>
      <c r="D26" s="97">
        <v>2014</v>
      </c>
      <c r="E26" s="97">
        <v>28</v>
      </c>
      <c r="F26" s="97">
        <v>6</v>
      </c>
      <c r="G26" s="97" t="s">
        <v>8146</v>
      </c>
      <c r="I26" s="88" t="str">
        <f t="shared" si="0"/>
        <v>TY  - JOUR
AU  - M. Tabak, M. M. Vollenbroek-Hutten, P. D. van der Valk, J. van der Palen and H. J. Hermens, 
PY  - 2014
TI  - A telerehabilitation intervention for patients with Chronic Obstructive Pulmonary Disease: a randomized controlled pilot trial. 
T2  - Clin Rehabil
VL  - 28
IS  - 6
SP  - 582-91
DO  - 
ER  -</v>
      </c>
    </row>
    <row r="27" spans="1:9" x14ac:dyDescent="0.25">
      <c r="A27" s="96" t="s">
        <v>8147</v>
      </c>
      <c r="B27" s="97" t="s">
        <v>8148</v>
      </c>
      <c r="C27" s="97" t="s">
        <v>1372</v>
      </c>
      <c r="D27" s="97">
        <v>2016</v>
      </c>
      <c r="E27" s="97">
        <v>48</v>
      </c>
      <c r="F27" s="97">
        <v>4</v>
      </c>
      <c r="G27" s="97" t="s">
        <v>3955</v>
      </c>
      <c r="I27" s="88" t="str">
        <f t="shared" si="0"/>
        <v>TY  - JOUR
AU  - S. N. Vorrink, H. S. Kort, T. Troosters, P. Zanen and J. J. Lammers, 
PY  - 2016
TI  - Efficacy of an mHealth intervention to stimulate physical activity in COPD patients after pulmonary rehabilitation. 
T2  - Eur Respir J
VL  - 48
IS  - 4
SP  - 1019-1029
DO  - 
ER  -</v>
      </c>
    </row>
    <row r="28" spans="1:9" x14ac:dyDescent="0.25">
      <c r="A28" s="96" t="s">
        <v>8149</v>
      </c>
      <c r="B28" s="97" t="s">
        <v>8150</v>
      </c>
      <c r="C28" s="97" t="s">
        <v>7047</v>
      </c>
      <c r="D28" s="97">
        <v>2017</v>
      </c>
      <c r="E28" s="97">
        <v>130</v>
      </c>
      <c r="G28" s="97" t="s">
        <v>3987</v>
      </c>
      <c r="I28" s="88" t="str">
        <f t="shared" si="0"/>
        <v>TY  - JOUR
AU  - E. S. Wan, A. Kantorowski, D. Homsy, M. Teylan, R. Kadri, C. R. Richardson, D. R. Gagnon, E. Garshick and M. L. Moy, 
PY  - 2017
TI  - Promoting physical activity in COPD: Insights from a randomized trial of a web-based intervention and pedometer use. 
T2  - Respiratory Medicine
VL  - 130
IS  - 
SP  - 102-110
DO  - 
ER  -</v>
      </c>
    </row>
    <row r="29" spans="1:9" x14ac:dyDescent="0.25">
      <c r="A29" s="96" t="s">
        <v>8151</v>
      </c>
      <c r="B29" s="97" t="s">
        <v>8152</v>
      </c>
      <c r="C29" s="97" t="s">
        <v>344</v>
      </c>
      <c r="D29" s="97">
        <v>2020</v>
      </c>
      <c r="E29" s="97">
        <v>162</v>
      </c>
      <c r="G29" s="97">
        <v>105878</v>
      </c>
      <c r="I29" s="88" t="str">
        <f t="shared" si="0"/>
        <v>TY  - JOUR
AU  - E. S. Wan, A. Kantorowski, M. Polak, R. Kadri, C. R. Richardson, D. R. Gagnon, E. Garshick and M. L. Moy, 
PY  - 2020
TI  - Long-term effects of web-based pedometer-mediated intervention on COPD exacerbations. 
T2  - Respir Med
VL  - 162
IS  - 
SP  - 105878
DO  - 
ER  -</v>
      </c>
    </row>
    <row r="30" spans="1:9" x14ac:dyDescent="0.25">
      <c r="A30" s="96" t="s">
        <v>8153</v>
      </c>
      <c r="B30" s="97" t="s">
        <v>8154</v>
      </c>
      <c r="C30" s="97" t="s">
        <v>344</v>
      </c>
      <c r="D30" s="97">
        <v>2021</v>
      </c>
      <c r="E30" s="97">
        <v>180</v>
      </c>
      <c r="G30" s="97">
        <v>106353</v>
      </c>
      <c r="I30" s="88" t="str">
        <f t="shared" si="0"/>
        <v>TY  - JOUR
AU  - M. Armstrong, E. Hume, L. McNeillie, F. Chambers, L. Wakenshaw, G. Burns, K. H. Marshall and I. Vogiatzis, 
PY  - 2021
TI  - Behavioural modification interventions alongside pulmonary rehabilitation improve COPD patients' experiences of physical activity. 
T2  - Respir Med
VL  - 180
IS  - 
SP  - 106353
DO  - 
ER  -</v>
      </c>
    </row>
    <row r="31" spans="1:9" x14ac:dyDescent="0.25">
      <c r="A31" s="96" t="s">
        <v>8155</v>
      </c>
      <c r="B31" s="97" t="s">
        <v>8156</v>
      </c>
      <c r="C31" s="97" t="s">
        <v>7006</v>
      </c>
      <c r="D31" s="97">
        <v>2016</v>
      </c>
      <c r="E31" s="97">
        <v>13</v>
      </c>
      <c r="F31" s="97">
        <v>1</v>
      </c>
      <c r="G31" s="97" t="s">
        <v>5914</v>
      </c>
      <c r="I31" s="88" t="str">
        <f t="shared" si="0"/>
        <v>TY  - JOUR
AU  - J. Cruz, D. Brooks and A. Marques, 
PY  - 2016
TI  - Walk2Bactive: A randomised controlled trial of a physical activity-focused behavioural intervention beyond pulmonary rehabilitation in chronic obstructive pulmonary disease. 
T2  - Chronic Respiratory Disease
VL  - 13
IS  - 1
SP  - 57-66
DO  - 
ER  -</v>
      </c>
    </row>
    <row r="32" spans="1:9" x14ac:dyDescent="0.25">
      <c r="A32" s="96" t="s">
        <v>8157</v>
      </c>
      <c r="B32" s="97" t="s">
        <v>8158</v>
      </c>
      <c r="C32" s="97" t="s">
        <v>8159</v>
      </c>
      <c r="D32" s="97">
        <v>2021</v>
      </c>
      <c r="E32" s="97">
        <v>16</v>
      </c>
      <c r="G32" s="97" t="s">
        <v>6520</v>
      </c>
      <c r="I32" s="88" t="str">
        <f t="shared" si="0"/>
        <v>TY  - JOUR
AU  - W. Geidl, J. Carl, M. Schuler, E. Mino, N. Lehbert, M. Wittmann, K. Pfeifer and K. Schultz, 
PY  - 2021
TI  - Long-Term Benefits of Adding a Pedometer to Pulmonary Rehabilitation for COPD: The Randomized Controlled STAR Trial. 
T2  - International journal of chronic obstructive pulmonary disease, 
VL  - 16
IS  - 
SP  - 1977-1988
DO  - 
ER  -</v>
      </c>
    </row>
    <row r="33" spans="1:9" x14ac:dyDescent="0.25">
      <c r="A33" s="96" t="s">
        <v>8160</v>
      </c>
      <c r="B33" s="97" t="s">
        <v>8161</v>
      </c>
      <c r="C33" s="97" t="s">
        <v>7029</v>
      </c>
      <c r="D33" s="97">
        <v>2015</v>
      </c>
      <c r="E33" s="97">
        <v>46</v>
      </c>
      <c r="I33" s="88" t="str">
        <f t="shared" si="0"/>
        <v>TY  - JOUR
AU  - A. Kawagoshi, N. Kiyokawa, M. Iwakura, K. Okura, K. Sugawara, H. Takahashi, S. Sakata, M. Satake and T. Shioya, 
PY  - 2015
TI  - Effects of low-intensity exercise and home-based pulmonary rehabilitation with pedometer feedback on physical activity in elderly patients with COPD. 
T2  - European Respiratory Journal
VL  - 46
IS  - 
SP  - 
DO  - 
ER  -</v>
      </c>
    </row>
    <row r="34" spans="1:9" x14ac:dyDescent="0.25">
      <c r="A34" s="96" t="s">
        <v>8162</v>
      </c>
      <c r="B34" s="97" t="s">
        <v>8163</v>
      </c>
      <c r="C34" s="97" t="s">
        <v>975</v>
      </c>
      <c r="D34" s="97">
        <v>2018</v>
      </c>
      <c r="E34" s="97">
        <v>197</v>
      </c>
      <c r="I34" s="88" t="str">
        <f t="shared" si="0"/>
        <v>TY  - JOUR
AU  - M. Loeckx, F. Rodrigues, H. Demeyer, W. Janssens and T. Troosters, 
PY  - 2018
TI  - Improving physical activity to obtain sustainable benefits in extra-pulmonary consequences of COPD after pulmonary rehabilitation: A randomized controlled trial. 
T2  - American Journal of Respiratory and Critical Care Medicine
VL  - 197
IS  - 
SP  - 
DO  - 
ER  -</v>
      </c>
    </row>
    <row r="35" spans="1:9" x14ac:dyDescent="0.25">
      <c r="A35" s="96" t="s">
        <v>8164</v>
      </c>
      <c r="B35" s="97" t="s">
        <v>8165</v>
      </c>
      <c r="C35" s="97" t="s">
        <v>975</v>
      </c>
      <c r="D35" s="97">
        <v>2012</v>
      </c>
      <c r="E35" s="97">
        <v>185</v>
      </c>
      <c r="I35" s="88" t="str">
        <f t="shared" si="0"/>
        <v>TY  - JOUR
AU  - N. R. Morris, C. Atkinson, H. Seale and J. Walsh, 
PY  - 2012
TI  - The addition of a pedometer guided intervention to pulmonary rehabilitation. 
T2  - American Journal of Respiratory and Critical Care Medicine
VL  - 185
IS  - 
SP  - 
DO  - 
ER  -</v>
      </c>
    </row>
    <row r="36" spans="1:9" x14ac:dyDescent="0.25">
      <c r="A36" s="96" t="s">
        <v>8166</v>
      </c>
      <c r="B36" s="97" t="s">
        <v>8167</v>
      </c>
      <c r="C36" s="97" t="s">
        <v>7038</v>
      </c>
      <c r="D36" s="97">
        <v>2017</v>
      </c>
      <c r="E36" s="97">
        <v>195</v>
      </c>
      <c r="F36" s="97">
        <v>10</v>
      </c>
      <c r="G36" s="97" t="s">
        <v>1710</v>
      </c>
      <c r="I36" s="88" t="str">
        <f t="shared" si="0"/>
        <v>TY  - JOUR
AU  - C. M. Nolan, M. Maddocks, J. L. Canavan, S. E. Jones, V. Delogu, D. Kaliaraju, W. Banya, S. S. C. Kon, M. I. Polkey and W. D. Man, 
PY  - 2017
TI  - Pedometer Step Count Targets during Pulmonary Rehabilitation in Chronic Obstructive Pulmonary Disease. A Randomized Controlled Trial. 
T2  - American Journal of Respiratory &amp; Critical Care Medicine
VL  - 195
IS  - 10
SP  - 1344-1352
DO  - 
ER  -</v>
      </c>
    </row>
    <row r="37" spans="1:9" x14ac:dyDescent="0.25">
      <c r="A37" s="96" t="s">
        <v>8168</v>
      </c>
      <c r="B37" s="97" t="s">
        <v>8169</v>
      </c>
      <c r="C37" s="97" t="s">
        <v>4214</v>
      </c>
      <c r="D37" s="97">
        <v>2019</v>
      </c>
      <c r="E37" s="97">
        <v>197</v>
      </c>
      <c r="F37" s="97">
        <v>3</v>
      </c>
      <c r="G37" s="97" t="s">
        <v>4215</v>
      </c>
      <c r="I37" s="88" t="str">
        <f t="shared" si="0"/>
        <v>TY  - JOUR
AU  - S. L. Wootton, K. Hill, J. A. Alison, L. W. C. Ng, S. Jenkins, P. R. Eastwood, D. R. Hillman, C. Jenkins, L. M. Spencer and N. Cecins, 
PY  - 2019
TI  - Effects of Ongoing Feedback During a 12-Month Maintenance Walking Program on Daily Physical Activity in People with COPD. 
T2  - Lung
VL  - 197
IS  - 3
SP  - 315‐319
DO  - 
ER  -</v>
      </c>
    </row>
    <row r="38" spans="1:9" x14ac:dyDescent="0.25">
      <c r="A38" s="96" t="s">
        <v>8170</v>
      </c>
      <c r="B38" s="97" t="s">
        <v>8171</v>
      </c>
      <c r="C38" s="97" t="s">
        <v>8172</v>
      </c>
      <c r="D38" s="97">
        <v>2018</v>
      </c>
      <c r="E38" s="97">
        <v>15</v>
      </c>
      <c r="F38" s="97">
        <v>3</v>
      </c>
      <c r="G38" s="97" t="s">
        <v>1821</v>
      </c>
      <c r="I38" s="88" t="str">
        <f t="shared" si="0"/>
        <v>TY  - JOUR
AU  - B. O'Neill, O. O'Shea, S. McDonough, L. McGarvey, I. Bradbury, M. Arden, T. Troosters, D. Cosgrove, T. McManus, T. McDonnell and J. Bradley, 
PY  - 2018
TI  - Clinician-Facilitated Physical Activity Intervention Versus Pulmonary Rehabilitation for Improving Physical Activity in COPD: A Feasibility Study. 
T2  - Copd: Journal of Chronic Obstructive Pulmonary Disease
VL  - 15
IS  - 3
SP  - 254-264
DO  - 
ER  -</v>
      </c>
    </row>
    <row r="39" spans="1:9" x14ac:dyDescent="0.25">
      <c r="A39" s="96" t="s">
        <v>8173</v>
      </c>
      <c r="B39" s="97" t="s">
        <v>8174</v>
      </c>
      <c r="C39" s="97" t="s">
        <v>4084</v>
      </c>
      <c r="D39" s="97">
        <v>2018</v>
      </c>
      <c r="E39" s="97">
        <v>24</v>
      </c>
      <c r="F39" s="97">
        <v>4</v>
      </c>
      <c r="G39" s="97" t="s">
        <v>4085</v>
      </c>
      <c r="I39" s="88" t="str">
        <f t="shared" si="0"/>
        <v>TY  - JOUR
AU  - K. Widyastuti, D. N. Makhabah, A. R. Setijadi, Y. S. Sutanto and N. Ambrosino, 
PY  - 2018
TI  - Benefits and costs of home pedometer assisted physical activity in patients with COPD. A preliminary randomized controlled trial. 
T2  - Pulmonology
VL  - 24
IS  - 4
SP  - 211-218
DO  - 
ER  -</v>
      </c>
    </row>
    <row r="40" spans="1:9" x14ac:dyDescent="0.25">
      <c r="A40" s="96" t="s">
        <v>8175</v>
      </c>
      <c r="B40" s="97" t="s">
        <v>8176</v>
      </c>
      <c r="C40" s="97" t="s">
        <v>7029</v>
      </c>
      <c r="D40" s="97">
        <v>2020</v>
      </c>
      <c r="E40" s="97">
        <v>56</v>
      </c>
      <c r="F40" s="97" t="s">
        <v>8124</v>
      </c>
      <c r="G40" s="97">
        <v>4114</v>
      </c>
      <c r="I40" s="88" t="str">
        <f t="shared" si="0"/>
        <v>TY  - JOUR
AU  - A. Blondeel, C. Dooms, L. Ceulemans, H. Demeyer, S. Everaerts, S. Breuls, J. Coolen, D. Van Raemdonck, G. Verleden, T. Troosters and W. Janssens, 
PY  - 2020
TI  - The effect of lung volume reduction on the success of physical activity coaching in patients with severe COPD. 
T2  - European Respiratory Journal
VL  - 56
IS  - suppl 64 
SP  - 4114
DO  - 
ER  -</v>
      </c>
    </row>
    <row r="41" spans="1:9" x14ac:dyDescent="0.25">
      <c r="A41" s="96" t="s">
        <v>8177</v>
      </c>
      <c r="B41" s="97" t="s">
        <v>8178</v>
      </c>
      <c r="C41" s="97" t="s">
        <v>5210</v>
      </c>
      <c r="D41" s="97">
        <v>2015</v>
      </c>
      <c r="E41" s="97">
        <v>10</v>
      </c>
      <c r="F41" s="97">
        <v>12</v>
      </c>
      <c r="G41" s="97" t="s">
        <v>5208</v>
      </c>
      <c r="I41" s="88" t="str">
        <f t="shared" si="0"/>
        <v>TY  - JOUR
AU  - C. Burtin, D. Langer, H. van Remoortel, H. Demeyer, R. Gosselink, M. Decramer, F. Dobbels, W. Janssens and T. Troosters, 
PY  - 2015
TI  - Physical Activity Counselling during Pulmonary Rehabilitation in Patients with COPD: A Randomised Controlled Trial. 
T2  - PLoS ONE [Electronic Resource]
VL  - 10
IS  - 12
SP  - e0144989
DO  - 
ER  -</v>
      </c>
    </row>
    <row r="42" spans="1:9" x14ac:dyDescent="0.25">
      <c r="A42" s="96" t="s">
        <v>8179</v>
      </c>
      <c r="B42" s="97" t="s">
        <v>8180</v>
      </c>
      <c r="C42" s="97" t="s">
        <v>2689</v>
      </c>
      <c r="D42" s="97">
        <v>2021</v>
      </c>
      <c r="E42" s="97">
        <v>21</v>
      </c>
      <c r="F42" s="97">
        <v>1</v>
      </c>
      <c r="G42" s="97">
        <v>317</v>
      </c>
      <c r="I42" s="88" t="str">
        <f t="shared" si="0"/>
        <v>TY  - JOUR
AU  - A. K. Rausch Osthoff, S. Beyer, D. Gisi, S. Rezek, A. Schwank, A. Meichtry, N. A. Sievi, T. Hess and M. Wirz, 
PY  - 2021
TI  - Effect of counselling during pulmonary rehabilitation on self-determined motivation to be physically active for people with chronic obstructive pulmonary disease: a pragmatic RCT. 
T2  - BMC Pulm Med
VL  - 21
IS  - 1
SP  - 317
DO  - 
ER  -</v>
      </c>
    </row>
    <row r="43" spans="1:9" x14ac:dyDescent="0.25">
      <c r="A43" s="96" t="s">
        <v>8181</v>
      </c>
      <c r="B43" s="97" t="s">
        <v>8182</v>
      </c>
      <c r="C43" s="97" t="s">
        <v>7005</v>
      </c>
      <c r="D43" s="97" t="s">
        <v>8183</v>
      </c>
      <c r="E43" s="97" t="s">
        <v>8184</v>
      </c>
      <c r="F43" s="97" t="s">
        <v>8185</v>
      </c>
      <c r="G43" s="97" t="s">
        <v>8186</v>
      </c>
      <c r="I43" s="88" t="str">
        <f t="shared" si="0"/>
        <v>TY  - JOUR
AU  - Aburto NJ, Fulton JE, Safdie M, Duque T, Bonvecchio A, Rivera JA
PY  - 2011
TI  - Effect of a school-based intervention on physical activity: cluster-randomized trial
T2  - Medicine and science in sports and exercise
VL  - 43
IS  - 10
SP  - 1898-906
DO  - 
ER  -</v>
      </c>
    </row>
    <row r="44" spans="1:9" x14ac:dyDescent="0.25">
      <c r="A44" s="96" t="s">
        <v>8187</v>
      </c>
      <c r="B44" s="97" t="s">
        <v>8188</v>
      </c>
      <c r="C44" s="97" t="s">
        <v>65</v>
      </c>
      <c r="D44" s="97" t="s">
        <v>8189</v>
      </c>
      <c r="E44" s="97" t="s">
        <v>8190</v>
      </c>
      <c r="F44" s="97" t="s">
        <v>8190</v>
      </c>
      <c r="I44" s="88" t="str">
        <f t="shared" si="0"/>
        <v>TY  - JOUR
AU  - Adab P, Pallan MJ, Cade J, Ekelund U, Barrett T, Daley A, et al
PY  - 2014
TI  - Preventing childhood obesity, phase II feasibility study focusing on South Asians: BEACHeS
T2  - BMJ Open
VL  - 4
IS  - 4
SP  - 
DO  - 
ER  -</v>
      </c>
    </row>
    <row r="45" spans="1:9" x14ac:dyDescent="0.25">
      <c r="A45" s="96" t="s">
        <v>8191</v>
      </c>
      <c r="B45" s="97" t="s">
        <v>4436</v>
      </c>
      <c r="C45" s="97" t="s">
        <v>8192</v>
      </c>
      <c r="D45" s="97" t="s">
        <v>8193</v>
      </c>
      <c r="E45" s="97" t="s">
        <v>8194</v>
      </c>
      <c r="G45" s="97" t="s">
        <v>8195</v>
      </c>
      <c r="I45" s="88" t="str">
        <f t="shared" si="0"/>
        <v>TY  - JOUR
AU  - Adab P, Pallan MJ, Lancashire ER, Hemming K, Frew E, Barrett T, et al
PY  - 2018
TI  - Effectiveness of a childhood obesity prevention programme delivered through schools, targeting 6 and 7 year olds: cluster randomised controlled trial (WAVES study)
T2  - Bmj-British Medical Journal
VL  - 360
IS  - 
SP  - 15
DO  - 
ER  -</v>
      </c>
    </row>
    <row r="46" spans="1:9" x14ac:dyDescent="0.25">
      <c r="A46" s="96" t="s">
        <v>8196</v>
      </c>
      <c r="B46" s="97" t="s">
        <v>8197</v>
      </c>
      <c r="C46" s="97" t="s">
        <v>8198</v>
      </c>
      <c r="D46" s="97" t="s">
        <v>8199</v>
      </c>
      <c r="E46" s="97" t="s">
        <v>8200</v>
      </c>
      <c r="F46" s="97" t="s">
        <v>8201</v>
      </c>
      <c r="G46" s="97" t="s">
        <v>8202</v>
      </c>
      <c r="I46" s="88" t="str">
        <f t="shared" si="0"/>
        <v>TY  - JOUR
AU  - Ahamed Y, Macdonald H, Reed K, Naylor PJ, Liu-Ambrose T, McKay H
PY  - 2007
TI  - School-based physical activity does not compromise children's academic performance
T2  - Medicine and Science in Sports and Exercise
VL  - 39
IS  - 2
SP  - 371-6
DO  - 
ER  -</v>
      </c>
    </row>
    <row r="47" spans="1:9" x14ac:dyDescent="0.25">
      <c r="A47" s="96" t="s">
        <v>8203</v>
      </c>
      <c r="B47" s="97" t="s">
        <v>4573</v>
      </c>
      <c r="C47" s="97" t="s">
        <v>4574</v>
      </c>
      <c r="D47" s="97" t="s">
        <v>8204</v>
      </c>
      <c r="E47" s="97" t="s">
        <v>8184</v>
      </c>
      <c r="F47" s="97" t="s">
        <v>8205</v>
      </c>
      <c r="G47" s="97" t="s">
        <v>8206</v>
      </c>
      <c r="I47" s="88" t="str">
        <f t="shared" si="0"/>
        <v>TY  - JOUR
AU  - Aminian S, Hinckson EA, Stewart T
PY  - 2015
TI  - Modifying the classroom environment to increase standing and reduce sitting
T2  - Building Research and Information
VL  - 43
IS  - 5
SP  - 631-45
DO  - 
ER  -</v>
      </c>
    </row>
    <row r="48" spans="1:9" x14ac:dyDescent="0.25">
      <c r="A48" s="96" t="s">
        <v>8207</v>
      </c>
      <c r="B48" s="97" t="s">
        <v>4621</v>
      </c>
      <c r="C48" s="97" t="s">
        <v>8208</v>
      </c>
      <c r="D48" s="97" t="s">
        <v>8209</v>
      </c>
      <c r="E48" s="97" t="s">
        <v>8210</v>
      </c>
      <c r="F48" s="97" t="s">
        <v>8211</v>
      </c>
      <c r="G48" s="97" t="s">
        <v>8211</v>
      </c>
      <c r="I48" s="88" t="str">
        <f t="shared" si="0"/>
        <v>TY  - JOUR
AU  - Anderson EL, Howe LD, Kipping RR, Campbell R, Jago R, Noble SM, et al
PY  - 2016
TI  - Long-term effects of the Active for Life Year 5 (AFLY5) school-based cluster-randomised controlled trial
T2  - Bmj Open
VL  - 6
IS  - 11
SP  - 11
DO  - 
ER  -</v>
      </c>
    </row>
    <row r="49" spans="1:9" x14ac:dyDescent="0.25">
      <c r="A49" s="96" t="s">
        <v>8212</v>
      </c>
      <c r="B49" s="97" t="s">
        <v>8213</v>
      </c>
      <c r="C49" s="97" t="s">
        <v>6700</v>
      </c>
      <c r="D49" s="97" t="s">
        <v>8189</v>
      </c>
      <c r="E49" s="97" t="s">
        <v>8211</v>
      </c>
      <c r="G49" s="97" t="s">
        <v>8214</v>
      </c>
      <c r="I49" s="88" t="str">
        <f t="shared" si="0"/>
        <v>TY  - JOUR
AU  - Andrade S, Lachat C, Ochoa-Aviles A, Verstraeten R, Huybregts L, Roberfroid D, et al
PY  - 2014
TI  - A school-based intervention improves physical fitness in Ecuadorian adolescents: a cluster-randomized controlled trial
T2  - International Journal of Behavioral Nutrition and Physical Activity
VL  - 11
IS  - 
SP  - 17
DO  - 
ER  -</v>
      </c>
    </row>
    <row r="50" spans="1:9" x14ac:dyDescent="0.25">
      <c r="A50" s="96" t="s">
        <v>8215</v>
      </c>
      <c r="B50" s="97" t="s">
        <v>8216</v>
      </c>
      <c r="C50" s="97" t="s">
        <v>8217</v>
      </c>
      <c r="D50" s="97" t="s">
        <v>8218</v>
      </c>
      <c r="E50" s="97" t="s">
        <v>8219</v>
      </c>
      <c r="F50" s="97" t="s">
        <v>8220</v>
      </c>
      <c r="G50" s="97" t="s">
        <v>8221</v>
      </c>
      <c r="I50" s="88" t="str">
        <f t="shared" si="0"/>
        <v>TY  - JOUR
AU  - Angelopoulos PD, Milionis HJ, Grammatikaki E, Moschonis G, Manios Y
PY  - 2009
TI  - Changes in BMI and blood pressure after a school based intervention: The CHILDREN study
T2  - European journal of public health
VL  - 19
IS  - 3
SP  - 319-25
DO  - 
ER  -</v>
      </c>
    </row>
    <row r="51" spans="1:9" x14ac:dyDescent="0.25">
      <c r="A51" s="96" t="s">
        <v>8222</v>
      </c>
      <c r="B51" s="97" t="s">
        <v>8223</v>
      </c>
      <c r="C51" s="97" t="s">
        <v>8224</v>
      </c>
      <c r="D51" s="97" t="s">
        <v>8218</v>
      </c>
      <c r="E51" s="97" t="s">
        <v>8225</v>
      </c>
      <c r="F51" s="97" t="s">
        <v>8226</v>
      </c>
      <c r="G51" s="97" t="s">
        <v>8227</v>
      </c>
      <c r="I51" s="88" t="str">
        <f t="shared" si="0"/>
        <v>TY  - JOUR
AU  - Araujo-Soares V, McIntyre T, MacLennan G, Sniehotta FF
PY  - 2009
TI  - Development and exploratory cluster-randomised opportunistic trial of a theory-based intervention to enhance physical activity among adolescents
T2  - Psychology and Health
VL  - 24
IS  - 7
SP  - 805-22
DO  - 
ER  -</v>
      </c>
    </row>
    <row r="52" spans="1:9" x14ac:dyDescent="0.25">
      <c r="A52" s="96" t="s">
        <v>8228</v>
      </c>
      <c r="B52" s="97" t="s">
        <v>8229</v>
      </c>
      <c r="C52" s="97" t="s">
        <v>8230</v>
      </c>
      <c r="D52" s="97" t="s">
        <v>8231</v>
      </c>
      <c r="E52" s="97" t="s">
        <v>8232</v>
      </c>
      <c r="F52" s="97" t="s">
        <v>8210</v>
      </c>
      <c r="G52" s="97" t="s">
        <v>8233</v>
      </c>
      <c r="I52" s="88" t="str">
        <f t="shared" si="0"/>
        <v>TY  - JOUR
AU  - Ardic A, Erdogan S
PY  - 2017
TI  - The effectiveness of the COPE healthy lifestyles TEEN program: a school-based intervention in middle school adolescents with 12-month follow-up
T2  - Journal of Advanced Nursing
VL  - 73
IS  - 6
SP  - 1377-89
DO  - 
ER  -</v>
      </c>
    </row>
    <row r="53" spans="1:9" x14ac:dyDescent="0.25">
      <c r="A53" s="96" t="s">
        <v>8234</v>
      </c>
      <c r="B53" s="97" t="s">
        <v>8235</v>
      </c>
      <c r="C53" s="97" t="s">
        <v>8236</v>
      </c>
      <c r="D53" s="97" t="s">
        <v>8237</v>
      </c>
      <c r="E53" s="97" t="s">
        <v>8238</v>
      </c>
      <c r="F53" s="97" t="s">
        <v>8201</v>
      </c>
      <c r="G53" s="97" t="s">
        <v>8239</v>
      </c>
      <c r="I53" s="88" t="str">
        <f t="shared" si="0"/>
        <v>TY  - JOUR
AU  - Ariza C, Sanchez-Martinez F, Serral G, Valmayor S, Juarez O, Pasarin MI, et al
PY  - 2019
TI  - The Incidence of Obesity, Assessed as Adiposity, Is Reduced After 1 Year in Primary Schoolchildren by the POIBA Intervention
T2  - Journal of Nutrition
VL  - 149
IS  - 2
SP  - 258-69
DO  - 
ER  -</v>
      </c>
    </row>
    <row r="54" spans="1:9" x14ac:dyDescent="0.25">
      <c r="A54" s="96" t="s">
        <v>8240</v>
      </c>
      <c r="B54" s="97" t="s">
        <v>8241</v>
      </c>
      <c r="C54" s="97" t="s">
        <v>834</v>
      </c>
      <c r="D54" s="97" t="s">
        <v>8189</v>
      </c>
      <c r="E54" s="97" t="s">
        <v>8242</v>
      </c>
      <c r="G54" s="97" t="s">
        <v>8243</v>
      </c>
      <c r="I54" s="88" t="str">
        <f t="shared" si="0"/>
        <v>TY  - JOUR
AU  - Azevedo LB, Watson DB, Haighton C, Adams J
PY  - 2014
TI  - The effect of dance mat exergaming systems on physical activity and health - related outcomes in secondary schools: results from a natural experiment
T2  - BMC public health
VL  - 14
IS  - 
SP  - 13
DO  - 
ER  -</v>
      </c>
    </row>
    <row r="55" spans="1:9" x14ac:dyDescent="0.25">
      <c r="A55" s="96" t="s">
        <v>8244</v>
      </c>
      <c r="B55" s="97" t="s">
        <v>4805</v>
      </c>
      <c r="C55" s="97" t="s">
        <v>8245</v>
      </c>
      <c r="D55" s="97" t="s">
        <v>8193</v>
      </c>
      <c r="E55" s="97" t="s">
        <v>8210</v>
      </c>
      <c r="G55" s="97" t="s">
        <v>8226</v>
      </c>
      <c r="I55" s="88" t="str">
        <f t="shared" si="0"/>
        <v>TY  - JOUR
AU  - Baquet G, Aucouturier J, Gamelin FX, Berthoin S
PY  - 2018
TI  - Longitudinal Follow-Up of Physical Activity During School Recess: Impact of Playground Markings
T2  - Frontiers in Public Health
VL  - 6
IS  - 
SP  - 7
DO  - 
ER  -</v>
      </c>
    </row>
    <row r="56" spans="1:9" x14ac:dyDescent="0.25">
      <c r="A56" s="96" t="s">
        <v>8246</v>
      </c>
      <c r="B56" s="97" t="s">
        <v>8247</v>
      </c>
      <c r="C56" s="97" t="s">
        <v>8248</v>
      </c>
      <c r="D56" s="97" t="s">
        <v>8209</v>
      </c>
      <c r="E56" s="97" t="s">
        <v>8243</v>
      </c>
      <c r="F56" s="97" t="s">
        <v>8211</v>
      </c>
      <c r="G56" s="97" t="s">
        <v>8249</v>
      </c>
      <c r="I56" s="88" t="str">
        <f t="shared" si="0"/>
        <v>TY  - JOUR
AU  - Barbosa VC, da Silva KS, Mota J, Beck C, Lopes AD
PY  - 2016
TI  - A Physical Activity Intervention for Brazilian Students From Low Human Development Index Areas: A Cluster-Randomized Controlled Trial
T2  - Journal of Physical Activity &amp; Health
VL  - 13
IS  - 11
SP  - 1174-82
DO  - 
ER  -</v>
      </c>
    </row>
    <row r="57" spans="1:9" x14ac:dyDescent="0.25">
      <c r="A57" s="96" t="s">
        <v>8250</v>
      </c>
      <c r="B57" s="97" t="s">
        <v>8251</v>
      </c>
      <c r="C57" s="97" t="s">
        <v>8252</v>
      </c>
      <c r="D57" s="97" t="s">
        <v>8189</v>
      </c>
      <c r="I57" s="88" t="str">
        <f t="shared" si="0"/>
        <v>TY  - JOUR
AU  - Bell SL, Audrey S, Cooper AR, Noble S, Campbell R
PY  - 2014
TI  - Lessons from a peer-led obesity prevention programme in English schools
T2  - Health promotion international
VL  - 
IS  - 
SP  - 
DO  - 
ER  -</v>
      </c>
    </row>
    <row r="58" spans="1:9" x14ac:dyDescent="0.25">
      <c r="A58" s="96" t="s">
        <v>8253</v>
      </c>
      <c r="B58" s="97" t="s">
        <v>4901</v>
      </c>
      <c r="C58" s="97" t="s">
        <v>7044</v>
      </c>
      <c r="D58" s="97" t="s">
        <v>8237</v>
      </c>
      <c r="E58" s="97" t="s">
        <v>8242</v>
      </c>
      <c r="F58" s="97" t="s">
        <v>8254</v>
      </c>
      <c r="G58" s="97" t="s">
        <v>8255</v>
      </c>
      <c r="I58" s="88" t="str">
        <f t="shared" si="0"/>
        <v>TY  - JOUR
AU  - Belton S, McCarren A, McGrane B, Powell D, Issartel J
PY  - 2019
TI  - The Youth-Physical Activity Towards Health (Y-PATH) intervention: Results of a 24 month cluster randomised controlled trial
T2  - Plos One
VL  - 14
IS  - 9
SP  - 16
DO  - 
ER  -</v>
      </c>
    </row>
    <row r="59" spans="1:9" x14ac:dyDescent="0.25">
      <c r="A59" s="96" t="s">
        <v>8256</v>
      </c>
      <c r="B59" s="97" t="s">
        <v>4943</v>
      </c>
      <c r="C59" s="97" t="s">
        <v>834</v>
      </c>
      <c r="D59" s="97" t="s">
        <v>8257</v>
      </c>
      <c r="E59" s="97" t="s">
        <v>8258</v>
      </c>
      <c r="G59" s="97" t="s">
        <v>8259</v>
      </c>
      <c r="I59" s="88" t="str">
        <f t="shared" si="0"/>
        <v>TY  - JOUR
AU  - Bergh IH, Stralen MM, Grydeland M, Bjelland M, Lien N, Andersen LF, et al
PY  - 2012
TI  - Exploring mediators of accelerometer assessed physical activity in young adolescents in the Health In Adolescents Study - a group randomized controlled trial
T2  - BMC public health
VL  - 12
IS  - 
SP  - 814
DO  - 
ER  -</v>
      </c>
    </row>
    <row r="60" spans="1:9" x14ac:dyDescent="0.25">
      <c r="A60" s="96" t="s">
        <v>8260</v>
      </c>
      <c r="B60" s="97" t="s">
        <v>8261</v>
      </c>
      <c r="C60" s="97" t="s">
        <v>8262</v>
      </c>
      <c r="D60" s="97" t="s">
        <v>8209</v>
      </c>
      <c r="E60" s="97" t="s">
        <v>8263</v>
      </c>
      <c r="F60" s="97" t="s">
        <v>8264</v>
      </c>
      <c r="G60" s="97" t="s">
        <v>193</v>
      </c>
      <c r="I60" s="88" t="str">
        <f t="shared" si="0"/>
        <v>TY  - JOUR
AU  - Bhave S, Pandit A, Yeravdekar R, Madkaikar V, Chinchwade T, Shaikh N, et al
PY  - 2016
TI  - Effectiveness of a 5-year school-based intervention programme to reduce adiposity and improve fitness and lifestyle in Indian children; the SYM-KEM study
T2  - Archives of Disease in Childhood
VL  - 101
IS  - 1
SP  - 33-40
DO  - 
ER  -</v>
      </c>
    </row>
    <row r="61" spans="1:9" x14ac:dyDescent="0.25">
      <c r="A61" s="96" t="s">
        <v>8265</v>
      </c>
      <c r="B61" s="97" t="s">
        <v>8266</v>
      </c>
      <c r="C61" s="97" t="s">
        <v>8267</v>
      </c>
      <c r="D61" s="97" t="s">
        <v>8268</v>
      </c>
      <c r="E61" s="97" t="s">
        <v>8269</v>
      </c>
      <c r="F61" s="97" t="s">
        <v>8264</v>
      </c>
      <c r="G61" s="97" t="s">
        <v>8270</v>
      </c>
      <c r="I61" s="88" t="str">
        <f t="shared" si="0"/>
        <v>TY  - JOUR
AU  - Bohnert AM, Ward AK
PY  - 2013
TI  - Making a Difference: Evaluating the Girls in the Game (GIG) After-School Program
T2  - J Early Adolesc
VL  - 33
IS  - 1
SP  - 104-30
DO  - 
ER  -</v>
      </c>
    </row>
    <row r="62" spans="1:9" x14ac:dyDescent="0.25">
      <c r="A62" s="96" t="s">
        <v>8271</v>
      </c>
      <c r="B62" s="97" t="s">
        <v>8272</v>
      </c>
      <c r="C62" s="97" t="s">
        <v>8273</v>
      </c>
      <c r="D62" s="97" t="s">
        <v>8274</v>
      </c>
      <c r="E62" s="97" t="s">
        <v>8275</v>
      </c>
      <c r="F62" s="97" t="s">
        <v>8220</v>
      </c>
      <c r="G62" s="97" t="s">
        <v>8276</v>
      </c>
      <c r="I62" s="88" t="str">
        <f t="shared" si="0"/>
        <v>TY  - JOUR
AU  - Boyle-Holmes T, Grost L, Russell L, Laris BA, Robin L, Haller E, et al
PY  - 2010
TI  - Promoting elementary physical education: Results of a school-based evaluation study
T2  - Health Education and Behavior
VL  - 37
IS  - 3
SP  - 377-89
DO  - 
ER  -</v>
      </c>
    </row>
    <row r="63" spans="1:9" x14ac:dyDescent="0.25">
      <c r="A63" s="96" t="s">
        <v>8277</v>
      </c>
      <c r="B63" s="97" t="s">
        <v>5135</v>
      </c>
      <c r="C63" s="97" t="s">
        <v>8262</v>
      </c>
      <c r="D63" s="97" t="s">
        <v>8257</v>
      </c>
      <c r="E63" s="97" t="s">
        <v>8278</v>
      </c>
      <c r="F63" s="97" t="s">
        <v>8226</v>
      </c>
      <c r="G63" s="97" t="s">
        <v>8279</v>
      </c>
      <c r="I63" s="88" t="str">
        <f t="shared" si="0"/>
        <v>TY  - JOUR
AU  - Breslin G, Brennan D, Rafferty R, Gallagher AM, Hanna D
PY  - 2012
TI  - The effect of a healthy lifestyle programme on 8-9 year olds from social disadvantage
T2  - Archives of Disease in Childhood
VL  - 97
IS  - 7
SP  - 618-24
DO  - 
ER  -</v>
      </c>
    </row>
    <row r="64" spans="1:9" x14ac:dyDescent="0.25">
      <c r="A64" s="96" t="s">
        <v>8280</v>
      </c>
      <c r="B64" s="97" t="s">
        <v>5139</v>
      </c>
      <c r="C64" s="97" t="s">
        <v>8281</v>
      </c>
      <c r="D64" s="97" t="s">
        <v>8237</v>
      </c>
      <c r="E64" s="97" t="s">
        <v>8214</v>
      </c>
      <c r="G64" s="97" t="s">
        <v>8258</v>
      </c>
      <c r="I64" s="88" t="str">
        <f t="shared" si="0"/>
        <v>TY  - JOUR
AU  - Breslin G, Shannon S, Rafferty R, Fitzpatrick B, Belton S, O'Brien W, et al
PY  - 2019
TI  - The effect of sport for LIFE: all island in children from low socio-economic status: a clustered randomized controlled trial
T2  - Health and Quality of Life Outcomes
VL  - 17
IS  - 
SP  - 12
DO  - 
ER  -</v>
      </c>
    </row>
    <row r="65" spans="1:9" x14ac:dyDescent="0.25">
      <c r="A65" s="96" t="s">
        <v>8282</v>
      </c>
      <c r="B65" s="97" t="s">
        <v>8283</v>
      </c>
      <c r="C65" s="97" t="s">
        <v>7044</v>
      </c>
      <c r="D65" s="97" t="s">
        <v>8231</v>
      </c>
      <c r="E65" s="97" t="s">
        <v>8258</v>
      </c>
      <c r="F65" s="97" t="s">
        <v>8258</v>
      </c>
      <c r="G65" s="97" t="s">
        <v>8243</v>
      </c>
      <c r="I65" s="88" t="str">
        <f t="shared" si="0"/>
        <v>TY  - JOUR
AU  - Brittin J, Frerichs L, Sirard JR, Wells NM, Myers BM, Garcia J, et al
PY  - 2017
TI  - Impacts of active school design on school-time sedentary behavior and physical activity: A pilot natural experiment
T2  - Plos One
VL  - 12
IS  - 12
SP  - 13
DO  - 
ER  -</v>
      </c>
    </row>
    <row r="66" spans="1:9" x14ac:dyDescent="0.25">
      <c r="A66" s="96" t="s">
        <v>8284</v>
      </c>
      <c r="B66" s="97" t="s">
        <v>5150</v>
      </c>
      <c r="C66" s="97" t="s">
        <v>8285</v>
      </c>
      <c r="D66" s="97" t="s">
        <v>8183</v>
      </c>
      <c r="E66" s="97" t="s">
        <v>8200</v>
      </c>
      <c r="F66" s="97" t="s">
        <v>8226</v>
      </c>
      <c r="G66" s="97" t="s">
        <v>8286</v>
      </c>
      <c r="I66" s="88" t="str">
        <f t="shared" si="0"/>
        <v>TY  - JOUR
AU  - Bronikowski M, Bronikowska M
PY  - 2011
TI  - Will they stay fit and healthy? A three-year follow-up evaluation of a physical activity and health intervention in Polish youth
T2  - Scandinavian journal of public health
VL  - 39
IS  - 7
SP  - 704-13
DO  - 
ER  -</v>
      </c>
    </row>
    <row r="67" spans="1:9" x14ac:dyDescent="0.25">
      <c r="A67" s="96" t="s">
        <v>8287</v>
      </c>
      <c r="B67" s="97" t="s">
        <v>8288</v>
      </c>
      <c r="C67" s="97" t="s">
        <v>8289</v>
      </c>
      <c r="D67" s="97" t="s">
        <v>8199</v>
      </c>
      <c r="E67" s="97" t="s">
        <v>8255</v>
      </c>
      <c r="F67" s="97" t="s">
        <v>8264</v>
      </c>
      <c r="G67" s="97" t="s">
        <v>8290</v>
      </c>
      <c r="I67" s="88" t="str">
        <f t="shared" ref="I67:I130" si="1">_xlfn.CONCAT("TY  - JOUR",CHAR(10),"AU  - ",A67,CHAR(10),"PY  - ",D67,CHAR(10),"TI  - ",B67,CHAR(10),"T2  - ",C67,CHAR(10),"VL  - ",E67,CHAR(10),"IS  - ",F67,CHAR(10),"SP  - ",G67,CHAR(10),"DO  - ",H67,CHAR(10),"ER  -")</f>
        <v>TY  - JOUR
AU  - Cardon GM, De Clercq DLR, Geldhof EJA, Verstraete S, De Bourdeaudhuij IMM
PY  - 2007
TI  - Back education in elementary schoolchildren: The effects of adding a physical activity promotion program to a back care program
T2  - European Spine Journal
VL  - 16
IS  - 1
SP  - 125-33
DO  - 
ER  -</v>
      </c>
    </row>
    <row r="68" spans="1:9" x14ac:dyDescent="0.25">
      <c r="A68" s="96" t="s">
        <v>8291</v>
      </c>
      <c r="B68" s="97" t="s">
        <v>2285</v>
      </c>
      <c r="C68" s="97" t="s">
        <v>277</v>
      </c>
      <c r="D68" s="97" t="s">
        <v>8193</v>
      </c>
      <c r="E68" s="97" t="s">
        <v>8219</v>
      </c>
      <c r="G68" s="97" t="s">
        <v>8258</v>
      </c>
      <c r="I68" s="88" t="str">
        <f t="shared" si="1"/>
        <v>TY  - JOUR
AU  - Carlin A, Murphy MH, Nevill A, Gallagher AM
PY  - 2018
TI  - Effects of a peer-led Walking In ScHools intervention (the WISH study) on physical activity levels of adolescent girls: a cluster randomised pilot study
T2  - Trials
VL  - 19
IS  - 
SP  - 12
DO  - 
ER  -</v>
      </c>
    </row>
    <row r="69" spans="1:9" x14ac:dyDescent="0.25">
      <c r="A69" s="96" t="s">
        <v>8292</v>
      </c>
      <c r="B69" s="97" t="s">
        <v>8293</v>
      </c>
      <c r="C69" s="97" t="s">
        <v>6236</v>
      </c>
      <c r="D69" s="97" t="s">
        <v>8189</v>
      </c>
      <c r="E69" s="97" t="s">
        <v>8294</v>
      </c>
      <c r="G69" s="97" t="s">
        <v>8295</v>
      </c>
      <c r="I69" s="88" t="str">
        <f t="shared" si="1"/>
        <v>TY  - JOUR
AU  - Carson RL, Castelli DM, Kuhn ACP, Moore JB, Beets MW, Beighle A, et al
PY  - 2014
TI  - Impact of trained champions of comprehensive school physical activity programs on school physical activity offerings, youth physical activity and sedentary behaviors
T2  - Preventive Medicine
VL  - 69
IS  - 
SP  - S12-S9
DO  - 
ER  -</v>
      </c>
    </row>
    <row r="70" spans="1:9" x14ac:dyDescent="0.25">
      <c r="A70" s="96" t="s">
        <v>8296</v>
      </c>
      <c r="B70" s="97" t="s">
        <v>7004</v>
      </c>
      <c r="C70" s="97" t="s">
        <v>7005</v>
      </c>
      <c r="D70" s="97" t="s">
        <v>8189</v>
      </c>
      <c r="I70" s="88" t="str">
        <f t="shared" si="1"/>
        <v>TY  - JOUR
AU  - Cohen KE, Morgan PJ, Plotnikoff RC, Callister R, Lubans DR
PY  - 2014
TI  - Physical Activity and Skills Intervention: SCORES Cluster Randomized Controlled Trial
T2  - Medicine and science in sports and exercise
VL  - 
IS  - 
SP  - 
DO  - 
ER  -</v>
      </c>
    </row>
    <row r="71" spans="1:9" x14ac:dyDescent="0.25">
      <c r="A71" s="96" t="s">
        <v>8297</v>
      </c>
      <c r="B71" s="97" t="s">
        <v>8298</v>
      </c>
      <c r="C71" s="97" t="s">
        <v>8299</v>
      </c>
      <c r="D71" s="97" t="s">
        <v>8300</v>
      </c>
      <c r="E71" s="97" t="s">
        <v>8301</v>
      </c>
      <c r="F71" s="97" t="s">
        <v>8190</v>
      </c>
      <c r="G71" s="97" t="s">
        <v>8302</v>
      </c>
      <c r="I71" s="88" t="str">
        <f t="shared" si="1"/>
        <v>TY  - JOUR
AU  - Covelli MM
PY  - 2008
TI  - Efficacy of a school-based cardiac health promotion intervention program for African-American adolescents
T2  - Applied Nursing Research
VL  - 21
IS  - 4
SP  - 173-80
DO  - 
ER  -</v>
      </c>
    </row>
    <row r="72" spans="1:9" x14ac:dyDescent="0.25">
      <c r="A72" s="96" t="s">
        <v>8303</v>
      </c>
      <c r="B72" s="97" t="s">
        <v>8304</v>
      </c>
      <c r="C72" s="97" t="s">
        <v>8305</v>
      </c>
      <c r="D72" s="97" t="s">
        <v>8189</v>
      </c>
      <c r="E72" s="97" t="s">
        <v>8306</v>
      </c>
      <c r="F72" s="97" t="s">
        <v>8307</v>
      </c>
      <c r="G72" s="97" t="s">
        <v>8308</v>
      </c>
      <c r="I72" s="88" t="str">
        <f t="shared" si="1"/>
        <v>TY  - JOUR
AU  - Cradock AL, Barrett JL, Carter J, McHugh A, Sproul J, Russo ET, et al
PY  - 2014
TI  - Impact of the Boston Active School Day policy to promote physical activity among children
T2  - American journal of health promotion : AJHP
VL  - 28
IS  - 3 Suppl
SP  - S54-64
DO  - 
ER  -</v>
      </c>
    </row>
    <row r="73" spans="1:9" x14ac:dyDescent="0.25">
      <c r="A73" s="96" t="s">
        <v>8309</v>
      </c>
      <c r="B73" s="97" t="s">
        <v>8310</v>
      </c>
      <c r="C73" s="97" t="s">
        <v>65</v>
      </c>
      <c r="D73" s="97" t="s">
        <v>8257</v>
      </c>
      <c r="E73" s="97" t="s">
        <v>8201</v>
      </c>
      <c r="F73" s="97" t="s">
        <v>8220</v>
      </c>
      <c r="I73" s="88" t="str">
        <f t="shared" si="1"/>
        <v>TY  - JOUR
AU  - Cui Z, Shah S, Yan L, Pan Y, Gao A, Shi X, et al
PY  - 2012
TI  - Effect of a school-based peer education intervention on physical activity and sedentary behaviour in Chinese adolescents: A pilot study
T2  - BMJ Open
VL  - 2
IS  - 3
SP  - 
DO  - 
ER  -</v>
      </c>
    </row>
    <row r="74" spans="1:9" x14ac:dyDescent="0.25">
      <c r="A74" s="96" t="s">
        <v>8311</v>
      </c>
      <c r="B74" s="97" t="s">
        <v>8312</v>
      </c>
      <c r="C74" s="97" t="s">
        <v>8313</v>
      </c>
      <c r="D74" s="97" t="s">
        <v>8268</v>
      </c>
      <c r="E74" s="97" t="s">
        <v>8314</v>
      </c>
      <c r="F74" s="97" t="s">
        <v>8211</v>
      </c>
      <c r="G74" s="97" t="s">
        <v>8315</v>
      </c>
      <c r="I74" s="88" t="str">
        <f t="shared" si="1"/>
        <v>TY  - JOUR
AU  - da Silva LSM, Fisberg M, de Souza Pires MM, Nassar SM, Sottovia CB
PY  - 2013
TI  - The effectiveness of a physical activity and nutrition education program in the prevention of overweight in schoolchildren in Criciúma, Brazil
T2  - European Journal of Clinical Nutrition
VL  - 67
IS  - 11
SP  - 1200-4
DO  - 
ER  -</v>
      </c>
    </row>
    <row r="75" spans="1:9" x14ac:dyDescent="0.25">
      <c r="A75" s="96" t="s">
        <v>8316</v>
      </c>
      <c r="B75" s="97" t="s">
        <v>8317</v>
      </c>
      <c r="C75" s="97" t="s">
        <v>8318</v>
      </c>
      <c r="D75" s="97" t="s">
        <v>8183</v>
      </c>
      <c r="E75" s="97" t="s">
        <v>8319</v>
      </c>
      <c r="F75" s="97" t="s">
        <v>8243</v>
      </c>
      <c r="G75" s="97" t="s">
        <v>8320</v>
      </c>
      <c r="I75" s="88" t="str">
        <f t="shared" si="1"/>
        <v>TY  - JOUR
AU  - De Meij JSB, Chinapaw MJM, Van Stralen MM, Van Der Wal MF, Van Dieren L, Van Mechelen W
PY  - 2011
TI  - Effectiveness of JUMP-in, a Dutch primary schoolbased community intervention aimed at the promotion of physical activity
T2  - British Journal of Sports Medicine
VL  - 45
IS  - 13
SP  - 1052-7
DO  - 
ER  -</v>
      </c>
    </row>
    <row r="76" spans="1:9" x14ac:dyDescent="0.25">
      <c r="A76" s="96" t="s">
        <v>8321</v>
      </c>
      <c r="B76" s="97" t="s">
        <v>6044</v>
      </c>
      <c r="C76" s="97" t="s">
        <v>8322</v>
      </c>
      <c r="D76" s="97" t="s">
        <v>8189</v>
      </c>
      <c r="E76" s="97" t="s">
        <v>8214</v>
      </c>
      <c r="F76" s="97" t="s">
        <v>8264</v>
      </c>
      <c r="G76" s="97" t="s">
        <v>6045</v>
      </c>
      <c r="I76" s="88" t="str">
        <f t="shared" si="1"/>
        <v>TY  - JOUR
AU  - Dewar DL, Morgan PJ, Plotnikoff RC, Okely AD, Batterham M, Lubans DR
PY  - 2014
TI  - Exploring changes in physical activity, sedentary behaviors and hypothesized mediators in the NEAT girls group randomized controlled trial
T2  - Journal of Science and Medicine in Sport
VL  - 17
IS  - 1
SP  - 39-46
DO  - 
ER  -</v>
      </c>
    </row>
    <row r="77" spans="1:9" x14ac:dyDescent="0.25">
      <c r="A77" s="96" t="s">
        <v>8323</v>
      </c>
      <c r="B77" s="97" t="s">
        <v>8324</v>
      </c>
      <c r="C77" s="97" t="s">
        <v>8325</v>
      </c>
      <c r="D77" s="97" t="s">
        <v>8268</v>
      </c>
      <c r="G77" s="97" t="s">
        <v>8326</v>
      </c>
      <c r="I77" s="88" t="str">
        <f t="shared" si="1"/>
        <v>TY  - JOUR
AU  - Drenowatz C, Wartha O, Brandstetter S, Steinacker JM
PY  - 2013
TI  - Effects of a Teacher-Centred, School-Based Intervention Program on Health Behavior and Cardiovascular Disease Risk in Elementary School Children
T2  - ISRN Public Health
VL  - 
IS  - 
SP  - 1-8
DO  - 
ER  -</v>
      </c>
    </row>
    <row r="78" spans="1:9" x14ac:dyDescent="0.25">
      <c r="A78" s="96" t="s">
        <v>8327</v>
      </c>
      <c r="B78" s="97" t="s">
        <v>7010</v>
      </c>
      <c r="C78" s="97" t="s">
        <v>7011</v>
      </c>
      <c r="D78" s="97" t="s">
        <v>8209</v>
      </c>
      <c r="E78" s="97" t="s">
        <v>8328</v>
      </c>
      <c r="F78" s="97" t="s">
        <v>8226</v>
      </c>
      <c r="G78" s="97" t="s">
        <v>8329</v>
      </c>
      <c r="I78" s="88" t="str">
        <f t="shared" si="1"/>
        <v>TY  - JOUR
AU  - Drummy C, Murtagh EM, McKee DP, Breslin G, Davison GW, Murphy MH
PY  - 2016
TI  - The effect of a classroomactivity break on physical activity levels and adiposity in primary school children
T2  - Journal of Paediatrics and Child Health
VL  - 52
IS  - 7
SP  - 745-9
DO  - 
ER  -</v>
      </c>
    </row>
    <row r="79" spans="1:9" x14ac:dyDescent="0.25">
      <c r="A79" s="96" t="s">
        <v>8330</v>
      </c>
      <c r="B79" s="97" t="s">
        <v>8331</v>
      </c>
      <c r="C79" s="97" t="s">
        <v>8322</v>
      </c>
      <c r="D79" s="97" t="s">
        <v>8274</v>
      </c>
      <c r="E79" s="97" t="s">
        <v>8243</v>
      </c>
      <c r="F79" s="97" t="s">
        <v>8201</v>
      </c>
      <c r="G79" s="97" t="s">
        <v>8332</v>
      </c>
      <c r="I79" s="88" t="str">
        <f t="shared" si="1"/>
        <v>TY  - JOUR
AU  - Dudley DA, Okely AD, Pearson P, Peat J
PY  - 2010
TI  - Engaging adolescent girls from linguistically diverse and low income backgrounds in school sport: A pilot randomised controlled trial
T2  - Journal of Science and Medicine in Sport
VL  - 13
IS  - 2
SP  - 217-24
DO  - 
ER  -</v>
      </c>
    </row>
    <row r="80" spans="1:9" x14ac:dyDescent="0.25">
      <c r="A80" s="96" t="s">
        <v>8333</v>
      </c>
      <c r="B80" s="97" t="s">
        <v>6170</v>
      </c>
      <c r="C80" s="97" t="s">
        <v>7012</v>
      </c>
      <c r="D80" s="97" t="s">
        <v>8268</v>
      </c>
      <c r="E80" s="97" t="s">
        <v>8334</v>
      </c>
      <c r="F80" s="97" t="s">
        <v>8190</v>
      </c>
      <c r="G80" s="97" t="s">
        <v>6172</v>
      </c>
      <c r="I80" s="88" t="str">
        <f t="shared" si="1"/>
        <v>TY  - JOUR
AU  - Eather N, Morgan PJ, Lubans DR
PY  - 2013
TI  - Feasibility and preliminary efficacy of the Fit4Fun intervention for improving physical fitness in a sample of primary school children: a pilot study
T2  - Phys Educ Sport Pedag
VL  - 18
IS  - 4
SP  - 389-411
DO  - 
ER  -</v>
      </c>
    </row>
    <row r="81" spans="1:9" x14ac:dyDescent="0.25">
      <c r="A81" s="96" t="s">
        <v>8333</v>
      </c>
      <c r="B81" s="97" t="s">
        <v>8335</v>
      </c>
      <c r="C81" s="97" t="s">
        <v>6236</v>
      </c>
      <c r="D81" s="97" t="s">
        <v>8268</v>
      </c>
      <c r="E81" s="97" t="s">
        <v>8336</v>
      </c>
      <c r="F81" s="97" t="s">
        <v>8264</v>
      </c>
      <c r="G81" s="97" t="s">
        <v>8337</v>
      </c>
      <c r="I81" s="88" t="str">
        <f t="shared" si="1"/>
        <v>TY  - JOUR
AU  - Eather N, Morgan PJ, Lubans DR
PY  - 2013
TI  - Improving the fitness and physical activity levels of primary school children: Results of the Fit-4-Fun group randomized controlled trial
T2  - Preventive Medicine
VL  - 56
IS  - 1
SP  - 12-9
DO  - 
ER  -</v>
      </c>
    </row>
    <row r="82" spans="1:9" x14ac:dyDescent="0.25">
      <c r="A82" s="96" t="s">
        <v>8338</v>
      </c>
      <c r="B82" s="97" t="s">
        <v>8339</v>
      </c>
      <c r="C82" s="97" t="s">
        <v>8340</v>
      </c>
      <c r="D82" s="97" t="s">
        <v>8268</v>
      </c>
      <c r="E82" s="97" t="s">
        <v>8341</v>
      </c>
      <c r="F82" s="97" t="s">
        <v>8190</v>
      </c>
      <c r="G82" s="97" t="s">
        <v>8342</v>
      </c>
      <c r="I82" s="88" t="str">
        <f t="shared" si="1"/>
        <v>TY  - JOUR
AU  - Efrat MW
PY  - 2013
TI  - Exploring Effective Strategies for Increasing the Amount of Moderate-to-Vigorous Physical Activity Children Accumulate During Recess: A Quasi-Experimental Intervention Study
T2  - Journal of School Health
VL  - 83
IS  - 4
SP  - 265-72
DO  - 
ER  -</v>
      </c>
    </row>
    <row r="83" spans="1:9" x14ac:dyDescent="0.25">
      <c r="A83" s="96" t="s">
        <v>8343</v>
      </c>
      <c r="B83" s="97" t="s">
        <v>6235</v>
      </c>
      <c r="C83" s="97" t="s">
        <v>6236</v>
      </c>
      <c r="D83" s="97" t="s">
        <v>8268</v>
      </c>
      <c r="E83" s="97" t="s">
        <v>8336</v>
      </c>
      <c r="F83" s="97" t="s">
        <v>8205</v>
      </c>
      <c r="G83" s="97" t="s">
        <v>8221</v>
      </c>
      <c r="I83" s="88" t="str">
        <f t="shared" si="1"/>
        <v>TY  - JOUR
AU  - Engelen L, Bundy AC, Naughton G, Simpson JM, Bauman A, Ragen J, et al
PY  - 2013
TI  - Increasing physical activity in young primary school children — it's child's play: A cluster randomised controlled trial
T2  - Preventive Medicine
VL  - 56
IS  - 5
SP  - 319-25
DO  - 
ER  -</v>
      </c>
    </row>
    <row r="84" spans="1:9" x14ac:dyDescent="0.25">
      <c r="A84" s="96" t="s">
        <v>8344</v>
      </c>
      <c r="B84" s="97" t="s">
        <v>8345</v>
      </c>
      <c r="C84" s="97" t="s">
        <v>4448</v>
      </c>
      <c r="D84" s="97" t="s">
        <v>8209</v>
      </c>
      <c r="E84" s="97" t="s">
        <v>8225</v>
      </c>
      <c r="F84" s="97" t="s">
        <v>8220</v>
      </c>
      <c r="G84" s="97" t="s">
        <v>8346</v>
      </c>
      <c r="I84" s="88" t="str">
        <f t="shared" si="1"/>
        <v>TY  - JOUR
AU  - Ermetici F, Zelaschi RF, Briganti S, Dozio E, Gaeta M, Ambrogi F, et al
PY  - 2016
TI  - Association Between a School-Based Intervention and Adiposity Outcomes in Adolescents: The Italian "EAT" Project
T2  - Obesity
VL  - 24
IS  - 3
SP  - 687-95
DO  - 
ER  -</v>
      </c>
    </row>
    <row r="85" spans="1:9" x14ac:dyDescent="0.25">
      <c r="A85" s="96" t="s">
        <v>8347</v>
      </c>
      <c r="B85" s="97" t="s">
        <v>6267</v>
      </c>
      <c r="C85" s="97" t="s">
        <v>8348</v>
      </c>
      <c r="D85" s="97" t="s">
        <v>8257</v>
      </c>
      <c r="E85" s="97" t="s">
        <v>8349</v>
      </c>
      <c r="F85" s="97" t="s">
        <v>8220</v>
      </c>
      <c r="G85" s="97" t="s">
        <v>8350</v>
      </c>
      <c r="I85" s="88" t="str">
        <f t="shared" si="1"/>
        <v>TY  - JOUR
AU  - Ezendam NP, Brug J, Oenema A
PY  - 2012
TI  - Evaluation of the Web-based computer-tailored FATaintPHAT intervention to promote energy balance among adolescents: results from a school cluster randomized trial
T2  - Archives of pediatrics &amp; adolescent medicine
VL  - 166
IS  - 3
SP  - 248-55
DO  - 
ER  -</v>
      </c>
    </row>
    <row r="86" spans="1:9" x14ac:dyDescent="0.25">
      <c r="A86" s="96" t="s">
        <v>8351</v>
      </c>
      <c r="B86" s="97" t="s">
        <v>6279</v>
      </c>
      <c r="C86" s="97" t="s">
        <v>834</v>
      </c>
      <c r="D86" s="97" t="s">
        <v>8268</v>
      </c>
      <c r="E86" s="97" t="s">
        <v>8243</v>
      </c>
      <c r="G86" s="97" t="s">
        <v>8242</v>
      </c>
      <c r="I86" s="88" t="str">
        <f t="shared" si="1"/>
        <v>TY  - JOUR
AU  - Fairclough SJ, Hackett AF, Davies IG, Gobbi R, Mackintosh KA, Warburton GL, et al
PY  - 2013
TI  - Promoting healthy weight in primary school children through physical activity and nutrition education: a pragmatic evaluation of the CHANGE! randomised intervention study
T2  - BMC public health
VL  - 13
IS  - 
SP  - 14
DO  - 
ER  -</v>
      </c>
    </row>
    <row r="87" spans="1:9" x14ac:dyDescent="0.25">
      <c r="A87" s="96" t="s">
        <v>8352</v>
      </c>
      <c r="B87" s="97" t="s">
        <v>6296</v>
      </c>
      <c r="C87" s="97" t="s">
        <v>8353</v>
      </c>
      <c r="D87" s="97" t="s">
        <v>8231</v>
      </c>
      <c r="E87" s="97" t="s">
        <v>8354</v>
      </c>
      <c r="F87" s="97" t="s">
        <v>8205</v>
      </c>
      <c r="G87" s="97" t="s">
        <v>6297</v>
      </c>
      <c r="I87" s="88" t="str">
        <f t="shared" si="1"/>
        <v>TY  - JOUR
AU  - Farmer VL, Williams SM, Mann JI, Schofield G, McPhee JC, Taylor RW
PY  - 2017
TI  - The effect of increasing risk and challenge in the school playground on physical activity and weight in children: a cluster randomised controlled trial (PLAY)
T2  - International Journal of Obesity
VL  - 41
IS  - 5
SP  - 793-800
DO  - 
ER  -</v>
      </c>
    </row>
    <row r="88" spans="1:9" x14ac:dyDescent="0.25">
      <c r="A88" s="96" t="s">
        <v>8355</v>
      </c>
      <c r="B88" s="97" t="s">
        <v>8356</v>
      </c>
      <c r="C88" s="97" t="s">
        <v>8357</v>
      </c>
      <c r="D88" s="97" t="s">
        <v>8268</v>
      </c>
      <c r="E88" s="97" t="s">
        <v>8358</v>
      </c>
      <c r="F88" s="97" t="s">
        <v>8201</v>
      </c>
      <c r="G88" s="97" t="s">
        <v>8359</v>
      </c>
      <c r="I88" s="88" t="str">
        <f t="shared" si="1"/>
        <v>TY  - JOUR
AU  - Ford PA, Perkins G, Swaine I
PY  - 2013
TI  - Effects of a 15-week accumulated brisk walking programme on the body composition of primary school children
T2  - Journal of sports sciences
VL  - 31
IS  - 2
SP  - 114-22
DO  - 
ER  -</v>
      </c>
    </row>
    <row r="89" spans="1:9" x14ac:dyDescent="0.25">
      <c r="A89" s="96" t="s">
        <v>8360</v>
      </c>
      <c r="B89" s="97" t="s">
        <v>6409</v>
      </c>
      <c r="C89" s="97" t="s">
        <v>8361</v>
      </c>
      <c r="D89" s="97" t="s">
        <v>8193</v>
      </c>
      <c r="E89" s="97" t="s">
        <v>8195</v>
      </c>
      <c r="F89" s="97" t="s">
        <v>8211</v>
      </c>
      <c r="G89" s="97" t="s">
        <v>8255</v>
      </c>
      <c r="I89" s="88" t="str">
        <f t="shared" si="1"/>
        <v>TY  - JOUR
AU  - Froberg A, Jonsson L, Berg C, Lindgren EC, Korp P, Lindwall M, et al
PY  - 2018
TI  - Effects of an Empowerment-Based Health-Promotion School Intervention on Physical Activity and Sedentary Time among Adolescents in a Multicultural Area
T2  - International Journal of Environmental Research and Public Health
VL  - 15
IS  - 11
SP  - 16
DO  - 
ER  -</v>
      </c>
    </row>
    <row r="90" spans="1:9" x14ac:dyDescent="0.25">
      <c r="A90" s="96" t="s">
        <v>8362</v>
      </c>
      <c r="B90" s="97" t="s">
        <v>6447</v>
      </c>
      <c r="C90" s="97" t="s">
        <v>8363</v>
      </c>
      <c r="D90" s="97" t="s">
        <v>8209</v>
      </c>
      <c r="E90" s="97" t="s">
        <v>8190</v>
      </c>
      <c r="G90" s="97" t="s">
        <v>8364</v>
      </c>
      <c r="I90" s="88" t="str">
        <f t="shared" si="1"/>
        <v>TY  - JOUR
AU  - Gallotta MC, Iazzoni S, Emerenziani GP, Meucci M, Migliaccio S, Guidetti L, et al
PY  - 2016
TI  - Effects of combined physical education and nutritional programs on schoolchildren's healthy habits
T2  - Peerj
VL  - 4
IS  - 
SP  - 20
DO  - 
ER  -</v>
      </c>
    </row>
    <row r="91" spans="1:9" x14ac:dyDescent="0.25">
      <c r="A91" s="96" t="s">
        <v>8365</v>
      </c>
      <c r="B91" s="97" t="s">
        <v>8366</v>
      </c>
      <c r="C91" s="97" t="s">
        <v>8367</v>
      </c>
      <c r="D91" s="97" t="s">
        <v>8257</v>
      </c>
      <c r="E91" s="97" t="s">
        <v>8185</v>
      </c>
      <c r="F91" s="97" t="s">
        <v>8201</v>
      </c>
      <c r="G91" s="97" t="s">
        <v>8368</v>
      </c>
      <c r="I91" s="88" t="str">
        <f t="shared" si="1"/>
        <v>TY  - JOUR
AU  - Gao Z, Huang C, Liu T, Xiong W
PY  - 2012
TI  - Impact of interactive dance games on urban children's physical activity correlates and behavior
T2  - Journal of Exercise Science and Fitness
VL  - 10
IS  - 2
SP  - 107-12
DO  - 
ER  -</v>
      </c>
    </row>
    <row r="92" spans="1:9" x14ac:dyDescent="0.25">
      <c r="A92" s="96" t="s">
        <v>8369</v>
      </c>
      <c r="B92" s="97" t="s">
        <v>6476</v>
      </c>
      <c r="C92" s="97" t="s">
        <v>8370</v>
      </c>
      <c r="D92" s="97" t="s">
        <v>8237</v>
      </c>
      <c r="E92" s="97" t="s">
        <v>8371</v>
      </c>
      <c r="F92" s="97" t="s">
        <v>8254</v>
      </c>
      <c r="G92" s="97" t="s">
        <v>8211</v>
      </c>
      <c r="I92" s="88" t="str">
        <f t="shared" si="1"/>
        <v>TY  - JOUR
AU  - Gao Z, Pope ZC, Lee JE, Quan MH
PY  - 2019
TI  - Effects of Active Video Games on Children's Psychosocial Beliefs and School Day Energy Expenditure
T2  - Journal of Clinical Medicine
VL  - 8
IS  - 9
SP  - 11
DO  - 
ER  -</v>
      </c>
    </row>
    <row r="93" spans="1:9" x14ac:dyDescent="0.25">
      <c r="A93" s="96" t="s">
        <v>8372</v>
      </c>
      <c r="B93" s="97" t="s">
        <v>6614</v>
      </c>
      <c r="C93" s="97" t="s">
        <v>6700</v>
      </c>
      <c r="D93" s="97" t="s">
        <v>8183</v>
      </c>
      <c r="E93" s="97" t="s">
        <v>8371</v>
      </c>
      <c r="F93" s="97" t="s">
        <v>8373</v>
      </c>
      <c r="I93" s="88" t="str">
        <f t="shared" si="1"/>
        <v>TY  - JOUR
AU  - Gorely T, Morris JG, Musson H, Brown S, Nevill A, Nevill ME
PY  - 2011
TI  - Physical activity and body composition outcomes of the GreatFun2Run intervention at 20 month follow-up
T2  - International Journal of Behavioral Nutrition and Physical Activity
VL  - 8
IS  - 74
SP  - 
DO  - 
ER  -</v>
      </c>
    </row>
    <row r="94" spans="1:9" x14ac:dyDescent="0.25">
      <c r="A94" s="96" t="s">
        <v>8374</v>
      </c>
      <c r="B94" s="97" t="s">
        <v>8375</v>
      </c>
      <c r="C94" s="97" t="s">
        <v>8376</v>
      </c>
      <c r="D94" s="97" t="s">
        <v>8218</v>
      </c>
      <c r="E94" s="97" t="s">
        <v>8210</v>
      </c>
      <c r="F94" s="97" t="s">
        <v>8205</v>
      </c>
      <c r="I94" s="88" t="str">
        <f t="shared" si="1"/>
        <v>TY  - JOUR
AU  - Gorely T, Nevill ME, Morris JG, Stensel DJ, Nevill A
PY  - 2009
TI  - Effect of a school-based intervention to promote healthy lifestyles in 7-11 year old children
T2  - International journal of behavioral nutrition and physical activity
VL  - 6
IS  - 5
SP  - 
DO  - 
ER  -</v>
      </c>
    </row>
    <row r="95" spans="1:9" x14ac:dyDescent="0.25">
      <c r="A95" s="96" t="s">
        <v>8377</v>
      </c>
      <c r="B95" s="97" t="s">
        <v>6638</v>
      </c>
      <c r="C95" s="97" t="s">
        <v>8340</v>
      </c>
      <c r="D95" s="97" t="s">
        <v>8237</v>
      </c>
      <c r="E95" s="97" t="s">
        <v>8378</v>
      </c>
      <c r="F95" s="97" t="s">
        <v>8201</v>
      </c>
      <c r="G95" s="97" t="s">
        <v>2973</v>
      </c>
      <c r="I95" s="88" t="str">
        <f t="shared" si="1"/>
        <v>TY  - JOUR
AU  - Grasten A, Yli-Piipari S
PY  - 2019
TI  - The Patterns of Moderate to Vigorous Physical Activity and Physical Education Enjoyment Through a 2-Year School-Based Program
T2  - Journal of School Health
VL  - 89
IS  - 2
SP  - 88-98
DO  - 
ER  -</v>
      </c>
    </row>
    <row r="96" spans="1:9" x14ac:dyDescent="0.25">
      <c r="A96" s="96" t="s">
        <v>8379</v>
      </c>
      <c r="B96" s="97" t="s">
        <v>8380</v>
      </c>
      <c r="C96" s="97" t="s">
        <v>8381</v>
      </c>
      <c r="D96" s="97" t="s">
        <v>8183</v>
      </c>
      <c r="E96" s="97" t="s">
        <v>8219</v>
      </c>
      <c r="F96" s="97" t="s">
        <v>8210</v>
      </c>
      <c r="G96" s="97" t="s">
        <v>8382</v>
      </c>
      <c r="I96" s="88" t="str">
        <f t="shared" si="1"/>
        <v>TY  - JOUR
AU  - Greening L, Harrell KT, Low AK, Fielder CE
PY  - 2011
TI  - Efficacy of a school-based childhood obesity intervention program in a rural southern community: TEAM Mississippi Project
T2  - Obesity (Silver Spring, Md)
VL  - 19
IS  - 6
SP  - 1213-9
DO  - 
ER  -</v>
      </c>
    </row>
    <row r="97" spans="1:9" x14ac:dyDescent="0.25">
      <c r="A97" s="96" t="s">
        <v>8383</v>
      </c>
      <c r="B97" s="97" t="s">
        <v>6699</v>
      </c>
      <c r="C97" s="97" t="s">
        <v>6700</v>
      </c>
      <c r="D97" s="97" t="s">
        <v>8268</v>
      </c>
      <c r="E97" s="97" t="s">
        <v>8185</v>
      </c>
      <c r="F97" s="97" t="s">
        <v>8214</v>
      </c>
      <c r="I97" s="88" t="str">
        <f t="shared" si="1"/>
        <v>TY  - JOUR
AU  - Grydeland M, Bergh IH, Bjelland M, Lien N, Andersen LF, Ommundsen Y, et al
PY  - 2013
TI  - Intervention effects on physical activity: The HEIA study - a cluster randomized controlled trial
T2  - International Journal of Behavioral Nutrition and Physical Activity
VL  - 10
IS  - 17
SP  - 
DO  - 
ER  -</v>
      </c>
    </row>
    <row r="98" spans="1:9" x14ac:dyDescent="0.25">
      <c r="A98" s="96" t="s">
        <v>8384</v>
      </c>
      <c r="B98" s="97" t="s">
        <v>6703</v>
      </c>
      <c r="C98" s="97" t="s">
        <v>798</v>
      </c>
      <c r="D98" s="97" t="s">
        <v>8193</v>
      </c>
      <c r="E98" s="97" t="s">
        <v>8385</v>
      </c>
      <c r="F98" s="97" t="s">
        <v>8264</v>
      </c>
      <c r="G98" s="97" t="s">
        <v>6704</v>
      </c>
      <c r="I98" s="88" t="str">
        <f t="shared" si="1"/>
        <v>TY  - JOUR
AU  - Gu XL, Chen YL, Jackson AW, Zhang T
PY  - 2018
TI  - Impact of a pedometer-based goal-setting intervention onchildren's motivation, motor competence, and physical activity in physical education
T2  - Physical Education and Sport Pedagogy
VL  - 23
IS  - 1
SP  - 54-65
DO  - 
ER  -</v>
      </c>
    </row>
    <row r="99" spans="1:9" x14ac:dyDescent="0.25">
      <c r="A99" s="96" t="s">
        <v>8386</v>
      </c>
      <c r="B99" s="97" t="s">
        <v>8387</v>
      </c>
      <c r="C99" s="97" t="s">
        <v>8388</v>
      </c>
      <c r="D99" s="97" t="s">
        <v>8193</v>
      </c>
      <c r="E99" s="97" t="s">
        <v>8328</v>
      </c>
      <c r="G99" s="97" t="s">
        <v>8211</v>
      </c>
      <c r="I99" s="88" t="str">
        <f t="shared" si="1"/>
        <v>TY  - JOUR
AU  - Gutierrez-Martinez L, Martinez RG, Gonzalez SA, Bolivar MA, Estupinan OV, Sarmiento OL
PY  - 2018
TI  - Effects of a strategy for the promotion of physical activity in students from Bogota
T2  - Revista De Saude Publica
VL  - 52
IS  - 
SP  - 11
DO  - 
ER  -</v>
      </c>
    </row>
    <row r="100" spans="1:9" x14ac:dyDescent="0.25">
      <c r="A100" s="96" t="s">
        <v>8389</v>
      </c>
      <c r="B100" s="97" t="s">
        <v>6721</v>
      </c>
      <c r="C100" s="97" t="s">
        <v>6236</v>
      </c>
      <c r="D100" s="97" t="s">
        <v>8231</v>
      </c>
      <c r="E100" s="97" t="s">
        <v>8263</v>
      </c>
      <c r="G100" s="97" t="s">
        <v>8390</v>
      </c>
      <c r="I100" s="88" t="str">
        <f t="shared" si="1"/>
        <v>TY  - JOUR
AU  - Ha AS, Lonsdale C, Ng JYY, Lubans DR
PY  - 2017
TI  - A school-based rope skipping program for adolescents: Results of a randomized trial
T2  - Preventive Medicine
VL  - 101
IS  - 
SP  - 188-94
DO  - 
ER  -</v>
      </c>
    </row>
    <row r="101" spans="1:9" x14ac:dyDescent="0.25">
      <c r="A101" s="96" t="s">
        <v>8391</v>
      </c>
      <c r="B101" s="97" t="s">
        <v>6725</v>
      </c>
      <c r="C101" s="97" t="s">
        <v>8392</v>
      </c>
      <c r="D101" s="97" t="s">
        <v>8393</v>
      </c>
      <c r="E101" s="97" t="s">
        <v>8364</v>
      </c>
      <c r="F101" s="97" t="s">
        <v>8264</v>
      </c>
      <c r="G101" s="97" t="s">
        <v>8226</v>
      </c>
      <c r="I101" s="88" t="str">
        <f t="shared" si="1"/>
        <v>TY  - JOUR
AU  - Habib-Mourad C, Ghandour LA, Maliha C, Awada N, Dagher M, Hwalla N
PY  - 2020
TI  - Impact of a one-year school-based teacher-implemented nutrition and physical activity intervention: main findings and future recommendations
T2  - Bmc Public Health
VL  - 20
IS  - 1
SP  - 7
DO  - 
ER  -</v>
      </c>
    </row>
    <row r="102" spans="1:9" x14ac:dyDescent="0.25">
      <c r="A102" s="96" t="s">
        <v>8394</v>
      </c>
      <c r="B102" s="97" t="s">
        <v>8395</v>
      </c>
      <c r="C102" s="97" t="s">
        <v>834</v>
      </c>
      <c r="D102" s="97" t="s">
        <v>8189</v>
      </c>
      <c r="E102" s="97" t="s">
        <v>8242</v>
      </c>
      <c r="F102" s="97" t="s">
        <v>8264</v>
      </c>
      <c r="I102" s="88" t="str">
        <f t="shared" si="1"/>
        <v>TY  - JOUR
AU  - Habib-Mourad C, Ghandour LA, Moore HJ, Nabhani-Zeidan M, Adetayo K, Hwalla N, et al
PY  - 2014
TI  - Promoting healthy eating and physical activity among school children: Findings from Health-E-PALS, the first pilot intervention from Lebanon
T2  - BMC public health
VL  - 14
IS  - 1
SP  - 
DO  - 
ER  -</v>
      </c>
    </row>
    <row r="103" spans="1:9" x14ac:dyDescent="0.25">
      <c r="A103" s="96" t="s">
        <v>8396</v>
      </c>
      <c r="B103" s="97" t="s">
        <v>8397</v>
      </c>
      <c r="C103" s="97" t="s">
        <v>8398</v>
      </c>
      <c r="D103" s="97" t="s">
        <v>8199</v>
      </c>
      <c r="E103" s="97" t="s">
        <v>8399</v>
      </c>
      <c r="F103" s="97" t="s">
        <v>8220</v>
      </c>
      <c r="G103" s="97" t="s">
        <v>8400</v>
      </c>
      <c r="I103" s="88" t="str">
        <f t="shared" si="1"/>
        <v>TY  - JOUR
AU  - Haerens L, Bourdeaudhuij I, Maes L, Cardon G, Deforche B
PY  - 2007
TI  - School-based randomized controlled trial of a physical activity intervention among adolescents
T2  - Journal of adolescent health
VL  - 40
IS  - 3
SP  - 258-65
DO  - 
ER  -</v>
      </c>
    </row>
    <row r="104" spans="1:9" x14ac:dyDescent="0.25">
      <c r="A104" s="96" t="s">
        <v>8401</v>
      </c>
      <c r="B104" s="97" t="s">
        <v>8402</v>
      </c>
      <c r="C104" s="97" t="s">
        <v>8403</v>
      </c>
      <c r="D104" s="97" t="s">
        <v>8199</v>
      </c>
      <c r="E104" s="97" t="s">
        <v>8404</v>
      </c>
      <c r="F104" s="97" t="s">
        <v>8220</v>
      </c>
      <c r="G104" s="97" t="s">
        <v>8405</v>
      </c>
      <c r="I104" s="88" t="str">
        <f t="shared" si="1"/>
        <v>TY  - JOUR
AU  - Haerens L, Deforche B, Vandelanotte C, Maes L, Bourdeaudhuij I
PY  - 2007
TI  - Acceptability, feasibility and effectiveness of a computer-tailored physical activity intervention in adolescents
T2  - Patient education and counseling
VL  - 66
IS  - 3
SP  - 303-10
DO  - 
ER  -</v>
      </c>
    </row>
    <row r="105" spans="1:9" x14ac:dyDescent="0.25">
      <c r="A105" s="96" t="s">
        <v>8406</v>
      </c>
      <c r="B105" s="97" t="s">
        <v>8407</v>
      </c>
      <c r="C105" s="97" t="s">
        <v>8392</v>
      </c>
      <c r="D105" s="97" t="s">
        <v>8231</v>
      </c>
      <c r="E105" s="97" t="s">
        <v>8214</v>
      </c>
      <c r="G105" s="97" t="s">
        <v>8371</v>
      </c>
      <c r="I105" s="88" t="str">
        <f t="shared" si="1"/>
        <v>TY  - JOUR
AU  - Hamer M, Aggio D, Knock G, Kipps C, Shankar A, Smith L
PY  - 2017
TI  - Effect of major school playground reconstruction on physical activity and sedentary behaviour: Camden active spaces
T2  - Bmc Public Health
VL  - 17
IS  - 
SP  - 8
DO  - 
ER  -</v>
      </c>
    </row>
    <row r="106" spans="1:9" x14ac:dyDescent="0.25">
      <c r="A106" s="96" t="s">
        <v>8408</v>
      </c>
      <c r="B106" s="97" t="s">
        <v>8409</v>
      </c>
      <c r="C106" s="97" t="s">
        <v>8224</v>
      </c>
      <c r="D106" s="97" t="s">
        <v>8183</v>
      </c>
      <c r="E106" s="97" t="s">
        <v>8410</v>
      </c>
      <c r="F106" s="97" t="s">
        <v>8264</v>
      </c>
      <c r="G106" s="97" t="s">
        <v>8411</v>
      </c>
      <c r="I106" s="88" t="str">
        <f t="shared" si="1"/>
        <v>TY  - JOUR
AU  - Hardman CA, Horne PJ, Lowe CF
PY  - 2011
TI  - Effects of rewards, peer-modelling and pedometer targets on children's physical activity: A school-based intervention study
T2  - Psychology and Health
VL  - 26
IS  - 1
SP  - 3-21
DO  - 
ER  -</v>
      </c>
    </row>
    <row r="107" spans="1:9" x14ac:dyDescent="0.25">
      <c r="A107" s="96" t="s">
        <v>8412</v>
      </c>
      <c r="B107" s="97" t="s">
        <v>8413</v>
      </c>
      <c r="C107" s="97" t="s">
        <v>8414</v>
      </c>
      <c r="D107" s="97" t="s">
        <v>8274</v>
      </c>
      <c r="E107" s="97" t="s">
        <v>8415</v>
      </c>
      <c r="F107" s="97" t="s">
        <v>8264</v>
      </c>
      <c r="G107" s="97" t="s">
        <v>8416</v>
      </c>
      <c r="I107" s="88" t="str">
        <f t="shared" si="1"/>
        <v>TY  - JOUR
AU  - Harrabi I, Maatoug J, Gaha M, Kebaili R, Gaha R, Ghannem H
PY  - 2010
TI  - School-based Intervention to Promote Healthy Lifestyles in Sousse, Tunisia
T2  - Indian journal of community medicine : official publication of Indian Association of Preventive &amp; Social Medicine
VL  - 35
IS  - 1
SP  - 94-9
DO  - 
ER  -</v>
      </c>
    </row>
    <row r="108" spans="1:9" x14ac:dyDescent="0.25">
      <c r="A108" s="96" t="s">
        <v>8417</v>
      </c>
      <c r="B108" s="97" t="s">
        <v>6784</v>
      </c>
      <c r="C108" s="97" t="s">
        <v>6700</v>
      </c>
      <c r="D108" s="97" t="s">
        <v>8193</v>
      </c>
      <c r="E108" s="97" t="s">
        <v>8195</v>
      </c>
      <c r="G108" s="97" t="s">
        <v>8334</v>
      </c>
      <c r="I108" s="88" t="str">
        <f t="shared" si="1"/>
        <v>TY  - JOUR
AU  - Harrington DM, Davies MJ, Bodicoat DH, Charles JM, Chudasama YV, Gorely T, et al
PY  - 2018
TI  - Effectiveness of the 'Girls Active' school-based physical activity programme: A cluster randomised controlled trial
T2  - International Journal of Behavioral Nutrition and Physical Activity
VL  - 15
IS  - 
SP  - 18
DO  - 
ER  -</v>
      </c>
    </row>
    <row r="109" spans="1:9" x14ac:dyDescent="0.25">
      <c r="A109" s="96" t="s">
        <v>8418</v>
      </c>
      <c r="B109" s="97" t="s">
        <v>8419</v>
      </c>
      <c r="C109" s="97" t="s">
        <v>8420</v>
      </c>
      <c r="D109" s="97" t="s">
        <v>8218</v>
      </c>
      <c r="E109" s="97" t="s">
        <v>8210</v>
      </c>
      <c r="F109" s="97" t="s">
        <v>8205</v>
      </c>
      <c r="G109" s="97" t="s">
        <v>8421</v>
      </c>
      <c r="I109" s="88" t="str">
        <f t="shared" si="1"/>
        <v>TY  - JOUR
AU  - Heelan KA, Abbey BM, Donnelly JE, Mayo MS, Welk GJ
PY  - 2009
TI  - Evaluation of a walking school bus for promoting physical activity in youth
T2  - Journal of Physical Activity and Health
VL  - 6
IS  - 5
SP  - 560-7
DO  - 
ER  -</v>
      </c>
    </row>
    <row r="110" spans="1:9" x14ac:dyDescent="0.25">
      <c r="A110" s="96" t="s">
        <v>8422</v>
      </c>
      <c r="B110" s="97" t="s">
        <v>8423</v>
      </c>
      <c r="C110" s="97" t="s">
        <v>8424</v>
      </c>
      <c r="D110" s="97" t="s">
        <v>8183</v>
      </c>
      <c r="E110" s="97" t="s">
        <v>8336</v>
      </c>
      <c r="F110" s="97" t="s">
        <v>8201</v>
      </c>
      <c r="G110" s="97" t="s">
        <v>8425</v>
      </c>
      <c r="I110" s="88" t="str">
        <f t="shared" si="1"/>
        <v>TY  - JOUR
AU  - Hendy HM, Williams KE, Camise TS
PY  - 2011
TI  - Kid's Choice Program improves weight management behaviors and weight status in school children
T2  - Appetite
VL  - 56
IS  - 2
SP  - 484-94
DO  - 
ER  -</v>
      </c>
    </row>
    <row r="111" spans="1:9" x14ac:dyDescent="0.25">
      <c r="A111" s="96" t="s">
        <v>8426</v>
      </c>
      <c r="B111" s="97" t="s">
        <v>8427</v>
      </c>
      <c r="C111" s="97" t="s">
        <v>8340</v>
      </c>
      <c r="D111" s="97" t="s">
        <v>8268</v>
      </c>
      <c r="E111" s="97" t="s">
        <v>8341</v>
      </c>
      <c r="F111" s="97" t="s">
        <v>8211</v>
      </c>
      <c r="G111" s="97" t="s">
        <v>8428</v>
      </c>
      <c r="I111" s="88" t="str">
        <f t="shared" si="1"/>
        <v>TY  - JOUR
AU  - Herbert PC, Lohrmann DK, Seo DC, Stright AD, Kolbe LJ
PY  - 2013
TI  - Effectiveness of the energize elementary school program to improve diet and exercise
T2  - Journal of School Health
VL  - 83
IS  - 11
SP  - 780-6
DO  - 
ER  -</v>
      </c>
    </row>
    <row r="112" spans="1:9" x14ac:dyDescent="0.25">
      <c r="A112" s="96" t="s">
        <v>8429</v>
      </c>
      <c r="B112" s="97" t="s">
        <v>8430</v>
      </c>
      <c r="C112" s="97" t="s">
        <v>6700</v>
      </c>
      <c r="D112" s="97" t="s">
        <v>8231</v>
      </c>
      <c r="E112" s="97" t="s">
        <v>8242</v>
      </c>
      <c r="G112" s="97" t="s">
        <v>8195</v>
      </c>
      <c r="I112" s="88" t="str">
        <f t="shared" si="1"/>
        <v>TY  - JOUR
AU  - Hobin E, Erickson T, Comte M, Zuo F, Pasha S, Murnaghan D, et al
PY  - 2017
TI  - Examining the impact of a province-wide physical education policy on secondary students' physical activity as a natural experiment
T2  - International Journal of Behavioral Nutrition and Physical Activity
VL  - 14
IS  - 
SP  - 15
DO  - 
ER  -</v>
      </c>
    </row>
    <row r="113" spans="1:9" x14ac:dyDescent="0.25">
      <c r="A113" s="96" t="s">
        <v>8431</v>
      </c>
      <c r="B113" s="97" t="s">
        <v>6892</v>
      </c>
      <c r="C113" s="97" t="s">
        <v>8353</v>
      </c>
      <c r="D113" s="97" t="s">
        <v>8209</v>
      </c>
      <c r="E113" s="97" t="s">
        <v>8399</v>
      </c>
      <c r="F113" s="97" t="s">
        <v>8185</v>
      </c>
      <c r="G113" s="97" t="s">
        <v>8432</v>
      </c>
      <c r="I113" s="88" t="str">
        <f t="shared" si="1"/>
        <v>TY  - JOUR
AU  - Hollis JL, Sutherland R, Campbell L, Morgan PJ, Lubans DR, Nathan N, et al
PY  - 2016
TI  - Effects of a 'school-based' physical activity intervention on adiposity in adolescents from economically disadvantaged communities: secondary outcomes of the 'Physical Activity 4 Everyone' RCT
T2  - International Journal of Obesity
VL  - 40
IS  - 10
SP  - 1486-93
DO  - 
ER  -</v>
      </c>
    </row>
    <row r="114" spans="1:9" x14ac:dyDescent="0.25">
      <c r="A114" s="96" t="s">
        <v>8433</v>
      </c>
      <c r="B114" s="97" t="s">
        <v>8434</v>
      </c>
      <c r="C114" s="97" t="s">
        <v>8313</v>
      </c>
      <c r="D114" s="97" t="s">
        <v>8218</v>
      </c>
      <c r="E114" s="97" t="s">
        <v>8435</v>
      </c>
      <c r="F114" s="97" t="s">
        <v>8201</v>
      </c>
      <c r="G114" s="97" t="s">
        <v>8436</v>
      </c>
      <c r="I114" s="88" t="str">
        <f t="shared" si="1"/>
        <v>TY  - JOUR
AU  - Horne PJ, Hardman CA, Lowe CF, Rowlands AV
PY  - 2009
TI  - Increasing children's physical activity: A peer modelling, rewards and pedometer-based intervention
T2  - European Journal of Clinical Nutrition
VL  - 63
IS  - 2
SP  - 191-8
DO  - 
ER  -</v>
      </c>
    </row>
    <row r="115" spans="1:9" x14ac:dyDescent="0.25">
      <c r="A115" s="96" t="s">
        <v>8437</v>
      </c>
      <c r="B115" s="97" t="s">
        <v>8438</v>
      </c>
      <c r="C115" s="97" t="s">
        <v>8439</v>
      </c>
      <c r="D115" s="97" t="s">
        <v>8257</v>
      </c>
      <c r="E115" s="97" t="s">
        <v>8226</v>
      </c>
      <c r="F115" s="97" t="s">
        <v>8264</v>
      </c>
      <c r="G115" s="97" t="s">
        <v>8440</v>
      </c>
      <c r="I115" s="88" t="str">
        <f t="shared" si="1"/>
        <v>TY  - JOUR
AU  - Howe CA, Freedson PS, Alhassan S, Feldman HA, Osganian SK
PY  - 2012
TI  - A recess intervention to promote moderate-to-vigorous physical activity
T2  - Pediatric Obesity
VL  - 7
IS  - 1
SP  - 82-8
DO  - 
ER  -</v>
      </c>
    </row>
    <row r="116" spans="1:9" x14ac:dyDescent="0.25">
      <c r="A116" s="96" t="s">
        <v>8441</v>
      </c>
      <c r="B116" s="97" t="s">
        <v>8442</v>
      </c>
      <c r="C116" s="97" t="s">
        <v>42</v>
      </c>
      <c r="D116" s="97" t="s">
        <v>8189</v>
      </c>
      <c r="E116" s="97" t="s">
        <v>8211</v>
      </c>
      <c r="F116" s="97" t="s">
        <v>8201</v>
      </c>
      <c r="G116" s="97" t="s">
        <v>8443</v>
      </c>
      <c r="I116" s="88" t="str">
        <f t="shared" si="1"/>
        <v>TY  - JOUR
AU  - Huberty JL, Beets MW, Beighle A, Saint-Maurice PF, Welk G
PY  - 2014
TI  - Effects of ready for recess, an environmental intervention, on physical activity in third- through sixth-grade children
T2  - J Phys Act Health
VL  - 11
IS  - 2
SP  - 384-95
DO  - 
ER  -</v>
      </c>
    </row>
    <row r="117" spans="1:9" x14ac:dyDescent="0.25">
      <c r="A117" s="96" t="s">
        <v>8444</v>
      </c>
      <c r="B117" s="97" t="s">
        <v>6967</v>
      </c>
      <c r="C117" s="97" t="s">
        <v>834</v>
      </c>
      <c r="D117" s="97" t="s">
        <v>8189</v>
      </c>
      <c r="E117" s="97" t="s">
        <v>8242</v>
      </c>
      <c r="G117" s="97" t="s">
        <v>8445</v>
      </c>
      <c r="I117" s="88" t="str">
        <f t="shared" si="1"/>
        <v>TY  - JOUR
AU  - Hyndman BP, Benson AC, Ullah S, Telford A
PY  - 2014
TI  - Evaluating the effects of the Lunchtime Enjoyment Activity and Play (LEAP) school playground intervention on children's quality of life, enjoyment and participation in physical activity
T2  - BMC public health
VL  - 14
IS  - 
SP  - 164
DO  - 
ER  -</v>
      </c>
    </row>
    <row r="118" spans="1:9" x14ac:dyDescent="0.25">
      <c r="A118" s="96" t="s">
        <v>8446</v>
      </c>
      <c r="B118" s="97" t="s">
        <v>8447</v>
      </c>
      <c r="C118" s="97" t="s">
        <v>7044</v>
      </c>
      <c r="D118" s="97" t="s">
        <v>8237</v>
      </c>
      <c r="E118" s="97" t="s">
        <v>8242</v>
      </c>
      <c r="F118" s="97" t="s">
        <v>8258</v>
      </c>
      <c r="G118" s="97" t="s">
        <v>8214</v>
      </c>
      <c r="I118" s="88" t="str">
        <f t="shared" si="1"/>
        <v>TY  - JOUR
AU  - Innerd AL, Azevedo LB, Batterham AM
PY  - 2019
TI  - The effect of a curriculum-based physical activity intervention on accelerometer-assessed physical activity in schoolchildren: A non-randomised mixed methods controlled before-and-after study
T2  - Plos One
VL  - 14
IS  - 12
SP  - 17
DO  - 
ER  -</v>
      </c>
    </row>
    <row r="119" spans="1:9" x14ac:dyDescent="0.25">
      <c r="A119" s="96" t="s">
        <v>8448</v>
      </c>
      <c r="B119" s="97" t="s">
        <v>6977</v>
      </c>
      <c r="C119" s="97" t="s">
        <v>6428</v>
      </c>
      <c r="D119" s="97" t="s">
        <v>8237</v>
      </c>
      <c r="E119" s="97" t="s">
        <v>8211</v>
      </c>
      <c r="F119" s="97" t="s">
        <v>8201</v>
      </c>
      <c r="G119" s="97" t="s">
        <v>8364</v>
      </c>
      <c r="I119" s="88" t="str">
        <f t="shared" si="1"/>
        <v>TY  - JOUR
AU  - Invernizzi PL, Crotti M, Bosio A, Cavaggioni L, Alberti G, Scurati R
PY  - 2019
TI  - Multi-Teaching Styles Approach and Active Reflection: Effectiveness in Improving Fitness Level, Motor Competence, Enjoyment, Amount of Physical Activity, and Effects on the Perception of Physical Education Lessons in Primary School Children
T2  - Sustainability
VL  - 11
IS  - 2
SP  - 20
DO  - 
ER  -</v>
      </c>
    </row>
    <row r="120" spans="1:9" x14ac:dyDescent="0.25">
      <c r="A120" s="96" t="s">
        <v>8449</v>
      </c>
      <c r="B120" s="97" t="s">
        <v>130</v>
      </c>
      <c r="C120" s="97" t="s">
        <v>6700</v>
      </c>
      <c r="D120" s="97" t="s">
        <v>8204</v>
      </c>
      <c r="E120" s="97" t="s">
        <v>8258</v>
      </c>
      <c r="G120" s="97" t="s">
        <v>8195</v>
      </c>
      <c r="I120" s="88" t="str">
        <f t="shared" si="1"/>
        <v>TY  - JOUR
AU  - Jago R, Edwards MJ, Sebire SJ, Tomkinson K, Bird EL, Banfield K, et al
PY  - 2015
TI  - Effect and cost of an after-school dance programme on the physical activity of 11-12 year old girls: The Bristol Girls Dance Project, a school-based cluster randomised controlled trial
T2  - International Journal of Behavioral Nutrition and Physical Activity
VL  - 12
IS  - 
SP  - 15
DO  - 
ER  -</v>
      </c>
    </row>
    <row r="121" spans="1:9" x14ac:dyDescent="0.25">
      <c r="A121" s="96" t="s">
        <v>8450</v>
      </c>
      <c r="B121" s="97" t="s">
        <v>8451</v>
      </c>
      <c r="C121" s="97" t="s">
        <v>8198</v>
      </c>
      <c r="D121" s="97" t="s">
        <v>8183</v>
      </c>
      <c r="E121" s="97" t="s">
        <v>8184</v>
      </c>
      <c r="F121" s="97" t="s">
        <v>8371</v>
      </c>
      <c r="G121" s="97" t="s">
        <v>8452</v>
      </c>
      <c r="I121" s="88" t="str">
        <f t="shared" si="1"/>
        <v>TY  - JOUR
AU  - Jago R, McMurray RG, Drews KL, Moe EL, Murray T, Pham TH, et al
PY  - 2011
TI  - HEALTHY intervention: Fitness, physical activity, and metabolic syndrome results
T2  - Medicine and Science in Sports and Exercise
VL  - 43
IS  - 8
SP  - 1513-22
DO  - 
ER  -</v>
      </c>
    </row>
    <row r="122" spans="1:9" x14ac:dyDescent="0.25">
      <c r="A122" s="96" t="s">
        <v>8453</v>
      </c>
      <c r="B122" s="97" t="s">
        <v>8454</v>
      </c>
      <c r="C122" s="97" t="s">
        <v>6700</v>
      </c>
      <c r="D122" s="97" t="s">
        <v>8257</v>
      </c>
      <c r="E122" s="97" t="s">
        <v>8254</v>
      </c>
      <c r="F122" s="97" t="s">
        <v>8341</v>
      </c>
      <c r="I122" s="88" t="str">
        <f t="shared" si="1"/>
        <v>TY  - JOUR
AU  - Jago R, Sebire SJ, Cooper AR, Haase AM, Powell J, Davis L, et al
PY  - 2012
TI  - Bristol Girls Dance Project Feasibility Trial: Outcome and process evaluation results
T2  - International Journal of Behavioral Nutrition and Physical Activity
VL  - 9
IS  - 83
SP  - 
DO  - 
ER  -</v>
      </c>
    </row>
    <row r="123" spans="1:9" x14ac:dyDescent="0.25">
      <c r="A123" s="96" t="s">
        <v>8455</v>
      </c>
      <c r="B123" s="97" t="s">
        <v>127</v>
      </c>
      <c r="C123" s="97" t="s">
        <v>6700</v>
      </c>
      <c r="D123" s="97" t="s">
        <v>8189</v>
      </c>
      <c r="E123" s="97" t="s">
        <v>8211</v>
      </c>
      <c r="F123" s="97" t="s">
        <v>8264</v>
      </c>
      <c r="I123" s="88" t="str">
        <f t="shared" si="1"/>
        <v>TY  - JOUR
AU  - Jago R, Sebire SJ, Davies B, Wood L, Edwards MJ, Banfield K, et al
PY  - 2014
TI  - Randomised feasibility trial of a teaching assistant led extracurricular physical activity intervention for 9 to 11 year olds: Action 3:30
T2  - International Journal of Behavioral Nutrition and Physical Activity
VL  - 11
IS  - 1
SP  - 
DO  - 
ER  -</v>
      </c>
    </row>
    <row r="124" spans="1:9" x14ac:dyDescent="0.25">
      <c r="A124" s="96" t="s">
        <v>8456</v>
      </c>
      <c r="B124" s="97" t="s">
        <v>138</v>
      </c>
      <c r="C124" s="97" t="s">
        <v>8361</v>
      </c>
      <c r="D124" s="97" t="s">
        <v>8237</v>
      </c>
      <c r="E124" s="97" t="s">
        <v>8255</v>
      </c>
      <c r="F124" s="97" t="s">
        <v>8264</v>
      </c>
      <c r="G124" s="97" t="s">
        <v>8195</v>
      </c>
      <c r="I124" s="88" t="str">
        <f t="shared" si="1"/>
        <v>TY  - JOUR
AU  - Jago R, Tibbitts B, Sanderson E, Bird EL, Porter A, Metcalfe C, et al
PY  - 2019
TI  - Action 3:30R: Results of a Cluster Randomised Feasibility Study of a Revised Teaching Assistant-Led Extracurricular Physical Activity Intervention for 8 to 10 Year Olds
T2  - International Journal of Environmental Research and Public Health
VL  - 16
IS  - 1
SP  - 15
DO  - 
ER  -</v>
      </c>
    </row>
    <row r="125" spans="1:9" x14ac:dyDescent="0.25">
      <c r="A125" s="96" t="s">
        <v>8457</v>
      </c>
      <c r="B125" s="97" t="s">
        <v>176</v>
      </c>
      <c r="C125" s="97" t="s">
        <v>8458</v>
      </c>
      <c r="D125" s="97" t="s">
        <v>8268</v>
      </c>
      <c r="I125" s="88" t="str">
        <f t="shared" si="1"/>
        <v>TY  - JOUR
AU  - Janssen M, Twisk JW, Toussaint HM, van Mechelen W, Verhagen EA
PY  - 2013
TI  - Effectiveness of the PLAYgrounds programme on PA levels during recess in 6-year-old to 12-year-old children
T2  - British journal of sports medicine
VL  - 
IS  - 
SP  - 
DO  - 
ER  -</v>
      </c>
    </row>
    <row r="126" spans="1:9" x14ac:dyDescent="0.25">
      <c r="A126" s="96" t="s">
        <v>8459</v>
      </c>
      <c r="B126" s="97" t="s">
        <v>8460</v>
      </c>
      <c r="C126" s="97" t="s">
        <v>8461</v>
      </c>
      <c r="D126" s="97" t="s">
        <v>8218</v>
      </c>
      <c r="E126" s="97" t="s">
        <v>8462</v>
      </c>
      <c r="F126" s="97" t="s">
        <v>8220</v>
      </c>
      <c r="I126" s="88" t="str">
        <f t="shared" si="1"/>
        <v>TY  - JOUR
AU  - Jensen B, Kattelmann K, Ren C, Wey H
PY  - 2009
TI  - The efficacy of KidQuest: A nutrition and physical activity curriculum for 5th and 6th grade youth
T2  - Journal of Extension
VL  - 47
IS  - 3
SP  - 
DO  - 
ER  -</v>
      </c>
    </row>
    <row r="127" spans="1:9" x14ac:dyDescent="0.25">
      <c r="A127" s="96" t="s">
        <v>8463</v>
      </c>
      <c r="B127" s="97" t="s">
        <v>8464</v>
      </c>
      <c r="C127" s="97" t="s">
        <v>6700</v>
      </c>
      <c r="D127" s="97" t="s">
        <v>8300</v>
      </c>
      <c r="E127" s="97" t="s">
        <v>8205</v>
      </c>
      <c r="F127" s="97" t="s">
        <v>8465</v>
      </c>
      <c r="I127" s="88" t="str">
        <f t="shared" si="1"/>
        <v>TY  - JOUR
AU  - Jones D, Hoelscher DM, Kelder SH, Hergenroeder A, Sharma SV
PY  - 2008
TI  - Increasing physical activity and decreasing sedentary activity in adolescent girls - The Incorporating More Physical Activity and Calcium in Teens (IMPACT) study
T2  - International Journal of Behavioral Nutrition and Physical Activity
VL  - 5
IS  - 42
SP  - 
DO  - 
ER  -</v>
      </c>
    </row>
    <row r="128" spans="1:9" x14ac:dyDescent="0.25">
      <c r="A128" s="96" t="s">
        <v>8466</v>
      </c>
      <c r="B128" s="97" t="s">
        <v>8467</v>
      </c>
      <c r="C128" s="97" t="s">
        <v>7012</v>
      </c>
      <c r="D128" s="97" t="s">
        <v>8257</v>
      </c>
      <c r="E128" s="97" t="s">
        <v>8214</v>
      </c>
      <c r="F128" s="97" t="s">
        <v>8190</v>
      </c>
      <c r="G128" s="97" t="s">
        <v>8468</v>
      </c>
      <c r="I128" s="88" t="str">
        <f t="shared" si="1"/>
        <v>TY  - JOUR
AU  - Kalaja SP, Jaakkola TT, Liukkonen JO, Digelidis N
PY  - 2012
TI  - Development of junior high school students' fundamental movement skills and physical activity in a naturalistic physical education setting
T2  - Phys Educ Sport Pedag
VL  - 17
IS  - 4
SP  - 411-28
DO  - 
ER  -</v>
      </c>
    </row>
    <row r="129" spans="1:9" x14ac:dyDescent="0.25">
      <c r="A129" s="96" t="s">
        <v>8469</v>
      </c>
      <c r="B129" s="97" t="s">
        <v>8470</v>
      </c>
      <c r="C129" s="97" t="s">
        <v>8471</v>
      </c>
      <c r="D129" s="97" t="s">
        <v>8189</v>
      </c>
      <c r="E129" s="97" t="s">
        <v>8472</v>
      </c>
      <c r="F129" s="97" t="s">
        <v>468</v>
      </c>
      <c r="I129" s="88" t="str">
        <f t="shared" si="1"/>
        <v>TY  - JOUR
AU  - Kipping RR, Howe LD, Jago R, Campbell R, Wells S, Chittleborough CR, et al
PY  - 2014
TI  - Effect of intervention aimed at increasing physical activity, reducing sedentary behaviour, and increasing fruit and vegetable consumption in children: Active for Life Year 5 (AFLY5) school based cluster randomised controlled trial
T2  - BMJ (Online)
VL  - 348
IS  - g3256
SP  - 
DO  - 
ER  -</v>
      </c>
    </row>
    <row r="130" spans="1:9" x14ac:dyDescent="0.25">
      <c r="A130" s="96" t="s">
        <v>8473</v>
      </c>
      <c r="B130" s="97" t="s">
        <v>8474</v>
      </c>
      <c r="C130" s="97" t="s">
        <v>8262</v>
      </c>
      <c r="D130" s="97" t="s">
        <v>8300</v>
      </c>
      <c r="E130" s="97" t="s">
        <v>8475</v>
      </c>
      <c r="F130" s="97" t="s">
        <v>8210</v>
      </c>
      <c r="G130" s="97" t="s">
        <v>8476</v>
      </c>
      <c r="I130" s="88" t="str">
        <f t="shared" si="1"/>
        <v>TY  - JOUR
AU  - Kipping RR, Payne C, Lawlor DA
PY  - 2008
TI  - Randomised controlled trial adapting US school obesity prevention to England
T2  - Archives of Disease in Childhood
VL  - 93
IS  - 6
SP  - 469-73
DO  - 
ER  -</v>
      </c>
    </row>
    <row r="131" spans="1:9" x14ac:dyDescent="0.25">
      <c r="A131" s="96" t="s">
        <v>8477</v>
      </c>
      <c r="B131" s="97" t="s">
        <v>539</v>
      </c>
      <c r="C131" s="97" t="s">
        <v>8478</v>
      </c>
      <c r="D131" s="97" t="s">
        <v>8189</v>
      </c>
      <c r="E131" s="97" t="s">
        <v>8189</v>
      </c>
      <c r="G131" s="97" t="s">
        <v>8479</v>
      </c>
      <c r="I131" s="88" t="str">
        <f t="shared" ref="I131:I194" si="2">_xlfn.CONCAT("TY  - JOUR",CHAR(10),"AU  - ",A131,CHAR(10),"PY  - ",D131,CHAR(10),"TI  - ",B131,CHAR(10),"T2  - ",C131,CHAR(10),"VL  - ",E131,CHAR(10),"IS  - ",F131,CHAR(10),"SP  - ",G131,CHAR(10),"DO  - ",H131,CHAR(10),"ER  -")</f>
        <v>TY  - JOUR
AU  - Kobel S, Wirt T, Schreiber A, Kesztyus D, Kettner S, Erkelenz N, et al
PY  - 2014
TI  - Intervention effects of a school-based health promotion programme on obesity related behavioural outcomes
T2  - Journal of obesity
VL  - 2014
IS  - 
SP  - 476230
DO  - 
ER  -</v>
      </c>
    </row>
    <row r="132" spans="1:9" x14ac:dyDescent="0.25">
      <c r="A132" s="96" t="s">
        <v>8480</v>
      </c>
      <c r="B132" s="97" t="s">
        <v>559</v>
      </c>
      <c r="C132" s="97" t="s">
        <v>560</v>
      </c>
      <c r="D132" s="97" t="s">
        <v>8209</v>
      </c>
      <c r="E132" s="97" t="s">
        <v>8371</v>
      </c>
      <c r="F132" s="97" t="s">
        <v>8264</v>
      </c>
      <c r="G132" s="97" t="s">
        <v>8214</v>
      </c>
      <c r="I132" s="88" t="str">
        <f t="shared" si="2"/>
        <v>TY  - JOUR
AU  - Kocken PL, Scholten AM, Westhoff E, De Kok BPH, Taal EM, Goldbohm RA
PY  - 2016
TI  - Effects of a Theory-Based Education Program to Prevent Overweightness in Primary School Children
T2  - Nutrients
VL  - 8
IS  - 1
SP  - 17
DO  - 
ER  -</v>
      </c>
    </row>
    <row r="133" spans="1:9" x14ac:dyDescent="0.25">
      <c r="A133" s="96" t="s">
        <v>8481</v>
      </c>
      <c r="B133" s="97" t="s">
        <v>642</v>
      </c>
      <c r="C133" s="97" t="s">
        <v>8482</v>
      </c>
      <c r="D133" s="97" t="s">
        <v>8274</v>
      </c>
      <c r="E133" s="97" t="s">
        <v>8483</v>
      </c>
      <c r="G133" s="97" t="s">
        <v>643</v>
      </c>
      <c r="I133" s="88" t="str">
        <f t="shared" si="2"/>
        <v>TY  - JOUR
AU  - Kriemler S, Zahner L, Schindler C, Meyer U, Hartmann T, Hebestreit H, et al
PY  - 2010
TI  - Effect of school based physical activity programme (KISS) on fitness and adiposity in primary schoolchildren: cluster randomised controlled trial
T2  - BMJ (Clinical research ed)
VL  - 340
IS  - 
SP  - c785
DO  - 
ER  -</v>
      </c>
    </row>
    <row r="134" spans="1:9" x14ac:dyDescent="0.25">
      <c r="A134" s="96" t="s">
        <v>8484</v>
      </c>
      <c r="B134" s="97" t="s">
        <v>691</v>
      </c>
      <c r="C134" s="97" t="s">
        <v>8485</v>
      </c>
      <c r="D134" s="97" t="s">
        <v>8231</v>
      </c>
      <c r="E134" s="97" t="s">
        <v>8486</v>
      </c>
      <c r="F134" s="97" t="s">
        <v>8205</v>
      </c>
      <c r="G134" s="97" t="s">
        <v>8487</v>
      </c>
      <c r="I134" s="88" t="str">
        <f t="shared" si="2"/>
        <v>TY  - JOUR
AU  - LaChausse RG
PY  - 2017
TI  - A clustered randomized controlled trial to determine impacts of the Harvest of the Month program
T2  - Health Education Research
VL  - 32
IS  - 5
SP  - 375-83
DO  - 
ER  -</v>
      </c>
    </row>
    <row r="135" spans="1:9" x14ac:dyDescent="0.25">
      <c r="A135" s="96" t="s">
        <v>8488</v>
      </c>
      <c r="B135" s="97" t="s">
        <v>8489</v>
      </c>
      <c r="C135" s="97" t="s">
        <v>8490</v>
      </c>
      <c r="D135" s="97" t="s">
        <v>8193</v>
      </c>
      <c r="E135" s="97" t="s">
        <v>8258</v>
      </c>
      <c r="G135" s="97" t="s">
        <v>8226</v>
      </c>
      <c r="I135" s="88" t="str">
        <f t="shared" si="2"/>
        <v>TY  - JOUR
AU  - Larson JN, Brusseau TA, Wengreen H, Fairclough SJ, Newton MM, Hannon JC
PY  - 2018
TI  - Fit "N" Cool Kids: The Effects of Character Modeling and Goal Setting on Children's Physical Activity and Fruit and Vegetable Consumption
T2  - Clinical Medicine Insights-Pediatrics
VL  - 12
IS  - 
SP  - 7
DO  - 
ER  -</v>
      </c>
    </row>
    <row r="136" spans="1:9" x14ac:dyDescent="0.25">
      <c r="A136" s="96" t="s">
        <v>8491</v>
      </c>
      <c r="B136" s="97" t="s">
        <v>794</v>
      </c>
      <c r="C136" s="97" t="s">
        <v>8492</v>
      </c>
      <c r="D136" s="97" t="s">
        <v>8393</v>
      </c>
      <c r="E136" s="97" t="s">
        <v>8226</v>
      </c>
      <c r="F136" s="97" t="s">
        <v>8220</v>
      </c>
      <c r="G136" s="97" t="s">
        <v>8243</v>
      </c>
      <c r="I136" s="88" t="str">
        <f t="shared" si="2"/>
        <v>TY  - JOUR
AU  - Lee J, Zhang T, Chu TL, Gu XL
PY  - 2020
TI  - Effects of a Need-Supportive Motor Skill Intervention on Children's Motor Skill Competence and Physical Activity
T2  - Children-Basel
VL  - 7
IS  - 3
SP  - 13
DO  - 
ER  -</v>
      </c>
    </row>
    <row r="137" spans="1:9" x14ac:dyDescent="0.25">
      <c r="A137" s="96" t="s">
        <v>8493</v>
      </c>
      <c r="B137" s="97" t="s">
        <v>767</v>
      </c>
      <c r="C137" s="97" t="s">
        <v>8494</v>
      </c>
      <c r="D137" s="97" t="s">
        <v>8257</v>
      </c>
      <c r="E137" s="97" t="s">
        <v>8301</v>
      </c>
      <c r="F137" s="97" t="s">
        <v>8495</v>
      </c>
      <c r="G137" s="97" t="s">
        <v>8496</v>
      </c>
      <c r="I137" s="88" t="str">
        <f t="shared" si="2"/>
        <v>TY  - JOUR
AU  - Lee LL, Kuo YC, Fanaw D, Perng SJ, Juang IF
PY  - 2012
TI  - The effect of an intervention combining self-efficacy theory and pedometers on promoting physical activity among adolescents
T2  - Journal of Clinical Nursing
VL  - 21
IS  - 7-8
SP  - 914-22
DO  - 
ER  -</v>
      </c>
    </row>
    <row r="138" spans="1:9" x14ac:dyDescent="0.25">
      <c r="A138" s="96" t="s">
        <v>8497</v>
      </c>
      <c r="B138" s="97" t="s">
        <v>823</v>
      </c>
      <c r="C138" s="97" t="s">
        <v>824</v>
      </c>
      <c r="D138" s="97" t="s">
        <v>8268</v>
      </c>
      <c r="E138" s="97" t="s">
        <v>8219</v>
      </c>
      <c r="F138" s="97" t="s">
        <v>8264</v>
      </c>
      <c r="G138" s="97" t="s">
        <v>8498</v>
      </c>
      <c r="I138" s="88" t="str">
        <f t="shared" si="2"/>
        <v>TY  - JOUR
AU  - Lennox A, Pienaar AE
PY  - 2013
TI  - Effects of an after-school physical activity programme on aerobic fitness and physical activity levels of adolescents from a disadvantaged community: PLAY Study
T2  - African Journal for Physical, Health Education, Recreation &amp; Dance
VL  - 19
IS  - 1
SP  - 154-68
DO  - 
ER  -</v>
      </c>
    </row>
    <row r="139" spans="1:9" x14ac:dyDescent="0.25">
      <c r="A139" s="96" t="s">
        <v>8499</v>
      </c>
      <c r="B139" s="97" t="s">
        <v>833</v>
      </c>
      <c r="C139" s="97" t="s">
        <v>834</v>
      </c>
      <c r="D139" s="97" t="s">
        <v>8257</v>
      </c>
      <c r="E139" s="97" t="s">
        <v>8258</v>
      </c>
      <c r="G139" s="97" t="s">
        <v>8243</v>
      </c>
      <c r="I139" s="88" t="str">
        <f t="shared" si="2"/>
        <v>TY  - JOUR
AU  - Levy TS, Ruan CM, Castellanos CA, Coronel AS, Aguilar AJ, Humaran IMG
PY  - 2012
TI  - Effectiveness of a diet and physical activity promotion strategy on the prevention of obesity in Mexican school children
T2  - BMC public health
VL  - 12
IS  - 
SP  - 13
DO  - 
ER  -</v>
      </c>
    </row>
    <row r="140" spans="1:9" x14ac:dyDescent="0.25">
      <c r="A140" s="96" t="s">
        <v>8500</v>
      </c>
      <c r="B140" s="97" t="s">
        <v>8501</v>
      </c>
      <c r="C140" s="97" t="s">
        <v>8502</v>
      </c>
      <c r="D140" s="97" t="s">
        <v>8237</v>
      </c>
      <c r="E140" s="97" t="s">
        <v>8255</v>
      </c>
      <c r="F140" s="97" t="s">
        <v>8211</v>
      </c>
      <c r="G140" s="97" t="s">
        <v>8364</v>
      </c>
      <c r="I140" s="88" t="str">
        <f t="shared" si="2"/>
        <v>TY  - JOUR
AU  - Li B, Pallan M, Liu WJ, Hemming K, Frew E, Lin R, et al
PY  - 2019
TI  - The CHIRPY DRAGON intervention in preventing obesity in Chinese primary-school--aged children: A cluster-randomised controlled trial
T2  - Plos Medicine
VL  - 16
IS  - 11
SP  - 20
DO  - 
ER  -</v>
      </c>
    </row>
    <row r="141" spans="1:9" x14ac:dyDescent="0.25">
      <c r="A141" s="96" t="s">
        <v>8503</v>
      </c>
      <c r="B141" s="97" t="s">
        <v>8504</v>
      </c>
      <c r="C141" s="97" t="s">
        <v>8392</v>
      </c>
      <c r="D141" s="97" t="s">
        <v>8189</v>
      </c>
      <c r="E141" s="97" t="s">
        <v>8242</v>
      </c>
      <c r="G141" s="97" t="s">
        <v>8258</v>
      </c>
      <c r="I141" s="88" t="str">
        <f t="shared" si="2"/>
        <v>TY  - JOUR
AU  - Li XH, Lin ST, Guo HX, Huang YL, Wu LJ, Zhang ZL, et al
PY  - 2014
TI  - Effectiveness of a school-based physical activity intervention on obesity in school children: a nonrandomized controlled trial
T2  - Bmc Public Health
VL  - 14
IS  - 
SP  - 12
DO  - 
ER  -</v>
      </c>
    </row>
    <row r="142" spans="1:9" x14ac:dyDescent="0.25">
      <c r="A142" s="96" t="s">
        <v>8505</v>
      </c>
      <c r="B142" s="97" t="s">
        <v>8506</v>
      </c>
      <c r="C142" s="97" t="s">
        <v>8507</v>
      </c>
      <c r="D142" s="97" t="s">
        <v>8199</v>
      </c>
      <c r="E142" s="97" t="s">
        <v>8364</v>
      </c>
      <c r="F142" s="97" t="s">
        <v>8264</v>
      </c>
      <c r="G142" s="97" t="s">
        <v>8508</v>
      </c>
      <c r="I142" s="88" t="str">
        <f t="shared" si="2"/>
        <v>TY  - JOUR
AU  - Liu AL, Hu XQ, Ma GS, Cui ZH, Pan YP, Chang SUY, et al
PY  - 2007
TI  - Report on childhood obesity in China (6) evaluation of a classroom-based physical activity promotion program
T2  - Biomedical and Environmental Sciences
VL  - 20
IS  - 1
SP  - 19-23
DO  - 
ER  -</v>
      </c>
    </row>
    <row r="143" spans="1:9" x14ac:dyDescent="0.25">
      <c r="A143" s="96" t="s">
        <v>8509</v>
      </c>
      <c r="B143" s="97" t="s">
        <v>8510</v>
      </c>
      <c r="C143" s="97" t="s">
        <v>1124</v>
      </c>
      <c r="D143" s="97" t="s">
        <v>8237</v>
      </c>
      <c r="E143" s="97" t="s">
        <v>8195</v>
      </c>
      <c r="F143" s="97" t="s">
        <v>8201</v>
      </c>
      <c r="G143" s="97" t="s">
        <v>8511</v>
      </c>
      <c r="I143" s="88" t="str">
        <f t="shared" si="2"/>
        <v>TY  - JOUR
AU  - Liu Z, Li Q, Maddison R, Mhurchu CN, Jiang YN, Wei DM, et al
PY  - 2019
TI  - A School-Based Comprehensive Intervention for Childhood Obesity in China: A Cluster Randomized Controlled Trial
T2  - Childhood Obesity
VL  - 15
IS  - 2
SP  - 105-15
DO  - 
ER  -</v>
      </c>
    </row>
    <row r="144" spans="1:9" x14ac:dyDescent="0.25">
      <c r="A144" s="96" t="s">
        <v>8512</v>
      </c>
      <c r="B144" s="97" t="s">
        <v>8513</v>
      </c>
      <c r="C144" s="97" t="s">
        <v>8514</v>
      </c>
      <c r="D144" s="97" t="s">
        <v>8183</v>
      </c>
      <c r="E144" s="97" t="s">
        <v>8515</v>
      </c>
      <c r="F144" s="97" t="s">
        <v>8185</v>
      </c>
      <c r="G144" s="97" t="s">
        <v>951</v>
      </c>
      <c r="I144" s="88" t="str">
        <f t="shared" si="2"/>
        <v>TY  - JOUR
AU  - Llargues E, Franco R, Recasens A, Nadal A, Vila M, Perez MJ, et al
PY  - 2011
TI  - Assessment of a school-based intervention in eating habits and physical activity in school children: The AVall study
T2  - Journal of Epidemiology and Community Health
VL  - 65
IS  - 10
SP  - 896-901
DO  - 
ER  -</v>
      </c>
    </row>
    <row r="145" spans="1:9" x14ac:dyDescent="0.25">
      <c r="A145" s="96" t="s">
        <v>8516</v>
      </c>
      <c r="B145" s="97" t="s">
        <v>8517</v>
      </c>
      <c r="C145" s="97" t="s">
        <v>8518</v>
      </c>
      <c r="D145" s="97" t="s">
        <v>8257</v>
      </c>
      <c r="E145" s="97" t="s">
        <v>8519</v>
      </c>
      <c r="F145" s="97" t="s">
        <v>8205</v>
      </c>
      <c r="G145" s="97" t="s">
        <v>8520</v>
      </c>
      <c r="I145" s="88" t="str">
        <f t="shared" si="2"/>
        <v>TY  - JOUR
AU  - Llargués E, Recasens A, Franco R, Nadal A, Vila M, Pérez MJ, et al
PY  - 2012
TI  - Medium-term evaluation of an educational intervention on dietary and physical exercise habits in schoolchildren: The Avall 2 study
T2  - Endocrinologia y Nutricion
VL  - 59
IS  - 5
SP  - 288-95
DO  - 
ER  -</v>
      </c>
    </row>
    <row r="146" spans="1:9" x14ac:dyDescent="0.25">
      <c r="A146" s="96" t="s">
        <v>8521</v>
      </c>
      <c r="B146" s="97" t="s">
        <v>959</v>
      </c>
      <c r="C146" s="97" t="s">
        <v>8208</v>
      </c>
      <c r="D146" s="97" t="s">
        <v>8189</v>
      </c>
      <c r="E146" s="97" t="s">
        <v>8190</v>
      </c>
      <c r="F146" s="97" t="s">
        <v>8211</v>
      </c>
      <c r="G146" s="97" t="s">
        <v>8258</v>
      </c>
      <c r="I146" s="88" t="str">
        <f t="shared" si="2"/>
        <v>TY  - JOUR
AU  - Llaurado E, Tarro L, Morina D, Queral R, Giralt M, Sola R
PY  - 2014
TI  - EdAl-2 (Educacio en Alimentacio) programme: reproducibility of a cluster randomised, interventional, primary-school-based study to induce healthier lifestyle activities in children
T2  - Bmj Open
VL  - 4
IS  - 11
SP  - 12
DO  - 
ER  -</v>
      </c>
    </row>
    <row r="147" spans="1:9" x14ac:dyDescent="0.25">
      <c r="A147" s="96" t="s">
        <v>8522</v>
      </c>
      <c r="B147" s="97" t="s">
        <v>8523</v>
      </c>
      <c r="C147" s="97" t="s">
        <v>8524</v>
      </c>
      <c r="D147" s="97" t="s">
        <v>8193</v>
      </c>
      <c r="E147" s="97" t="s">
        <v>8201</v>
      </c>
      <c r="F147" s="97" t="s">
        <v>8264</v>
      </c>
      <c r="G147" s="97" t="s">
        <v>8525</v>
      </c>
      <c r="I147" s="88" t="str">
        <f t="shared" si="2"/>
        <v>TY  - JOUR
AU  - Lloyd J, Creanor S, Logan S, Green C, Dean SG, Hillsdon M, et al
PY  - 2018
TI  - Effectiveness of the Healthy Lifestyles Programme (HeLP) to prevent obesity in UK primary-school children: a cluster randomised controlled trial
T2  - Lancet Child &amp; Adolescent Health
VL  - 2
IS  - 1
SP  - 35-45
DO  - 
ER  -</v>
      </c>
    </row>
    <row r="148" spans="1:9" x14ac:dyDescent="0.25">
      <c r="A148" s="96" t="s">
        <v>8526</v>
      </c>
      <c r="B148" s="97" t="s">
        <v>8527</v>
      </c>
      <c r="C148" s="97" t="s">
        <v>65</v>
      </c>
      <c r="D148" s="97" t="s">
        <v>8257</v>
      </c>
      <c r="E148" s="97" t="s">
        <v>8201</v>
      </c>
      <c r="F148" s="97" t="s">
        <v>8220</v>
      </c>
      <c r="I148" s="88" t="str">
        <f t="shared" si="2"/>
        <v>TY  - JOUR
AU  - Lloyd JJ, Wyatt KM, Creanor S
PY  - 2012
TI  - Behavioural and weight status outcomes from an exploratory trial of the Healthy Lifestyles Programme (HeLP): A novel school-based obesity prevention programme
T2  - BMJ Open
VL  - 2
IS  - 3
SP  - 
DO  - 
ER  -</v>
      </c>
    </row>
    <row r="149" spans="1:9" x14ac:dyDescent="0.25">
      <c r="A149" s="96" t="s">
        <v>8528</v>
      </c>
      <c r="B149" s="97" t="s">
        <v>8529</v>
      </c>
      <c r="C149" s="97" t="s">
        <v>2912</v>
      </c>
      <c r="D149" s="97" t="s">
        <v>8257</v>
      </c>
      <c r="E149" s="97" t="s">
        <v>8530</v>
      </c>
      <c r="F149" s="97" t="s">
        <v>8210</v>
      </c>
      <c r="G149" s="97" t="s">
        <v>8531</v>
      </c>
      <c r="I149" s="88" t="str">
        <f t="shared" si="2"/>
        <v>TY  - JOUR
AU  - Löfgren B, Dencker M, Nilsson JÅ, Karlsson MK
PY  - 2012
TI  - A 4-year exercise program in children increases bone mass without increasing fracture risk
T2  - Pediatrics
VL  - 129
IS  - 6
SP  - e1468-e76
DO  - 
ER  -</v>
      </c>
    </row>
    <row r="150" spans="1:9" x14ac:dyDescent="0.25">
      <c r="A150" s="96" t="s">
        <v>8532</v>
      </c>
      <c r="B150" s="97" t="s">
        <v>982</v>
      </c>
      <c r="C150" s="97" t="s">
        <v>8318</v>
      </c>
      <c r="D150" s="97" t="s">
        <v>8237</v>
      </c>
      <c r="E150" s="97" t="s">
        <v>8533</v>
      </c>
      <c r="F150" s="97" t="s">
        <v>8210</v>
      </c>
      <c r="G150" s="97" t="s">
        <v>983</v>
      </c>
      <c r="I150" s="88" t="str">
        <f t="shared" si="2"/>
        <v>TY  - JOUR
AU  - Lonsdale C, Lester A, Owen KB, White RL, Peralta L, Kirwan M, et al
PY  - 2019
TI  - An internet-supported school physical activity intervention in low socioeconomic status communities: results from the Activity and Motivation in Physical Education (AMPED) cluster randomised controlled trial
T2  - British Journal of Sports Medicine
VL  - 53
IS  - 6
SP  - 341-347
DO  - 
ER  -</v>
      </c>
    </row>
    <row r="151" spans="1:9" x14ac:dyDescent="0.25">
      <c r="A151" s="96" t="s">
        <v>8534</v>
      </c>
      <c r="B151" s="97" t="s">
        <v>8535</v>
      </c>
      <c r="C151" s="97" t="s">
        <v>8536</v>
      </c>
      <c r="D151" s="97" t="s">
        <v>8274</v>
      </c>
      <c r="E151" s="97" t="s">
        <v>8211</v>
      </c>
      <c r="F151" s="97" t="s">
        <v>8307</v>
      </c>
      <c r="G151" s="97" t="s">
        <v>8537</v>
      </c>
      <c r="I151" s="88" t="str">
        <f t="shared" si="2"/>
        <v>TY  - JOUR
AU  - Louise Bush P, Laberge S, Laforest S
PY  - 2010
TI  - Physical activity promotion among underserved adolescents: "make it fun, easy, and popular"
T2  - Health promotion practice
VL  - 11
IS  - 3 Suppl
SP  - 79S-87S
DO  - 
ER  -</v>
      </c>
    </row>
    <row r="152" spans="1:9" x14ac:dyDescent="0.25">
      <c r="A152" s="96" t="s">
        <v>8538</v>
      </c>
      <c r="B152" s="97" t="s">
        <v>8539</v>
      </c>
      <c r="C152" s="97" t="s">
        <v>8540</v>
      </c>
      <c r="D152" s="97" t="s">
        <v>8257</v>
      </c>
      <c r="E152" s="97" t="s">
        <v>8349</v>
      </c>
      <c r="F152" s="97" t="s">
        <v>8254</v>
      </c>
      <c r="G152" s="97" t="s">
        <v>8541</v>
      </c>
      <c r="I152" s="88" t="str">
        <f t="shared" si="2"/>
        <v>TY  - JOUR
AU  - Lubans DR, Morgan PJ, Okely AD, Dewar D, Collins CE, Batterham M, et al
PY  - 2012
TI  - Preventing obesity among adolescent girls: One-year outcomes of the nutrition and enjoyable activity for teen girls (NEAT Girls) cluster randomized controlled trial
T2  - Archives of Pediatrics and Adolescent Medicine
VL  - 166
IS  - 9
SP  - 821-7
DO  - 
ER  -</v>
      </c>
    </row>
    <row r="153" spans="1:9" x14ac:dyDescent="0.25">
      <c r="A153" s="96" t="s">
        <v>8542</v>
      </c>
      <c r="B153" s="97" t="s">
        <v>1100</v>
      </c>
      <c r="C153" s="97" t="s">
        <v>1101</v>
      </c>
      <c r="D153" s="97" t="s">
        <v>8257</v>
      </c>
      <c r="I153" s="88" t="str">
        <f t="shared" si="2"/>
        <v>TY  - JOUR
AU  - Mackintosh KA
PY  - 2012
TI  - The effects of the CHANGE! intervention on children's physical activity and health
T2  - Thesis, Doctor of Philophosy. Liverpool John Moores University
VL  - 
IS  - 
SP  - 
DO  - 
ER  -</v>
      </c>
    </row>
    <row r="154" spans="1:9" x14ac:dyDescent="0.25">
      <c r="A154" s="96" t="s">
        <v>8543</v>
      </c>
      <c r="B154" s="97" t="s">
        <v>1123</v>
      </c>
      <c r="C154" s="97" t="s">
        <v>1124</v>
      </c>
      <c r="D154" s="97" t="s">
        <v>8204</v>
      </c>
      <c r="E154" s="97" t="s">
        <v>8211</v>
      </c>
      <c r="F154" s="97" t="s">
        <v>8190</v>
      </c>
      <c r="G154" s="97" t="s">
        <v>8487</v>
      </c>
      <c r="I154" s="88" t="str">
        <f t="shared" si="2"/>
        <v>TY  - JOUR
AU  - Madsen K, Linchey J, Gerstein D, Ross M, Myers E, Brown K, et al
PY  - 2015
TI  - Energy Balance 4 Kids with Play: Results from a Two-Year Cluster-Randomized Trial
T2  - Childhood Obesity
VL  - 11
IS  - 4
SP  - 375-83
DO  - 
ER  -</v>
      </c>
    </row>
    <row r="155" spans="1:9" x14ac:dyDescent="0.25">
      <c r="A155" s="96" t="s">
        <v>8544</v>
      </c>
      <c r="B155" s="97" t="s">
        <v>1129</v>
      </c>
      <c r="C155" s="97" t="s">
        <v>6700</v>
      </c>
      <c r="D155" s="97" t="s">
        <v>8183</v>
      </c>
      <c r="E155" s="97" t="s">
        <v>8371</v>
      </c>
      <c r="I155" s="88" t="str">
        <f t="shared" si="2"/>
        <v>TY  - JOUR
AU  - Magnusson KT, Sigurgeirsson I, Sveinsson T, Johannsson E
PY  - 2011
TI  - Assessment of a two-year school-based physical activity intervention among 7-9-year-old children
T2  - International Journal of Behavioral Nutrition and Physical Activity
VL  - 8
IS  - 
SP  - 
DO  - 
ER  -</v>
      </c>
    </row>
    <row r="156" spans="1:9" x14ac:dyDescent="0.25">
      <c r="A156" s="96" t="s">
        <v>8545</v>
      </c>
      <c r="B156" s="97" t="s">
        <v>8546</v>
      </c>
      <c r="C156" s="97" t="s">
        <v>8547</v>
      </c>
      <c r="D156" s="97" t="s">
        <v>8189</v>
      </c>
      <c r="E156" s="97" t="s">
        <v>8548</v>
      </c>
      <c r="F156" s="97" t="s">
        <v>8220</v>
      </c>
      <c r="G156" s="97" t="s">
        <v>8549</v>
      </c>
      <c r="I156" s="88" t="str">
        <f t="shared" si="2"/>
        <v>TY  - JOUR
AU  - Manley D, Cowan P, Graff C, Perlow M, Rice P, Richey P, et al
PY  - 2014
TI  - Self-efficacy, physical activity, and aerobic fitness in middle school children: examination of a pedometer intervention program
T2  - Journal of pediatric nursing
VL  - 29
IS  - 3
SP  - 228-37
DO  - 
ER  -</v>
      </c>
    </row>
    <row r="157" spans="1:9" x14ac:dyDescent="0.25">
      <c r="A157" s="96" t="s">
        <v>8550</v>
      </c>
      <c r="B157" s="97" t="s">
        <v>1217</v>
      </c>
      <c r="C157" s="97" t="s">
        <v>8248</v>
      </c>
      <c r="D157" s="97" t="s">
        <v>8231</v>
      </c>
      <c r="E157" s="97" t="s">
        <v>8242</v>
      </c>
      <c r="F157" s="97" t="s">
        <v>8190</v>
      </c>
      <c r="G157" s="97" t="s">
        <v>1218</v>
      </c>
      <c r="I157" s="88" t="str">
        <f t="shared" si="2"/>
        <v>TY  - JOUR
AU  - Martin R, Murtagh E
PY  - 2017
TI  - Active Classrooms: A Cluster Randomized Controlled Trial Evaluating the Effects of a Movement Integration Intervention on the Physical Activity Levels of Primary School Children
T2  - Journal of Physical Activity &amp; Health
VL  - 14
IS  - 4
SP  - 290-300
DO  - 
ER  -</v>
      </c>
    </row>
    <row r="158" spans="1:9" x14ac:dyDescent="0.25">
      <c r="A158" s="96" t="s">
        <v>8551</v>
      </c>
      <c r="B158" s="97" t="s">
        <v>8552</v>
      </c>
      <c r="C158" s="97" t="s">
        <v>8361</v>
      </c>
      <c r="D158" s="97" t="s">
        <v>8393</v>
      </c>
      <c r="E158" s="97" t="s">
        <v>8214</v>
      </c>
      <c r="F158" s="97" t="s">
        <v>8258</v>
      </c>
      <c r="G158" s="97" t="s">
        <v>8243</v>
      </c>
      <c r="I158" s="88" t="str">
        <f t="shared" si="2"/>
        <v>TY  - JOUR
AU  - Masini A, Marini S, Leoni E, Lorusso G, Toselli S, Tessari A, et al
PY  - 2020
TI  - Active Breaks: A Pilot and Feasibility Study to Evaluate the Effectiveness of Physical Activity Levels in a School Based Intervention in an Italian Primary School
T2  - International Journal of Environmental Research and Public Health
VL  - 17
IS  - 12
SP  - 13
DO  - 
ER  -</v>
      </c>
    </row>
    <row r="159" spans="1:9" x14ac:dyDescent="0.25">
      <c r="A159" s="96" t="s">
        <v>8553</v>
      </c>
      <c r="B159" s="97" t="s">
        <v>8554</v>
      </c>
      <c r="C159" s="97" t="s">
        <v>6236</v>
      </c>
      <c r="D159" s="97" t="s">
        <v>8274</v>
      </c>
      <c r="E159" s="97" t="s">
        <v>8555</v>
      </c>
      <c r="F159" s="97" t="s">
        <v>8210</v>
      </c>
      <c r="G159" s="97" t="s">
        <v>8556</v>
      </c>
      <c r="I159" s="88" t="str">
        <f t="shared" si="2"/>
        <v>TY  - JOUR
AU  - Mauriello LM, Ciavatta MMH, Paiva AL, Sherman KJ, Castle PH, Johnson JL, et al
PY  - 2010
TI  - Results of a multi-media multiple behavior obesity prevention program for adolescents
T2  - Preventive Medicine
VL  - 51
IS  - 6
SP  - 451-6
DO  - 
ER  -</v>
      </c>
    </row>
    <row r="160" spans="1:9" x14ac:dyDescent="0.25">
      <c r="A160" s="96" t="s">
        <v>8557</v>
      </c>
      <c r="B160" s="97" t="s">
        <v>8558</v>
      </c>
      <c r="C160" s="97" t="s">
        <v>8559</v>
      </c>
      <c r="D160" s="97" t="s">
        <v>8199</v>
      </c>
      <c r="E160" s="97" t="s">
        <v>8560</v>
      </c>
      <c r="F160" s="97" t="s">
        <v>8254</v>
      </c>
      <c r="G160" s="97" t="s">
        <v>8561</v>
      </c>
      <c r="I160" s="88" t="str">
        <f t="shared" si="2"/>
        <v>TY  - JOUR
AU  - McKee R, Mutrie N, Crawford F, Green B
PY  - 2007
TI  - Promoting walking to school: results of a quasi-experimental trial
T2  - Journal of epidemiology and community health
VL  - 61
IS  - 9
SP  - 818-23
DO  - 
ER  -</v>
      </c>
    </row>
    <row r="161" spans="1:9" x14ac:dyDescent="0.25">
      <c r="A161" s="96" t="s">
        <v>8562</v>
      </c>
      <c r="B161" s="97" t="s">
        <v>8563</v>
      </c>
      <c r="C161" s="97" t="s">
        <v>8564</v>
      </c>
      <c r="D161" s="97" t="s">
        <v>8189</v>
      </c>
      <c r="E161" s="97" t="s">
        <v>8465</v>
      </c>
      <c r="F161" s="97" t="s">
        <v>8201</v>
      </c>
      <c r="G161" s="97" t="s">
        <v>8565</v>
      </c>
      <c r="I161" s="88" t="str">
        <f t="shared" si="2"/>
        <v>TY  - JOUR
AU  - McKinney C, Bishop V, Cabrera K, Medina R, Takawira D, Donate N, et al
PY  - 2014
TI  - NuFit: Nutrition and Fitness CBPR Program Evaluation
T2  - Journal of Prevention &amp; Intervention in the Community
VL  - 42
IS  - 2
SP  - 112-24
DO  - 
ER  -</v>
      </c>
    </row>
    <row r="162" spans="1:9" x14ac:dyDescent="0.25">
      <c r="A162" s="96" t="s">
        <v>8566</v>
      </c>
      <c r="B162" s="97" t="s">
        <v>8567</v>
      </c>
      <c r="C162" s="97" t="s">
        <v>6236</v>
      </c>
      <c r="D162" s="97" t="s">
        <v>8300</v>
      </c>
      <c r="E162" s="97" t="s">
        <v>8462</v>
      </c>
      <c r="F162" s="97" t="s">
        <v>8190</v>
      </c>
      <c r="G162" s="97" t="s">
        <v>8568</v>
      </c>
      <c r="I162" s="88" t="str">
        <f t="shared" si="2"/>
        <v>TY  - JOUR
AU  - McManus AM, Masters RSW, Laukkanen RMT, Yu CCW, Sit CHP, Ling FCM
PY  - 2008
TI  - Using heart-rate feedback to increase physical activity in children
T2  - Preventive Medicine
VL  - 47
IS  - 4
SP  - 402-8
DO  - 
ER  -</v>
      </c>
    </row>
    <row r="163" spans="1:9" x14ac:dyDescent="0.25">
      <c r="A163" s="96" t="s">
        <v>8569</v>
      </c>
      <c r="B163" s="97" t="s">
        <v>8570</v>
      </c>
      <c r="C163" s="97" t="s">
        <v>8571</v>
      </c>
      <c r="D163" s="97" t="s">
        <v>8268</v>
      </c>
      <c r="E163" s="97" t="s">
        <v>8319</v>
      </c>
      <c r="F163" s="97" t="s">
        <v>8190</v>
      </c>
      <c r="G163" s="97" t="s">
        <v>8572</v>
      </c>
      <c r="I163" s="88" t="str">
        <f t="shared" si="2"/>
        <v>TY  - JOUR
AU  - Melnyk BM, Jacobson D, Kelly S, Belyea M, Shaibi G, Small L, et al
PY  - 2013
TI  - Promoting healthy lifestyles in high school adolescents: A randomized controlled trial
T2  - American Journal of Preventive Medicine
VL  - 45
IS  - 4
SP  - 407-15
DO  - 
ER  -</v>
      </c>
    </row>
    <row r="164" spans="1:9" x14ac:dyDescent="0.25">
      <c r="A164" s="96" t="s">
        <v>8573</v>
      </c>
      <c r="B164" s="97" t="s">
        <v>8574</v>
      </c>
      <c r="C164" s="97" t="s">
        <v>8575</v>
      </c>
      <c r="D164" s="97" t="s">
        <v>8189</v>
      </c>
      <c r="E164" s="97" t="s">
        <v>8254</v>
      </c>
      <c r="F164" s="97" t="s">
        <v>8201</v>
      </c>
      <c r="I164" s="88" t="str">
        <f t="shared" si="2"/>
        <v>TY  - JOUR
AU  - Meyer U, Schindler C, Zahner L, Ernst D, Hebestreit H, Van Mechelen W, et al
PY  - 2014
TI  - Long-term effect of a school-based physical activity program (KISS) on fitness and adiposity in children: A cluster-randomized controlled trial
T2  - PLoS ONE
VL  - 9
IS  - 2
SP  - 
DO  - 
ER  -</v>
      </c>
    </row>
    <row r="165" spans="1:9" x14ac:dyDescent="0.25">
      <c r="A165" s="96" t="s">
        <v>8576</v>
      </c>
      <c r="B165" s="97" t="s">
        <v>8577</v>
      </c>
      <c r="C165" s="97" t="s">
        <v>6236</v>
      </c>
      <c r="D165" s="97" t="s">
        <v>8204</v>
      </c>
      <c r="E165" s="97" t="s">
        <v>8373</v>
      </c>
      <c r="G165" s="97" t="s">
        <v>8326</v>
      </c>
      <c r="I165" s="88" t="str">
        <f t="shared" si="2"/>
        <v>TY  - JOUR
AU  - Miller A, Christensen EM, Eather N, Sproule J, Annis-Brown L, Lubans DR
PY  - 2015
TI  - The PLUNGE randomized controlled trial: Evaluation of a games-based physical activity professional learning program in primary school physical education
T2  - Preventive Medicine
VL  - 74
IS  - 
SP  - 1-8
DO  - 
ER  -</v>
      </c>
    </row>
    <row r="166" spans="1:9" x14ac:dyDescent="0.25">
      <c r="A166" s="96" t="s">
        <v>8578</v>
      </c>
      <c r="B166" s="97" t="s">
        <v>8579</v>
      </c>
      <c r="C166" s="97" t="s">
        <v>8361</v>
      </c>
      <c r="D166" s="97" t="s">
        <v>8237</v>
      </c>
      <c r="E166" s="97" t="s">
        <v>8255</v>
      </c>
      <c r="F166" s="97" t="s">
        <v>8201</v>
      </c>
      <c r="G166" s="97" t="s">
        <v>8255</v>
      </c>
      <c r="I166" s="88" t="str">
        <f t="shared" si="2"/>
        <v>TY  - JOUR
AU  - Muller I, Schindler C, Adams L, Endes K, Gall S, Gerber M, et al
PY  - 2019
TI  - Effect of a Multidimensional Physical Activity Intervention on Body Mass Index, Skinfolds and Fitness in South African Children: Results from a Cluster-Randomised Controlled Trial
T2  - International Journal of Environmental Research and Public Health
VL  - 16
IS  - 2
SP  - 16
DO  - 
ER  -</v>
      </c>
    </row>
    <row r="167" spans="1:9" x14ac:dyDescent="0.25">
      <c r="A167" s="96" t="s">
        <v>8580</v>
      </c>
      <c r="B167" s="97" t="s">
        <v>1599</v>
      </c>
      <c r="C167" s="97" t="s">
        <v>8581</v>
      </c>
      <c r="D167" s="97" t="s">
        <v>8268</v>
      </c>
      <c r="E167" s="97" t="s">
        <v>8582</v>
      </c>
      <c r="F167" s="97" t="s">
        <v>8201</v>
      </c>
      <c r="G167" s="97" t="s">
        <v>8583</v>
      </c>
      <c r="I167" s="88" t="str">
        <f t="shared" si="2"/>
        <v>TY  - JOUR
AU  - Murtagh E, Mulvihill M, Markey O
PY  - 2013
TI  - Bizzy Break! The effect of a classroom-based activity break on in-school physical activity levels of primary school children
T2  - Pediatric exercise science
VL  - 25
IS  - 2
SP  - 300-7
DO  - 
ER  -</v>
      </c>
    </row>
    <row r="168" spans="1:9" x14ac:dyDescent="0.25">
      <c r="A168" s="96" t="s">
        <v>8584</v>
      </c>
      <c r="B168" s="97" t="s">
        <v>8585</v>
      </c>
      <c r="C168" s="97" t="s">
        <v>8586</v>
      </c>
      <c r="D168" s="97" t="s">
        <v>8300</v>
      </c>
      <c r="E168" s="97" t="s">
        <v>8294</v>
      </c>
      <c r="F168" s="97" t="s">
        <v>8210</v>
      </c>
      <c r="G168" s="97" t="s">
        <v>8587</v>
      </c>
      <c r="I168" s="88" t="str">
        <f t="shared" si="2"/>
        <v>TY  - JOUR
AU  - Muth ND, Chatterjee A, Williams D, Cross A, Flower K
PY  - 2008
TI  - Making an IMPACT: effect of a school-based pilot intervention
T2  - North Carolina medical journal
VL  - 69
IS  - 6
SP  - 432-40
DO  - 
ER  -</v>
      </c>
    </row>
    <row r="169" spans="1:9" x14ac:dyDescent="0.25">
      <c r="A169" s="96" t="s">
        <v>8588</v>
      </c>
      <c r="B169" s="97" t="s">
        <v>8589</v>
      </c>
      <c r="C169" s="97" t="s">
        <v>8322</v>
      </c>
      <c r="D169" s="97" t="s">
        <v>8231</v>
      </c>
      <c r="E169" s="97" t="s">
        <v>8364</v>
      </c>
      <c r="F169" s="97" t="s">
        <v>8258</v>
      </c>
      <c r="G169" s="97" t="s">
        <v>8590</v>
      </c>
      <c r="I169" s="88" t="str">
        <f t="shared" si="2"/>
        <v>TY  - JOUR
AU  - Nathan N, Sutherland R, Beauchamp MR, Cohen K, Hulteen RM, Babic M, et al
PY  - 2017
TI  - Feasibility and efficacy of the Great Leaders Active Students (GLASS) program on children's physical activity and object control skill competency: A non-randomised trial
T2  - Journal of Science and Medicine in Sport
VL  - 20
IS  - 12
SP  - 1081-6
DO  - 
ER  -</v>
      </c>
    </row>
    <row r="170" spans="1:9" x14ac:dyDescent="0.25">
      <c r="A170" s="96" t="s">
        <v>8591</v>
      </c>
      <c r="B170" s="97" t="s">
        <v>8592</v>
      </c>
      <c r="C170" s="97" t="s">
        <v>8318</v>
      </c>
      <c r="D170" s="97" t="s">
        <v>8300</v>
      </c>
      <c r="E170" s="97" t="s">
        <v>8465</v>
      </c>
      <c r="F170" s="97" t="s">
        <v>8205</v>
      </c>
      <c r="G170" s="97" t="s">
        <v>8593</v>
      </c>
      <c r="I170" s="88" t="str">
        <f t="shared" si="2"/>
        <v>TY  - JOUR
AU  - Naylor PJ, Macdonald HM, Warburton DER, Reed KE, McKay HA
PY  - 2008
TI  - An active school model to promote physical activity in elementary schools: Action schools! BC
T2  - British Journal of Sports Medicine
VL  - 42
IS  - 5
SP  - 338-43
DO  - 
ER  -</v>
      </c>
    </row>
    <row r="171" spans="1:9" x14ac:dyDescent="0.25">
      <c r="A171" s="96" t="s">
        <v>8594</v>
      </c>
      <c r="B171" s="97" t="s">
        <v>1685</v>
      </c>
      <c r="C171" s="97" t="s">
        <v>8595</v>
      </c>
      <c r="D171" s="97" t="s">
        <v>8189</v>
      </c>
      <c r="E171" s="97" t="s">
        <v>8435</v>
      </c>
      <c r="F171" s="97" t="s">
        <v>8264</v>
      </c>
      <c r="G171" s="97" t="s">
        <v>8596</v>
      </c>
      <c r="I171" s="88" t="str">
        <f t="shared" si="2"/>
        <v>TY  - JOUR
AU  - Nichols SD, Francis MP, Dalrymple N
PY  - 2014
TI  - Sustainability of a Curriculum-based Intervention on Dietary Behaviours and Physical Activity among Primary School Children in Trinidad and Tobago
T2  - The West Indian medical journal
VL  - 63
IS  - 1
SP  - 73-82
DO  - 
ER  -</v>
      </c>
    </row>
    <row r="172" spans="1:9" x14ac:dyDescent="0.25">
      <c r="A172" s="96" t="s">
        <v>8597</v>
      </c>
      <c r="B172" s="97" t="s">
        <v>8598</v>
      </c>
      <c r="C172" s="97" t="s">
        <v>1742</v>
      </c>
      <c r="D172" s="97" t="s">
        <v>8193</v>
      </c>
      <c r="E172" s="97" t="s">
        <v>8319</v>
      </c>
      <c r="F172" s="97" t="s">
        <v>8210</v>
      </c>
      <c r="G172" s="97" t="s">
        <v>8599</v>
      </c>
      <c r="I172" s="88" t="str">
        <f t="shared" si="2"/>
        <v>TY  - JOUR
AU  - Norris E, Dunsmuir S, Duke-Williams O, Stamatakis E, Shelton N
PY  - 2018
TI  - Physically Active Lessons Improve Lesson Activity and On-Task Behavior: A Cluster-Randomized Controlled Trial of the "Virtual Traveller" Intervention
T2  - Health Education &amp; Behavior
VL  - 45
IS  - 6
SP  - 945-56
DO  - 
ER  -</v>
      </c>
    </row>
    <row r="173" spans="1:9" x14ac:dyDescent="0.25">
      <c r="A173" s="96" t="s">
        <v>8600</v>
      </c>
      <c r="B173" s="97" t="s">
        <v>1797</v>
      </c>
      <c r="C173" s="97" t="s">
        <v>6700</v>
      </c>
      <c r="D173" s="97" t="s">
        <v>8231</v>
      </c>
      <c r="E173" s="97" t="s">
        <v>8242</v>
      </c>
      <c r="G173" s="97" t="s">
        <v>8243</v>
      </c>
      <c r="I173" s="88" t="str">
        <f t="shared" si="2"/>
        <v>TY  - JOUR
AU  - Okely AD, Lubans DR, Morgan PJ, Cotton W, Peralta L, Miller J, et al
PY  - 2017
TI  - Promoting physical activity among adolescent girls: the Girls in Sport group randomized trial
T2  - International Journal of Behavioral Nutrition and Physical Activity
VL  - 14
IS  - 
SP  - 13
DO  - 
ER  -</v>
      </c>
    </row>
    <row r="174" spans="1:9" x14ac:dyDescent="0.25">
      <c r="A174" s="96" t="s">
        <v>8601</v>
      </c>
      <c r="B174" s="97" t="s">
        <v>8602</v>
      </c>
      <c r="C174" s="97" t="s">
        <v>8603</v>
      </c>
      <c r="D174" s="97" t="s">
        <v>8209</v>
      </c>
      <c r="E174" s="97" t="s">
        <v>8385</v>
      </c>
      <c r="F174" s="97" t="s">
        <v>8201</v>
      </c>
      <c r="G174" s="97" t="s">
        <v>8604</v>
      </c>
      <c r="I174" s="88" t="str">
        <f t="shared" si="2"/>
        <v>TY  - JOUR
AU  - Pardo BM, Bengoechea EG, Clemente JAJ, Lanaspa EG
PY  - 2016
TI  - Motivational Outcomes and Predictors of Moderate-to-Vigorous Physical Activity and Sedentary Time for Adolescents in the Sigue La Huella Intervention
T2  - International Journal of Behavioral Medicine
VL  - 23
IS  - 2
SP  - 135-42
DO  - 
ER  -</v>
      </c>
    </row>
    <row r="175" spans="1:9" x14ac:dyDescent="0.25">
      <c r="A175" s="96" t="s">
        <v>8605</v>
      </c>
      <c r="B175" s="97" t="s">
        <v>8606</v>
      </c>
      <c r="C175" s="97" t="s">
        <v>5283</v>
      </c>
      <c r="D175" s="97" t="s">
        <v>8183</v>
      </c>
      <c r="E175" s="97" t="s">
        <v>8190</v>
      </c>
      <c r="F175" s="97" t="s">
        <v>8264</v>
      </c>
      <c r="G175" s="97" t="s">
        <v>8607</v>
      </c>
      <c r="I175" s="88" t="str">
        <f t="shared" si="2"/>
        <v>TY  - JOUR
AU  - Plachta-Danielzik S, Landsberg B, Lange D, Seiberl J, Muller MJ
PY  - 2011
TI  - Eight-year follow-up of school-based intervention on childhood overweight - The Kiel obesity prevention study
T2  - Obesity Facts
VL  - 4
IS  - 1
SP  - 35-43
DO  - 
ER  -</v>
      </c>
    </row>
    <row r="176" spans="1:9" x14ac:dyDescent="0.25">
      <c r="A176" s="96" t="s">
        <v>8608</v>
      </c>
      <c r="B176" s="97" t="s">
        <v>8609</v>
      </c>
      <c r="C176" s="97" t="s">
        <v>4448</v>
      </c>
      <c r="D176" s="97" t="s">
        <v>8199</v>
      </c>
      <c r="E176" s="97" t="s">
        <v>8195</v>
      </c>
      <c r="F176" s="97" t="s">
        <v>8258</v>
      </c>
      <c r="G176" s="97" t="s">
        <v>8610</v>
      </c>
      <c r="I176" s="88" t="str">
        <f t="shared" si="2"/>
        <v>TY  - JOUR
AU  - Plachta-Danielzik S, Pust S, Asbeck I, Czerwinski-Mast M, Langnase K, Fischer C, et al
PY  - 2007
TI  - Four-year follow-up of school-based intervention on overweight children: The KOPS study
T2  - Obesity
VL  - 15
IS  - 12
SP  - 3159-69
DO  - 
ER  -</v>
      </c>
    </row>
    <row r="177" spans="1:9" x14ac:dyDescent="0.25">
      <c r="A177" s="96" t="s">
        <v>8611</v>
      </c>
      <c r="B177" s="97" t="s">
        <v>2733</v>
      </c>
      <c r="C177" s="97" t="s">
        <v>6236</v>
      </c>
      <c r="D177" s="97" t="s">
        <v>8209</v>
      </c>
      <c r="E177" s="97" t="s">
        <v>8612</v>
      </c>
      <c r="G177" s="97" t="s">
        <v>8613</v>
      </c>
      <c r="I177" s="88" t="str">
        <f t="shared" si="2"/>
        <v>TY  - JOUR
AU  - Resaland GK, Aadland E, Moe VF, Aadland KN, Skrede T, Stavnsbo M, et al
PY  - 2016
TI  - Effects of physical activity on schoolchildren's academic performance: The Active Smarter Kids (ASK) cluster-randomized controlled trial
T2  - Preventive Medicine
VL  - 91
IS  - 
SP  - 322-8
DO  - 
ER  -</v>
      </c>
    </row>
    <row r="178" spans="1:9" x14ac:dyDescent="0.25">
      <c r="A178" s="96" t="s">
        <v>8614</v>
      </c>
      <c r="B178" s="97" t="s">
        <v>8615</v>
      </c>
      <c r="C178" s="97" t="s">
        <v>1124</v>
      </c>
      <c r="D178" s="97" t="s">
        <v>8204</v>
      </c>
      <c r="E178" s="97" t="s">
        <v>8211</v>
      </c>
      <c r="F178" s="97" t="s">
        <v>8220</v>
      </c>
      <c r="G178" s="97" t="s">
        <v>8616</v>
      </c>
      <c r="I178" s="88" t="str">
        <f t="shared" si="2"/>
        <v>TY  - JOUR
AU  - Reznik M, Wylie-Rosett J, Kim M, Ozuah PO
PY  - 2015
TI  - A Classroom-Based Physical Activity Intervention for Urban Kindergarten and First-Grade Students: A Feasibility Study
T2  - Childhood Obesity
VL  - 11
IS  - 3
SP  - 314-24
DO  - 
ER  -</v>
      </c>
    </row>
    <row r="179" spans="1:9" x14ac:dyDescent="0.25">
      <c r="A179" s="96" t="s">
        <v>8617</v>
      </c>
      <c r="B179" s="97" t="s">
        <v>2770</v>
      </c>
      <c r="C179" s="97" t="s">
        <v>8420</v>
      </c>
      <c r="D179" s="97" t="s">
        <v>8274</v>
      </c>
      <c r="E179" s="97" t="s">
        <v>8226</v>
      </c>
      <c r="F179" s="97" t="s">
        <v>8201</v>
      </c>
      <c r="G179" s="97" t="s">
        <v>8618</v>
      </c>
      <c r="I179" s="88" t="str">
        <f t="shared" si="2"/>
        <v>TY  - JOUR
AU  - Ridgers ND, Fairclough SJ, Stratton G
PY  - 2010
TI  - Twelve-month effects of a playground intervention on children's morning and lunchtime recess physical activity levels
T2  - Journal of Physical Activity and Health
VL  - 7
IS  - 2
SP  - 167-75
DO  - 
ER  -</v>
      </c>
    </row>
    <row r="180" spans="1:9" x14ac:dyDescent="0.25">
      <c r="A180" s="96" t="s">
        <v>8619</v>
      </c>
      <c r="B180" s="97" t="s">
        <v>2799</v>
      </c>
      <c r="C180" s="97" t="s">
        <v>8620</v>
      </c>
      <c r="D180" s="97" t="s">
        <v>8393</v>
      </c>
      <c r="E180" s="97" t="s">
        <v>8621</v>
      </c>
      <c r="F180" s="97" t="s">
        <v>8201</v>
      </c>
      <c r="G180" s="97" t="s">
        <v>8622</v>
      </c>
      <c r="I180" s="88" t="str">
        <f t="shared" si="2"/>
        <v>TY  - JOUR
AU  - Robbins LB, Ling JY, Clevenger K, Voskuil VR, Wasilevich E, Kerver JM, et al
PY  - 2020
TI  - A School- and Home-Based Intervention to Improve Adolescents' Physical Activity and Healthy Eating: A Pilot Study
T2  - Journal of School Nursing
VL  - 36
IS  - 2
SP  - 121-34
DO  - 
ER  -</v>
      </c>
    </row>
    <row r="181" spans="1:9" x14ac:dyDescent="0.25">
      <c r="A181" s="96" t="s">
        <v>8623</v>
      </c>
      <c r="B181" s="97" t="s">
        <v>2795</v>
      </c>
      <c r="C181" s="97" t="s">
        <v>8624</v>
      </c>
      <c r="D181" s="97" t="s">
        <v>8237</v>
      </c>
      <c r="E181" s="97" t="s">
        <v>8533</v>
      </c>
      <c r="F181" s="97" t="s">
        <v>8205</v>
      </c>
      <c r="G181" s="97" t="s">
        <v>2796</v>
      </c>
      <c r="I181" s="88" t="str">
        <f t="shared" si="2"/>
        <v>TY  - JOUR
AU  - Robbins LB, Ling JY, Sharma DB, Dalimonte-Merckling DM, Voskuil VR, Resnicow K, et al
PY  - 2019
TI  - Intervention Effects of "Girls on the Move" on Increasing Physical Activity: A Group Randomized Trial
T2  - Annals of Behavioral Medicine
VL  - 53
IS  - 5
SP  - 493-500
DO  - 
ER  -</v>
      </c>
    </row>
    <row r="182" spans="1:9" x14ac:dyDescent="0.25">
      <c r="A182" s="96" t="s">
        <v>8625</v>
      </c>
      <c r="B182" s="97" t="s">
        <v>8626</v>
      </c>
      <c r="C182" s="97" t="s">
        <v>8627</v>
      </c>
      <c r="D182" s="97" t="s">
        <v>8257</v>
      </c>
      <c r="G182" s="97" t="s">
        <v>8326</v>
      </c>
      <c r="I182" s="88" t="str">
        <f t="shared" si="2"/>
        <v>TY  - JOUR
AU  - Rosário R, Araújo A, Oliveira B, Padrão P, Lopes O, Teixeira V, et al
PY  - 2012
TI  - The Impact of an Intervention Taught by Trained Teachers on Childhood Fruit and Vegetable Intake: A Randomized Trial
T2  - Journal of Obesity
VL  - 
IS  - 
SP  - 1-8
DO  - 
ER  -</v>
      </c>
    </row>
    <row r="183" spans="1:9" x14ac:dyDescent="0.25">
      <c r="A183" s="96" t="s">
        <v>8628</v>
      </c>
      <c r="B183" s="97" t="s">
        <v>8629</v>
      </c>
      <c r="C183" s="97" t="s">
        <v>5430</v>
      </c>
      <c r="D183" s="97" t="s">
        <v>8231</v>
      </c>
      <c r="E183" s="97" t="s">
        <v>8334</v>
      </c>
      <c r="F183" s="97" t="s">
        <v>8201</v>
      </c>
      <c r="G183" s="97" t="s">
        <v>8630</v>
      </c>
      <c r="I183" s="88" t="str">
        <f t="shared" si="2"/>
        <v>TY  - JOUR
AU  - Rosario R, Araujo A, Padrao P, Lopes O, Moreira A, Pereira B, et al
PY  - 2017
TI  - Health Promotion Intervention to Improve Diet Quality in Children: A Randomized Trial
T2  - Health Promotion Practice
VL  - 18
IS  - 2
SP  - 253-62
DO  - 
ER  -</v>
      </c>
    </row>
    <row r="184" spans="1:9" x14ac:dyDescent="0.25">
      <c r="A184" s="96" t="s">
        <v>8631</v>
      </c>
      <c r="B184" s="97" t="s">
        <v>8632</v>
      </c>
      <c r="C184" s="97" t="s">
        <v>8633</v>
      </c>
      <c r="D184" s="97" t="s">
        <v>8231</v>
      </c>
      <c r="E184" s="97" t="s">
        <v>8214</v>
      </c>
      <c r="F184" s="97" t="s">
        <v>8201</v>
      </c>
      <c r="G184" s="97" t="s">
        <v>8226</v>
      </c>
      <c r="I184" s="88" t="str">
        <f t="shared" si="2"/>
        <v>TY  - JOUR
AU  - Rostami-Moez M, Rezapur-Shahkolai F, Hazavehei SMM, Karami M, Karimi-Shahanjarini A, Nazem F
PY  - 2017
TI  - Effect of Educational Program, Based on PRECEDE and Trans-Theoretical Models, on Preventing Decline in Regular Physical Activity and Improving it among Students
T2  - Journal of Research in Health Sciences
VL  - 17
IS  - 2
SP  - 7
DO  - 
ER  -</v>
      </c>
    </row>
    <row r="185" spans="1:9" x14ac:dyDescent="0.25">
      <c r="A185" s="96" t="s">
        <v>8634</v>
      </c>
      <c r="B185" s="97" t="s">
        <v>2925</v>
      </c>
      <c r="C185" s="97" t="s">
        <v>8340</v>
      </c>
      <c r="D185" s="97" t="s">
        <v>8268</v>
      </c>
      <c r="E185" s="97" t="s">
        <v>8341</v>
      </c>
      <c r="F185" s="97" t="s">
        <v>8254</v>
      </c>
      <c r="G185" s="97" t="s">
        <v>8635</v>
      </c>
      <c r="I185" s="88" t="str">
        <f t="shared" si="2"/>
        <v>TY  - JOUR
AU  - Sacchetti R, Ceciliani A, Garulli A, Dallolio L, Beltrami P, Leoni E
PY  - 2013
TI  - Effects of a 2-year school-based intervention of enhanced physical education in the primary school
T2  - Journal of School Health
VL  - 83
IS  - 9
SP  - 639-46
DO  - 
ER  -</v>
      </c>
    </row>
    <row r="186" spans="1:9" x14ac:dyDescent="0.25">
      <c r="A186" s="96" t="s">
        <v>8636</v>
      </c>
      <c r="B186" s="97" t="s">
        <v>8637</v>
      </c>
      <c r="C186" s="97" t="s">
        <v>8353</v>
      </c>
      <c r="D186" s="97" t="s">
        <v>8300</v>
      </c>
      <c r="E186" s="97" t="s">
        <v>8486</v>
      </c>
      <c r="F186" s="97" t="s">
        <v>8190</v>
      </c>
      <c r="G186" s="97" t="s">
        <v>8638</v>
      </c>
      <c r="I186" s="88" t="str">
        <f t="shared" si="2"/>
        <v>TY  - JOUR
AU  - Salmon J, Ball K, Hume C, Booth M, Crawford D
PY  - 2008
TI  - Outcomes of a group-randomized trial to prevent excess weight gain, reduce screen behaviours and promote physical activity in 10-year-old children: Switch-Play
T2  - International Journal of Obesity
VL  - 32
IS  - 4
SP  - 601-12
DO  - 
ER  -</v>
      </c>
    </row>
    <row r="187" spans="1:9" x14ac:dyDescent="0.25">
      <c r="A187" s="96" t="s">
        <v>8639</v>
      </c>
      <c r="B187" s="97" t="s">
        <v>2963</v>
      </c>
      <c r="C187" s="97" t="s">
        <v>8252</v>
      </c>
      <c r="D187" s="97" t="s">
        <v>8183</v>
      </c>
      <c r="E187" s="97" t="s">
        <v>8410</v>
      </c>
      <c r="F187" s="97" t="s">
        <v>8220</v>
      </c>
      <c r="G187" s="97" t="s">
        <v>8640</v>
      </c>
      <c r="I187" s="88" t="str">
        <f t="shared" si="2"/>
        <v>TY  - JOUR
AU  - Salmon J, Jorna M, Hume C, Arundell L, Chahine N, Tienstra M, et al
PY  - 2011
TI  - A translational research intervention to reduce screen behaviours and promote physical activity among children: Switch-2-Activity
T2  - Health promotion international
VL  - 26
IS  - 3
SP  - 311-21
DO  - 
ER  -</v>
      </c>
    </row>
    <row r="188" spans="1:9" x14ac:dyDescent="0.25">
      <c r="A188" s="96" t="s">
        <v>8641</v>
      </c>
      <c r="B188" s="97" t="s">
        <v>2997</v>
      </c>
      <c r="C188" s="97" t="s">
        <v>2998</v>
      </c>
      <c r="D188" s="97" t="s">
        <v>8393</v>
      </c>
      <c r="G188" s="97" t="s">
        <v>8214</v>
      </c>
      <c r="I188" s="88" t="str">
        <f t="shared" si="2"/>
        <v>TY  - JOUR
AU  - Santina T, Beaulieu D, Gagne C, Guillaumie L
PY  - 2020
TI  - Tackling childhood obesity through a school-based physical activity programme: a cluster randomised trial
T2  - International Journal of Sport and Exercise Psychology
VL  - 
IS  - 
SP  - 17
DO  - 
ER  -</v>
      </c>
    </row>
    <row r="189" spans="1:9" x14ac:dyDescent="0.25">
      <c r="A189" s="96" t="s">
        <v>8642</v>
      </c>
      <c r="B189" s="97" t="s">
        <v>8643</v>
      </c>
      <c r="C189" s="97" t="s">
        <v>8644</v>
      </c>
      <c r="D189" s="97" t="s">
        <v>8189</v>
      </c>
      <c r="E189" s="97" t="s">
        <v>8645</v>
      </c>
      <c r="F189" s="97" t="s">
        <v>8190</v>
      </c>
      <c r="G189" s="97" t="s">
        <v>8646</v>
      </c>
      <c r="I189" s="88" t="str">
        <f t="shared" si="2"/>
        <v>TY  - JOUR
AU  - Santos RG, Durksen A, Rabbanni R, Chanoine JP, Miln AL, Mayer T, et al
PY  - 2014
TI  - Effectiveness of peer-based healthy living lesson plans on anthropometric measures and physical activity in elementary school students a cluster randomized trial
T2  - JAMA Pediatrics
VL  - 168
IS  - 4
SP  - 330-7
DO  - 
ER  -</v>
      </c>
    </row>
    <row r="190" spans="1:9" x14ac:dyDescent="0.25">
      <c r="A190" s="96" t="s">
        <v>8647</v>
      </c>
      <c r="B190" s="97" t="s">
        <v>8648</v>
      </c>
      <c r="C190" s="97" t="s">
        <v>8649</v>
      </c>
      <c r="D190" s="97" t="s">
        <v>8189</v>
      </c>
      <c r="I190" s="88" t="str">
        <f t="shared" si="2"/>
        <v>TY  - JOUR
AU  - Saraf DS, Gupta SK, Pandav CS, Nongkinrih B, Kapoor SK, Pradhan SK, et al
PY  - 2014
TI  - Effectiveness of a School Based Intervention for Prevention of Non-communicable Diseases in Middle School Children of Rural North India: A Randomized Controlled Trial
T2  - Indian journal of pediatrics
VL  - 
IS  - 
SP  - 
DO  - 
ER  -</v>
      </c>
    </row>
    <row r="191" spans="1:9" x14ac:dyDescent="0.25">
      <c r="A191" s="96" t="s">
        <v>8647</v>
      </c>
      <c r="B191" s="97" t="s">
        <v>8648</v>
      </c>
      <c r="C191" s="97" t="s">
        <v>8650</v>
      </c>
      <c r="D191" s="97" t="s">
        <v>8204</v>
      </c>
      <c r="E191" s="97" t="s">
        <v>8651</v>
      </c>
      <c r="F191" s="97" t="s">
        <v>8190</v>
      </c>
      <c r="G191" s="97" t="s">
        <v>8652</v>
      </c>
      <c r="I191" s="88" t="str">
        <f t="shared" si="2"/>
        <v>TY  - JOUR
AU  - Saraf DS, Gupta SK, Pandav CS, Nongkinrih B, Kapoor SK, Pradhan SK, et al
PY  - 2015
TI  - Effectiveness of a School Based Intervention for Prevention of Non-communicable Diseases in Middle School Children of Rural North India: A Randomized Controlled Trial
T2  - Indian Journal of Pediatrics
VL  - 82
IS  - 4
SP  - 354-62
DO  - 
ER  -</v>
      </c>
    </row>
    <row r="192" spans="1:9" x14ac:dyDescent="0.25">
      <c r="A192" s="96" t="s">
        <v>8653</v>
      </c>
      <c r="B192" s="97" t="s">
        <v>8654</v>
      </c>
      <c r="C192" s="97" t="s">
        <v>8655</v>
      </c>
      <c r="D192" s="97" t="s">
        <v>8193</v>
      </c>
      <c r="E192" s="97" t="s">
        <v>8190</v>
      </c>
      <c r="G192" s="97" t="s">
        <v>8258</v>
      </c>
      <c r="I192" s="88" t="str">
        <f t="shared" si="2"/>
        <v>TY  - JOUR
AU  - Shannon S, Brennan D, Hanna D, Younger Z, Hassan J, Breslin G
PY  - 2018
TI  - The Effect of a School-Based Intervention on Physical Activity and Well-Being: a Non-Randomised Controlled Trial with Children of Low Socio-Economic Status
T2  - Sports Medicine-Open
VL  - 4
IS  - 
SP  - 12
DO  - 
ER  -</v>
      </c>
    </row>
    <row r="193" spans="1:9" x14ac:dyDescent="0.25">
      <c r="A193" s="96" t="s">
        <v>8656</v>
      </c>
      <c r="B193" s="97" t="s">
        <v>3182</v>
      </c>
      <c r="C193" s="97" t="s">
        <v>3183</v>
      </c>
      <c r="D193" s="97" t="s">
        <v>8193</v>
      </c>
      <c r="E193" s="97" t="s">
        <v>8657</v>
      </c>
      <c r="G193" s="97" t="s">
        <v>3184</v>
      </c>
      <c r="I193" s="88" t="str">
        <f t="shared" si="2"/>
        <v>TY  - JOUR
AU  - Siegrist M, Hanssen H, Lammel C, Haller B, Koch AM, Stemp P, et al
PY  - 2018
TI  - Effects of a cluster-randomized school-based prevention program on physical activity and microvascular function (JuvenTUM 3)
T2  - Atherosclerosis
VL  - 278
IS  - 
SP  - 73-81
DO  - 
ER  -</v>
      </c>
    </row>
    <row r="194" spans="1:9" x14ac:dyDescent="0.25">
      <c r="A194" s="96" t="s">
        <v>8658</v>
      </c>
      <c r="B194" s="97" t="s">
        <v>8659</v>
      </c>
      <c r="C194" s="97" t="s">
        <v>8660</v>
      </c>
      <c r="D194" s="97" t="s">
        <v>8268</v>
      </c>
      <c r="E194" s="97" t="s">
        <v>8385</v>
      </c>
      <c r="F194" s="97" t="s">
        <v>8220</v>
      </c>
      <c r="G194" s="97" t="s">
        <v>8661</v>
      </c>
      <c r="I194" s="88" t="str">
        <f t="shared" si="2"/>
        <v>TY  - JOUR
AU  - Siegrist M, Lammel C, Haller B, Christle J, Halle M
PY  - 2013
TI  - Effects of a physical education program on physical activity, fitness, and health in children: The JuvenTUM project
T2  - Scandinavian Journal of Medicine and Science in Sports
VL  - 23
IS  - 3
SP  - 323-30
DO  - 
ER  -</v>
      </c>
    </row>
    <row r="195" spans="1:9" x14ac:dyDescent="0.25">
      <c r="A195" s="96" t="s">
        <v>8662</v>
      </c>
      <c r="B195" s="97" t="s">
        <v>8663</v>
      </c>
      <c r="C195" s="97" t="s">
        <v>834</v>
      </c>
      <c r="D195" s="97" t="s">
        <v>8257</v>
      </c>
      <c r="E195" s="97" t="s">
        <v>8258</v>
      </c>
      <c r="F195" s="97" t="s">
        <v>8264</v>
      </c>
      <c r="G195" s="97" t="s">
        <v>8664</v>
      </c>
      <c r="I195" s="88" t="str">
        <f t="shared" ref="I195:I258" si="3">_xlfn.CONCAT("TY  - JOUR",CHAR(10),"AU  - ",A195,CHAR(10),"PY  - ",D195,CHAR(10),"TI  - ",B195,CHAR(10),"T2  - ",C195,CHAR(10),"VL  - ",E195,CHAR(10),"IS  - ",F195,CHAR(10),"SP  - ",G195,CHAR(10),"DO  - ",H195,CHAR(10),"ER  -")</f>
        <v>TY  - JOUR
AU  - Sigmund E, El Ansari W, Sigmundová D
PY  - 2012
TI  - Does school-based physical activity decrease overweight and obesity in children aged 6-9 years? A two-year non-randomized longitudinal intervention study in the Czech Republic
T2  - BMC public health
VL  - 12
IS  - 1
SP  - 570-82
DO  - 
ER  -</v>
      </c>
    </row>
    <row r="196" spans="1:9" x14ac:dyDescent="0.25">
      <c r="A196" s="96" t="s">
        <v>8665</v>
      </c>
      <c r="B196" s="97" t="s">
        <v>8666</v>
      </c>
      <c r="C196" s="97" t="s">
        <v>8667</v>
      </c>
      <c r="D196" s="97" t="s">
        <v>8268</v>
      </c>
      <c r="E196" s="97" t="s">
        <v>8185</v>
      </c>
      <c r="F196" s="97" t="s">
        <v>8371</v>
      </c>
      <c r="G196" s="97" t="s">
        <v>8668</v>
      </c>
      <c r="I196" s="88" t="str">
        <f t="shared" si="3"/>
        <v>TY  - JOUR
AU  - Sigmund E, Sigmundova D
PY  - 2013
TI  - Longitudinal 2-year follow-up on the effect of a non-randomised school-based physical activity intervention on reducing overweight and obesity of Czech children aged 10-12 years
T2  - International journal of environmental research and public health
VL  - 10
IS  - 8
SP  - 3667-83
DO  - 
ER  -</v>
      </c>
    </row>
    <row r="197" spans="1:9" x14ac:dyDescent="0.25">
      <c r="A197" s="96" t="s">
        <v>8669</v>
      </c>
      <c r="B197" s="97" t="s">
        <v>8670</v>
      </c>
      <c r="C197" s="97" t="s">
        <v>8540</v>
      </c>
      <c r="D197" s="97" t="s">
        <v>8218</v>
      </c>
      <c r="E197" s="97" t="s">
        <v>8671</v>
      </c>
      <c r="F197" s="97" t="s">
        <v>8190</v>
      </c>
      <c r="G197" s="97" t="s">
        <v>8672</v>
      </c>
      <c r="I197" s="88" t="str">
        <f t="shared" si="3"/>
        <v>TY  - JOUR
AU  - Singh AS, Chin A Paw MJM, Brug J, Van Mechelen W
PY  - 2009
TI  - Dutch obesity intervention in teenagers: Effectiveness of a school-based program on body composition and behavior
T2  - Archives of Pediatrics and Adolescent Medicine
VL  - 163
IS  - 4
SP  - 309-17
DO  - 
ER  -</v>
      </c>
    </row>
    <row r="198" spans="1:9" x14ac:dyDescent="0.25">
      <c r="A198" s="96" t="s">
        <v>8673</v>
      </c>
      <c r="B198" s="97" t="s">
        <v>8674</v>
      </c>
      <c r="C198" s="97" t="s">
        <v>8313</v>
      </c>
      <c r="D198" s="97" t="s">
        <v>8274</v>
      </c>
      <c r="E198" s="97" t="s">
        <v>8675</v>
      </c>
      <c r="F198" s="97" t="s">
        <v>8190</v>
      </c>
      <c r="G198" s="97" t="s">
        <v>8676</v>
      </c>
      <c r="I198" s="88" t="str">
        <f t="shared" si="3"/>
        <v>TY  - JOUR
AU  - Singhal N, Misra A, Shah P, Gulati S
PY  - 2010
TI  - Effects of controlled school-based multi-component model of nutrition and lifestyle interventions on behavior modification, anthropometry and metabolic risk profile of urban Asian Indian adolescents in North India
T2  - European Journal of Clinical Nutrition
VL  - 64
IS  - 4
SP  - 364-73
DO  - 
ER  -</v>
      </c>
    </row>
    <row r="199" spans="1:9" x14ac:dyDescent="0.25">
      <c r="A199" s="96" t="s">
        <v>8677</v>
      </c>
      <c r="B199" s="97" t="s">
        <v>8678</v>
      </c>
      <c r="C199" s="97" t="s">
        <v>8679</v>
      </c>
      <c r="D199" s="97" t="s">
        <v>8268</v>
      </c>
      <c r="E199" s="97" t="s">
        <v>8225</v>
      </c>
      <c r="F199" s="97" t="s">
        <v>8680</v>
      </c>
      <c r="G199" s="97" t="s">
        <v>8681</v>
      </c>
      <c r="I199" s="88" t="str">
        <f t="shared" si="3"/>
        <v>TY  - JOUR
AU  - Slusser WM, Sharif MZ, Erausquin JT, Kinsler JJ, Collin D, Prelip ML
PY  - 2013
TI  - Improving overweight among at-risk minority youth: Results of a pilot intervention in after-school programs
T2  - Journal of Health Care for the Poor and Underserved
VL  - 24
IS  - SUPPL. 2
SP  - 12-24
DO  - 
ER  -</v>
      </c>
    </row>
    <row r="200" spans="1:9" x14ac:dyDescent="0.25">
      <c r="A200" s="96" t="s">
        <v>8682</v>
      </c>
      <c r="B200" s="97" t="s">
        <v>8683</v>
      </c>
      <c r="C200" s="97" t="s">
        <v>8684</v>
      </c>
      <c r="D200" s="97" t="s">
        <v>8268</v>
      </c>
      <c r="E200" s="97" t="s">
        <v>8385</v>
      </c>
      <c r="F200" s="97" t="s">
        <v>8371</v>
      </c>
      <c r="G200" s="97" t="s">
        <v>8685</v>
      </c>
      <c r="I200" s="88" t="str">
        <f t="shared" si="3"/>
        <v>TY  - JOUR
AU  - Solhi M, Zinat Motlagh F
PY  - 2013
TI  - Peer education physical activity promotion program among Iranian guidance student based on theory of planned behavior
T2  - World Applied Sciences Journal
VL  - 23
IS  - 8
SP  - 1073-8
DO  - 
ER  -</v>
      </c>
    </row>
    <row r="201" spans="1:9" x14ac:dyDescent="0.25">
      <c r="A201" s="96" t="s">
        <v>8686</v>
      </c>
      <c r="B201" s="97" t="s">
        <v>3276</v>
      </c>
      <c r="C201" s="97" t="s">
        <v>3277</v>
      </c>
      <c r="D201" s="97" t="s">
        <v>8204</v>
      </c>
      <c r="E201" s="97" t="s">
        <v>8341</v>
      </c>
      <c r="F201" s="97" t="s">
        <v>8264</v>
      </c>
      <c r="G201" s="97" t="s">
        <v>3278</v>
      </c>
      <c r="I201" s="88" t="str">
        <f t="shared" si="3"/>
        <v>TY  - JOUR
AU  - Solis DP, Martin JJD, Caro FA, Tomas IS, Menendez ES, Galan IR
PY  - 2015
TI  - Effectiveness of a school-based program to prevent obesity
T2  - Anales De Pediatria
VL  - 83
IS  - 1
SP  - 19-25
DO  - 
ER  -</v>
      </c>
    </row>
    <row r="202" spans="1:9" x14ac:dyDescent="0.25">
      <c r="A202" s="96" t="s">
        <v>8687</v>
      </c>
      <c r="B202" s="97" t="s">
        <v>8688</v>
      </c>
      <c r="C202" s="97" t="s">
        <v>8689</v>
      </c>
      <c r="D202" s="97" t="s">
        <v>8300</v>
      </c>
      <c r="E202" s="97" t="s">
        <v>8220</v>
      </c>
      <c r="F202" s="97" t="s">
        <v>8190</v>
      </c>
      <c r="G202" s="97" t="s">
        <v>8690</v>
      </c>
      <c r="I202" s="88" t="str">
        <f t="shared" si="3"/>
        <v>TY  - JOUR
AU  - Spruijt-Metz D, Nguyen-Michel ST, Goran MI, Chih-Ping C, Huang TTK
PY  - 2008
TI  - Reducing sedentary behavior in minority girls via a theory-based, tailored classroom media intervention
T2  - International Journal of Pediatric Obesity
VL  - 3
IS  - 4
SP  - 240-8
DO  - 
ER  -</v>
      </c>
    </row>
    <row r="203" spans="1:9" x14ac:dyDescent="0.25">
      <c r="A203" s="96" t="s">
        <v>8691</v>
      </c>
      <c r="B203" s="97" t="s">
        <v>3388</v>
      </c>
      <c r="C203" s="97" t="s">
        <v>6236</v>
      </c>
      <c r="D203" s="97" t="s">
        <v>8204</v>
      </c>
      <c r="E203" s="97" t="s">
        <v>8692</v>
      </c>
      <c r="G203" s="97" t="s">
        <v>3389</v>
      </c>
      <c r="I203" s="88" t="str">
        <f t="shared" si="3"/>
        <v>TY  - JOUR
AU  - Suchert V, Isensee B, Sargent J, Weisser B, Hanewinkel R, Lauft Study G
PY  - 2015
TI  - Prospective effects of pedometer use and class competitions on physical activity in youth: A cluster-randomized controlled trial
T2  - Preventive Medicine
VL  - 81
IS  - 
SP  - 399-404
DO  - 
ER  -</v>
      </c>
    </row>
    <row r="204" spans="1:9" x14ac:dyDescent="0.25">
      <c r="A204" s="96" t="s">
        <v>8693</v>
      </c>
      <c r="B204" s="97" t="s">
        <v>3477</v>
      </c>
      <c r="C204" s="97" t="s">
        <v>7044</v>
      </c>
      <c r="D204" s="97" t="s">
        <v>8209</v>
      </c>
      <c r="E204" s="97" t="s">
        <v>8211</v>
      </c>
      <c r="F204" s="97" t="s">
        <v>8210</v>
      </c>
      <c r="G204" s="97" t="s">
        <v>8219</v>
      </c>
      <c r="I204" s="88" t="str">
        <f t="shared" si="3"/>
        <v>TY  - JOUR
AU  - Tarp J, Domazet SL, Froberg K, Hillman CH, Andersen LB, Bugge A
PY  - 2016
TI  - Effectiveness of a School-Based Physical Activity Intervention on Cognitive Performance in Danish Adolescents: LCoMotion-Learning, Cognition and Motion - A Cluster Randomized Controlled Trial
T2  - Plos One
VL  - 11
IS  - 6
SP  - 19
DO  - 
ER  -</v>
      </c>
    </row>
    <row r="205" spans="1:9" x14ac:dyDescent="0.25">
      <c r="A205" s="96" t="s">
        <v>8694</v>
      </c>
      <c r="B205" s="97" t="s">
        <v>3485</v>
      </c>
      <c r="C205" s="97" t="s">
        <v>8514</v>
      </c>
      <c r="D205" s="97" t="s">
        <v>8237</v>
      </c>
      <c r="E205" s="97" t="s">
        <v>8232</v>
      </c>
      <c r="F205" s="97" t="s">
        <v>8190</v>
      </c>
      <c r="G205" s="97" t="s">
        <v>8695</v>
      </c>
      <c r="I205" s="88" t="str">
        <f t="shared" si="3"/>
        <v>TY  - JOUR
AU  - Tarro L, Llaurado E, Aceves-Martins M, Morina D, Papell-Garcia I, Arola L, et al
PY  - 2019
TI  - Impact of a youth-led social marketing intervention run by adolescents to encourage healthy lifestyles among younger school peers (EYTO-Kids project): a parallel-cluster randomised controlled pilot study
T2  - Journal of Epidemiology and Community Health
VL  - 73
IS  - 4
SP  - 324-33
DO  - 
ER  -</v>
      </c>
    </row>
    <row r="206" spans="1:9" x14ac:dyDescent="0.25">
      <c r="A206" s="96" t="s">
        <v>8696</v>
      </c>
      <c r="B206" s="97" t="s">
        <v>8697</v>
      </c>
      <c r="C206" s="97" t="s">
        <v>277</v>
      </c>
      <c r="D206" s="97" t="s">
        <v>8189</v>
      </c>
      <c r="E206" s="97" t="s">
        <v>8195</v>
      </c>
      <c r="F206" s="97" t="s">
        <v>8264</v>
      </c>
      <c r="G206" s="97" t="s">
        <v>8698</v>
      </c>
      <c r="I206" s="88" t="str">
        <f t="shared" si="3"/>
        <v>TY  - JOUR
AU  - Tarro L, Llauradó E, Albaladejo R, Moriña D, Arija V, Solá R, et al
PY  - 2014
TI  - A primary-school-based study to reduce the prevalence of childhood obesity - the EdAl (Educacio en Alimentacio) study: a randomized controlled trial
T2  - Trials
VL  - 15
IS  - 1
SP  - 1-24
DO  - 
ER  -</v>
      </c>
    </row>
    <row r="207" spans="1:9" x14ac:dyDescent="0.25">
      <c r="A207" s="96" t="s">
        <v>8699</v>
      </c>
      <c r="B207" s="97" t="s">
        <v>8700</v>
      </c>
      <c r="C207" s="97" t="s">
        <v>8701</v>
      </c>
      <c r="D207" s="97" t="s">
        <v>8189</v>
      </c>
      <c r="I207" s="88" t="str">
        <f t="shared" si="3"/>
        <v>TY  - JOUR
AU  - Tarro L, Llaurado E, Morina D, Sola R, Giralt M
PY  - 2014
TI  - Follow-up of a Healthy Lifestyle Education Program (the Educacio en Alimentacio Study): 2 Years After Cessation of Intervention
T2  - The Journal of adolescent health : official publication of the Society for Adolescent Medicine
VL  - 
IS  - 
SP  - 
DO  - 
ER  -</v>
      </c>
    </row>
    <row r="208" spans="1:9" x14ac:dyDescent="0.25">
      <c r="A208" s="96" t="s">
        <v>8702</v>
      </c>
      <c r="B208" s="97" t="s">
        <v>8703</v>
      </c>
      <c r="C208" s="97" t="s">
        <v>8704</v>
      </c>
      <c r="D208" s="97" t="s">
        <v>8199</v>
      </c>
      <c r="E208" s="97" t="s">
        <v>8705</v>
      </c>
      <c r="F208" s="97" t="s">
        <v>8220</v>
      </c>
      <c r="G208" s="97" t="s">
        <v>8706</v>
      </c>
      <c r="I208" s="88" t="str">
        <f t="shared" si="3"/>
        <v>TY  - JOUR
AU  - Taylor RW, McAuley KA, Barbezat W, Strong A, Williams SM, Mann JI
PY  - 2007
TI  - APPLE Project: 2-y findings of a community-based obesity prevention program in primary school-age children
T2  - American Journal of Clinical Nutrition
VL  - 86
IS  - 3
SP  - 735-42
DO  - 
ER  -</v>
      </c>
    </row>
    <row r="209" spans="1:9" x14ac:dyDescent="0.25">
      <c r="A209" s="96" t="s">
        <v>8707</v>
      </c>
      <c r="B209" s="97" t="s">
        <v>8708</v>
      </c>
      <c r="C209" s="97" t="s">
        <v>8361</v>
      </c>
      <c r="D209" s="97" t="s">
        <v>8193</v>
      </c>
      <c r="E209" s="97" t="s">
        <v>8195</v>
      </c>
      <c r="F209" s="97" t="s">
        <v>8205</v>
      </c>
      <c r="G209" s="97" t="s">
        <v>8334</v>
      </c>
      <c r="I209" s="88" t="str">
        <f t="shared" si="3"/>
        <v>TY  - JOUR
AU  - Taylor SL, Noonan RJ, Knowles ZR, Owen MB, McGrane B, Curry WB, et al
PY  - 2018
TI  - Evaluation of a Pilot School-Based Physical Activity Clustered Randomised Controlled TrialActive Schools: Skelmersdale
T2  - International Journal of Environmental Research and Public Health
VL  - 15
IS  - 5
SP  - 18
DO  - 
ER  -</v>
      </c>
    </row>
    <row r="210" spans="1:9" x14ac:dyDescent="0.25">
      <c r="A210" s="96" t="s">
        <v>8709</v>
      </c>
      <c r="B210" s="97" t="s">
        <v>8710</v>
      </c>
      <c r="C210" s="97" t="s">
        <v>8376</v>
      </c>
      <c r="D210" s="97" t="s">
        <v>8300</v>
      </c>
      <c r="E210" s="97" t="s">
        <v>8205</v>
      </c>
      <c r="G210" s="97" t="s">
        <v>8334</v>
      </c>
      <c r="I210" s="88" t="str">
        <f t="shared" si="3"/>
        <v>TY  - JOUR
AU  - Taymoori P, Niknami S, Berry T, Lubans D, Ghofranipour F, Kazemnejad A
PY  - 2008
TI  - A school-based randomized controlled trial to improve physical activity among Iranian high school girls
T2  - International journal of behavioral nutrition and physical activity
VL  - 5
IS  - 
SP  - 18
DO  - 
ER  -</v>
      </c>
    </row>
    <row r="211" spans="1:9" x14ac:dyDescent="0.25">
      <c r="A211" s="96" t="s">
        <v>8711</v>
      </c>
      <c r="B211" s="97" t="s">
        <v>3513</v>
      </c>
      <c r="C211" s="97" t="s">
        <v>6700</v>
      </c>
      <c r="D211" s="97" t="s">
        <v>8209</v>
      </c>
      <c r="E211" s="97" t="s">
        <v>8243</v>
      </c>
      <c r="G211" s="97" t="s">
        <v>8211</v>
      </c>
      <c r="I211" s="88" t="str">
        <f t="shared" si="3"/>
        <v>TY  - JOUR
AU  - Telford RM, Olive LS, Cochrane T, Davey R, Telford RD
PY  - 2016
TI  - Outcomes of a four-year specialist-taught physical education program on physical activity: a cluster randomized controlled trial, the LOOK study
T2  - International Journal of Behavioral Nutrition and Physical Activity
VL  - 13
IS  - 
SP  - 11
DO  - 
ER  -</v>
      </c>
    </row>
    <row r="212" spans="1:9" x14ac:dyDescent="0.25">
      <c r="A212" s="96" t="s">
        <v>8712</v>
      </c>
      <c r="B212" s="97" t="s">
        <v>3565</v>
      </c>
      <c r="C212" s="97" t="s">
        <v>798</v>
      </c>
      <c r="D212" s="97" t="s">
        <v>8231</v>
      </c>
      <c r="E212" s="97" t="s">
        <v>8713</v>
      </c>
      <c r="F212" s="97" t="s">
        <v>8264</v>
      </c>
      <c r="G212" s="97" t="s">
        <v>3566</v>
      </c>
      <c r="I212" s="88" t="str">
        <f t="shared" si="3"/>
        <v>TY  - JOUR
AU  - Tian HL, du Toit D, Toriola AL
PY  - 2017
TI  - The effects of an enhanced quality Physical Education programme on the physical activity levels of Grade 7 learners in Potchefstroom, South Africa
T2  - Physical Education and Sport Pedagogy
VL  - 22
IS  - 1
SP  - 35-50
DO  - 
ER  -</v>
      </c>
    </row>
    <row r="213" spans="1:9" x14ac:dyDescent="0.25">
      <c r="A213" s="96" t="s">
        <v>8714</v>
      </c>
      <c r="B213" s="97" t="s">
        <v>8715</v>
      </c>
      <c r="C213" s="97" t="s">
        <v>8575</v>
      </c>
      <c r="D213" s="97" t="s">
        <v>8189</v>
      </c>
      <c r="E213" s="97" t="s">
        <v>8254</v>
      </c>
      <c r="F213" s="97" t="s">
        <v>8210</v>
      </c>
      <c r="G213" s="97" t="s">
        <v>8716</v>
      </c>
      <c r="I213" s="88" t="str">
        <f t="shared" si="3"/>
        <v>TY  - JOUR
AU  - Toftager M, Christiansen LB, Ersbøll AK, Kristensen PL, Due P, Troelsen J
PY  - 2014
TI  - Intervention Effects on Adolescent Physical Activity in the Multicomponent SPACE Study: A Cluster Randomized Controlled Trial
T2  - PLoS ONE
VL  - 9
IS  - 6
SP  - 1-11
DO  - 
ER  -</v>
      </c>
    </row>
    <row r="214" spans="1:9" x14ac:dyDescent="0.25">
      <c r="A214" s="96" t="s">
        <v>8717</v>
      </c>
      <c r="B214" s="97" t="s">
        <v>8718</v>
      </c>
      <c r="C214" s="97" t="s">
        <v>8248</v>
      </c>
      <c r="D214" s="97" t="s">
        <v>8231</v>
      </c>
      <c r="E214" s="97" t="s">
        <v>8242</v>
      </c>
      <c r="F214" s="97" t="s">
        <v>8211</v>
      </c>
      <c r="G214" s="97" t="s">
        <v>8719</v>
      </c>
      <c r="I214" s="88" t="str">
        <f t="shared" si="3"/>
        <v>TY  - JOUR
AU  - Van Kann DHH, de Vries SI, Schipperijn J, de Vries NK, Jansen MWJ, Kremers SPJ
PY  - 2017
TI  - A Multicomponent Schoolyard Intervention Targeting Children's Recess Physical Activity and Sedentary Behavior: Effects After 1 Year
T2  - Journal of Physical Activity &amp; Health
VL  - 14
IS  - 11
SP  - 866-75
DO  - 
ER  -</v>
      </c>
    </row>
    <row r="215" spans="1:9" x14ac:dyDescent="0.25">
      <c r="A215" s="96" t="s">
        <v>8720</v>
      </c>
      <c r="B215" s="97" t="s">
        <v>3894</v>
      </c>
      <c r="C215" s="97" t="s">
        <v>8721</v>
      </c>
      <c r="D215" s="97" t="s">
        <v>8268</v>
      </c>
      <c r="E215" s="97" t="s">
        <v>8220</v>
      </c>
      <c r="F215" s="97" t="s">
        <v>8264</v>
      </c>
      <c r="G215" s="97" t="s">
        <v>3895</v>
      </c>
      <c r="I215" s="88" t="str">
        <f t="shared" si="3"/>
        <v>TY  - JOUR
AU  - Velicer WF, Redding CA, Paiva AL, Mauriello LM, Blissmer B, Oatley K, et al
PY  - 2013
TI  - Multiple behavior interventions to prevent substance abuse and increase energy balance behaviors in middle school students
T2  - Translational Behavioral Medicine
VL  - 3
IS  - 1
SP  - 82-93
DO  - 
ER  -</v>
      </c>
    </row>
    <row r="216" spans="1:9" x14ac:dyDescent="0.25">
      <c r="A216" s="96" t="s">
        <v>8722</v>
      </c>
      <c r="B216" s="97" t="s">
        <v>8723</v>
      </c>
      <c r="C216" s="97" t="s">
        <v>8724</v>
      </c>
      <c r="D216" s="97" t="s">
        <v>8199</v>
      </c>
      <c r="E216" s="97" t="s">
        <v>8185</v>
      </c>
      <c r="F216" s="97" t="s">
        <v>8205</v>
      </c>
      <c r="G216" s="97" t="s">
        <v>8725</v>
      </c>
      <c r="I216" s="88" t="str">
        <f t="shared" si="3"/>
        <v>TY  - JOUR
AU  - Verstraete SJM, Cardon GM, De Clercq DLR, De Bourdeaudhuij IMM
PY  - 2007
TI  - A comprehensive physical activity promotion programme at elementary school: the effects on physical activity, physical fitness and psychosocial correlates of physical activity
T2  - Public Health Nutrition
VL  - 10
IS  - 5
SP  - 477-84
DO  - 
ER  -</v>
      </c>
    </row>
    <row r="217" spans="1:9" x14ac:dyDescent="0.25">
      <c r="A217" s="96" t="s">
        <v>8726</v>
      </c>
      <c r="B217" s="97" t="s">
        <v>3917</v>
      </c>
      <c r="C217" s="97" t="s">
        <v>8727</v>
      </c>
      <c r="D217" s="97" t="s">
        <v>8189</v>
      </c>
      <c r="I217" s="88" t="str">
        <f t="shared" si="3"/>
        <v>TY  - JOUR
AU  - Viggiano A, Viggiano E, Di Costanzo A, Viggiano A, Andreozzi E, Romano V, et al
PY  - 2014
TI  - Kaledo, a board game for nutrition education of children and adolescents at school: cluster randomized controlled trial of healthy lifestyle promotion
T2  - European journal of pediatrics
VL  - 
IS  - 
SP  - 
DO  - 
ER  -</v>
      </c>
    </row>
    <row r="218" spans="1:9" x14ac:dyDescent="0.25">
      <c r="A218" s="96" t="s">
        <v>8728</v>
      </c>
      <c r="B218" s="97" t="s">
        <v>3922</v>
      </c>
      <c r="C218" s="97" t="s">
        <v>8729</v>
      </c>
      <c r="D218" s="97" t="s">
        <v>8193</v>
      </c>
      <c r="E218" s="97" t="s">
        <v>8730</v>
      </c>
      <c r="F218" s="97" t="s">
        <v>8254</v>
      </c>
      <c r="G218" s="97" t="s">
        <v>8731</v>
      </c>
      <c r="I218" s="88" t="str">
        <f t="shared" si="3"/>
        <v>TY  - JOUR
AU  - Viggiano E, Viggiano A, Di Costanzo A, Viggiano A, Viggiano A, Andreozzi E, et al
PY  - 2018
TI  - Healthy lifestyle promotion in primary schools through the board game Kaledo: a pilot cluster randomized trial
T2  - European Journal of Pediatrics
VL  - 177
IS  - 9
SP  - 1371-5
DO  - 
ER  -</v>
      </c>
    </row>
    <row r="219" spans="1:9" x14ac:dyDescent="0.25">
      <c r="A219" s="96" t="s">
        <v>8732</v>
      </c>
      <c r="B219" s="97" t="s">
        <v>8733</v>
      </c>
      <c r="C219" s="97" t="s">
        <v>8392</v>
      </c>
      <c r="D219" s="97" t="s">
        <v>8231</v>
      </c>
      <c r="E219" s="97" t="s">
        <v>8214</v>
      </c>
      <c r="G219" s="97" t="s">
        <v>8211</v>
      </c>
      <c r="I219" s="88" t="str">
        <f t="shared" si="3"/>
        <v>TY  - JOUR
AU  - Villa-Gonzalez E, Ruiz JR, Mendoza JA, Chillon P
PY  - 2017
TI  - Effects of a school-based intervention on active commuting to school and health-related fitness
T2  - Bmc Public Health
VL  - 17
IS  - 
SP  - 11
DO  - 
ER  -</v>
      </c>
    </row>
    <row r="220" spans="1:9" x14ac:dyDescent="0.25">
      <c r="A220" s="96" t="s">
        <v>8734</v>
      </c>
      <c r="B220" s="97" t="s">
        <v>8735</v>
      </c>
      <c r="C220" s="97" t="s">
        <v>8353</v>
      </c>
      <c r="D220" s="97" t="s">
        <v>8193</v>
      </c>
      <c r="E220" s="97" t="s">
        <v>8465</v>
      </c>
      <c r="F220" s="97" t="s">
        <v>8190</v>
      </c>
      <c r="G220" s="97" t="s">
        <v>8736</v>
      </c>
      <c r="I220" s="88" t="str">
        <f t="shared" si="3"/>
        <v>TY  - JOUR
AU  - Wang Z, Xu F, Ye Q, Tse LA, Xue H, Tan Z, et al
PY  - 2018
TI  - Childhood obesity prevention through a community-based cluster randomized controlled physical activity intervention among schools in china: the health legacy project of the 2nd world summer youth olympic Games (YOG-Obesity study)
T2  - International Journal of Obesity
VL  - 42
IS  - 4
SP  - 625-33
DO  - 
ER  -</v>
      </c>
    </row>
    <row r="221" spans="1:9" x14ac:dyDescent="0.25">
      <c r="A221" s="96" t="s">
        <v>8737</v>
      </c>
      <c r="B221" s="97" t="s">
        <v>8738</v>
      </c>
      <c r="C221" s="97" t="s">
        <v>8739</v>
      </c>
      <c r="D221" s="97" t="s">
        <v>8193</v>
      </c>
      <c r="E221" s="97" t="s">
        <v>8486</v>
      </c>
      <c r="F221" s="97" t="s">
        <v>8220</v>
      </c>
      <c r="G221" s="97" t="s">
        <v>8740</v>
      </c>
      <c r="I221" s="88" t="str">
        <f t="shared" si="3"/>
        <v>TY  - JOUR
AU  - Weaver RG, Webster CA, Egan C, Campos CMC, Michael RD, Vazou S
PY  - 2018
TI  - Partnerships for Active Children in Elementary Schools: Outcomes of a 2-Year Pilot Study to Increase Physical Activity During the School Day
T2  - American Journal of Health Promotion
VL  - 32
IS  - 3
SP  - 621-30
DO  - 
ER  -</v>
      </c>
    </row>
    <row r="222" spans="1:9" x14ac:dyDescent="0.25">
      <c r="A222" s="96" t="s">
        <v>8741</v>
      </c>
      <c r="B222" s="97" t="s">
        <v>8742</v>
      </c>
      <c r="C222" s="97" t="s">
        <v>6236</v>
      </c>
      <c r="D222" s="97" t="s">
        <v>8300</v>
      </c>
      <c r="E222" s="97" t="s">
        <v>8462</v>
      </c>
      <c r="F222" s="97" t="s">
        <v>8210</v>
      </c>
      <c r="G222" s="97" t="s">
        <v>8743</v>
      </c>
      <c r="I222" s="88" t="str">
        <f t="shared" si="3"/>
        <v>TY  - JOUR
AU  - Wen LM, Fry D, Merom D, Rissel C, Dirkis H, Balafas A
PY  - 2008
TI  - Increasing active travel to school: Are we on the right track? A cluster randomised controlled trial from Sydney, Australia
T2  - Preventive Medicine
VL  - 47
IS  - 6
SP  - 612-8
DO  - 
ER  -</v>
      </c>
    </row>
    <row r="223" spans="1:9" x14ac:dyDescent="0.25">
      <c r="A223" s="96" t="s">
        <v>8744</v>
      </c>
      <c r="B223" s="97" t="s">
        <v>8745</v>
      </c>
      <c r="C223" s="97" t="s">
        <v>4448</v>
      </c>
      <c r="D223" s="97" t="s">
        <v>8257</v>
      </c>
      <c r="E223" s="97" t="s">
        <v>8364</v>
      </c>
      <c r="F223" s="97" t="s">
        <v>8371</v>
      </c>
      <c r="G223" s="97" t="s">
        <v>8746</v>
      </c>
      <c r="I223" s="88" t="str">
        <f t="shared" si="3"/>
        <v>TY  - JOUR
AU  - Williamson DA, Champagne CM, Harsha DW, Han H, Martin CK, Newton Jr. Jr RL, et al
PY  - 2012
TI  - Effect of an environmental school-based obesity prevention program on changes in body fat and body weight: A randomized trial
T2  - Obesity
VL  - 20
IS  - 8
SP  - 1653-61
DO  - 
ER  -</v>
      </c>
    </row>
    <row r="224" spans="1:9" x14ac:dyDescent="0.25">
      <c r="A224" s="96" t="s">
        <v>8747</v>
      </c>
      <c r="B224" s="97" t="s">
        <v>8748</v>
      </c>
      <c r="C224" s="97" t="s">
        <v>4448</v>
      </c>
      <c r="D224" s="97" t="s">
        <v>8199</v>
      </c>
      <c r="E224" s="97" t="s">
        <v>8195</v>
      </c>
      <c r="F224" s="97" t="s">
        <v>8190</v>
      </c>
      <c r="G224" s="97" t="s">
        <v>8749</v>
      </c>
      <c r="I224" s="88" t="str">
        <f t="shared" si="3"/>
        <v>TY  - JOUR
AU  - Williamson DA, Copeland AL, Anton SD, Champagne C, Han H, Lewis L, et al
PY  - 2007
TI  - Wise mind project: A school-based environmental approach for preventing weight gain in children
T2  - Obesity
VL  - 15
IS  - 4
SP  - 906-17
DO  - 
ER  -</v>
      </c>
    </row>
    <row r="225" spans="1:9" x14ac:dyDescent="0.25">
      <c r="A225" s="96" t="s">
        <v>8750</v>
      </c>
      <c r="B225" s="97" t="s">
        <v>8751</v>
      </c>
      <c r="C225" s="97" t="s">
        <v>8752</v>
      </c>
      <c r="D225" s="97" t="s">
        <v>8183</v>
      </c>
      <c r="E225" s="97" t="s">
        <v>8753</v>
      </c>
      <c r="F225" s="97" t="s">
        <v>8190</v>
      </c>
      <c r="G225" s="97" t="s">
        <v>8754</v>
      </c>
      <c r="I225" s="88" t="str">
        <f t="shared" si="3"/>
        <v>TY  - JOUR
AU  - Wilson DK, Lee Van Horn M, Kitzman-Ulrich H, Saunders R, Pate R, Lawman HG, et al
PY  - 2011
TI  - Results of the " Active by Choice Today" (ACT) Randomized Trial for Increasing Physical Activity in Low-Income and Minority Adolescents
T2  - Health Psychology
VL  - 30
IS  - 4
SP  - 463-71
DO  - 
ER  -</v>
      </c>
    </row>
    <row r="226" spans="1:9" x14ac:dyDescent="0.25">
      <c r="A226" s="96" t="s">
        <v>8755</v>
      </c>
      <c r="B226" s="97" t="s">
        <v>8756</v>
      </c>
      <c r="C226" s="97" t="s">
        <v>7044</v>
      </c>
      <c r="D226" s="97" t="s">
        <v>8204</v>
      </c>
      <c r="E226" s="97" t="s">
        <v>8185</v>
      </c>
      <c r="F226" s="97" t="s">
        <v>8185</v>
      </c>
      <c r="G226" s="97" t="s">
        <v>8258</v>
      </c>
      <c r="I226" s="88" t="str">
        <f t="shared" si="3"/>
        <v>TY  - JOUR
AU  - Xu F, Ware RS, Leslie E, Tse LA, Wang ZY, Li JQ, et al
PY  - 2015
TI  - Effectiveness of a Randomized Controlled Lifestyle Intervention to Prevent Obesity among Chinese Primary School Students: CLICK-Obesity Study
T2  - Plos One
VL  - 10
IS  - 10
SP  - 12
DO  - 
ER  -</v>
      </c>
    </row>
    <row r="227" spans="1:9" x14ac:dyDescent="0.25">
      <c r="A227" s="96" t="s">
        <v>8757</v>
      </c>
      <c r="B227" s="97" t="s">
        <v>8758</v>
      </c>
      <c r="C227" s="97" t="s">
        <v>8353</v>
      </c>
      <c r="D227" s="97" t="s">
        <v>8231</v>
      </c>
      <c r="E227" s="97" t="s">
        <v>8354</v>
      </c>
      <c r="F227" s="97" t="s">
        <v>8226</v>
      </c>
      <c r="G227" s="97" t="s">
        <v>8759</v>
      </c>
      <c r="I227" s="88" t="str">
        <f t="shared" si="3"/>
        <v>TY  - JOUR
AU  - Yang Y, Kang B, Lee EY, Yang HK, Kim HS, Lim SY, et al
PY  - 2017
TI  - Effect of an obesity prevention program focused on motivating environments in childhood: a school-based prospective study
T2  - International Journal of Obesity
VL  - 41
IS  - 7
SP  - 1027-34
DO  - 
ER  -</v>
      </c>
    </row>
    <row r="228" spans="1:9" x14ac:dyDescent="0.25">
      <c r="A228" s="96" t="s">
        <v>8760</v>
      </c>
      <c r="B228" s="97" t="s">
        <v>6921</v>
      </c>
      <c r="C228" s="97" t="s">
        <v>6922</v>
      </c>
      <c r="D228" s="97" t="s">
        <v>8268</v>
      </c>
      <c r="E228" s="97" t="s">
        <v>8486</v>
      </c>
      <c r="F228" s="97" t="s">
        <v>8201</v>
      </c>
      <c r="G228" s="97" t="s">
        <v>8761</v>
      </c>
      <c r="I228" s="88" t="str">
        <f t="shared" si="3"/>
        <v>TY  - JOUR
AU  - Yew Meng H, Whipp P, Dimmock J, Jackson B
PY  - 2013
TI  - The Effects of Choice on Autonomous Motivation, Perceived Autonomy Support, and Physical Activity Levels in High School Physical Education
T2  - Journal of Teaching in Physical Education
VL  - 32
IS  - 2
SP  - 131-48
DO  - 
ER  -</v>
      </c>
    </row>
    <row r="229" spans="1:9" x14ac:dyDescent="0.25">
      <c r="A229" s="96" t="s">
        <v>8762</v>
      </c>
      <c r="B229" s="97" t="s">
        <v>8763</v>
      </c>
      <c r="C229" s="97" t="s">
        <v>8318</v>
      </c>
      <c r="D229" s="97" t="s">
        <v>8189</v>
      </c>
      <c r="E229" s="97" t="s">
        <v>8764</v>
      </c>
      <c r="F229" s="97" t="s">
        <v>8220</v>
      </c>
      <c r="G229" s="97" t="s">
        <v>8765</v>
      </c>
      <c r="I229" s="88" t="str">
        <f t="shared" si="3"/>
        <v>TY  - JOUR
AU  - Yildirim M, Arundell L, Cerin E, Carson V, Brown H, Crawford D, et al
PY  - 2014
TI  - What helps children to move more at school recess and lunchtime? Mid-Intervention results from Transform-Us! Cluster-randomised controlled trial
T2  - British Journal of Sports Medicine
VL  - 48
IS  - 3
SP  - 271-7
DO  - 
ER  -</v>
      </c>
    </row>
    <row r="230" spans="1:9" x14ac:dyDescent="0.25">
      <c r="A230" s="96" t="s">
        <v>8766</v>
      </c>
      <c r="B230" s="97" t="s">
        <v>4356</v>
      </c>
      <c r="C230" s="97" t="s">
        <v>4357</v>
      </c>
      <c r="D230" s="97" t="s">
        <v>8268</v>
      </c>
      <c r="E230" s="97" t="s">
        <v>8185</v>
      </c>
      <c r="F230" s="97" t="s">
        <v>8201</v>
      </c>
      <c r="G230" s="97" t="s">
        <v>8767</v>
      </c>
      <c r="I230" s="88" t="str">
        <f t="shared" si="3"/>
        <v>TY  - JOUR
AU  - Zan G
PY  - 2013
TI  - The Impact of an Exergaming Intervention on Urban School Children's Physical Activity Levels and Academic Outcomes
T2  - Asian Journal of Exercise &amp; Sports Science
VL  - 10
IS  - 2
SP  - 1-10
DO  - 
ER  -</v>
      </c>
    </row>
    <row r="231" spans="1:9" x14ac:dyDescent="0.25">
      <c r="A231" s="96" t="s">
        <v>8768</v>
      </c>
      <c r="B231" s="97" t="s">
        <v>8769</v>
      </c>
      <c r="C231" s="97" t="s">
        <v>8361</v>
      </c>
      <c r="D231" s="97" t="s">
        <v>8393</v>
      </c>
      <c r="E231" s="97" t="s">
        <v>8214</v>
      </c>
      <c r="F231" s="97" t="s">
        <v>8254</v>
      </c>
      <c r="G231" s="97" t="s">
        <v>8195</v>
      </c>
      <c r="I231" s="88" t="str">
        <f t="shared" si="3"/>
        <v>TY  - JOUR
AU  - Zhang Y, Yin Y, Liu JX, Yang M, Liu ZS, Ma XD
PY  - 2020
TI  - Impact of Combined Theory-Based Intervention on Psychological Effects and Physical Activity among Chinese Adolescents
T2  - International Journal of Environmental Research and Public Health
VL  - 17
IS  - 9
SP  - 15
DO  - 
ER  -</v>
      </c>
    </row>
    <row r="232" spans="1:9" x14ac:dyDescent="0.25">
      <c r="A232" s="96" t="s">
        <v>8770</v>
      </c>
      <c r="B232" s="97" t="s">
        <v>8771</v>
      </c>
      <c r="C232" s="97" t="s">
        <v>8772</v>
      </c>
      <c r="D232" s="97" t="s">
        <v>8193</v>
      </c>
      <c r="I232" s="88" t="str">
        <f t="shared" si="3"/>
        <v>TY  - JOUR
AU  - Ainsworth, C.
PY  - 2018
TI  - Examining the Role of Perceived Benefits and Barriers in Physical Activity Behavior for Cancer Prevention and Control
T2  - (Doctoral dissertation, The University of Alabama at Birmingham, 2018). Ann Arbor, MI: ProQuest.
VL  - 
IS  - 
SP  - 
DO  - 
ER  -</v>
      </c>
    </row>
    <row r="233" spans="1:9" x14ac:dyDescent="0.25">
      <c r="A233" s="96" t="s">
        <v>8773</v>
      </c>
      <c r="B233" s="97" t="s">
        <v>8774</v>
      </c>
      <c r="C233" s="97" t="s">
        <v>8775</v>
      </c>
      <c r="D233" s="97" t="s">
        <v>8237</v>
      </c>
      <c r="E233" s="97" t="s">
        <v>8185</v>
      </c>
      <c r="F233" s="97" t="s">
        <v>8201</v>
      </c>
      <c r="G233" s="97" t="s">
        <v>4718</v>
      </c>
      <c r="H233" s="97" t="s">
        <v>4719</v>
      </c>
      <c r="I233" s="88" t="str">
        <f t="shared" si="3"/>
        <v>TY  - JOUR
AU  - Arrieta, H., Astrugue, C., Regueme, S., Durrieu, J., Maillard, A., Rieger, A., Bourdel‐Marchasson, I.
PY  - 2019
TI  - Effects of a physical activity programme to prevent physical performance decline in onco‐geriatric patients: A randomized multicentre trial
T2  - Journal of Cachexia, Sarcopenia and Muscle
VL  - 10
IS  - 2
SP  - 287-297
DO  - 10.1002/jcsm.12382
ER  -</v>
      </c>
    </row>
    <row r="234" spans="1:9" x14ac:dyDescent="0.25">
      <c r="A234" s="96" t="s">
        <v>8776</v>
      </c>
      <c r="B234" s="97" t="s">
        <v>8777</v>
      </c>
      <c r="C234" s="97" t="s">
        <v>8778</v>
      </c>
      <c r="D234" s="97" t="s">
        <v>8209</v>
      </c>
      <c r="E234" s="97" t="s">
        <v>8582</v>
      </c>
      <c r="F234" s="97" t="s">
        <v>8190</v>
      </c>
      <c r="G234" s="97" t="s">
        <v>8779</v>
      </c>
      <c r="H234" s="97" t="s">
        <v>8780</v>
      </c>
      <c r="I234" s="88" t="str">
        <f t="shared" si="3"/>
        <v>TY  - JOUR
AU  - Baumann, F. T., Bieck, O., Oberste, M., Kuhn, R., Schmitt, J., Wentrock, S., Reuss-Borst, M.
PY  - 2016
TI  - Sustainable impact of an individualized exercise program on physical activity level and fatigue syndrome on breast cancer patients in two German rehabilitation centers
T2  - Supportive Care in Cancer
VL  - 25
IS  - 4
SP  - 1047-1054
DO  - 10.1007/s00520-016-3490-x
ER  -</v>
      </c>
    </row>
    <row r="235" spans="1:9" x14ac:dyDescent="0.25">
      <c r="A235" s="96" t="s">
        <v>8781</v>
      </c>
      <c r="B235" s="97" t="s">
        <v>8782</v>
      </c>
      <c r="C235" s="97" t="s">
        <v>4880</v>
      </c>
      <c r="D235" s="97" t="s">
        <v>8189</v>
      </c>
      <c r="E235" s="97" t="s">
        <v>8220</v>
      </c>
      <c r="G235" s="97" t="s">
        <v>8783</v>
      </c>
      <c r="H235" s="97" t="s">
        <v>4882</v>
      </c>
      <c r="I235" s="88" t="str">
        <f t="shared" si="3"/>
        <v>TY  - JOUR
AU  - Bélanger, L. J., Mummery, W. K., Clark, A. M., &amp; Courneya, K. S.
PY  - 2014
TI  - Effects of targeted print materials on physical activity and quality of life in young adult cancer survivors during and after treatment: An exploratory randomized controlled trial
T2  - Journal of Adolescent and Young Adult Oncology
VL  - 3
IS  - 
SP  - 83–91
DO  - 10.1089/jayao.2013.0021
ER  -</v>
      </c>
    </row>
    <row r="236" spans="1:9" x14ac:dyDescent="0.25">
      <c r="A236" s="96" t="s">
        <v>8784</v>
      </c>
      <c r="B236" s="97" t="s">
        <v>4997</v>
      </c>
      <c r="C236" s="97" t="s">
        <v>8785</v>
      </c>
      <c r="D236" s="97" t="s">
        <v>8237</v>
      </c>
      <c r="E236" s="97" t="s">
        <v>8255</v>
      </c>
      <c r="F236" s="97" t="s">
        <v>8185</v>
      </c>
      <c r="H236" s="97" t="s">
        <v>4999</v>
      </c>
      <c r="I236" s="88" t="str">
        <f t="shared" si="3"/>
        <v>TY  - JOUR
AU  - Bjerre, E. D., Petersen, T. H., Jørgensen, A. B., Johansen, C., Krustrup, P., Langdahl, B., Midtgaard, J.
PY  - 2019
TI  - Community-based football in men with prostate cancer: 1-year follow-up on a pragmatic, multicentre randomised controlled trial
T2  - PLOS Medicine
VL  - 16
IS  - 10
SP  - 
DO  - 10.1371/journal.pmed.1002936
ER  -</v>
      </c>
    </row>
    <row r="237" spans="1:9" x14ac:dyDescent="0.25">
      <c r="A237" s="96" t="s">
        <v>8786</v>
      </c>
      <c r="B237" s="97" t="s">
        <v>8787</v>
      </c>
      <c r="C237" s="97" t="s">
        <v>8788</v>
      </c>
      <c r="D237" s="97" t="s">
        <v>8189</v>
      </c>
      <c r="E237" s="97" t="s">
        <v>8515</v>
      </c>
      <c r="G237" s="97" t="s">
        <v>8789</v>
      </c>
      <c r="H237" s="97" t="s">
        <v>5110</v>
      </c>
      <c r="I237" s="88" t="str">
        <f t="shared" si="3"/>
        <v>TY  - JOUR
AU  - Bourke, L., Gilbert, S., Hooper, R., Steed, L. A., Joshi, M., Catto, J. W., Rosario, D. J.
PY  - 2014
TI  - Lifestyle changes for improving diseasespecific quality of life in sedentary men on long-term androgen-deprivation therapy for advanced prostate cancer: A randomised controlled trial
T2  - European Urology
VL  - 65
IS  - 
SP  - 865–872
DO  - 10.1016/j.eururo.2013.09.040
ER  -</v>
      </c>
    </row>
    <row r="238" spans="1:9" x14ac:dyDescent="0.25">
      <c r="A238" s="96" t="s">
        <v>8790</v>
      </c>
      <c r="B238" s="97" t="s">
        <v>8791</v>
      </c>
      <c r="C238" s="97" t="s">
        <v>6715</v>
      </c>
      <c r="D238" s="97" t="s">
        <v>8183</v>
      </c>
      <c r="E238" s="97" t="s">
        <v>8220</v>
      </c>
      <c r="G238" s="97" t="s">
        <v>8792</v>
      </c>
      <c r="H238" s="97" t="s">
        <v>8793</v>
      </c>
      <c r="I238" s="88" t="str">
        <f t="shared" si="3"/>
        <v>TY  - JOUR
AU  - Cantarero-Villanueva, I., Fernández-Lao, C., Díaz-Rodriguez, L., Fernández-de-las-Peñas, C., del Moral-Avila, R., &amp; Arroyo-Morales, M.
PY  - 2011
TI  - A multimodal exercise program and multimedia support reduce cancer-related fatigue in breast cancer survivors: A randomised controlled clinical trial
T2  - European Journal of Integrative Medicine
VL  - 3
IS  - 
SP  - e189–e200
DO  - 10.1016/j.eujim.2011.08.001
ER  -</v>
      </c>
    </row>
    <row r="239" spans="1:9" x14ac:dyDescent="0.25">
      <c r="A239" s="96" t="s">
        <v>8794</v>
      </c>
      <c r="B239" s="97" t="s">
        <v>8795</v>
      </c>
      <c r="C239" s="97" t="s">
        <v>945</v>
      </c>
      <c r="D239" s="97" t="s">
        <v>8209</v>
      </c>
      <c r="E239" s="97" t="s">
        <v>8796</v>
      </c>
      <c r="G239" s="97" t="s">
        <v>8797</v>
      </c>
      <c r="H239" s="97" t="s">
        <v>8798</v>
      </c>
      <c r="I239" s="88" t="str">
        <f t="shared" si="3"/>
        <v>TY  - JOUR
AU  - Capozzi, L. C., McNeely, M. L., Lau, H. Y., Reimer, R. A., Giese-Davis, J., Fung, T. S., &amp; Culos-Reed, S. N.
PY  - 2016
TI  - Patient-reported outcomes, body composition, and nutrition status in patients with head and neck cancer: Results from an exploratory randomized controlled exercise trial
T2  - Cancer
VL  - 122
IS  - 
SP  - 1185–1200
DO  - 10.1002/cncr.29863
ER  -</v>
      </c>
    </row>
    <row r="240" spans="1:9" x14ac:dyDescent="0.25">
      <c r="A240" s="96" t="s">
        <v>8799</v>
      </c>
      <c r="B240" s="97" t="s">
        <v>8800</v>
      </c>
      <c r="C240" s="97" t="s">
        <v>164</v>
      </c>
      <c r="D240" s="97" t="s">
        <v>8237</v>
      </c>
      <c r="E240" s="97" t="s">
        <v>8219</v>
      </c>
      <c r="F240" s="97" t="s">
        <v>8264</v>
      </c>
      <c r="H240" s="97" t="s">
        <v>2280</v>
      </c>
      <c r="I240" s="88" t="str">
        <f t="shared" si="3"/>
        <v>TY  - JOUR
AU  - Carayol, M., Ninot, G., Senesse, P., Bleuse, J., Gourgou, S., Sancho-Garnier, H., Jacot, W.
PY  - 2019
TI  - Short- and long-term impact of adapted physical activity and diet counseling during adjuvant breast cancer therapy: The “APAD1” randomized controlled trial
T2  - BMC Cancer
VL  - 19
IS  - 1
SP  - 
DO  - 10.1186/s12885-019-5896-6
ER  -</v>
      </c>
    </row>
    <row r="241" spans="1:9" x14ac:dyDescent="0.25">
      <c r="A241" s="96" t="s">
        <v>8801</v>
      </c>
      <c r="B241" s="97" t="s">
        <v>8802</v>
      </c>
      <c r="C241" s="97" t="s">
        <v>8803</v>
      </c>
      <c r="D241" s="97" t="s">
        <v>8204</v>
      </c>
      <c r="E241" s="97" t="s">
        <v>8804</v>
      </c>
      <c r="G241" s="97" t="s">
        <v>8805</v>
      </c>
      <c r="H241" s="97" t="s">
        <v>2421</v>
      </c>
      <c r="I241" s="88" t="str">
        <f t="shared" si="3"/>
        <v>TY  - JOUR
AU  - Chung, O. K. J., Li, H. C. W., Chiu, S. Y., Ho, K. Y., &amp; Lopez, V.
PY  - 2015
TI  - Sustainability of an integrated adventure-based training and health education program to enhance quality of life among Chinese childhood cancer survivors: A randomized controlled trial
T2  - Cancer Nursing
VL  - 38
IS  - 
SP  - 366–374
DO  - 10.1097/NCC.0000000000000211
ER  -</v>
      </c>
    </row>
    <row r="242" spans="1:9" x14ac:dyDescent="0.25">
      <c r="A242" s="96" t="s">
        <v>8806</v>
      </c>
      <c r="B242" s="97" t="s">
        <v>8807</v>
      </c>
      <c r="C242" s="97" t="s">
        <v>5372</v>
      </c>
      <c r="D242" s="97" t="s">
        <v>8199</v>
      </c>
      <c r="E242" s="97" t="s">
        <v>8582</v>
      </c>
      <c r="G242" s="97" t="s">
        <v>8808</v>
      </c>
      <c r="H242" s="97" t="s">
        <v>8809</v>
      </c>
      <c r="I242" s="88" t="str">
        <f t="shared" si="3"/>
        <v>TY  - JOUR
AU  - Daley, A. J., Crank, H., Saxton, J. M., Mutrie, N., Coleman, R., &amp; Roalfe, A.
PY  - 2007
TI  - Randomized trial of exercise therapy in women treated for breast cancer
T2  - Journal of Clinical Oncology
VL  - 25
IS  - 
SP  - 1713–1721
DO  - 10.1200/JCO.2006.09.5083
ER  -</v>
      </c>
    </row>
    <row r="243" spans="1:9" x14ac:dyDescent="0.25">
      <c r="A243" s="96" t="s">
        <v>8810</v>
      </c>
      <c r="B243" s="97" t="s">
        <v>8811</v>
      </c>
      <c r="C243" s="97" t="s">
        <v>5372</v>
      </c>
      <c r="D243" s="97" t="s">
        <v>8812</v>
      </c>
      <c r="E243" s="97" t="s">
        <v>8225</v>
      </c>
      <c r="G243" s="97" t="s">
        <v>8813</v>
      </c>
      <c r="H243" s="97" t="s">
        <v>8814</v>
      </c>
      <c r="I243" s="88" t="str">
        <f t="shared" si="3"/>
        <v>TY  - JOUR
AU  - Demark-Wahnefried, W., Clipp, E. C., Morey, M. C., Pieper, C. F., Sloane, R., Snyder, D. C., &amp; Cohen, H. J.
PY  - 2006
TI  - Lifestyle intervention development study to improve physical function in older adults with cancer: Outcomes from Project LEAD
T2  - Journal of Clinical Oncology
VL  - 24
IS  - 
SP  - 3465–3473
DO  - 10.1200/JCO.2006.05.7224
ER  -</v>
      </c>
    </row>
    <row r="244" spans="1:9" x14ac:dyDescent="0.25">
      <c r="A244" s="96" t="s">
        <v>8815</v>
      </c>
      <c r="B244" s="97" t="s">
        <v>8816</v>
      </c>
      <c r="C244" s="97" t="s">
        <v>5372</v>
      </c>
      <c r="D244" s="97" t="s">
        <v>8199</v>
      </c>
      <c r="E244" s="97" t="s">
        <v>8582</v>
      </c>
      <c r="G244" s="97" t="s">
        <v>8817</v>
      </c>
      <c r="H244" s="97" t="s">
        <v>8818</v>
      </c>
      <c r="I244" s="88" t="str">
        <f t="shared" si="3"/>
        <v>TY  - JOUR
AU  - Demark-Wahnefried, W., Clipp, E. C., Lipkus, I. M., Lobach, D., Snyder, D. C., Sloane, R.,... Kraus, W. E.
PY  - 2007
TI  - Main outcomes of the FRESH START trial: A sequentially tailored, diet and exercise mailed print intervention among breast and prostate cancer survivors
T2  - Journal of Clinical Oncology
VL  - 25
IS  - 
SP  - 2709–2718
DO  - 10.1200/JCO.2007.10.7094
ER  -</v>
      </c>
    </row>
    <row r="245" spans="1:9" x14ac:dyDescent="0.25">
      <c r="A245" s="96" t="s">
        <v>8819</v>
      </c>
      <c r="B245" s="97" t="s">
        <v>6083</v>
      </c>
      <c r="C245" s="97" t="s">
        <v>8820</v>
      </c>
      <c r="D245" s="97" t="s">
        <v>8183</v>
      </c>
      <c r="E245" s="97" t="s">
        <v>8796</v>
      </c>
      <c r="G245" s="97" t="s">
        <v>8821</v>
      </c>
      <c r="H245" s="97" t="s">
        <v>6084</v>
      </c>
      <c r="I245" s="88" t="str">
        <f t="shared" si="3"/>
        <v>TY  - JOUR
AU  - Donnelly, C. M., Blaney, J. M., Lowe-Strong, A., Rankin, J. P., Campbell, A., McCrum-Gardner, E., &amp; Gracey, J. H.
PY  - 2011
TI  - A randomised controlled trial testing the feasibility and efficacy of a physical activity behavioural change intervention in managing fatigue with gynaecological cancer survivors
T2  - Gynecologic Oncology
VL  - 122
IS  - 
SP  - 618–624
DO  - 10.1016/j.ygyno.2011.05.029
ER  -</v>
      </c>
    </row>
    <row r="246" spans="1:9" x14ac:dyDescent="0.25">
      <c r="A246" s="96" t="s">
        <v>8822</v>
      </c>
      <c r="B246" s="97" t="s">
        <v>8823</v>
      </c>
      <c r="C246" s="97" t="s">
        <v>8778</v>
      </c>
      <c r="D246" s="97" t="s">
        <v>8209</v>
      </c>
      <c r="E246" s="97" t="s">
        <v>8225</v>
      </c>
      <c r="G246" s="97" t="s">
        <v>8824</v>
      </c>
      <c r="H246" s="97" t="s">
        <v>8825</v>
      </c>
      <c r="I246" s="88" t="str">
        <f t="shared" si="3"/>
        <v>TY  - JOUR
AU  - Furzer, B. J., Ackland, T. R., Wallman, K. E., Petterson, A. S., Gordon, S. M., Wright, K. E., &amp; Joske, D. J.
PY  - 2016
TI  - A randomised controlled trial comparing the effects of a 12-week supervised exercise versus usual care on outcomes in haematological cancer patients
T2  - Supportive Care in Cancer
VL  - 24
IS  - 
SP  - 1697–1707
DO  - 10.1007/s00520-015-2955-7
ER  -</v>
      </c>
    </row>
    <row r="247" spans="1:9" x14ac:dyDescent="0.25">
      <c r="A247" s="96" t="s">
        <v>8826</v>
      </c>
      <c r="B247" s="97" t="s">
        <v>6451</v>
      </c>
      <c r="C247" s="97" t="s">
        <v>8827</v>
      </c>
      <c r="D247" s="97" t="s">
        <v>8231</v>
      </c>
      <c r="E247" s="97" t="s">
        <v>8828</v>
      </c>
      <c r="F247" s="97" t="s">
        <v>8264</v>
      </c>
      <c r="G247" s="97" t="s">
        <v>6452</v>
      </c>
      <c r="H247" s="97" t="s">
        <v>6453</v>
      </c>
      <c r="I247" s="88" t="str">
        <f t="shared" si="3"/>
        <v>TY  - JOUR
AU  - Galvão, D. A., Newton, R. U., Girgis, A., Lepore, S. J., Stiller, A., Mihalopoulos, C., Chambers, S. K.
PY  - 2017
TI  - Randomized controlled trial of a peer led multimodal intervention for men with prostate cancer to increase exercise participation
T2  - Psycho-Oncology
VL  - 27
IS  - 1
SP  - 199-207
DO  - 10.1002/pon.4495
ER  -</v>
      </c>
    </row>
    <row r="248" spans="1:9" x14ac:dyDescent="0.25">
      <c r="A248" s="96" t="s">
        <v>8829</v>
      </c>
      <c r="B248" s="97" t="s">
        <v>6500</v>
      </c>
      <c r="C248" s="97" t="s">
        <v>8420</v>
      </c>
      <c r="D248" s="97" t="s">
        <v>8231</v>
      </c>
      <c r="E248" s="97" t="s">
        <v>8242</v>
      </c>
      <c r="F248" s="97" t="s">
        <v>8205</v>
      </c>
      <c r="G248" s="97" t="s">
        <v>6501</v>
      </c>
      <c r="H248" s="97" t="s">
        <v>6502</v>
      </c>
      <c r="I248" s="88" t="str">
        <f t="shared" si="3"/>
        <v>TY  - JOUR
AU  - Gaskin, C. J., Craike, M., Mohebbi, M., Courneya, K. S., &amp; Livingston, P. M.
PY  - 2017
TI  - A Clinician Referral and 12-Week Exercise Training Program for Men With Prostate Cancer: Outcomes to 12 Months of the ENGAGE Cluster Randomized Controlled Trial
T2  - Journal of Physical Activity and Health
VL  - 14
IS  - 5
SP  - 353-359
DO  - 10.1123/jpah.2016-0431
ER  -</v>
      </c>
    </row>
    <row r="249" spans="1:9" x14ac:dyDescent="0.25">
      <c r="A249" s="96" t="s">
        <v>8830</v>
      </c>
      <c r="B249" s="97" t="s">
        <v>8831</v>
      </c>
      <c r="C249" s="97" t="s">
        <v>4448</v>
      </c>
      <c r="D249" s="97" t="s">
        <v>8268</v>
      </c>
      <c r="E249" s="97" t="s">
        <v>8301</v>
      </c>
      <c r="G249" s="97" t="s">
        <v>8832</v>
      </c>
      <c r="H249" s="97" t="s">
        <v>8833</v>
      </c>
      <c r="I249" s="88" t="str">
        <f t="shared" si="3"/>
        <v>TY  - JOUR
AU  - Greenlee, H. A., Crew, K. D., Mata, J. M., McKinley, P. S., Rundle, A. G., Zhang, W.,... Hershman, D. L.
PY  - 2013
TI  - A pilot randomized controlled trial of a commercial diet and exercise weight loss program in minority breast cancer survivors
T2  - Obesity
VL  - 21
IS  - 
SP  - 65–76
DO  - 10.1002/oby.20245
ER  -</v>
      </c>
    </row>
    <row r="250" spans="1:9" x14ac:dyDescent="0.25">
      <c r="A250" s="96" t="s">
        <v>8834</v>
      </c>
      <c r="B250" s="97" t="s">
        <v>8835</v>
      </c>
      <c r="C250" s="97" t="s">
        <v>8836</v>
      </c>
      <c r="D250" s="97" t="s">
        <v>8237</v>
      </c>
      <c r="E250" s="97" t="s">
        <v>8258</v>
      </c>
      <c r="F250" s="97" t="s">
        <v>8264</v>
      </c>
      <c r="H250" s="97" t="s">
        <v>8837</v>
      </c>
      <c r="I250" s="88" t="str">
        <f t="shared" si="3"/>
        <v>TY  - JOUR
AU  - Hamari, L., Järvelä, L. S., Lähteenmäki, P. M., Arola, M., Axelin, A., Vahlberg, T., &amp; Salanterä, S.
PY  - 2019
TI  - The effect of an active video game intervention on physical activity, motor performance, and fatigue in children with cancer: A randomized controlled trial
T2  - BMC Research Notes
VL  - 12
IS  - 1
SP  - 
DO  - 10.1186/s1310019-4821-z
ER  -</v>
      </c>
    </row>
    <row r="251" spans="1:9" x14ac:dyDescent="0.25">
      <c r="A251" s="96" t="s">
        <v>8838</v>
      </c>
      <c r="B251" s="97" t="s">
        <v>8839</v>
      </c>
      <c r="C251" s="97" t="s">
        <v>5372</v>
      </c>
      <c r="D251" s="97" t="s">
        <v>8268</v>
      </c>
      <c r="E251" s="97" t="s">
        <v>8358</v>
      </c>
      <c r="G251" s="97" t="s">
        <v>8840</v>
      </c>
      <c r="H251" s="97" t="s">
        <v>6804</v>
      </c>
      <c r="I251" s="88" t="str">
        <f t="shared" si="3"/>
        <v>TY  - JOUR
AU  - Hawkes, A. L., Chambers, S. K., Pakenham, K. I., Patrao, T. A., Baade, P. D., Lynch, B. M.,... Courneya, K. S.
PY  - 2013
TI  - Effects of a telephonedelivered multiple health behavior change intervention (CanChange) on health and behavioral outcomes in survivors of colorectal cancer: A randomized controlled trial
T2  - Journal of Clinical Oncology
VL  - 31
IS  - 
SP  - 2313– 2321
DO  - 10.1200/JCO.2012.45.5873
ER  -</v>
      </c>
    </row>
    <row r="252" spans="1:9" x14ac:dyDescent="0.25">
      <c r="A252" s="96" t="s">
        <v>8841</v>
      </c>
      <c r="B252" s="97" t="s">
        <v>6831</v>
      </c>
      <c r="C252" s="97" t="s">
        <v>8842</v>
      </c>
      <c r="D252" s="97" t="s">
        <v>8257</v>
      </c>
      <c r="E252" s="97" t="s">
        <v>8621</v>
      </c>
      <c r="G252" s="97" t="s">
        <v>8843</v>
      </c>
      <c r="H252" s="97" t="s">
        <v>6834</v>
      </c>
      <c r="I252" s="88" t="str">
        <f t="shared" si="3"/>
        <v>TY  - JOUR
AU  - Hébert, J. R., Hurley, T. G., Harmon, B. E., Heiney, S., Hebert, C. J., &amp; Steck, S. E.
PY  - 2012
TI  - A diet, physical activity, and stress reduction intervention in men with rising prostate-specific antigen after treatment for prostate cancer
T2  - Cancer Epidemiology
VL  - 36
IS  - 
SP  - e128–e136
DO  - 10.1016/j.canep.2011.09.008
ER  -</v>
      </c>
    </row>
    <row r="253" spans="1:9" x14ac:dyDescent="0.25">
      <c r="A253" s="96" t="s">
        <v>8844</v>
      </c>
      <c r="B253" s="97" t="s">
        <v>8845</v>
      </c>
      <c r="C253" s="97" t="s">
        <v>8846</v>
      </c>
      <c r="D253" s="97" t="s">
        <v>8199</v>
      </c>
      <c r="E253" s="97" t="s">
        <v>8753</v>
      </c>
      <c r="G253" s="97" t="s">
        <v>8847</v>
      </c>
      <c r="H253" s="97" t="s">
        <v>8848</v>
      </c>
      <c r="I253" s="88" t="str">
        <f t="shared" si="3"/>
        <v>TY  - JOUR
AU  - Heim, M. E., v d Malsburg, M. L., &amp; Niklas, A.
PY  - 2007
TI  - Randomized controlled trial of a structured training program in breast cancer patients with tumor-related chronic fatigue
T2  - Oncology Research and Treatment
VL  - 30
IS  - 
SP  - 429–434
DO  - 10.1159/000104097
ER  -</v>
      </c>
    </row>
    <row r="254" spans="1:9" x14ac:dyDescent="0.25">
      <c r="A254" s="96" t="s">
        <v>8849</v>
      </c>
      <c r="B254" s="97" t="s">
        <v>8850</v>
      </c>
      <c r="C254" s="97" t="s">
        <v>8851</v>
      </c>
      <c r="D254" s="97" t="s">
        <v>8189</v>
      </c>
      <c r="G254" s="97" t="s">
        <v>8852</v>
      </c>
      <c r="H254" s="97" t="s">
        <v>8853</v>
      </c>
      <c r="I254" s="88" t="str">
        <f t="shared" si="3"/>
        <v>TY  - JOUR
AU  - Husebø, A. M. L., Dyrstad, S. M., Mjaaland, I., Søreide, J. A., &amp; Bru, E.
PY  - 2014
TI  - Effects of scheduled exercise on cancer-related fatigue in women with early breast cancer
T2  - The Scientific World Journal
VL  - 
IS  - 
SP  - 271828
DO  - 10.1155/2014/271828
ER  -</v>
      </c>
    </row>
    <row r="255" spans="1:9" x14ac:dyDescent="0.25">
      <c r="A255" s="96" t="s">
        <v>8854</v>
      </c>
      <c r="B255" s="97" t="s">
        <v>8855</v>
      </c>
      <c r="C255" s="97" t="s">
        <v>8856</v>
      </c>
      <c r="D255" s="97" t="s">
        <v>8189</v>
      </c>
      <c r="G255" s="97" t="s">
        <v>8857</v>
      </c>
      <c r="H255" s="97" t="s">
        <v>8858</v>
      </c>
      <c r="I255" s="88" t="str">
        <f t="shared" si="3"/>
        <v>TY  - JOUR
AU  - Irwin, M. R., Olmstead, R., Breen, E. C., Witarama, T., Carrillo, C., Sadeghi, N., Cole, S.
PY  - 2014
TI  - Tai chi, cellular inflammation, and transcriptome dynamics in breast cancer survivors with insomnia: A randomized controlled trial
T2  - Journal of the National Cancer Institute Monographs
VL  - 
IS  - 
SP  - 295–301
DO  - 10.1093/jncimonographs/lgu028
ER  -</v>
      </c>
    </row>
    <row r="256" spans="1:9" x14ac:dyDescent="0.25">
      <c r="A256" s="96" t="s">
        <v>8859</v>
      </c>
      <c r="B256" s="97" t="s">
        <v>8860</v>
      </c>
      <c r="C256" s="97" t="s">
        <v>164</v>
      </c>
      <c r="D256" s="97" t="s">
        <v>8204</v>
      </c>
      <c r="E256" s="97" t="s">
        <v>8195</v>
      </c>
      <c r="G256" s="97" t="s">
        <v>8861</v>
      </c>
      <c r="H256" s="97" t="s">
        <v>165</v>
      </c>
      <c r="I256" s="88" t="str">
        <f t="shared" si="3"/>
        <v>TY  - JOUR
AU  - James, E. L., Stacey, F. G., Chapman, K., Boyes, A. W., Burrows, T., Girgis, A.,... Lubans, D. R.
PY  - 2015
TI  - Impact of a nutrition and physical activity intervention (ENRICH: Exercise and Nutrition Routine Improving Cancer Health) on health behaviors of cancer survivors and carers: A pragmatic randomized controlled trial
T2  - BMC Cancer
VL  - 15
IS  - 
SP  - 710
DO  - 10.1186/s12885-015-1775-y
ER  -</v>
      </c>
    </row>
    <row r="257" spans="1:9" x14ac:dyDescent="0.25">
      <c r="A257" s="96" t="s">
        <v>8862</v>
      </c>
      <c r="B257" s="97" t="s">
        <v>8863</v>
      </c>
      <c r="C257" s="97" t="s">
        <v>8864</v>
      </c>
      <c r="D257" s="97" t="s">
        <v>8218</v>
      </c>
      <c r="E257" s="97" t="s">
        <v>8184</v>
      </c>
      <c r="G257" s="97" t="s">
        <v>8865</v>
      </c>
      <c r="H257" s="97" t="s">
        <v>8866</v>
      </c>
      <c r="I257" s="88" t="str">
        <f t="shared" si="3"/>
        <v>TY  - JOUR
AU  - Jarden, M., Baadsgaard, M. T., Hovgaard, D. J., Boesen, E., &amp; Adamsen, L.
PY  - 2009
TI  - A randomized trial on the effect of a multimodal intervention on physical capacity, functional performance and quality of life in adult patients undergoing allogeneic SCT
T2  - Bone Marrow Transplantation
VL  - 43
IS  - 
SP  - 725–737
DO  - 10.1038/bmt.2009.27
ER  -</v>
      </c>
    </row>
    <row r="258" spans="1:9" x14ac:dyDescent="0.25">
      <c r="A258" s="96" t="s">
        <v>8867</v>
      </c>
      <c r="B258" s="97" t="s">
        <v>8868</v>
      </c>
      <c r="C258" s="97" t="s">
        <v>8869</v>
      </c>
      <c r="D258" s="97" t="s">
        <v>8237</v>
      </c>
      <c r="E258" s="97" t="s">
        <v>8548</v>
      </c>
      <c r="F258" s="97" t="s">
        <v>8220</v>
      </c>
      <c r="G258" s="97" t="s">
        <v>622</v>
      </c>
      <c r="H258" s="97" t="s">
        <v>623</v>
      </c>
      <c r="I258" s="88" t="str">
        <f t="shared" si="3"/>
        <v>TY  - JOUR
AU  - Koutoukidis, D. A., Beeken, R. J., Manchanda, R., Burnell, M., Ziauddeen, N., Michalopoulou, M., Lanceley, A.
PY  - 2019
TI  - Diet, physical activity, and health-related outcomes of endometrial cancer survivors in a behavioral lifestyle program: The Diet and Exercise in Uterine Cancer Survivors (DEUS) parallel randomized controlled pilot trial
T2  - International Journal of Gynecologic Cancer
VL  - 29
IS  - 3
SP  - 531-540
DO  - 10.1136/ijgc-2018-000039
ER  -</v>
      </c>
    </row>
    <row r="259" spans="1:9" x14ac:dyDescent="0.25">
      <c r="A259" s="96" t="s">
        <v>8870</v>
      </c>
      <c r="B259" s="97" t="s">
        <v>785</v>
      </c>
      <c r="C259" s="97" t="s">
        <v>8871</v>
      </c>
      <c r="D259" s="97" t="s">
        <v>8193</v>
      </c>
      <c r="E259" s="97" t="s">
        <v>8371</v>
      </c>
      <c r="F259" s="97" t="s">
        <v>8264</v>
      </c>
      <c r="H259" s="97" t="s">
        <v>786</v>
      </c>
      <c r="I259" s="88" t="str">
        <f t="shared" ref="I259:I322" si="4">_xlfn.CONCAT("TY  - JOUR",CHAR(10),"AU  - ",A259,CHAR(10),"PY  - ",D259,CHAR(10),"TI  - ",B259,CHAR(10),"T2  - ",C259,CHAR(10),"VL  - ",E259,CHAR(10),"IS  - ",F259,CHAR(10),"SP  - ",G259,CHAR(10),"DO  - ",H259,CHAR(10),"ER  -")</f>
        <v>TY  - JOUR
AU  - Lee, C. F., Ho, J. W., Fong, D. Y., Macfarlane, D. J., Cerin, E., Lee, A. M., Cheng, K.
PY  - 2018
TI  - Dietary and Physical Activity Interventions for Colorectal Cancer Survivors: A Randomized Controlled Trial
T2  - Scientific Reports
VL  - 8
IS  - 1
SP  - 
DO  - 10.1038/s41598-018-24042-6
ER  -</v>
      </c>
    </row>
    <row r="260" spans="1:9" x14ac:dyDescent="0.25">
      <c r="A260" s="96" t="s">
        <v>8872</v>
      </c>
      <c r="B260" s="97" t="s">
        <v>850</v>
      </c>
      <c r="C260" s="97" t="s">
        <v>8827</v>
      </c>
      <c r="D260" s="97" t="s">
        <v>8268</v>
      </c>
      <c r="E260" s="97" t="s">
        <v>8713</v>
      </c>
      <c r="G260" s="97" t="s">
        <v>8873</v>
      </c>
      <c r="H260" s="97" t="s">
        <v>853</v>
      </c>
      <c r="I260" s="88" t="str">
        <f t="shared" si="4"/>
        <v>TY  - JOUR
AU  - Li, H. C. W., Chung, O. K. J., Ho, K. Y., Chiu, S. Y., &amp; Lopez, V.
PY  - 2013
TI  - Effectiveness of an integrated adventure-based training and health education program in promoting regular physical activity among childhood cancer survivors
T2  - Psycho-Oncology
VL  - 22
IS  - 
SP  - 2601–2610
DO  - 10.1002/pon.3326
ER  -</v>
      </c>
    </row>
    <row r="261" spans="1:9" x14ac:dyDescent="0.25">
      <c r="A261" s="96" t="s">
        <v>8874</v>
      </c>
      <c r="B261" s="97" t="s">
        <v>8875</v>
      </c>
      <c r="C261" s="97" t="s">
        <v>945</v>
      </c>
      <c r="D261" s="97" t="s">
        <v>8189</v>
      </c>
      <c r="E261" s="97" t="s">
        <v>8876</v>
      </c>
      <c r="G261" s="97" t="s">
        <v>8877</v>
      </c>
      <c r="H261" s="97" t="s">
        <v>1057</v>
      </c>
      <c r="I261" s="88" t="str">
        <f t="shared" si="4"/>
        <v>TY  - JOUR
AU  - Lynch, B. M., Courneya, K. S., Sethi, P., Patrao, T. A., &amp; Hawkes, A. L.
PY  - 2014
TI  - A randomized controlled trial of a multiple health behavior change intervention delivered to colorectal cancer survivors: Effects on sedentary behavior
T2  - Cancer
VL  - 120
IS  - 
SP  - 2665–2672
DO  - 10.1002/cncr.28773
ER  -</v>
      </c>
    </row>
    <row r="262" spans="1:9" x14ac:dyDescent="0.25">
      <c r="A262" s="96" t="s">
        <v>8878</v>
      </c>
      <c r="B262" s="97" t="s">
        <v>8879</v>
      </c>
      <c r="C262" s="97" t="s">
        <v>8880</v>
      </c>
      <c r="D262" s="97" t="s">
        <v>8300</v>
      </c>
      <c r="E262" s="97" t="s">
        <v>8462</v>
      </c>
      <c r="G262" s="97" t="s">
        <v>8881</v>
      </c>
      <c r="H262" s="97" t="s">
        <v>8882</v>
      </c>
      <c r="I262" s="88" t="str">
        <f t="shared" si="4"/>
        <v>TY  - JOUR
AU  - May, A. M., Van Weert, E., Korstjens, I., Hoekstra-Weebers, J. E., Van Der Schans, C. P., Zonderland, M. L.,... Ros, W. D.
PY  - 2008
TI  - Improved physical fitness of cancer survivors: A randomised controlled trial comparing physical training with physical and cognitive-behavioural training
T2  - Acta Oncologica
VL  - 47
IS  - 
SP  - 825–834
DO  - 10.1080/ 02841860701666063
ER  -</v>
      </c>
    </row>
    <row r="263" spans="1:9" x14ac:dyDescent="0.25">
      <c r="A263" s="96" t="s">
        <v>8883</v>
      </c>
      <c r="B263" s="97" t="s">
        <v>8884</v>
      </c>
      <c r="C263" s="97" t="s">
        <v>8778</v>
      </c>
      <c r="D263" s="97" t="s">
        <v>8218</v>
      </c>
      <c r="E263" s="97" t="s">
        <v>8214</v>
      </c>
      <c r="G263" s="97" t="s">
        <v>8885</v>
      </c>
      <c r="H263" s="97" t="s">
        <v>8886</v>
      </c>
      <c r="I263" s="88" t="str">
        <f t="shared" si="4"/>
        <v>TY  - JOUR
AU  - May, A. M., Korstjens, I., van Weert, E., van den Borne, B., HoekstraWeebers, J. E., van der Schans, C. P.,... Ros, W. J.
PY  - 2009
TI  - Long-term effects on cancer survivors’ quality of life of physical training versus physical training combined with cognitive-behavioral therapy: Results from a randomized trial
T2  - Supportive Care in Cancer
VL  - 17
IS  - 
SP  - 653–663
DO  - 10.1007/s00520-008-0519-9
ER  -</v>
      </c>
    </row>
    <row r="264" spans="1:9" x14ac:dyDescent="0.25">
      <c r="A264" s="96" t="s">
        <v>8887</v>
      </c>
      <c r="B264" s="97" t="s">
        <v>8888</v>
      </c>
      <c r="C264" s="97" t="s">
        <v>8889</v>
      </c>
      <c r="D264" s="97" t="s">
        <v>8231</v>
      </c>
      <c r="E264" s="97" t="s">
        <v>8258</v>
      </c>
      <c r="F264" s="97" t="s">
        <v>8264</v>
      </c>
      <c r="G264" s="97" t="s">
        <v>1288</v>
      </c>
      <c r="H264" s="97" t="s">
        <v>1289</v>
      </c>
      <c r="I264" s="88" t="str">
        <f t="shared" si="4"/>
        <v>TY  - JOUR
AU  - Mayer, D. K., Landucci, G., Awoyinka, L., Atwood, A. K., Carmack, C. L., Demark-Wahnefried, W., Gustafson, D. H.
PY  - 2017
TI  - SurvivorCHESS to increase physical activity in colon cancer survivors: Can we get them moving?
T2  - Journal of Cancer Survivorship
VL  - 12
IS  - 1
SP  - 82-94
DO  - 10.1007/s11764-017-0647-7
ER  -</v>
      </c>
    </row>
    <row r="265" spans="1:9" x14ac:dyDescent="0.25">
      <c r="A265" s="96" t="s">
        <v>8890</v>
      </c>
      <c r="B265" s="97" t="s">
        <v>1319</v>
      </c>
      <c r="C265" s="97" t="s">
        <v>8624</v>
      </c>
      <c r="D265" s="97" t="s">
        <v>8268</v>
      </c>
      <c r="E265" s="97" t="s">
        <v>8891</v>
      </c>
      <c r="G265" s="97" t="s">
        <v>8892</v>
      </c>
      <c r="H265" s="97" t="s">
        <v>8893</v>
      </c>
      <c r="I265" s="88" t="str">
        <f t="shared" si="4"/>
        <v>TY  - JOUR
AU  - McGowan, E. L., North, S., &amp; Courneya, K. S.
PY  - 2013
TI  - Randomized controlled trial of a behavior change intervention to increase physical activity and quality of life in prostate cancer survivors
T2  - Annals of Behavioral Medicine
VL  - 46
IS  - 
SP  - 382–393
DO  - 10.1007/s12160- 013-9519-1
ER  -</v>
      </c>
    </row>
    <row r="266" spans="1:9" x14ac:dyDescent="0.25">
      <c r="A266" s="96" t="s">
        <v>8894</v>
      </c>
      <c r="B266" s="97" t="s">
        <v>1348</v>
      </c>
      <c r="C266" s="97" t="s">
        <v>1747</v>
      </c>
      <c r="D266" s="97" t="s">
        <v>8237</v>
      </c>
      <c r="E266" s="97" t="s">
        <v>8555</v>
      </c>
      <c r="F266" s="97" t="s">
        <v>8205</v>
      </c>
      <c r="G266" s="97" t="s">
        <v>1349</v>
      </c>
      <c r="H266" s="97" t="s">
        <v>8895</v>
      </c>
      <c r="I266" s="88" t="str">
        <f t="shared" si="4"/>
        <v>TY  - JOUR
AU  - McNeil, J., Brenner, D. R., Stone, C. R., O’Reilly, R., Ruan, Y., Vallance, J. K., Friedenreich, C. M.
PY  - 2019
TI  - Activity Tracker to Prescribe Various Exercise Intensities in Breast Cancer Survivors
T2  - Medicine &amp; Science in Sports &amp; Exercise
VL  - 51
IS  - 5
SP  - 930-940
DO  - 10.1249/mss.0000000000001890
ER  -</v>
      </c>
    </row>
    <row r="267" spans="1:9" x14ac:dyDescent="0.25">
      <c r="A267" s="96" t="s">
        <v>8896</v>
      </c>
      <c r="B267" s="97" t="s">
        <v>8897</v>
      </c>
      <c r="C267" s="97" t="s">
        <v>8898</v>
      </c>
      <c r="D267" s="97" t="s">
        <v>8268</v>
      </c>
      <c r="E267" s="97" t="s">
        <v>8713</v>
      </c>
      <c r="G267" s="97" t="s">
        <v>8899</v>
      </c>
      <c r="H267" s="97" t="s">
        <v>1521</v>
      </c>
      <c r="I267" s="88" t="str">
        <f t="shared" si="4"/>
        <v>TY  - JOUR
AU  - Mosher, C. E., Lipkus, I., Sloane, R., Snyder, D. C., Lobach, D. F., &amp; Demark-Wahnefried, W.
PY  - 2013
TI  - Long-term outcomes of the FRESH START trial: Exploring the role of self-efficacy in cancer survivors’ maintenance of dietary practices and physical activity
T2  - PsychoOncology
VL  - 22
IS  - 
SP  - 876–885
DO  - 10.1002/pon.3089
ER  -</v>
      </c>
    </row>
    <row r="268" spans="1:9" x14ac:dyDescent="0.25">
      <c r="A268" s="96" t="s">
        <v>8900</v>
      </c>
      <c r="B268" s="97" t="s">
        <v>8901</v>
      </c>
      <c r="C268" s="97" t="s">
        <v>8902</v>
      </c>
      <c r="D268" s="97" t="s">
        <v>8218</v>
      </c>
      <c r="E268" s="97" t="s">
        <v>8226</v>
      </c>
      <c r="G268" s="97" t="s">
        <v>8903</v>
      </c>
      <c r="I268" s="88" t="str">
        <f t="shared" si="4"/>
        <v>TY  - JOUR
AU  - Mustian, K. M., Peppone, L., Darling, T. V., Palesh, O., Heckler, C. E., &amp; Morrow, G. R.
PY  - 2009
TI  - A 4-week home-based aerobic and resistance exercise program during radiation therapy: A pilot randomized clinical trial
T2  - The Journal of Supportive Oncology
VL  - 7
IS  - 
SP  - 158–167
DO  - 
ER  -</v>
      </c>
    </row>
    <row r="269" spans="1:9" x14ac:dyDescent="0.25">
      <c r="A269" s="96" t="s">
        <v>8904</v>
      </c>
      <c r="B269" s="97" t="s">
        <v>1603</v>
      </c>
      <c r="C269" s="97" t="s">
        <v>8905</v>
      </c>
      <c r="D269" s="97" t="s">
        <v>8257</v>
      </c>
      <c r="E269" s="97" t="s">
        <v>8210</v>
      </c>
      <c r="G269" s="97" t="s">
        <v>8906</v>
      </c>
      <c r="H269" s="97" t="s">
        <v>1605</v>
      </c>
      <c r="I269" s="88" t="str">
        <f t="shared" si="4"/>
        <v>TY  - JOUR
AU  - Mutrie, N., Campbell, A., Barry, S., Hefferon, K., McConnachie, A., Ritchie, D., &amp; Tovey, S.
PY  - 2012
TI  - Five-year follow-up of participants in a randomised controlled trial showing benefits from exercise for breast cancer survivors during adjuvant treatment. Are there lasting effects?
T2  - Journal of Cancer Survivorship: Research and Practice
VL  - 6
IS  - 
SP  - 420–430
DO  - 10.1007/s11764-012-0233-y
ER  -</v>
      </c>
    </row>
    <row r="270" spans="1:9" x14ac:dyDescent="0.25">
      <c r="A270" s="96" t="s">
        <v>8907</v>
      </c>
      <c r="B270" s="97" t="s">
        <v>8908</v>
      </c>
      <c r="C270" s="97" t="s">
        <v>8909</v>
      </c>
      <c r="D270" s="97" t="s">
        <v>8199</v>
      </c>
      <c r="E270" s="97" t="s">
        <v>8910</v>
      </c>
      <c r="G270" s="97" t="s">
        <v>8911</v>
      </c>
      <c r="H270" s="97" t="s">
        <v>8912</v>
      </c>
      <c r="I270" s="88" t="str">
        <f t="shared" si="4"/>
        <v>TY  - JOUR
AU  - Mutrie, N., Campbell, A. M., Whyte, F., McConnachie, A., Emslie, C., Lee, L.,... Ritchie, D.
PY  - 2007
TI  - Benefits of supervised group exercise programme for women being treated for early stage breast cancer: Pragmatic randomised controlled trial
T2  - British Medical Journal
VL  - 334
IS  - 
SP  - 517
DO  - 10.1136/bmj.39094.648553.AE
ER  -</v>
      </c>
    </row>
    <row r="271" spans="1:9" x14ac:dyDescent="0.25">
      <c r="A271" s="96" t="s">
        <v>8913</v>
      </c>
      <c r="B271" s="97" t="s">
        <v>1873</v>
      </c>
      <c r="C271" s="97" t="s">
        <v>8778</v>
      </c>
      <c r="D271" s="97" t="s">
        <v>8209</v>
      </c>
      <c r="E271" s="97" t="s">
        <v>8225</v>
      </c>
      <c r="G271" s="97" t="s">
        <v>8914</v>
      </c>
      <c r="H271" s="97" t="s">
        <v>1875</v>
      </c>
      <c r="I271" s="88" t="str">
        <f t="shared" si="4"/>
        <v>TY  - JOUR
AU  - Park, C. L., Cho, D., Salner, A. L., &amp; Dornelas, E.
PY  - 2016
TI  - A randomized controlled trial of two mail-based lifestyle interventions for breast cancer survivors
T2  - Supportive Care in Cancer
VL  - 24
IS  - 
SP  - 3037–3046
DO  - 10.1007/s00520-016-3129-y
ER  -</v>
      </c>
    </row>
    <row r="272" spans="1:9" x14ac:dyDescent="0.25">
      <c r="A272" s="96" t="s">
        <v>8915</v>
      </c>
      <c r="B272" s="97" t="s">
        <v>8916</v>
      </c>
      <c r="C272" s="97" t="s">
        <v>5372</v>
      </c>
      <c r="D272" s="97" t="s">
        <v>8917</v>
      </c>
      <c r="E272" s="97" t="s">
        <v>8385</v>
      </c>
      <c r="G272" s="97" t="s">
        <v>8918</v>
      </c>
      <c r="H272" s="97" t="s">
        <v>8919</v>
      </c>
      <c r="I272" s="88" t="str">
        <f t="shared" si="4"/>
        <v>TY  - JOUR
AU  - Pinto, B. M., Frierson, G. M., Rabin, C., Trunzo, J. J., &amp; Marcus, B. H.
PY  - 2005
TI  - Home-based physical activity intervention for breast cancer patients
T2  - Journal of Clinical Oncology
VL  - 23
IS  - 
SP  - 3577–3587
DO  - 10.1200/JCO.2005.03.080
ER  -</v>
      </c>
    </row>
    <row r="273" spans="1:9" x14ac:dyDescent="0.25">
      <c r="A273" s="96" t="s">
        <v>8920</v>
      </c>
      <c r="B273" s="97" t="s">
        <v>2078</v>
      </c>
      <c r="C273" s="97" t="s">
        <v>8752</v>
      </c>
      <c r="D273" s="97" t="s">
        <v>8268</v>
      </c>
      <c r="E273" s="97" t="s">
        <v>8486</v>
      </c>
      <c r="G273" s="97" t="s">
        <v>8921</v>
      </c>
      <c r="H273" s="97" t="s">
        <v>2080</v>
      </c>
      <c r="I273" s="88" t="str">
        <f t="shared" si="4"/>
        <v>TY  - JOUR
AU  - Pinto, B. M., Papandonatos, G. D., &amp; Goldstein, M. G.
PY  - 2013
TI  - A randomized trial to promote physical activity among breast cancer patients
T2  - Health Psychology
VL  - 32
IS  - 
SP  - 616–626
DO  - 10.1037/a0029886
ER  -</v>
      </c>
    </row>
    <row r="274" spans="1:9" x14ac:dyDescent="0.25">
      <c r="A274" s="96" t="s">
        <v>8922</v>
      </c>
      <c r="B274" s="97" t="s">
        <v>2082</v>
      </c>
      <c r="C274" s="97" t="s">
        <v>8827</v>
      </c>
      <c r="D274" s="97" t="s">
        <v>8268</v>
      </c>
      <c r="E274" s="97" t="s">
        <v>8713</v>
      </c>
      <c r="G274" s="97" t="s">
        <v>8923</v>
      </c>
      <c r="H274" s="97" t="s">
        <v>2084</v>
      </c>
      <c r="I274" s="88" t="str">
        <f t="shared" si="4"/>
        <v>TY  - JOUR
AU  - Pinto, B. M., Papandonatos, G. D., Goldstein, M. G., Marcus, B. H., &amp; Farrell, N.
PY  - 2013
TI  - Home-based physical activity intervention for colorectal cancer survivors
T2  - Psycho-Oncology
VL  - 22
IS  - 
SP  - 54–64
DO  - 10.1002/pon.2047
ER  -</v>
      </c>
    </row>
    <row r="275" spans="1:9" x14ac:dyDescent="0.25">
      <c r="A275" s="96" t="s">
        <v>8924</v>
      </c>
      <c r="B275" s="97" t="s">
        <v>8925</v>
      </c>
      <c r="C275" s="97" t="s">
        <v>8778</v>
      </c>
      <c r="D275" s="97" t="s">
        <v>8300</v>
      </c>
      <c r="E275" s="97" t="s">
        <v>8255</v>
      </c>
      <c r="G275" s="97" t="s">
        <v>8926</v>
      </c>
      <c r="H275" s="97" t="s">
        <v>8927</v>
      </c>
      <c r="I275" s="88" t="str">
        <f t="shared" si="4"/>
        <v>TY  - JOUR
AU  - Pinto, B. M., Rabin, C., Papandonatos, G. D., Frierson, G. M., Trunzo, J. J., &amp; Marcus, B. H.
PY  - 2008
TI  - Maintenance of effects of a home-based physical activity program among breast cancer survivors
T2  - Supportive Care in Cancer
VL  - 16
IS  - 
SP  - 1279–1289
DO  - 10.1007/s00520-008-0434-0
ER  -</v>
      </c>
    </row>
    <row r="276" spans="1:9" x14ac:dyDescent="0.25">
      <c r="A276" s="96" t="s">
        <v>8928</v>
      </c>
      <c r="B276" s="97" t="s">
        <v>2089</v>
      </c>
      <c r="C276" s="97" t="s">
        <v>8752</v>
      </c>
      <c r="D276" s="97" t="s">
        <v>8204</v>
      </c>
      <c r="E276" s="97" t="s">
        <v>8929</v>
      </c>
      <c r="G276" s="97" t="s">
        <v>8930</v>
      </c>
      <c r="H276" s="97" t="s">
        <v>2091</v>
      </c>
      <c r="I276" s="88" t="str">
        <f t="shared" si="4"/>
        <v>TY  - JOUR
AU  - Pinto, B. M., Stein, K., &amp; Dunsiger, S.
PY  - 2015
TI  - Peers promoting physical activity among breast cancer survivors: A randomized controlled trial
T2  - Health Psychology
VL  - 34
IS  - 
SP  - 463–472
DO  - 10.1037/hea0000120
ER  -</v>
      </c>
    </row>
    <row r="277" spans="1:9" x14ac:dyDescent="0.25">
      <c r="A277" s="96" t="s">
        <v>8931</v>
      </c>
      <c r="B277" s="97" t="s">
        <v>2093</v>
      </c>
      <c r="C277" s="97" t="s">
        <v>8827</v>
      </c>
      <c r="D277" s="97" t="s">
        <v>8209</v>
      </c>
      <c r="E277" s="97" t="s">
        <v>8410</v>
      </c>
      <c r="G277" s="97" t="s">
        <v>8932</v>
      </c>
      <c r="H277" s="97" t="s">
        <v>2095</v>
      </c>
      <c r="I277" s="88" t="str">
        <f t="shared" si="4"/>
        <v>TY  - JOUR
AU  - Pinto, B., Dunsiger, S., &amp; Stein, K.
PY  - 2016
TI  - Does a peer-led exercise intervention affect sedentary behavior among breast cancer survivors?
T2  - Psycho-Oncology
VL  - 26
IS  - 
SP  - 1907–1913
DO  - 10.1002/pon.4255
ER  -</v>
      </c>
    </row>
    <row r="278" spans="1:9" x14ac:dyDescent="0.25">
      <c r="A278" s="96" t="s">
        <v>8933</v>
      </c>
      <c r="B278" s="97" t="s">
        <v>8934</v>
      </c>
      <c r="C278" s="97" t="s">
        <v>4880</v>
      </c>
      <c r="D278" s="97" t="s">
        <v>8209</v>
      </c>
      <c r="E278" s="97" t="s">
        <v>8205</v>
      </c>
      <c r="G278" s="97" t="s">
        <v>8935</v>
      </c>
      <c r="H278" s="97" t="s">
        <v>2668</v>
      </c>
      <c r="I278" s="88" t="str">
        <f t="shared" si="4"/>
        <v>TY  - JOUR
AU  - Rabin, C., Pinto, B., &amp; Fava, J.
PY  - 2016
TI  - Randomized trial of a physical activity and meditation intervention for young adult cancer survivors
T2  - Journal of Adolescent and Young Adult Oncology
VL  - 5
IS  - 
SP  - 41–47
DO  - 10.1089/jayao.2015.0033
ER  -</v>
      </c>
    </row>
    <row r="279" spans="1:9" x14ac:dyDescent="0.25">
      <c r="A279" s="96" t="s">
        <v>8936</v>
      </c>
      <c r="B279" s="97" t="s">
        <v>8937</v>
      </c>
      <c r="C279" s="97" t="s">
        <v>8938</v>
      </c>
      <c r="D279" s="97" t="s">
        <v>8268</v>
      </c>
      <c r="E279" s="97" t="s">
        <v>8214</v>
      </c>
      <c r="G279" s="97" t="s">
        <v>8939</v>
      </c>
      <c r="H279" s="97" t="s">
        <v>2724</v>
      </c>
      <c r="I279" s="88" t="str">
        <f t="shared" si="4"/>
        <v>TY  - JOUR
AU  - Reif, K., de Vries, U., Petermann, F., &amp; Görres, S.
PY  - 2013
TI  - A patient education program is effective in reducing cancer-related fatigue: A multi-centre randomised two-group waiting-list controlled intervention trial
T2  - European Journal of Oncology Nursing
VL  - 17
IS  - 
SP  - 204–213
DO  - 10.1016/j.ejon.2012.07.002
ER  -</v>
      </c>
    </row>
    <row r="280" spans="1:9" x14ac:dyDescent="0.25">
      <c r="A280" s="96" t="s">
        <v>8940</v>
      </c>
      <c r="B280" s="97" t="s">
        <v>8941</v>
      </c>
      <c r="C280" s="97" t="s">
        <v>8942</v>
      </c>
      <c r="D280" s="97" t="s">
        <v>8218</v>
      </c>
      <c r="E280" s="97" t="s">
        <v>8334</v>
      </c>
      <c r="G280" s="97" t="s">
        <v>8943</v>
      </c>
      <c r="H280" s="97" t="s">
        <v>8944</v>
      </c>
      <c r="I280" s="88" t="str">
        <f t="shared" si="4"/>
        <v>TY  - JOUR
AU  - Rogers, L. Q., Hopkins-Price, P., Vicari, S., Markwell, S., Pamenter, R., Courneya, K. S.,... Verhulst, S.
PY  - 2009
TI  - Physical activity and health outcomes three months after completing a physical activity behavior change intervention: Persistent and delayed effects
T2  - Cancer Epidemiology, Biomarkers &amp; Prevention
VL  - 18
IS  - 
SP  - 1410–1418
DO  - 10.1158/1055-9965.EPI-08-1045
ER  -</v>
      </c>
    </row>
    <row r="281" spans="1:9" x14ac:dyDescent="0.25">
      <c r="A281" s="96" t="s">
        <v>8945</v>
      </c>
      <c r="B281" s="97" t="s">
        <v>8946</v>
      </c>
      <c r="C281" s="97" t="s">
        <v>8198</v>
      </c>
      <c r="D281" s="97" t="s">
        <v>8218</v>
      </c>
      <c r="E281" s="97" t="s">
        <v>8354</v>
      </c>
      <c r="G281" s="97" t="s">
        <v>8947</v>
      </c>
      <c r="H281" s="97" t="s">
        <v>8948</v>
      </c>
      <c r="I281" s="88" t="str">
        <f t="shared" si="4"/>
        <v>TY  - JOUR
AU  - Rogers, L. Q., Hopkins-Price, P., Vicari, S., Pamenter, R., Courneya, K. S., Markwell, S.,... Lowy, M.
PY  - 2009
TI  - A randomized trial to increase physical activity in breast cancer survivors
T2  - Medicine and Science in Sports and Exercise
VL  - 41
IS  - 
SP  - 935–946
DO  - 10.1249/MSS.0b013e31818e0e1b
ER  -</v>
      </c>
    </row>
    <row r="282" spans="1:9" x14ac:dyDescent="0.25">
      <c r="A282" s="96" t="s">
        <v>8949</v>
      </c>
      <c r="B282" s="97" t="s">
        <v>8950</v>
      </c>
      <c r="C282" s="97" t="s">
        <v>8951</v>
      </c>
      <c r="D282" s="97" t="s">
        <v>8204</v>
      </c>
      <c r="E282" s="97" t="s">
        <v>8238</v>
      </c>
      <c r="G282" s="97" t="s">
        <v>8952</v>
      </c>
      <c r="H282" s="97" t="s">
        <v>2855</v>
      </c>
      <c r="I282" s="88" t="str">
        <f t="shared" si="4"/>
        <v>TY  - JOUR
AU  - Rogers, L. Q., Courneya, K. S., Anton, P. M., Hopkins-Price, P., Verhulst, S., Vicari, S. K.,... McAuley, E.
PY  - 2015
TI  - Effects of the BEAT Cancer physical activity behavior change intervention on physical activity, aerobic fitness, and quality of life in breast cancer survivors: A multicenter randomized controlled trial
T2  - Breast Cancer Research and Treatment
VL  - 149
IS  - 
SP  - 109–119
DO  - 10.1007/s10549-014-3216-z
ER  -</v>
      </c>
    </row>
    <row r="283" spans="1:9" x14ac:dyDescent="0.25">
      <c r="A283" s="96" t="s">
        <v>8953</v>
      </c>
      <c r="B283" s="97" t="s">
        <v>3036</v>
      </c>
      <c r="C283" s="97" t="s">
        <v>8880</v>
      </c>
      <c r="D283" s="97" t="s">
        <v>8231</v>
      </c>
      <c r="E283" s="97" t="s">
        <v>8336</v>
      </c>
      <c r="F283" s="97" t="s">
        <v>8190</v>
      </c>
      <c r="G283" s="97" t="s">
        <v>3038</v>
      </c>
      <c r="H283" s="97" t="s">
        <v>8954</v>
      </c>
      <c r="I283" s="88" t="str">
        <f t="shared" si="4"/>
        <v>TY  - JOUR
AU  - Schmidt, M. E., Wiskemann, J., Ulrich, C. M., Schneeweiss, A., &amp; Steindorf, K.
PY  - 2017
TI  - Self-reported physical activity behavior of breast cancer survivors during and after adjuvant therapy: 12 months follow-up of two randomized exercise intervention trials
T2  - Acta Oncologica
VL  - 56
IS  - 4
SP  - 618-627
DO  - 10.1080/0284186x.2016.1275776
ER  -</v>
      </c>
    </row>
    <row r="284" spans="1:9" x14ac:dyDescent="0.25">
      <c r="A284" s="96" t="s">
        <v>8955</v>
      </c>
      <c r="B284" s="97" t="s">
        <v>8956</v>
      </c>
      <c r="C284" s="97" t="s">
        <v>8827</v>
      </c>
      <c r="D284" s="97" t="s">
        <v>8204</v>
      </c>
      <c r="E284" s="97" t="s">
        <v>8225</v>
      </c>
      <c r="G284" s="97" t="s">
        <v>8957</v>
      </c>
      <c r="H284" s="97" t="s">
        <v>3171</v>
      </c>
      <c r="I284" s="88" t="str">
        <f t="shared" si="4"/>
        <v>TY  - JOUR
AU  - Short, C. E., James, E. L., Girgis, A., D’Souza, M. I., &amp; Plotnikoff, R. C.
PY  - 2015
TI  - Main outcomes of the Move More for Life Trial: A randomised controlled trial examining the effects of tailored-print and targeted-print materials for promoting physical activity among post-treatment breast cancer survivors
T2  - Psycho-Oncology
VL  - 24
IS  - 
SP  - 771–778
DO  - 10.1002/pon.3639
ER  -</v>
      </c>
    </row>
    <row r="285" spans="1:9" x14ac:dyDescent="0.25">
      <c r="A285" s="96" t="s">
        <v>8958</v>
      </c>
      <c r="B285" s="97" t="s">
        <v>3356</v>
      </c>
      <c r="C285" s="97" t="s">
        <v>5372</v>
      </c>
      <c r="D285" s="97" t="s">
        <v>8231</v>
      </c>
      <c r="E285" s="97" t="s">
        <v>8415</v>
      </c>
      <c r="F285" s="97" t="s">
        <v>8225</v>
      </c>
      <c r="G285" s="97" t="s">
        <v>3358</v>
      </c>
      <c r="H285" s="97" t="s">
        <v>8959</v>
      </c>
      <c r="I285" s="88" t="str">
        <f t="shared" si="4"/>
        <v>TY  - JOUR
AU  - Stolley, M., Sheean, P., Gerber, B., Arroyo, C., Schiffer, L., Banerjee, A., Sharp, L.
PY  - 2017
TI  - Efficacy of a Weight Loss Intervention for African American Breast Cancer Survivors
T2  - Journal of Clinical Oncology
VL  - 35
IS  - 24
SP  - 2820-2828
DO  - 10.1200/jco.2016.71.9856
ER  -</v>
      </c>
    </row>
    <row r="286" spans="1:9" x14ac:dyDescent="0.25">
      <c r="A286" s="96" t="s">
        <v>8960</v>
      </c>
      <c r="B286" s="97" t="s">
        <v>3698</v>
      </c>
      <c r="C286" s="97" t="s">
        <v>8961</v>
      </c>
      <c r="D286" s="97" t="s">
        <v>8209</v>
      </c>
      <c r="E286" s="97" t="s">
        <v>8301</v>
      </c>
      <c r="G286" s="97" t="s">
        <v>8962</v>
      </c>
      <c r="H286" s="97" t="s">
        <v>3700</v>
      </c>
      <c r="I286" s="88" t="str">
        <f t="shared" si="4"/>
        <v>TY  - JOUR
AU  - Ungar, N., Sieverding, M., Weidner, G., Ulrich, C. M., &amp; Wiskemann, J.
PY  - 2016
TI  - A self-regulation-based intervention to increase physical activity in cancer patients
T2  - Psychology Health and Medicine
VL  - 21
IS  - 
SP  - 163–175
DO  - 10.1080/13548506.2015.1081255
ER  -</v>
      </c>
    </row>
    <row r="287" spans="1:9" x14ac:dyDescent="0.25">
      <c r="A287" s="96" t="s">
        <v>8963</v>
      </c>
      <c r="B287" s="97" t="s">
        <v>8964</v>
      </c>
      <c r="C287" s="97" t="s">
        <v>5372</v>
      </c>
      <c r="D287" s="97" t="s">
        <v>8199</v>
      </c>
      <c r="E287" s="97" t="s">
        <v>8582</v>
      </c>
      <c r="G287" s="97" t="s">
        <v>8965</v>
      </c>
      <c r="H287" s="97" t="s">
        <v>8966</v>
      </c>
      <c r="I287" s="88" t="str">
        <f t="shared" si="4"/>
        <v>TY  - JOUR
AU  - Vallance, J. K., Courneya, K. S., Plotnikoff, R. C., Yasui, Y., &amp; Mackey, J. R.
PY  - 2007
TI  - Randomized controlled trial of the effects of print materials and step pedometers on physical activity and quality of life in breast cancer survivors
T2  - Journal of Clinical Oncology
VL  - 25
IS  - 
SP  - 2352–2359
DO  - 10.1200/JCO.2006.07.9988
ER  -</v>
      </c>
    </row>
    <row r="288" spans="1:9" x14ac:dyDescent="0.25">
      <c r="A288" s="96" t="s">
        <v>8967</v>
      </c>
      <c r="B288" s="97" t="s">
        <v>8968</v>
      </c>
      <c r="C288" s="97" t="s">
        <v>8198</v>
      </c>
      <c r="D288" s="97" t="s">
        <v>8300</v>
      </c>
      <c r="E288" s="97" t="s">
        <v>8399</v>
      </c>
      <c r="G288" s="97" t="s">
        <v>8969</v>
      </c>
      <c r="H288" s="97" t="s">
        <v>8970</v>
      </c>
      <c r="I288" s="88" t="str">
        <f t="shared" si="4"/>
        <v>TY  - JOUR
AU  - Vallance, J. K., Courneya, K. S., Plotnikoff, R. C., Dinu, I., &amp; Mackey, J. R.
PY  - 2008
TI  - Maintenance of physical activity in breast cancer survivors after a randomized trial
T2  - Medicine and Science in Sports and Exercise
VL  - 40
IS  - 
SP  - 173–180
DO  - 10.1249/mss.0b013e3181586b41
ER  -</v>
      </c>
    </row>
    <row r="289" spans="1:9" x14ac:dyDescent="0.25">
      <c r="A289" s="96" t="s">
        <v>8971</v>
      </c>
      <c r="B289" s="97" t="s">
        <v>8972</v>
      </c>
      <c r="C289" s="97" t="s">
        <v>8820</v>
      </c>
      <c r="D289" s="97" t="s">
        <v>8300</v>
      </c>
      <c r="E289" s="97" t="s">
        <v>8973</v>
      </c>
      <c r="G289" s="97" t="s">
        <v>8974</v>
      </c>
      <c r="H289" s="97" t="s">
        <v>8975</v>
      </c>
      <c r="I289" s="88" t="str">
        <f t="shared" si="4"/>
        <v>TY  - JOUR
AU  - von Gruenigen, V. E., Courneya, K. S., Gibbons, H. E., Kavanagh, M. B., Waggoner, S. E., &amp; Lerner, E.
PY  - 2008
TI  - Feasibility and effectiveness of a lifestyle intervention program in obese endometrial cancer patients: A randomized trial
T2  - Gynecologic Oncology
VL  - 109
IS  - 
SP  - 19–26
DO  - 10.1016/j.ygyno.2007.12.026
ER  -</v>
      </c>
    </row>
    <row r="290" spans="1:9" x14ac:dyDescent="0.25">
      <c r="A290" s="96" t="s">
        <v>8976</v>
      </c>
      <c r="B290" s="97" t="s">
        <v>4174</v>
      </c>
      <c r="C290" s="97" t="s">
        <v>8977</v>
      </c>
      <c r="D290" s="97" t="s">
        <v>8193</v>
      </c>
      <c r="E290" s="97" t="s">
        <v>8255</v>
      </c>
      <c r="F290" s="97" t="s">
        <v>8264</v>
      </c>
      <c r="H290" s="97" t="s">
        <v>4175</v>
      </c>
      <c r="I290" s="88" t="str">
        <f t="shared" si="4"/>
        <v>TY  - JOUR
AU  - Witlox, L., Hiensch, A. E., Velthuis, M. J., Bisschop, C. N., Los, M., Erdkamp, F. L., May, A. M.
PY  - 2018
TI  - Four-year effects of exercise on fatigue and physical activity in patients with cancer
T2  - BMC Medicine
VL  - 16
IS  - 1
SP  - 
DO  - 10.1186/s12916-018-1075-x
ER  -</v>
      </c>
    </row>
    <row r="291" spans="1:9" x14ac:dyDescent="0.25">
      <c r="A291" s="96" t="s">
        <v>8978</v>
      </c>
      <c r="B291" s="97" t="s">
        <v>8979</v>
      </c>
      <c r="C291" s="97" t="s">
        <v>8980</v>
      </c>
      <c r="D291" s="97" t="s">
        <v>8189</v>
      </c>
      <c r="E291" s="97" t="s">
        <v>8560</v>
      </c>
      <c r="G291" s="97" t="s">
        <v>8981</v>
      </c>
      <c r="I291" s="88" t="str">
        <f t="shared" si="4"/>
        <v>TY  - JOUR
AU  - Huang, J.S.; Dillon, L.; Terrones, L.; Schubert, L.; Roberts, W.; Finklestein, J.; Swartz, M.C.; Norman, G.J.; Patrick, K. 
PY  - 2014
TI  - Fit4Life: A Weight Loss Intervention for Children Who Have Survived Childhood Leukemia. 
T2  - Pediatr. Blood Cancer 
VL  - 61
IS  - 
SP  - 894–900
DO  - 
ER  -</v>
      </c>
    </row>
    <row r="292" spans="1:9" x14ac:dyDescent="0.25">
      <c r="A292" s="96" t="s">
        <v>8982</v>
      </c>
      <c r="B292" s="97" t="s">
        <v>8983</v>
      </c>
      <c r="C292" s="97" t="s">
        <v>8984</v>
      </c>
      <c r="D292" s="97">
        <v>2020</v>
      </c>
      <c r="E292" s="97">
        <v>10</v>
      </c>
      <c r="H292" s="97" t="s">
        <v>4477</v>
      </c>
      <c r="I292" s="88" t="str">
        <f t="shared" si="4"/>
        <v>TY  - JOUR
AU  - Ainscough, K.M.; O'Brien, E.C.; Lindsay, K.L.; Kennelly, M.A.; O'Sullivan, E.J.; O'Brien, O.A.; McCarthy, M.; De Vito, G.; McAuliffe, F.M. 
PY  - 2020
TI  - Nutrition, Behavior Change and Physical Activity Outcomes From the PEARS RCT—An mHealth-Supported, Lifestyle Intervention Among Pregnant Women With Overweight and Obesity
T2  - Frontiers in Endocrinology
VL  - 10
IS  - 
SP  - 
DO  - 10.3389/fendo.2019.00938
ER  -</v>
      </c>
    </row>
    <row r="293" spans="1:9" x14ac:dyDescent="0.25">
      <c r="A293" s="96" t="s">
        <v>8985</v>
      </c>
      <c r="B293" s="97" t="s">
        <v>8986</v>
      </c>
      <c r="C293" s="97" t="s">
        <v>8987</v>
      </c>
      <c r="D293" s="97">
        <v>2013</v>
      </c>
      <c r="E293" s="97">
        <v>120</v>
      </c>
      <c r="G293" s="97" t="s">
        <v>8988</v>
      </c>
      <c r="H293" s="97" t="s">
        <v>8989</v>
      </c>
      <c r="I293" s="88" t="str">
        <f t="shared" si="4"/>
        <v>TY  - JOUR
AU  - Althuizen, E.; van der Wijden, C.L.; van Mechelen, W.; Seidell, J.C.; van Poppel, M.N. 
PY  - 2013
TI  - The effect of a counselling intervention on weight changes during and after pregnancy: a randomised trial
T2  - Bjog
VL  - 120
IS  - 
SP  - 92-99
DO  - 10.1111/1471-0528.12014
ER  -</v>
      </c>
    </row>
    <row r="294" spans="1:9" x14ac:dyDescent="0.25">
      <c r="A294" s="96" t="s">
        <v>8990</v>
      </c>
      <c r="B294" s="97" t="s">
        <v>8991</v>
      </c>
      <c r="C294" s="97" t="s">
        <v>383</v>
      </c>
      <c r="D294" s="97">
        <v>2009</v>
      </c>
      <c r="E294" s="97">
        <v>113</v>
      </c>
      <c r="G294" s="97" t="s">
        <v>8992</v>
      </c>
      <c r="H294" s="97" t="s">
        <v>8993</v>
      </c>
      <c r="I294" s="88" t="str">
        <f t="shared" si="4"/>
        <v>TY  - JOUR
AU  - Asbee, S.M.; Jenkins, T.R.; Butler, J.R.; White, J.; Elliot, M.; Rutledge, A. 
PY  - 2009
TI  - Preventing excessive weight gain during pregnancy through dietary and lifestyle counseling: a randomized controlled trial
T2  - Obstet Gynecol
VL  - 113
IS  - 
SP  - 305-312
DO  - 10.1097/AOG.0b013e318195baef
ER  -</v>
      </c>
    </row>
    <row r="295" spans="1:9" x14ac:dyDescent="0.25">
      <c r="A295" s="96" t="s">
        <v>8994</v>
      </c>
      <c r="B295" s="97" t="s">
        <v>8995</v>
      </c>
      <c r="C295" s="97" t="s">
        <v>8318</v>
      </c>
      <c r="D295" s="97">
        <v>2011</v>
      </c>
      <c r="E295" s="97" t="s">
        <v>8996</v>
      </c>
      <c r="H295" s="97" t="s">
        <v>8997</v>
      </c>
      <c r="I295" s="88" t="str">
        <f t="shared" si="4"/>
        <v>TY  - JOUR
AU  - Ruben, B.; Yaiza, C.; Javier, C.; Maria, L.; Rocio, M. 
PY  - 2011
TI  - Exercise during pregnancy improves maternal glucose screen at 24–28 weeks: a randomised controlled trial
T2  - British Journal of Sports Medicine
VL  - bjsports-2011-090009
IS  - 
SP  - 
DO  - 10.1136/bjsports-2011-090009
ER  -</v>
      </c>
    </row>
    <row r="296" spans="1:9" x14ac:dyDescent="0.25">
      <c r="A296" s="96" t="s">
        <v>8998</v>
      </c>
      <c r="B296" s="97" t="s">
        <v>8999</v>
      </c>
      <c r="C296" s="97" t="s">
        <v>8353</v>
      </c>
      <c r="D296" s="97">
        <v>2013</v>
      </c>
      <c r="E296" s="97">
        <v>37</v>
      </c>
      <c r="G296" s="97" t="s">
        <v>9000</v>
      </c>
      <c r="H296" s="97" t="s">
        <v>9001</v>
      </c>
      <c r="I296" s="88" t="str">
        <f t="shared" si="4"/>
        <v>TY  - JOUR
AU  - Bogaerts, A.F.L.; Devlieger, R.; Nuyts, E.; Witters, I.; Gyselaers, W.; Van den Bergh, B.R.H. 
PY  - 2013
TI  - Effects of lifestyle intervention in obese pregnant women on gestational weight gain and mental health: a randomized controlled trial
T2  - International Journal of Obesity
VL  - 37
IS  - 
SP  - 814-821
DO  - 10.1038/ijo.2012.162
ER  -</v>
      </c>
    </row>
    <row r="297" spans="1:9" x14ac:dyDescent="0.25">
      <c r="A297" s="96" t="s">
        <v>9002</v>
      </c>
      <c r="B297" s="97" t="s">
        <v>9003</v>
      </c>
      <c r="C297" s="97" t="s">
        <v>1105</v>
      </c>
      <c r="D297" s="97">
        <v>2011</v>
      </c>
      <c r="E297" s="97">
        <v>94</v>
      </c>
      <c r="G297" s="97" t="s">
        <v>9004</v>
      </c>
      <c r="H297" s="97" t="s">
        <v>9005</v>
      </c>
      <c r="I297" s="88" t="str">
        <f t="shared" si="4"/>
        <v>TY  - JOUR
AU  - Byrne, N.M.; Groves, A.M.; McIntyre, H.D.; Callaway, L.K. 
PY  - 2011
TI  - Changes in resting and walking energy expenditure and walking speed during pregnancy in obese women
T2  - Am J Clin Nutr
VL  - 94
IS  - 
SP  - 819-830
DO  - 10.3945/ajcn.110.009399
ER  -</v>
      </c>
    </row>
    <row r="298" spans="1:9" x14ac:dyDescent="0.25">
      <c r="A298" s="96" t="s">
        <v>9006</v>
      </c>
      <c r="B298" s="97" t="s">
        <v>9007</v>
      </c>
      <c r="C298" s="97" t="s">
        <v>9008</v>
      </c>
      <c r="D298" s="97">
        <v>2018</v>
      </c>
      <c r="I298" s="88" t="str">
        <f t="shared" si="4"/>
        <v>TY  - JOUR
AU  - Dahl, A.A. 
PY  - 2018
TI  - Healthy Motivations for Moms-To-Be (Healthy MoM2B) Study: A mobile health intervention targeting gestational weight gain among US women
T2  - University of South Carolina
VL  - 
IS  - 
SP  - 
DO  - 
ER  -</v>
      </c>
    </row>
    <row r="299" spans="1:9" x14ac:dyDescent="0.25">
      <c r="A299" s="96" t="s">
        <v>9009</v>
      </c>
      <c r="B299" s="97" t="s">
        <v>5951</v>
      </c>
      <c r="C299" s="97" t="s">
        <v>100</v>
      </c>
      <c r="D299" s="97">
        <v>2020</v>
      </c>
      <c r="E299" s="97">
        <v>8</v>
      </c>
      <c r="G299" s="97" t="s">
        <v>5952</v>
      </c>
      <c r="H299" s="97" t="s">
        <v>5953</v>
      </c>
      <c r="I299" s="88" t="str">
        <f t="shared" si="4"/>
        <v>TY  - JOUR
AU  - Darvall, J.N.; Wang, A.; Nazeem, M.N.; Harrison, C.L.; Clarke, L.; Mendoza, C.; Parker, A.; Harrap, B.; Teale, G.; Story, D.; et al. 
PY  - 2020
TI  - A Pedometer-Guided Physical Activity Intervention for Obese Pregnant Women (the Fit MUM Study): Randomized Feasibility Study
T2  - JMIR Mhealth Uhealth
VL  - 8
IS  - 
SP  - e15112
DO  - 10.2196/15112
ER  -</v>
      </c>
    </row>
    <row r="300" spans="1:9" x14ac:dyDescent="0.25">
      <c r="A300" s="96" t="s">
        <v>9010</v>
      </c>
      <c r="B300" s="97" t="s">
        <v>6009</v>
      </c>
      <c r="C300" s="97" t="s">
        <v>9011</v>
      </c>
      <c r="D300" s="97">
        <v>2015</v>
      </c>
      <c r="E300" s="97">
        <v>55</v>
      </c>
      <c r="G300" s="97" t="s">
        <v>3562</v>
      </c>
      <c r="H300" s="97" t="s">
        <v>9012</v>
      </c>
      <c r="I300" s="88" t="str">
        <f t="shared" si="4"/>
        <v>TY  - JOUR
AU  - Dekker Nitert, M.; Barrett, H.L.; Denny, K.J.; McIntyre, H.D.; Callaway, L.K.; the BAMBINO group 
PY  - 2015
TI  - Exercise in pregnancy does not alter gestational weight gain, MCP-1 or leptin in obese women
T2  - Australian and New Zealand Journal of Obstetrics and Gynaecology
VL  - 55
IS  - 
SP  - 27-33
DO  - https://doi.org/10.1111/ajo.12300
ER  -</v>
      </c>
    </row>
    <row r="301" spans="1:9" x14ac:dyDescent="0.25">
      <c r="A301" s="96" t="s">
        <v>9013</v>
      </c>
      <c r="B301" s="97" t="s">
        <v>6072</v>
      </c>
      <c r="C301" s="97" t="s">
        <v>8977</v>
      </c>
      <c r="D301" s="97">
        <v>2014</v>
      </c>
      <c r="E301" s="97">
        <v>12</v>
      </c>
      <c r="G301" s="97">
        <v>161</v>
      </c>
      <c r="H301" s="97" t="s">
        <v>6073</v>
      </c>
      <c r="I301" s="88" t="str">
        <f t="shared" si="4"/>
        <v>TY  - JOUR
AU  - Dodd, J.M.; Cramp, C.; Sui, Z.; Yelland, L.N.; Deussen, A.R.; Grivell, R.M.; Moran, L.J.; Crowther, C.A.; Turnbull, D.; McPhee, A.J.; et al. 
PY  - 2014
TI  - The effects of antenatal dietary and lifestyle advice for women who are overweight or obese on maternal diet and physical activity: the LIMIT randomised trial
T2  - BMC Medicine
VL  - 12
IS  - 
SP  - 161
DO  - 10.1186/s12916-014-0161-y
ER  -</v>
      </c>
    </row>
    <row r="302" spans="1:9" x14ac:dyDescent="0.25">
      <c r="A302" s="96" t="s">
        <v>9014</v>
      </c>
      <c r="B302" s="97" t="s">
        <v>6092</v>
      </c>
      <c r="C302" s="97" t="s">
        <v>9015</v>
      </c>
      <c r="D302" s="97">
        <v>2021</v>
      </c>
      <c r="E302" s="97">
        <v>44</v>
      </c>
      <c r="G302" s="97" t="s">
        <v>6093</v>
      </c>
      <c r="H302" s="97" t="s">
        <v>6094</v>
      </c>
      <c r="I302" s="88" t="str">
        <f t="shared" si="4"/>
        <v>TY  - JOUR
AU  - Downs, D.S.; Savage, J.S.; Rivera, D.E.; Pauley, A.M.; Leonard, K.S.; Hohman, E.E.; Guo, P.; McNitt, K.M.; Stetter, C.; Kunselman, A. 
PY  - 2021
TI  - Adaptive, behavioral intervention impact on weight gain, physical activity, energy intake, and motivational determinants: results of a feasibility trial in pregnant women with overweight/obesity
T2  - Journal of Behavioral Medicine
VL  - 44
IS  - 
SP  - 605-621
DO  - 10.1007/s10865-021-00227-9
ER  -</v>
      </c>
    </row>
    <row r="303" spans="1:9" x14ac:dyDescent="0.25">
      <c r="A303" s="96" t="s">
        <v>9016</v>
      </c>
      <c r="B303" s="97" t="s">
        <v>9017</v>
      </c>
      <c r="C303" s="97" t="s">
        <v>9018</v>
      </c>
      <c r="D303" s="97">
        <v>2020</v>
      </c>
      <c r="E303" s="97">
        <v>8</v>
      </c>
      <c r="G303" s="97" t="s">
        <v>9019</v>
      </c>
      <c r="H303" s="97" t="s">
        <v>9020</v>
      </c>
      <c r="I303" s="88" t="str">
        <f t="shared" si="4"/>
        <v>TY  - JOUR
AU  - Ferrara, A.; Hedderson, M.M.; Brown, S.D.; Ehrlich, S.F.; Tsai, A.-L.; Feng, J.; Galarce, M.; Marcovina, S.; Catalano, P.; Quesenberry, C.P. 
PY  - 2020
TI  - A telehealth lifestyle intervention to reduce excess gestational weight gain in pregnant women with overweight or obesity (GLOW): a randomised, parallel-group, controlled trial
T2  - The Lancet Diabetes &amp; Endocrinology
VL  - 8
IS  - 
SP  - 490-500
DO  - 10.1016/S2213-8587(20)30107-8
ER  -</v>
      </c>
    </row>
    <row r="304" spans="1:9" x14ac:dyDescent="0.25">
      <c r="A304" s="96" t="s">
        <v>9021</v>
      </c>
      <c r="B304" s="97" t="s">
        <v>9022</v>
      </c>
      <c r="C304" s="97" t="s">
        <v>9023</v>
      </c>
      <c r="D304" s="97">
        <v>2021</v>
      </c>
      <c r="E304" s="97">
        <v>224</v>
      </c>
      <c r="G304" s="97" t="s">
        <v>9024</v>
      </c>
      <c r="H304" s="97" t="s">
        <v>9025</v>
      </c>
      <c r="I304" s="88" t="str">
        <f t="shared" si="4"/>
        <v>TY  - JOUR
AU  - Garmendia, M.L.; Casanello, P.; Flores, M.; Kusanovic, J.P.; Uauy, R. 
PY  - 2021
TI  - The effects of a combined intervention (docosahexaenoic acid supplementation and home-based dietary counseling) on metabolic control in obese and overweight pregnant women: the MIGHT study
T2  - American Journal of Obstetrics and Gynecology
VL  - 224
IS  - 
SP  - 526.e521-526.e525
DO  - https://doi.org/10.1016/j.ajog.2020.10.048
ER  -</v>
      </c>
    </row>
    <row r="305" spans="1:9" x14ac:dyDescent="0.25">
      <c r="A305" s="96" t="s">
        <v>9026</v>
      </c>
      <c r="B305" s="97" t="s">
        <v>9027</v>
      </c>
      <c r="C305" s="97" t="s">
        <v>8785</v>
      </c>
      <c r="D305" s="97">
        <v>2016</v>
      </c>
      <c r="E305" s="97">
        <v>13</v>
      </c>
      <c r="G305" s="97" t="s">
        <v>9028</v>
      </c>
      <c r="H305" s="97" t="s">
        <v>9029</v>
      </c>
      <c r="I305" s="88" t="str">
        <f t="shared" si="4"/>
        <v>TY  - JOUR
AU  - Garnæs, K.K.; Mørkved, S.; Salvesen, Ø.; Moholdt, T. 
PY  - 2016
TI  - Exercise Training and Weight Gain in Obese Pregnant Women: A Randomized Controlled Trial (ETIP Trial)
T2  - PLOS Medicine
VL  - 13
IS  - 
SP  - e1002079
DO  - 10.1371/journal.pmed.1002079
ER  -</v>
      </c>
    </row>
    <row r="306" spans="1:9" x14ac:dyDescent="0.25">
      <c r="A306" s="96" t="s">
        <v>9030</v>
      </c>
      <c r="B306" s="97" t="s">
        <v>9031</v>
      </c>
      <c r="C306" s="97" t="s">
        <v>9032</v>
      </c>
      <c r="D306" s="97">
        <v>2018</v>
      </c>
      <c r="E306" s="97">
        <v>18</v>
      </c>
      <c r="G306" s="97">
        <v>18</v>
      </c>
      <c r="H306" s="97" t="s">
        <v>9033</v>
      </c>
      <c r="I306" s="88" t="str">
        <f t="shared" si="4"/>
        <v>TY  - JOUR
AU  - Garnæs, K.K.; Mørkved, S.; Salvesen, K.Å.; Salvesen, Ø.; Moholdt, T. 
PY  - 2018
TI  - Exercise training during pregnancy reduces circulating insulin levels in overweight/obese women postpartum: secondary analysis of a randomised controlled trial (the ETIP trial)
T2  - BMC Pregnancy and Childbirth
VL  - 18
IS  - 
SP  - 18
DO  - 10.1186/s12884-017-1653-5
ER  -</v>
      </c>
    </row>
    <row r="307" spans="1:9" x14ac:dyDescent="0.25">
      <c r="A307" s="96" t="s">
        <v>9034</v>
      </c>
      <c r="B307" s="97" t="s">
        <v>9035</v>
      </c>
      <c r="C307" s="97" t="s">
        <v>9036</v>
      </c>
      <c r="D307" s="97">
        <v>2015</v>
      </c>
      <c r="E307" s="97">
        <v>19</v>
      </c>
      <c r="G307" s="97" t="s">
        <v>9037</v>
      </c>
      <c r="H307" s="97" t="s">
        <v>9038</v>
      </c>
      <c r="I307" s="88" t="str">
        <f t="shared" si="4"/>
        <v>TY  - JOUR
AU  - Gesell, S.B.; Katula, J.A.; Strickland, C.; Vitolins, M.Z. 
PY  - 2015
TI  - Feasibility and Initial Efficacy Evaluation of a Community-Based Cognitive-Behavioral Lifestyle Intervention to Prevent Excessive Weight Gain During Pregnancy in Latina Women
T2  - Maternal and Child Health Journal
VL  - 19
IS  - 
SP  - 1842-1852
DO  - 10.1007/s10995-015-1698-x
ER  -</v>
      </c>
    </row>
    <row r="308" spans="1:9" x14ac:dyDescent="0.25">
      <c r="A308" s="96" t="s">
        <v>9039</v>
      </c>
      <c r="B308" s="97" t="s">
        <v>6605</v>
      </c>
      <c r="C308" s="97" t="s">
        <v>100</v>
      </c>
      <c r="D308" s="97">
        <v>2022</v>
      </c>
      <c r="E308" s="97">
        <v>10</v>
      </c>
      <c r="G308" s="97" t="s">
        <v>6606</v>
      </c>
      <c r="H308" s="97" t="s">
        <v>6607</v>
      </c>
      <c r="I308" s="88" t="str">
        <f t="shared" si="4"/>
        <v>TY  - JOUR
AU  - Gonzalez-Plaza, E.; Bellart, J.; Arranz, Á.; Luján-Barroso, L.; Crespo Mirasol, E.; Seguranyes, G. 
PY  - 2022
TI  - Effectiveness of a Step Counter Smartband and Midwife Counseling Intervention on Gestational Weight Gain and Physical Activity in Pregnant Women With Obesity (Pas and Pes Study): Randomized Controlled Trial
T2  - JMIR Mhealth Uhealth
VL  - 10
IS  - 
SP  - e28886
DO  - 10.2196/28886
ER  -</v>
      </c>
    </row>
    <row r="309" spans="1:9" x14ac:dyDescent="0.25">
      <c r="A309" s="96" t="s">
        <v>9040</v>
      </c>
      <c r="B309" s="97" t="s">
        <v>9041</v>
      </c>
      <c r="C309" s="97" t="s">
        <v>9042</v>
      </c>
      <c r="D309" s="97">
        <v>2014</v>
      </c>
      <c r="E309" s="97">
        <v>20</v>
      </c>
      <c r="G309" s="97" t="s">
        <v>9043</v>
      </c>
      <c r="H309" s="97" t="s">
        <v>9044</v>
      </c>
      <c r="I309" s="88" t="str">
        <f t="shared" si="4"/>
        <v>TY  - JOUR
AU  - Graham, M.L.; Uesugi, K.H.; Niederdeppe, J.; Gay, G.K.; Olson, C.M. 
PY  - 2014
TI  - The Theory, Development, and Implementation of an e-Intervention to Prevent Excessive Gestational Weight Gain: e-Moms Roc
T2  - Telemedicine and e-Health
VL  - 20
IS  - 
SP  - 1135-1142
DO  - 10.1089/tmj.2013.0354
ER  -</v>
      </c>
    </row>
    <row r="310" spans="1:9" x14ac:dyDescent="0.25">
      <c r="A310" s="96" t="s">
        <v>9045</v>
      </c>
      <c r="B310" s="97" t="s">
        <v>6710</v>
      </c>
      <c r="C310" s="97" t="s">
        <v>1105</v>
      </c>
      <c r="D310" s="97">
        <v>2010</v>
      </c>
      <c r="E310" s="97">
        <v>91</v>
      </c>
      <c r="G310" s="97" t="s">
        <v>6711</v>
      </c>
      <c r="H310" s="97" t="s">
        <v>6712</v>
      </c>
      <c r="I310" s="88" t="str">
        <f t="shared" si="4"/>
        <v>TY  - JOUR
AU  - Guelinckx, I.; Devlieger, R.; Mullie, P.; Vansant, G. 
PY  - 2010
TI  - Effect of lifestyle intervention on dietary habits, physical activity, and gestational weight gain in obese pregnant women: a randomized controlled trial
T2  - Am J Clin Nutr
VL  - 91
IS  - 
SP  - 373-380
DO  - 10.3945/ajcn.2009.28166
ER  -</v>
      </c>
    </row>
    <row r="311" spans="1:9" x14ac:dyDescent="0.25">
      <c r="A311" s="96" t="s">
        <v>9046</v>
      </c>
      <c r="B311" s="97" t="s">
        <v>6728</v>
      </c>
      <c r="C311" s="97" t="s">
        <v>6729</v>
      </c>
      <c r="D311" s="97">
        <v>2020</v>
      </c>
      <c r="E311" s="97">
        <v>7</v>
      </c>
      <c r="G311" s="97" t="s">
        <v>6730</v>
      </c>
      <c r="H311" s="97" t="s">
        <v>6731</v>
      </c>
      <c r="I311" s="88" t="str">
        <f t="shared" si="4"/>
        <v>TY  - JOUR
AU  - Hajian, S.; Aslani, A.; Sarbakhsh, P.; Fathnezhad-Kazemi, A. 
PY  - 2020
TI  - The effectiveness of healthy lifestyle interventions on weight gain in overweight pregnant women: A cluster-randomized controlled trial
T2  - Nurs Open
VL  - 7
IS  - 
SP  - 1876-1886
DO  - 10.1002/nop2.577
ER  -</v>
      </c>
    </row>
    <row r="312" spans="1:9" x14ac:dyDescent="0.25">
      <c r="A312" s="96" t="s">
        <v>9047</v>
      </c>
      <c r="B312" s="97" t="s">
        <v>9048</v>
      </c>
      <c r="C312" s="97" t="s">
        <v>763</v>
      </c>
      <c r="D312" s="97">
        <v>2014</v>
      </c>
      <c r="E312" s="97">
        <v>38</v>
      </c>
      <c r="G312" s="97" t="s">
        <v>9049</v>
      </c>
      <c r="H312" s="97" t="s">
        <v>9050</v>
      </c>
      <c r="I312" s="88" t="str">
        <f t="shared" si="4"/>
        <v>TY  - JOUR
AU  - Harden, S.M.; Beauchamp, M.R.; Pitts, B.H.; Nault, E.M.; Davy, B.M.; You, W.; Weiss, P.; Estabrooks, P.A. 
PY  - 2014
TI  - Group-based lifestyle sessions for gestational weight gain management: a mixed method approach
T2  - Am J Health Behav
VL  - 38
IS  - 
SP  - 560-569
DO  - 10.5993/ajhb.38.4.9
ER  -</v>
      </c>
    </row>
    <row r="313" spans="1:9" x14ac:dyDescent="0.25">
      <c r="A313" s="96" t="s">
        <v>9051</v>
      </c>
      <c r="B313" s="97" t="s">
        <v>9052</v>
      </c>
      <c r="C313" s="97" t="s">
        <v>578</v>
      </c>
      <c r="D313" s="97">
        <v>2019</v>
      </c>
      <c r="E313" s="97">
        <v>42</v>
      </c>
      <c r="G313" s="97" t="s">
        <v>9053</v>
      </c>
      <c r="H313" s="97" t="s">
        <v>9054</v>
      </c>
      <c r="I313" s="88" t="str">
        <f t="shared" si="4"/>
        <v>TY  - JOUR
AU  - Harreiter, J.; Simmons, D.; Desoye, G.; Corcoy, R.; Adelantado, J.M.; Devlieger, R.; Galjaard, S.; Damm, P.; Mathiesen, E.R.; Jensen, D.M.; et al. 
PY  - 2019
TI  - Nutritional Lifestyle Intervention in Obese Pregnant Women, Including Lower Carbohydrate Intake, Is Associated With Increased Maternal Free Fatty Acids, 3-β-Hydroxybutyrate, and Fasting Glucose Concentrations: A Secondary Factorial Analysis of the European Multicenter, Randomized Controlled DALI Lifestyle Intervention Trial
T2  - Diabetes Care
VL  - 42
IS  - 
SP  - 1380-1389
DO  - 10.2337/dc19-0418
ER  -</v>
      </c>
    </row>
    <row r="314" spans="1:9" x14ac:dyDescent="0.25">
      <c r="A314" s="96" t="s">
        <v>9055</v>
      </c>
      <c r="B314" s="97" t="s">
        <v>6791</v>
      </c>
      <c r="C314" s="97" t="s">
        <v>935</v>
      </c>
      <c r="D314" s="97">
        <v>2013</v>
      </c>
      <c r="E314" s="97">
        <v>21</v>
      </c>
      <c r="G314" s="97" t="s">
        <v>4049</v>
      </c>
      <c r="H314" s="97" t="s">
        <v>6792</v>
      </c>
      <c r="I314" s="88" t="str">
        <f t="shared" si="4"/>
        <v>TY  - JOUR
AU  - Harrison, C.L.; Lombard, C.B.; Strauss, B.J.; Teede, H.J. 
PY  - 2013
TI  - Optimizing healthy gestational weight gain in women at high risk of gestational diabetes: a randomized controlled trial
T2  - Obesity (Silver Spring)
VL  - 21
IS  - 
SP  - 904-909
DO  - 10.1002/oby.20163
ER  -</v>
      </c>
    </row>
    <row r="315" spans="1:9" x14ac:dyDescent="0.25">
      <c r="A315" s="96" t="s">
        <v>9056</v>
      </c>
      <c r="B315" s="97" t="s">
        <v>6810</v>
      </c>
      <c r="C315" s="97" t="s">
        <v>4297</v>
      </c>
      <c r="D315" s="97">
        <v>2015</v>
      </c>
      <c r="E315" s="97">
        <v>32</v>
      </c>
      <c r="G315" s="97" t="s">
        <v>6811</v>
      </c>
      <c r="H315" s="97" t="s">
        <v>6812</v>
      </c>
      <c r="I315" s="88" t="str">
        <f t="shared" si="4"/>
        <v>TY  - JOUR
AU  - Hawkins, M.; Hosker, M.; Marcus, B.H.; Rosal, M.C.; Braun, B.; Stanek, E.J., 3rd; Markenson, G.; Chasan-Taber, L. 
PY  - 2015
TI  - A pregnancy lifestyle intervention to prevent gestational diabetes risk factors in overweight Hispanic women: a feasibility randomized controlled trial
T2  - Diabet Med
VL  - 32
IS  - 
SP  - 108-115
DO  - 10.1111/dme.12601
ER  -</v>
      </c>
    </row>
    <row r="316" spans="1:9" x14ac:dyDescent="0.25">
      <c r="A316" s="96" t="s">
        <v>9057</v>
      </c>
      <c r="B316" s="97" t="s">
        <v>9058</v>
      </c>
      <c r="C316" s="97" t="s">
        <v>935</v>
      </c>
      <c r="D316" s="97">
        <v>2016</v>
      </c>
      <c r="E316" s="97">
        <v>24</v>
      </c>
      <c r="G316" s="97" t="s">
        <v>9059</v>
      </c>
      <c r="H316" s="97" t="s">
        <v>9060</v>
      </c>
      <c r="I316" s="88" t="str">
        <f t="shared" si="4"/>
        <v>TY  - JOUR
AU  - Herring, S.J.; Cruice, J.F.; Bennett, G.G.; Rose, M.Z.; Davey, A.; Foster, G.D. 
PY  - 2016
TI  - Preventing excessive gestational weight gain among African American women: A randomized clinical trial
T2  - Obesity (Silver Spring)
VL  - 24
IS  - 
SP  - 30-36
DO  - 10.1002/oby.21240
ER  -</v>
      </c>
    </row>
    <row r="317" spans="1:9" x14ac:dyDescent="0.25">
      <c r="A317" s="96" t="s">
        <v>9061</v>
      </c>
      <c r="B317" s="97" t="s">
        <v>3808</v>
      </c>
      <c r="C317" s="97" t="s">
        <v>168</v>
      </c>
      <c r="D317" s="97">
        <v>2018</v>
      </c>
      <c r="E317" s="97">
        <v>55</v>
      </c>
      <c r="G317" s="97" t="s">
        <v>3809</v>
      </c>
      <c r="H317" s="97" t="s">
        <v>3810</v>
      </c>
      <c r="I317" s="88" t="str">
        <f t="shared" si="4"/>
        <v>TY  - JOUR
AU  - Van Horn, L.; Peaceman, A.; Kwasny, M.; Vincent, E.; Fought, A.; Josefson, J.; Spring, B.; Neff, L.M.; Gernhofer, N. 
PY  - 2018
TI  - Dietary Approaches to Stop Hypertension Diet and Activity to Limit Gestational Weight: Maternal Offspring Metabolics Family Intervention Trial, a Technology Enhanced Randomized Trial
T2  - Am J Prev Med
VL  - 55
IS  - 
SP  - 603-614
DO  - 10.1016/j.amepre.2018.06.015
ER  -</v>
      </c>
    </row>
    <row r="318" spans="1:9" x14ac:dyDescent="0.25">
      <c r="A318" s="96" t="s">
        <v>9062</v>
      </c>
      <c r="B318" s="97" t="s">
        <v>9063</v>
      </c>
      <c r="C318" s="97" t="s">
        <v>9064</v>
      </c>
      <c r="D318" s="97">
        <v>2006</v>
      </c>
      <c r="E318" s="97">
        <v>30</v>
      </c>
      <c r="G318" s="97">
        <v>45839</v>
      </c>
      <c r="H318" s="97" t="s">
        <v>9065</v>
      </c>
      <c r="I318" s="88" t="str">
        <f t="shared" si="4"/>
        <v>TY  - JOUR
AU  - Hui, A.L.; Ludwig, S.; Gardiner, P.; Sevenhuysen, G.; Murray, R.; Morris, M.; Shen, G.X. 
PY  - 2006
TI  - Community-based Exercise and Dietary Intervention During Pregnancy:A Pilot Study
T2  - Canadian Journal of Diabetes
VL  - 30
IS  - 
SP  - 45839
DO  - https://doi.org/10.1016/S1499-2671(06)02010-7
ER  -</v>
      </c>
    </row>
    <row r="319" spans="1:9" x14ac:dyDescent="0.25">
      <c r="A319" s="96" t="s">
        <v>9066</v>
      </c>
      <c r="B319" s="97" t="s">
        <v>9067</v>
      </c>
      <c r="C319" s="97" t="s">
        <v>9068</v>
      </c>
      <c r="D319" s="97">
        <v>2009</v>
      </c>
      <c r="E319" s="97">
        <v>191</v>
      </c>
      <c r="G319" s="97" t="s">
        <v>9069</v>
      </c>
      <c r="H319" s="97" t="s">
        <v>9070</v>
      </c>
      <c r="I319" s="88" t="str">
        <f t="shared" si="4"/>
        <v>TY  - JOUR
AU  - Jeffries, K.; Shub, A.; Walker, S.P.; Hiscock, R.; Permezel, M. 
PY  - 2009
TI  - Reducing excessive weight gain in pregnancy: a randomised controlled trial
T2  - Med J Aust
VL  - 191
IS  - 
SP  - 429-433
DO  - 10.5694/j.1326-5377.2009.tb02877.x
ER  -</v>
      </c>
    </row>
    <row r="320" spans="1:9" x14ac:dyDescent="0.25">
      <c r="A320" s="96" t="s">
        <v>9071</v>
      </c>
      <c r="B320" s="97" t="s">
        <v>382</v>
      </c>
      <c r="C320" s="97" t="s">
        <v>383</v>
      </c>
      <c r="D320" s="97">
        <v>2018</v>
      </c>
      <c r="E320" s="97">
        <v>131</v>
      </c>
      <c r="G320" s="97" t="s">
        <v>384</v>
      </c>
      <c r="H320" s="97" t="s">
        <v>9072</v>
      </c>
      <c r="I320" s="88" t="str">
        <f t="shared" si="4"/>
        <v>TY  - JOUR
AU  - Kennelly, M.A.; Ainscough, K.; Lindsay, K.L.; O'Sullivan, E.; Gibney, E.R.; McCarthy, M.; Segurado, R.; DeVito, G.; Maguire, O.; Smith, T.; et al. 
PY  - 2018
TI  - Pregnancy Exercise and Nutrition With Smartphone Application Support: A Randomized Controlled Trial
T2  - Obstet Gynecol
VL  - 131
IS  - 
SP  - 818-826
DO  - 10.1097/aog.0000000000002582
ER  -</v>
      </c>
    </row>
    <row r="321" spans="1:9" x14ac:dyDescent="0.25">
      <c r="A321" s="96" t="s">
        <v>9073</v>
      </c>
      <c r="B321" s="97" t="s">
        <v>577</v>
      </c>
      <c r="C321" s="97" t="s">
        <v>578</v>
      </c>
      <c r="D321" s="97">
        <v>2016</v>
      </c>
      <c r="E321" s="97">
        <v>39</v>
      </c>
      <c r="G321" s="97" t="s">
        <v>579</v>
      </c>
      <c r="H321" s="97" t="s">
        <v>580</v>
      </c>
      <c r="I321" s="88" t="str">
        <f t="shared" si="4"/>
        <v>TY  - JOUR
AU  - Koivusalo, S.B.; Rönö, K.; Klemetti, M.M.; Roine, R.P.; Lindström, J.; Erkkola, M.; Kaaja, R.J.; Pöyhönen-Alho, M.; Tiitinen, A.; Huvinen, E.; et al. 
PY  - 2016
TI  - Gestational Diabetes Mellitus Can Be Prevented by Lifestyle Intervention: The Finnish Gestational Diabetes Prevention Study (RADIEL): A Randomized Controlled Trial
T2  - Diabetes Care
VL  - 39
IS  - 
SP  - 24-30
DO  - 10.2337/dc15-0511
ER  -</v>
      </c>
    </row>
    <row r="322" spans="1:9" x14ac:dyDescent="0.25">
      <c r="A322" s="96" t="s">
        <v>9074</v>
      </c>
      <c r="B322" s="97" t="s">
        <v>9075</v>
      </c>
      <c r="C322" s="97" t="s">
        <v>60</v>
      </c>
      <c r="D322" s="97">
        <v>2022</v>
      </c>
      <c r="E322" s="97">
        <v>19</v>
      </c>
      <c r="H322" s="97" t="s">
        <v>9076</v>
      </c>
      <c r="I322" s="88" t="str">
        <f t="shared" si="4"/>
        <v>TY  - JOUR
AU  - Krebs, F.; Lorenz, L.; Nawabi, F.; Alayli, A.; Stock, S. 
PY  - 2022
TI  - Effectiveness of a Brief Lifestyle Intervention in the Prenatal Care Setting to Prevent Excessive Gestational Weight Gain and Improve Maternal and Infant Health Outcomes
T2  - Int J Environ Res Public Health
VL  - 19
IS  - 
SP  - 
DO  - 10.3390/ijerph19105863
ER  -</v>
      </c>
    </row>
    <row r="323" spans="1:9" x14ac:dyDescent="0.25">
      <c r="A323" s="96" t="s">
        <v>9077</v>
      </c>
      <c r="B323" s="97" t="s">
        <v>934</v>
      </c>
      <c r="C323" s="97" t="s">
        <v>935</v>
      </c>
      <c r="D323" s="97">
        <v>2021</v>
      </c>
      <c r="E323" s="97">
        <v>29</v>
      </c>
      <c r="G323" s="97" t="s">
        <v>936</v>
      </c>
      <c r="H323" s="97" t="s">
        <v>937</v>
      </c>
      <c r="I323" s="88" t="str">
        <f t="shared" ref="I323:I351" si="5">_xlfn.CONCAT("TY  - JOUR",CHAR(10),"AU  - ",A323,CHAR(10),"PY  - ",D323,CHAR(10),"TI  - ",B323,CHAR(10),"T2  - ",C323,CHAR(10),"VL  - ",E323,CHAR(10),"IS  - ",F323,CHAR(10),"SP  - ",G323,CHAR(10),"DO  - ",H323,CHAR(10),"ER  -")</f>
        <v>TY  - JOUR
AU  - Liu, J.; Wilcox, S.; Wingard, E.; Turner-McGrievy, G.; Hutto, B.; Burgis, J. 
PY  - 2021
TI  - A Behavioral Lifestyle Intervention to Limit Gestational Weight Gain in Pregnant Women with Overweight and Obesity
T2  - Obesity (Silver Spring)
VL  - 29
IS  - 
SP  - 672-680
DO  - 10.1002/oby.23119
ER  -</v>
      </c>
    </row>
    <row r="324" spans="1:9" x14ac:dyDescent="0.25">
      <c r="A324" s="96" t="s">
        <v>9078</v>
      </c>
      <c r="B324" s="97" t="s">
        <v>1038</v>
      </c>
      <c r="C324" s="97" t="s">
        <v>1039</v>
      </c>
      <c r="D324" s="97">
        <v>2011</v>
      </c>
      <c r="E324" s="97">
        <v>8</v>
      </c>
      <c r="G324" s="97" t="s">
        <v>1040</v>
      </c>
      <c r="H324" s="97" t="s">
        <v>1041</v>
      </c>
      <c r="I324" s="88" t="str">
        <f t="shared" si="5"/>
        <v>TY  - JOUR
AU  - Luoto, R.; Kinnunen, T.I.; Aittasalo, M.; Kolu, P.; Raitanen, J.; Ojala, K.; Mansikkamäki, K.; Lamberg, S.; Vasankari, T.; Komulainen, T.; et al. 
PY  - 2011
TI  - Primary prevention of gestational diabetes mellitus and large-for-gestational-age newborns by lifestyle counseling: a cluster-randomized controlled trial
T2  - PLoS Med
VL  - 8
IS  - 
SP  - e1001036
DO  - 10.1371/journal.pmed.1001036
ER  -</v>
      </c>
    </row>
    <row r="325" spans="1:9" x14ac:dyDescent="0.25">
      <c r="A325" s="96" t="s">
        <v>9079</v>
      </c>
      <c r="B325" s="97" t="s">
        <v>9080</v>
      </c>
      <c r="C325" s="97" t="s">
        <v>8987</v>
      </c>
      <c r="D325" s="97">
        <v>2016</v>
      </c>
      <c r="E325" s="97">
        <v>123</v>
      </c>
      <c r="G325" s="97" t="s">
        <v>9081</v>
      </c>
      <c r="H325" s="97" t="s">
        <v>9082</v>
      </c>
      <c r="I325" s="88" t="str">
        <f t="shared" si="5"/>
        <v>TY  - JOUR
AU  - McCarthy, E.A.; Walker, S.P.; Ugoni, A.; Lappas, M.; Leong, O.; Shub, A. 
PY  - 2016
TI  - Self-weighing and simple dietary advice for overweight and obese pregnant women to reduce obstetric complications without impact on quality of life: a randomised controlled trial
T2  - Bjog
VL  - 123
IS  - 
SP  - 965-973
DO  - 10.1111/1471-0528.13919
ER  -</v>
      </c>
    </row>
    <row r="326" spans="1:9" x14ac:dyDescent="0.25">
      <c r="A326" s="96" t="s">
        <v>9083</v>
      </c>
      <c r="B326" s="97" t="s">
        <v>9084</v>
      </c>
      <c r="C326" s="97" t="s">
        <v>560</v>
      </c>
      <c r="D326" s="97">
        <v>2022</v>
      </c>
      <c r="E326" s="97">
        <v>14</v>
      </c>
      <c r="H326" s="97" t="s">
        <v>9085</v>
      </c>
      <c r="I326" s="88" t="str">
        <f t="shared" si="5"/>
        <v>TY  - JOUR
AU  - McNitt, K.M.; Hohman, E.E.; Rivera, D.E.; Guo, P.; Pauley, A.M.; Gernand, A.D.; Symons Downs, D.; Savage, J.S. 
PY  - 2022
TI  - Underreporting of Energy Intake Increases over Pregnancy: An Intensive Longitudinal Study of Women with Overweight and Obesity
T2  - Nutrients
VL  - 14
IS  - 
SP  - 
DO  - 10.3390/nu14112326
ER  -</v>
      </c>
    </row>
    <row r="327" spans="1:9" x14ac:dyDescent="0.25">
      <c r="A327" s="96" t="s">
        <v>9086</v>
      </c>
      <c r="B327" s="97" t="s">
        <v>9087</v>
      </c>
      <c r="C327" s="97" t="s">
        <v>8987</v>
      </c>
      <c r="D327" s="97">
        <v>2011</v>
      </c>
      <c r="E327" s="97">
        <v>118</v>
      </c>
      <c r="G327" s="97" t="s">
        <v>9088</v>
      </c>
      <c r="H327" s="97" t="s">
        <v>9089</v>
      </c>
      <c r="I327" s="88" t="str">
        <f t="shared" si="5"/>
        <v>TY  - JOUR
AU  - Nascimento, S.L.; Surita, F.G.; Parpinelli, M.; Siani, S.; Pinto e Silva, J.L. 
PY  - 2011
TI  - The effect of an antenatal physical exercise programme on maternal/perinatal outcomes and quality of life in overweight and obese pregnant women: a randomised clinical trial
T2  - Bjog
VL  - 118
IS  - 
SP  - 1455-1463
DO  - 10.1111/j.1471-0528.2011.03084.x
ER  -</v>
      </c>
    </row>
    <row r="328" spans="1:9" x14ac:dyDescent="0.25">
      <c r="A328" s="96" t="s">
        <v>9090</v>
      </c>
      <c r="B328" s="97" t="s">
        <v>9091</v>
      </c>
      <c r="C328" s="97" t="s">
        <v>9032</v>
      </c>
      <c r="D328" s="97">
        <v>2018</v>
      </c>
      <c r="E328" s="97">
        <v>18</v>
      </c>
      <c r="G328" s="97">
        <v>148</v>
      </c>
      <c r="H328" s="97" t="s">
        <v>9092</v>
      </c>
      <c r="I328" s="88" t="str">
        <f t="shared" si="5"/>
        <v>TY  - JOUR
AU  - Olson, C.M.; Groth, S.W.; Graham, M.L.; Reschke, J.E.; Strawderman, M.S.; Fernandez, I.D. 
PY  - 2018
TI  - The effectiveness of an online intervention in preventing excessive gestational weight gain: the e-moms roc randomized controlled trial
T2  - BMC Pregnancy and Childbirth
VL  - 18
IS  - 
SP  - 148
DO  - 10.1186/s12884-018-1767-4
ER  -</v>
      </c>
    </row>
    <row r="329" spans="1:9" x14ac:dyDescent="0.25">
      <c r="A329" s="96" t="s">
        <v>9093</v>
      </c>
      <c r="B329" s="97" t="s">
        <v>9094</v>
      </c>
      <c r="C329" s="97" t="s">
        <v>9095</v>
      </c>
      <c r="D329" s="97">
        <v>2009</v>
      </c>
      <c r="E329" s="97">
        <v>35</v>
      </c>
      <c r="G329" s="97" t="s">
        <v>9096</v>
      </c>
      <c r="H329" s="97" t="s">
        <v>9097</v>
      </c>
      <c r="I329" s="88" t="str">
        <f t="shared" si="5"/>
        <v>TY  - JOUR
AU  - Ong, M.J.; Guelfi, K.J.; Hunter, T.; Wallman, K.E.; Fournier, P.A.; Newnham, J.P. 
PY  - 2009
TI  - Supervised home-based exercise may attenuate the decline of glucose tolerance in obese pregnant women
T2  - Diabetes Metab
VL  - 35
IS  - 
SP  - 418-421
DO  - 10.1016/j.diabet.2009.04.008
ER  -</v>
      </c>
    </row>
    <row r="330" spans="1:9" x14ac:dyDescent="0.25">
      <c r="A330" s="96" t="s">
        <v>9098</v>
      </c>
      <c r="B330" s="97" t="s">
        <v>9099</v>
      </c>
      <c r="C330" s="97" t="s">
        <v>9100</v>
      </c>
      <c r="D330" s="97">
        <v>2014</v>
      </c>
      <c r="E330" s="97">
        <v>27</v>
      </c>
      <c r="G330" s="97" t="s">
        <v>9101</v>
      </c>
      <c r="H330" s="97" t="s">
        <v>9102</v>
      </c>
      <c r="I330" s="88" t="str">
        <f t="shared" si="5"/>
        <v>TY  - JOUR
AU  - Petrella, E.; Malavolti, M.; Bertarini, V.; Pignatti, L.; Neri, I.; Battistini, N.C.; Facchinetti, F. 
PY  - 2014
TI  - Gestational weight gain in overweight and obese women enrolled in a healthy lifestyle and eating habits program
T2  - J Matern Fetal Neonatal Med
VL  - 27
IS  - 
SP  - 1348-1352
DO  - 10.3109/14767058.2013.858318
ER  -</v>
      </c>
    </row>
    <row r="331" spans="1:9" x14ac:dyDescent="0.25">
      <c r="A331" s="96" t="s">
        <v>9103</v>
      </c>
      <c r="B331" s="97" t="s">
        <v>9104</v>
      </c>
      <c r="C331" s="97" t="s">
        <v>1105</v>
      </c>
      <c r="D331" s="97">
        <v>2011</v>
      </c>
      <c r="E331" s="97">
        <v>93</v>
      </c>
      <c r="G331" s="97" t="s">
        <v>9105</v>
      </c>
      <c r="H331" s="97" t="s">
        <v>9106</v>
      </c>
      <c r="I331" s="88" t="str">
        <f t="shared" si="5"/>
        <v>TY  - JOUR
AU  - Phelan, S.; Phipps, M.G.; Abrams, B.; Darroch, F.; Schaffner, A.; Wing, R.R. 
PY  - 2011
TI  - Randomized trial of a behavioral intervention to prevent excessive gestational weight gain: the Fit for Delivery Study
T2  - Am J Clin Nutr
VL  - 93
IS  - 
SP  - 772-779
DO  - 10.3945/ajcn.110.005306
ER  -</v>
      </c>
    </row>
    <row r="332" spans="1:9" x14ac:dyDescent="0.25">
      <c r="A332" s="96" t="s">
        <v>9107</v>
      </c>
      <c r="B332" s="97" t="s">
        <v>2128</v>
      </c>
      <c r="C332" s="97" t="s">
        <v>80</v>
      </c>
      <c r="D332" s="97">
        <v>2014</v>
      </c>
      <c r="E332" s="97">
        <v>97</v>
      </c>
      <c r="G332" s="97" t="s">
        <v>2129</v>
      </c>
      <c r="H332" s="97" t="s">
        <v>2130</v>
      </c>
      <c r="I332" s="88" t="str">
        <f t="shared" si="5"/>
        <v>TY  - JOUR
AU  - Pollak, K.I.; Alexander, S.C.; Bennett, G.; Lyna, P.; Coffman, C.J.; Bilheimer, A.; Farrell, D.; Bodner, M.E.; Swamy, G.K.; Østbye, T. 
PY  - 2014
TI  - Weight-related SMS texts promoting appropriate pregnancy weight gain: a pilot study
T2  - Patient Educ Couns
VL  - 97
IS  - 
SP  - 256-260
DO  - 10.1016/j.pec.2014.07.030
ER  -</v>
      </c>
    </row>
    <row r="333" spans="1:9" x14ac:dyDescent="0.25">
      <c r="A333" s="96" t="s">
        <v>9108</v>
      </c>
      <c r="B333" s="97" t="s">
        <v>9109</v>
      </c>
      <c r="C333" s="97" t="s">
        <v>9110</v>
      </c>
      <c r="D333" s="97">
        <v>2002</v>
      </c>
      <c r="E333" s="97">
        <v>26</v>
      </c>
      <c r="G333" s="97" t="s">
        <v>9111</v>
      </c>
      <c r="H333" s="97" t="s">
        <v>9112</v>
      </c>
      <c r="I333" s="88" t="str">
        <f t="shared" si="5"/>
        <v>TY  - JOUR
AU  - Polley, B.A.; Wing, R.R.; Sims, C.J. 
PY  - 2002
TI  - Randomized controlled trial to prevent excessive weight gain in pregnant women
T2  - Int J Obes Relat Metab Disord
VL  - 26
IS  - 
SP  - 1494-1502
DO  - 10.1038/sj.ijo.0802130
ER  -</v>
      </c>
    </row>
    <row r="334" spans="1:9" x14ac:dyDescent="0.25">
      <c r="A334" s="96" t="s">
        <v>9113</v>
      </c>
      <c r="B334" s="97" t="s">
        <v>2157</v>
      </c>
      <c r="C334" s="97" t="s">
        <v>2158</v>
      </c>
      <c r="D334" s="97">
        <v>2015</v>
      </c>
      <c r="E334" s="97">
        <v>3</v>
      </c>
      <c r="G334" s="97" t="s">
        <v>2159</v>
      </c>
      <c r="H334" s="97" t="s">
        <v>9114</v>
      </c>
      <c r="I334" s="88" t="str">
        <f t="shared" si="5"/>
        <v>TY  - JOUR
AU  - Poston, L.; Bell, R.; Croker, H.; Flynn, A.C.; Godfrey, K.M.; Goff, L.; Hayes, L.; Khazaezadeh, N.; Nelson, S.M.; Oteng-Ntim, E.; et al. 
PY  - 2015
TI  - Effect of a behavioural intervention in obese pregnant women (the UPBEAT study): a multicentre, randomised controlled trial
T2  - Lancet Diabetes Endocrinol
VL  - 3
IS  - 
SP  - 767-777
DO  - 10.1016/s2213-8587(15)00227-2
ER  -</v>
      </c>
    </row>
    <row r="335" spans="1:9" x14ac:dyDescent="0.25">
      <c r="A335" s="96" t="s">
        <v>9115</v>
      </c>
      <c r="B335" s="97" t="s">
        <v>9116</v>
      </c>
      <c r="C335" s="97" t="s">
        <v>6010</v>
      </c>
      <c r="D335" s="97">
        <v>2011</v>
      </c>
      <c r="E335" s="97">
        <v>51</v>
      </c>
      <c r="G335" s="97" t="s">
        <v>9117</v>
      </c>
      <c r="H335" s="97" t="s">
        <v>9118</v>
      </c>
      <c r="I335" s="88" t="str">
        <f t="shared" si="5"/>
        <v>TY  - JOUR
AU  - Quinlivan, J.A.; Lam, L.T.; Fisher, J. 
PY  - 2011
TI  - A randomised trial of a four-step multidisciplinary approach to the antenatal care of obese pregnant women
T2  - Aust N Z J Obstet Gynaecol
VL  - 51
IS  - 
SP  - 141-146
DO  - 10.1111/j.1479-828X.2010.01268.x
ER  -</v>
      </c>
    </row>
    <row r="336" spans="1:9" x14ac:dyDescent="0.25">
      <c r="A336" s="96" t="s">
        <v>9119</v>
      </c>
      <c r="B336" s="97" t="s">
        <v>9120</v>
      </c>
      <c r="C336" s="97" t="s">
        <v>100</v>
      </c>
      <c r="D336" s="97">
        <v>2017</v>
      </c>
      <c r="E336" s="97">
        <v>5</v>
      </c>
      <c r="G336" s="97" t="s">
        <v>9121</v>
      </c>
      <c r="H336" s="97" t="s">
        <v>9122</v>
      </c>
      <c r="I336" s="88" t="str">
        <f t="shared" si="5"/>
        <v>TY  - JOUR
AU  - Redman, L.M.; Gilmore, L.A.; Breaux, J.; Thomas, D.M.; Elkind-Hirsch, K.; Stewart, T.; Hsia, D.S.; Burton, J.; Apolzan, J.W.; Cain, L.E.; et al. 
PY  - 2017
TI  - Effectiveness of SmartMoms, a Novel eHealth Intervention for Management of Gestational Weight Gain: Randomized Controlled Pilot Trial
T2  - JMIR Mhealth Uhealth
VL  - 5
IS  - 
SP  - e133
DO  - 10.2196/mhealth.8228
ER  -</v>
      </c>
    </row>
    <row r="337" spans="1:9" x14ac:dyDescent="0.25">
      <c r="A337" s="96" t="s">
        <v>9123</v>
      </c>
      <c r="B337" s="97" t="s">
        <v>9124</v>
      </c>
      <c r="C337" s="97" t="s">
        <v>9125</v>
      </c>
      <c r="D337" s="97">
        <v>2014</v>
      </c>
      <c r="E337" s="97">
        <v>210</v>
      </c>
      <c r="G337" s="97" t="s">
        <v>9126</v>
      </c>
      <c r="H337" s="97" t="s">
        <v>9127</v>
      </c>
      <c r="I337" s="88" t="str">
        <f t="shared" si="5"/>
        <v>TY  - JOUR
AU  - Renault, K.M.; Nørgaard, K.; Nilas, L.; Carlsen, E.M.; Cortes, D.; Pryds, O.; Secher, N.J. 
PY  - 2014
TI  - The Treatment of Obese Pregnant Women (TOP) study: a randomized controlled trial of the effect of physical activity intervention assessed by pedometer with or without dietary intervention in obese pregnant women
T2  - Am J Obstet Gynecol
VL  - 210
IS  - 
SP  - 134.e131-139
DO  - 10.1016/j.ajog.2013.09.029
ER  -</v>
      </c>
    </row>
    <row r="338" spans="1:9" x14ac:dyDescent="0.25">
      <c r="A338" s="96" t="s">
        <v>9128</v>
      </c>
      <c r="B338" s="97" t="s">
        <v>9129</v>
      </c>
      <c r="C338" s="97" t="s">
        <v>1105</v>
      </c>
      <c r="D338" s="97">
        <v>2010</v>
      </c>
      <c r="E338" s="97">
        <v>92</v>
      </c>
      <c r="G338" s="97" t="s">
        <v>9130</v>
      </c>
      <c r="H338" s="97" t="s">
        <v>9131</v>
      </c>
      <c r="I338" s="88" t="str">
        <f t="shared" si="5"/>
        <v>TY  - JOUR
AU  - Rhodes, E.T.; Pawlak, D.B.; Takoudes, T.C.; Ebbeling, C.B.; Feldman, H.A.; Lovesky, M.M.; Cooke, E.A.; Leidig, M.M.; Ludwig, D.S. 
PY  - 2010
TI  - Effects of a low-glycemic load diet in overweight and obese pregnant women: a pilot randomized controlled trial
T2  - Am J Clin Nutr
VL  - 92
IS  - 
SP  - 1306-1315
DO  - 10.3945/ajcn.2010.30130
ER  -</v>
      </c>
    </row>
    <row r="339" spans="1:9" x14ac:dyDescent="0.25">
      <c r="A339" s="96" t="s">
        <v>9132</v>
      </c>
      <c r="B339" s="97" t="s">
        <v>9133</v>
      </c>
      <c r="C339" s="97" t="s">
        <v>5518</v>
      </c>
      <c r="D339" s="97">
        <v>2013</v>
      </c>
      <c r="E339" s="97">
        <v>88</v>
      </c>
      <c r="G339" s="97" t="s">
        <v>9134</v>
      </c>
      <c r="H339" s="97" t="s">
        <v>9135</v>
      </c>
      <c r="I339" s="88" t="str">
        <f t="shared" si="5"/>
        <v>TY  - JOUR
AU  - Ruiz, J.R.; Perales, M.; Pelaez, M.; Lopez, C.; Lucia, A.; Barakat, R. 
PY  - 2013
TI  - Supervised exercise-based intervention to prevent excessive gestational weight gain: a randomized controlled trial
T2  - Mayo Clin Proc
VL  - 88
IS  - 
SP  - 1388-1397
DO  - 10.1016/j.mayocp.2013.07.020
ER  -</v>
      </c>
    </row>
    <row r="340" spans="1:9" x14ac:dyDescent="0.25">
      <c r="A340" s="96" t="s">
        <v>9136</v>
      </c>
      <c r="B340" s="97" t="s">
        <v>2985</v>
      </c>
      <c r="C340" s="97" t="s">
        <v>100</v>
      </c>
      <c r="D340" s="97">
        <v>2021</v>
      </c>
      <c r="E340" s="97">
        <v>9</v>
      </c>
      <c r="G340" s="97" t="s">
        <v>2986</v>
      </c>
      <c r="H340" s="97" t="s">
        <v>2987</v>
      </c>
      <c r="I340" s="88" t="str">
        <f t="shared" si="5"/>
        <v>TY  - JOUR
AU  - Sandborg, J.; Söderström, E.; Henriksson, P.; Bendtsen, M.; Henström, M.; Leppänen, M.H.; Maddison, R.; Migueles, J.H.; Blomberg, M.; Löf, M. 
PY  - 2021
TI  - Effectiveness of a Smartphone App to Promote Healthy Weight Gain, Diet, and Physical Activity During Pregnancy (HealthyMoms): Randomized Controlled Trial
T2  - JMIR Mhealth Uhealth
VL  - 9
IS  - 
SP  - e26091
DO  - 10.2196/26091
ER  -</v>
      </c>
    </row>
    <row r="341" spans="1:9" x14ac:dyDescent="0.25">
      <c r="A341" s="96" t="s">
        <v>9137</v>
      </c>
      <c r="B341" s="97" t="s">
        <v>9138</v>
      </c>
      <c r="C341" s="97" t="s">
        <v>3323</v>
      </c>
      <c r="D341" s="97">
        <v>2022</v>
      </c>
      <c r="E341" s="97">
        <v>17</v>
      </c>
      <c r="G341" s="97" t="s">
        <v>9139</v>
      </c>
      <c r="H341" s="97" t="s">
        <v>9140</v>
      </c>
      <c r="I341" s="88" t="str">
        <f t="shared" si="5"/>
        <v>TY  - JOUR
AU  - Sandborg, J.; Henriksson, P.; Söderström, E.; Migueles, J.H.; Bendtsen, M.; Blomberg, M.; Löf, M. 
PY  - 2022
TI  - The effects of a lifestyle intervention (the HealthyMoms app) during pregnancy on infant body composition: Secondary outcome analysis from a randomized controlled trial
T2  - Pediatr Obes
VL  - 17
IS  - 
SP  - e12894
DO  - 10.1111/ijpo.12894
ER  -</v>
      </c>
    </row>
    <row r="342" spans="1:9" x14ac:dyDescent="0.25">
      <c r="A342" s="96" t="s">
        <v>9141</v>
      </c>
      <c r="B342" s="97" t="s">
        <v>9142</v>
      </c>
      <c r="C342" s="97" t="s">
        <v>383</v>
      </c>
      <c r="D342" s="97">
        <v>2005</v>
      </c>
      <c r="E342" s="97">
        <v>106</v>
      </c>
      <c r="G342" s="97" t="s">
        <v>9143</v>
      </c>
      <c r="H342" s="97" t="s">
        <v>9144</v>
      </c>
      <c r="I342" s="88" t="str">
        <f t="shared" si="5"/>
        <v>TY  - JOUR
AU  - Santos, I.A.; Stein, R.; Fuchs, S.C.; Duncan, B.B.; Ribeiro, J.P.; Kroeff, L.R.; Carballo, M.T.; Schmidt, M.I. 
PY  - 2005
TI  - Aerobic exercise and submaximal functional capacity in overweight pregnant women: a randomized trial
T2  - Obstet Gynecol
VL  - 106
IS  - 
SP  - 243-249
DO  - 10.1097/01.Aog.0000171113.36624.86
ER  -</v>
      </c>
    </row>
    <row r="343" spans="1:9" x14ac:dyDescent="0.25">
      <c r="A343" s="96" t="s">
        <v>9145</v>
      </c>
      <c r="B343" s="97" t="s">
        <v>9146</v>
      </c>
      <c r="C343" s="97" t="s">
        <v>9147</v>
      </c>
      <c r="D343" s="97">
        <v>2023</v>
      </c>
      <c r="E343" s="97">
        <v>62</v>
      </c>
      <c r="G343" s="97" t="s">
        <v>9148</v>
      </c>
      <c r="H343" s="97" t="s">
        <v>9149</v>
      </c>
      <c r="I343" s="88" t="str">
        <f t="shared" si="5"/>
        <v>TY  - JOUR
AU  - Sartorelli, D.S.; Crivellenti, L.C.; Baroni, N.F.; de Andrade Miranda, D.E.G.; da Silva Santos, I.; Carvalho, M.R.; de Lima, M.C.; Carreira, N.P.; Chaves, A.V.L.; Manochio-Pina, M.G.; et al. 
PY  - 2023
TI  - Effectiveness of a minimally processed food-based nutritional counselling intervention on weight gain in overweight pregnant women: a randomized controlled trial
T2  - Eur J Nutr
VL  - 62
IS  - 
SP  - 443-454
DO  - 10.1007/s00394-022-02995-9
ER  -</v>
      </c>
    </row>
    <row r="344" spans="1:9" x14ac:dyDescent="0.25">
      <c r="A344" s="96" t="s">
        <v>9150</v>
      </c>
      <c r="B344" s="97" t="s">
        <v>3127</v>
      </c>
      <c r="C344" s="97" t="s">
        <v>8987</v>
      </c>
      <c r="D344" s="97">
        <v>2016</v>
      </c>
      <c r="E344" s="97">
        <v>123</v>
      </c>
      <c r="G344" s="97" t="s">
        <v>3129</v>
      </c>
      <c r="H344" s="97" t="s">
        <v>3130</v>
      </c>
      <c r="I344" s="88" t="str">
        <f t="shared" si="5"/>
        <v>TY  - JOUR
AU  - Seneviratne, S.N.; Jiang, Y.; Derraik, J.; McCowan, L.; Parry, G.K.; Biggs, J.B.; Craigie, S.; Gusso, S.; Peres, G.; Rodrigues, R.O.; et al. 
PY  - 2016
TI  - Effects of antenatal exercise in overweight and obese pregnant women on maternal and perinatal outcomes: a randomised controlled trial
T2  - Bjog
VL  - 123
IS  - 
SP  - 588-597
DO  - 10.1111/1471-0528.13738
ER  -</v>
      </c>
    </row>
    <row r="345" spans="1:9" x14ac:dyDescent="0.25">
      <c r="A345" s="96" t="s">
        <v>9151</v>
      </c>
      <c r="B345" s="97" t="s">
        <v>3260</v>
      </c>
      <c r="C345" s="97" t="s">
        <v>42</v>
      </c>
      <c r="D345" s="97">
        <v>2016</v>
      </c>
      <c r="E345" s="97">
        <v>13</v>
      </c>
      <c r="G345" s="97" t="s">
        <v>3261</v>
      </c>
      <c r="H345" s="97" t="s">
        <v>3262</v>
      </c>
      <c r="I345" s="88" t="str">
        <f t="shared" si="5"/>
        <v>TY  - JOUR
AU  - Smith, K.; Lanningham-Foster, L.; Welch, A.; Campbell, C. 
PY  - 2016
TI  - Web-Based Behavioral Intervention Increases Maternal Exercise but Does Not Prevent Excessive Gestational Weight Gain in Previously Sedentary Women
T2  - J Phys Act Health
VL  - 13
IS  - 
SP  - 587-593
DO  - 10.1123/jpah.2015-0219
ER  -</v>
      </c>
    </row>
    <row r="346" spans="1:9" x14ac:dyDescent="0.25">
      <c r="A346" s="96" t="s">
        <v>9152</v>
      </c>
      <c r="B346" s="97" t="s">
        <v>3553</v>
      </c>
      <c r="C346" s="97" t="s">
        <v>1044</v>
      </c>
      <c r="D346" s="97">
        <v>2022</v>
      </c>
      <c r="E346" s="97">
        <v>6</v>
      </c>
      <c r="G346" s="97" t="s">
        <v>3554</v>
      </c>
      <c r="H346" s="97" t="s">
        <v>3555</v>
      </c>
      <c r="I346" s="88" t="str">
        <f t="shared" si="5"/>
        <v>TY  - JOUR
AU  - Thomas, T.; Xu, F.; Sridhar, S.; Sedgwick, T.; Nkemere, L.; Badon, S.E.; Quesenberry, C.; Ferrara, A.; Mandel, S.; Brown, S.D.; et al. 
PY  - 2022
TI  - A Web-Based mHealth Intervention With Telephone Support to Increase Physical Activity Among Pregnant Patients With Overweight or Obesity: Feasibility Randomized Controlled Trial
T2  - JMIR Form Res
VL  - 6
IS  - 
SP  - e33929
DO  - 10.2196/33929
ER  -</v>
      </c>
    </row>
    <row r="347" spans="1:9" x14ac:dyDescent="0.25">
      <c r="A347" s="96" t="s">
        <v>9153</v>
      </c>
      <c r="B347" s="97" t="s">
        <v>9154</v>
      </c>
      <c r="C347" s="97" t="s">
        <v>9155</v>
      </c>
      <c r="D347" s="97">
        <v>2009</v>
      </c>
      <c r="E347" s="97">
        <v>101</v>
      </c>
      <c r="G347" s="97" t="s">
        <v>9156</v>
      </c>
      <c r="H347" s="97" t="s">
        <v>9157</v>
      </c>
      <c r="I347" s="88" t="str">
        <f t="shared" si="5"/>
        <v>TY  - JOUR
AU  - Thornton, Y.S.; Smarkola, C.; Kopacz, S.M.; Ishoof, S.B. 
PY  - 2009
TI  - Perinatal outcomes in nutritionally monitored obese pregnant women: a randomized clinical trial
T2  - J Natl Med Assoc
VL  - 101
IS  - 
SP  - 569-577
DO  - 10.1016/s0027-9684(15)30942-1
ER  -</v>
      </c>
    </row>
    <row r="348" spans="1:9" x14ac:dyDescent="0.25">
      <c r="A348" s="96" t="s">
        <v>9158</v>
      </c>
      <c r="B348" s="97" t="s">
        <v>9159</v>
      </c>
      <c r="C348" s="97" t="s">
        <v>935</v>
      </c>
      <c r="D348" s="97">
        <v>2014</v>
      </c>
      <c r="E348" s="97">
        <v>22</v>
      </c>
      <c r="G348" s="97" t="s">
        <v>9160</v>
      </c>
      <c r="H348" s="97" t="s">
        <v>9161</v>
      </c>
      <c r="I348" s="88" t="str">
        <f t="shared" si="5"/>
        <v>TY  - JOUR
AU  - Vesco, K.K.; Karanja, N.; King, J.C.; Gillman, M.W.; Leo, M.C.; Perrin, N.; McEvoy, C.T.; Eckhardt, C.L.; Smith, K.S.; Stevens, V.J. 
PY  - 2014
TI  - Efficacy of a group-based dietary intervention for limiting gestational weight gain among obese women: a randomized trial
T2  - Obesity (Silver Spring)
VL  - 22
IS  - 
SP  - 1989-1996
DO  - 10.1002/oby.20831
ER  -</v>
      </c>
    </row>
    <row r="349" spans="1:9" x14ac:dyDescent="0.25">
      <c r="A349" s="96" t="s">
        <v>9162</v>
      </c>
      <c r="B349" s="97" t="s">
        <v>9163</v>
      </c>
      <c r="C349" s="97" t="s">
        <v>578</v>
      </c>
      <c r="D349" s="97">
        <v>2011</v>
      </c>
      <c r="E349" s="97">
        <v>34</v>
      </c>
      <c r="G349" s="97" t="s">
        <v>9164</v>
      </c>
      <c r="H349" s="97" t="s">
        <v>9165</v>
      </c>
      <c r="I349" s="88" t="str">
        <f t="shared" si="5"/>
        <v>TY  - JOUR
AU  - Vinter, C.A.; Jensen, D.M.; Ovesen, P.; Beck-Nielsen, H.; Jørgensen, J.S. 
PY  - 2011
TI  - The LiP (Lifestyle in Pregnancy) study: a randomized controlled trial of lifestyle intervention in 360 obese pregnant women
T2  - Diabetes Care
VL  - 34
IS  - 
SP  - 2502-2507
DO  - 10.2337/dc11-1150
ER  -</v>
      </c>
    </row>
    <row r="350" spans="1:9" x14ac:dyDescent="0.25">
      <c r="A350" s="96" t="s">
        <v>9166</v>
      </c>
      <c r="B350" s="97" t="s">
        <v>9167</v>
      </c>
      <c r="C350" s="97" t="s">
        <v>9168</v>
      </c>
      <c r="D350" s="97">
        <v>2021</v>
      </c>
      <c r="E350" s="97">
        <v>53</v>
      </c>
      <c r="G350" s="97" t="s">
        <v>9169</v>
      </c>
      <c r="H350" s="97" t="s">
        <v>9170</v>
      </c>
      <c r="I350" s="88" t="str">
        <f t="shared" si="5"/>
        <v>TY  - JOUR
AU  - Beauchesne, A.R.; Cara, K.C.; Chen, J.; Yao, Q.; Penkert, L.P.; Yang, W.; Chung, M. 
PY  - 2021
TI  - Effectiveness of multimodal nutrition interventions during pregnancy to achieve 2009 Institute of Medicine gestational weight gain guidelines: a systematic review and meta-analysis
T2  - Ann Med
VL  - 53
IS  - 
SP  - 1179-1197
DO  - 10.1080/07853890.2021.1947521
ER  -</v>
      </c>
    </row>
    <row r="351" spans="1:9" x14ac:dyDescent="0.25">
      <c r="A351" s="96" t="s">
        <v>9171</v>
      </c>
      <c r="B351" s="97" t="s">
        <v>9172</v>
      </c>
      <c r="C351" s="97" t="s">
        <v>2434</v>
      </c>
      <c r="D351" s="97">
        <v>2008</v>
      </c>
      <c r="E351" s="97">
        <v>32</v>
      </c>
      <c r="G351" s="97" t="s">
        <v>9173</v>
      </c>
      <c r="H351" s="97" t="s">
        <v>9174</v>
      </c>
      <c r="I351" s="88" t="str">
        <f t="shared" si="5"/>
        <v>TY  - JOUR
AU  - Wolff, S.; Legarth, J.; Vangsgaard, K.; Toubro, S.; Astrup, A. 
PY  - 2008
TI  - A randomized trial of the effects of dietary counseling on gestational weight gain and glucose metabolism in obese pregnant women
T2  - Int J Obes (Lond)
VL  - 32
IS  - 
SP  - 495-501
DO  - 10.1038/sj.ijo.0803710
ER  -</v>
      </c>
    </row>
  </sheetData>
  <sortState xmlns:xlrd2="http://schemas.microsoft.com/office/spreadsheetml/2017/richdata2" ref="A30:A55">
    <sortCondition ref="A5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9CEDB-115F-474A-A28F-D7A696E84463}">
  <sheetPr>
    <tabColor theme="9" tint="-0.499984740745262"/>
  </sheetPr>
  <dimension ref="A1:S60"/>
  <sheetViews>
    <sheetView workbookViewId="0">
      <selection activeCell="S2" sqref="S2"/>
    </sheetView>
  </sheetViews>
  <sheetFormatPr defaultColWidth="8.7109375" defaultRowHeight="15" x14ac:dyDescent="0.25"/>
  <cols>
    <col min="1" max="1" width="23.28515625" style="51" bestFit="1" customWidth="1"/>
    <col min="2" max="2" width="24.42578125" style="51" bestFit="1" customWidth="1"/>
    <col min="3" max="3" width="31.42578125" style="112" customWidth="1"/>
    <col min="4" max="4" width="26.28515625" style="113" customWidth="1"/>
    <col min="5" max="5" width="35.7109375" style="26" customWidth="1"/>
    <col min="6" max="6" width="5" style="26" bestFit="1" customWidth="1"/>
    <col min="7" max="10" width="5" style="97" customWidth="1"/>
    <col min="11" max="11" width="10.7109375" style="26" customWidth="1"/>
    <col min="12" max="12" width="5" style="114" customWidth="1"/>
    <col min="13" max="14" width="5.7109375" style="408" bestFit="1" customWidth="1"/>
    <col min="15" max="15" width="31.28515625" style="115" bestFit="1" customWidth="1"/>
  </cols>
  <sheetData>
    <row r="1" spans="1:19" s="1" customFormat="1" ht="15.75" thickBot="1" x14ac:dyDescent="0.3">
      <c r="A1" s="98" t="s">
        <v>9175</v>
      </c>
      <c r="B1" s="98" t="s">
        <v>9176</v>
      </c>
      <c r="C1" s="99" t="s">
        <v>0</v>
      </c>
      <c r="D1" s="100" t="s">
        <v>6</v>
      </c>
      <c r="E1" s="101" t="s">
        <v>7</v>
      </c>
      <c r="F1" s="101" t="s">
        <v>8</v>
      </c>
      <c r="G1" s="102" t="s">
        <v>9</v>
      </c>
      <c r="H1" s="102" t="s">
        <v>10</v>
      </c>
      <c r="I1" s="102" t="s">
        <v>11</v>
      </c>
      <c r="J1" s="102" t="s">
        <v>12</v>
      </c>
      <c r="K1" s="101" t="s">
        <v>13</v>
      </c>
      <c r="L1" s="103" t="s">
        <v>14</v>
      </c>
      <c r="M1" s="411" t="s">
        <v>9177</v>
      </c>
      <c r="N1" s="412" t="s">
        <v>9178</v>
      </c>
      <c r="O1" s="104" t="s">
        <v>18</v>
      </c>
      <c r="R1" s="1" t="s">
        <v>28</v>
      </c>
      <c r="S1" s="1" t="s">
        <v>29</v>
      </c>
    </row>
    <row r="2" spans="1:19" x14ac:dyDescent="0.25">
      <c r="A2" s="105" t="s">
        <v>9179</v>
      </c>
      <c r="B2" s="105" t="s">
        <v>9180</v>
      </c>
      <c r="C2" s="106" t="s">
        <v>7201</v>
      </c>
      <c r="D2" s="107" t="s">
        <v>7000</v>
      </c>
      <c r="E2" s="108" t="s">
        <v>7001</v>
      </c>
      <c r="F2" s="108">
        <v>2024</v>
      </c>
      <c r="G2" s="109" t="s">
        <v>530</v>
      </c>
      <c r="H2" s="109">
        <v>26</v>
      </c>
      <c r="I2" s="109"/>
      <c r="J2" s="109" t="s">
        <v>7002</v>
      </c>
      <c r="K2" s="108">
        <v>14079</v>
      </c>
      <c r="L2" s="110" t="s">
        <v>7003</v>
      </c>
      <c r="M2" s="413" t="str">
        <f>HYPERLINK(_xlfn.CONCAT(S$2,"\",IF(ISERROR(FIND(",",D2))=FALSE,LEFT(D2,FIND(",",D2)-1),D2),"-",F2,"-",K2,".pdf"),"PDF")</f>
        <v>PDF</v>
      </c>
      <c r="N2" s="414" t="str">
        <f>HYPERLINK(_xlfn.CONCAT(S$3,"\",IF(ISERROR(FIND(",",D2))=FALSE,LEFT(D2,FIND(",",D2)-1),D2),"-",F2,"-",K2,".pdf"),"PDF")</f>
        <v>PDF</v>
      </c>
      <c r="O2" s="111" t="s">
        <v>9181</v>
      </c>
      <c r="R2">
        <v>1</v>
      </c>
    </row>
    <row r="3" spans="1:19" x14ac:dyDescent="0.25">
      <c r="A3" s="130" t="s">
        <v>9179</v>
      </c>
      <c r="B3" s="130" t="s">
        <v>9182</v>
      </c>
      <c r="C3" s="131" t="s">
        <v>7109</v>
      </c>
      <c r="D3" s="132" t="s">
        <v>7106</v>
      </c>
      <c r="E3" s="24" t="s">
        <v>7107</v>
      </c>
      <c r="F3" s="24">
        <v>2024</v>
      </c>
      <c r="G3" s="133" t="s">
        <v>3</v>
      </c>
      <c r="H3" s="133"/>
      <c r="I3" s="133"/>
      <c r="J3" s="133" t="s">
        <v>1210</v>
      </c>
      <c r="K3" s="24">
        <v>24731</v>
      </c>
      <c r="L3" s="134" t="s">
        <v>7108</v>
      </c>
      <c r="M3" s="417" t="str">
        <f t="shared" ref="M3:M49" si="0">HYPERLINK(_xlfn.CONCAT(S$2,"\",IF(ISERROR(FIND(",",D3))=FALSE,LEFT(D3,FIND(",",D3)-1),D3),"-",F3,"-",K3,".pdf"),"PDF")</f>
        <v>PDF</v>
      </c>
      <c r="N3" s="410" t="str">
        <f t="shared" ref="N3:N49" si="1">HYPERLINK(_xlfn.CONCAT(S$3,"\",IF(ISERROR(FIND(",",D3))=FALSE,LEFT(D3,FIND(",",D3)-1),D3),"-",F3,"-",K3,".pdf"),"PDF")</f>
        <v>PDF</v>
      </c>
      <c r="O3" s="135" t="s">
        <v>9183</v>
      </c>
      <c r="R3">
        <v>2</v>
      </c>
    </row>
    <row r="4" spans="1:19" x14ac:dyDescent="0.25">
      <c r="A4" s="130" t="s">
        <v>9179</v>
      </c>
      <c r="B4" s="130" t="s">
        <v>9182</v>
      </c>
      <c r="C4" s="131" t="s">
        <v>9184</v>
      </c>
      <c r="D4" s="132" t="s">
        <v>7068</v>
      </c>
      <c r="E4" s="24" t="s">
        <v>7069</v>
      </c>
      <c r="F4" s="24">
        <v>2025</v>
      </c>
      <c r="G4" s="133" t="s">
        <v>100</v>
      </c>
      <c r="H4" s="133">
        <v>13</v>
      </c>
      <c r="I4" s="133" t="s">
        <v>3</v>
      </c>
      <c r="J4" s="133" t="s">
        <v>7070</v>
      </c>
      <c r="K4" s="24">
        <v>15751</v>
      </c>
      <c r="L4" s="134" t="s">
        <v>7071</v>
      </c>
      <c r="M4" s="417" t="str">
        <f t="shared" ref="M4:M5" si="2">HYPERLINK(_xlfn.CONCAT(S$2,"\",IF(ISERROR(FIND(",",D4))=FALSE,LEFT(D4,FIND(",",D4)-1),D4),"-",F4,"-",K4,".pdf"),"PDF")</f>
        <v>PDF</v>
      </c>
      <c r="N4" s="410" t="str">
        <f t="shared" ref="N4:N5" si="3">HYPERLINK(_xlfn.CONCAT(S$3,"\",IF(ISERROR(FIND(",",D4))=FALSE,LEFT(D4,FIND(",",D4)-1),D4),"-",F4,"-",K4,".pdf"),"PDF")</f>
        <v>PDF</v>
      </c>
      <c r="O4" s="135" t="s">
        <v>9185</v>
      </c>
    </row>
    <row r="5" spans="1:19" x14ac:dyDescent="0.25">
      <c r="A5" s="130" t="s">
        <v>9179</v>
      </c>
      <c r="B5" s="130" t="s">
        <v>9182</v>
      </c>
      <c r="C5" s="131" t="s">
        <v>9184</v>
      </c>
      <c r="D5" s="132" t="s">
        <v>7076</v>
      </c>
      <c r="E5" s="24" t="s">
        <v>7077</v>
      </c>
      <c r="F5" s="24">
        <v>2025</v>
      </c>
      <c r="G5" s="133" t="s">
        <v>100</v>
      </c>
      <c r="H5" s="133">
        <v>13</v>
      </c>
      <c r="I5" s="133" t="s">
        <v>3</v>
      </c>
      <c r="J5" s="133" t="s">
        <v>7078</v>
      </c>
      <c r="K5" s="24">
        <v>15448</v>
      </c>
      <c r="L5" s="134" t="s">
        <v>7079</v>
      </c>
      <c r="M5" s="417" t="str">
        <f t="shared" si="2"/>
        <v>PDF</v>
      </c>
      <c r="N5" s="410" t="str">
        <f t="shared" si="3"/>
        <v>PDF</v>
      </c>
      <c r="O5" s="135" t="s">
        <v>9186</v>
      </c>
    </row>
    <row r="6" spans="1:19" ht="15.75" thickBot="1" x14ac:dyDescent="0.3">
      <c r="A6" s="116" t="s">
        <v>9179</v>
      </c>
      <c r="B6" s="116" t="s">
        <v>9187</v>
      </c>
      <c r="C6" s="117"/>
      <c r="D6" s="118" t="s">
        <v>4466</v>
      </c>
      <c r="E6" s="119" t="s">
        <v>4467</v>
      </c>
      <c r="F6" s="119">
        <v>2020</v>
      </c>
      <c r="G6" s="120" t="s">
        <v>65</v>
      </c>
      <c r="H6" s="120">
        <v>10</v>
      </c>
      <c r="I6" s="120">
        <v>8</v>
      </c>
      <c r="J6" s="120" t="s">
        <v>4468</v>
      </c>
      <c r="K6" s="119">
        <v>12362</v>
      </c>
      <c r="L6" s="121" t="s">
        <v>4469</v>
      </c>
      <c r="M6" s="420" t="str">
        <f t="shared" si="0"/>
        <v>PDF</v>
      </c>
      <c r="N6" s="421" t="str">
        <f t="shared" si="1"/>
        <v>PDF</v>
      </c>
      <c r="O6" s="142" t="s">
        <v>9188</v>
      </c>
    </row>
    <row r="7" spans="1:19" ht="15.75" thickBot="1" x14ac:dyDescent="0.3">
      <c r="A7" s="123" t="s">
        <v>9189</v>
      </c>
      <c r="B7" s="123" t="s">
        <v>9180</v>
      </c>
      <c r="C7" s="124" t="s">
        <v>7206</v>
      </c>
      <c r="D7" s="125" t="s">
        <v>4961</v>
      </c>
      <c r="E7" s="126" t="s">
        <v>4962</v>
      </c>
      <c r="F7" s="126">
        <v>2013</v>
      </c>
      <c r="G7" s="127" t="s">
        <v>80</v>
      </c>
      <c r="H7" s="127">
        <v>92</v>
      </c>
      <c r="I7" s="127">
        <v>2</v>
      </c>
      <c r="J7" s="127" t="s">
        <v>4963</v>
      </c>
      <c r="K7" s="126">
        <v>12506</v>
      </c>
      <c r="L7" s="128" t="s">
        <v>4964</v>
      </c>
      <c r="M7" s="415" t="str">
        <f t="shared" si="0"/>
        <v>PDF</v>
      </c>
      <c r="N7" s="416" t="str">
        <f t="shared" si="1"/>
        <v>PDF</v>
      </c>
      <c r="O7" s="129" t="s">
        <v>9190</v>
      </c>
    </row>
    <row r="8" spans="1:19" x14ac:dyDescent="0.25">
      <c r="A8" s="105" t="s">
        <v>9191</v>
      </c>
      <c r="B8" s="105" t="s">
        <v>9180</v>
      </c>
      <c r="C8" s="106"/>
      <c r="D8" s="107" t="s">
        <v>7120</v>
      </c>
      <c r="E8" s="108" t="s">
        <v>7121</v>
      </c>
      <c r="F8" s="108">
        <v>2020</v>
      </c>
      <c r="G8" s="109" t="s">
        <v>100</v>
      </c>
      <c r="H8" s="109">
        <v>8</v>
      </c>
      <c r="I8" s="109">
        <v>4</v>
      </c>
      <c r="J8" s="109" t="s">
        <v>7122</v>
      </c>
      <c r="K8" s="108">
        <v>14374</v>
      </c>
      <c r="L8" s="110" t="s">
        <v>7123</v>
      </c>
      <c r="M8" s="413" t="str">
        <f t="shared" si="0"/>
        <v>PDF</v>
      </c>
      <c r="N8" s="414" t="str">
        <f t="shared" si="1"/>
        <v>PDF</v>
      </c>
      <c r="O8" s="111" t="s">
        <v>9192</v>
      </c>
    </row>
    <row r="9" spans="1:19" x14ac:dyDescent="0.25">
      <c r="A9" s="130" t="s">
        <v>9191</v>
      </c>
      <c r="B9" s="130" t="s">
        <v>9182</v>
      </c>
      <c r="C9" s="131" t="s">
        <v>9193</v>
      </c>
      <c r="D9" s="132" t="s">
        <v>7115</v>
      </c>
      <c r="E9" s="24" t="s">
        <v>7116</v>
      </c>
      <c r="F9" s="24">
        <v>2019</v>
      </c>
      <c r="G9" s="133" t="s">
        <v>4245</v>
      </c>
      <c r="H9" s="133" t="s">
        <v>3</v>
      </c>
      <c r="I9" s="133" t="s">
        <v>3</v>
      </c>
      <c r="J9" s="133" t="s">
        <v>1210</v>
      </c>
      <c r="K9" s="24">
        <v>26542</v>
      </c>
      <c r="L9" s="134" t="s">
        <v>7117</v>
      </c>
      <c r="M9" s="417" t="str">
        <f t="shared" si="0"/>
        <v>PDF</v>
      </c>
      <c r="N9" s="410" t="str">
        <f t="shared" si="1"/>
        <v>PDF</v>
      </c>
      <c r="O9" s="135" t="s">
        <v>9194</v>
      </c>
    </row>
    <row r="10" spans="1:19" ht="15.75" thickBot="1" x14ac:dyDescent="0.3">
      <c r="A10" s="402" t="s">
        <v>9191</v>
      </c>
      <c r="B10" s="402" t="s">
        <v>9187</v>
      </c>
      <c r="C10" s="403"/>
      <c r="D10" s="404" t="s">
        <v>7073</v>
      </c>
      <c r="E10" s="405" t="s">
        <v>2582</v>
      </c>
      <c r="F10" s="405">
        <v>2018</v>
      </c>
      <c r="G10" s="406" t="s">
        <v>7074</v>
      </c>
      <c r="H10" s="406">
        <v>7</v>
      </c>
      <c r="I10" s="406">
        <v>12</v>
      </c>
      <c r="J10" s="406" t="s">
        <v>7075</v>
      </c>
      <c r="K10" s="405">
        <v>16871</v>
      </c>
      <c r="L10" s="407" t="s">
        <v>2584</v>
      </c>
      <c r="M10" s="420" t="str">
        <f t="shared" ref="M10" si="4">HYPERLINK(_xlfn.CONCAT(S$2,"\",IF(ISERROR(FIND(",",D10))=FALSE,LEFT(D10,FIND(",",D10)-1),D10),"-",F10,"-",K10,".pdf"),"PDF")</f>
        <v>PDF</v>
      </c>
      <c r="N10" s="421" t="str">
        <f t="shared" ref="N10" si="5">HYPERLINK(_xlfn.CONCAT(S$3,"\",IF(ISERROR(FIND(",",D10))=FALSE,LEFT(D10,FIND(",",D10)-1),D10),"-",F10,"-",K10,".pdf"),"PDF")</f>
        <v>PDF</v>
      </c>
      <c r="O10" s="311" t="s">
        <v>9195</v>
      </c>
    </row>
    <row r="11" spans="1:19" ht="15.75" thickBot="1" x14ac:dyDescent="0.3">
      <c r="A11" s="123" t="s">
        <v>9196</v>
      </c>
      <c r="B11" s="123" t="s">
        <v>9180</v>
      </c>
      <c r="C11" s="124" t="s">
        <v>7129</v>
      </c>
      <c r="D11" s="125" t="s">
        <v>7125</v>
      </c>
      <c r="E11" s="126" t="s">
        <v>7126</v>
      </c>
      <c r="F11" s="126">
        <v>2021</v>
      </c>
      <c r="G11" s="127" t="s">
        <v>1583</v>
      </c>
      <c r="H11" s="127">
        <v>13</v>
      </c>
      <c r="I11" s="127">
        <v>1</v>
      </c>
      <c r="J11" s="127" t="s">
        <v>7127</v>
      </c>
      <c r="K11" s="126">
        <v>12593</v>
      </c>
      <c r="L11" s="128" t="s">
        <v>7128</v>
      </c>
      <c r="M11" s="415" t="str">
        <f t="shared" si="0"/>
        <v>PDF</v>
      </c>
      <c r="N11" s="416" t="str">
        <f t="shared" si="1"/>
        <v>PDF</v>
      </c>
      <c r="O11" s="129" t="s">
        <v>9197</v>
      </c>
    </row>
    <row r="12" spans="1:19" x14ac:dyDescent="0.25">
      <c r="A12" s="105" t="s">
        <v>9198</v>
      </c>
      <c r="B12" s="105" t="s">
        <v>9180</v>
      </c>
      <c r="C12" s="106" t="s">
        <v>7084</v>
      </c>
      <c r="D12" s="107" t="s">
        <v>7140</v>
      </c>
      <c r="E12" s="108" t="s">
        <v>7141</v>
      </c>
      <c r="F12" s="108">
        <v>2024</v>
      </c>
      <c r="G12" s="109" t="s">
        <v>1583</v>
      </c>
      <c r="H12" s="109">
        <v>16</v>
      </c>
      <c r="I12" s="109">
        <v>4</v>
      </c>
      <c r="J12" s="109" t="s">
        <v>7142</v>
      </c>
      <c r="K12" s="108">
        <v>24737</v>
      </c>
      <c r="L12" s="110" t="s">
        <v>7143</v>
      </c>
      <c r="M12" s="413" t="str">
        <f>HYPERLINK(_xlfn.CONCAT(S$2,"\",IF(ISERROR(FIND(",",D12))=FALSE,LEFT(D12,FIND(",",D12)-1),D12),"-",F12,"-",K12,".pdf"),"PDF")</f>
        <v>PDF</v>
      </c>
      <c r="N12" s="414" t="str">
        <f>HYPERLINK(_xlfn.CONCAT(S$3,"\",IF(ISERROR(FIND(",",D12))=FALSE,LEFT(D12,FIND(",",D12)-1),D12),"-",F12,"-",K12,".pdf"),"PDF")</f>
        <v>PDF</v>
      </c>
      <c r="O12" s="111" t="s">
        <v>9199</v>
      </c>
    </row>
    <row r="13" spans="1:19" x14ac:dyDescent="0.25">
      <c r="A13" s="130" t="s">
        <v>9198</v>
      </c>
      <c r="B13" s="130" t="s">
        <v>9187</v>
      </c>
      <c r="C13" s="131"/>
      <c r="D13" s="132" t="s">
        <v>7130</v>
      </c>
      <c r="E13" s="24" t="s">
        <v>7133</v>
      </c>
      <c r="F13" s="24">
        <v>2022</v>
      </c>
      <c r="G13" s="133" t="s">
        <v>89</v>
      </c>
      <c r="H13" s="133">
        <v>11</v>
      </c>
      <c r="I13" s="133">
        <v>7</v>
      </c>
      <c r="J13" s="133" t="s">
        <v>7134</v>
      </c>
      <c r="K13" s="24">
        <v>15517</v>
      </c>
      <c r="L13" s="134" t="s">
        <v>7135</v>
      </c>
      <c r="M13" s="417" t="str">
        <f t="shared" ref="M13:M14" si="6">HYPERLINK(_xlfn.CONCAT(S$2,"\",IF(ISERROR(FIND(",",D13))=FALSE,LEFT(D13,FIND(",",D13)-1),D13),"-",F13,"-",K13,".pdf"),"PDF")</f>
        <v>PDF</v>
      </c>
      <c r="N13" s="410" t="str">
        <f t="shared" ref="N13:N14" si="7">HYPERLINK(_xlfn.CONCAT(S$3,"\",IF(ISERROR(FIND(",",D13))=FALSE,LEFT(D13,FIND(",",D13)-1),D13),"-",F13,"-",K13,".pdf"),"PDF")</f>
        <v>PDF</v>
      </c>
      <c r="O13" s="135" t="s">
        <v>9200</v>
      </c>
    </row>
    <row r="14" spans="1:19" x14ac:dyDescent="0.25">
      <c r="A14" s="130" t="s">
        <v>9198</v>
      </c>
      <c r="B14" s="130" t="s">
        <v>9182</v>
      </c>
      <c r="C14" s="131" t="s">
        <v>7109</v>
      </c>
      <c r="D14" s="132" t="s">
        <v>7130</v>
      </c>
      <c r="E14" s="24" t="s">
        <v>7131</v>
      </c>
      <c r="F14" s="24">
        <v>2021</v>
      </c>
      <c r="G14" s="133" t="s">
        <v>3</v>
      </c>
      <c r="H14" s="133" t="s">
        <v>3</v>
      </c>
      <c r="I14" s="133" t="s">
        <v>3</v>
      </c>
      <c r="J14" s="133" t="s">
        <v>1210</v>
      </c>
      <c r="K14" s="24">
        <v>15366</v>
      </c>
      <c r="L14" s="134" t="s">
        <v>7132</v>
      </c>
      <c r="M14" s="417" t="str">
        <f t="shared" si="6"/>
        <v>PDF</v>
      </c>
      <c r="N14" s="410" t="str">
        <f t="shared" si="7"/>
        <v>PDF</v>
      </c>
      <c r="O14" s="135" t="s">
        <v>9201</v>
      </c>
    </row>
    <row r="15" spans="1:19" x14ac:dyDescent="0.25">
      <c r="A15" s="130" t="s">
        <v>9198</v>
      </c>
      <c r="B15" s="130" t="s">
        <v>9187</v>
      </c>
      <c r="C15" s="131" t="s">
        <v>9202</v>
      </c>
      <c r="D15" s="132" t="s">
        <v>7136</v>
      </c>
      <c r="E15" s="24" t="s">
        <v>7137</v>
      </c>
      <c r="F15" s="24">
        <v>2023</v>
      </c>
      <c r="G15" s="133" t="s">
        <v>1044</v>
      </c>
      <c r="H15" s="133">
        <v>7</v>
      </c>
      <c r="I15" s="133"/>
      <c r="J15" s="133" t="s">
        <v>7138</v>
      </c>
      <c r="K15" s="24">
        <v>25280</v>
      </c>
      <c r="L15" s="134" t="s">
        <v>7139</v>
      </c>
      <c r="M15" s="417" t="str">
        <f t="shared" ref="M15:M16" si="8">HYPERLINK(_xlfn.CONCAT(S$2,"\",IF(ISERROR(FIND(",",D15))=FALSE,LEFT(D15,FIND(",",D15)-1),D15),"-",F15,"-",K15,".pdf"),"PDF")</f>
        <v>PDF</v>
      </c>
      <c r="N15" s="410" t="str">
        <f t="shared" ref="N15:N16" si="9">HYPERLINK(_xlfn.CONCAT(S$3,"\",IF(ISERROR(FIND(",",D15))=FALSE,LEFT(D15,FIND(",",D15)-1),D15),"-",F15,"-",K15,".pdf"),"PDF")</f>
        <v>PDF</v>
      </c>
      <c r="O15" s="135" t="s">
        <v>9203</v>
      </c>
    </row>
    <row r="16" spans="1:19" ht="15.75" thickBot="1" x14ac:dyDescent="0.3">
      <c r="A16" s="304" t="s">
        <v>9198</v>
      </c>
      <c r="B16" s="304" t="s">
        <v>35</v>
      </c>
      <c r="C16" s="305" t="s">
        <v>9204</v>
      </c>
      <c r="D16" s="306" t="s">
        <v>7144</v>
      </c>
      <c r="E16" s="307" t="s">
        <v>7145</v>
      </c>
      <c r="F16" s="307">
        <v>2024</v>
      </c>
      <c r="G16" s="308" t="s">
        <v>4234</v>
      </c>
      <c r="H16" s="308">
        <v>10</v>
      </c>
      <c r="I16" s="308"/>
      <c r="J16" s="308">
        <v>2.05520762412833E+16</v>
      </c>
      <c r="K16" s="307">
        <v>25265</v>
      </c>
      <c r="L16" s="309" t="s">
        <v>7146</v>
      </c>
      <c r="M16" s="420" t="str">
        <f t="shared" si="8"/>
        <v>PDF</v>
      </c>
      <c r="N16" s="421" t="str">
        <f t="shared" si="9"/>
        <v>PDF</v>
      </c>
      <c r="O16" s="311" t="s">
        <v>9205</v>
      </c>
    </row>
    <row r="17" spans="1:16" ht="15.75" thickBot="1" x14ac:dyDescent="0.3">
      <c r="A17" s="123" t="s">
        <v>9206</v>
      </c>
      <c r="B17" s="123" t="s">
        <v>9180</v>
      </c>
      <c r="C17" s="124" t="s">
        <v>7150</v>
      </c>
      <c r="D17" s="125" t="s">
        <v>2500</v>
      </c>
      <c r="E17" s="126" t="s">
        <v>7147</v>
      </c>
      <c r="F17" s="126">
        <v>2024</v>
      </c>
      <c r="G17" s="127" t="s">
        <v>7103</v>
      </c>
      <c r="H17" s="127">
        <v>34</v>
      </c>
      <c r="I17" s="127">
        <v>5</v>
      </c>
      <c r="J17" s="127" t="s">
        <v>7148</v>
      </c>
      <c r="K17" s="126">
        <v>24723</v>
      </c>
      <c r="L17" s="128" t="s">
        <v>7149</v>
      </c>
      <c r="M17" s="415" t="str">
        <f>HYPERLINK(_xlfn.CONCAT(S$2,"\",IF(ISERROR(FIND(",",D17))=FALSE,LEFT(D17,FIND(",",D17)-1),D17),"-",F17,"-",K17,".pdf"),"PDF")</f>
        <v>PDF</v>
      </c>
      <c r="N17" s="416" t="str">
        <f>HYPERLINK(_xlfn.CONCAT(S$3,"\",IF(ISERROR(FIND(",",D17))=FALSE,LEFT(D17,FIND(",",D17)-1),D17),"-",F17,"-",K17,".pdf"),"PDF")</f>
        <v>PDF</v>
      </c>
      <c r="O17" s="129" t="s">
        <v>9207</v>
      </c>
    </row>
    <row r="18" spans="1:16" ht="15.75" thickBot="1" x14ac:dyDescent="0.3">
      <c r="A18" s="425" t="s">
        <v>9208</v>
      </c>
      <c r="B18" s="425" t="s">
        <v>9180</v>
      </c>
      <c r="C18" s="124" t="s">
        <v>7150</v>
      </c>
      <c r="D18" s="426" t="s">
        <v>2500</v>
      </c>
      <c r="E18" s="427" t="s">
        <v>7102</v>
      </c>
      <c r="F18" s="427">
        <v>2025</v>
      </c>
      <c r="G18" s="428" t="s">
        <v>7103</v>
      </c>
      <c r="H18" s="428">
        <v>35</v>
      </c>
      <c r="I18" s="428">
        <v>1</v>
      </c>
      <c r="J18" s="428" t="s">
        <v>1210</v>
      </c>
      <c r="K18" s="427">
        <v>25268</v>
      </c>
      <c r="L18" s="429" t="s">
        <v>7104</v>
      </c>
      <c r="M18" s="415" t="str">
        <f>HYPERLINK(_xlfn.CONCAT(S$2,"\",IF(ISERROR(FIND(",",D18))=FALSE,LEFT(D18,FIND(",",D18)-1),D18),"-",F18,"-",K18,".pdf"),"PDF")</f>
        <v>PDF</v>
      </c>
      <c r="N18" s="416" t="str">
        <f>HYPERLINK(_xlfn.CONCAT(S$3,"\",IF(ISERROR(FIND(",",D18))=FALSE,LEFT(D18,FIND(",",D18)-1),D18),"-",F18,"-",K18,".pdf"),"PDF")</f>
        <v>PDF</v>
      </c>
      <c r="O18" s="422" t="s">
        <v>9209</v>
      </c>
    </row>
    <row r="19" spans="1:16" x14ac:dyDescent="0.25">
      <c r="A19" s="105" t="s">
        <v>9210</v>
      </c>
      <c r="B19" s="105" t="s">
        <v>9180</v>
      </c>
      <c r="C19" s="106" t="s">
        <v>7221</v>
      </c>
      <c r="D19" s="107" t="s">
        <v>5362</v>
      </c>
      <c r="E19" s="108" t="s">
        <v>5363</v>
      </c>
      <c r="F19" s="108">
        <v>2021</v>
      </c>
      <c r="G19" s="109" t="s">
        <v>2560</v>
      </c>
      <c r="H19" s="109">
        <v>4</v>
      </c>
      <c r="I19" s="109">
        <v>1</v>
      </c>
      <c r="J19" s="109">
        <v>168</v>
      </c>
      <c r="K19" s="108">
        <v>12970</v>
      </c>
      <c r="L19" s="110" t="s">
        <v>5364</v>
      </c>
      <c r="M19" s="413" t="str">
        <f t="shared" si="0"/>
        <v>PDF</v>
      </c>
      <c r="N19" s="414" t="str">
        <f t="shared" si="1"/>
        <v>PDF</v>
      </c>
      <c r="O19" s="111" t="s">
        <v>9211</v>
      </c>
    </row>
    <row r="20" spans="1:16" x14ac:dyDescent="0.25">
      <c r="A20" s="51" t="s">
        <v>9210</v>
      </c>
      <c r="B20" s="51" t="s">
        <v>9187</v>
      </c>
      <c r="D20" s="113" t="s">
        <v>7020</v>
      </c>
      <c r="E20" s="26" t="s">
        <v>7021</v>
      </c>
      <c r="F20" s="26">
        <v>2018</v>
      </c>
      <c r="G20" s="97" t="s">
        <v>89</v>
      </c>
      <c r="H20" s="97">
        <v>7</v>
      </c>
      <c r="I20" s="97">
        <v>2</v>
      </c>
      <c r="J20" s="97" t="s">
        <v>7022</v>
      </c>
      <c r="K20" s="26">
        <v>14132</v>
      </c>
      <c r="L20" s="114" t="s">
        <v>7023</v>
      </c>
      <c r="M20" s="417" t="str">
        <f t="shared" si="0"/>
        <v>PDF</v>
      </c>
      <c r="N20" s="410" t="str">
        <f t="shared" si="1"/>
        <v>PDF</v>
      </c>
      <c r="O20" s="115" t="s">
        <v>9212</v>
      </c>
    </row>
    <row r="21" spans="1:16" ht="15.75" thickBot="1" x14ac:dyDescent="0.3">
      <c r="A21" s="116" t="s">
        <v>9210</v>
      </c>
      <c r="B21" s="116" t="s">
        <v>9182</v>
      </c>
      <c r="C21" s="117" t="s">
        <v>7220</v>
      </c>
      <c r="D21" s="118" t="s">
        <v>7217</v>
      </c>
      <c r="E21" s="119" t="s">
        <v>7218</v>
      </c>
      <c r="F21" s="119">
        <v>2020</v>
      </c>
      <c r="G21" s="120" t="s">
        <v>5618</v>
      </c>
      <c r="H21" s="120">
        <v>141</v>
      </c>
      <c r="I21" s="120"/>
      <c r="J21" s="120"/>
      <c r="K21" s="119">
        <v>14210</v>
      </c>
      <c r="L21" s="121" t="s">
        <v>7219</v>
      </c>
      <c r="M21" s="418" t="str">
        <f t="shared" si="0"/>
        <v>PDF</v>
      </c>
      <c r="N21" s="419" t="str">
        <f t="shared" si="1"/>
        <v>PDF</v>
      </c>
      <c r="O21" s="122" t="s">
        <v>9213</v>
      </c>
    </row>
    <row r="22" spans="1:16" x14ac:dyDescent="0.25">
      <c r="A22" s="105" t="s">
        <v>9214</v>
      </c>
      <c r="B22" s="105" t="s">
        <v>9180</v>
      </c>
      <c r="C22" s="106" t="s">
        <v>7178</v>
      </c>
      <c r="D22" s="107" t="s">
        <v>7098</v>
      </c>
      <c r="E22" s="108" t="s">
        <v>7099</v>
      </c>
      <c r="F22" s="108">
        <v>2023</v>
      </c>
      <c r="G22" s="109" t="s">
        <v>890</v>
      </c>
      <c r="H22" s="109">
        <v>6</v>
      </c>
      <c r="I22" s="109">
        <v>6</v>
      </c>
      <c r="J22" s="109" t="s">
        <v>7100</v>
      </c>
      <c r="K22" s="108">
        <v>26774</v>
      </c>
      <c r="L22" s="110" t="s">
        <v>7101</v>
      </c>
      <c r="M22" s="413" t="s">
        <v>35</v>
      </c>
      <c r="N22" s="414" t="s">
        <v>16</v>
      </c>
      <c r="O22" s="111" t="s">
        <v>9215</v>
      </c>
      <c r="P22" s="93"/>
    </row>
    <row r="23" spans="1:16" ht="15.75" thickBot="1" x14ac:dyDescent="0.3">
      <c r="A23" s="402" t="s">
        <v>9214</v>
      </c>
      <c r="B23" s="402" t="s">
        <v>9187</v>
      </c>
      <c r="C23" s="403"/>
      <c r="D23" s="404" t="s">
        <v>1189</v>
      </c>
      <c r="E23" s="405" t="s">
        <v>1190</v>
      </c>
      <c r="F23" s="405">
        <v>2021</v>
      </c>
      <c r="G23" s="406" t="s">
        <v>65</v>
      </c>
      <c r="H23" s="406">
        <v>11</v>
      </c>
      <c r="I23" s="406">
        <v>9</v>
      </c>
      <c r="J23" s="406" t="s">
        <v>1191</v>
      </c>
      <c r="K23" s="405">
        <v>26786</v>
      </c>
      <c r="L23" s="407" t="s">
        <v>1192</v>
      </c>
      <c r="M23" s="567" t="s">
        <v>35</v>
      </c>
      <c r="N23" s="534" t="s">
        <v>16</v>
      </c>
      <c r="O23" s="433" t="s">
        <v>9216</v>
      </c>
      <c r="P23" s="93"/>
    </row>
    <row r="24" spans="1:16" x14ac:dyDescent="0.25">
      <c r="A24" s="105" t="s">
        <v>9217</v>
      </c>
      <c r="B24" s="105" t="s">
        <v>9180</v>
      </c>
      <c r="C24" s="106"/>
      <c r="D24" s="107" t="s">
        <v>7034</v>
      </c>
      <c r="E24" s="108" t="s">
        <v>7035</v>
      </c>
      <c r="F24" s="108">
        <v>2022</v>
      </c>
      <c r="G24" s="109" t="s">
        <v>560</v>
      </c>
      <c r="H24" s="109">
        <v>14</v>
      </c>
      <c r="I24" s="109">
        <v>21</v>
      </c>
      <c r="J24" s="109" t="s">
        <v>7036</v>
      </c>
      <c r="K24" s="108">
        <v>15082</v>
      </c>
      <c r="L24" s="110" t="s">
        <v>7037</v>
      </c>
      <c r="M24" s="413" t="str">
        <f t="shared" si="0"/>
        <v>PDF</v>
      </c>
      <c r="N24" s="414" t="str">
        <f t="shared" si="1"/>
        <v>PDF</v>
      </c>
      <c r="O24" s="111" t="s">
        <v>9218</v>
      </c>
    </row>
    <row r="25" spans="1:16" ht="15.75" thickBot="1" x14ac:dyDescent="0.3">
      <c r="A25" s="304" t="s">
        <v>9217</v>
      </c>
      <c r="B25" s="304" t="s">
        <v>9182</v>
      </c>
      <c r="C25" s="305"/>
      <c r="D25" s="306" t="s">
        <v>7179</v>
      </c>
      <c r="E25" s="307" t="s">
        <v>7180</v>
      </c>
      <c r="F25" s="307">
        <v>2024</v>
      </c>
      <c r="G25" s="308" t="s">
        <v>560</v>
      </c>
      <c r="H25" s="308">
        <v>16</v>
      </c>
      <c r="I25" s="308">
        <v>13</v>
      </c>
      <c r="J25" s="308" t="s">
        <v>7181</v>
      </c>
      <c r="K25" s="307">
        <v>15374</v>
      </c>
      <c r="L25" s="309" t="s">
        <v>7182</v>
      </c>
      <c r="M25" s="418" t="str">
        <f t="shared" ref="M25" si="10">HYPERLINK(_xlfn.CONCAT(S$2,"\",IF(ISERROR(FIND(",",D25))=FALSE,LEFT(D25,FIND(",",D25)-1),D25),"-",F25,"-",K25,".pdf"),"PDF")</f>
        <v>PDF</v>
      </c>
      <c r="N25" s="419" t="str">
        <f t="shared" ref="N25" si="11">HYPERLINK(_xlfn.CONCAT(S$3,"\",IF(ISERROR(FIND(",",D25))=FALSE,LEFT(D25,FIND(",",D25)-1),D25),"-",F25,"-",K25,".pdf"),"PDF")</f>
        <v>PDF</v>
      </c>
      <c r="O25" s="311" t="s">
        <v>9219</v>
      </c>
    </row>
    <row r="26" spans="1:16" ht="15.75" thickBot="1" x14ac:dyDescent="0.3">
      <c r="A26" s="123" t="s">
        <v>9220</v>
      </c>
      <c r="B26" s="123" t="s">
        <v>9180</v>
      </c>
      <c r="C26" s="124" t="s">
        <v>7084</v>
      </c>
      <c r="D26" s="125" t="s">
        <v>7092</v>
      </c>
      <c r="E26" s="126" t="s">
        <v>7093</v>
      </c>
      <c r="F26" s="126">
        <v>2025</v>
      </c>
      <c r="G26" s="127" t="s">
        <v>4234</v>
      </c>
      <c r="H26" s="127">
        <v>11</v>
      </c>
      <c r="I26" s="127"/>
      <c r="J26" s="127">
        <v>2.05520762513244E+16</v>
      </c>
      <c r="K26" s="126">
        <v>24735</v>
      </c>
      <c r="L26" s="128" t="s">
        <v>7094</v>
      </c>
      <c r="M26" s="423" t="str">
        <f>HYPERLINK(_xlfn.CONCAT(S$2,"\",IF(ISERROR(FIND(",",D26))=FALSE,LEFT(D26,FIND(",",D26)-1),D26),"-",F26,"-",K26,".pdf"),"PDF")</f>
        <v>PDF</v>
      </c>
      <c r="N26" s="424" t="str">
        <f>HYPERLINK(_xlfn.CONCAT(S$3,"\",IF(ISERROR(FIND(",",D26))=FALSE,LEFT(D26,FIND(",",D26)-1),D26),"-",F26,"-",K26,".pdf"),"PDF")</f>
        <v>PDF</v>
      </c>
      <c r="O26" s="311" t="s">
        <v>9221</v>
      </c>
    </row>
    <row r="27" spans="1:16" x14ac:dyDescent="0.25">
      <c r="A27" s="105" t="s">
        <v>9222</v>
      </c>
      <c r="B27" s="105" t="s">
        <v>9180</v>
      </c>
      <c r="C27" s="106" t="s">
        <v>7178</v>
      </c>
      <c r="D27" s="107" t="s">
        <v>5620</v>
      </c>
      <c r="E27" s="108" t="s">
        <v>5621</v>
      </c>
      <c r="F27" s="108">
        <v>2020</v>
      </c>
      <c r="G27" s="109" t="s">
        <v>890</v>
      </c>
      <c r="H27" s="109">
        <v>3</v>
      </c>
      <c r="I27" s="109">
        <v>3</v>
      </c>
      <c r="J27" s="109" t="s">
        <v>5622</v>
      </c>
      <c r="K27" s="108">
        <v>13583</v>
      </c>
      <c r="L27" s="110" t="s">
        <v>5623</v>
      </c>
      <c r="M27" s="413" t="str">
        <f t="shared" si="0"/>
        <v>PDF</v>
      </c>
      <c r="N27" s="414" t="str">
        <f t="shared" si="1"/>
        <v>PDF</v>
      </c>
      <c r="O27" s="111" t="s">
        <v>9223</v>
      </c>
    </row>
    <row r="28" spans="1:16" ht="15.75" thickBot="1" x14ac:dyDescent="0.3">
      <c r="A28" s="304" t="s">
        <v>9222</v>
      </c>
      <c r="B28" s="304" t="s">
        <v>9187</v>
      </c>
      <c r="C28" s="305"/>
      <c r="D28" s="306" t="s">
        <v>30</v>
      </c>
      <c r="E28" s="307" t="s">
        <v>31</v>
      </c>
      <c r="F28" s="307">
        <v>2018</v>
      </c>
      <c r="G28" s="308" t="s">
        <v>758</v>
      </c>
      <c r="H28" s="308">
        <v>73</v>
      </c>
      <c r="I28" s="308"/>
      <c r="J28" s="308" t="s">
        <v>33</v>
      </c>
      <c r="K28" s="307">
        <v>14371</v>
      </c>
      <c r="L28" s="309" t="s">
        <v>34</v>
      </c>
      <c r="M28" s="418" t="str">
        <f t="shared" si="0"/>
        <v>PDF</v>
      </c>
      <c r="N28" s="419" t="str">
        <f t="shared" si="1"/>
        <v>PDF</v>
      </c>
      <c r="O28" s="311" t="s">
        <v>9224</v>
      </c>
    </row>
    <row r="29" spans="1:16" ht="15.75" thickBot="1" x14ac:dyDescent="0.3">
      <c r="A29" s="123" t="s">
        <v>9225</v>
      </c>
      <c r="B29" s="123" t="s">
        <v>9180</v>
      </c>
      <c r="C29" s="124" t="s">
        <v>7191</v>
      </c>
      <c r="D29" s="125" t="s">
        <v>5628</v>
      </c>
      <c r="E29" s="126" t="s">
        <v>5629</v>
      </c>
      <c r="F29" s="126">
        <v>2015</v>
      </c>
      <c r="G29" s="127" t="s">
        <v>100</v>
      </c>
      <c r="H29" s="127">
        <v>3</v>
      </c>
      <c r="I29" s="127">
        <v>2</v>
      </c>
      <c r="J29" s="127" t="s">
        <v>2463</v>
      </c>
      <c r="K29" s="126">
        <v>13641</v>
      </c>
      <c r="L29" s="128" t="s">
        <v>5630</v>
      </c>
      <c r="M29" s="415" t="str">
        <f t="shared" si="0"/>
        <v>PDF</v>
      </c>
      <c r="N29" s="416" t="str">
        <f t="shared" si="1"/>
        <v>PDF</v>
      </c>
      <c r="O29" s="129" t="s">
        <v>9226</v>
      </c>
    </row>
    <row r="30" spans="1:16" x14ac:dyDescent="0.25">
      <c r="A30" s="105" t="s">
        <v>9227</v>
      </c>
      <c r="B30" s="105" t="s">
        <v>9180</v>
      </c>
      <c r="C30" s="106" t="s">
        <v>7178</v>
      </c>
      <c r="D30" s="107" t="s">
        <v>7174</v>
      </c>
      <c r="E30" s="108" t="s">
        <v>7175</v>
      </c>
      <c r="F30" s="108">
        <v>2021</v>
      </c>
      <c r="G30" s="109" t="s">
        <v>1673</v>
      </c>
      <c r="H30" s="109">
        <v>181</v>
      </c>
      <c r="I30" s="109">
        <v>10</v>
      </c>
      <c r="J30" s="109" t="s">
        <v>7176</v>
      </c>
      <c r="K30" s="108">
        <v>13734</v>
      </c>
      <c r="L30" s="110" t="s">
        <v>7177</v>
      </c>
      <c r="M30" s="413" t="str">
        <f t="shared" si="0"/>
        <v>PDF</v>
      </c>
      <c r="N30" s="414" t="str">
        <f t="shared" si="1"/>
        <v>PDF</v>
      </c>
      <c r="O30" s="111" t="s">
        <v>9228</v>
      </c>
    </row>
    <row r="31" spans="1:16" x14ac:dyDescent="0.25">
      <c r="A31" s="130" t="s">
        <v>9227</v>
      </c>
      <c r="B31" s="130" t="s">
        <v>9187</v>
      </c>
      <c r="C31" s="131"/>
      <c r="D31" s="132" t="s">
        <v>7168</v>
      </c>
      <c r="E31" s="24" t="s">
        <v>7169</v>
      </c>
      <c r="F31" s="24">
        <v>2019</v>
      </c>
      <c r="G31" s="133" t="s">
        <v>7074</v>
      </c>
      <c r="H31" s="133" t="s">
        <v>8371</v>
      </c>
      <c r="I31" s="133" t="s">
        <v>8258</v>
      </c>
      <c r="J31" s="133" t="s">
        <v>7170</v>
      </c>
      <c r="K31" s="24">
        <v>16984</v>
      </c>
      <c r="L31" s="134" t="s">
        <v>7171</v>
      </c>
      <c r="M31" s="417" t="str">
        <f t="shared" si="0"/>
        <v>PDF</v>
      </c>
      <c r="N31" s="410" t="str">
        <f t="shared" si="1"/>
        <v>PDF</v>
      </c>
      <c r="O31" s="135" t="s">
        <v>9229</v>
      </c>
    </row>
    <row r="32" spans="1:16" x14ac:dyDescent="0.25">
      <c r="A32" s="130" t="s">
        <v>9227</v>
      </c>
      <c r="B32" s="130" t="s">
        <v>9182</v>
      </c>
      <c r="C32" s="131" t="s">
        <v>9230</v>
      </c>
      <c r="D32" s="132" t="s">
        <v>7061</v>
      </c>
      <c r="E32" s="24" t="s">
        <v>7065</v>
      </c>
      <c r="F32" s="24">
        <v>2023</v>
      </c>
      <c r="G32" s="133" t="s">
        <v>100</v>
      </c>
      <c r="H32" s="133">
        <v>11</v>
      </c>
      <c r="I32" s="133" t="s">
        <v>3</v>
      </c>
      <c r="J32" s="133" t="s">
        <v>7066</v>
      </c>
      <c r="K32" s="24">
        <v>15384</v>
      </c>
      <c r="L32" s="134" t="s">
        <v>7067</v>
      </c>
      <c r="M32" s="417" t="str">
        <f t="shared" ref="M32:M40" si="12">HYPERLINK(_xlfn.CONCAT(S$2,"\",IF(ISERROR(FIND(",",D32))=FALSE,LEFT(D32,FIND(",",D32)-1),D32),"-",F32,"-",K32,".pdf"),"PDF")</f>
        <v>PDF</v>
      </c>
      <c r="N32" s="410" t="str">
        <f t="shared" ref="N32:N40" si="13">HYPERLINK(_xlfn.CONCAT(S$3,"\",IF(ISERROR(FIND(",",D32))=FALSE,LEFT(D32,FIND(",",D32)-1),D32),"-",F32,"-",K32,".pdf"),"PDF")</f>
        <v>PDF</v>
      </c>
      <c r="O32" s="135" t="s">
        <v>9231</v>
      </c>
    </row>
    <row r="33" spans="1:16" x14ac:dyDescent="0.25">
      <c r="A33" s="130" t="s">
        <v>9227</v>
      </c>
      <c r="B33" s="130" t="s">
        <v>9182</v>
      </c>
      <c r="C33" s="131" t="s">
        <v>7109</v>
      </c>
      <c r="D33" s="132" t="s">
        <v>7061</v>
      </c>
      <c r="E33" s="24" t="s">
        <v>7062</v>
      </c>
      <c r="F33" s="24">
        <v>2022</v>
      </c>
      <c r="G33" s="133" t="s">
        <v>3</v>
      </c>
      <c r="H33" s="133" t="s">
        <v>3</v>
      </c>
      <c r="I33" s="133" t="s">
        <v>3</v>
      </c>
      <c r="J33" s="133" t="s">
        <v>1210</v>
      </c>
      <c r="K33" s="24">
        <v>15226</v>
      </c>
      <c r="L33" s="134" t="s">
        <v>7063</v>
      </c>
      <c r="M33" s="417" t="str">
        <f t="shared" si="12"/>
        <v>PDF</v>
      </c>
      <c r="N33" s="410" t="str">
        <f t="shared" si="13"/>
        <v>PDF</v>
      </c>
      <c r="O33" s="135" t="s">
        <v>9232</v>
      </c>
    </row>
    <row r="34" spans="1:16" x14ac:dyDescent="0.25">
      <c r="A34" s="130" t="s">
        <v>9227</v>
      </c>
      <c r="B34" s="130" t="s">
        <v>9182</v>
      </c>
      <c r="C34" s="131" t="s">
        <v>9233</v>
      </c>
      <c r="D34" s="132" t="s">
        <v>7158</v>
      </c>
      <c r="E34" s="24" t="s">
        <v>7159</v>
      </c>
      <c r="F34" s="24">
        <v>2024</v>
      </c>
      <c r="G34" s="133" t="s">
        <v>7160</v>
      </c>
      <c r="H34" s="133">
        <v>50</v>
      </c>
      <c r="I34" s="133">
        <v>8</v>
      </c>
      <c r="J34" s="133" t="s">
        <v>7161</v>
      </c>
      <c r="K34" s="24">
        <v>15506</v>
      </c>
      <c r="L34" s="134" t="s">
        <v>7162</v>
      </c>
      <c r="M34" s="417" t="str">
        <f t="shared" si="12"/>
        <v>PDF</v>
      </c>
      <c r="N34" s="410" t="str">
        <f t="shared" si="13"/>
        <v>PDF</v>
      </c>
      <c r="O34" s="135" t="s">
        <v>9234</v>
      </c>
    </row>
    <row r="35" spans="1:16" x14ac:dyDescent="0.25">
      <c r="A35" s="130" t="s">
        <v>9227</v>
      </c>
      <c r="B35" s="130" t="s">
        <v>9182</v>
      </c>
      <c r="C35" s="131" t="s">
        <v>9235</v>
      </c>
      <c r="D35" s="132" t="s">
        <v>7163</v>
      </c>
      <c r="E35" s="24" t="s">
        <v>7164</v>
      </c>
      <c r="F35" s="24">
        <v>2023</v>
      </c>
      <c r="G35" s="133" t="s">
        <v>7165</v>
      </c>
      <c r="H35" s="133">
        <v>27</v>
      </c>
      <c r="I35" s="133">
        <v>5</v>
      </c>
      <c r="J35" s="133" t="s">
        <v>7166</v>
      </c>
      <c r="K35" s="24">
        <v>15319</v>
      </c>
      <c r="L35" s="134" t="s">
        <v>7167</v>
      </c>
      <c r="M35" s="417" t="str">
        <f t="shared" si="12"/>
        <v>PDF</v>
      </c>
      <c r="N35" s="410" t="str">
        <f t="shared" si="13"/>
        <v>PDF</v>
      </c>
      <c r="O35" s="135" t="s">
        <v>9236</v>
      </c>
    </row>
    <row r="36" spans="1:16" x14ac:dyDescent="0.25">
      <c r="A36" s="130" t="s">
        <v>9227</v>
      </c>
      <c r="B36" s="130" t="s">
        <v>9182</v>
      </c>
      <c r="C36" s="131" t="s">
        <v>9237</v>
      </c>
      <c r="D36" s="132" t="s">
        <v>7183</v>
      </c>
      <c r="E36" s="24" t="s">
        <v>7184</v>
      </c>
      <c r="F36" s="24">
        <v>2025</v>
      </c>
      <c r="G36" s="133" t="s">
        <v>4234</v>
      </c>
      <c r="H36" s="133">
        <v>11</v>
      </c>
      <c r="I36" s="133" t="s">
        <v>3</v>
      </c>
      <c r="J36" s="133">
        <v>2.05520762413131E+16</v>
      </c>
      <c r="K36" s="24">
        <v>15515</v>
      </c>
      <c r="L36" s="134" t="s">
        <v>7185</v>
      </c>
      <c r="M36" s="417" t="str">
        <f t="shared" si="12"/>
        <v>PDF</v>
      </c>
      <c r="N36" s="410" t="str">
        <f t="shared" si="13"/>
        <v>PDF</v>
      </c>
      <c r="O36" s="135" t="s">
        <v>9238</v>
      </c>
    </row>
    <row r="37" spans="1:16" x14ac:dyDescent="0.25">
      <c r="A37" s="130" t="s">
        <v>9227</v>
      </c>
      <c r="B37" s="130" t="s">
        <v>9182</v>
      </c>
      <c r="C37" s="131" t="s">
        <v>9233</v>
      </c>
      <c r="D37" s="132" t="s">
        <v>7110</v>
      </c>
      <c r="E37" s="24" t="s">
        <v>7111</v>
      </c>
      <c r="F37" s="24">
        <v>2023</v>
      </c>
      <c r="G37" s="133" t="s">
        <v>7112</v>
      </c>
      <c r="H37" s="133">
        <v>2</v>
      </c>
      <c r="I37" s="133">
        <v>9</v>
      </c>
      <c r="J37" s="133" t="s">
        <v>7113</v>
      </c>
      <c r="K37" s="24">
        <v>15284</v>
      </c>
      <c r="L37" s="134" t="s">
        <v>7114</v>
      </c>
      <c r="M37" s="417" t="str">
        <f t="shared" si="12"/>
        <v>PDF</v>
      </c>
      <c r="N37" s="410" t="str">
        <f t="shared" si="13"/>
        <v>PDF</v>
      </c>
      <c r="O37" s="135" t="s">
        <v>9239</v>
      </c>
    </row>
    <row r="38" spans="1:16" x14ac:dyDescent="0.25">
      <c r="A38" s="130" t="s">
        <v>9227</v>
      </c>
      <c r="B38" s="130" t="s">
        <v>35</v>
      </c>
      <c r="C38" s="131" t="s">
        <v>9240</v>
      </c>
      <c r="D38" s="132" t="s">
        <v>7057</v>
      </c>
      <c r="E38" s="24" t="s">
        <v>7058</v>
      </c>
      <c r="F38" s="24">
        <v>2024</v>
      </c>
      <c r="G38" s="133" t="s">
        <v>65</v>
      </c>
      <c r="H38" s="133">
        <v>14</v>
      </c>
      <c r="I38" s="133">
        <v>9</v>
      </c>
      <c r="J38" s="133" t="s">
        <v>7059</v>
      </c>
      <c r="K38" s="24">
        <v>15148</v>
      </c>
      <c r="L38" s="134" t="s">
        <v>7060</v>
      </c>
      <c r="M38" s="417" t="str">
        <f t="shared" si="12"/>
        <v>PDF</v>
      </c>
      <c r="N38" s="410" t="str">
        <f t="shared" si="13"/>
        <v>PDF</v>
      </c>
      <c r="O38" s="135" t="s">
        <v>9241</v>
      </c>
    </row>
    <row r="39" spans="1:16" x14ac:dyDescent="0.25">
      <c r="A39" s="130" t="s">
        <v>9227</v>
      </c>
      <c r="B39" s="130" t="s">
        <v>9182</v>
      </c>
      <c r="C39" s="131" t="s">
        <v>9242</v>
      </c>
      <c r="D39" s="132" t="s">
        <v>7186</v>
      </c>
      <c r="E39" s="24" t="s">
        <v>7187</v>
      </c>
      <c r="F39" s="24">
        <v>2022</v>
      </c>
      <c r="G39" s="133" t="s">
        <v>7188</v>
      </c>
      <c r="H39" s="133">
        <v>30</v>
      </c>
      <c r="I39" s="133">
        <v>1</v>
      </c>
      <c r="J39" s="133">
        <v>41</v>
      </c>
      <c r="K39" s="24">
        <v>15108</v>
      </c>
      <c r="L39" s="134" t="s">
        <v>7189</v>
      </c>
      <c r="M39" s="417" t="str">
        <f t="shared" si="12"/>
        <v>PDF</v>
      </c>
      <c r="N39" s="410" t="str">
        <f t="shared" si="13"/>
        <v>PDF</v>
      </c>
      <c r="O39" s="135" t="s">
        <v>9243</v>
      </c>
    </row>
    <row r="40" spans="1:16" x14ac:dyDescent="0.25">
      <c r="A40" s="130" t="s">
        <v>9227</v>
      </c>
      <c r="B40" s="130" t="s">
        <v>9182</v>
      </c>
      <c r="C40" s="131" t="s">
        <v>9244</v>
      </c>
      <c r="D40" s="132" t="s">
        <v>7095</v>
      </c>
      <c r="E40" s="24" t="s">
        <v>7096</v>
      </c>
      <c r="F40" s="24">
        <v>2022</v>
      </c>
      <c r="G40" s="133" t="s">
        <v>412</v>
      </c>
      <c r="H40" s="133">
        <v>20</v>
      </c>
      <c r="I40" s="133">
        <v>1</v>
      </c>
      <c r="J40" s="133">
        <v>53</v>
      </c>
      <c r="K40" s="24">
        <v>15152</v>
      </c>
      <c r="L40" s="134" t="s">
        <v>7097</v>
      </c>
      <c r="M40" s="417" t="str">
        <f t="shared" si="12"/>
        <v>PDF</v>
      </c>
      <c r="N40" s="410" t="str">
        <f t="shared" si="13"/>
        <v>PDF</v>
      </c>
      <c r="O40" s="135" t="s">
        <v>9245</v>
      </c>
    </row>
    <row r="41" spans="1:16" x14ac:dyDescent="0.25">
      <c r="A41" s="130" t="s">
        <v>9227</v>
      </c>
      <c r="B41" s="130" t="s">
        <v>9182</v>
      </c>
      <c r="C41" s="131" t="s">
        <v>9246</v>
      </c>
      <c r="D41" s="132" t="s">
        <v>7151</v>
      </c>
      <c r="E41" s="24" t="s">
        <v>7152</v>
      </c>
      <c r="F41" s="24">
        <v>2020</v>
      </c>
      <c r="G41" s="133" t="s">
        <v>89</v>
      </c>
      <c r="H41" s="133">
        <v>9</v>
      </c>
      <c r="I41" s="133">
        <v>10</v>
      </c>
      <c r="J41" s="133" t="s">
        <v>7153</v>
      </c>
      <c r="K41" s="24">
        <v>24709</v>
      </c>
      <c r="L41" s="134" t="s">
        <v>7154</v>
      </c>
      <c r="M41" s="417" t="str">
        <f t="shared" si="0"/>
        <v>PDF</v>
      </c>
      <c r="N41" s="410" t="str">
        <f t="shared" si="1"/>
        <v>PDF</v>
      </c>
      <c r="O41" s="135" t="s">
        <v>9247</v>
      </c>
    </row>
    <row r="42" spans="1:16" x14ac:dyDescent="0.25">
      <c r="A42" s="130" t="s">
        <v>9227</v>
      </c>
      <c r="B42" s="130" t="s">
        <v>9182</v>
      </c>
      <c r="C42" s="131"/>
      <c r="D42" s="132" t="s">
        <v>7155</v>
      </c>
      <c r="E42" s="24" t="s">
        <v>7156</v>
      </c>
      <c r="F42" s="24">
        <v>2020</v>
      </c>
      <c r="G42" s="133" t="s">
        <v>3</v>
      </c>
      <c r="H42" s="133"/>
      <c r="I42" s="133"/>
      <c r="J42" s="133" t="s">
        <v>1210</v>
      </c>
      <c r="K42" s="24">
        <v>24721</v>
      </c>
      <c r="L42" s="134" t="s">
        <v>7157</v>
      </c>
      <c r="M42" s="417" t="str">
        <f t="shared" si="0"/>
        <v>PDF</v>
      </c>
      <c r="N42" s="410" t="str">
        <f t="shared" si="1"/>
        <v>PDF</v>
      </c>
      <c r="O42" s="135" t="s">
        <v>9248</v>
      </c>
    </row>
    <row r="43" spans="1:16" x14ac:dyDescent="0.25">
      <c r="A43" s="130" t="s">
        <v>9227</v>
      </c>
      <c r="B43" s="130" t="s">
        <v>9182</v>
      </c>
      <c r="C43" s="112" t="s">
        <v>7109</v>
      </c>
      <c r="D43" s="113" t="s">
        <v>7168</v>
      </c>
      <c r="E43" s="26" t="s">
        <v>7172</v>
      </c>
      <c r="F43" s="26">
        <v>2019</v>
      </c>
      <c r="G43" s="97" t="s">
        <v>3</v>
      </c>
      <c r="J43" s="97" t="s">
        <v>1210</v>
      </c>
      <c r="K43" s="26">
        <v>24743</v>
      </c>
      <c r="L43" s="114" t="s">
        <v>7173</v>
      </c>
      <c r="M43" s="417" t="str">
        <f t="shared" si="0"/>
        <v>PDF</v>
      </c>
      <c r="N43" s="410" t="str">
        <f t="shared" si="1"/>
        <v>PDF</v>
      </c>
      <c r="O43" s="115" t="s">
        <v>9249</v>
      </c>
    </row>
    <row r="44" spans="1:16" x14ac:dyDescent="0.25">
      <c r="A44" s="130" t="s">
        <v>9227</v>
      </c>
      <c r="B44" s="130" t="s">
        <v>9182</v>
      </c>
      <c r="D44" s="113" t="s">
        <v>7095</v>
      </c>
      <c r="E44" s="26" t="s">
        <v>7096</v>
      </c>
      <c r="F44" s="26">
        <v>2022</v>
      </c>
      <c r="G44" s="97" t="s">
        <v>412</v>
      </c>
      <c r="H44" s="97">
        <v>20</v>
      </c>
      <c r="I44" s="97">
        <v>1</v>
      </c>
      <c r="J44" s="97">
        <v>53</v>
      </c>
      <c r="K44" s="26">
        <v>26772</v>
      </c>
      <c r="L44" s="114" t="s">
        <v>7097</v>
      </c>
      <c r="M44" s="417" t="str">
        <f t="shared" ref="M44" si="14">HYPERLINK(_xlfn.CONCAT(S$2,"\",IF(ISERROR(FIND(",",D44))=FALSE,LEFT(D44,FIND(",",D44)-1),D44),"-",F44,"-",K44,".pdf"),"PDF")</f>
        <v>PDF</v>
      </c>
      <c r="N44" s="410" t="str">
        <f t="shared" ref="N44" si="15">HYPERLINK(_xlfn.CONCAT(S$3,"\",IF(ISERROR(FIND(",",D44))=FALSE,LEFT(D44,FIND(",",D44)-1),D44),"-",F44,"-",K44,".pdf"),"PDF")</f>
        <v>PDF</v>
      </c>
      <c r="O44" s="115" t="s">
        <v>9250</v>
      </c>
      <c r="P44" s="93"/>
    </row>
    <row r="45" spans="1:16" ht="15.75" thickBot="1" x14ac:dyDescent="0.3">
      <c r="A45" s="304" t="s">
        <v>9227</v>
      </c>
      <c r="B45" s="304" t="s">
        <v>9187</v>
      </c>
      <c r="C45" s="305" t="s">
        <v>9202</v>
      </c>
      <c r="D45" s="306" t="s">
        <v>7088</v>
      </c>
      <c r="E45" s="307" t="s">
        <v>7089</v>
      </c>
      <c r="F45" s="307">
        <v>2018</v>
      </c>
      <c r="G45" s="308" t="s">
        <v>7074</v>
      </c>
      <c r="H45" s="308">
        <v>7</v>
      </c>
      <c r="I45" s="308">
        <v>7</v>
      </c>
      <c r="J45" s="308" t="s">
        <v>7090</v>
      </c>
      <c r="K45" s="307">
        <v>16796</v>
      </c>
      <c r="L45" s="309" t="s">
        <v>7091</v>
      </c>
      <c r="M45" s="423" t="str">
        <f t="shared" si="0"/>
        <v>PDF</v>
      </c>
      <c r="N45" s="424" t="str">
        <f t="shared" si="1"/>
        <v>PDF</v>
      </c>
      <c r="O45" s="311" t="s">
        <v>9251</v>
      </c>
    </row>
    <row r="46" spans="1:16" x14ac:dyDescent="0.25">
      <c r="A46" s="105" t="s">
        <v>9252</v>
      </c>
      <c r="B46" s="105" t="s">
        <v>9180</v>
      </c>
      <c r="C46" s="106" t="s">
        <v>7232</v>
      </c>
      <c r="D46" s="107" t="s">
        <v>7053</v>
      </c>
      <c r="E46" s="108" t="s">
        <v>7054</v>
      </c>
      <c r="F46" s="108">
        <v>2017</v>
      </c>
      <c r="G46" s="109" t="s">
        <v>530</v>
      </c>
      <c r="H46" s="109">
        <v>19</v>
      </c>
      <c r="I46" s="109">
        <v>10</v>
      </c>
      <c r="J46" s="109" t="s">
        <v>7055</v>
      </c>
      <c r="K46" s="108">
        <v>15065</v>
      </c>
      <c r="L46" s="110" t="s">
        <v>7056</v>
      </c>
      <c r="M46" s="413" t="str">
        <f>HYPERLINK(_xlfn.CONCAT(S$2,"\",IF(ISERROR(FIND(",",D46))=FALSE,LEFT(D46,FIND(",",D46)-1),D46),"-",F46,"-",K46,".pdf"),"PDF")</f>
        <v>PDF</v>
      </c>
      <c r="N46" s="414" t="str">
        <f>HYPERLINK(_xlfn.CONCAT(S$3,"\",IF(ISERROR(FIND(",",D46))=FALSE,LEFT(D46,FIND(",",D46)-1),D46),"-",F46,"-",K46,".pdf"),"PDF")</f>
        <v>PDF</v>
      </c>
      <c r="O46" s="111" t="s">
        <v>9253</v>
      </c>
    </row>
    <row r="47" spans="1:16" ht="15.75" thickBot="1" x14ac:dyDescent="0.3">
      <c r="A47" s="130" t="s">
        <v>9254</v>
      </c>
      <c r="B47" s="130" t="s">
        <v>35</v>
      </c>
      <c r="C47" s="131"/>
      <c r="D47" s="132" t="s">
        <v>7228</v>
      </c>
      <c r="E47" s="24" t="s">
        <v>7229</v>
      </c>
      <c r="F47" s="24">
        <v>2016</v>
      </c>
      <c r="G47" s="133" t="s">
        <v>578</v>
      </c>
      <c r="H47" s="133">
        <v>39</v>
      </c>
      <c r="I47" s="133">
        <v>4</v>
      </c>
      <c r="J47" s="133" t="s">
        <v>7230</v>
      </c>
      <c r="K47" s="24">
        <v>12996</v>
      </c>
      <c r="L47" s="134" t="s">
        <v>7231</v>
      </c>
      <c r="M47" s="490" t="str">
        <f>HYPERLINK(_xlfn.CONCAT(S$2,"\",IF(ISERROR(FIND(",",D47))=FALSE,LEFT(D47,FIND(",",D47)-1),D47),"-",F47,"-",K47,".pdf"),"PDF")</f>
        <v>PDF</v>
      </c>
      <c r="N47" s="430" t="str">
        <f>HYPERLINK(_xlfn.CONCAT(S$3,"\",IF(ISERROR(FIND(",",D47))=FALSE,LEFT(D47,FIND(",",D47)-1),D47),"-",F47,"-",K47,".pdf"),"PDF")</f>
        <v>PDF</v>
      </c>
      <c r="O47" s="135" t="s">
        <v>9255</v>
      </c>
    </row>
    <row r="48" spans="1:16" ht="15.75" thickBot="1" x14ac:dyDescent="0.3">
      <c r="A48" s="123" t="s">
        <v>9256</v>
      </c>
      <c r="B48" s="123" t="s">
        <v>9180</v>
      </c>
      <c r="C48" s="124" t="s">
        <v>7191</v>
      </c>
      <c r="D48" s="125" t="s">
        <v>5849</v>
      </c>
      <c r="E48" s="126" t="s">
        <v>5850</v>
      </c>
      <c r="F48" s="126">
        <v>2018</v>
      </c>
      <c r="G48" s="127" t="s">
        <v>100</v>
      </c>
      <c r="H48" s="127">
        <v>6</v>
      </c>
      <c r="I48" s="127">
        <v>1</v>
      </c>
      <c r="J48" s="127" t="s">
        <v>1068</v>
      </c>
      <c r="K48" s="126">
        <v>14044</v>
      </c>
      <c r="L48" s="128" t="s">
        <v>5851</v>
      </c>
      <c r="M48" s="415" t="str">
        <f t="shared" si="0"/>
        <v>PDF</v>
      </c>
      <c r="N48" s="416" t="str">
        <f t="shared" si="1"/>
        <v>PDF</v>
      </c>
      <c r="O48" s="129" t="s">
        <v>9257</v>
      </c>
    </row>
    <row r="49" spans="1:15" ht="15.75" thickBot="1" x14ac:dyDescent="0.3">
      <c r="A49" s="123" t="s">
        <v>9258</v>
      </c>
      <c r="B49" s="123" t="s">
        <v>9180</v>
      </c>
      <c r="C49" s="124"/>
      <c r="D49" s="125" t="s">
        <v>7192</v>
      </c>
      <c r="E49" s="126" t="s">
        <v>7193</v>
      </c>
      <c r="F49" s="126">
        <v>2018</v>
      </c>
      <c r="G49" s="127"/>
      <c r="H49" s="127">
        <v>2068</v>
      </c>
      <c r="I49" s="127"/>
      <c r="J49" s="127" t="s">
        <v>1210</v>
      </c>
      <c r="K49" s="126">
        <v>15074</v>
      </c>
      <c r="L49" s="128" t="s">
        <v>7194</v>
      </c>
      <c r="M49" s="415" t="str">
        <f t="shared" si="0"/>
        <v>PDF</v>
      </c>
      <c r="N49" s="416" t="str">
        <f t="shared" si="1"/>
        <v>PDF</v>
      </c>
      <c r="O49" s="129" t="s">
        <v>9259</v>
      </c>
    </row>
    <row r="50" spans="1:15" x14ac:dyDescent="0.25">
      <c r="A50" s="130"/>
      <c r="B50" s="130"/>
      <c r="C50" s="131"/>
      <c r="D50" s="132"/>
      <c r="E50" s="24"/>
      <c r="F50" s="24"/>
      <c r="G50" s="133"/>
      <c r="H50" s="133"/>
      <c r="I50" s="133"/>
      <c r="J50" s="133"/>
      <c r="K50" s="24"/>
      <c r="L50" s="134"/>
      <c r="M50" s="409"/>
      <c r="N50" s="409"/>
      <c r="O50" s="135"/>
    </row>
    <row r="51" spans="1:15" ht="15.75" thickBot="1" x14ac:dyDescent="0.3">
      <c r="A51" s="537" t="s">
        <v>9260</v>
      </c>
      <c r="B51" s="136"/>
      <c r="C51" s="137"/>
      <c r="D51" s="138"/>
      <c r="E51" s="139"/>
      <c r="F51" s="139"/>
      <c r="G51" s="140"/>
      <c r="H51" s="140"/>
      <c r="I51" s="140"/>
      <c r="J51" s="140"/>
      <c r="K51" s="139"/>
      <c r="L51" s="141"/>
      <c r="M51" s="538"/>
      <c r="N51" s="539"/>
      <c r="O51" s="142"/>
    </row>
    <row r="52" spans="1:15" ht="15.75" thickBot="1" x14ac:dyDescent="0.3">
      <c r="A52" s="123" t="s">
        <v>9261</v>
      </c>
      <c r="B52" s="123"/>
      <c r="C52" s="124" t="s">
        <v>7198</v>
      </c>
      <c r="D52" s="125" t="s">
        <v>7195</v>
      </c>
      <c r="E52" s="126" t="s">
        <v>7196</v>
      </c>
      <c r="F52" s="126">
        <v>2024</v>
      </c>
      <c r="G52" s="127" t="s">
        <v>277</v>
      </c>
      <c r="H52" s="127">
        <v>25</v>
      </c>
      <c r="I52" s="127">
        <v>1</v>
      </c>
      <c r="J52" s="127">
        <v>325</v>
      </c>
      <c r="K52" s="126">
        <v>14087</v>
      </c>
      <c r="L52" s="128" t="s">
        <v>7197</v>
      </c>
      <c r="M52" s="540" t="str">
        <f t="shared" ref="M52:M57" si="16">HYPERLINK(_xlfn.CONCAT(S$2,"\",IF(ISERROR(FIND(",",D52))=FALSE,LEFT(D52,FIND(",",D52)-1),D52),"-",F52,"-",K52,".pdf"),"PDF")</f>
        <v>PDF</v>
      </c>
      <c r="N52" s="416" t="str">
        <f t="shared" ref="N52:N57" si="17">HYPERLINK(_xlfn.CONCAT(S$3,"\",IF(ISERROR(FIND(",",D52))=FALSE,LEFT(D52,FIND(",",D52)-1),D52),"-",F52,"-",K52,".pdf"),"PDF")</f>
        <v>PDF</v>
      </c>
      <c r="O52" s="129" t="s">
        <v>9262</v>
      </c>
    </row>
    <row r="53" spans="1:15" ht="15.75" thickBot="1" x14ac:dyDescent="0.3">
      <c r="A53" s="123" t="s">
        <v>9263</v>
      </c>
      <c r="B53" s="123"/>
      <c r="C53" s="124" t="s">
        <v>7205</v>
      </c>
      <c r="D53" s="125" t="s">
        <v>7202</v>
      </c>
      <c r="E53" s="126" t="s">
        <v>7203</v>
      </c>
      <c r="F53" s="126">
        <v>2021</v>
      </c>
      <c r="G53" s="127" t="s">
        <v>365</v>
      </c>
      <c r="H53" s="127">
        <v>21</v>
      </c>
      <c r="I53" s="127">
        <v>1</v>
      </c>
      <c r="J53" s="127">
        <v>1529</v>
      </c>
      <c r="K53" s="126">
        <v>14192</v>
      </c>
      <c r="L53" s="128" t="s">
        <v>7204</v>
      </c>
      <c r="M53" s="540" t="str">
        <f t="shared" si="16"/>
        <v>PDF</v>
      </c>
      <c r="N53" s="416" t="str">
        <f t="shared" si="17"/>
        <v>PDF</v>
      </c>
      <c r="O53" s="129" t="s">
        <v>9264</v>
      </c>
    </row>
    <row r="54" spans="1:15" ht="15.75" thickBot="1" x14ac:dyDescent="0.3">
      <c r="A54" s="402" t="s">
        <v>9265</v>
      </c>
      <c r="B54" s="402"/>
      <c r="C54" s="403" t="s">
        <v>7205</v>
      </c>
      <c r="D54" s="404" t="s">
        <v>7207</v>
      </c>
      <c r="E54" s="405" t="s">
        <v>7208</v>
      </c>
      <c r="F54" s="405">
        <v>2023</v>
      </c>
      <c r="G54" s="406" t="s">
        <v>758</v>
      </c>
      <c r="H54" s="406">
        <v>124</v>
      </c>
      <c r="I54" s="406"/>
      <c r="J54" s="406">
        <v>107029</v>
      </c>
      <c r="K54" s="405">
        <v>14200</v>
      </c>
      <c r="L54" s="407" t="s">
        <v>7209</v>
      </c>
      <c r="M54" s="533" t="str">
        <f t="shared" si="16"/>
        <v>PDF</v>
      </c>
      <c r="N54" s="534" t="str">
        <f t="shared" si="17"/>
        <v>PDF</v>
      </c>
      <c r="O54" s="433" t="s">
        <v>9266</v>
      </c>
    </row>
    <row r="55" spans="1:15" x14ac:dyDescent="0.25">
      <c r="A55" s="105" t="s">
        <v>9267</v>
      </c>
      <c r="B55" s="105"/>
      <c r="C55" s="106"/>
      <c r="D55" s="107" t="s">
        <v>7222</v>
      </c>
      <c r="E55" s="108" t="s">
        <v>7223</v>
      </c>
      <c r="F55" s="108">
        <v>2025</v>
      </c>
      <c r="G55" s="109" t="s">
        <v>89</v>
      </c>
      <c r="H55" s="109">
        <v>14</v>
      </c>
      <c r="I55" s="109"/>
      <c r="J55" s="109" t="s">
        <v>7224</v>
      </c>
      <c r="K55" s="108">
        <v>26754</v>
      </c>
      <c r="L55" s="110" t="s">
        <v>7225</v>
      </c>
      <c r="M55" s="431" t="str">
        <f>HYPERLINK(_xlfn.CONCAT(S$2,"\",IF(ISERROR(FIND(",",D55))=FALSE,LEFT(D55,FIND(",",D55)-1),D55),"-",F55,"-",K55,".pdf"),"PDF")</f>
        <v>PDF</v>
      </c>
      <c r="N55" s="414" t="str">
        <f>HYPERLINK(_xlfn.CONCAT(S$3,"\",IF(ISERROR(FIND(",",D55))=FALSE,LEFT(D55,FIND(",",D55)-1),D55),"-",F55,"-",K55,".pdf"),"PDF")</f>
        <v>PDF</v>
      </c>
      <c r="O55" s="111" t="s">
        <v>9268</v>
      </c>
    </row>
    <row r="56" spans="1:15" ht="15.75" thickBot="1" x14ac:dyDescent="0.3">
      <c r="A56" s="116" t="s">
        <v>9267</v>
      </c>
      <c r="B56" s="535"/>
      <c r="C56" s="536" t="s">
        <v>7215</v>
      </c>
      <c r="D56" s="118" t="s">
        <v>7210</v>
      </c>
      <c r="E56" s="119" t="s">
        <v>7211</v>
      </c>
      <c r="F56" s="119">
        <v>2023</v>
      </c>
      <c r="G56" s="120" t="s">
        <v>7212</v>
      </c>
      <c r="H56" s="120">
        <v>85</v>
      </c>
      <c r="I56" s="120">
        <v>4</v>
      </c>
      <c r="J56" s="120" t="s">
        <v>7213</v>
      </c>
      <c r="K56" s="119">
        <v>14152</v>
      </c>
      <c r="L56" s="121" t="s">
        <v>7214</v>
      </c>
      <c r="M56" s="432" t="str">
        <f>HYPERLINK(_xlfn.CONCAT(S$2,"\",IF(ISERROR(FIND(",",D56))=FALSE,LEFT(D56,FIND(",",D56)-1),D56),"-",F56,"-",K56,".pdf"),"PDF")</f>
        <v>PDF</v>
      </c>
      <c r="N56" s="419" t="str">
        <f>HYPERLINK(_xlfn.CONCAT(S$3,"\",IF(ISERROR(FIND(",",D56))=FALSE,LEFT(D56,FIND(",",D56)-1),D56),"-",F56,"-",K56,".pdf"),"PDF")</f>
        <v>PDF</v>
      </c>
      <c r="O56" s="122" t="s">
        <v>9269</v>
      </c>
    </row>
    <row r="57" spans="1:15" ht="15.75" thickBot="1" x14ac:dyDescent="0.3">
      <c r="A57" s="402" t="s">
        <v>9270</v>
      </c>
      <c r="B57" s="402"/>
      <c r="C57" s="403" t="s">
        <v>7205</v>
      </c>
      <c r="D57" s="404" t="s">
        <v>7025</v>
      </c>
      <c r="E57" s="405" t="s">
        <v>7026</v>
      </c>
      <c r="F57" s="405">
        <v>2024</v>
      </c>
      <c r="G57" s="406" t="s">
        <v>159</v>
      </c>
      <c r="H57" s="406">
        <v>19</v>
      </c>
      <c r="I57" s="406">
        <v>2</v>
      </c>
      <c r="J57" s="406" t="s">
        <v>7027</v>
      </c>
      <c r="K57" s="405">
        <v>14108</v>
      </c>
      <c r="L57" s="407" t="s">
        <v>7028</v>
      </c>
      <c r="M57" s="533" t="str">
        <f t="shared" si="16"/>
        <v>PDF</v>
      </c>
      <c r="N57" s="534" t="str">
        <f t="shared" si="17"/>
        <v>PDF</v>
      </c>
      <c r="O57" s="433" t="s">
        <v>9271</v>
      </c>
    </row>
    <row r="58" spans="1:15" x14ac:dyDescent="0.25">
      <c r="A58" s="105" t="s">
        <v>9272</v>
      </c>
      <c r="B58" s="105"/>
      <c r="C58" s="106" t="s">
        <v>7205</v>
      </c>
      <c r="D58" s="107" t="s">
        <v>7081</v>
      </c>
      <c r="E58" s="108" t="s">
        <v>7085</v>
      </c>
      <c r="F58" s="108">
        <v>2025</v>
      </c>
      <c r="G58" s="109" t="s">
        <v>89</v>
      </c>
      <c r="H58" s="109">
        <v>14</v>
      </c>
      <c r="I58" s="109"/>
      <c r="J58" s="109" t="s">
        <v>7086</v>
      </c>
      <c r="K58" s="108">
        <v>24739</v>
      </c>
      <c r="L58" s="110" t="s">
        <v>7087</v>
      </c>
      <c r="M58" s="431" t="str">
        <f>HYPERLINK(_xlfn.CONCAT(S$2,"\",IF(ISERROR(FIND(",",D58))=FALSE,LEFT(D58,FIND(",",D58)-1),D58),"-",F58,"-",K58,".pdf"),"PDF")</f>
        <v>PDF</v>
      </c>
      <c r="N58" s="414" t="str">
        <f>HYPERLINK(_xlfn.CONCAT(S$3,"\",IF(ISERROR(FIND(",",D58))=FALSE,LEFT(D58,FIND(",",D58)-1),D58),"-",F58,"-",K58,".pdf"),"PDF")</f>
        <v>PDF</v>
      </c>
      <c r="O58" s="111" t="s">
        <v>9273</v>
      </c>
    </row>
    <row r="59" spans="1:15" ht="15.75" thickBot="1" x14ac:dyDescent="0.3">
      <c r="A59" s="304" t="s">
        <v>9272</v>
      </c>
      <c r="B59" s="304"/>
      <c r="C59" s="305" t="s">
        <v>9274</v>
      </c>
      <c r="D59" s="306" t="s">
        <v>7081</v>
      </c>
      <c r="E59" s="307" t="s">
        <v>7082</v>
      </c>
      <c r="F59" s="307">
        <v>2024</v>
      </c>
      <c r="G59" s="308" t="s">
        <v>3</v>
      </c>
      <c r="H59" s="308"/>
      <c r="I59" s="308"/>
      <c r="J59" s="308" t="s">
        <v>1210</v>
      </c>
      <c r="K59" s="307">
        <v>24727</v>
      </c>
      <c r="L59" s="309" t="s">
        <v>7083</v>
      </c>
      <c r="M59" s="310" t="str">
        <f>HYPERLINK(_xlfn.CONCAT(S$2,"\",IF(ISERROR(FIND(",",D59))=FALSE,LEFT(D59,FIND(",",D59)-1),D59),"-",F59,"-",K59,".pdf"),"PDF")</f>
        <v>PDF</v>
      </c>
      <c r="N59" s="424" t="str">
        <f>HYPERLINK(_xlfn.CONCAT(S$3,"\",IF(ISERROR(FIND(",",D59))=FALSE,LEFT(D59,FIND(",",D59)-1),D59),"-",F59,"-",K59,".pdf"),"PDF")</f>
        <v>PDF</v>
      </c>
      <c r="O59" s="311" t="s">
        <v>9275</v>
      </c>
    </row>
    <row r="60" spans="1:15" x14ac:dyDescent="0.25">
      <c r="A60" s="130"/>
      <c r="B60" s="130"/>
      <c r="C60" s="131"/>
      <c r="D60" s="132"/>
      <c r="E60" s="24"/>
      <c r="F60" s="24"/>
      <c r="G60" s="133"/>
      <c r="H60" s="133"/>
      <c r="I60" s="133"/>
      <c r="J60" s="133"/>
      <c r="K60" s="24"/>
      <c r="L60" s="134"/>
      <c r="M60" s="409"/>
      <c r="N60" s="409"/>
      <c r="O60" s="135"/>
    </row>
  </sheetData>
  <sortState xmlns:xlrd2="http://schemas.microsoft.com/office/spreadsheetml/2017/richdata2" ref="B52:P59">
    <sortCondition ref="O57:O59"/>
  </sortState>
  <conditionalFormatting sqref="B1:C1048576">
    <cfRule type="cellIs" dxfId="177" priority="1" operator="equal">
      <formula>"Yes"</formula>
    </cfRule>
    <cfRule type="cellIs" dxfId="176" priority="2" operator="equal">
      <formula>"Protocol"</formula>
    </cfRule>
    <cfRule type="cellIs" dxfId="175" priority="3" operator="equal">
      <formula>"Main paper"</formula>
    </cfRule>
    <cfRule type="cellIs" dxfId="174" priority="4" operator="equal">
      <formula>"No additional information"</formula>
    </cfRule>
    <cfRule type="cellIs" dxfId="173" priority="9" operator="equal">
      <formula>"Protocol only"</formula>
    </cfRule>
  </conditionalFormatting>
  <conditionalFormatting sqref="R1:R2">
    <cfRule type="cellIs" dxfId="172" priority="5" operator="equal">
      <formula>"JK"</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16E37-25A2-452A-BFE4-1684C8E3B0F2}">
  <sheetPr>
    <tabColor theme="0"/>
  </sheetPr>
  <dimension ref="A1:O15"/>
  <sheetViews>
    <sheetView workbookViewId="0"/>
  </sheetViews>
  <sheetFormatPr defaultColWidth="8.7109375" defaultRowHeight="15" x14ac:dyDescent="0.25"/>
  <cols>
    <col min="1" max="2" width="11.7109375" style="167" customWidth="1"/>
    <col min="3" max="3" width="21.28515625" customWidth="1"/>
    <col min="4" max="6" width="15.7109375" customWidth="1"/>
    <col min="7" max="7" width="11.28515625" bestFit="1" customWidth="1"/>
    <col min="8" max="8" width="18" style="183" bestFit="1" customWidth="1"/>
    <col min="9" max="11" width="18" style="183" customWidth="1"/>
    <col min="12" max="12" width="10.5703125" customWidth="1"/>
    <col min="13" max="13" width="16.7109375" customWidth="1"/>
  </cols>
  <sheetData>
    <row r="1" spans="1:15" s="56" customFormat="1" ht="45.75" thickBot="1" x14ac:dyDescent="0.3">
      <c r="A1" s="211" t="s">
        <v>21</v>
      </c>
      <c r="B1" s="212" t="s">
        <v>24</v>
      </c>
      <c r="C1" s="502" t="s">
        <v>9276</v>
      </c>
      <c r="D1" s="508" t="s">
        <v>9277</v>
      </c>
      <c r="E1" s="41" t="s">
        <v>9278</v>
      </c>
      <c r="F1" s="513" t="s">
        <v>9279</v>
      </c>
      <c r="G1" s="42" t="s">
        <v>9280</v>
      </c>
      <c r="H1" s="515" t="s">
        <v>9281</v>
      </c>
      <c r="I1" s="510" t="s">
        <v>9282</v>
      </c>
      <c r="J1" s="509" t="s">
        <v>9283</v>
      </c>
      <c r="K1" s="511" t="s">
        <v>9284</v>
      </c>
      <c r="L1" s="503" t="s">
        <v>9285</v>
      </c>
      <c r="M1" s="503" t="s">
        <v>0</v>
      </c>
      <c r="N1" s="55"/>
      <c r="O1" s="55"/>
    </row>
    <row r="2" spans="1:15" x14ac:dyDescent="0.25">
      <c r="A2" s="171" t="s">
        <v>2</v>
      </c>
      <c r="B2" s="172" t="s">
        <v>9286</v>
      </c>
      <c r="C2" s="279" t="s">
        <v>9287</v>
      </c>
      <c r="D2" s="505" t="s">
        <v>9288</v>
      </c>
      <c r="E2" s="516" t="s">
        <v>9289</v>
      </c>
      <c r="F2" s="517">
        <v>368</v>
      </c>
      <c r="G2" s="518" t="s">
        <v>9290</v>
      </c>
      <c r="H2" s="528" t="s">
        <v>9291</v>
      </c>
      <c r="I2" s="524" t="s">
        <v>9292</v>
      </c>
      <c r="J2" s="528" t="s">
        <v>9293</v>
      </c>
      <c r="K2" s="527" t="s">
        <v>9294</v>
      </c>
      <c r="L2" s="541" t="s">
        <v>35</v>
      </c>
      <c r="M2" s="541" t="s">
        <v>9295</v>
      </c>
    </row>
    <row r="3" spans="1:15" x14ac:dyDescent="0.25">
      <c r="A3" s="184" t="s">
        <v>2</v>
      </c>
      <c r="B3" s="164" t="s">
        <v>9286</v>
      </c>
      <c r="C3" s="35" t="s">
        <v>9296</v>
      </c>
      <c r="D3" s="506" t="s">
        <v>9297</v>
      </c>
      <c r="E3" s="512" t="s">
        <v>9298</v>
      </c>
      <c r="F3" s="514">
        <v>750</v>
      </c>
      <c r="G3" s="519" t="s">
        <v>9299</v>
      </c>
      <c r="H3" s="531" t="s">
        <v>9300</v>
      </c>
      <c r="I3" s="525" t="s">
        <v>9292</v>
      </c>
      <c r="J3" s="529" t="s">
        <v>9301</v>
      </c>
      <c r="K3" s="532" t="s">
        <v>9302</v>
      </c>
      <c r="L3" s="401" t="s">
        <v>35</v>
      </c>
      <c r="M3" s="401" t="s">
        <v>9303</v>
      </c>
    </row>
    <row r="4" spans="1:15" x14ac:dyDescent="0.25">
      <c r="A4" s="184" t="s">
        <v>2</v>
      </c>
      <c r="B4" s="164" t="s">
        <v>9286</v>
      </c>
      <c r="C4" s="35" t="s">
        <v>9304</v>
      </c>
      <c r="D4" s="506" t="s">
        <v>9305</v>
      </c>
      <c r="E4" s="512" t="s">
        <v>9289</v>
      </c>
      <c r="F4" s="514">
        <v>336</v>
      </c>
      <c r="G4" s="519" t="s">
        <v>9290</v>
      </c>
      <c r="H4" s="531" t="s">
        <v>9306</v>
      </c>
      <c r="I4" s="525" t="s">
        <v>9292</v>
      </c>
      <c r="J4" s="529" t="s">
        <v>9293</v>
      </c>
      <c r="K4" s="532" t="s">
        <v>9307</v>
      </c>
      <c r="L4" s="401" t="s">
        <v>35</v>
      </c>
      <c r="M4" s="401"/>
    </row>
    <row r="5" spans="1:15" x14ac:dyDescent="0.25">
      <c r="A5" s="184" t="s">
        <v>2</v>
      </c>
      <c r="B5" s="164" t="s">
        <v>9286</v>
      </c>
      <c r="C5" s="35" t="s">
        <v>9308</v>
      </c>
      <c r="D5" s="506" t="s">
        <v>9309</v>
      </c>
      <c r="E5" s="512" t="s">
        <v>9289</v>
      </c>
      <c r="F5" s="514">
        <v>358</v>
      </c>
      <c r="G5" s="519" t="s">
        <v>9310</v>
      </c>
      <c r="H5" s="531" t="s">
        <v>9311</v>
      </c>
      <c r="I5" s="525" t="s">
        <v>9292</v>
      </c>
      <c r="J5" s="529" t="s">
        <v>9312</v>
      </c>
      <c r="K5" s="532" t="s">
        <v>9313</v>
      </c>
      <c r="L5" s="401" t="s">
        <v>35</v>
      </c>
      <c r="M5" s="401" t="s">
        <v>9314</v>
      </c>
    </row>
    <row r="6" spans="1:15" x14ac:dyDescent="0.25">
      <c r="A6" s="184" t="s">
        <v>2</v>
      </c>
      <c r="B6" s="164" t="s">
        <v>9286</v>
      </c>
      <c r="C6" s="35" t="s">
        <v>9315</v>
      </c>
      <c r="D6" s="506" t="s">
        <v>9316</v>
      </c>
      <c r="E6" s="512" t="s">
        <v>9289</v>
      </c>
      <c r="F6" s="514">
        <v>320</v>
      </c>
      <c r="G6" s="519" t="s">
        <v>9317</v>
      </c>
      <c r="H6" s="531" t="s">
        <v>9318</v>
      </c>
      <c r="I6" s="525" t="s">
        <v>9319</v>
      </c>
      <c r="J6" s="529" t="s">
        <v>9293</v>
      </c>
      <c r="K6" s="532" t="s">
        <v>9320</v>
      </c>
      <c r="L6" s="401" t="s">
        <v>35</v>
      </c>
      <c r="M6" s="401"/>
    </row>
    <row r="7" spans="1:15" ht="15.75" thickBot="1" x14ac:dyDescent="0.3">
      <c r="A7" s="165" t="s">
        <v>2</v>
      </c>
      <c r="B7" s="166" t="s">
        <v>9286</v>
      </c>
      <c r="C7" s="504" t="s">
        <v>9321</v>
      </c>
      <c r="D7" s="507" t="s">
        <v>9322</v>
      </c>
      <c r="E7" s="520" t="s">
        <v>9289</v>
      </c>
      <c r="F7" s="521">
        <v>278</v>
      </c>
      <c r="G7" s="522" t="s">
        <v>9323</v>
      </c>
      <c r="H7" s="542" t="s">
        <v>9324</v>
      </c>
      <c r="I7" s="526" t="s">
        <v>9325</v>
      </c>
      <c r="J7" s="530" t="s">
        <v>9326</v>
      </c>
      <c r="K7" s="543" t="s">
        <v>9327</v>
      </c>
      <c r="L7" s="523" t="s">
        <v>35</v>
      </c>
      <c r="M7" s="523" t="s">
        <v>9328</v>
      </c>
    </row>
    <row r="9" spans="1:15" x14ac:dyDescent="0.25">
      <c r="C9" s="206"/>
      <c r="D9" s="206"/>
      <c r="E9" s="206"/>
      <c r="F9" s="206"/>
      <c r="G9" s="206"/>
      <c r="H9" s="206"/>
      <c r="I9" s="206"/>
      <c r="J9"/>
      <c r="K9"/>
    </row>
    <row r="10" spans="1:15" x14ac:dyDescent="0.25">
      <c r="C10" s="202"/>
      <c r="D10" s="202"/>
      <c r="E10" s="202"/>
      <c r="F10" s="202"/>
      <c r="G10" s="202"/>
      <c r="H10" s="202"/>
      <c r="I10" s="202"/>
      <c r="J10"/>
      <c r="K10"/>
    </row>
    <row r="11" spans="1:15" x14ac:dyDescent="0.25">
      <c r="C11" s="202"/>
      <c r="D11" s="202"/>
      <c r="E11" s="202"/>
      <c r="F11" s="202"/>
      <c r="G11" s="202"/>
      <c r="H11" s="202"/>
      <c r="I11" s="202"/>
      <c r="J11"/>
      <c r="K11"/>
    </row>
    <row r="12" spans="1:15" x14ac:dyDescent="0.25">
      <c r="C12" s="202"/>
      <c r="D12" s="202"/>
      <c r="E12" s="202"/>
      <c r="F12" s="202"/>
      <c r="G12" s="202"/>
      <c r="H12" s="202"/>
      <c r="I12" s="202"/>
      <c r="J12"/>
      <c r="K12"/>
    </row>
    <row r="13" spans="1:15" x14ac:dyDescent="0.25">
      <c r="C13" s="202"/>
      <c r="D13" s="202"/>
      <c r="E13" s="202"/>
      <c r="F13" s="202"/>
      <c r="G13" s="202"/>
      <c r="H13" s="202"/>
      <c r="I13" s="202"/>
      <c r="J13"/>
      <c r="K13"/>
    </row>
    <row r="14" spans="1:15" x14ac:dyDescent="0.25">
      <c r="C14" s="202"/>
      <c r="D14" s="202"/>
      <c r="E14" s="202"/>
      <c r="F14" s="202"/>
      <c r="G14" s="202"/>
      <c r="H14" s="202"/>
      <c r="I14" s="202"/>
      <c r="J14"/>
      <c r="K14"/>
    </row>
    <row r="15" spans="1:15" x14ac:dyDescent="0.25">
      <c r="C15" s="202"/>
      <c r="D15" s="202"/>
      <c r="E15" s="202"/>
      <c r="F15" s="202"/>
      <c r="G15" s="202"/>
      <c r="H15" s="202"/>
      <c r="I15" s="202"/>
      <c r="J15"/>
      <c r="K15"/>
    </row>
  </sheetData>
  <conditionalFormatting sqref="A1:B1048576">
    <cfRule type="cellIs" dxfId="171" priority="1" operator="equal">
      <formula>"GMT"</formula>
    </cfRule>
    <cfRule type="cellIs" dxfId="170" priority="2" operator="equal">
      <formula>"RE"</formula>
    </cfRule>
    <cfRule type="cellIs" dxfId="169" priority="3" operator="equal">
      <formula>"JK"</formula>
    </cfRule>
    <cfRule type="cellIs" dxfId="168" priority="4" operator="equal">
      <formula>"CT"</formula>
    </cfRule>
    <cfRule type="cellIs" dxfId="167" priority="5" operator="equal">
      <formula>"SH"</formula>
    </cfRule>
  </conditionalFormatting>
  <hyperlinks>
    <hyperlink ref="D2" r:id="rId1" xr:uid="{FBE23BEE-307E-4ED8-AC98-BC2FCDCB5738}"/>
    <hyperlink ref="D3" r:id="rId2" xr:uid="{AF343362-73B9-4067-B360-324959B92851}"/>
    <hyperlink ref="D4" r:id="rId3" xr:uid="{CA0D2CD8-1F8A-430C-A197-F70415DCAFDA}"/>
    <hyperlink ref="D5" r:id="rId4" xr:uid="{EA9860BF-0E2A-41E4-9740-CBBEC31ACD2D}"/>
    <hyperlink ref="D6" r:id="rId5" xr:uid="{DF0BF5C2-C949-4072-9E3A-BAA9A89226AA}"/>
    <hyperlink ref="D7" r:id="rId6" xr:uid="{4F6F39F8-2E52-4C4E-A431-D6CB4BD8F05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B8EA9-2593-496E-94F1-0937AB5AF922}">
  <sheetPr>
    <tabColor theme="8" tint="0.79998168889431442"/>
  </sheetPr>
  <dimension ref="A1:R18"/>
  <sheetViews>
    <sheetView zoomScale="115" zoomScaleNormal="115" workbookViewId="0">
      <pane ySplit="1" topLeftCell="A2" activePane="bottomLeft" state="frozen"/>
      <selection pane="bottomLeft"/>
    </sheetView>
  </sheetViews>
  <sheetFormatPr defaultColWidth="8.7109375" defaultRowHeight="15" x14ac:dyDescent="0.25"/>
  <cols>
    <col min="1" max="2" width="11.7109375" style="167" customWidth="1"/>
    <col min="3" max="3" width="21.28515625" customWidth="1"/>
    <col min="4" max="4" width="4.42578125" bestFit="1" customWidth="1"/>
    <col min="5" max="5" width="15.7109375" customWidth="1"/>
    <col min="6" max="6" width="11.42578125" customWidth="1"/>
    <col min="7" max="7" width="11.28515625" bestFit="1" customWidth="1"/>
    <col min="8" max="8" width="10.28515625" bestFit="1" customWidth="1"/>
    <col min="9" max="9" width="10.28515625" customWidth="1"/>
    <col min="10" max="11" width="18" style="183" bestFit="1" customWidth="1"/>
    <col min="12" max="13" width="13" customWidth="1"/>
    <col min="14" max="14" width="26.42578125" bestFit="1" customWidth="1"/>
    <col min="15" max="15" width="10.5703125" customWidth="1"/>
    <col min="16" max="16" width="16.7109375" customWidth="1"/>
  </cols>
  <sheetData>
    <row r="1" spans="1:18" s="56" customFormat="1" ht="30.75" thickBot="1" x14ac:dyDescent="0.3">
      <c r="A1" s="159" t="s">
        <v>21</v>
      </c>
      <c r="B1" s="160" t="s">
        <v>24</v>
      </c>
      <c r="C1" s="39" t="s">
        <v>18</v>
      </c>
      <c r="D1" s="157" t="s">
        <v>20</v>
      </c>
      <c r="E1" s="158" t="s">
        <v>9277</v>
      </c>
      <c r="F1" s="40" t="s">
        <v>9329</v>
      </c>
      <c r="G1" s="41" t="s">
        <v>9280</v>
      </c>
      <c r="H1" s="75" t="s">
        <v>9330</v>
      </c>
      <c r="I1" s="53" t="s">
        <v>9331</v>
      </c>
      <c r="J1" s="174" t="s">
        <v>9332</v>
      </c>
      <c r="K1" s="175" t="s">
        <v>9333</v>
      </c>
      <c r="L1" s="50" t="s">
        <v>9334</v>
      </c>
      <c r="M1" s="47" t="s">
        <v>9335</v>
      </c>
      <c r="N1" s="83" t="s">
        <v>9336</v>
      </c>
      <c r="O1" s="40" t="s">
        <v>9285</v>
      </c>
      <c r="P1" s="40" t="s">
        <v>0</v>
      </c>
      <c r="Q1" s="55"/>
      <c r="R1" s="55"/>
    </row>
    <row r="2" spans="1:18" x14ac:dyDescent="0.25">
      <c r="A2" s="161" t="s">
        <v>2</v>
      </c>
      <c r="B2" s="162" t="s">
        <v>9286</v>
      </c>
      <c r="C2" s="186" t="s">
        <v>9181</v>
      </c>
      <c r="D2" s="16" t="str">
        <f>HYPERLINK(_xlfn.CONCAT("C:\Users\sh1384\OneDrive - University of Exeter\Documents\Projects\04 - AI and Public Health\3. Physical inactivity\PDFs - RCTs\",MID(C2,2,FIND(",",C2)-2),"-",MID(C2,FIND(",",C2)+2,4),"-",MID(C2,FIND("#",C2)+1,5),".pdf"),"PDF")</f>
        <v>PDF</v>
      </c>
      <c r="E2" s="187" t="s">
        <v>9337</v>
      </c>
      <c r="F2" s="36" t="s">
        <v>2662</v>
      </c>
      <c r="G2" s="43" t="s">
        <v>9290</v>
      </c>
      <c r="H2" s="72" t="str">
        <f>IF(G2&lt;&gt;"",IF(ISERROR(VLOOKUP(G2,Lists!A:B,2,FALSE))=TRUE,"ERROR",VLOOKUP(G2,Lists!A:B,2,FALSE)),"")</f>
        <v>North America</v>
      </c>
      <c r="I2" s="145" t="s">
        <v>9338</v>
      </c>
      <c r="J2" s="188" t="s">
        <v>9339</v>
      </c>
      <c r="K2" s="189" t="s">
        <v>9340</v>
      </c>
      <c r="L2" s="146" t="s">
        <v>9341</v>
      </c>
      <c r="M2" s="147" t="s">
        <v>9342</v>
      </c>
      <c r="N2" s="148" t="s">
        <v>9343</v>
      </c>
      <c r="O2" s="36" t="s">
        <v>35</v>
      </c>
      <c r="P2" s="544"/>
    </row>
    <row r="3" spans="1:18" x14ac:dyDescent="0.25">
      <c r="A3" s="184" t="s">
        <v>2</v>
      </c>
      <c r="B3" s="164" t="s">
        <v>9286</v>
      </c>
      <c r="C3" s="35" t="s">
        <v>9190</v>
      </c>
      <c r="D3" s="18" t="str">
        <f t="shared" ref="D3:D15" si="0">HYPERLINK(_xlfn.CONCAT("C:\Users\sh1384\OneDrive - University of Exeter\Documents\Projects\04 - AI and Public Health\3. Physical inactivity\PDFs - RCTs\",MID(C3,2,FIND(",",C3)-2),"-",MID(C3,FIND(",",C3)+2,4),"-",MID(C3,FIND("#",C3)+1,5),".pdf"),"PDF")</f>
        <v>PDF</v>
      </c>
      <c r="E3" s="287" t="s">
        <v>9344</v>
      </c>
      <c r="F3" s="37" t="s">
        <v>2662</v>
      </c>
      <c r="G3" s="45" t="s">
        <v>9290</v>
      </c>
      <c r="H3" s="72" t="str">
        <f>IF(G3&lt;&gt;"",IF(ISERROR(VLOOKUP(G3,Lists!A:B,2,FALSE))=TRUE,"ERROR",VLOOKUP(G3,Lists!A:B,2,FALSE)),"")</f>
        <v>North America</v>
      </c>
      <c r="I3" s="54" t="s">
        <v>9345</v>
      </c>
      <c r="J3" s="179" t="s">
        <v>9346</v>
      </c>
      <c r="K3" s="180" t="s">
        <v>9346</v>
      </c>
      <c r="L3" s="52" t="s">
        <v>9346</v>
      </c>
      <c r="M3" s="48" t="s">
        <v>9347</v>
      </c>
      <c r="N3" s="84" t="s">
        <v>9348</v>
      </c>
      <c r="O3" s="37" t="s">
        <v>35</v>
      </c>
      <c r="P3" s="37" t="s">
        <v>9349</v>
      </c>
    </row>
    <row r="4" spans="1:18" x14ac:dyDescent="0.25">
      <c r="A4" s="184" t="s">
        <v>2</v>
      </c>
      <c r="B4" s="164" t="s">
        <v>9286</v>
      </c>
      <c r="C4" s="35" t="s">
        <v>9192</v>
      </c>
      <c r="D4" s="18" t="str">
        <f t="shared" si="0"/>
        <v>PDF</v>
      </c>
      <c r="E4" s="185" t="s">
        <v>9350</v>
      </c>
      <c r="F4" s="37" t="s">
        <v>2662</v>
      </c>
      <c r="G4" s="45" t="s">
        <v>9351</v>
      </c>
      <c r="H4" s="72" t="str">
        <f>IF(G4&lt;&gt;"",IF(ISERROR(VLOOKUP(G4,Lists!A:B,2,FALSE))=TRUE,"ERROR",VLOOKUP(G4,Lists!A:B,2,FALSE)),"")</f>
        <v>Europe</v>
      </c>
      <c r="I4" s="54" t="s">
        <v>9338</v>
      </c>
      <c r="J4" s="179" t="s">
        <v>9352</v>
      </c>
      <c r="K4" s="180" t="s">
        <v>9353</v>
      </c>
      <c r="L4" s="52" t="s">
        <v>9354</v>
      </c>
      <c r="M4" s="48" t="s">
        <v>9355</v>
      </c>
      <c r="N4" s="84" t="s">
        <v>9356</v>
      </c>
      <c r="O4" s="37" t="s">
        <v>35</v>
      </c>
      <c r="P4" s="37" t="s">
        <v>9357</v>
      </c>
    </row>
    <row r="5" spans="1:18" x14ac:dyDescent="0.25">
      <c r="A5" s="184" t="s">
        <v>2</v>
      </c>
      <c r="B5" s="164" t="s">
        <v>9286</v>
      </c>
      <c r="C5" s="35" t="s">
        <v>9197</v>
      </c>
      <c r="D5" s="18" t="str">
        <f t="shared" si="0"/>
        <v>PDF</v>
      </c>
      <c r="E5" s="287" t="s">
        <v>9344</v>
      </c>
      <c r="F5" s="37" t="s">
        <v>2662</v>
      </c>
      <c r="G5" s="45" t="s">
        <v>9358</v>
      </c>
      <c r="H5" s="73" t="str">
        <f>IF(G5&lt;&gt;"",IF(ISERROR(VLOOKUP(G5,Lists!A:B,2,FALSE))=TRUE,"ERROR",VLOOKUP(G5,Lists!A:B,2,FALSE)),"")</f>
        <v>Europe</v>
      </c>
      <c r="I5" s="54" t="s">
        <v>9345</v>
      </c>
      <c r="J5" s="179" t="s">
        <v>8237</v>
      </c>
      <c r="K5" s="180" t="s">
        <v>9346</v>
      </c>
      <c r="L5" s="52" t="s">
        <v>9346</v>
      </c>
      <c r="M5" s="48" t="s">
        <v>9346</v>
      </c>
      <c r="N5" s="84" t="s">
        <v>9348</v>
      </c>
      <c r="O5" s="37" t="s">
        <v>35</v>
      </c>
      <c r="P5" s="37"/>
    </row>
    <row r="6" spans="1:18" x14ac:dyDescent="0.25">
      <c r="A6" s="184" t="s">
        <v>2</v>
      </c>
      <c r="B6" s="164" t="s">
        <v>9286</v>
      </c>
      <c r="C6" s="35" t="s">
        <v>9199</v>
      </c>
      <c r="D6" s="18" t="str">
        <f t="shared" si="0"/>
        <v>PDF</v>
      </c>
      <c r="E6" s="185" t="s">
        <v>9359</v>
      </c>
      <c r="F6" s="37" t="s">
        <v>2662</v>
      </c>
      <c r="G6" s="45" t="s">
        <v>9360</v>
      </c>
      <c r="H6" s="73" t="str">
        <f>IF(G6&lt;&gt;"",IF(ISERROR(VLOOKUP(G6,Lists!A:B,2,FALSE))=TRUE,"ERROR",VLOOKUP(G6,Lists!A:B,2,FALSE)),"")</f>
        <v>Europe</v>
      </c>
      <c r="I6" s="54" t="s">
        <v>9345</v>
      </c>
      <c r="J6" s="179" t="s">
        <v>9361</v>
      </c>
      <c r="K6" s="180" t="s">
        <v>9362</v>
      </c>
      <c r="L6" s="52" t="s">
        <v>9363</v>
      </c>
      <c r="M6" s="48" t="s">
        <v>9364</v>
      </c>
      <c r="N6" s="84" t="s">
        <v>9348</v>
      </c>
      <c r="O6" s="37" t="s">
        <v>35</v>
      </c>
      <c r="P6" s="37" t="s">
        <v>9365</v>
      </c>
    </row>
    <row r="7" spans="1:18" x14ac:dyDescent="0.25">
      <c r="A7" s="184" t="s">
        <v>2</v>
      </c>
      <c r="B7" s="164" t="s">
        <v>9286</v>
      </c>
      <c r="C7" s="35" t="s">
        <v>9207</v>
      </c>
      <c r="D7" s="18" t="str">
        <f t="shared" si="0"/>
        <v>PDF</v>
      </c>
      <c r="E7" s="287" t="s">
        <v>9344</v>
      </c>
      <c r="F7" s="37" t="s">
        <v>2662</v>
      </c>
      <c r="G7" s="45" t="s">
        <v>9366</v>
      </c>
      <c r="H7" s="73" t="str">
        <f>IF(G7&lt;&gt;"",IF(ISERROR(VLOOKUP(G7,Lists!A:B,2,FALSE))=TRUE,"ERROR",VLOOKUP(G7,Lists!A:B,2,FALSE)),"")</f>
        <v>Europe</v>
      </c>
      <c r="I7" s="54" t="s">
        <v>9338</v>
      </c>
      <c r="J7" s="179" t="s">
        <v>9346</v>
      </c>
      <c r="K7" s="180" t="s">
        <v>9346</v>
      </c>
      <c r="L7" s="52" t="s">
        <v>9325</v>
      </c>
      <c r="M7" s="48" t="s">
        <v>9367</v>
      </c>
      <c r="N7" s="84" t="s">
        <v>9368</v>
      </c>
      <c r="O7" s="37" t="s">
        <v>35</v>
      </c>
      <c r="P7" s="37"/>
    </row>
    <row r="8" spans="1:18" x14ac:dyDescent="0.25">
      <c r="A8" s="184" t="s">
        <v>2</v>
      </c>
      <c r="B8" s="164" t="s">
        <v>9286</v>
      </c>
      <c r="C8" s="35" t="s">
        <v>9209</v>
      </c>
      <c r="D8" s="18" t="str">
        <f t="shared" si="0"/>
        <v>PDF</v>
      </c>
      <c r="E8" s="287" t="s">
        <v>9344</v>
      </c>
      <c r="F8" s="37" t="s">
        <v>2662</v>
      </c>
      <c r="G8" s="45" t="s">
        <v>9366</v>
      </c>
      <c r="H8" s="73" t="str">
        <f>IF(G8&lt;&gt;"",IF(ISERROR(VLOOKUP(G8,Lists!A:B,2,FALSE))=TRUE,"ERROR",VLOOKUP(G8,Lists!A:B,2,FALSE)),"")</f>
        <v>Europe</v>
      </c>
      <c r="I8" s="54" t="s">
        <v>9338</v>
      </c>
      <c r="J8" s="179" t="s">
        <v>9346</v>
      </c>
      <c r="K8" s="180" t="s">
        <v>9346</v>
      </c>
      <c r="L8" s="52" t="s">
        <v>9325</v>
      </c>
      <c r="M8" s="48" t="s">
        <v>9369</v>
      </c>
      <c r="N8" s="84" t="s">
        <v>9370</v>
      </c>
      <c r="O8" s="37" t="s">
        <v>35</v>
      </c>
      <c r="P8" s="37"/>
    </row>
    <row r="9" spans="1:18" x14ac:dyDescent="0.25">
      <c r="A9" s="184" t="s">
        <v>2</v>
      </c>
      <c r="B9" s="164" t="s">
        <v>9286</v>
      </c>
      <c r="C9" s="35" t="s">
        <v>9211</v>
      </c>
      <c r="D9" s="18" t="str">
        <f t="shared" si="0"/>
        <v>PDF</v>
      </c>
      <c r="E9" s="185" t="s">
        <v>9371</v>
      </c>
      <c r="F9" s="37" t="s">
        <v>2662</v>
      </c>
      <c r="G9" s="45" t="s">
        <v>9290</v>
      </c>
      <c r="H9" s="73" t="str">
        <f>IF(G9&lt;&gt;"",IF(ISERROR(VLOOKUP(G9,Lists!A:B,2,FALSE))=TRUE,"ERROR",VLOOKUP(G9,Lists!A:B,2,FALSE)),"")</f>
        <v>North America</v>
      </c>
      <c r="I9" s="54" t="s">
        <v>9372</v>
      </c>
      <c r="J9" s="179" t="s">
        <v>9373</v>
      </c>
      <c r="K9" s="180" t="s">
        <v>9374</v>
      </c>
      <c r="L9" s="52" t="s">
        <v>9346</v>
      </c>
      <c r="M9" s="48" t="s">
        <v>9375</v>
      </c>
      <c r="N9" s="84" t="s">
        <v>9376</v>
      </c>
      <c r="O9" s="37" t="s">
        <v>35</v>
      </c>
      <c r="P9" s="37" t="s">
        <v>9377</v>
      </c>
    </row>
    <row r="10" spans="1:18" x14ac:dyDescent="0.25">
      <c r="A10" s="184" t="s">
        <v>2</v>
      </c>
      <c r="B10" s="164" t="s">
        <v>9286</v>
      </c>
      <c r="C10" s="35" t="s">
        <v>9215</v>
      </c>
      <c r="D10" s="18" t="str">
        <f t="shared" si="0"/>
        <v>PDF</v>
      </c>
      <c r="E10" s="185" t="s">
        <v>9378</v>
      </c>
      <c r="F10" s="37" t="s">
        <v>2662</v>
      </c>
      <c r="G10" s="45" t="s">
        <v>9379</v>
      </c>
      <c r="H10" s="73" t="s">
        <v>9380</v>
      </c>
      <c r="I10" s="54" t="s">
        <v>9338</v>
      </c>
      <c r="J10" s="179" t="s">
        <v>9381</v>
      </c>
      <c r="K10" s="180" t="s">
        <v>10560</v>
      </c>
      <c r="L10" s="52" t="s">
        <v>9409</v>
      </c>
      <c r="M10" s="48" t="s">
        <v>9382</v>
      </c>
      <c r="N10" s="84" t="s">
        <v>9348</v>
      </c>
      <c r="O10" s="37" t="s">
        <v>35</v>
      </c>
      <c r="P10" s="37" t="s">
        <v>10561</v>
      </c>
    </row>
    <row r="11" spans="1:18" x14ac:dyDescent="0.25">
      <c r="A11" s="184" t="s">
        <v>2</v>
      </c>
      <c r="B11" s="164" t="s">
        <v>9286</v>
      </c>
      <c r="C11" s="35" t="s">
        <v>9218</v>
      </c>
      <c r="D11" s="18" t="str">
        <f t="shared" si="0"/>
        <v>PDF</v>
      </c>
      <c r="E11" s="185" t="s">
        <v>9383</v>
      </c>
      <c r="F11" s="37" t="s">
        <v>2662</v>
      </c>
      <c r="G11" s="45" t="s">
        <v>9384</v>
      </c>
      <c r="H11" s="73" t="str">
        <f>IF(G11&lt;&gt;"",IF(ISERROR(VLOOKUP(G11,Lists!A:B,2,FALSE))=TRUE,"ERROR",VLOOKUP(G11,Lists!A:B,2,FALSE)),"")</f>
        <v>Asia</v>
      </c>
      <c r="I11" s="54" t="s">
        <v>9338</v>
      </c>
      <c r="J11" s="179" t="s">
        <v>9385</v>
      </c>
      <c r="K11" s="180" t="s">
        <v>9386</v>
      </c>
      <c r="L11" s="52" t="s">
        <v>9387</v>
      </c>
      <c r="M11" s="48" t="s">
        <v>9388</v>
      </c>
      <c r="N11" s="84" t="s">
        <v>9389</v>
      </c>
      <c r="O11" s="37" t="s">
        <v>35</v>
      </c>
      <c r="P11" s="37"/>
    </row>
    <row r="12" spans="1:18" x14ac:dyDescent="0.25">
      <c r="A12" s="184" t="s">
        <v>2</v>
      </c>
      <c r="B12" s="164" t="s">
        <v>9286</v>
      </c>
      <c r="C12" s="35" t="s">
        <v>9221</v>
      </c>
      <c r="D12" s="18" t="str">
        <f t="shared" si="0"/>
        <v>PDF</v>
      </c>
      <c r="E12" s="185" t="s">
        <v>9390</v>
      </c>
      <c r="F12" s="37" t="s">
        <v>2662</v>
      </c>
      <c r="G12" s="45" t="s">
        <v>9290</v>
      </c>
      <c r="H12" s="73" t="str">
        <f>IF(G12&lt;&gt;"",IF(ISERROR(VLOOKUP(G12,Lists!A:B,2,FALSE))=TRUE,"ERROR",VLOOKUP(G12,Lists!A:B,2,FALSE)),"")</f>
        <v>North America</v>
      </c>
      <c r="I12" s="54" t="s">
        <v>9338</v>
      </c>
      <c r="J12" s="179" t="s">
        <v>9391</v>
      </c>
      <c r="K12" s="180" t="s">
        <v>9392</v>
      </c>
      <c r="L12" s="52" t="s">
        <v>9292</v>
      </c>
      <c r="M12" s="48" t="s">
        <v>9348</v>
      </c>
      <c r="N12" s="84" t="s">
        <v>9348</v>
      </c>
      <c r="O12" s="37" t="s">
        <v>35</v>
      </c>
      <c r="P12" s="37" t="s">
        <v>9393</v>
      </c>
    </row>
    <row r="13" spans="1:18" x14ac:dyDescent="0.25">
      <c r="A13" s="184" t="s">
        <v>2</v>
      </c>
      <c r="B13" s="164" t="s">
        <v>9286</v>
      </c>
      <c r="C13" s="35" t="s">
        <v>9223</v>
      </c>
      <c r="D13" s="18" t="str">
        <f t="shared" si="0"/>
        <v>PDF</v>
      </c>
      <c r="E13" s="185" t="s">
        <v>9394</v>
      </c>
      <c r="F13" s="37" t="s">
        <v>2662</v>
      </c>
      <c r="G13" s="45" t="s">
        <v>9290</v>
      </c>
      <c r="H13" s="73" t="str">
        <f>IF(G13&lt;&gt;"",IF(ISERROR(VLOOKUP(G13,Lists!A:B,2,FALSE))=TRUE,"ERROR",VLOOKUP(G13,Lists!A:B,2,FALSE)),"")</f>
        <v>North America</v>
      </c>
      <c r="I13" s="54" t="s">
        <v>9338</v>
      </c>
      <c r="J13" s="179" t="s">
        <v>9395</v>
      </c>
      <c r="K13" s="180" t="s">
        <v>9396</v>
      </c>
      <c r="L13" s="52" t="s">
        <v>9397</v>
      </c>
      <c r="M13" s="48" t="s">
        <v>9398</v>
      </c>
      <c r="N13" s="84" t="s">
        <v>9399</v>
      </c>
      <c r="O13" s="37" t="s">
        <v>35</v>
      </c>
      <c r="P13" s="37"/>
    </row>
    <row r="14" spans="1:18" x14ac:dyDescent="0.25">
      <c r="A14" s="184" t="s">
        <v>2</v>
      </c>
      <c r="B14" s="164" t="s">
        <v>9286</v>
      </c>
      <c r="C14" s="35" t="s">
        <v>9226</v>
      </c>
      <c r="D14" s="18" t="str">
        <f t="shared" si="0"/>
        <v>PDF</v>
      </c>
      <c r="E14" s="185" t="s">
        <v>9400</v>
      </c>
      <c r="F14" s="37" t="s">
        <v>2662</v>
      </c>
      <c r="G14" s="45" t="s">
        <v>9290</v>
      </c>
      <c r="H14" s="73" t="str">
        <f>IF(G14&lt;&gt;"",IF(ISERROR(VLOOKUP(G14,Lists!A:B,2,FALSE))=TRUE,"ERROR",VLOOKUP(G14,Lists!A:B,2,FALSE)),"")</f>
        <v>North America</v>
      </c>
      <c r="I14" s="54" t="s">
        <v>9338</v>
      </c>
      <c r="J14" s="179" t="s">
        <v>9401</v>
      </c>
      <c r="K14" s="180" t="s">
        <v>9402</v>
      </c>
      <c r="L14" s="52" t="s">
        <v>9346</v>
      </c>
      <c r="M14" s="48" t="s">
        <v>9403</v>
      </c>
      <c r="N14" s="84" t="s">
        <v>9404</v>
      </c>
      <c r="O14" s="37" t="s">
        <v>35</v>
      </c>
      <c r="P14" s="37" t="s">
        <v>9377</v>
      </c>
    </row>
    <row r="15" spans="1:18" x14ac:dyDescent="0.25">
      <c r="A15" s="184" t="s">
        <v>2</v>
      </c>
      <c r="B15" s="164" t="s">
        <v>9286</v>
      </c>
      <c r="C15" s="35" t="s">
        <v>9228</v>
      </c>
      <c r="D15" s="18" t="str">
        <f t="shared" si="0"/>
        <v>PDF</v>
      </c>
      <c r="E15" s="185" t="s">
        <v>9405</v>
      </c>
      <c r="F15" s="37" t="s">
        <v>2662</v>
      </c>
      <c r="G15" s="45" t="s">
        <v>9406</v>
      </c>
      <c r="H15" s="73" t="s">
        <v>9380</v>
      </c>
      <c r="I15" s="54" t="s">
        <v>9338</v>
      </c>
      <c r="J15" s="179" t="s">
        <v>9407</v>
      </c>
      <c r="K15" s="180" t="s">
        <v>9408</v>
      </c>
      <c r="L15" s="52" t="s">
        <v>9409</v>
      </c>
      <c r="M15" s="48" t="s">
        <v>9410</v>
      </c>
      <c r="N15" s="84" t="s">
        <v>9411</v>
      </c>
      <c r="O15" s="37" t="s">
        <v>35</v>
      </c>
      <c r="P15" s="37" t="s">
        <v>9412</v>
      </c>
    </row>
    <row r="16" spans="1:18" x14ac:dyDescent="0.25">
      <c r="A16" s="184" t="s">
        <v>2</v>
      </c>
      <c r="B16" s="164" t="s">
        <v>9286</v>
      </c>
      <c r="C16" s="35" t="s">
        <v>9253</v>
      </c>
      <c r="D16" s="18" t="str">
        <f>HYPERLINK(_xlfn.CONCAT("C:\Users\sh1384\OneDrive - University of Exeter\Documents\Projects\04 - AI and Public Health\3. Physical inactivity\PDFs - RCTs\",MID(C16,2,FIND(",",C16)-2),"-",MID(C16,FIND(",",C16)+2,4),"-",MID(C16,FIND("#",C16)+1,5),".pdf"),"PDF")</f>
        <v>PDF</v>
      </c>
      <c r="E16" s="185" t="s">
        <v>9413</v>
      </c>
      <c r="F16" s="37" t="s">
        <v>2662</v>
      </c>
      <c r="G16" s="45" t="s">
        <v>9414</v>
      </c>
      <c r="H16" s="73" t="str">
        <f>IF(G16&lt;&gt;"",IF(ISERROR(VLOOKUP(G16,Lists!A:B,2,FALSE))=TRUE,"ERROR",VLOOKUP(G16,Lists!A:B,2,FALSE)),"")</f>
        <v>Asia</v>
      </c>
      <c r="I16" s="54" t="s">
        <v>9415</v>
      </c>
      <c r="J16" s="179" t="s">
        <v>9416</v>
      </c>
      <c r="K16" s="180" t="s">
        <v>9417</v>
      </c>
      <c r="L16" s="52" t="s">
        <v>9346</v>
      </c>
      <c r="M16" s="48" t="s">
        <v>9346</v>
      </c>
      <c r="N16" s="84" t="s">
        <v>9348</v>
      </c>
      <c r="O16" s="37" t="s">
        <v>35</v>
      </c>
      <c r="P16" s="37" t="s">
        <v>9377</v>
      </c>
    </row>
    <row r="17" spans="1:16" x14ac:dyDescent="0.25">
      <c r="A17" s="184" t="s">
        <v>2</v>
      </c>
      <c r="B17" s="164" t="s">
        <v>9286</v>
      </c>
      <c r="C17" s="35" t="s">
        <v>9257</v>
      </c>
      <c r="D17" s="18" t="str">
        <f t="shared" ref="D17:D18" si="1">HYPERLINK(_xlfn.CONCAT("C:\Users\sh1384\OneDrive - University of Exeter\Documents\Projects\04 - AI and Public Health\3. Physical inactivity\PDFs - RCTs\",MID(C17,2,FIND(",",C17)-2),"-",MID(C17,FIND(",",C17)+2,4),"-",MID(C17,FIND("#",C17)+1,5),".pdf"),"PDF")</f>
        <v>PDF</v>
      </c>
      <c r="E17" s="185" t="s">
        <v>9418</v>
      </c>
      <c r="F17" s="37" t="s">
        <v>2662</v>
      </c>
      <c r="G17" s="45" t="s">
        <v>9290</v>
      </c>
      <c r="H17" s="73" t="str">
        <f>IF(G17&lt;&gt;"",IF(ISERROR(VLOOKUP(G17,Lists!A:B,2,FALSE))=TRUE,"ERROR",VLOOKUP(G17,Lists!A:B,2,FALSE)),"")</f>
        <v>North America</v>
      </c>
      <c r="I17" s="54" t="s">
        <v>9338</v>
      </c>
      <c r="J17" s="179" t="s">
        <v>9419</v>
      </c>
      <c r="K17" s="180" t="s">
        <v>9420</v>
      </c>
      <c r="L17" s="52" t="s">
        <v>9421</v>
      </c>
      <c r="M17" s="48" t="s">
        <v>9422</v>
      </c>
      <c r="N17" s="84" t="s">
        <v>9348</v>
      </c>
      <c r="O17" s="37" t="s">
        <v>35</v>
      </c>
      <c r="P17" s="37"/>
    </row>
    <row r="18" spans="1:16" ht="15.75" thickBot="1" x14ac:dyDescent="0.3">
      <c r="A18" s="387" t="s">
        <v>2</v>
      </c>
      <c r="B18" s="388" t="s">
        <v>9286</v>
      </c>
      <c r="C18" s="281" t="s">
        <v>9259</v>
      </c>
      <c r="D18" s="310" t="str">
        <f t="shared" si="1"/>
        <v>PDF</v>
      </c>
      <c r="E18" s="491" t="s">
        <v>9344</v>
      </c>
      <c r="F18" s="389" t="s">
        <v>9423</v>
      </c>
      <c r="G18" s="203" t="s">
        <v>9290</v>
      </c>
      <c r="H18" s="204" t="str">
        <f>IF(G18&lt;&gt;"",IF(ISERROR(VLOOKUP(G18,Lists!A:B,2,FALSE))=TRUE,"ERROR",VLOOKUP(G18,Lists!A:B,2,FALSE)),"")</f>
        <v>North America</v>
      </c>
      <c r="I18" s="390" t="s">
        <v>9338</v>
      </c>
      <c r="J18" s="391" t="s">
        <v>9424</v>
      </c>
      <c r="K18" s="392" t="s">
        <v>9425</v>
      </c>
      <c r="L18" s="393" t="s">
        <v>9426</v>
      </c>
      <c r="M18" s="394" t="s">
        <v>9427</v>
      </c>
      <c r="N18" s="395" t="s">
        <v>9346</v>
      </c>
      <c r="O18" s="389" t="s">
        <v>35</v>
      </c>
      <c r="P18" s="389"/>
    </row>
  </sheetData>
  <autoFilter ref="A1:P18" xr:uid="{B40B8EA9-2593-496E-94F1-0937AB5AF922}"/>
  <conditionalFormatting sqref="A1:B1048576">
    <cfRule type="cellIs" dxfId="166" priority="5" operator="equal">
      <formula>"GMT"</formula>
    </cfRule>
    <cfRule type="cellIs" dxfId="165" priority="6" operator="equal">
      <formula>"RE"</formula>
    </cfRule>
    <cfRule type="cellIs" dxfId="164" priority="7" operator="equal">
      <formula>"JK"</formula>
    </cfRule>
    <cfRule type="cellIs" dxfId="163" priority="8" operator="equal">
      <formula>"CT"</formula>
    </cfRule>
    <cfRule type="cellIs" dxfId="162" priority="9" operator="equal">
      <formula>"SH"</formula>
    </cfRule>
  </conditionalFormatting>
  <conditionalFormatting sqref="H1:H18">
    <cfRule type="cellIs" dxfId="161" priority="1" operator="equal">
      <formula>"ERROR"</formula>
    </cfRule>
  </conditionalFormatting>
  <hyperlinks>
    <hyperlink ref="E2" r:id="rId1" xr:uid="{23CB7384-8079-437C-BCF1-C7768D68CA72}"/>
    <hyperlink ref="E16" r:id="rId2" xr:uid="{CA69C991-522C-451F-8DE8-EFEF6CF20274}"/>
    <hyperlink ref="E9" r:id="rId3" xr:uid="{63E19A8B-65CB-43A0-9C32-47419D82B4ED}"/>
    <hyperlink ref="E14" r:id="rId4" xr:uid="{A0951604-9C6F-4DEC-8955-ECEB92E0F866}"/>
    <hyperlink ref="E15" r:id="rId5" xr:uid="{8FC18F61-B175-4575-9C00-F5B21DAC5CC8}"/>
    <hyperlink ref="E4" r:id="rId6" xr:uid="{8C449F81-ABCE-434D-A81E-A511474F4F27}"/>
    <hyperlink ref="E13" r:id="rId7" xr:uid="{957598C5-9FC8-4D0C-9871-EA73287F932C}"/>
    <hyperlink ref="E17" r:id="rId8" xr:uid="{A0F4D252-E9EF-4937-B0E8-3A8361B9CDFC}"/>
    <hyperlink ref="E6" r:id="rId9" xr:uid="{A2955660-5717-4D6E-BA13-B8B1FFF2A509}"/>
    <hyperlink ref="E11" r:id="rId10" xr:uid="{ECE81463-9DAB-465B-A9AE-516510275192}"/>
    <hyperlink ref="E12" r:id="rId11" xr:uid="{AA415EBE-16E9-46E2-9C26-4F555C07D05D}"/>
    <hyperlink ref="E10" r:id="rId12" xr:uid="{C2C8E4FE-F4EC-408A-8DCA-E380EA42D4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46660-84C6-4121-828E-94991451CA93}">
  <sheetPr>
    <tabColor theme="8" tint="0.59999389629810485"/>
  </sheetPr>
  <dimension ref="A1:Q18"/>
  <sheetViews>
    <sheetView zoomScale="90" zoomScaleNormal="90" workbookViewId="0">
      <pane ySplit="1" topLeftCell="A2" activePane="bottomLeft" state="frozen"/>
      <selection pane="bottomLeft"/>
    </sheetView>
  </sheetViews>
  <sheetFormatPr defaultColWidth="8.7109375" defaultRowHeight="15" x14ac:dyDescent="0.25"/>
  <cols>
    <col min="1" max="2" width="11.7109375" style="167" customWidth="1"/>
    <col min="3" max="3" width="32.28515625" bestFit="1" customWidth="1"/>
    <col min="4" max="4" width="13.28515625" customWidth="1"/>
    <col min="5" max="5" width="15.42578125" customWidth="1"/>
    <col min="6" max="6" width="10.28515625" bestFit="1" customWidth="1"/>
    <col min="7" max="7" width="10.28515625" customWidth="1"/>
    <col min="8" max="8" width="18" style="183" bestFit="1" customWidth="1"/>
    <col min="9" max="9" width="15.7109375" style="183" customWidth="1"/>
    <col min="10" max="10" width="13" customWidth="1"/>
    <col min="11" max="11" width="26.42578125" bestFit="1" customWidth="1"/>
    <col min="12" max="12" width="16.7109375" customWidth="1"/>
    <col min="13" max="13" width="18.7109375" customWidth="1"/>
    <col min="14" max="14" width="21.42578125" customWidth="1"/>
    <col min="15" max="15" width="10.7109375" bestFit="1" customWidth="1"/>
    <col min="16" max="16" width="19" customWidth="1"/>
  </cols>
  <sheetData>
    <row r="1" spans="1:17" s="56" customFormat="1" ht="60.75" thickBot="1" x14ac:dyDescent="0.3">
      <c r="A1" s="159" t="s">
        <v>21</v>
      </c>
      <c r="B1" s="160" t="s">
        <v>24</v>
      </c>
      <c r="C1" s="190" t="s">
        <v>18</v>
      </c>
      <c r="D1" s="41" t="s">
        <v>9428</v>
      </c>
      <c r="E1" s="75" t="s">
        <v>9429</v>
      </c>
      <c r="F1" s="42" t="s">
        <v>9430</v>
      </c>
      <c r="G1" s="75" t="s">
        <v>9431</v>
      </c>
      <c r="H1" s="59" t="s">
        <v>9432</v>
      </c>
      <c r="I1" s="80" t="s">
        <v>9433</v>
      </c>
      <c r="J1" s="49" t="s">
        <v>9434</v>
      </c>
      <c r="K1" s="191" t="s">
        <v>9435</v>
      </c>
      <c r="L1" s="61" t="s">
        <v>9436</v>
      </c>
      <c r="M1" s="81" t="s">
        <v>9437</v>
      </c>
      <c r="N1" s="60" t="s">
        <v>9438</v>
      </c>
      <c r="O1" s="40" t="s">
        <v>9285</v>
      </c>
      <c r="P1" s="40" t="s">
        <v>0</v>
      </c>
      <c r="Q1" s="55"/>
    </row>
    <row r="2" spans="1:17" x14ac:dyDescent="0.25">
      <c r="A2" s="161" t="s">
        <v>2</v>
      </c>
      <c r="B2" s="162" t="s">
        <v>9286</v>
      </c>
      <c r="C2" s="186" t="s">
        <v>9181</v>
      </c>
      <c r="D2" s="177" t="s">
        <v>9289</v>
      </c>
      <c r="E2" s="178" t="s">
        <v>9439</v>
      </c>
      <c r="F2" s="193" t="s">
        <v>9440</v>
      </c>
      <c r="G2" s="178" t="s">
        <v>9441</v>
      </c>
      <c r="H2" s="194" t="s">
        <v>9442</v>
      </c>
      <c r="I2" s="195" t="s">
        <v>5</v>
      </c>
      <c r="J2" s="105" t="s">
        <v>9443</v>
      </c>
      <c r="K2" s="196" t="s">
        <v>9444</v>
      </c>
      <c r="L2" s="197" t="s">
        <v>9445</v>
      </c>
      <c r="M2" s="198" t="s">
        <v>9446</v>
      </c>
      <c r="N2" s="199" t="s">
        <v>5</v>
      </c>
      <c r="O2" s="176" t="s">
        <v>35</v>
      </c>
      <c r="P2" s="176"/>
    </row>
    <row r="3" spans="1:17" x14ac:dyDescent="0.25">
      <c r="A3" s="184" t="s">
        <v>2</v>
      </c>
      <c r="B3" s="164" t="s">
        <v>9286</v>
      </c>
      <c r="C3" s="35" t="s">
        <v>9190</v>
      </c>
      <c r="D3" s="45" t="s">
        <v>9289</v>
      </c>
      <c r="E3" s="73" t="s">
        <v>9439</v>
      </c>
      <c r="F3" s="46" t="s">
        <v>9447</v>
      </c>
      <c r="G3" s="73" t="s">
        <v>9448</v>
      </c>
      <c r="H3" s="58" t="s">
        <v>9346</v>
      </c>
      <c r="I3" s="79" t="s">
        <v>5</v>
      </c>
      <c r="J3" s="51" t="s">
        <v>9449</v>
      </c>
      <c r="K3" s="34" t="s">
        <v>9450</v>
      </c>
      <c r="L3" s="62" t="s">
        <v>9451</v>
      </c>
      <c r="M3" s="82" t="s">
        <v>9452</v>
      </c>
      <c r="N3" s="57" t="s">
        <v>5</v>
      </c>
      <c r="O3" s="37" t="s">
        <v>35</v>
      </c>
      <c r="P3" s="545"/>
    </row>
    <row r="4" spans="1:17" x14ac:dyDescent="0.25">
      <c r="A4" s="313" t="s">
        <v>2</v>
      </c>
      <c r="B4" s="4" t="s">
        <v>9286</v>
      </c>
      <c r="C4" s="29" t="s">
        <v>9192</v>
      </c>
      <c r="D4" s="45" t="s">
        <v>9289</v>
      </c>
      <c r="E4" s="73" t="s">
        <v>9439</v>
      </c>
      <c r="F4" s="46" t="s">
        <v>9453</v>
      </c>
      <c r="G4" s="73" t="s">
        <v>9454</v>
      </c>
      <c r="H4" s="58" t="s">
        <v>9455</v>
      </c>
      <c r="I4" s="79" t="s">
        <v>5</v>
      </c>
      <c r="J4" s="51" t="s">
        <v>9456</v>
      </c>
      <c r="K4" s="34" t="s">
        <v>9457</v>
      </c>
      <c r="L4" s="62" t="s">
        <v>9292</v>
      </c>
      <c r="M4" s="82" t="s">
        <v>9458</v>
      </c>
      <c r="N4" s="57" t="s">
        <v>5</v>
      </c>
      <c r="O4" s="37" t="s">
        <v>35</v>
      </c>
      <c r="P4" s="37" t="s">
        <v>9314</v>
      </c>
    </row>
    <row r="5" spans="1:17" x14ac:dyDescent="0.25">
      <c r="A5" s="184" t="s">
        <v>2</v>
      </c>
      <c r="B5" s="164" t="s">
        <v>9286</v>
      </c>
      <c r="C5" s="35" t="s">
        <v>9197</v>
      </c>
      <c r="D5" s="45" t="s">
        <v>9289</v>
      </c>
      <c r="E5" s="73" t="s">
        <v>9439</v>
      </c>
      <c r="F5" s="46" t="s">
        <v>9459</v>
      </c>
      <c r="G5" s="73" t="s">
        <v>9460</v>
      </c>
      <c r="H5" s="58" t="s">
        <v>9346</v>
      </c>
      <c r="I5" s="79" t="s">
        <v>5</v>
      </c>
      <c r="J5" s="51" t="s">
        <v>9461</v>
      </c>
      <c r="K5" s="34" t="s">
        <v>9462</v>
      </c>
      <c r="L5" s="62" t="s">
        <v>9463</v>
      </c>
      <c r="M5" s="82" t="s">
        <v>9458</v>
      </c>
      <c r="N5" s="57" t="s">
        <v>5</v>
      </c>
      <c r="O5" s="37" t="s">
        <v>35</v>
      </c>
      <c r="P5" s="37" t="s">
        <v>9314</v>
      </c>
    </row>
    <row r="6" spans="1:17" x14ac:dyDescent="0.25">
      <c r="A6" s="184" t="s">
        <v>2</v>
      </c>
      <c r="B6" s="164" t="s">
        <v>9286</v>
      </c>
      <c r="C6" s="35" t="s">
        <v>9199</v>
      </c>
      <c r="D6" s="45" t="s">
        <v>9289</v>
      </c>
      <c r="E6" s="73" t="s">
        <v>9439</v>
      </c>
      <c r="F6" s="46" t="s">
        <v>9464</v>
      </c>
      <c r="G6" s="73" t="s">
        <v>9465</v>
      </c>
      <c r="H6" s="58" t="s">
        <v>9346</v>
      </c>
      <c r="I6" s="79" t="s">
        <v>5</v>
      </c>
      <c r="J6" s="51" t="s">
        <v>9466</v>
      </c>
      <c r="K6" s="34" t="s">
        <v>9467</v>
      </c>
      <c r="L6" s="62" t="s">
        <v>9468</v>
      </c>
      <c r="M6" s="82" t="s">
        <v>9469</v>
      </c>
      <c r="N6" s="57" t="s">
        <v>5</v>
      </c>
      <c r="O6" s="37" t="s">
        <v>35</v>
      </c>
      <c r="P6" s="37" t="s">
        <v>9470</v>
      </c>
    </row>
    <row r="7" spans="1:17" x14ac:dyDescent="0.25">
      <c r="A7" s="184" t="s">
        <v>2</v>
      </c>
      <c r="B7" s="164" t="s">
        <v>9286</v>
      </c>
      <c r="C7" s="35" t="s">
        <v>9207</v>
      </c>
      <c r="D7" s="45" t="s">
        <v>9289</v>
      </c>
      <c r="E7" s="73" t="s">
        <v>9439</v>
      </c>
      <c r="F7" s="46" t="s">
        <v>9471</v>
      </c>
      <c r="G7" s="73" t="s">
        <v>9472</v>
      </c>
      <c r="H7" s="58" t="s">
        <v>9473</v>
      </c>
      <c r="I7" s="79" t="s">
        <v>5</v>
      </c>
      <c r="J7" s="51" t="s">
        <v>9461</v>
      </c>
      <c r="K7" s="34" t="s">
        <v>9474</v>
      </c>
      <c r="L7" s="62" t="s">
        <v>9475</v>
      </c>
      <c r="M7" s="82" t="s">
        <v>9476</v>
      </c>
      <c r="N7" s="57" t="s">
        <v>5</v>
      </c>
      <c r="O7" s="37" t="s">
        <v>35</v>
      </c>
      <c r="P7" s="37" t="s">
        <v>9477</v>
      </c>
    </row>
    <row r="8" spans="1:17" x14ac:dyDescent="0.25">
      <c r="A8" s="184" t="s">
        <v>2</v>
      </c>
      <c r="B8" s="164" t="s">
        <v>9286</v>
      </c>
      <c r="C8" s="35" t="s">
        <v>9209</v>
      </c>
      <c r="D8" s="45" t="s">
        <v>9289</v>
      </c>
      <c r="E8" s="73" t="s">
        <v>9439</v>
      </c>
      <c r="F8" s="46" t="s">
        <v>9471</v>
      </c>
      <c r="G8" s="73" t="s">
        <v>9478</v>
      </c>
      <c r="H8" s="58" t="s">
        <v>9473</v>
      </c>
      <c r="I8" s="79" t="s">
        <v>5</v>
      </c>
      <c r="J8" s="51" t="s">
        <v>9461</v>
      </c>
      <c r="K8" s="34" t="s">
        <v>9479</v>
      </c>
      <c r="L8" s="62" t="s">
        <v>9475</v>
      </c>
      <c r="M8" s="82" t="s">
        <v>9480</v>
      </c>
      <c r="N8" s="57" t="s">
        <v>5</v>
      </c>
      <c r="O8" s="37" t="s">
        <v>35</v>
      </c>
      <c r="P8" s="37" t="s">
        <v>9481</v>
      </c>
    </row>
    <row r="9" spans="1:17" x14ac:dyDescent="0.25">
      <c r="A9" s="184" t="s">
        <v>2</v>
      </c>
      <c r="B9" s="164" t="s">
        <v>9286</v>
      </c>
      <c r="C9" s="35" t="s">
        <v>9211</v>
      </c>
      <c r="D9" s="45" t="s">
        <v>9289</v>
      </c>
      <c r="E9" s="73" t="s">
        <v>9439</v>
      </c>
      <c r="F9" s="46" t="s">
        <v>9482</v>
      </c>
      <c r="G9" s="73" t="s">
        <v>9483</v>
      </c>
      <c r="H9" s="58" t="s">
        <v>9484</v>
      </c>
      <c r="I9" s="79" t="s">
        <v>5</v>
      </c>
      <c r="J9" s="51" t="s">
        <v>9485</v>
      </c>
      <c r="K9" s="34" t="s">
        <v>9486</v>
      </c>
      <c r="L9" s="62" t="s">
        <v>9487</v>
      </c>
      <c r="M9" s="82" t="s">
        <v>9488</v>
      </c>
      <c r="N9" s="57" t="s">
        <v>5</v>
      </c>
      <c r="O9" s="37" t="s">
        <v>35</v>
      </c>
      <c r="P9" s="37"/>
    </row>
    <row r="10" spans="1:17" x14ac:dyDescent="0.25">
      <c r="A10" s="184" t="s">
        <v>2</v>
      </c>
      <c r="B10" s="164" t="s">
        <v>9286</v>
      </c>
      <c r="C10" s="35" t="s">
        <v>9215</v>
      </c>
      <c r="D10" s="45" t="s">
        <v>9289</v>
      </c>
      <c r="E10" s="73" t="s">
        <v>9439</v>
      </c>
      <c r="F10" s="46" t="s">
        <v>9489</v>
      </c>
      <c r="G10" s="73" t="s">
        <v>9490</v>
      </c>
      <c r="H10" s="58" t="s">
        <v>9491</v>
      </c>
      <c r="I10" s="79" t="s">
        <v>5</v>
      </c>
      <c r="J10" s="51" t="s">
        <v>9492</v>
      </c>
      <c r="K10" s="34" t="s">
        <v>9493</v>
      </c>
      <c r="L10" s="62" t="s">
        <v>9494</v>
      </c>
      <c r="M10" s="82" t="s">
        <v>9495</v>
      </c>
      <c r="N10" s="57" t="s">
        <v>5</v>
      </c>
      <c r="O10" s="37" t="s">
        <v>35</v>
      </c>
      <c r="P10" s="37" t="s">
        <v>9496</v>
      </c>
    </row>
    <row r="11" spans="1:17" x14ac:dyDescent="0.25">
      <c r="A11" s="184" t="s">
        <v>2</v>
      </c>
      <c r="B11" s="164" t="s">
        <v>9286</v>
      </c>
      <c r="C11" s="35" t="s">
        <v>9218</v>
      </c>
      <c r="D11" s="45" t="s">
        <v>9289</v>
      </c>
      <c r="E11" s="73" t="s">
        <v>9439</v>
      </c>
      <c r="F11" s="46" t="s">
        <v>9497</v>
      </c>
      <c r="G11" s="73" t="s">
        <v>9498</v>
      </c>
      <c r="H11" s="58" t="s">
        <v>9499</v>
      </c>
      <c r="I11" s="79" t="s">
        <v>5</v>
      </c>
      <c r="J11" s="51" t="s">
        <v>9500</v>
      </c>
      <c r="K11" s="34" t="s">
        <v>9501</v>
      </c>
      <c r="L11" s="62" t="s">
        <v>9502</v>
      </c>
      <c r="M11" s="82" t="s">
        <v>5880</v>
      </c>
      <c r="N11" s="57" t="s">
        <v>5</v>
      </c>
      <c r="O11" s="37" t="s">
        <v>35</v>
      </c>
      <c r="P11" s="37"/>
    </row>
    <row r="12" spans="1:17" x14ac:dyDescent="0.25">
      <c r="A12" s="184" t="s">
        <v>2</v>
      </c>
      <c r="B12" s="164" t="s">
        <v>9286</v>
      </c>
      <c r="C12" s="35" t="s">
        <v>9221</v>
      </c>
      <c r="D12" s="45" t="s">
        <v>9289</v>
      </c>
      <c r="E12" s="73" t="s">
        <v>9439</v>
      </c>
      <c r="F12" s="46" t="s">
        <v>9346</v>
      </c>
      <c r="G12" s="73" t="s">
        <v>9503</v>
      </c>
      <c r="H12" s="58" t="s">
        <v>9504</v>
      </c>
      <c r="I12" s="79" t="s">
        <v>5</v>
      </c>
      <c r="J12" s="51" t="s">
        <v>9505</v>
      </c>
      <c r="K12" s="34" t="s">
        <v>9450</v>
      </c>
      <c r="L12" s="62" t="s">
        <v>9506</v>
      </c>
      <c r="M12" s="82" t="s">
        <v>9446</v>
      </c>
      <c r="N12" s="57" t="s">
        <v>5</v>
      </c>
      <c r="O12" s="37" t="s">
        <v>35</v>
      </c>
      <c r="P12" s="37"/>
    </row>
    <row r="13" spans="1:17" x14ac:dyDescent="0.25">
      <c r="A13" s="184" t="s">
        <v>2</v>
      </c>
      <c r="B13" s="164" t="s">
        <v>9286</v>
      </c>
      <c r="C13" s="35" t="s">
        <v>9223</v>
      </c>
      <c r="D13" s="45" t="s">
        <v>9289</v>
      </c>
      <c r="E13" s="73" t="s">
        <v>9439</v>
      </c>
      <c r="F13" s="46" t="s">
        <v>9507</v>
      </c>
      <c r="G13" s="73" t="s">
        <v>9508</v>
      </c>
      <c r="H13" s="58" t="s">
        <v>9509</v>
      </c>
      <c r="I13" s="79" t="s">
        <v>5</v>
      </c>
      <c r="J13" s="51" t="s">
        <v>9461</v>
      </c>
      <c r="K13" s="34" t="s">
        <v>9501</v>
      </c>
      <c r="L13" s="62" t="s">
        <v>9325</v>
      </c>
      <c r="M13" s="82" t="s">
        <v>9510</v>
      </c>
      <c r="N13" s="57" t="s">
        <v>5</v>
      </c>
      <c r="O13" s="37" t="s">
        <v>35</v>
      </c>
      <c r="P13" s="37"/>
    </row>
    <row r="14" spans="1:17" x14ac:dyDescent="0.25">
      <c r="A14" s="184" t="s">
        <v>2</v>
      </c>
      <c r="B14" s="164" t="s">
        <v>9286</v>
      </c>
      <c r="C14" s="35" t="s">
        <v>9226</v>
      </c>
      <c r="D14" s="45" t="s">
        <v>9289</v>
      </c>
      <c r="E14" s="73" t="s">
        <v>9439</v>
      </c>
      <c r="F14" s="46" t="s">
        <v>9511</v>
      </c>
      <c r="G14" s="73" t="s">
        <v>9512</v>
      </c>
      <c r="H14" s="58" t="s">
        <v>9513</v>
      </c>
      <c r="I14" s="79" t="s">
        <v>5</v>
      </c>
      <c r="J14" s="51" t="s">
        <v>9514</v>
      </c>
      <c r="K14" s="34" t="s">
        <v>9515</v>
      </c>
      <c r="L14" s="62" t="s">
        <v>9516</v>
      </c>
      <c r="M14" s="82" t="s">
        <v>9517</v>
      </c>
      <c r="N14" s="57" t="s">
        <v>5</v>
      </c>
      <c r="O14" s="37" t="s">
        <v>35</v>
      </c>
      <c r="P14" s="37"/>
    </row>
    <row r="15" spans="1:17" x14ac:dyDescent="0.25">
      <c r="A15" s="184" t="s">
        <v>2</v>
      </c>
      <c r="B15" s="164" t="s">
        <v>9286</v>
      </c>
      <c r="C15" s="35" t="s">
        <v>9228</v>
      </c>
      <c r="D15" s="45" t="s">
        <v>9289</v>
      </c>
      <c r="E15" s="73" t="s">
        <v>9439</v>
      </c>
      <c r="F15" s="46" t="s">
        <v>9518</v>
      </c>
      <c r="G15" s="73" t="s">
        <v>9519</v>
      </c>
      <c r="H15" s="58" t="s">
        <v>9491</v>
      </c>
      <c r="I15" s="79" t="s">
        <v>5</v>
      </c>
      <c r="J15" s="51" t="s">
        <v>9492</v>
      </c>
      <c r="K15" s="34" t="s">
        <v>9493</v>
      </c>
      <c r="L15" s="62" t="s">
        <v>9520</v>
      </c>
      <c r="M15" s="82" t="s">
        <v>9495</v>
      </c>
      <c r="N15" s="57" t="s">
        <v>5</v>
      </c>
      <c r="O15" s="37" t="s">
        <v>35</v>
      </c>
      <c r="P15" s="37" t="s">
        <v>9496</v>
      </c>
    </row>
    <row r="16" spans="1:17" x14ac:dyDescent="0.25">
      <c r="A16" s="184" t="s">
        <v>2</v>
      </c>
      <c r="B16" s="164" t="s">
        <v>9286</v>
      </c>
      <c r="C16" s="35" t="s">
        <v>9253</v>
      </c>
      <c r="D16" s="45" t="s">
        <v>9289</v>
      </c>
      <c r="E16" s="73" t="s">
        <v>9439</v>
      </c>
      <c r="F16" s="46" t="s">
        <v>9521</v>
      </c>
      <c r="G16" s="73" t="s">
        <v>9522</v>
      </c>
      <c r="H16" s="58" t="s">
        <v>9523</v>
      </c>
      <c r="I16" s="79" t="s">
        <v>5</v>
      </c>
      <c r="J16" s="51" t="s">
        <v>9505</v>
      </c>
      <c r="K16" s="34" t="s">
        <v>9524</v>
      </c>
      <c r="L16" s="62" t="s">
        <v>9525</v>
      </c>
      <c r="M16" s="82" t="s">
        <v>9446</v>
      </c>
      <c r="N16" s="57" t="s">
        <v>5</v>
      </c>
      <c r="O16" s="37" t="s">
        <v>35</v>
      </c>
      <c r="P16" s="37"/>
    </row>
    <row r="17" spans="1:16" x14ac:dyDescent="0.25">
      <c r="A17" s="184" t="s">
        <v>2</v>
      </c>
      <c r="B17" s="164" t="s">
        <v>9286</v>
      </c>
      <c r="C17" s="35" t="s">
        <v>9257</v>
      </c>
      <c r="D17" s="45" t="s">
        <v>9289</v>
      </c>
      <c r="E17" s="73" t="s">
        <v>9439</v>
      </c>
      <c r="F17" s="46" t="s">
        <v>9526</v>
      </c>
      <c r="G17" s="73" t="s">
        <v>9527</v>
      </c>
      <c r="H17" s="58" t="s">
        <v>9528</v>
      </c>
      <c r="I17" s="79" t="s">
        <v>5</v>
      </c>
      <c r="J17" s="51" t="s">
        <v>9529</v>
      </c>
      <c r="K17" s="34" t="s">
        <v>9479</v>
      </c>
      <c r="L17" s="62" t="s">
        <v>9530</v>
      </c>
      <c r="M17" s="82" t="s">
        <v>9531</v>
      </c>
      <c r="N17" s="57" t="s">
        <v>5</v>
      </c>
      <c r="O17" s="37" t="s">
        <v>35</v>
      </c>
      <c r="P17" s="37"/>
    </row>
    <row r="18" spans="1:16" ht="15.75" thickBot="1" x14ac:dyDescent="0.3">
      <c r="A18" s="387" t="s">
        <v>2</v>
      </c>
      <c r="B18" s="388" t="s">
        <v>9286</v>
      </c>
      <c r="C18" s="281" t="s">
        <v>9259</v>
      </c>
      <c r="D18" s="203" t="s">
        <v>9289</v>
      </c>
      <c r="E18" s="204" t="s">
        <v>9439</v>
      </c>
      <c r="F18" s="210" t="s">
        <v>9532</v>
      </c>
      <c r="G18" s="204" t="s">
        <v>9533</v>
      </c>
      <c r="H18" s="435" t="s">
        <v>9346</v>
      </c>
      <c r="I18" s="436" t="s">
        <v>5</v>
      </c>
      <c r="J18" s="304" t="s">
        <v>9534</v>
      </c>
      <c r="K18" s="437" t="s">
        <v>9450</v>
      </c>
      <c r="L18" s="438" t="s">
        <v>9535</v>
      </c>
      <c r="M18" s="439" t="s">
        <v>9536</v>
      </c>
      <c r="N18" s="440" t="s">
        <v>5</v>
      </c>
      <c r="O18" s="389" t="s">
        <v>35</v>
      </c>
      <c r="P18" s="389"/>
    </row>
  </sheetData>
  <conditionalFormatting sqref="A1:B1048576">
    <cfRule type="cellIs" dxfId="160" priority="1" operator="equal">
      <formula>"GMT"</formula>
    </cfRule>
    <cfRule type="cellIs" dxfId="159" priority="2" operator="equal">
      <formula>"RE"</formula>
    </cfRule>
    <cfRule type="cellIs" dxfId="158" priority="3" operator="equal">
      <formula>"JK"</formula>
    </cfRule>
    <cfRule type="cellIs" dxfId="157" priority="4" operator="equal">
      <formula>"CT"</formula>
    </cfRule>
    <cfRule type="cellIs" dxfId="156" priority="5" operator="equal">
      <formula>"SH"</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28C0-C8A7-42E6-9554-BDF428422F7C}">
  <sheetPr>
    <tabColor theme="8" tint="0.39997558519241921"/>
  </sheetPr>
  <dimension ref="A1:I18"/>
  <sheetViews>
    <sheetView zoomScale="145" zoomScaleNormal="145" workbookViewId="0">
      <pane ySplit="1" topLeftCell="A2" activePane="bottomLeft" state="frozen"/>
      <selection pane="bottomLeft"/>
    </sheetView>
  </sheetViews>
  <sheetFormatPr defaultColWidth="8.7109375" defaultRowHeight="15" x14ac:dyDescent="0.25"/>
  <cols>
    <col min="1" max="2" width="11.7109375" style="167" customWidth="1"/>
    <col min="3" max="3" width="32.28515625" bestFit="1" customWidth="1"/>
    <col min="4" max="4" width="19.7109375" customWidth="1"/>
    <col min="5" max="5" width="19" customWidth="1"/>
    <col min="6" max="6" width="18.42578125" customWidth="1"/>
    <col min="7" max="7" width="18" customWidth="1"/>
    <col min="8" max="8" width="10.7109375" bestFit="1" customWidth="1"/>
    <col min="9" max="9" width="10.28515625" customWidth="1"/>
  </cols>
  <sheetData>
    <row r="1" spans="1:9" s="202" customFormat="1" ht="30.75" thickBot="1" x14ac:dyDescent="0.3">
      <c r="A1" s="159" t="s">
        <v>21</v>
      </c>
      <c r="B1" s="160" t="s">
        <v>24</v>
      </c>
      <c r="C1" s="39" t="s">
        <v>18</v>
      </c>
      <c r="D1" s="41" t="s">
        <v>9537</v>
      </c>
      <c r="E1" s="75" t="s">
        <v>9538</v>
      </c>
      <c r="F1" s="42" t="s">
        <v>9539</v>
      </c>
      <c r="G1" s="75" t="s">
        <v>9540</v>
      </c>
      <c r="H1" s="40" t="s">
        <v>9285</v>
      </c>
      <c r="I1" s="40" t="s">
        <v>0</v>
      </c>
    </row>
    <row r="2" spans="1:9" x14ac:dyDescent="0.25">
      <c r="A2" s="161" t="s">
        <v>2</v>
      </c>
      <c r="B2" s="162" t="s">
        <v>9286</v>
      </c>
      <c r="C2" s="186" t="s">
        <v>9181</v>
      </c>
      <c r="D2" s="45" t="s">
        <v>9541</v>
      </c>
      <c r="E2" s="73" t="s">
        <v>9542</v>
      </c>
      <c r="F2" s="46" t="s">
        <v>9543</v>
      </c>
      <c r="G2" s="73">
        <v>195</v>
      </c>
      <c r="H2" s="37" t="s">
        <v>35</v>
      </c>
      <c r="I2" s="37"/>
    </row>
    <row r="3" spans="1:9" x14ac:dyDescent="0.25">
      <c r="A3" s="184" t="s">
        <v>2</v>
      </c>
      <c r="B3" s="164" t="s">
        <v>9286</v>
      </c>
      <c r="C3" s="35" t="s">
        <v>9190</v>
      </c>
      <c r="D3" s="45" t="s">
        <v>9544</v>
      </c>
      <c r="E3" s="73" t="s">
        <v>9545</v>
      </c>
      <c r="F3" s="46" t="s">
        <v>9546</v>
      </c>
      <c r="G3" s="73">
        <v>122</v>
      </c>
      <c r="H3" s="37" t="s">
        <v>35</v>
      </c>
      <c r="I3" s="37"/>
    </row>
    <row r="4" spans="1:9" x14ac:dyDescent="0.25">
      <c r="A4" s="313" t="s">
        <v>2</v>
      </c>
      <c r="B4" s="4" t="s">
        <v>9286</v>
      </c>
      <c r="C4" s="63" t="s">
        <v>9192</v>
      </c>
      <c r="D4" s="45" t="s">
        <v>9547</v>
      </c>
      <c r="E4" s="73" t="s">
        <v>9548</v>
      </c>
      <c r="F4" s="46" t="s">
        <v>9549</v>
      </c>
      <c r="G4" s="73">
        <v>240</v>
      </c>
      <c r="H4" s="37" t="s">
        <v>35</v>
      </c>
      <c r="I4" s="37"/>
    </row>
    <row r="5" spans="1:9" x14ac:dyDescent="0.25">
      <c r="A5" s="184" t="s">
        <v>2</v>
      </c>
      <c r="B5" s="164" t="s">
        <v>9286</v>
      </c>
      <c r="C5" s="35" t="s">
        <v>9197</v>
      </c>
      <c r="D5" s="45" t="s">
        <v>9550</v>
      </c>
      <c r="E5" s="73" t="s">
        <v>9344</v>
      </c>
      <c r="F5" s="46" t="s">
        <v>9551</v>
      </c>
      <c r="G5" s="73">
        <v>171</v>
      </c>
      <c r="H5" s="37" t="s">
        <v>35</v>
      </c>
      <c r="I5" s="37"/>
    </row>
    <row r="6" spans="1:9" x14ac:dyDescent="0.25">
      <c r="A6" s="184" t="s">
        <v>2</v>
      </c>
      <c r="B6" s="164" t="s">
        <v>9286</v>
      </c>
      <c r="C6" s="35" t="s">
        <v>9199</v>
      </c>
      <c r="D6" s="45" t="s">
        <v>9552</v>
      </c>
      <c r="E6" s="73" t="s">
        <v>9344</v>
      </c>
      <c r="F6" s="46" t="s">
        <v>9551</v>
      </c>
      <c r="G6" s="73">
        <v>954</v>
      </c>
      <c r="H6" s="37" t="s">
        <v>35</v>
      </c>
      <c r="I6" s="37"/>
    </row>
    <row r="7" spans="1:9" x14ac:dyDescent="0.25">
      <c r="A7" s="184" t="s">
        <v>2</v>
      </c>
      <c r="B7" s="164" t="s">
        <v>9286</v>
      </c>
      <c r="C7" s="35" t="s">
        <v>9207</v>
      </c>
      <c r="D7" s="45" t="s">
        <v>9553</v>
      </c>
      <c r="E7" s="73" t="s">
        <v>9344</v>
      </c>
      <c r="F7" s="46" t="s">
        <v>9554</v>
      </c>
      <c r="G7" s="73">
        <v>81</v>
      </c>
      <c r="H7" s="37" t="s">
        <v>35</v>
      </c>
      <c r="I7" s="37"/>
    </row>
    <row r="8" spans="1:9" x14ac:dyDescent="0.25">
      <c r="A8" s="184" t="s">
        <v>2</v>
      </c>
      <c r="B8" s="164" t="s">
        <v>9286</v>
      </c>
      <c r="C8" s="35" t="s">
        <v>9209</v>
      </c>
      <c r="D8" s="45" t="s">
        <v>9555</v>
      </c>
      <c r="E8" s="73" t="s">
        <v>9344</v>
      </c>
      <c r="F8" s="46" t="s">
        <v>9556</v>
      </c>
      <c r="G8" s="73">
        <v>88</v>
      </c>
      <c r="H8" s="37" t="s">
        <v>35</v>
      </c>
      <c r="I8" s="37"/>
    </row>
    <row r="9" spans="1:9" x14ac:dyDescent="0.25">
      <c r="A9" s="184" t="s">
        <v>2</v>
      </c>
      <c r="B9" s="164" t="s">
        <v>9286</v>
      </c>
      <c r="C9" s="35" t="s">
        <v>9211</v>
      </c>
      <c r="D9" s="45" t="s">
        <v>9557</v>
      </c>
      <c r="E9" s="73" t="s">
        <v>9558</v>
      </c>
      <c r="F9" s="46" t="s">
        <v>9559</v>
      </c>
      <c r="G9" s="73">
        <v>45</v>
      </c>
      <c r="H9" s="37" t="s">
        <v>35</v>
      </c>
      <c r="I9" s="37"/>
    </row>
    <row r="10" spans="1:9" s="167" customFormat="1" x14ac:dyDescent="0.25">
      <c r="A10" s="184" t="s">
        <v>2</v>
      </c>
      <c r="B10" s="164" t="s">
        <v>9286</v>
      </c>
      <c r="C10" s="568" t="s">
        <v>9215</v>
      </c>
      <c r="D10" s="569" t="s">
        <v>9560</v>
      </c>
      <c r="E10" s="570" t="s">
        <v>9561</v>
      </c>
      <c r="F10" s="519" t="s">
        <v>9551</v>
      </c>
      <c r="G10" s="570">
        <v>294</v>
      </c>
      <c r="H10" s="571" t="s">
        <v>35</v>
      </c>
      <c r="I10" s="571"/>
    </row>
    <row r="11" spans="1:9" x14ac:dyDescent="0.25">
      <c r="A11" s="184" t="s">
        <v>2</v>
      </c>
      <c r="B11" s="164" t="s">
        <v>9286</v>
      </c>
      <c r="C11" s="35" t="s">
        <v>9218</v>
      </c>
      <c r="D11" s="45" t="s">
        <v>9562</v>
      </c>
      <c r="E11" s="73" t="s">
        <v>9563</v>
      </c>
      <c r="F11" s="46" t="s">
        <v>9564</v>
      </c>
      <c r="G11" s="73">
        <v>141</v>
      </c>
      <c r="H11" s="37" t="s">
        <v>35</v>
      </c>
      <c r="I11" s="37"/>
    </row>
    <row r="12" spans="1:9" x14ac:dyDescent="0.25">
      <c r="A12" s="184" t="s">
        <v>2</v>
      </c>
      <c r="B12" s="164" t="s">
        <v>9286</v>
      </c>
      <c r="C12" s="35" t="s">
        <v>9221</v>
      </c>
      <c r="D12" s="45" t="s">
        <v>9565</v>
      </c>
      <c r="E12" s="73" t="s">
        <v>9566</v>
      </c>
      <c r="F12" s="46" t="s">
        <v>9567</v>
      </c>
      <c r="G12" s="73">
        <v>36</v>
      </c>
      <c r="H12" s="37" t="s">
        <v>35</v>
      </c>
      <c r="I12" s="37"/>
    </row>
    <row r="13" spans="1:9" x14ac:dyDescent="0.25">
      <c r="A13" s="184" t="s">
        <v>2</v>
      </c>
      <c r="B13" s="164" t="s">
        <v>9286</v>
      </c>
      <c r="C13" s="35" t="s">
        <v>9223</v>
      </c>
      <c r="D13" s="45" t="s">
        <v>9568</v>
      </c>
      <c r="E13" s="73" t="s">
        <v>9569</v>
      </c>
      <c r="F13" s="46" t="s">
        <v>9570</v>
      </c>
      <c r="G13" s="73">
        <v>333</v>
      </c>
      <c r="H13" s="37" t="s">
        <v>35</v>
      </c>
      <c r="I13" s="37"/>
    </row>
    <row r="14" spans="1:9" x14ac:dyDescent="0.25">
      <c r="A14" s="184" t="s">
        <v>2</v>
      </c>
      <c r="B14" s="164" t="s">
        <v>9286</v>
      </c>
      <c r="C14" s="35" t="s">
        <v>9226</v>
      </c>
      <c r="D14" s="45" t="s">
        <v>9571</v>
      </c>
      <c r="E14" s="73" t="s">
        <v>9344</v>
      </c>
      <c r="F14" s="46" t="s">
        <v>9572</v>
      </c>
      <c r="G14" s="73">
        <v>17</v>
      </c>
      <c r="H14" s="37" t="s">
        <v>35</v>
      </c>
      <c r="I14" s="37" t="s">
        <v>9573</v>
      </c>
    </row>
    <row r="15" spans="1:9" x14ac:dyDescent="0.25">
      <c r="A15" s="184" t="s">
        <v>2</v>
      </c>
      <c r="B15" s="164" t="s">
        <v>9286</v>
      </c>
      <c r="C15" s="35" t="s">
        <v>9228</v>
      </c>
      <c r="D15" s="45" t="s">
        <v>9574</v>
      </c>
      <c r="E15" s="73" t="s">
        <v>9575</v>
      </c>
      <c r="F15" s="46" t="s">
        <v>9551</v>
      </c>
      <c r="G15" s="73">
        <v>461</v>
      </c>
      <c r="H15" s="37" t="s">
        <v>35</v>
      </c>
      <c r="I15" s="37"/>
    </row>
    <row r="16" spans="1:9" x14ac:dyDescent="0.25">
      <c r="A16" s="184" t="s">
        <v>2</v>
      </c>
      <c r="B16" s="164" t="s">
        <v>9286</v>
      </c>
      <c r="C16" s="35" t="s">
        <v>9253</v>
      </c>
      <c r="D16" s="45" t="s">
        <v>9576</v>
      </c>
      <c r="E16" s="73" t="s">
        <v>9577</v>
      </c>
      <c r="F16" s="46" t="s">
        <v>9578</v>
      </c>
      <c r="G16" s="73">
        <v>27</v>
      </c>
      <c r="H16" s="37" t="s">
        <v>35</v>
      </c>
      <c r="I16" s="37"/>
    </row>
    <row r="17" spans="1:9" x14ac:dyDescent="0.25">
      <c r="A17" s="184" t="s">
        <v>2</v>
      </c>
      <c r="B17" s="164" t="s">
        <v>9286</v>
      </c>
      <c r="C17" s="35" t="s">
        <v>9257</v>
      </c>
      <c r="D17" s="45" t="s">
        <v>9579</v>
      </c>
      <c r="E17" s="73" t="s">
        <v>9580</v>
      </c>
      <c r="F17" s="46" t="s">
        <v>9581</v>
      </c>
      <c r="G17" s="73">
        <v>64</v>
      </c>
      <c r="H17" s="37" t="s">
        <v>35</v>
      </c>
      <c r="I17" s="37"/>
    </row>
    <row r="18" spans="1:9" ht="15.75" thickBot="1" x14ac:dyDescent="0.3">
      <c r="A18" s="387" t="s">
        <v>2</v>
      </c>
      <c r="B18" s="388" t="s">
        <v>9286</v>
      </c>
      <c r="C18" s="281" t="s">
        <v>9259</v>
      </c>
      <c r="D18" s="203" t="s">
        <v>9582</v>
      </c>
      <c r="E18" s="204" t="s">
        <v>9583</v>
      </c>
      <c r="F18" s="210" t="s">
        <v>9584</v>
      </c>
      <c r="G18" s="204">
        <v>13</v>
      </c>
      <c r="H18" s="389" t="s">
        <v>35</v>
      </c>
      <c r="I18" s="389"/>
    </row>
  </sheetData>
  <conditionalFormatting sqref="A1:B1048576">
    <cfRule type="cellIs" dxfId="155" priority="1" operator="equal">
      <formula>"GMT"</formula>
    </cfRule>
    <cfRule type="cellIs" dxfId="154" priority="2" operator="equal">
      <formula>"RE"</formula>
    </cfRule>
    <cfRule type="cellIs" dxfId="153" priority="3" operator="equal">
      <formula>"JK"</formula>
    </cfRule>
    <cfRule type="cellIs" dxfId="152" priority="4" operator="equal">
      <formula>"CT"</formula>
    </cfRule>
    <cfRule type="cellIs" dxfId="151" priority="5" operator="equal">
      <formula>"SH"</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D893C-78BF-4B77-BC4B-EDDC7BCCDE7E}">
  <sheetPr>
    <tabColor theme="8" tint="-0.249977111117893"/>
  </sheetPr>
  <dimension ref="A1:R44"/>
  <sheetViews>
    <sheetView zoomScale="85" zoomScaleNormal="85" workbookViewId="0">
      <pane ySplit="1" topLeftCell="A2" activePane="bottomLeft" state="frozen"/>
      <selection pane="bottomLeft"/>
    </sheetView>
  </sheetViews>
  <sheetFormatPr defaultColWidth="8.7109375" defaultRowHeight="15" x14ac:dyDescent="0.25"/>
  <cols>
    <col min="1" max="2" width="11.7109375" style="167" customWidth="1"/>
    <col min="3" max="3" width="20.28515625" customWidth="1"/>
    <col min="4" max="4" width="18" bestFit="1" customWidth="1"/>
    <col min="5" max="5" width="23.28515625" customWidth="1"/>
    <col min="6" max="6" width="17.7109375" bestFit="1" customWidth="1"/>
    <col min="7" max="10" width="23" customWidth="1"/>
    <col min="11" max="12" width="20.7109375" customWidth="1"/>
    <col min="13" max="13" width="22.42578125" customWidth="1"/>
    <col min="14" max="14" width="20.7109375" customWidth="1"/>
    <col min="15" max="15" width="10.7109375" bestFit="1" customWidth="1"/>
    <col min="16" max="16" width="19.7109375" customWidth="1"/>
  </cols>
  <sheetData>
    <row r="1" spans="1:18" s="202" customFormat="1" ht="60.75" thickBot="1" x14ac:dyDescent="0.3">
      <c r="A1" s="211" t="s">
        <v>21</v>
      </c>
      <c r="B1" s="212" t="s">
        <v>24</v>
      </c>
      <c r="C1" s="278" t="s">
        <v>18</v>
      </c>
      <c r="D1" s="278" t="s">
        <v>9585</v>
      </c>
      <c r="E1" s="70" t="s">
        <v>9284</v>
      </c>
      <c r="F1" s="66" t="s">
        <v>9586</v>
      </c>
      <c r="G1" s="77" t="s">
        <v>9587</v>
      </c>
      <c r="H1" s="67" t="s">
        <v>9588</v>
      </c>
      <c r="I1" s="76" t="s">
        <v>9589</v>
      </c>
      <c r="J1" s="67" t="s">
        <v>9590</v>
      </c>
      <c r="K1" s="76" t="s">
        <v>9591</v>
      </c>
      <c r="L1" s="67" t="s">
        <v>9592</v>
      </c>
      <c r="M1" s="78" t="s">
        <v>9593</v>
      </c>
      <c r="N1" s="68" t="s">
        <v>9594</v>
      </c>
      <c r="O1" s="69" t="s">
        <v>9285</v>
      </c>
      <c r="P1" s="71" t="s">
        <v>0</v>
      </c>
      <c r="Q1" s="206"/>
      <c r="R1" s="206"/>
    </row>
    <row r="2" spans="1:18" s="280" customFormat="1" x14ac:dyDescent="0.25">
      <c r="A2" s="171" t="s">
        <v>2</v>
      </c>
      <c r="B2" s="172" t="s">
        <v>9286</v>
      </c>
      <c r="C2" s="279" t="s">
        <v>9181</v>
      </c>
      <c r="D2" s="111" t="s">
        <v>9595</v>
      </c>
      <c r="E2" s="177" t="s">
        <v>9596</v>
      </c>
      <c r="F2" s="193" t="s">
        <v>9344</v>
      </c>
      <c r="G2" s="178" t="s">
        <v>9338</v>
      </c>
      <c r="H2" s="193" t="s">
        <v>9597</v>
      </c>
      <c r="I2" s="178" t="s">
        <v>9598</v>
      </c>
      <c r="J2" s="193" t="s">
        <v>9599</v>
      </c>
      <c r="K2" s="178" t="s">
        <v>9600</v>
      </c>
      <c r="L2" s="193" t="s">
        <v>9601</v>
      </c>
      <c r="M2" s="178" t="s">
        <v>9344</v>
      </c>
      <c r="N2" s="193" t="s">
        <v>9344</v>
      </c>
      <c r="O2" s="275" t="s">
        <v>35</v>
      </c>
      <c r="P2" s="258"/>
    </row>
    <row r="3" spans="1:18" x14ac:dyDescent="0.25">
      <c r="A3" s="163" t="s">
        <v>2</v>
      </c>
      <c r="B3" s="164" t="s">
        <v>9286</v>
      </c>
      <c r="C3" s="186" t="s">
        <v>9181</v>
      </c>
      <c r="D3" s="115" t="s">
        <v>9602</v>
      </c>
      <c r="E3" s="45" t="s">
        <v>9603</v>
      </c>
      <c r="F3" s="44" t="s">
        <v>9344</v>
      </c>
      <c r="G3" s="72" t="s">
        <v>9338</v>
      </c>
      <c r="H3" s="46" t="s">
        <v>9344</v>
      </c>
      <c r="I3" s="73" t="s">
        <v>5</v>
      </c>
      <c r="J3" s="46" t="s">
        <v>5</v>
      </c>
      <c r="K3" s="72" t="s">
        <v>9600</v>
      </c>
      <c r="L3" s="44" t="s">
        <v>9601</v>
      </c>
      <c r="M3" s="73" t="s">
        <v>9344</v>
      </c>
      <c r="N3" s="46" t="s">
        <v>9344</v>
      </c>
      <c r="O3" s="4" t="s">
        <v>35</v>
      </c>
      <c r="P3" s="13"/>
    </row>
    <row r="4" spans="1:18" s="282" customFormat="1" ht="15.75" thickBot="1" x14ac:dyDescent="0.3">
      <c r="A4" s="165" t="s">
        <v>2</v>
      </c>
      <c r="B4" s="166" t="s">
        <v>9286</v>
      </c>
      <c r="C4" s="281" t="s">
        <v>9181</v>
      </c>
      <c r="D4" s="122" t="s">
        <v>9604</v>
      </c>
      <c r="E4" s="182" t="s">
        <v>9605</v>
      </c>
      <c r="F4" s="210" t="s">
        <v>9344</v>
      </c>
      <c r="G4" s="204" t="s">
        <v>9338</v>
      </c>
      <c r="H4" s="201" t="s">
        <v>9344</v>
      </c>
      <c r="I4" s="156" t="s">
        <v>5</v>
      </c>
      <c r="J4" s="201" t="s">
        <v>5</v>
      </c>
      <c r="K4" s="156" t="s">
        <v>9606</v>
      </c>
      <c r="L4" s="210" t="s">
        <v>9601</v>
      </c>
      <c r="M4" s="156" t="s">
        <v>9344</v>
      </c>
      <c r="N4" s="201" t="s">
        <v>9344</v>
      </c>
      <c r="O4" s="213" t="s">
        <v>35</v>
      </c>
      <c r="P4" s="154"/>
    </row>
    <row r="5" spans="1:18" s="280" customFormat="1" x14ac:dyDescent="0.25">
      <c r="A5" s="171" t="s">
        <v>2</v>
      </c>
      <c r="B5" s="172" t="s">
        <v>9286</v>
      </c>
      <c r="C5" s="111" t="s">
        <v>9190</v>
      </c>
      <c r="D5" s="111" t="s">
        <v>9607</v>
      </c>
      <c r="E5" s="177" t="s">
        <v>9608</v>
      </c>
      <c r="F5" s="193" t="s">
        <v>9344</v>
      </c>
      <c r="G5" s="178" t="s">
        <v>9345</v>
      </c>
      <c r="H5" s="193" t="s">
        <v>7084</v>
      </c>
      <c r="I5" s="178" t="s">
        <v>9609</v>
      </c>
      <c r="J5" s="193" t="s">
        <v>9610</v>
      </c>
      <c r="K5" s="178" t="s">
        <v>9611</v>
      </c>
      <c r="L5" s="193" t="s">
        <v>9612</v>
      </c>
      <c r="M5" s="178" t="s">
        <v>9344</v>
      </c>
      <c r="N5" s="193" t="s">
        <v>9344</v>
      </c>
      <c r="O5" s="275" t="s">
        <v>35</v>
      </c>
      <c r="P5" s="258"/>
    </row>
    <row r="6" spans="1:18" x14ac:dyDescent="0.25">
      <c r="A6" s="163" t="s">
        <v>2</v>
      </c>
      <c r="B6" s="164" t="s">
        <v>9286</v>
      </c>
      <c r="C6" s="115" t="s">
        <v>9190</v>
      </c>
      <c r="D6" s="115" t="s">
        <v>9613</v>
      </c>
      <c r="E6" s="43" t="s">
        <v>9614</v>
      </c>
      <c r="F6" s="46" t="s">
        <v>9344</v>
      </c>
      <c r="G6" s="72" t="s">
        <v>9345</v>
      </c>
      <c r="H6" s="44" t="s">
        <v>7084</v>
      </c>
      <c r="I6" s="72" t="s">
        <v>9609</v>
      </c>
      <c r="J6" s="44" t="s">
        <v>9610</v>
      </c>
      <c r="K6" s="72" t="s">
        <v>9611</v>
      </c>
      <c r="L6" s="44" t="s">
        <v>9612</v>
      </c>
      <c r="M6" s="72" t="s">
        <v>9344</v>
      </c>
      <c r="N6" s="44" t="s">
        <v>9344</v>
      </c>
      <c r="O6" s="4" t="s">
        <v>35</v>
      </c>
      <c r="P6" s="13"/>
    </row>
    <row r="7" spans="1:18" x14ac:dyDescent="0.25">
      <c r="A7" s="163" t="s">
        <v>2</v>
      </c>
      <c r="B7" s="164" t="s">
        <v>9286</v>
      </c>
      <c r="C7" s="115" t="s">
        <v>9190</v>
      </c>
      <c r="D7" s="115" t="s">
        <v>9615</v>
      </c>
      <c r="E7" s="43" t="s">
        <v>9616</v>
      </c>
      <c r="F7" s="46" t="s">
        <v>9344</v>
      </c>
      <c r="G7" s="72" t="s">
        <v>9345</v>
      </c>
      <c r="H7" s="44" t="s">
        <v>7084</v>
      </c>
      <c r="I7" s="72" t="s">
        <v>9609</v>
      </c>
      <c r="J7" s="44" t="s">
        <v>9610</v>
      </c>
      <c r="K7" s="72" t="s">
        <v>9611</v>
      </c>
      <c r="L7" s="44" t="s">
        <v>9612</v>
      </c>
      <c r="M7" s="72" t="s">
        <v>9344</v>
      </c>
      <c r="N7" s="44" t="s">
        <v>9344</v>
      </c>
      <c r="O7" s="4" t="s">
        <v>35</v>
      </c>
      <c r="P7" s="13"/>
    </row>
    <row r="8" spans="1:18" s="282" customFormat="1" ht="15.75" thickBot="1" x14ac:dyDescent="0.3">
      <c r="A8" s="173" t="s">
        <v>2</v>
      </c>
      <c r="B8" s="166" t="s">
        <v>9286</v>
      </c>
      <c r="C8" s="122" t="s">
        <v>9190</v>
      </c>
      <c r="D8" s="122" t="s">
        <v>9604</v>
      </c>
      <c r="E8" s="182" t="s">
        <v>9617</v>
      </c>
      <c r="F8" s="201" t="s">
        <v>9344</v>
      </c>
      <c r="G8" s="156" t="s">
        <v>9344</v>
      </c>
      <c r="H8" s="201" t="s">
        <v>9344</v>
      </c>
      <c r="I8" s="156" t="s">
        <v>5</v>
      </c>
      <c r="J8" s="201" t="s">
        <v>5</v>
      </c>
      <c r="K8" s="156" t="s">
        <v>5</v>
      </c>
      <c r="L8" s="201" t="s">
        <v>9612</v>
      </c>
      <c r="M8" s="156" t="s">
        <v>9344</v>
      </c>
      <c r="N8" s="201" t="s">
        <v>9344</v>
      </c>
      <c r="O8" s="213" t="s">
        <v>35</v>
      </c>
      <c r="P8" s="154"/>
    </row>
    <row r="9" spans="1:18" s="280" customFormat="1" x14ac:dyDescent="0.25">
      <c r="A9" s="274" t="s">
        <v>2</v>
      </c>
      <c r="B9" s="275" t="s">
        <v>9286</v>
      </c>
      <c r="C9" s="288" t="s">
        <v>9192</v>
      </c>
      <c r="D9" s="192" t="s">
        <v>9618</v>
      </c>
      <c r="E9" s="177" t="s">
        <v>9619</v>
      </c>
      <c r="F9" s="208" t="s">
        <v>9618</v>
      </c>
      <c r="G9" s="314" t="s">
        <v>9338</v>
      </c>
      <c r="H9" s="193" t="s">
        <v>7150</v>
      </c>
      <c r="I9" s="178" t="s">
        <v>9598</v>
      </c>
      <c r="J9" s="193" t="s">
        <v>9620</v>
      </c>
      <c r="K9" s="178" t="s">
        <v>9621</v>
      </c>
      <c r="L9" s="193" t="s">
        <v>9292</v>
      </c>
      <c r="M9" s="178" t="s">
        <v>9622</v>
      </c>
      <c r="N9" s="193" t="s">
        <v>9623</v>
      </c>
      <c r="O9" s="176" t="s">
        <v>35</v>
      </c>
      <c r="P9" s="176" t="s">
        <v>9624</v>
      </c>
    </row>
    <row r="10" spans="1:18" s="282" customFormat="1" ht="15.75" thickBot="1" x14ac:dyDescent="0.3">
      <c r="A10" s="153" t="s">
        <v>2</v>
      </c>
      <c r="B10" s="213" t="s">
        <v>9286</v>
      </c>
      <c r="C10" s="290" t="s">
        <v>9192</v>
      </c>
      <c r="D10" s="200" t="s">
        <v>9625</v>
      </c>
      <c r="E10" s="182" t="s">
        <v>9626</v>
      </c>
      <c r="F10" s="155" t="s">
        <v>9344</v>
      </c>
      <c r="G10" s="315" t="s">
        <v>9344</v>
      </c>
      <c r="H10" s="201" t="s">
        <v>9344</v>
      </c>
      <c r="I10" s="156" t="s">
        <v>5</v>
      </c>
      <c r="J10" s="201" t="s">
        <v>5</v>
      </c>
      <c r="K10" s="156" t="s">
        <v>9627</v>
      </c>
      <c r="L10" s="201" t="s">
        <v>9292</v>
      </c>
      <c r="M10" s="156" t="s">
        <v>9344</v>
      </c>
      <c r="N10" s="201" t="s">
        <v>9628</v>
      </c>
      <c r="O10" s="181" t="s">
        <v>35</v>
      </c>
      <c r="P10" s="181" t="s">
        <v>9624</v>
      </c>
    </row>
    <row r="11" spans="1:18" s="280" customFormat="1" x14ac:dyDescent="0.25">
      <c r="A11" s="171" t="s">
        <v>2</v>
      </c>
      <c r="B11" s="172" t="s">
        <v>9286</v>
      </c>
      <c r="C11" s="111" t="s">
        <v>9197</v>
      </c>
      <c r="D11" s="111" t="s">
        <v>9629</v>
      </c>
      <c r="E11" s="177" t="s">
        <v>9630</v>
      </c>
      <c r="F11" s="193" t="s">
        <v>9344</v>
      </c>
      <c r="G11" s="178" t="s">
        <v>9631</v>
      </c>
      <c r="H11" s="193" t="s">
        <v>7084</v>
      </c>
      <c r="I11" s="178" t="s">
        <v>9346</v>
      </c>
      <c r="J11" s="193" t="s">
        <v>9632</v>
      </c>
      <c r="K11" s="178" t="s">
        <v>9600</v>
      </c>
      <c r="L11" s="193" t="s">
        <v>9633</v>
      </c>
      <c r="M11" s="178" t="s">
        <v>9344</v>
      </c>
      <c r="N11" s="193" t="s">
        <v>9634</v>
      </c>
      <c r="O11" s="275" t="s">
        <v>35</v>
      </c>
      <c r="P11" s="258"/>
    </row>
    <row r="12" spans="1:18" x14ac:dyDescent="0.25">
      <c r="A12" s="163" t="s">
        <v>2</v>
      </c>
      <c r="B12" s="164" t="s">
        <v>9286</v>
      </c>
      <c r="C12" s="115" t="s">
        <v>9197</v>
      </c>
      <c r="D12" s="115" t="s">
        <v>9635</v>
      </c>
      <c r="E12" s="45" t="s">
        <v>9636</v>
      </c>
      <c r="F12" s="46" t="s">
        <v>9344</v>
      </c>
      <c r="G12" s="73" t="s">
        <v>9631</v>
      </c>
      <c r="H12" s="46" t="s">
        <v>7084</v>
      </c>
      <c r="I12" s="73" t="s">
        <v>9346</v>
      </c>
      <c r="J12" s="46" t="s">
        <v>9632</v>
      </c>
      <c r="K12" s="73" t="s">
        <v>9600</v>
      </c>
      <c r="L12" s="46" t="s">
        <v>9633</v>
      </c>
      <c r="M12" s="73" t="s">
        <v>9344</v>
      </c>
      <c r="N12" s="46" t="s">
        <v>9634</v>
      </c>
      <c r="O12" s="4" t="s">
        <v>35</v>
      </c>
      <c r="P12" s="13"/>
    </row>
    <row r="13" spans="1:18" x14ac:dyDescent="0.25">
      <c r="A13" s="163" t="s">
        <v>2</v>
      </c>
      <c r="B13" s="164" t="s">
        <v>9286</v>
      </c>
      <c r="C13" s="115" t="s">
        <v>9197</v>
      </c>
      <c r="D13" s="115" t="s">
        <v>9637</v>
      </c>
      <c r="E13" s="45" t="s">
        <v>9638</v>
      </c>
      <c r="F13" s="46" t="s">
        <v>9344</v>
      </c>
      <c r="G13" s="73" t="s">
        <v>9338</v>
      </c>
      <c r="H13" s="46" t="s">
        <v>9344</v>
      </c>
      <c r="I13" s="73" t="s">
        <v>5</v>
      </c>
      <c r="J13" s="46" t="s">
        <v>5</v>
      </c>
      <c r="K13" s="73" t="s">
        <v>5</v>
      </c>
      <c r="L13" s="46" t="s">
        <v>9633</v>
      </c>
      <c r="M13" s="73" t="s">
        <v>9344</v>
      </c>
      <c r="N13" s="46" t="s">
        <v>9634</v>
      </c>
      <c r="O13" s="4" t="s">
        <v>35</v>
      </c>
      <c r="P13" s="13"/>
    </row>
    <row r="14" spans="1:18" s="282" customFormat="1" ht="15.75" thickBot="1" x14ac:dyDescent="0.3">
      <c r="A14" s="173" t="s">
        <v>2</v>
      </c>
      <c r="B14" s="166" t="s">
        <v>9286</v>
      </c>
      <c r="C14" s="122" t="s">
        <v>9197</v>
      </c>
      <c r="D14" s="122" t="s">
        <v>9604</v>
      </c>
      <c r="E14" s="182" t="s">
        <v>9639</v>
      </c>
      <c r="F14" s="201" t="s">
        <v>9344</v>
      </c>
      <c r="G14" s="156" t="s">
        <v>9344</v>
      </c>
      <c r="H14" s="201" t="s">
        <v>9344</v>
      </c>
      <c r="I14" s="156" t="s">
        <v>5</v>
      </c>
      <c r="J14" s="201" t="s">
        <v>5</v>
      </c>
      <c r="K14" s="156" t="s">
        <v>5</v>
      </c>
      <c r="L14" s="201" t="s">
        <v>9633</v>
      </c>
      <c r="M14" s="156" t="s">
        <v>9344</v>
      </c>
      <c r="N14" s="201" t="s">
        <v>9344</v>
      </c>
      <c r="O14" s="213" t="s">
        <v>35</v>
      </c>
      <c r="P14" s="154"/>
    </row>
    <row r="15" spans="1:18" x14ac:dyDescent="0.25">
      <c r="A15" s="171" t="s">
        <v>2</v>
      </c>
      <c r="B15" s="172" t="s">
        <v>9286</v>
      </c>
      <c r="C15" s="111" t="s">
        <v>9199</v>
      </c>
      <c r="D15" s="111" t="s">
        <v>9640</v>
      </c>
      <c r="E15" s="177" t="s">
        <v>9641</v>
      </c>
      <c r="F15" s="193" t="s">
        <v>9642</v>
      </c>
      <c r="G15" s="178" t="s">
        <v>9345</v>
      </c>
      <c r="H15" s="193" t="s">
        <v>9344</v>
      </c>
      <c r="I15" s="178" t="s">
        <v>5</v>
      </c>
      <c r="J15" s="193" t="s">
        <v>5</v>
      </c>
      <c r="K15" s="178" t="s">
        <v>9643</v>
      </c>
      <c r="L15" s="193" t="s">
        <v>9644</v>
      </c>
      <c r="M15" s="178" t="s">
        <v>9344</v>
      </c>
      <c r="N15" s="193" t="s">
        <v>9645</v>
      </c>
      <c r="O15" s="275" t="s">
        <v>35</v>
      </c>
      <c r="P15" s="258" t="s">
        <v>9646</v>
      </c>
    </row>
    <row r="16" spans="1:18" x14ac:dyDescent="0.25">
      <c r="A16" s="163" t="s">
        <v>2</v>
      </c>
      <c r="B16" s="164" t="s">
        <v>9286</v>
      </c>
      <c r="C16" s="115" t="s">
        <v>9199</v>
      </c>
      <c r="D16" s="115" t="s">
        <v>9647</v>
      </c>
      <c r="E16" s="45" t="s">
        <v>9648</v>
      </c>
      <c r="F16" s="46" t="s">
        <v>9642</v>
      </c>
      <c r="G16" s="73" t="s">
        <v>9345</v>
      </c>
      <c r="H16" s="46" t="s">
        <v>9344</v>
      </c>
      <c r="I16" s="73" t="s">
        <v>5</v>
      </c>
      <c r="J16" s="46" t="s">
        <v>5</v>
      </c>
      <c r="K16" s="73" t="s">
        <v>9649</v>
      </c>
      <c r="L16" s="46" t="s">
        <v>9644</v>
      </c>
      <c r="M16" s="73" t="s">
        <v>9344</v>
      </c>
      <c r="N16" s="46" t="s">
        <v>9645</v>
      </c>
      <c r="O16" s="4" t="s">
        <v>35</v>
      </c>
      <c r="P16" s="13" t="s">
        <v>9650</v>
      </c>
    </row>
    <row r="17" spans="1:16" x14ac:dyDescent="0.25">
      <c r="A17" s="163" t="s">
        <v>2</v>
      </c>
      <c r="B17" s="164" t="s">
        <v>9286</v>
      </c>
      <c r="C17" s="115" t="s">
        <v>9199</v>
      </c>
      <c r="D17" s="115" t="s">
        <v>9651</v>
      </c>
      <c r="E17" s="45" t="s">
        <v>9652</v>
      </c>
      <c r="F17" s="46" t="s">
        <v>9642</v>
      </c>
      <c r="G17" s="73" t="s">
        <v>9338</v>
      </c>
      <c r="H17" s="46" t="s">
        <v>7084</v>
      </c>
      <c r="I17" s="73" t="s">
        <v>9653</v>
      </c>
      <c r="J17" s="46" t="s">
        <v>9654</v>
      </c>
      <c r="K17" s="73" t="s">
        <v>9655</v>
      </c>
      <c r="L17" s="46" t="s">
        <v>9644</v>
      </c>
      <c r="M17" s="73" t="s">
        <v>9344</v>
      </c>
      <c r="N17" s="46" t="s">
        <v>9645</v>
      </c>
      <c r="O17" s="4" t="s">
        <v>35</v>
      </c>
      <c r="P17" s="12" t="s">
        <v>9656</v>
      </c>
    </row>
    <row r="18" spans="1:16" ht="15.75" thickBot="1" x14ac:dyDescent="0.3">
      <c r="A18" s="447" t="s">
        <v>2</v>
      </c>
      <c r="B18" s="384" t="s">
        <v>9286</v>
      </c>
      <c r="C18" s="142" t="s">
        <v>9199</v>
      </c>
      <c r="D18" s="142" t="s">
        <v>9604</v>
      </c>
      <c r="E18" s="385" t="s">
        <v>9657</v>
      </c>
      <c r="F18" s="434" t="s">
        <v>9344</v>
      </c>
      <c r="G18" s="386" t="s">
        <v>9344</v>
      </c>
      <c r="H18" s="434" t="s">
        <v>9344</v>
      </c>
      <c r="I18" s="386" t="s">
        <v>5</v>
      </c>
      <c r="J18" s="434" t="s">
        <v>5</v>
      </c>
      <c r="K18" s="386" t="s">
        <v>5</v>
      </c>
      <c r="L18" s="434" t="s">
        <v>9644</v>
      </c>
      <c r="M18" s="386" t="s">
        <v>9344</v>
      </c>
      <c r="N18" s="434" t="s">
        <v>9344</v>
      </c>
      <c r="O18" s="455" t="s">
        <v>35</v>
      </c>
      <c r="P18" s="456"/>
    </row>
    <row r="19" spans="1:16" s="280" customFormat="1" x14ac:dyDescent="0.25">
      <c r="A19" s="171" t="s">
        <v>2</v>
      </c>
      <c r="B19" s="172" t="s">
        <v>9286</v>
      </c>
      <c r="C19" s="111" t="s">
        <v>9207</v>
      </c>
      <c r="D19" s="111" t="s">
        <v>9658</v>
      </c>
      <c r="E19" s="177" t="s">
        <v>9659</v>
      </c>
      <c r="F19" s="193" t="s">
        <v>9344</v>
      </c>
      <c r="G19" s="178" t="s">
        <v>9338</v>
      </c>
      <c r="H19" s="193" t="s">
        <v>7150</v>
      </c>
      <c r="I19" s="178" t="s">
        <v>9598</v>
      </c>
      <c r="J19" s="193" t="s">
        <v>9660</v>
      </c>
      <c r="K19" s="178" t="s">
        <v>9661</v>
      </c>
      <c r="L19" s="193" t="s">
        <v>9662</v>
      </c>
      <c r="M19" s="178" t="s">
        <v>9663</v>
      </c>
      <c r="N19" s="193" t="s">
        <v>9664</v>
      </c>
      <c r="O19" s="275" t="s">
        <v>35</v>
      </c>
      <c r="P19" s="258"/>
    </row>
    <row r="20" spans="1:16" s="282" customFormat="1" ht="15.75" thickBot="1" x14ac:dyDescent="0.3">
      <c r="A20" s="173" t="s">
        <v>2</v>
      </c>
      <c r="B20" s="166" t="s">
        <v>9286</v>
      </c>
      <c r="C20" s="122" t="s">
        <v>9207</v>
      </c>
      <c r="D20" s="122" t="s">
        <v>9665</v>
      </c>
      <c r="E20" s="182" t="s">
        <v>9666</v>
      </c>
      <c r="F20" s="201" t="s">
        <v>9344</v>
      </c>
      <c r="G20" s="156" t="s">
        <v>9338</v>
      </c>
      <c r="H20" s="201" t="s">
        <v>9344</v>
      </c>
      <c r="I20" s="156" t="s">
        <v>9344</v>
      </c>
      <c r="J20" s="201" t="s">
        <v>9344</v>
      </c>
      <c r="K20" s="156" t="s">
        <v>9661</v>
      </c>
      <c r="L20" s="201" t="s">
        <v>9662</v>
      </c>
      <c r="M20" s="156" t="s">
        <v>9663</v>
      </c>
      <c r="N20" s="201" t="s">
        <v>9664</v>
      </c>
      <c r="O20" s="213" t="s">
        <v>35</v>
      </c>
      <c r="P20" s="154"/>
    </row>
    <row r="21" spans="1:16" s="280" customFormat="1" x14ac:dyDescent="0.25">
      <c r="A21" s="171" t="s">
        <v>2</v>
      </c>
      <c r="B21" s="172" t="s">
        <v>9286</v>
      </c>
      <c r="C21" s="111" t="s">
        <v>9209</v>
      </c>
      <c r="D21" s="111" t="s">
        <v>9667</v>
      </c>
      <c r="E21" s="177" t="s">
        <v>9659</v>
      </c>
      <c r="F21" s="193" t="s">
        <v>9344</v>
      </c>
      <c r="G21" s="178" t="s">
        <v>9338</v>
      </c>
      <c r="H21" s="193" t="s">
        <v>7150</v>
      </c>
      <c r="I21" s="178" t="s">
        <v>9598</v>
      </c>
      <c r="J21" s="193" t="s">
        <v>9668</v>
      </c>
      <c r="K21" s="178" t="s">
        <v>9661</v>
      </c>
      <c r="L21" s="193" t="s">
        <v>9662</v>
      </c>
      <c r="M21" s="178" t="s">
        <v>9663</v>
      </c>
      <c r="N21" s="193" t="s">
        <v>9664</v>
      </c>
      <c r="O21" s="275" t="s">
        <v>35</v>
      </c>
      <c r="P21" s="258"/>
    </row>
    <row r="22" spans="1:16" s="282" customFormat="1" ht="15.75" thickBot="1" x14ac:dyDescent="0.3">
      <c r="A22" s="173" t="s">
        <v>2</v>
      </c>
      <c r="B22" s="166" t="s">
        <v>9286</v>
      </c>
      <c r="C22" s="122" t="s">
        <v>9209</v>
      </c>
      <c r="D22" s="122" t="s">
        <v>9669</v>
      </c>
      <c r="E22" s="182" t="s">
        <v>9670</v>
      </c>
      <c r="F22" s="201" t="s">
        <v>9344</v>
      </c>
      <c r="G22" s="156" t="s">
        <v>9338</v>
      </c>
      <c r="H22" s="201" t="s">
        <v>7150</v>
      </c>
      <c r="I22" s="156" t="s">
        <v>9598</v>
      </c>
      <c r="J22" s="201" t="s">
        <v>9671</v>
      </c>
      <c r="K22" s="156" t="s">
        <v>9661</v>
      </c>
      <c r="L22" s="201" t="s">
        <v>9662</v>
      </c>
      <c r="M22" s="156" t="s">
        <v>9663</v>
      </c>
      <c r="N22" s="201" t="s">
        <v>9664</v>
      </c>
      <c r="O22" s="213" t="s">
        <v>35</v>
      </c>
      <c r="P22" s="154"/>
    </row>
    <row r="23" spans="1:16" s="280" customFormat="1" x14ac:dyDescent="0.25">
      <c r="A23" s="171" t="s">
        <v>2</v>
      </c>
      <c r="B23" s="172" t="s">
        <v>9286</v>
      </c>
      <c r="C23" s="111" t="s">
        <v>9211</v>
      </c>
      <c r="D23" s="111" t="s">
        <v>9672</v>
      </c>
      <c r="E23" s="177" t="s">
        <v>9673</v>
      </c>
      <c r="F23" s="193" t="s">
        <v>9672</v>
      </c>
      <c r="G23" s="178" t="s">
        <v>9674</v>
      </c>
      <c r="H23" s="193" t="s">
        <v>9675</v>
      </c>
      <c r="I23" s="178" t="s">
        <v>2662</v>
      </c>
      <c r="J23" s="193" t="s">
        <v>9676</v>
      </c>
      <c r="K23" s="178" t="s">
        <v>9677</v>
      </c>
      <c r="L23" s="193" t="s">
        <v>9678</v>
      </c>
      <c r="M23" s="178" t="s">
        <v>9344</v>
      </c>
      <c r="N23" s="193" t="s">
        <v>9344</v>
      </c>
      <c r="O23" s="275" t="s">
        <v>35</v>
      </c>
      <c r="P23" s="258"/>
    </row>
    <row r="24" spans="1:16" x14ac:dyDescent="0.25">
      <c r="A24" s="163" t="s">
        <v>2</v>
      </c>
      <c r="B24" s="164" t="s">
        <v>9286</v>
      </c>
      <c r="C24" s="115" t="s">
        <v>9211</v>
      </c>
      <c r="D24" s="115" t="s">
        <v>9679</v>
      </c>
      <c r="E24" s="45" t="s">
        <v>9680</v>
      </c>
      <c r="F24" s="46" t="s">
        <v>9679</v>
      </c>
      <c r="G24" s="73" t="s">
        <v>9681</v>
      </c>
      <c r="H24" s="46" t="s">
        <v>9682</v>
      </c>
      <c r="I24" s="73" t="s">
        <v>9598</v>
      </c>
      <c r="J24" s="46" t="s">
        <v>9683</v>
      </c>
      <c r="K24" s="73" t="s">
        <v>9684</v>
      </c>
      <c r="L24" s="46" t="s">
        <v>9678</v>
      </c>
      <c r="M24" s="73" t="s">
        <v>9344</v>
      </c>
      <c r="N24" s="46" t="s">
        <v>9344</v>
      </c>
      <c r="O24" s="4" t="s">
        <v>35</v>
      </c>
      <c r="P24" s="13"/>
    </row>
    <row r="25" spans="1:16" s="282" customFormat="1" ht="15.75" thickBot="1" x14ac:dyDescent="0.3">
      <c r="A25" s="173" t="s">
        <v>2</v>
      </c>
      <c r="B25" s="166" t="s">
        <v>9286</v>
      </c>
      <c r="C25" s="122" t="s">
        <v>9211</v>
      </c>
      <c r="D25" s="122" t="s">
        <v>9604</v>
      </c>
      <c r="E25" s="182" t="s">
        <v>9685</v>
      </c>
      <c r="F25" s="201" t="s">
        <v>9344</v>
      </c>
      <c r="G25" s="156" t="s">
        <v>9686</v>
      </c>
      <c r="H25" s="201" t="s">
        <v>9344</v>
      </c>
      <c r="I25" s="156" t="s">
        <v>5</v>
      </c>
      <c r="J25" s="201" t="s">
        <v>5</v>
      </c>
      <c r="K25" s="156" t="s">
        <v>5</v>
      </c>
      <c r="L25" s="201" t="s">
        <v>9678</v>
      </c>
      <c r="M25" s="156" t="s">
        <v>9344</v>
      </c>
      <c r="N25" s="201" t="s">
        <v>9344</v>
      </c>
      <c r="O25" s="213" t="s">
        <v>35</v>
      </c>
      <c r="P25" s="154"/>
    </row>
    <row r="26" spans="1:16" s="167" customFormat="1" x14ac:dyDescent="0.25">
      <c r="A26" s="171" t="s">
        <v>2</v>
      </c>
      <c r="B26" s="172" t="s">
        <v>9286</v>
      </c>
      <c r="C26" s="572" t="s">
        <v>9215</v>
      </c>
      <c r="D26" s="572" t="s">
        <v>9687</v>
      </c>
      <c r="E26" s="573" t="s">
        <v>10562</v>
      </c>
      <c r="F26" s="518" t="s">
        <v>9687</v>
      </c>
      <c r="G26" s="574" t="s">
        <v>9338</v>
      </c>
      <c r="H26" s="518" t="s">
        <v>9688</v>
      </c>
      <c r="I26" s="574" t="s">
        <v>9598</v>
      </c>
      <c r="J26" s="518" t="s">
        <v>9689</v>
      </c>
      <c r="K26" s="574" t="s">
        <v>9690</v>
      </c>
      <c r="L26" s="518" t="s">
        <v>9325</v>
      </c>
      <c r="M26" s="574" t="s">
        <v>9344</v>
      </c>
      <c r="N26" s="518" t="s">
        <v>9344</v>
      </c>
      <c r="O26" s="172" t="s">
        <v>35</v>
      </c>
      <c r="P26" s="541"/>
    </row>
    <row r="27" spans="1:16" s="167" customFormat="1" x14ac:dyDescent="0.25">
      <c r="A27" s="163" t="s">
        <v>2</v>
      </c>
      <c r="B27" s="164" t="s">
        <v>9286</v>
      </c>
      <c r="C27" s="575" t="s">
        <v>9215</v>
      </c>
      <c r="D27" s="575" t="s">
        <v>9691</v>
      </c>
      <c r="E27" s="569" t="s">
        <v>9692</v>
      </c>
      <c r="F27" s="519" t="s">
        <v>9344</v>
      </c>
      <c r="G27" s="570" t="s">
        <v>9345</v>
      </c>
      <c r="H27" s="519" t="s">
        <v>9344</v>
      </c>
      <c r="I27" s="570" t="s">
        <v>5</v>
      </c>
      <c r="J27" s="519" t="s">
        <v>5</v>
      </c>
      <c r="K27" s="570" t="s">
        <v>5</v>
      </c>
      <c r="L27" s="519" t="s">
        <v>9325</v>
      </c>
      <c r="M27" s="570" t="s">
        <v>9344</v>
      </c>
      <c r="N27" s="519" t="s">
        <v>9344</v>
      </c>
      <c r="O27" s="164" t="s">
        <v>35</v>
      </c>
      <c r="P27" s="401"/>
    </row>
    <row r="28" spans="1:16" s="167" customFormat="1" ht="15.75" thickBot="1" x14ac:dyDescent="0.3">
      <c r="A28" s="576" t="s">
        <v>2</v>
      </c>
      <c r="B28" s="577" t="s">
        <v>9286</v>
      </c>
      <c r="C28" s="578" t="s">
        <v>9215</v>
      </c>
      <c r="D28" s="578" t="s">
        <v>9693</v>
      </c>
      <c r="E28" s="579" t="s">
        <v>9694</v>
      </c>
      <c r="F28" s="580" t="s">
        <v>9344</v>
      </c>
      <c r="G28" s="581" t="s">
        <v>9344</v>
      </c>
      <c r="H28" s="580" t="s">
        <v>9344</v>
      </c>
      <c r="I28" s="581" t="s">
        <v>5</v>
      </c>
      <c r="J28" s="580" t="s">
        <v>5</v>
      </c>
      <c r="K28" s="581" t="s">
        <v>5</v>
      </c>
      <c r="L28" s="580" t="s">
        <v>9325</v>
      </c>
      <c r="M28" s="581" t="s">
        <v>9344</v>
      </c>
      <c r="N28" s="580" t="s">
        <v>9344</v>
      </c>
      <c r="O28" s="166" t="s">
        <v>35</v>
      </c>
      <c r="P28" s="582"/>
    </row>
    <row r="29" spans="1:16" s="280" customFormat="1" x14ac:dyDescent="0.25">
      <c r="A29" s="171" t="s">
        <v>2</v>
      </c>
      <c r="B29" s="172" t="s">
        <v>9286</v>
      </c>
      <c r="C29" s="111" t="s">
        <v>9218</v>
      </c>
      <c r="D29" s="111" t="s">
        <v>9695</v>
      </c>
      <c r="E29" s="177" t="s">
        <v>9696</v>
      </c>
      <c r="F29" s="193" t="s">
        <v>9695</v>
      </c>
      <c r="G29" s="178" t="s">
        <v>9338</v>
      </c>
      <c r="H29" s="193" t="s">
        <v>9697</v>
      </c>
      <c r="I29" s="178" t="s">
        <v>9698</v>
      </c>
      <c r="J29" s="193" t="s">
        <v>9699</v>
      </c>
      <c r="K29" s="178" t="s">
        <v>9700</v>
      </c>
      <c r="L29" s="193" t="s">
        <v>9387</v>
      </c>
      <c r="M29" s="178" t="s">
        <v>9344</v>
      </c>
      <c r="N29" s="193" t="s">
        <v>9701</v>
      </c>
      <c r="O29" s="275" t="s">
        <v>35</v>
      </c>
      <c r="P29" s="258"/>
    </row>
    <row r="30" spans="1:16" s="282" customFormat="1" ht="15.75" thickBot="1" x14ac:dyDescent="0.3">
      <c r="A30" s="173" t="s">
        <v>2</v>
      </c>
      <c r="B30" s="166" t="s">
        <v>9286</v>
      </c>
      <c r="C30" s="122" t="s">
        <v>9218</v>
      </c>
      <c r="D30" s="122" t="s">
        <v>9604</v>
      </c>
      <c r="E30" s="182" t="s">
        <v>9702</v>
      </c>
      <c r="F30" s="201" t="s">
        <v>9344</v>
      </c>
      <c r="G30" s="156" t="s">
        <v>9344</v>
      </c>
      <c r="H30" s="201" t="s">
        <v>9344</v>
      </c>
      <c r="I30" s="156" t="s">
        <v>5</v>
      </c>
      <c r="J30" s="201" t="s">
        <v>5</v>
      </c>
      <c r="K30" s="156" t="s">
        <v>5</v>
      </c>
      <c r="L30" s="201" t="s">
        <v>9387</v>
      </c>
      <c r="M30" s="156" t="s">
        <v>9344</v>
      </c>
      <c r="N30" s="201" t="s">
        <v>9703</v>
      </c>
      <c r="O30" s="213" t="s">
        <v>35</v>
      </c>
      <c r="P30" s="154"/>
    </row>
    <row r="31" spans="1:16" x14ac:dyDescent="0.25">
      <c r="A31" s="161" t="s">
        <v>2</v>
      </c>
      <c r="B31" s="162" t="s">
        <v>9286</v>
      </c>
      <c r="C31" s="135" t="s">
        <v>9221</v>
      </c>
      <c r="D31" s="135" t="s">
        <v>9704</v>
      </c>
      <c r="E31" s="43" t="s">
        <v>9705</v>
      </c>
      <c r="F31" s="44" t="s">
        <v>9706</v>
      </c>
      <c r="G31" s="72" t="s">
        <v>9338</v>
      </c>
      <c r="H31" s="44" t="s">
        <v>7084</v>
      </c>
      <c r="I31" s="72" t="s">
        <v>2662</v>
      </c>
      <c r="J31" s="44" t="s">
        <v>9707</v>
      </c>
      <c r="K31" s="72" t="s">
        <v>9611</v>
      </c>
      <c r="L31" s="44" t="s">
        <v>9506</v>
      </c>
      <c r="M31" s="72" t="s">
        <v>9344</v>
      </c>
      <c r="N31" s="44" t="s">
        <v>9708</v>
      </c>
      <c r="O31" s="6" t="s">
        <v>35</v>
      </c>
      <c r="P31" s="12"/>
    </row>
    <row r="32" spans="1:16" ht="15.75" thickBot="1" x14ac:dyDescent="0.3">
      <c r="A32" s="163" t="s">
        <v>2</v>
      </c>
      <c r="B32" s="164" t="s">
        <v>9286</v>
      </c>
      <c r="C32" s="115" t="s">
        <v>9221</v>
      </c>
      <c r="D32" s="115" t="s">
        <v>9709</v>
      </c>
      <c r="E32" s="45" t="s">
        <v>9710</v>
      </c>
      <c r="F32" s="46" t="s">
        <v>9706</v>
      </c>
      <c r="G32" s="73" t="s">
        <v>9338</v>
      </c>
      <c r="H32" s="46" t="s">
        <v>7084</v>
      </c>
      <c r="I32" s="73" t="s">
        <v>2662</v>
      </c>
      <c r="J32" s="46" t="s">
        <v>9711</v>
      </c>
      <c r="K32" s="73" t="s">
        <v>9611</v>
      </c>
      <c r="L32" s="46" t="s">
        <v>9506</v>
      </c>
      <c r="M32" s="73" t="s">
        <v>9344</v>
      </c>
      <c r="N32" s="46" t="s">
        <v>9708</v>
      </c>
      <c r="O32" s="4" t="s">
        <v>35</v>
      </c>
      <c r="P32" s="13"/>
    </row>
    <row r="33" spans="1:16" s="280" customFormat="1" x14ac:dyDescent="0.25">
      <c r="A33" s="171" t="s">
        <v>2</v>
      </c>
      <c r="B33" s="172" t="s">
        <v>9286</v>
      </c>
      <c r="C33" s="111" t="s">
        <v>9223</v>
      </c>
      <c r="D33" s="111" t="s">
        <v>9712</v>
      </c>
      <c r="E33" s="177" t="s">
        <v>9713</v>
      </c>
      <c r="F33" s="193" t="s">
        <v>9714</v>
      </c>
      <c r="G33" s="178" t="s">
        <v>9338</v>
      </c>
      <c r="H33" s="193" t="s">
        <v>7084</v>
      </c>
      <c r="I33" s="178" t="s">
        <v>9715</v>
      </c>
      <c r="J33" s="193" t="s">
        <v>9716</v>
      </c>
      <c r="K33" s="178" t="s">
        <v>9717</v>
      </c>
      <c r="L33" s="193" t="s">
        <v>9325</v>
      </c>
      <c r="M33" s="178" t="s">
        <v>9344</v>
      </c>
      <c r="N33" s="193" t="s">
        <v>9718</v>
      </c>
      <c r="O33" s="275" t="s">
        <v>35</v>
      </c>
      <c r="P33" s="258"/>
    </row>
    <row r="34" spans="1:16" s="282" customFormat="1" ht="15.75" thickBot="1" x14ac:dyDescent="0.3">
      <c r="A34" s="173" t="s">
        <v>2</v>
      </c>
      <c r="B34" s="166" t="s">
        <v>9286</v>
      </c>
      <c r="C34" s="122" t="s">
        <v>9223</v>
      </c>
      <c r="D34" s="122" t="s">
        <v>9719</v>
      </c>
      <c r="E34" s="182" t="s">
        <v>9720</v>
      </c>
      <c r="F34" s="201" t="s">
        <v>9721</v>
      </c>
      <c r="G34" s="156" t="s">
        <v>9338</v>
      </c>
      <c r="H34" s="201" t="s">
        <v>9344</v>
      </c>
      <c r="I34" s="156" t="s">
        <v>5</v>
      </c>
      <c r="J34" s="201" t="s">
        <v>5</v>
      </c>
      <c r="K34" s="156" t="s">
        <v>9346</v>
      </c>
      <c r="L34" s="201" t="s">
        <v>9325</v>
      </c>
      <c r="M34" s="156" t="s">
        <v>9344</v>
      </c>
      <c r="N34" s="210" t="s">
        <v>9718</v>
      </c>
      <c r="O34" s="213" t="s">
        <v>35</v>
      </c>
      <c r="P34" s="154"/>
    </row>
    <row r="35" spans="1:16" s="280" customFormat="1" x14ac:dyDescent="0.25">
      <c r="A35" s="171" t="s">
        <v>2</v>
      </c>
      <c r="B35" s="172" t="s">
        <v>9286</v>
      </c>
      <c r="C35" s="111" t="s">
        <v>9226</v>
      </c>
      <c r="D35" s="111" t="s">
        <v>9722</v>
      </c>
      <c r="E35" s="177" t="s">
        <v>9723</v>
      </c>
      <c r="F35" s="193" t="s">
        <v>9724</v>
      </c>
      <c r="G35" s="178" t="s">
        <v>9338</v>
      </c>
      <c r="H35" s="193" t="s">
        <v>9725</v>
      </c>
      <c r="I35" s="178" t="s">
        <v>9598</v>
      </c>
      <c r="J35" s="193" t="s">
        <v>9726</v>
      </c>
      <c r="K35" s="178" t="s">
        <v>9727</v>
      </c>
      <c r="L35" s="193" t="s">
        <v>9728</v>
      </c>
      <c r="M35" s="178" t="s">
        <v>9344</v>
      </c>
      <c r="N35" s="193" t="s">
        <v>9729</v>
      </c>
      <c r="O35" s="275" t="s">
        <v>35</v>
      </c>
      <c r="P35" s="258"/>
    </row>
    <row r="36" spans="1:16" s="282" customFormat="1" ht="15.75" thickBot="1" x14ac:dyDescent="0.3">
      <c r="A36" s="173" t="s">
        <v>2</v>
      </c>
      <c r="B36" s="166" t="s">
        <v>9286</v>
      </c>
      <c r="C36" s="122" t="s">
        <v>9226</v>
      </c>
      <c r="D36" s="122" t="s">
        <v>9730</v>
      </c>
      <c r="E36" s="203" t="s">
        <v>9731</v>
      </c>
      <c r="F36" s="201" t="s">
        <v>9724</v>
      </c>
      <c r="G36" s="156" t="s">
        <v>9338</v>
      </c>
      <c r="H36" s="201" t="s">
        <v>9344</v>
      </c>
      <c r="I36" s="156" t="s">
        <v>5</v>
      </c>
      <c r="J36" s="201" t="s">
        <v>5</v>
      </c>
      <c r="K36" s="204" t="s">
        <v>9727</v>
      </c>
      <c r="L36" s="201" t="s">
        <v>9728</v>
      </c>
      <c r="M36" s="156" t="s">
        <v>9344</v>
      </c>
      <c r="N36" s="210" t="s">
        <v>9729</v>
      </c>
      <c r="O36" s="213" t="s">
        <v>35</v>
      </c>
      <c r="P36" s="154"/>
    </row>
    <row r="37" spans="1:16" s="280" customFormat="1" x14ac:dyDescent="0.25">
      <c r="A37" s="171" t="s">
        <v>2</v>
      </c>
      <c r="B37" s="172" t="s">
        <v>9286</v>
      </c>
      <c r="C37" s="111" t="s">
        <v>9228</v>
      </c>
      <c r="D37" s="111" t="s">
        <v>9687</v>
      </c>
      <c r="E37" s="177" t="s">
        <v>9732</v>
      </c>
      <c r="F37" s="193" t="s">
        <v>9687</v>
      </c>
      <c r="G37" s="178" t="s">
        <v>9338</v>
      </c>
      <c r="H37" s="193" t="s">
        <v>9688</v>
      </c>
      <c r="I37" s="178" t="s">
        <v>9598</v>
      </c>
      <c r="J37" s="193" t="s">
        <v>9733</v>
      </c>
      <c r="K37" s="178" t="s">
        <v>9734</v>
      </c>
      <c r="L37" s="193" t="s">
        <v>9319</v>
      </c>
      <c r="M37" s="178" t="s">
        <v>9735</v>
      </c>
      <c r="N37" s="193" t="s">
        <v>9344</v>
      </c>
      <c r="O37" s="275" t="s">
        <v>35</v>
      </c>
      <c r="P37" s="258"/>
    </row>
    <row r="38" spans="1:16" s="282" customFormat="1" ht="15.75" thickBot="1" x14ac:dyDescent="0.3">
      <c r="A38" s="173" t="s">
        <v>2</v>
      </c>
      <c r="B38" s="166" t="s">
        <v>9286</v>
      </c>
      <c r="C38" s="122" t="s">
        <v>9228</v>
      </c>
      <c r="D38" s="122" t="s">
        <v>9693</v>
      </c>
      <c r="E38" s="182" t="s">
        <v>9736</v>
      </c>
      <c r="F38" s="201" t="s">
        <v>9344</v>
      </c>
      <c r="G38" s="156" t="s">
        <v>9344</v>
      </c>
      <c r="H38" s="201" t="s">
        <v>9344</v>
      </c>
      <c r="I38" s="156" t="s">
        <v>5</v>
      </c>
      <c r="J38" s="201" t="s">
        <v>5</v>
      </c>
      <c r="K38" s="156" t="s">
        <v>5</v>
      </c>
      <c r="L38" s="201" t="s">
        <v>9319</v>
      </c>
      <c r="M38" s="156" t="s">
        <v>9344</v>
      </c>
      <c r="N38" s="201" t="s">
        <v>9344</v>
      </c>
      <c r="O38" s="213" t="s">
        <v>35</v>
      </c>
      <c r="P38" s="154"/>
    </row>
    <row r="39" spans="1:16" s="280" customFormat="1" x14ac:dyDescent="0.25">
      <c r="A39" s="171" t="s">
        <v>2</v>
      </c>
      <c r="B39" s="172" t="s">
        <v>9286</v>
      </c>
      <c r="C39" s="111" t="s">
        <v>9253</v>
      </c>
      <c r="D39" s="111" t="s">
        <v>9737</v>
      </c>
      <c r="E39" s="177" t="s">
        <v>9738</v>
      </c>
      <c r="F39" s="193" t="s">
        <v>9344</v>
      </c>
      <c r="G39" s="178" t="s">
        <v>9681</v>
      </c>
      <c r="H39" s="193" t="s">
        <v>9597</v>
      </c>
      <c r="I39" s="178" t="s">
        <v>9598</v>
      </c>
      <c r="J39" s="193" t="s">
        <v>9739</v>
      </c>
      <c r="K39" s="178" t="s">
        <v>9740</v>
      </c>
      <c r="L39" s="193" t="s">
        <v>9741</v>
      </c>
      <c r="M39" s="178" t="s">
        <v>9344</v>
      </c>
      <c r="N39" s="193" t="s">
        <v>9742</v>
      </c>
      <c r="O39" s="275" t="s">
        <v>35</v>
      </c>
      <c r="P39" s="258"/>
    </row>
    <row r="40" spans="1:16" s="282" customFormat="1" ht="15.75" thickBot="1" x14ac:dyDescent="0.3">
      <c r="A40" s="173" t="s">
        <v>2</v>
      </c>
      <c r="B40" s="166" t="s">
        <v>9286</v>
      </c>
      <c r="C40" s="122" t="s">
        <v>9253</v>
      </c>
      <c r="D40" s="122" t="s">
        <v>9604</v>
      </c>
      <c r="E40" s="182" t="s">
        <v>9743</v>
      </c>
      <c r="F40" s="201" t="s">
        <v>9344</v>
      </c>
      <c r="G40" s="156" t="s">
        <v>9681</v>
      </c>
      <c r="H40" s="201" t="s">
        <v>9344</v>
      </c>
      <c r="I40" s="156" t="s">
        <v>5</v>
      </c>
      <c r="J40" s="201" t="s">
        <v>5</v>
      </c>
      <c r="K40" s="156" t="s">
        <v>9744</v>
      </c>
      <c r="L40" s="201" t="s">
        <v>9741</v>
      </c>
      <c r="M40" s="156" t="s">
        <v>9344</v>
      </c>
      <c r="N40" s="210" t="s">
        <v>9742</v>
      </c>
      <c r="O40" s="213" t="s">
        <v>35</v>
      </c>
      <c r="P40" s="154"/>
    </row>
    <row r="41" spans="1:16" s="280" customFormat="1" x14ac:dyDescent="0.25">
      <c r="A41" s="171" t="s">
        <v>2</v>
      </c>
      <c r="B41" s="172" t="s">
        <v>9286</v>
      </c>
      <c r="C41" s="111" t="s">
        <v>9257</v>
      </c>
      <c r="D41" s="111" t="s">
        <v>9745</v>
      </c>
      <c r="E41" s="177" t="s">
        <v>9746</v>
      </c>
      <c r="F41" s="193" t="s">
        <v>9747</v>
      </c>
      <c r="G41" s="178" t="s">
        <v>9338</v>
      </c>
      <c r="H41" s="193" t="s">
        <v>9748</v>
      </c>
      <c r="I41" s="178" t="s">
        <v>9598</v>
      </c>
      <c r="J41" s="193" t="s">
        <v>9749</v>
      </c>
      <c r="K41" s="178" t="s">
        <v>9750</v>
      </c>
      <c r="L41" s="193" t="s">
        <v>9751</v>
      </c>
      <c r="M41" s="178" t="s">
        <v>9344</v>
      </c>
      <c r="N41" s="193" t="s">
        <v>9344</v>
      </c>
      <c r="O41" s="275" t="s">
        <v>35</v>
      </c>
      <c r="P41" s="258"/>
    </row>
    <row r="42" spans="1:16" s="282" customFormat="1" ht="15.75" thickBot="1" x14ac:dyDescent="0.3">
      <c r="A42" s="173" t="s">
        <v>2</v>
      </c>
      <c r="B42" s="166" t="s">
        <v>9286</v>
      </c>
      <c r="C42" s="122" t="s">
        <v>9257</v>
      </c>
      <c r="D42" s="122" t="s">
        <v>9752</v>
      </c>
      <c r="E42" s="182" t="s">
        <v>9753</v>
      </c>
      <c r="F42" s="201" t="s">
        <v>9747</v>
      </c>
      <c r="G42" s="156" t="s">
        <v>9338</v>
      </c>
      <c r="H42" s="201" t="s">
        <v>9344</v>
      </c>
      <c r="I42" s="156" t="s">
        <v>5</v>
      </c>
      <c r="J42" s="201" t="s">
        <v>5</v>
      </c>
      <c r="K42" s="156" t="s">
        <v>9600</v>
      </c>
      <c r="L42" s="201" t="s">
        <v>9751</v>
      </c>
      <c r="M42" s="156" t="s">
        <v>9344</v>
      </c>
      <c r="N42" s="201" t="s">
        <v>9344</v>
      </c>
      <c r="O42" s="213" t="s">
        <v>35</v>
      </c>
      <c r="P42" s="154"/>
    </row>
    <row r="43" spans="1:16" s="280" customFormat="1" x14ac:dyDescent="0.25">
      <c r="A43" s="171" t="s">
        <v>2</v>
      </c>
      <c r="B43" s="172" t="s">
        <v>9286</v>
      </c>
      <c r="C43" s="111" t="s">
        <v>9259</v>
      </c>
      <c r="D43" s="111" t="s">
        <v>9745</v>
      </c>
      <c r="E43" s="177" t="s">
        <v>9754</v>
      </c>
      <c r="F43" s="193" t="s">
        <v>9747</v>
      </c>
      <c r="G43" s="178" t="s">
        <v>9338</v>
      </c>
      <c r="H43" s="193" t="s">
        <v>9725</v>
      </c>
      <c r="I43" s="178" t="s">
        <v>9598</v>
      </c>
      <c r="J43" s="193" t="s">
        <v>9749</v>
      </c>
      <c r="K43" s="178" t="s">
        <v>9750</v>
      </c>
      <c r="L43" s="193" t="s">
        <v>9751</v>
      </c>
      <c r="M43" s="178" t="s">
        <v>9344</v>
      </c>
      <c r="N43" s="193" t="s">
        <v>9344</v>
      </c>
      <c r="O43" s="275" t="s">
        <v>35</v>
      </c>
      <c r="P43" s="258"/>
    </row>
    <row r="44" spans="1:16" s="282" customFormat="1" ht="15.75" thickBot="1" x14ac:dyDescent="0.3">
      <c r="A44" s="173" t="s">
        <v>2</v>
      </c>
      <c r="B44" s="166" t="s">
        <v>9286</v>
      </c>
      <c r="C44" s="122" t="s">
        <v>9259</v>
      </c>
      <c r="D44" s="122" t="s">
        <v>9752</v>
      </c>
      <c r="E44" s="182" t="s">
        <v>9755</v>
      </c>
      <c r="F44" s="201" t="s">
        <v>9747</v>
      </c>
      <c r="G44" s="156" t="s">
        <v>9338</v>
      </c>
      <c r="H44" s="201" t="s">
        <v>9344</v>
      </c>
      <c r="I44" s="156" t="s">
        <v>5</v>
      </c>
      <c r="J44" s="201" t="s">
        <v>5</v>
      </c>
      <c r="K44" s="156" t="s">
        <v>9600</v>
      </c>
      <c r="L44" s="201" t="s">
        <v>9751</v>
      </c>
      <c r="M44" s="156" t="s">
        <v>9344</v>
      </c>
      <c r="N44" s="201" t="s">
        <v>9344</v>
      </c>
      <c r="O44" s="213" t="s">
        <v>35</v>
      </c>
      <c r="P44" s="154"/>
    </row>
  </sheetData>
  <conditionalFormatting sqref="A1:B1048576">
    <cfRule type="cellIs" dxfId="150" priority="1" operator="equal">
      <formula>"GMT"</formula>
    </cfRule>
    <cfRule type="cellIs" dxfId="149" priority="2" operator="equal">
      <formula>"RE"</formula>
    </cfRule>
    <cfRule type="cellIs" dxfId="148" priority="3" operator="equal">
      <formula>"JK"</formula>
    </cfRule>
    <cfRule type="cellIs" dxfId="147" priority="4" operator="equal">
      <formula>"CT"</formula>
    </cfRule>
    <cfRule type="cellIs" dxfId="146" priority="5" operator="equal">
      <formula>"SH"</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7A3DEAA8040048882A6A0B096C4D83" ma:contentTypeVersion="12" ma:contentTypeDescription="Create a new document." ma:contentTypeScope="" ma:versionID="992386564fca76159a044902186e2647">
  <xsd:schema xmlns:xsd="http://www.w3.org/2001/XMLSchema" xmlns:xs="http://www.w3.org/2001/XMLSchema" xmlns:p="http://schemas.microsoft.com/office/2006/metadata/properties" xmlns:ns2="c7cdbcbb-0329-45af-b04b-6c1e0e0f198a" xmlns:ns3="e8541fda-cffd-44e2-a13b-861ea926a14d" targetNamespace="http://schemas.microsoft.com/office/2006/metadata/properties" ma:root="true" ma:fieldsID="f7de13023825d9a1336b2b096d90edba" ns2:_="" ns3:_="">
    <xsd:import namespace="c7cdbcbb-0329-45af-b04b-6c1e0e0f198a"/>
    <xsd:import namespace="e8541fda-cffd-44e2-a13b-861ea926a1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cdbcbb-0329-45af-b04b-6c1e0e0f1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03e67f-0598-4a90-8a4a-cec34b03bfa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541fda-cffd-44e2-a13b-861ea926a14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c71690f-9e36-4158-a9a7-2e0822f98676}" ma:internalName="TaxCatchAll" ma:showField="CatchAllData" ma:web="e8541fda-cffd-44e2-a13b-861ea926a1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8541fda-cffd-44e2-a13b-861ea926a14d" xsi:nil="true"/>
    <lcf76f155ced4ddcb4097134ff3c332f xmlns="c7cdbcbb-0329-45af-b04b-6c1e0e0f198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4EEAC6-6B01-4EBA-BB43-236F37A68F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cdbcbb-0329-45af-b04b-6c1e0e0f198a"/>
    <ds:schemaRef ds:uri="e8541fda-cffd-44e2-a13b-861ea926a1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CDEE8A-73B5-4A42-853A-665E52A62369}">
  <ds:schemaRefs>
    <ds:schemaRef ds:uri="http://purl.org/dc/dcmitype/"/>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elements/1.1/"/>
    <ds:schemaRef ds:uri="http://purl.org/dc/terms/"/>
    <ds:schemaRef ds:uri="c7cdbcbb-0329-45af-b04b-6c1e0e0f198a"/>
    <ds:schemaRef ds:uri="http://schemas.openxmlformats.org/package/2006/metadata/core-properties"/>
    <ds:schemaRef ds:uri="e8541fda-cffd-44e2-a13b-861ea926a14d"/>
  </ds:schemaRefs>
</ds:datastoreItem>
</file>

<file path=customXml/itemProps3.xml><?xml version="1.0" encoding="utf-8"?>
<ds:datastoreItem xmlns:ds="http://schemas.openxmlformats.org/officeDocument/2006/customXml" ds:itemID="{87A941AD-31BE-4D1B-9EDE-D37DA80388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Full text screening</vt:lpstr>
      <vt:lpstr>Reviews</vt:lpstr>
      <vt:lpstr>Reviews - Manual extra studies</vt:lpstr>
      <vt:lpstr>Includes</vt:lpstr>
      <vt:lpstr>DE0 - Protocols</vt:lpstr>
      <vt:lpstr>DE1 - Identification</vt:lpstr>
      <vt:lpstr>DE2 - Methods</vt:lpstr>
      <vt:lpstr>DE3 - Population</vt:lpstr>
      <vt:lpstr>DE4 - Intervention</vt:lpstr>
      <vt:lpstr>DE5 - Baseline data</vt:lpstr>
      <vt:lpstr>DE6 - Outcomes</vt:lpstr>
      <vt:lpstr>Summary</vt:lpstr>
      <vt:lpstr>Preliminary</vt:lpstr>
      <vt:lpstr>Domain 1</vt:lpstr>
      <vt:lpstr>Domain 2 ITT</vt:lpstr>
      <vt:lpstr>Domain 2 PP</vt:lpstr>
      <vt:lpstr>Domain 3</vt:lpstr>
      <vt:lpstr>Domain 4</vt:lpstr>
      <vt:lpstr>Domain 5</vt:lpstr>
      <vt:lpstr>Lists</vt:lpstr>
      <vt:lpstr>Reviewer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Harrison</dc:creator>
  <cp:keywords/>
  <dc:description/>
  <cp:lastModifiedBy>Harrison, Sean</cp:lastModifiedBy>
  <cp:revision/>
  <dcterms:created xsi:type="dcterms:W3CDTF">2023-09-07T12:12:21Z</dcterms:created>
  <dcterms:modified xsi:type="dcterms:W3CDTF">2026-06-15T13:56:59Z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0x010100FC7A3DEAA8040048882A6A0B096C4D83</vt:lpwstr>
  </property>
  <property fmtid="{D5CDD505-2E9C-101B-9397-08002B2CF9AE}" pid="3" name="MediaServiceImageTags">
    <vt:lpwstr/>
  </property>
</Properties>
</file>